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B7FE6334-C1A2-E50D-BD3D-5F4D41BBC2E3}"/>
  <workbookPr codeName="ThisWorkbook" defaultThemeVersion="124226"/>
  <bookViews>
    <workbookView xWindow="2355" yWindow="945" windowWidth="19155" windowHeight="11055" tabRatio="752"/>
  </bookViews>
  <sheets>
    <sheet name="Ventilation" sheetId="1" r:id="rId1"/>
    <sheet name="Air" sheetId="8" r:id="rId2"/>
    <sheet name="Depth" sheetId="10" r:id="rId3"/>
  </sheets>
  <definedNames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Ventilation!$J$9</definedName>
    <definedName name="solver_lhs2" localSheetId="0" hidden="1">Ventilation!$J$9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Ventilation!$J$9</definedName>
    <definedName name="solver_pre" localSheetId="0" hidden="1">0.000001</definedName>
    <definedName name="solver_rel1" localSheetId="0" hidden="1">3</definedName>
    <definedName name="solver_rel2" localSheetId="0" hidden="1">3</definedName>
    <definedName name="solver_rhs1" localSheetId="0" hidden="1">-1</definedName>
    <definedName name="solver_rhs2" localSheetId="0" hidden="1">-1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-1</definedName>
  </definedNames>
  <calcPr calcId="145621"/>
</workbook>
</file>

<file path=xl/calcChain.xml><?xml version="1.0" encoding="utf-8"?>
<calcChain xmlns="http://schemas.openxmlformats.org/spreadsheetml/2006/main">
  <c r="G9" i="1" l="1"/>
  <c r="G10" i="1"/>
  <c r="ET500" i="1"/>
  <c r="ET499" i="1"/>
  <c r="ET498" i="1"/>
  <c r="ET497" i="1"/>
  <c r="ET496" i="1"/>
  <c r="ET495" i="1"/>
  <c r="ET494" i="1"/>
  <c r="ET493" i="1"/>
  <c r="ET492" i="1"/>
  <c r="ET491" i="1"/>
  <c r="ET490" i="1"/>
  <c r="ET489" i="1"/>
  <c r="ET488" i="1"/>
  <c r="ET487" i="1"/>
  <c r="ET486" i="1"/>
  <c r="ET485" i="1"/>
  <c r="ET484" i="1"/>
  <c r="ET483" i="1"/>
  <c r="ET482" i="1"/>
  <c r="ET481" i="1"/>
  <c r="ET480" i="1"/>
  <c r="ET479" i="1"/>
  <c r="ET478" i="1"/>
  <c r="ET477" i="1"/>
  <c r="ET476" i="1"/>
  <c r="ET475" i="1"/>
  <c r="ET474" i="1"/>
  <c r="ET473" i="1"/>
  <c r="ET472" i="1"/>
  <c r="ET471" i="1"/>
  <c r="ET470" i="1"/>
  <c r="ET469" i="1"/>
  <c r="ET468" i="1"/>
  <c r="ET467" i="1"/>
  <c r="ET466" i="1"/>
  <c r="ET465" i="1"/>
  <c r="ET464" i="1"/>
  <c r="ET463" i="1"/>
  <c r="ET462" i="1"/>
  <c r="ET461" i="1"/>
  <c r="ET460" i="1"/>
  <c r="ET459" i="1"/>
  <c r="ET458" i="1"/>
  <c r="ET457" i="1"/>
  <c r="ET456" i="1"/>
  <c r="ET455" i="1"/>
  <c r="ET454" i="1"/>
  <c r="ET453" i="1"/>
  <c r="ET452" i="1"/>
  <c r="ET451" i="1"/>
  <c r="ET450" i="1"/>
  <c r="ET449" i="1"/>
  <c r="ET448" i="1"/>
  <c r="ET447" i="1"/>
  <c r="ET446" i="1"/>
  <c r="ET445" i="1"/>
  <c r="ET444" i="1"/>
  <c r="ET443" i="1"/>
  <c r="ET442" i="1"/>
  <c r="ET441" i="1"/>
  <c r="ET440" i="1"/>
  <c r="ET439" i="1"/>
  <c r="ET438" i="1"/>
  <c r="ET437" i="1"/>
  <c r="ET436" i="1"/>
  <c r="ET435" i="1"/>
  <c r="ET434" i="1"/>
  <c r="ET433" i="1"/>
  <c r="ET432" i="1"/>
  <c r="ET431" i="1"/>
  <c r="ET430" i="1"/>
  <c r="ET429" i="1"/>
  <c r="ET428" i="1"/>
  <c r="ET427" i="1"/>
  <c r="ET426" i="1"/>
  <c r="ET425" i="1"/>
  <c r="ET424" i="1"/>
  <c r="ET423" i="1"/>
  <c r="ET422" i="1"/>
  <c r="ET421" i="1"/>
  <c r="ET420" i="1"/>
  <c r="ET419" i="1"/>
  <c r="ET418" i="1"/>
  <c r="ET417" i="1"/>
  <c r="ET416" i="1"/>
  <c r="ET415" i="1"/>
  <c r="ET414" i="1"/>
  <c r="ET413" i="1"/>
  <c r="ET412" i="1"/>
  <c r="ET411" i="1"/>
  <c r="ET410" i="1"/>
  <c r="ET409" i="1"/>
  <c r="ET408" i="1"/>
  <c r="ET407" i="1"/>
  <c r="ET406" i="1"/>
  <c r="ET405" i="1"/>
  <c r="ET404" i="1"/>
  <c r="ET403" i="1"/>
  <c r="ET402" i="1"/>
  <c r="ET401" i="1"/>
  <c r="ET400" i="1"/>
  <c r="ET399" i="1"/>
  <c r="ET398" i="1"/>
  <c r="ET397" i="1"/>
  <c r="ET396" i="1"/>
  <c r="ET395" i="1"/>
  <c r="ET394" i="1"/>
  <c r="ET393" i="1"/>
  <c r="ET392" i="1"/>
  <c r="ET391" i="1"/>
  <c r="ET390" i="1"/>
  <c r="ET389" i="1"/>
  <c r="ET388" i="1"/>
  <c r="ET387" i="1"/>
  <c r="ET386" i="1"/>
  <c r="ET385" i="1"/>
  <c r="ET384" i="1"/>
  <c r="ET383" i="1"/>
  <c r="ET382" i="1"/>
  <c r="ET381" i="1"/>
  <c r="ET380" i="1"/>
  <c r="ET379" i="1"/>
  <c r="ET378" i="1"/>
  <c r="ET377" i="1"/>
  <c r="ET376" i="1"/>
  <c r="ET375" i="1"/>
  <c r="ET374" i="1"/>
  <c r="ET373" i="1"/>
  <c r="ET372" i="1"/>
  <c r="ET371" i="1"/>
  <c r="ET370" i="1"/>
  <c r="ET369" i="1"/>
  <c r="ET368" i="1"/>
  <c r="ET367" i="1"/>
  <c r="ET366" i="1"/>
  <c r="ET365" i="1"/>
  <c r="ET364" i="1"/>
  <c r="ET363" i="1"/>
  <c r="ET362" i="1"/>
  <c r="ET361" i="1"/>
  <c r="ET360" i="1"/>
  <c r="ET359" i="1"/>
  <c r="ET358" i="1"/>
  <c r="ET357" i="1"/>
  <c r="ET356" i="1"/>
  <c r="ET355" i="1"/>
  <c r="ET354" i="1"/>
  <c r="ET353" i="1"/>
  <c r="ET352" i="1"/>
  <c r="ET351" i="1"/>
  <c r="ET350" i="1"/>
  <c r="ET349" i="1"/>
  <c r="ET348" i="1"/>
  <c r="ET347" i="1"/>
  <c r="ET346" i="1"/>
  <c r="ET345" i="1"/>
  <c r="ET344" i="1"/>
  <c r="ET343" i="1"/>
  <c r="ET342" i="1"/>
  <c r="ET341" i="1"/>
  <c r="ET340" i="1"/>
  <c r="ET339" i="1"/>
  <c r="ET338" i="1"/>
  <c r="ET337" i="1"/>
  <c r="ET336" i="1"/>
  <c r="ET335" i="1"/>
  <c r="ET334" i="1"/>
  <c r="ET333" i="1"/>
  <c r="ET332" i="1"/>
  <c r="ET331" i="1"/>
  <c r="ET330" i="1"/>
  <c r="ET329" i="1"/>
  <c r="ET328" i="1"/>
  <c r="ET327" i="1"/>
  <c r="ET326" i="1"/>
  <c r="ET325" i="1"/>
  <c r="ET324" i="1"/>
  <c r="ET323" i="1"/>
  <c r="ET322" i="1"/>
  <c r="ET321" i="1"/>
  <c r="ET320" i="1"/>
  <c r="ET319" i="1"/>
  <c r="ET318" i="1"/>
  <c r="ET317" i="1"/>
  <c r="ET316" i="1"/>
  <c r="ET315" i="1"/>
  <c r="ET314" i="1"/>
  <c r="ET313" i="1"/>
  <c r="ET312" i="1"/>
  <c r="ET311" i="1"/>
  <c r="ET310" i="1"/>
  <c r="ET309" i="1"/>
  <c r="ET308" i="1"/>
  <c r="ET307" i="1"/>
  <c r="ET306" i="1"/>
  <c r="ET305" i="1"/>
  <c r="ET304" i="1"/>
  <c r="ET303" i="1"/>
  <c r="ET302" i="1"/>
  <c r="ET301" i="1"/>
  <c r="ET300" i="1"/>
  <c r="ET299" i="1"/>
  <c r="ET298" i="1"/>
  <c r="ET297" i="1"/>
  <c r="ET296" i="1"/>
  <c r="ET295" i="1"/>
  <c r="ET294" i="1"/>
  <c r="ET293" i="1"/>
  <c r="ET292" i="1"/>
  <c r="ET291" i="1"/>
  <c r="ET290" i="1"/>
  <c r="ET289" i="1"/>
  <c r="ET288" i="1"/>
  <c r="ET287" i="1"/>
  <c r="ET286" i="1"/>
  <c r="ET285" i="1"/>
  <c r="ET284" i="1"/>
  <c r="ET283" i="1"/>
  <c r="ET282" i="1"/>
  <c r="ET281" i="1"/>
  <c r="ET280" i="1"/>
  <c r="ET279" i="1"/>
  <c r="ET278" i="1"/>
  <c r="ET277" i="1"/>
  <c r="ET276" i="1"/>
  <c r="ET275" i="1"/>
  <c r="ET274" i="1"/>
  <c r="ET273" i="1"/>
  <c r="ET272" i="1"/>
  <c r="ET271" i="1"/>
  <c r="ET270" i="1"/>
  <c r="ET269" i="1"/>
  <c r="ET268" i="1"/>
  <c r="ET267" i="1"/>
  <c r="ET266" i="1"/>
  <c r="ET265" i="1"/>
  <c r="ET264" i="1"/>
  <c r="ET263" i="1"/>
  <c r="ET262" i="1"/>
  <c r="ET261" i="1"/>
  <c r="ET260" i="1"/>
  <c r="ET259" i="1"/>
  <c r="ET258" i="1"/>
  <c r="ET257" i="1"/>
  <c r="ET256" i="1"/>
  <c r="ET255" i="1"/>
  <c r="ET254" i="1"/>
  <c r="ET253" i="1"/>
  <c r="ET252" i="1"/>
  <c r="ET251" i="1"/>
  <c r="ET250" i="1"/>
  <c r="ET249" i="1"/>
  <c r="ET248" i="1"/>
  <c r="ET247" i="1"/>
  <c r="ET246" i="1"/>
  <c r="ET245" i="1"/>
  <c r="ET244" i="1"/>
  <c r="ET243" i="1"/>
  <c r="ET242" i="1"/>
  <c r="ET241" i="1"/>
  <c r="ET240" i="1"/>
  <c r="ET239" i="1"/>
  <c r="ET238" i="1"/>
  <c r="ET237" i="1"/>
  <c r="ET236" i="1"/>
  <c r="ET235" i="1"/>
  <c r="ET234" i="1"/>
  <c r="ET233" i="1"/>
  <c r="ET232" i="1"/>
  <c r="ET231" i="1"/>
  <c r="ET230" i="1"/>
  <c r="ET229" i="1"/>
  <c r="ET228" i="1"/>
  <c r="ET227" i="1"/>
  <c r="ET226" i="1"/>
  <c r="ET225" i="1"/>
  <c r="ET224" i="1"/>
  <c r="ET223" i="1"/>
  <c r="ET222" i="1"/>
  <c r="ET221" i="1"/>
  <c r="ET220" i="1"/>
  <c r="ET219" i="1"/>
  <c r="ET218" i="1"/>
  <c r="ET217" i="1"/>
  <c r="ET216" i="1"/>
  <c r="ET215" i="1"/>
  <c r="ET214" i="1"/>
  <c r="ET213" i="1"/>
  <c r="ET212" i="1"/>
  <c r="ET211" i="1"/>
  <c r="ET210" i="1"/>
  <c r="ET209" i="1"/>
  <c r="ET208" i="1"/>
  <c r="ET207" i="1"/>
  <c r="ET206" i="1"/>
  <c r="ET205" i="1"/>
  <c r="ET204" i="1"/>
  <c r="ET203" i="1"/>
  <c r="ET202" i="1"/>
  <c r="ET201" i="1"/>
  <c r="ET200" i="1"/>
  <c r="ET199" i="1"/>
  <c r="ET198" i="1"/>
  <c r="ET197" i="1"/>
  <c r="ET196" i="1"/>
  <c r="ET195" i="1"/>
  <c r="ET194" i="1"/>
  <c r="ET193" i="1"/>
  <c r="ET192" i="1"/>
  <c r="ET191" i="1"/>
  <c r="ET190" i="1"/>
  <c r="ET189" i="1"/>
  <c r="ET188" i="1"/>
  <c r="ET187" i="1"/>
  <c r="ET186" i="1"/>
  <c r="ET185" i="1"/>
  <c r="ET184" i="1"/>
  <c r="ET183" i="1"/>
  <c r="ET182" i="1"/>
  <c r="ET181" i="1"/>
  <c r="ET180" i="1"/>
  <c r="ET179" i="1"/>
  <c r="ET178" i="1"/>
  <c r="ET177" i="1"/>
  <c r="ET176" i="1"/>
  <c r="ET175" i="1"/>
  <c r="ET174" i="1"/>
  <c r="ET173" i="1"/>
  <c r="ET172" i="1"/>
  <c r="ET171" i="1"/>
  <c r="ET170" i="1"/>
  <c r="ET169" i="1"/>
  <c r="ET168" i="1"/>
  <c r="ET167" i="1"/>
  <c r="ET166" i="1"/>
  <c r="ET165" i="1"/>
  <c r="ET164" i="1"/>
  <c r="ET163" i="1"/>
  <c r="ET162" i="1"/>
  <c r="ET161" i="1"/>
  <c r="ET160" i="1"/>
  <c r="ET159" i="1"/>
  <c r="ET158" i="1"/>
  <c r="ET157" i="1"/>
  <c r="ET156" i="1"/>
  <c r="ET155" i="1"/>
  <c r="ET154" i="1"/>
  <c r="ET153" i="1"/>
  <c r="ET152" i="1"/>
  <c r="ET151" i="1"/>
  <c r="ET150" i="1"/>
  <c r="ET149" i="1"/>
  <c r="ET148" i="1"/>
  <c r="ET147" i="1"/>
  <c r="ET146" i="1"/>
  <c r="ET145" i="1"/>
  <c r="ET144" i="1"/>
  <c r="ET143" i="1"/>
  <c r="ET142" i="1"/>
  <c r="ET141" i="1"/>
  <c r="ET140" i="1"/>
  <c r="ET139" i="1"/>
  <c r="ET138" i="1"/>
  <c r="ET137" i="1"/>
  <c r="ET136" i="1"/>
  <c r="ET135" i="1"/>
  <c r="ET134" i="1"/>
  <c r="ET133" i="1"/>
  <c r="ET132" i="1"/>
  <c r="ET131" i="1"/>
  <c r="ET130" i="1"/>
  <c r="ET129" i="1"/>
  <c r="ET128" i="1"/>
  <c r="ET127" i="1"/>
  <c r="ET126" i="1"/>
  <c r="ET125" i="1"/>
  <c r="ET124" i="1"/>
  <c r="ET123" i="1"/>
  <c r="ET122" i="1"/>
  <c r="ET121" i="1"/>
  <c r="ET120" i="1"/>
  <c r="ET119" i="1"/>
  <c r="ET118" i="1"/>
  <c r="ET117" i="1"/>
  <c r="ET116" i="1"/>
  <c r="ET115" i="1"/>
  <c r="ET114" i="1"/>
  <c r="ET113" i="1"/>
  <c r="ET112" i="1"/>
  <c r="ET111" i="1"/>
  <c r="ET110" i="1"/>
  <c r="ET109" i="1"/>
  <c r="ET108" i="1"/>
  <c r="ET107" i="1"/>
  <c r="ET106" i="1"/>
  <c r="ET105" i="1"/>
  <c r="ET104" i="1"/>
  <c r="ET103" i="1"/>
  <c r="ET102" i="1"/>
  <c r="ET101" i="1"/>
  <c r="ET100" i="1"/>
  <c r="ET99" i="1"/>
  <c r="ET98" i="1"/>
  <c r="ET97" i="1"/>
  <c r="ET96" i="1"/>
  <c r="ET95" i="1"/>
  <c r="ET94" i="1"/>
  <c r="ET93" i="1"/>
  <c r="ET92" i="1"/>
  <c r="ET91" i="1"/>
  <c r="ET90" i="1"/>
  <c r="ET89" i="1"/>
  <c r="ET88" i="1"/>
  <c r="ET87" i="1"/>
  <c r="ET86" i="1"/>
  <c r="ET85" i="1"/>
  <c r="ET84" i="1"/>
  <c r="ET83" i="1"/>
  <c r="ET82" i="1"/>
  <c r="ET81" i="1"/>
  <c r="ET80" i="1"/>
  <c r="ET79" i="1"/>
  <c r="ET78" i="1"/>
  <c r="ET77" i="1"/>
  <c r="ET76" i="1"/>
  <c r="ET75" i="1"/>
  <c r="ET74" i="1"/>
  <c r="ET73" i="1"/>
  <c r="ET72" i="1"/>
  <c r="ET71" i="1"/>
  <c r="ET70" i="1"/>
  <c r="ET69" i="1"/>
  <c r="ET68" i="1"/>
  <c r="ET67" i="1"/>
  <c r="ET66" i="1"/>
  <c r="ET65" i="1"/>
  <c r="ET64" i="1"/>
  <c r="ET63" i="1"/>
  <c r="ET62" i="1"/>
  <c r="ET61" i="1"/>
  <c r="ET60" i="1"/>
  <c r="ET59" i="1"/>
  <c r="ET58" i="1"/>
  <c r="ET57" i="1"/>
  <c r="ET56" i="1"/>
  <c r="ET55" i="1"/>
  <c r="ET54" i="1"/>
  <c r="ET53" i="1"/>
  <c r="ET52" i="1"/>
  <c r="ET51" i="1"/>
  <c r="ET50" i="1"/>
  <c r="ET49" i="1"/>
  <c r="ET48" i="1"/>
  <c r="ET47" i="1"/>
  <c r="ET46" i="1"/>
  <c r="ET45" i="1"/>
  <c r="ET44" i="1"/>
  <c r="ET43" i="1"/>
  <c r="ET42" i="1"/>
  <c r="ET41" i="1"/>
  <c r="ET40" i="1"/>
  <c r="ET39" i="1"/>
  <c r="ET38" i="1"/>
  <c r="ET37" i="1"/>
  <c r="ET36" i="1"/>
  <c r="ET35" i="1"/>
  <c r="ET34" i="1"/>
  <c r="ET33" i="1"/>
  <c r="ET32" i="1"/>
  <c r="ET31" i="1"/>
  <c r="ET30" i="1"/>
  <c r="ET29" i="1"/>
  <c r="ET28" i="1"/>
  <c r="ET27" i="1"/>
  <c r="DZ500" i="1"/>
  <c r="DZ499" i="1"/>
  <c r="DZ498" i="1"/>
  <c r="DZ497" i="1"/>
  <c r="DZ496" i="1"/>
  <c r="DZ495" i="1"/>
  <c r="DZ494" i="1"/>
  <c r="DZ493" i="1"/>
  <c r="DZ492" i="1"/>
  <c r="DZ491" i="1"/>
  <c r="DZ490" i="1"/>
  <c r="DZ489" i="1"/>
  <c r="DZ488" i="1"/>
  <c r="DZ487" i="1"/>
  <c r="DZ486" i="1"/>
  <c r="DZ485" i="1"/>
  <c r="DZ484" i="1"/>
  <c r="DZ483" i="1"/>
  <c r="DZ482" i="1"/>
  <c r="DZ481" i="1"/>
  <c r="DZ480" i="1"/>
  <c r="DZ479" i="1"/>
  <c r="DZ478" i="1"/>
  <c r="DZ477" i="1"/>
  <c r="DZ476" i="1"/>
  <c r="DZ475" i="1"/>
  <c r="DZ474" i="1"/>
  <c r="DZ473" i="1"/>
  <c r="DZ472" i="1"/>
  <c r="DZ471" i="1"/>
  <c r="DZ470" i="1"/>
  <c r="DZ469" i="1"/>
  <c r="DZ468" i="1"/>
  <c r="DZ467" i="1"/>
  <c r="DZ466" i="1"/>
  <c r="DZ465" i="1"/>
  <c r="DZ464" i="1"/>
  <c r="DZ463" i="1"/>
  <c r="DZ462" i="1"/>
  <c r="DZ461" i="1"/>
  <c r="DZ460" i="1"/>
  <c r="DZ459" i="1"/>
  <c r="DZ458" i="1"/>
  <c r="DZ457" i="1"/>
  <c r="DZ456" i="1"/>
  <c r="DZ455" i="1"/>
  <c r="DZ454" i="1"/>
  <c r="DZ453" i="1"/>
  <c r="DZ452" i="1"/>
  <c r="DZ451" i="1"/>
  <c r="DZ450" i="1"/>
  <c r="DZ449" i="1"/>
  <c r="DZ448" i="1"/>
  <c r="DZ447" i="1"/>
  <c r="DZ446" i="1"/>
  <c r="DZ445" i="1"/>
  <c r="DZ444" i="1"/>
  <c r="DZ443" i="1"/>
  <c r="DZ442" i="1"/>
  <c r="DZ441" i="1"/>
  <c r="DZ440" i="1"/>
  <c r="DZ439" i="1"/>
  <c r="DZ438" i="1"/>
  <c r="DZ437" i="1"/>
  <c r="DZ436" i="1"/>
  <c r="DZ435" i="1"/>
  <c r="DZ434" i="1"/>
  <c r="DZ433" i="1"/>
  <c r="DZ432" i="1"/>
  <c r="DZ431" i="1"/>
  <c r="DZ430" i="1"/>
  <c r="DZ429" i="1"/>
  <c r="DZ428" i="1"/>
  <c r="DZ427" i="1"/>
  <c r="DZ426" i="1"/>
  <c r="DZ425" i="1"/>
  <c r="DZ424" i="1"/>
  <c r="DZ423" i="1"/>
  <c r="DZ422" i="1"/>
  <c r="DZ421" i="1"/>
  <c r="DZ420" i="1"/>
  <c r="DZ419" i="1"/>
  <c r="DZ418" i="1"/>
  <c r="DZ417" i="1"/>
  <c r="DZ416" i="1"/>
  <c r="DZ415" i="1"/>
  <c r="DZ414" i="1"/>
  <c r="DZ413" i="1"/>
  <c r="DZ412" i="1"/>
  <c r="DZ411" i="1"/>
  <c r="DZ410" i="1"/>
  <c r="DZ409" i="1"/>
  <c r="DZ408" i="1"/>
  <c r="DZ407" i="1"/>
  <c r="DZ406" i="1"/>
  <c r="DZ405" i="1"/>
  <c r="DZ404" i="1"/>
  <c r="DZ403" i="1"/>
  <c r="DZ402" i="1"/>
  <c r="DZ401" i="1"/>
  <c r="DZ400" i="1"/>
  <c r="DZ399" i="1"/>
  <c r="DZ398" i="1"/>
  <c r="DZ397" i="1"/>
  <c r="DZ396" i="1"/>
  <c r="DZ395" i="1"/>
  <c r="DZ394" i="1"/>
  <c r="DZ393" i="1"/>
  <c r="DZ392" i="1"/>
  <c r="DZ391" i="1"/>
  <c r="DZ390" i="1"/>
  <c r="DZ389" i="1"/>
  <c r="DZ388" i="1"/>
  <c r="DZ387" i="1"/>
  <c r="DZ386" i="1"/>
  <c r="DZ385" i="1"/>
  <c r="DZ384" i="1"/>
  <c r="DZ383" i="1"/>
  <c r="DZ382" i="1"/>
  <c r="DZ381" i="1"/>
  <c r="DZ380" i="1"/>
  <c r="DZ379" i="1"/>
  <c r="DZ378" i="1"/>
  <c r="DZ377" i="1"/>
  <c r="DZ376" i="1"/>
  <c r="DZ375" i="1"/>
  <c r="DZ374" i="1"/>
  <c r="DZ373" i="1"/>
  <c r="DZ372" i="1"/>
  <c r="DZ371" i="1"/>
  <c r="DZ370" i="1"/>
  <c r="DZ369" i="1"/>
  <c r="DZ368" i="1"/>
  <c r="DZ367" i="1"/>
  <c r="DZ366" i="1"/>
  <c r="DZ365" i="1"/>
  <c r="DZ364" i="1"/>
  <c r="DZ363" i="1"/>
  <c r="DZ362" i="1"/>
  <c r="DZ361" i="1"/>
  <c r="DZ360" i="1"/>
  <c r="DZ359" i="1"/>
  <c r="DZ358" i="1"/>
  <c r="DZ357" i="1"/>
  <c r="DZ356" i="1"/>
  <c r="DZ355" i="1"/>
  <c r="DZ354" i="1"/>
  <c r="DZ353" i="1"/>
  <c r="DZ352" i="1"/>
  <c r="DZ351" i="1"/>
  <c r="DZ350" i="1"/>
  <c r="DZ349" i="1"/>
  <c r="DZ348" i="1"/>
  <c r="DZ347" i="1"/>
  <c r="DZ346" i="1"/>
  <c r="DZ345" i="1"/>
  <c r="DZ344" i="1"/>
  <c r="DZ343" i="1"/>
  <c r="DZ342" i="1"/>
  <c r="DZ341" i="1"/>
  <c r="DZ340" i="1"/>
  <c r="DZ339" i="1"/>
  <c r="DZ338" i="1"/>
  <c r="DZ337" i="1"/>
  <c r="DZ336" i="1"/>
  <c r="DZ335" i="1"/>
  <c r="DZ334" i="1"/>
  <c r="DZ333" i="1"/>
  <c r="DZ332" i="1"/>
  <c r="DZ331" i="1"/>
  <c r="DZ330" i="1"/>
  <c r="DZ329" i="1"/>
  <c r="DZ328" i="1"/>
  <c r="DZ327" i="1"/>
  <c r="DZ326" i="1"/>
  <c r="DZ325" i="1"/>
  <c r="DZ324" i="1"/>
  <c r="DZ323" i="1"/>
  <c r="DZ322" i="1"/>
  <c r="DZ321" i="1"/>
  <c r="DZ320" i="1"/>
  <c r="DZ319" i="1"/>
  <c r="DZ318" i="1"/>
  <c r="DZ317" i="1"/>
  <c r="DZ316" i="1"/>
  <c r="DZ315" i="1"/>
  <c r="DZ314" i="1"/>
  <c r="DZ313" i="1"/>
  <c r="DZ312" i="1"/>
  <c r="DZ311" i="1"/>
  <c r="DZ310" i="1"/>
  <c r="DZ309" i="1"/>
  <c r="DZ308" i="1"/>
  <c r="DZ307" i="1"/>
  <c r="DZ306" i="1"/>
  <c r="DZ305" i="1"/>
  <c r="DZ304" i="1"/>
  <c r="DZ303" i="1"/>
  <c r="DZ302" i="1"/>
  <c r="DZ301" i="1"/>
  <c r="DZ300" i="1"/>
  <c r="DZ299" i="1"/>
  <c r="DZ298" i="1"/>
  <c r="DZ297" i="1"/>
  <c r="DZ296" i="1"/>
  <c r="DZ295" i="1"/>
  <c r="DZ294" i="1"/>
  <c r="DZ293" i="1"/>
  <c r="DZ292" i="1"/>
  <c r="DZ291" i="1"/>
  <c r="DZ290" i="1"/>
  <c r="DZ289" i="1"/>
  <c r="DZ288" i="1"/>
  <c r="DZ287" i="1"/>
  <c r="DZ286" i="1"/>
  <c r="DZ285" i="1"/>
  <c r="DZ284" i="1"/>
  <c r="DZ283" i="1"/>
  <c r="DZ282" i="1"/>
  <c r="DZ281" i="1"/>
  <c r="DZ280" i="1"/>
  <c r="DZ279" i="1"/>
  <c r="DZ278" i="1"/>
  <c r="DZ277" i="1"/>
  <c r="DZ276" i="1"/>
  <c r="DZ275" i="1"/>
  <c r="DZ274" i="1"/>
  <c r="DZ273" i="1"/>
  <c r="DZ272" i="1"/>
  <c r="DZ271" i="1"/>
  <c r="DZ270" i="1"/>
  <c r="DZ269" i="1"/>
  <c r="DZ268" i="1"/>
  <c r="DZ267" i="1"/>
  <c r="DZ266" i="1"/>
  <c r="DZ265" i="1"/>
  <c r="DZ264" i="1"/>
  <c r="DZ263" i="1"/>
  <c r="DZ262" i="1"/>
  <c r="DZ261" i="1"/>
  <c r="DZ260" i="1"/>
  <c r="DZ259" i="1"/>
  <c r="DZ258" i="1"/>
  <c r="DZ257" i="1"/>
  <c r="DZ256" i="1"/>
  <c r="DZ255" i="1"/>
  <c r="DZ254" i="1"/>
  <c r="DZ253" i="1"/>
  <c r="DZ252" i="1"/>
  <c r="DZ251" i="1"/>
  <c r="DZ250" i="1"/>
  <c r="DZ249" i="1"/>
  <c r="DZ248" i="1"/>
  <c r="DZ247" i="1"/>
  <c r="DZ246" i="1"/>
  <c r="DZ245" i="1"/>
  <c r="DZ244" i="1"/>
  <c r="DZ243" i="1"/>
  <c r="DZ242" i="1"/>
  <c r="DZ241" i="1"/>
  <c r="DZ240" i="1"/>
  <c r="DZ239" i="1"/>
  <c r="DZ238" i="1"/>
  <c r="DZ237" i="1"/>
  <c r="DZ236" i="1"/>
  <c r="DZ235" i="1"/>
  <c r="DZ234" i="1"/>
  <c r="DZ233" i="1"/>
  <c r="DZ232" i="1"/>
  <c r="DZ231" i="1"/>
  <c r="DZ230" i="1"/>
  <c r="DZ229" i="1"/>
  <c r="DZ228" i="1"/>
  <c r="DZ227" i="1"/>
  <c r="DZ226" i="1"/>
  <c r="DZ225" i="1"/>
  <c r="DZ224" i="1"/>
  <c r="DZ223" i="1"/>
  <c r="DZ222" i="1"/>
  <c r="DZ221" i="1"/>
  <c r="DZ220" i="1"/>
  <c r="DZ219" i="1"/>
  <c r="DZ218" i="1"/>
  <c r="DZ217" i="1"/>
  <c r="DZ216" i="1"/>
  <c r="DZ215" i="1"/>
  <c r="DZ214" i="1"/>
  <c r="DZ213" i="1"/>
  <c r="DZ212" i="1"/>
  <c r="DZ211" i="1"/>
  <c r="DZ210" i="1"/>
  <c r="DZ209" i="1"/>
  <c r="DZ208" i="1"/>
  <c r="DZ207" i="1"/>
  <c r="DZ206" i="1"/>
  <c r="DZ205" i="1"/>
  <c r="DZ204" i="1"/>
  <c r="DZ203" i="1"/>
  <c r="DZ202" i="1"/>
  <c r="DZ201" i="1"/>
  <c r="DZ200" i="1"/>
  <c r="DZ199" i="1"/>
  <c r="DZ198" i="1"/>
  <c r="DZ197" i="1"/>
  <c r="DZ196" i="1"/>
  <c r="DZ195" i="1"/>
  <c r="DZ194" i="1"/>
  <c r="DZ193" i="1"/>
  <c r="DZ192" i="1"/>
  <c r="DZ191" i="1"/>
  <c r="DZ190" i="1"/>
  <c r="DZ189" i="1"/>
  <c r="DZ188" i="1"/>
  <c r="DZ187" i="1"/>
  <c r="DZ186" i="1"/>
  <c r="DZ185" i="1"/>
  <c r="DZ184" i="1"/>
  <c r="DZ183" i="1"/>
  <c r="DZ182" i="1"/>
  <c r="DZ181" i="1"/>
  <c r="DZ180" i="1"/>
  <c r="DZ179" i="1"/>
  <c r="DZ178" i="1"/>
  <c r="DZ177" i="1"/>
  <c r="DZ176" i="1"/>
  <c r="DZ175" i="1"/>
  <c r="DZ174" i="1"/>
  <c r="DZ173" i="1"/>
  <c r="DZ172" i="1"/>
  <c r="DZ171" i="1"/>
  <c r="DZ170" i="1"/>
  <c r="DZ169" i="1"/>
  <c r="DZ168" i="1"/>
  <c r="DZ167" i="1"/>
  <c r="DZ166" i="1"/>
  <c r="DZ165" i="1"/>
  <c r="DZ164" i="1"/>
  <c r="DZ163" i="1"/>
  <c r="DZ162" i="1"/>
  <c r="DZ161" i="1"/>
  <c r="DZ160" i="1"/>
  <c r="DZ159" i="1"/>
  <c r="DZ158" i="1"/>
  <c r="DZ157" i="1"/>
  <c r="DZ156" i="1"/>
  <c r="DZ155" i="1"/>
  <c r="DZ154" i="1"/>
  <c r="DZ153" i="1"/>
  <c r="DZ152" i="1"/>
  <c r="DZ151" i="1"/>
  <c r="DZ150" i="1"/>
  <c r="DZ149" i="1"/>
  <c r="DZ148" i="1"/>
  <c r="DZ147" i="1"/>
  <c r="DZ146" i="1"/>
  <c r="DZ145" i="1"/>
  <c r="DZ144" i="1"/>
  <c r="DZ143" i="1"/>
  <c r="DZ142" i="1"/>
  <c r="DZ141" i="1"/>
  <c r="DZ140" i="1"/>
  <c r="DZ139" i="1"/>
  <c r="DZ138" i="1"/>
  <c r="DZ137" i="1"/>
  <c r="DZ136" i="1"/>
  <c r="DZ135" i="1"/>
  <c r="DZ134" i="1"/>
  <c r="DZ133" i="1"/>
  <c r="DZ132" i="1"/>
  <c r="DZ131" i="1"/>
  <c r="DZ130" i="1"/>
  <c r="DZ129" i="1"/>
  <c r="DZ128" i="1"/>
  <c r="DZ127" i="1"/>
  <c r="DZ126" i="1"/>
  <c r="DZ125" i="1"/>
  <c r="DZ124" i="1"/>
  <c r="DZ123" i="1"/>
  <c r="DZ122" i="1"/>
  <c r="DZ121" i="1"/>
  <c r="DZ120" i="1"/>
  <c r="DZ119" i="1"/>
  <c r="DZ118" i="1"/>
  <c r="DZ117" i="1"/>
  <c r="DZ116" i="1"/>
  <c r="DZ115" i="1"/>
  <c r="DZ114" i="1"/>
  <c r="DZ113" i="1"/>
  <c r="DZ112" i="1"/>
  <c r="DZ111" i="1"/>
  <c r="DZ110" i="1"/>
  <c r="DZ109" i="1"/>
  <c r="DZ108" i="1"/>
  <c r="DZ107" i="1"/>
  <c r="DZ106" i="1"/>
  <c r="DZ105" i="1"/>
  <c r="DZ104" i="1"/>
  <c r="DZ103" i="1"/>
  <c r="DZ102" i="1"/>
  <c r="DZ101" i="1"/>
  <c r="DZ100" i="1"/>
  <c r="DZ99" i="1"/>
  <c r="DZ98" i="1"/>
  <c r="DZ97" i="1"/>
  <c r="DZ96" i="1"/>
  <c r="DZ95" i="1"/>
  <c r="DZ94" i="1"/>
  <c r="DZ93" i="1"/>
  <c r="DZ92" i="1"/>
  <c r="DZ91" i="1"/>
  <c r="DZ90" i="1"/>
  <c r="DZ89" i="1"/>
  <c r="DZ88" i="1"/>
  <c r="DZ87" i="1"/>
  <c r="DZ86" i="1"/>
  <c r="DZ85" i="1"/>
  <c r="DZ84" i="1"/>
  <c r="DZ83" i="1"/>
  <c r="DZ82" i="1"/>
  <c r="DZ81" i="1"/>
  <c r="DZ80" i="1"/>
  <c r="DZ79" i="1"/>
  <c r="DZ78" i="1"/>
  <c r="DZ77" i="1"/>
  <c r="DZ76" i="1"/>
  <c r="DZ75" i="1"/>
  <c r="DZ74" i="1"/>
  <c r="DZ73" i="1"/>
  <c r="DZ72" i="1"/>
  <c r="DZ71" i="1"/>
  <c r="DZ70" i="1"/>
  <c r="DZ69" i="1"/>
  <c r="DZ68" i="1"/>
  <c r="DZ67" i="1"/>
  <c r="DZ66" i="1"/>
  <c r="DZ65" i="1"/>
  <c r="DZ64" i="1"/>
  <c r="DZ63" i="1"/>
  <c r="DZ62" i="1"/>
  <c r="DZ61" i="1"/>
  <c r="DZ60" i="1"/>
  <c r="DZ59" i="1"/>
  <c r="DZ58" i="1"/>
  <c r="DZ57" i="1"/>
  <c r="DZ56" i="1"/>
  <c r="DZ55" i="1"/>
  <c r="DZ54" i="1"/>
  <c r="DZ53" i="1"/>
  <c r="DZ52" i="1"/>
  <c r="DZ51" i="1"/>
  <c r="DZ50" i="1"/>
  <c r="DZ49" i="1"/>
  <c r="DZ48" i="1"/>
  <c r="DZ47" i="1"/>
  <c r="DZ46" i="1"/>
  <c r="DZ45" i="1"/>
  <c r="DZ44" i="1"/>
  <c r="DZ43" i="1"/>
  <c r="DZ42" i="1"/>
  <c r="DZ41" i="1"/>
  <c r="DZ40" i="1"/>
  <c r="DZ39" i="1"/>
  <c r="DZ38" i="1"/>
  <c r="DZ37" i="1"/>
  <c r="DZ36" i="1"/>
  <c r="DZ35" i="1"/>
  <c r="DZ34" i="1"/>
  <c r="DZ33" i="1"/>
  <c r="DZ32" i="1"/>
  <c r="DZ31" i="1"/>
  <c r="DZ30" i="1"/>
  <c r="DZ29" i="1"/>
  <c r="DZ28" i="1"/>
  <c r="DZ27" i="1"/>
  <c r="DF500" i="1"/>
  <c r="DF499" i="1"/>
  <c r="DF498" i="1"/>
  <c r="DF497" i="1"/>
  <c r="DF496" i="1"/>
  <c r="DF495" i="1"/>
  <c r="DF494" i="1"/>
  <c r="DF493" i="1"/>
  <c r="DF492" i="1"/>
  <c r="DF491" i="1"/>
  <c r="DF490" i="1"/>
  <c r="DF489" i="1"/>
  <c r="DF488" i="1"/>
  <c r="DF487" i="1"/>
  <c r="DF486" i="1"/>
  <c r="DF485" i="1"/>
  <c r="DF484" i="1"/>
  <c r="DF483" i="1"/>
  <c r="DF482" i="1"/>
  <c r="DF481" i="1"/>
  <c r="DF480" i="1"/>
  <c r="DF479" i="1"/>
  <c r="DF478" i="1"/>
  <c r="DF477" i="1"/>
  <c r="DF476" i="1"/>
  <c r="DF475" i="1"/>
  <c r="DF474" i="1"/>
  <c r="DF473" i="1"/>
  <c r="DF472" i="1"/>
  <c r="DF471" i="1"/>
  <c r="DF470" i="1"/>
  <c r="DF469" i="1"/>
  <c r="DF468" i="1"/>
  <c r="DF467" i="1"/>
  <c r="DF466" i="1"/>
  <c r="DF465" i="1"/>
  <c r="DF464" i="1"/>
  <c r="DF463" i="1"/>
  <c r="DF462" i="1"/>
  <c r="DF461" i="1"/>
  <c r="DF460" i="1"/>
  <c r="DF459" i="1"/>
  <c r="DF458" i="1"/>
  <c r="DF457" i="1"/>
  <c r="DF456" i="1"/>
  <c r="DF455" i="1"/>
  <c r="DF454" i="1"/>
  <c r="DF453" i="1"/>
  <c r="DF452" i="1"/>
  <c r="DF451" i="1"/>
  <c r="DF450" i="1"/>
  <c r="DF449" i="1"/>
  <c r="DF448" i="1"/>
  <c r="DF447" i="1"/>
  <c r="DF446" i="1"/>
  <c r="DF445" i="1"/>
  <c r="DF444" i="1"/>
  <c r="DF443" i="1"/>
  <c r="DF442" i="1"/>
  <c r="DF441" i="1"/>
  <c r="DF440" i="1"/>
  <c r="DF439" i="1"/>
  <c r="DF438" i="1"/>
  <c r="DF437" i="1"/>
  <c r="DF436" i="1"/>
  <c r="DF435" i="1"/>
  <c r="DF434" i="1"/>
  <c r="DF433" i="1"/>
  <c r="DF432" i="1"/>
  <c r="DF431" i="1"/>
  <c r="DF430" i="1"/>
  <c r="DF429" i="1"/>
  <c r="DF428" i="1"/>
  <c r="DF427" i="1"/>
  <c r="DF426" i="1"/>
  <c r="DF425" i="1"/>
  <c r="DF424" i="1"/>
  <c r="DF423" i="1"/>
  <c r="DF422" i="1"/>
  <c r="DF421" i="1"/>
  <c r="DF420" i="1"/>
  <c r="DF419" i="1"/>
  <c r="DF418" i="1"/>
  <c r="DF417" i="1"/>
  <c r="DF416" i="1"/>
  <c r="DF415" i="1"/>
  <c r="DF414" i="1"/>
  <c r="DF413" i="1"/>
  <c r="DF412" i="1"/>
  <c r="DF411" i="1"/>
  <c r="DF410" i="1"/>
  <c r="DF409" i="1"/>
  <c r="DF408" i="1"/>
  <c r="DF407" i="1"/>
  <c r="DF406" i="1"/>
  <c r="DF405" i="1"/>
  <c r="DF404" i="1"/>
  <c r="DF403" i="1"/>
  <c r="DF402" i="1"/>
  <c r="DF401" i="1"/>
  <c r="DF400" i="1"/>
  <c r="DF399" i="1"/>
  <c r="DF398" i="1"/>
  <c r="DF397" i="1"/>
  <c r="DF396" i="1"/>
  <c r="DF395" i="1"/>
  <c r="DF394" i="1"/>
  <c r="DF393" i="1"/>
  <c r="DF392" i="1"/>
  <c r="DF391" i="1"/>
  <c r="DF390" i="1"/>
  <c r="DF389" i="1"/>
  <c r="DF388" i="1"/>
  <c r="DF387" i="1"/>
  <c r="DF386" i="1"/>
  <c r="DF385" i="1"/>
  <c r="DF384" i="1"/>
  <c r="DF383" i="1"/>
  <c r="DF382" i="1"/>
  <c r="DF381" i="1"/>
  <c r="DF380" i="1"/>
  <c r="DF379" i="1"/>
  <c r="DF378" i="1"/>
  <c r="DF377" i="1"/>
  <c r="DF376" i="1"/>
  <c r="DF375" i="1"/>
  <c r="DF374" i="1"/>
  <c r="DF373" i="1"/>
  <c r="DF372" i="1"/>
  <c r="DF371" i="1"/>
  <c r="DF370" i="1"/>
  <c r="DF369" i="1"/>
  <c r="DF368" i="1"/>
  <c r="DF367" i="1"/>
  <c r="DF366" i="1"/>
  <c r="DF365" i="1"/>
  <c r="DF364" i="1"/>
  <c r="DF363" i="1"/>
  <c r="DF362" i="1"/>
  <c r="DF361" i="1"/>
  <c r="DF360" i="1"/>
  <c r="DF359" i="1"/>
  <c r="DF358" i="1"/>
  <c r="DF357" i="1"/>
  <c r="DF356" i="1"/>
  <c r="DF355" i="1"/>
  <c r="DF354" i="1"/>
  <c r="DF353" i="1"/>
  <c r="DF352" i="1"/>
  <c r="DF351" i="1"/>
  <c r="DF350" i="1"/>
  <c r="DF349" i="1"/>
  <c r="DF348" i="1"/>
  <c r="DF347" i="1"/>
  <c r="DF346" i="1"/>
  <c r="DF345" i="1"/>
  <c r="DF344" i="1"/>
  <c r="DF343" i="1"/>
  <c r="DF342" i="1"/>
  <c r="DF341" i="1"/>
  <c r="DF340" i="1"/>
  <c r="DF339" i="1"/>
  <c r="DF338" i="1"/>
  <c r="DF337" i="1"/>
  <c r="DF336" i="1"/>
  <c r="DF335" i="1"/>
  <c r="DF334" i="1"/>
  <c r="DF333" i="1"/>
  <c r="DF332" i="1"/>
  <c r="DF331" i="1"/>
  <c r="DF330" i="1"/>
  <c r="DF329" i="1"/>
  <c r="DF328" i="1"/>
  <c r="DF327" i="1"/>
  <c r="DF326" i="1"/>
  <c r="DF325" i="1"/>
  <c r="DF324" i="1"/>
  <c r="DF323" i="1"/>
  <c r="DF322" i="1"/>
  <c r="DF321" i="1"/>
  <c r="DF320" i="1"/>
  <c r="DF319" i="1"/>
  <c r="DF318" i="1"/>
  <c r="DF317" i="1"/>
  <c r="DF316" i="1"/>
  <c r="DF315" i="1"/>
  <c r="DF314" i="1"/>
  <c r="DF313" i="1"/>
  <c r="DF312" i="1"/>
  <c r="DF311" i="1"/>
  <c r="DF310" i="1"/>
  <c r="DF309" i="1"/>
  <c r="DF308" i="1"/>
  <c r="DF307" i="1"/>
  <c r="DF306" i="1"/>
  <c r="DF305" i="1"/>
  <c r="DF304" i="1"/>
  <c r="DF303" i="1"/>
  <c r="DF302" i="1"/>
  <c r="DF301" i="1"/>
  <c r="DF300" i="1"/>
  <c r="DF299" i="1"/>
  <c r="DF298" i="1"/>
  <c r="DF297" i="1"/>
  <c r="DF296" i="1"/>
  <c r="DF295" i="1"/>
  <c r="DF294" i="1"/>
  <c r="DF293" i="1"/>
  <c r="DF292" i="1"/>
  <c r="DF291" i="1"/>
  <c r="DF290" i="1"/>
  <c r="DF289" i="1"/>
  <c r="DF288" i="1"/>
  <c r="DF287" i="1"/>
  <c r="DF286" i="1"/>
  <c r="DF285" i="1"/>
  <c r="DF284" i="1"/>
  <c r="DF283" i="1"/>
  <c r="DF282" i="1"/>
  <c r="DF281" i="1"/>
  <c r="DF280" i="1"/>
  <c r="DF279" i="1"/>
  <c r="DF278" i="1"/>
  <c r="DF277" i="1"/>
  <c r="DF276" i="1"/>
  <c r="DF275" i="1"/>
  <c r="DF274" i="1"/>
  <c r="DF273" i="1"/>
  <c r="DF272" i="1"/>
  <c r="DF271" i="1"/>
  <c r="DF270" i="1"/>
  <c r="DF269" i="1"/>
  <c r="DF268" i="1"/>
  <c r="DF267" i="1"/>
  <c r="DF266" i="1"/>
  <c r="DF265" i="1"/>
  <c r="DF264" i="1"/>
  <c r="DF263" i="1"/>
  <c r="DF262" i="1"/>
  <c r="DF261" i="1"/>
  <c r="DF260" i="1"/>
  <c r="DF259" i="1"/>
  <c r="DF258" i="1"/>
  <c r="DF257" i="1"/>
  <c r="DF256" i="1"/>
  <c r="DF255" i="1"/>
  <c r="DF254" i="1"/>
  <c r="DF253" i="1"/>
  <c r="DF252" i="1"/>
  <c r="DF251" i="1"/>
  <c r="DF250" i="1"/>
  <c r="DF249" i="1"/>
  <c r="DF248" i="1"/>
  <c r="DF247" i="1"/>
  <c r="DF246" i="1"/>
  <c r="DF245" i="1"/>
  <c r="DF244" i="1"/>
  <c r="DF243" i="1"/>
  <c r="DF242" i="1"/>
  <c r="DF241" i="1"/>
  <c r="DF240" i="1"/>
  <c r="DF239" i="1"/>
  <c r="DF238" i="1"/>
  <c r="DF237" i="1"/>
  <c r="DF236" i="1"/>
  <c r="DF235" i="1"/>
  <c r="DF234" i="1"/>
  <c r="DF233" i="1"/>
  <c r="DF232" i="1"/>
  <c r="DF231" i="1"/>
  <c r="DF230" i="1"/>
  <c r="DF229" i="1"/>
  <c r="DF228" i="1"/>
  <c r="DF227" i="1"/>
  <c r="DF226" i="1"/>
  <c r="DF225" i="1"/>
  <c r="DF224" i="1"/>
  <c r="DF223" i="1"/>
  <c r="DF222" i="1"/>
  <c r="DF221" i="1"/>
  <c r="DF220" i="1"/>
  <c r="DF219" i="1"/>
  <c r="DF218" i="1"/>
  <c r="DF217" i="1"/>
  <c r="DF216" i="1"/>
  <c r="DF215" i="1"/>
  <c r="DF214" i="1"/>
  <c r="DF213" i="1"/>
  <c r="DF212" i="1"/>
  <c r="DF211" i="1"/>
  <c r="DF210" i="1"/>
  <c r="DF209" i="1"/>
  <c r="DF208" i="1"/>
  <c r="DF207" i="1"/>
  <c r="DF206" i="1"/>
  <c r="DF205" i="1"/>
  <c r="DF204" i="1"/>
  <c r="DF203" i="1"/>
  <c r="DF202" i="1"/>
  <c r="DF201" i="1"/>
  <c r="DF200" i="1"/>
  <c r="DF199" i="1"/>
  <c r="DF198" i="1"/>
  <c r="DF197" i="1"/>
  <c r="DF196" i="1"/>
  <c r="DF195" i="1"/>
  <c r="DF194" i="1"/>
  <c r="DF193" i="1"/>
  <c r="DF192" i="1"/>
  <c r="DF191" i="1"/>
  <c r="DF190" i="1"/>
  <c r="DF189" i="1"/>
  <c r="DF188" i="1"/>
  <c r="DF187" i="1"/>
  <c r="DF186" i="1"/>
  <c r="DF185" i="1"/>
  <c r="DF184" i="1"/>
  <c r="DF183" i="1"/>
  <c r="DF182" i="1"/>
  <c r="DF181" i="1"/>
  <c r="DF180" i="1"/>
  <c r="DF179" i="1"/>
  <c r="DF178" i="1"/>
  <c r="DF177" i="1"/>
  <c r="DF176" i="1"/>
  <c r="DF175" i="1"/>
  <c r="DF174" i="1"/>
  <c r="DF173" i="1"/>
  <c r="DF172" i="1"/>
  <c r="DF171" i="1"/>
  <c r="DF170" i="1"/>
  <c r="DF169" i="1"/>
  <c r="DF168" i="1"/>
  <c r="DF167" i="1"/>
  <c r="DF166" i="1"/>
  <c r="DF165" i="1"/>
  <c r="DF164" i="1"/>
  <c r="DF163" i="1"/>
  <c r="DF162" i="1"/>
  <c r="DF161" i="1"/>
  <c r="DF160" i="1"/>
  <c r="DF159" i="1"/>
  <c r="DF158" i="1"/>
  <c r="DF157" i="1"/>
  <c r="DF156" i="1"/>
  <c r="DF155" i="1"/>
  <c r="DF154" i="1"/>
  <c r="DF153" i="1"/>
  <c r="DF152" i="1"/>
  <c r="DF151" i="1"/>
  <c r="DF150" i="1"/>
  <c r="DF149" i="1"/>
  <c r="DF148" i="1"/>
  <c r="DF147" i="1"/>
  <c r="DF146" i="1"/>
  <c r="DF145" i="1"/>
  <c r="DF144" i="1"/>
  <c r="DF143" i="1"/>
  <c r="DF142" i="1"/>
  <c r="DF141" i="1"/>
  <c r="DF140" i="1"/>
  <c r="DF139" i="1"/>
  <c r="DF138" i="1"/>
  <c r="DF137" i="1"/>
  <c r="DF136" i="1"/>
  <c r="DF135" i="1"/>
  <c r="DF134" i="1"/>
  <c r="DF133" i="1"/>
  <c r="DF132" i="1"/>
  <c r="DF131" i="1"/>
  <c r="DF130" i="1"/>
  <c r="DF129" i="1"/>
  <c r="DF128" i="1"/>
  <c r="DF127" i="1"/>
  <c r="DF126" i="1"/>
  <c r="DF125" i="1"/>
  <c r="DF124" i="1"/>
  <c r="DF123" i="1"/>
  <c r="DF122" i="1"/>
  <c r="DF121" i="1"/>
  <c r="DF120" i="1"/>
  <c r="DF119" i="1"/>
  <c r="DF118" i="1"/>
  <c r="DF117" i="1"/>
  <c r="DF116" i="1"/>
  <c r="DF115" i="1"/>
  <c r="DF114" i="1"/>
  <c r="DF113" i="1"/>
  <c r="DF112" i="1"/>
  <c r="DF111" i="1"/>
  <c r="DF110" i="1"/>
  <c r="DF109" i="1"/>
  <c r="DF108" i="1"/>
  <c r="DF107" i="1"/>
  <c r="DF106" i="1"/>
  <c r="DF105" i="1"/>
  <c r="DF104" i="1"/>
  <c r="DF103" i="1"/>
  <c r="DF102" i="1"/>
  <c r="DF101" i="1"/>
  <c r="DF100" i="1"/>
  <c r="DF99" i="1"/>
  <c r="DF98" i="1"/>
  <c r="DF97" i="1"/>
  <c r="DF96" i="1"/>
  <c r="DF95" i="1"/>
  <c r="DF94" i="1"/>
  <c r="DF93" i="1"/>
  <c r="DF92" i="1"/>
  <c r="DF91" i="1"/>
  <c r="DF90" i="1"/>
  <c r="DF89" i="1"/>
  <c r="DF88" i="1"/>
  <c r="DF87" i="1"/>
  <c r="DF86" i="1"/>
  <c r="DF85" i="1"/>
  <c r="DF84" i="1"/>
  <c r="DF83" i="1"/>
  <c r="DF82" i="1"/>
  <c r="DF81" i="1"/>
  <c r="DF80" i="1"/>
  <c r="DF79" i="1"/>
  <c r="DF78" i="1"/>
  <c r="DF77" i="1"/>
  <c r="DF76" i="1"/>
  <c r="DF75" i="1"/>
  <c r="DF74" i="1"/>
  <c r="DF73" i="1"/>
  <c r="DF72" i="1"/>
  <c r="DF71" i="1"/>
  <c r="DF70" i="1"/>
  <c r="DF69" i="1"/>
  <c r="DF68" i="1"/>
  <c r="DF67" i="1"/>
  <c r="DF66" i="1"/>
  <c r="DF65" i="1"/>
  <c r="DF64" i="1"/>
  <c r="DF63" i="1"/>
  <c r="DF62" i="1"/>
  <c r="DF61" i="1"/>
  <c r="DF60" i="1"/>
  <c r="DF59" i="1"/>
  <c r="DF58" i="1"/>
  <c r="DF57" i="1"/>
  <c r="DF56" i="1"/>
  <c r="DF55" i="1"/>
  <c r="DF54" i="1"/>
  <c r="DF53" i="1"/>
  <c r="DF52" i="1"/>
  <c r="DF51" i="1"/>
  <c r="DF50" i="1"/>
  <c r="DF49" i="1"/>
  <c r="DF48" i="1"/>
  <c r="DF47" i="1"/>
  <c r="DF46" i="1"/>
  <c r="DF45" i="1"/>
  <c r="DF44" i="1"/>
  <c r="DF43" i="1"/>
  <c r="DF42" i="1"/>
  <c r="DF41" i="1"/>
  <c r="DF40" i="1"/>
  <c r="DF39" i="1"/>
  <c r="DF38" i="1"/>
  <c r="DF37" i="1"/>
  <c r="DF36" i="1"/>
  <c r="DF35" i="1"/>
  <c r="DF34" i="1"/>
  <c r="DF33" i="1"/>
  <c r="DF32" i="1"/>
  <c r="DF31" i="1"/>
  <c r="DF30" i="1"/>
  <c r="DF29" i="1"/>
  <c r="DF28" i="1"/>
  <c r="DF27" i="1"/>
  <c r="CL500" i="1"/>
  <c r="CL499" i="1"/>
  <c r="CL498" i="1"/>
  <c r="CL497" i="1"/>
  <c r="CL496" i="1"/>
  <c r="CL495" i="1"/>
  <c r="CL494" i="1"/>
  <c r="CL493" i="1"/>
  <c r="CL492" i="1"/>
  <c r="CL491" i="1"/>
  <c r="CL490" i="1"/>
  <c r="CL489" i="1"/>
  <c r="CL488" i="1"/>
  <c r="CL487" i="1"/>
  <c r="CL486" i="1"/>
  <c r="CL485" i="1"/>
  <c r="CL484" i="1"/>
  <c r="CL483" i="1"/>
  <c r="CL482" i="1"/>
  <c r="CL481" i="1"/>
  <c r="CL480" i="1"/>
  <c r="CL479" i="1"/>
  <c r="CL478" i="1"/>
  <c r="CL477" i="1"/>
  <c r="CL476" i="1"/>
  <c r="CL475" i="1"/>
  <c r="CL474" i="1"/>
  <c r="CL473" i="1"/>
  <c r="CL472" i="1"/>
  <c r="CL471" i="1"/>
  <c r="CL470" i="1"/>
  <c r="CL469" i="1"/>
  <c r="CL468" i="1"/>
  <c r="CL467" i="1"/>
  <c r="CL466" i="1"/>
  <c r="CL465" i="1"/>
  <c r="CL464" i="1"/>
  <c r="CL463" i="1"/>
  <c r="CL462" i="1"/>
  <c r="CL461" i="1"/>
  <c r="CL460" i="1"/>
  <c r="CL459" i="1"/>
  <c r="CL458" i="1"/>
  <c r="CL457" i="1"/>
  <c r="CL456" i="1"/>
  <c r="CL455" i="1"/>
  <c r="CL454" i="1"/>
  <c r="CL453" i="1"/>
  <c r="CL452" i="1"/>
  <c r="CL451" i="1"/>
  <c r="CL450" i="1"/>
  <c r="CL449" i="1"/>
  <c r="CL448" i="1"/>
  <c r="CL447" i="1"/>
  <c r="CL446" i="1"/>
  <c r="CL445" i="1"/>
  <c r="CL444" i="1"/>
  <c r="CL443" i="1"/>
  <c r="CL442" i="1"/>
  <c r="CL441" i="1"/>
  <c r="CL440" i="1"/>
  <c r="CL439" i="1"/>
  <c r="CL438" i="1"/>
  <c r="CL437" i="1"/>
  <c r="CL436" i="1"/>
  <c r="CL435" i="1"/>
  <c r="CL434" i="1"/>
  <c r="CL433" i="1"/>
  <c r="CL432" i="1"/>
  <c r="CL431" i="1"/>
  <c r="CL430" i="1"/>
  <c r="CL429" i="1"/>
  <c r="CL428" i="1"/>
  <c r="CL427" i="1"/>
  <c r="CL426" i="1"/>
  <c r="CL425" i="1"/>
  <c r="CL424" i="1"/>
  <c r="CL423" i="1"/>
  <c r="CL422" i="1"/>
  <c r="CL421" i="1"/>
  <c r="CL420" i="1"/>
  <c r="CL419" i="1"/>
  <c r="CL418" i="1"/>
  <c r="CL417" i="1"/>
  <c r="CL416" i="1"/>
  <c r="CL415" i="1"/>
  <c r="CL414" i="1"/>
  <c r="CL413" i="1"/>
  <c r="CL412" i="1"/>
  <c r="CL411" i="1"/>
  <c r="CL410" i="1"/>
  <c r="CL409" i="1"/>
  <c r="CL408" i="1"/>
  <c r="CL407" i="1"/>
  <c r="CL406" i="1"/>
  <c r="CL405" i="1"/>
  <c r="CL404" i="1"/>
  <c r="CL403" i="1"/>
  <c r="CL402" i="1"/>
  <c r="CL401" i="1"/>
  <c r="CL400" i="1"/>
  <c r="CL399" i="1"/>
  <c r="CL398" i="1"/>
  <c r="CL397" i="1"/>
  <c r="CL396" i="1"/>
  <c r="CL395" i="1"/>
  <c r="CL394" i="1"/>
  <c r="CL393" i="1"/>
  <c r="CL392" i="1"/>
  <c r="CL391" i="1"/>
  <c r="CL390" i="1"/>
  <c r="CL389" i="1"/>
  <c r="CL388" i="1"/>
  <c r="CL387" i="1"/>
  <c r="CL386" i="1"/>
  <c r="CL385" i="1"/>
  <c r="CL384" i="1"/>
  <c r="CL383" i="1"/>
  <c r="CL382" i="1"/>
  <c r="CL381" i="1"/>
  <c r="CL380" i="1"/>
  <c r="CL379" i="1"/>
  <c r="CL378" i="1"/>
  <c r="CL377" i="1"/>
  <c r="CL376" i="1"/>
  <c r="CL375" i="1"/>
  <c r="CL374" i="1"/>
  <c r="CL373" i="1"/>
  <c r="CL372" i="1"/>
  <c r="CL371" i="1"/>
  <c r="CL370" i="1"/>
  <c r="CL369" i="1"/>
  <c r="CL368" i="1"/>
  <c r="CL367" i="1"/>
  <c r="CL366" i="1"/>
  <c r="CL365" i="1"/>
  <c r="CL364" i="1"/>
  <c r="CL363" i="1"/>
  <c r="CL362" i="1"/>
  <c r="CL361" i="1"/>
  <c r="CL360" i="1"/>
  <c r="CL359" i="1"/>
  <c r="CL358" i="1"/>
  <c r="CL357" i="1"/>
  <c r="CL356" i="1"/>
  <c r="CL355" i="1"/>
  <c r="CL354" i="1"/>
  <c r="CL353" i="1"/>
  <c r="CL352" i="1"/>
  <c r="CL351" i="1"/>
  <c r="CL350" i="1"/>
  <c r="CL349" i="1"/>
  <c r="CL348" i="1"/>
  <c r="CL347" i="1"/>
  <c r="CL346" i="1"/>
  <c r="CL345" i="1"/>
  <c r="CL344" i="1"/>
  <c r="CL343" i="1"/>
  <c r="CL342" i="1"/>
  <c r="CL341" i="1"/>
  <c r="CL340" i="1"/>
  <c r="CL339" i="1"/>
  <c r="CL338" i="1"/>
  <c r="CL337" i="1"/>
  <c r="CL336" i="1"/>
  <c r="CL335" i="1"/>
  <c r="CL334" i="1"/>
  <c r="CL333" i="1"/>
  <c r="CL332" i="1"/>
  <c r="CL331" i="1"/>
  <c r="CL330" i="1"/>
  <c r="CL329" i="1"/>
  <c r="CL328" i="1"/>
  <c r="CL327" i="1"/>
  <c r="CL326" i="1"/>
  <c r="CL325" i="1"/>
  <c r="CL324" i="1"/>
  <c r="CL323" i="1"/>
  <c r="CL322" i="1"/>
  <c r="CL321" i="1"/>
  <c r="CL320" i="1"/>
  <c r="CL319" i="1"/>
  <c r="CL318" i="1"/>
  <c r="CL317" i="1"/>
  <c r="CL316" i="1"/>
  <c r="CL315" i="1"/>
  <c r="CL314" i="1"/>
  <c r="CL313" i="1"/>
  <c r="CL312" i="1"/>
  <c r="CL311" i="1"/>
  <c r="CL310" i="1"/>
  <c r="CL309" i="1"/>
  <c r="CL308" i="1"/>
  <c r="CL307" i="1"/>
  <c r="CL306" i="1"/>
  <c r="CL305" i="1"/>
  <c r="CL304" i="1"/>
  <c r="CL303" i="1"/>
  <c r="CL302" i="1"/>
  <c r="CL301" i="1"/>
  <c r="CL300" i="1"/>
  <c r="CL299" i="1"/>
  <c r="CL298" i="1"/>
  <c r="CL297" i="1"/>
  <c r="CL296" i="1"/>
  <c r="CL295" i="1"/>
  <c r="CL294" i="1"/>
  <c r="CL293" i="1"/>
  <c r="CL292" i="1"/>
  <c r="CL291" i="1"/>
  <c r="CL290" i="1"/>
  <c r="CL289" i="1"/>
  <c r="CL288" i="1"/>
  <c r="CL287" i="1"/>
  <c r="CL286" i="1"/>
  <c r="CL285" i="1"/>
  <c r="CL284" i="1"/>
  <c r="CL283" i="1"/>
  <c r="CL282" i="1"/>
  <c r="CL281" i="1"/>
  <c r="CL280" i="1"/>
  <c r="CL279" i="1"/>
  <c r="CL278" i="1"/>
  <c r="CL277" i="1"/>
  <c r="CL276" i="1"/>
  <c r="CL275" i="1"/>
  <c r="CL274" i="1"/>
  <c r="CL273" i="1"/>
  <c r="CL272" i="1"/>
  <c r="CL271" i="1"/>
  <c r="CL270" i="1"/>
  <c r="CL269" i="1"/>
  <c r="CL268" i="1"/>
  <c r="CL267" i="1"/>
  <c r="CL266" i="1"/>
  <c r="CL265" i="1"/>
  <c r="CL264" i="1"/>
  <c r="CL263" i="1"/>
  <c r="CL262" i="1"/>
  <c r="CL261" i="1"/>
  <c r="CL260" i="1"/>
  <c r="CL259" i="1"/>
  <c r="CL258" i="1"/>
  <c r="CL257" i="1"/>
  <c r="CL256" i="1"/>
  <c r="CL255" i="1"/>
  <c r="CL254" i="1"/>
  <c r="CL253" i="1"/>
  <c r="CL252" i="1"/>
  <c r="CL251" i="1"/>
  <c r="CL250" i="1"/>
  <c r="CL249" i="1"/>
  <c r="CL248" i="1"/>
  <c r="CL247" i="1"/>
  <c r="CL246" i="1"/>
  <c r="CL245" i="1"/>
  <c r="CL244" i="1"/>
  <c r="CL243" i="1"/>
  <c r="CL242" i="1"/>
  <c r="CL241" i="1"/>
  <c r="CL240" i="1"/>
  <c r="CL239" i="1"/>
  <c r="CL238" i="1"/>
  <c r="CL237" i="1"/>
  <c r="CL236" i="1"/>
  <c r="CL235" i="1"/>
  <c r="CL234" i="1"/>
  <c r="CL233" i="1"/>
  <c r="CL232" i="1"/>
  <c r="CL231" i="1"/>
  <c r="CL230" i="1"/>
  <c r="CL229" i="1"/>
  <c r="CL228" i="1"/>
  <c r="CL227" i="1"/>
  <c r="CL226" i="1"/>
  <c r="CL225" i="1"/>
  <c r="CL224" i="1"/>
  <c r="CL223" i="1"/>
  <c r="CL222" i="1"/>
  <c r="CL221" i="1"/>
  <c r="CL220" i="1"/>
  <c r="CL219" i="1"/>
  <c r="CL218" i="1"/>
  <c r="CL217" i="1"/>
  <c r="CL216" i="1"/>
  <c r="CL215" i="1"/>
  <c r="CL214" i="1"/>
  <c r="CL213" i="1"/>
  <c r="CL212" i="1"/>
  <c r="CL211" i="1"/>
  <c r="CL210" i="1"/>
  <c r="CL209" i="1"/>
  <c r="CL208" i="1"/>
  <c r="CL207" i="1"/>
  <c r="CL206" i="1"/>
  <c r="CL205" i="1"/>
  <c r="CL204" i="1"/>
  <c r="CL203" i="1"/>
  <c r="CL202" i="1"/>
  <c r="CL201" i="1"/>
  <c r="CL200" i="1"/>
  <c r="CL199" i="1"/>
  <c r="CL198" i="1"/>
  <c r="CL197" i="1"/>
  <c r="CL196" i="1"/>
  <c r="CL195" i="1"/>
  <c r="CL194" i="1"/>
  <c r="CL193" i="1"/>
  <c r="CL192" i="1"/>
  <c r="CL191" i="1"/>
  <c r="CL190" i="1"/>
  <c r="CL189" i="1"/>
  <c r="CL188" i="1"/>
  <c r="CL187" i="1"/>
  <c r="CL186" i="1"/>
  <c r="CL185" i="1"/>
  <c r="CL184" i="1"/>
  <c r="CL183" i="1"/>
  <c r="CL182" i="1"/>
  <c r="CL181" i="1"/>
  <c r="CL180" i="1"/>
  <c r="CL179" i="1"/>
  <c r="CL178" i="1"/>
  <c r="CL177" i="1"/>
  <c r="CL176" i="1"/>
  <c r="CL175" i="1"/>
  <c r="CL174" i="1"/>
  <c r="CL173" i="1"/>
  <c r="CL172" i="1"/>
  <c r="CL171" i="1"/>
  <c r="CL170" i="1"/>
  <c r="CL169" i="1"/>
  <c r="CL168" i="1"/>
  <c r="CL167" i="1"/>
  <c r="CL166" i="1"/>
  <c r="CL165" i="1"/>
  <c r="CL164" i="1"/>
  <c r="CL163" i="1"/>
  <c r="CL162" i="1"/>
  <c r="CL161" i="1"/>
  <c r="CL160" i="1"/>
  <c r="CL159" i="1"/>
  <c r="CL158" i="1"/>
  <c r="CL157" i="1"/>
  <c r="CL156" i="1"/>
  <c r="CL155" i="1"/>
  <c r="CL154" i="1"/>
  <c r="CL153" i="1"/>
  <c r="CL152" i="1"/>
  <c r="CL151" i="1"/>
  <c r="CL150" i="1"/>
  <c r="CL149" i="1"/>
  <c r="CL148" i="1"/>
  <c r="CL147" i="1"/>
  <c r="CL146" i="1"/>
  <c r="CL145" i="1"/>
  <c r="CL144" i="1"/>
  <c r="CL143" i="1"/>
  <c r="CL142" i="1"/>
  <c r="CL141" i="1"/>
  <c r="CL140" i="1"/>
  <c r="CL139" i="1"/>
  <c r="CL138" i="1"/>
  <c r="CL137" i="1"/>
  <c r="CL136" i="1"/>
  <c r="CL135" i="1"/>
  <c r="CL134" i="1"/>
  <c r="CL133" i="1"/>
  <c r="CL132" i="1"/>
  <c r="CL131" i="1"/>
  <c r="CL130" i="1"/>
  <c r="CL129" i="1"/>
  <c r="CL128" i="1"/>
  <c r="CL127" i="1"/>
  <c r="CL126" i="1"/>
  <c r="CL125" i="1"/>
  <c r="CL124" i="1"/>
  <c r="CL123" i="1"/>
  <c r="CL122" i="1"/>
  <c r="CL121" i="1"/>
  <c r="CL120" i="1"/>
  <c r="CL119" i="1"/>
  <c r="CL118" i="1"/>
  <c r="CL117" i="1"/>
  <c r="CL116" i="1"/>
  <c r="CL115" i="1"/>
  <c r="CL114" i="1"/>
  <c r="CL113" i="1"/>
  <c r="CL112" i="1"/>
  <c r="CL111" i="1"/>
  <c r="CL110" i="1"/>
  <c r="CL109" i="1"/>
  <c r="CL108" i="1"/>
  <c r="CL107" i="1"/>
  <c r="CL106" i="1"/>
  <c r="CL105" i="1"/>
  <c r="CL104" i="1"/>
  <c r="CL103" i="1"/>
  <c r="CL102" i="1"/>
  <c r="CL101" i="1"/>
  <c r="CL100" i="1"/>
  <c r="CL99" i="1"/>
  <c r="CL98" i="1"/>
  <c r="CL97" i="1"/>
  <c r="CL96" i="1"/>
  <c r="CL95" i="1"/>
  <c r="CL94" i="1"/>
  <c r="CL93" i="1"/>
  <c r="CL92" i="1"/>
  <c r="CL91" i="1"/>
  <c r="CL90" i="1"/>
  <c r="CL89" i="1"/>
  <c r="CL88" i="1"/>
  <c r="CL87" i="1"/>
  <c r="CL86" i="1"/>
  <c r="CL85" i="1"/>
  <c r="CL84" i="1"/>
  <c r="CL83" i="1"/>
  <c r="CL82" i="1"/>
  <c r="CL81" i="1"/>
  <c r="CL80" i="1"/>
  <c r="CL79" i="1"/>
  <c r="CL78" i="1"/>
  <c r="CL77" i="1"/>
  <c r="CL76" i="1"/>
  <c r="CL75" i="1"/>
  <c r="CL74" i="1"/>
  <c r="CL73" i="1"/>
  <c r="CL72" i="1"/>
  <c r="CL71" i="1"/>
  <c r="CL70" i="1"/>
  <c r="CL69" i="1"/>
  <c r="CL68" i="1"/>
  <c r="CL67" i="1"/>
  <c r="CL66" i="1"/>
  <c r="CL65" i="1"/>
  <c r="CL64" i="1"/>
  <c r="CL63" i="1"/>
  <c r="CL62" i="1"/>
  <c r="CL61" i="1"/>
  <c r="CL60" i="1"/>
  <c r="CL59" i="1"/>
  <c r="CL58" i="1"/>
  <c r="CL57" i="1"/>
  <c r="CL56" i="1"/>
  <c r="CL55" i="1"/>
  <c r="CL54" i="1"/>
  <c r="CL53" i="1"/>
  <c r="CL52" i="1"/>
  <c r="CL51" i="1"/>
  <c r="CL50" i="1"/>
  <c r="CL49" i="1"/>
  <c r="CL48" i="1"/>
  <c r="CL47" i="1"/>
  <c r="CL46" i="1"/>
  <c r="CL45" i="1"/>
  <c r="CL44" i="1"/>
  <c r="CL43" i="1"/>
  <c r="CL42" i="1"/>
  <c r="CL41" i="1"/>
  <c r="CL40" i="1"/>
  <c r="CL39" i="1"/>
  <c r="CL38" i="1"/>
  <c r="CL37" i="1"/>
  <c r="CL36" i="1"/>
  <c r="CL35" i="1"/>
  <c r="CL34" i="1"/>
  <c r="CL33" i="1"/>
  <c r="CL32" i="1"/>
  <c r="CL31" i="1"/>
  <c r="CL30" i="1"/>
  <c r="CL29" i="1"/>
  <c r="CL28" i="1"/>
  <c r="CL27" i="1"/>
  <c r="BR500" i="1"/>
  <c r="BR499" i="1"/>
  <c r="BR498" i="1"/>
  <c r="BR497" i="1"/>
  <c r="BR496" i="1"/>
  <c r="BR495" i="1"/>
  <c r="BR494" i="1"/>
  <c r="BR493" i="1"/>
  <c r="BR492" i="1"/>
  <c r="BR491" i="1"/>
  <c r="BR490" i="1"/>
  <c r="BR489" i="1"/>
  <c r="BR488" i="1"/>
  <c r="BR487" i="1"/>
  <c r="BR486" i="1"/>
  <c r="BR485" i="1"/>
  <c r="BR484" i="1"/>
  <c r="BR483" i="1"/>
  <c r="BR482" i="1"/>
  <c r="BR481" i="1"/>
  <c r="BR480" i="1"/>
  <c r="BR479" i="1"/>
  <c r="BR478" i="1"/>
  <c r="BR477" i="1"/>
  <c r="BR476" i="1"/>
  <c r="BR475" i="1"/>
  <c r="BR474" i="1"/>
  <c r="BR473" i="1"/>
  <c r="BR472" i="1"/>
  <c r="BR471" i="1"/>
  <c r="BR470" i="1"/>
  <c r="BR469" i="1"/>
  <c r="BR468" i="1"/>
  <c r="BR467" i="1"/>
  <c r="BR466" i="1"/>
  <c r="BR465" i="1"/>
  <c r="BR464" i="1"/>
  <c r="BR463" i="1"/>
  <c r="BR462" i="1"/>
  <c r="BR461" i="1"/>
  <c r="BR460" i="1"/>
  <c r="BR459" i="1"/>
  <c r="BR458" i="1"/>
  <c r="BR457" i="1"/>
  <c r="BR456" i="1"/>
  <c r="BR455" i="1"/>
  <c r="BR454" i="1"/>
  <c r="BR453" i="1"/>
  <c r="BR452" i="1"/>
  <c r="BR451" i="1"/>
  <c r="BR450" i="1"/>
  <c r="BR449" i="1"/>
  <c r="BR448" i="1"/>
  <c r="BR447" i="1"/>
  <c r="BR446" i="1"/>
  <c r="BR445" i="1"/>
  <c r="BR444" i="1"/>
  <c r="BR443" i="1"/>
  <c r="BR442" i="1"/>
  <c r="BR441" i="1"/>
  <c r="BR440" i="1"/>
  <c r="BR439" i="1"/>
  <c r="BR438" i="1"/>
  <c r="BR437" i="1"/>
  <c r="BR436" i="1"/>
  <c r="BR435" i="1"/>
  <c r="BR434" i="1"/>
  <c r="BR433" i="1"/>
  <c r="BR432" i="1"/>
  <c r="BR431" i="1"/>
  <c r="BR430" i="1"/>
  <c r="BR429" i="1"/>
  <c r="BR428" i="1"/>
  <c r="BR427" i="1"/>
  <c r="BR426" i="1"/>
  <c r="BR425" i="1"/>
  <c r="BR424" i="1"/>
  <c r="BR423" i="1"/>
  <c r="BR422" i="1"/>
  <c r="BR421" i="1"/>
  <c r="BR420" i="1"/>
  <c r="BR419" i="1"/>
  <c r="BR418" i="1"/>
  <c r="BR417" i="1"/>
  <c r="BR416" i="1"/>
  <c r="BR415" i="1"/>
  <c r="BR414" i="1"/>
  <c r="BR413" i="1"/>
  <c r="BR412" i="1"/>
  <c r="BR411" i="1"/>
  <c r="BR410" i="1"/>
  <c r="BR409" i="1"/>
  <c r="BR408" i="1"/>
  <c r="BR407" i="1"/>
  <c r="BR406" i="1"/>
  <c r="BR405" i="1"/>
  <c r="BR404" i="1"/>
  <c r="BR403" i="1"/>
  <c r="BR402" i="1"/>
  <c r="BR401" i="1"/>
  <c r="BR400" i="1"/>
  <c r="BR399" i="1"/>
  <c r="BR398" i="1"/>
  <c r="BR397" i="1"/>
  <c r="BR396" i="1"/>
  <c r="BR395" i="1"/>
  <c r="BR394" i="1"/>
  <c r="BR393" i="1"/>
  <c r="BR392" i="1"/>
  <c r="BR391" i="1"/>
  <c r="BR390" i="1"/>
  <c r="BR389" i="1"/>
  <c r="BR388" i="1"/>
  <c r="BR387" i="1"/>
  <c r="BR386" i="1"/>
  <c r="BR385" i="1"/>
  <c r="BR384" i="1"/>
  <c r="BR383" i="1"/>
  <c r="BR382" i="1"/>
  <c r="BR381" i="1"/>
  <c r="BR380" i="1"/>
  <c r="BR379" i="1"/>
  <c r="BR378" i="1"/>
  <c r="BR377" i="1"/>
  <c r="BR376" i="1"/>
  <c r="BR375" i="1"/>
  <c r="BR374" i="1"/>
  <c r="BR373" i="1"/>
  <c r="BR372" i="1"/>
  <c r="BR371" i="1"/>
  <c r="BR370" i="1"/>
  <c r="BR369" i="1"/>
  <c r="BR368" i="1"/>
  <c r="BR367" i="1"/>
  <c r="BR366" i="1"/>
  <c r="BR365" i="1"/>
  <c r="BR364" i="1"/>
  <c r="BR363" i="1"/>
  <c r="BR362" i="1"/>
  <c r="BR361" i="1"/>
  <c r="BR360" i="1"/>
  <c r="BR359" i="1"/>
  <c r="BR358" i="1"/>
  <c r="BR357" i="1"/>
  <c r="BR356" i="1"/>
  <c r="BR355" i="1"/>
  <c r="BR354" i="1"/>
  <c r="BR353" i="1"/>
  <c r="BR352" i="1"/>
  <c r="BR351" i="1"/>
  <c r="BR350" i="1"/>
  <c r="BR349" i="1"/>
  <c r="BR348" i="1"/>
  <c r="BR347" i="1"/>
  <c r="BR346" i="1"/>
  <c r="BR345" i="1"/>
  <c r="BR344" i="1"/>
  <c r="BR343" i="1"/>
  <c r="BR342" i="1"/>
  <c r="BR341" i="1"/>
  <c r="BR340" i="1"/>
  <c r="BR339" i="1"/>
  <c r="BR338" i="1"/>
  <c r="BR337" i="1"/>
  <c r="BR336" i="1"/>
  <c r="BR335" i="1"/>
  <c r="BR334" i="1"/>
  <c r="BR333" i="1"/>
  <c r="BR332" i="1"/>
  <c r="BR331" i="1"/>
  <c r="BR330" i="1"/>
  <c r="BR329" i="1"/>
  <c r="BR328" i="1"/>
  <c r="BR327" i="1"/>
  <c r="BR326" i="1"/>
  <c r="BR325" i="1"/>
  <c r="BR324" i="1"/>
  <c r="BR323" i="1"/>
  <c r="BR322" i="1"/>
  <c r="BR321" i="1"/>
  <c r="BR320" i="1"/>
  <c r="BR319" i="1"/>
  <c r="BR318" i="1"/>
  <c r="BR317" i="1"/>
  <c r="BR316" i="1"/>
  <c r="BR315" i="1"/>
  <c r="BR314" i="1"/>
  <c r="BR313" i="1"/>
  <c r="BR312" i="1"/>
  <c r="BR311" i="1"/>
  <c r="BR310" i="1"/>
  <c r="BR309" i="1"/>
  <c r="BR308" i="1"/>
  <c r="BR307" i="1"/>
  <c r="BR306" i="1"/>
  <c r="BR305" i="1"/>
  <c r="BR304" i="1"/>
  <c r="BR303" i="1"/>
  <c r="BR302" i="1"/>
  <c r="BR301" i="1"/>
  <c r="BR300" i="1"/>
  <c r="BR299" i="1"/>
  <c r="BR298" i="1"/>
  <c r="BR297" i="1"/>
  <c r="BR296" i="1"/>
  <c r="BR295" i="1"/>
  <c r="BR294" i="1"/>
  <c r="BR293" i="1"/>
  <c r="BR292" i="1"/>
  <c r="BR291" i="1"/>
  <c r="BR290" i="1"/>
  <c r="BR289" i="1"/>
  <c r="BR288" i="1"/>
  <c r="BR287" i="1"/>
  <c r="BR286" i="1"/>
  <c r="BR285" i="1"/>
  <c r="BR284" i="1"/>
  <c r="BR283" i="1"/>
  <c r="BR282" i="1"/>
  <c r="BR281" i="1"/>
  <c r="BR280" i="1"/>
  <c r="BR279" i="1"/>
  <c r="BR278" i="1"/>
  <c r="BR277" i="1"/>
  <c r="BR276" i="1"/>
  <c r="BR275" i="1"/>
  <c r="BR274" i="1"/>
  <c r="BR273" i="1"/>
  <c r="BR272" i="1"/>
  <c r="BR271" i="1"/>
  <c r="BR270" i="1"/>
  <c r="BR269" i="1"/>
  <c r="BR268" i="1"/>
  <c r="BR267" i="1"/>
  <c r="BR266" i="1"/>
  <c r="BR265" i="1"/>
  <c r="BR264" i="1"/>
  <c r="BR263" i="1"/>
  <c r="BR262" i="1"/>
  <c r="BR261" i="1"/>
  <c r="BR260" i="1"/>
  <c r="BR259" i="1"/>
  <c r="BR258" i="1"/>
  <c r="BR257" i="1"/>
  <c r="BR256" i="1"/>
  <c r="BR255" i="1"/>
  <c r="BR254" i="1"/>
  <c r="BR253" i="1"/>
  <c r="BR252" i="1"/>
  <c r="BR251" i="1"/>
  <c r="BR250" i="1"/>
  <c r="BR249" i="1"/>
  <c r="BR248" i="1"/>
  <c r="BR247" i="1"/>
  <c r="BR246" i="1"/>
  <c r="BR245" i="1"/>
  <c r="BR244" i="1"/>
  <c r="BR243" i="1"/>
  <c r="BR242" i="1"/>
  <c r="BR241" i="1"/>
  <c r="BR240" i="1"/>
  <c r="BR239" i="1"/>
  <c r="BR238" i="1"/>
  <c r="BR237" i="1"/>
  <c r="BR236" i="1"/>
  <c r="BR235" i="1"/>
  <c r="BR234" i="1"/>
  <c r="BR233" i="1"/>
  <c r="BR232" i="1"/>
  <c r="BR231" i="1"/>
  <c r="BR230" i="1"/>
  <c r="BR229" i="1"/>
  <c r="BR228" i="1"/>
  <c r="BR227" i="1"/>
  <c r="BR226" i="1"/>
  <c r="BR225" i="1"/>
  <c r="BR224" i="1"/>
  <c r="BR223" i="1"/>
  <c r="BR222" i="1"/>
  <c r="BR221" i="1"/>
  <c r="BR220" i="1"/>
  <c r="BR219" i="1"/>
  <c r="BR218" i="1"/>
  <c r="BR217" i="1"/>
  <c r="BR216" i="1"/>
  <c r="BR215" i="1"/>
  <c r="BR214" i="1"/>
  <c r="BR213" i="1"/>
  <c r="BR212" i="1"/>
  <c r="BR211" i="1"/>
  <c r="BR210" i="1"/>
  <c r="BR209" i="1"/>
  <c r="BR208" i="1"/>
  <c r="BR207" i="1"/>
  <c r="BR206" i="1"/>
  <c r="BR205" i="1"/>
  <c r="BR204" i="1"/>
  <c r="BR203" i="1"/>
  <c r="BR202" i="1"/>
  <c r="BR201" i="1"/>
  <c r="BR200" i="1"/>
  <c r="BR199" i="1"/>
  <c r="BR198" i="1"/>
  <c r="BR197" i="1"/>
  <c r="BR196" i="1"/>
  <c r="BR195" i="1"/>
  <c r="BR194" i="1"/>
  <c r="BR193" i="1"/>
  <c r="BR192" i="1"/>
  <c r="BR191" i="1"/>
  <c r="BR190" i="1"/>
  <c r="BR189" i="1"/>
  <c r="BR188" i="1"/>
  <c r="BR187" i="1"/>
  <c r="BR186" i="1"/>
  <c r="BR185" i="1"/>
  <c r="BR184" i="1"/>
  <c r="BR183" i="1"/>
  <c r="BR182" i="1"/>
  <c r="BR181" i="1"/>
  <c r="BR180" i="1"/>
  <c r="BR179" i="1"/>
  <c r="BR178" i="1"/>
  <c r="BR177" i="1"/>
  <c r="BR176" i="1"/>
  <c r="BR175" i="1"/>
  <c r="BR174" i="1"/>
  <c r="BR173" i="1"/>
  <c r="BR172" i="1"/>
  <c r="BR171" i="1"/>
  <c r="BR170" i="1"/>
  <c r="BR169" i="1"/>
  <c r="BR168" i="1"/>
  <c r="BR167" i="1"/>
  <c r="BR166" i="1"/>
  <c r="BR165" i="1"/>
  <c r="BR164" i="1"/>
  <c r="BR163" i="1"/>
  <c r="BR162" i="1"/>
  <c r="BR161" i="1"/>
  <c r="BR160" i="1"/>
  <c r="BR159" i="1"/>
  <c r="BR158" i="1"/>
  <c r="BR157" i="1"/>
  <c r="BR156" i="1"/>
  <c r="BR155" i="1"/>
  <c r="BR154" i="1"/>
  <c r="BR153" i="1"/>
  <c r="BR152" i="1"/>
  <c r="BR151" i="1"/>
  <c r="BR150" i="1"/>
  <c r="BR149" i="1"/>
  <c r="BR148" i="1"/>
  <c r="BR147" i="1"/>
  <c r="BR146" i="1"/>
  <c r="BR145" i="1"/>
  <c r="BR144" i="1"/>
  <c r="BR143" i="1"/>
  <c r="BR142" i="1"/>
  <c r="BR141" i="1"/>
  <c r="BR140" i="1"/>
  <c r="BR139" i="1"/>
  <c r="BR138" i="1"/>
  <c r="BR137" i="1"/>
  <c r="BR136" i="1"/>
  <c r="BR135" i="1"/>
  <c r="BR134" i="1"/>
  <c r="BR133" i="1"/>
  <c r="BR132" i="1"/>
  <c r="BR131" i="1"/>
  <c r="BR130" i="1"/>
  <c r="BR129" i="1"/>
  <c r="BR128" i="1"/>
  <c r="BR127" i="1"/>
  <c r="BR126" i="1"/>
  <c r="BR125" i="1"/>
  <c r="BR124" i="1"/>
  <c r="BR123" i="1"/>
  <c r="BR122" i="1"/>
  <c r="BR121" i="1"/>
  <c r="BR120" i="1"/>
  <c r="BR119" i="1"/>
  <c r="BR118" i="1"/>
  <c r="BR117" i="1"/>
  <c r="BR116" i="1"/>
  <c r="BR115" i="1"/>
  <c r="BR114" i="1"/>
  <c r="BR113" i="1"/>
  <c r="BR112" i="1"/>
  <c r="BR111" i="1"/>
  <c r="BR110" i="1"/>
  <c r="BR109" i="1"/>
  <c r="BR108" i="1"/>
  <c r="BR107" i="1"/>
  <c r="BR106" i="1"/>
  <c r="BR105" i="1"/>
  <c r="BR104" i="1"/>
  <c r="BR103" i="1"/>
  <c r="BR102" i="1"/>
  <c r="BR101" i="1"/>
  <c r="BR100" i="1"/>
  <c r="BR99" i="1"/>
  <c r="BR98" i="1"/>
  <c r="BR97" i="1"/>
  <c r="BR96" i="1"/>
  <c r="BR95" i="1"/>
  <c r="BR94" i="1"/>
  <c r="BR93" i="1"/>
  <c r="BR92" i="1"/>
  <c r="BR91" i="1"/>
  <c r="BR90" i="1"/>
  <c r="BR89" i="1"/>
  <c r="BR88" i="1"/>
  <c r="BR87" i="1"/>
  <c r="BR86" i="1"/>
  <c r="BR85" i="1"/>
  <c r="BR84" i="1"/>
  <c r="BR83" i="1"/>
  <c r="BR82" i="1"/>
  <c r="BR81" i="1"/>
  <c r="BR80" i="1"/>
  <c r="BR79" i="1"/>
  <c r="BR78" i="1"/>
  <c r="BR77" i="1"/>
  <c r="BR76" i="1"/>
  <c r="BR75" i="1"/>
  <c r="BR74" i="1"/>
  <c r="BR73" i="1"/>
  <c r="BR72" i="1"/>
  <c r="BR71" i="1"/>
  <c r="BR70" i="1"/>
  <c r="BR69" i="1"/>
  <c r="BR68" i="1"/>
  <c r="BR67" i="1"/>
  <c r="BR66" i="1"/>
  <c r="BR65" i="1"/>
  <c r="BR64" i="1"/>
  <c r="BR63" i="1"/>
  <c r="BR62" i="1"/>
  <c r="BR61" i="1"/>
  <c r="BR60" i="1"/>
  <c r="BR59" i="1"/>
  <c r="BR58" i="1"/>
  <c r="BR57" i="1"/>
  <c r="BR56" i="1"/>
  <c r="BR55" i="1"/>
  <c r="BR54" i="1"/>
  <c r="BR53" i="1"/>
  <c r="BR52" i="1"/>
  <c r="BR51" i="1"/>
  <c r="BR50" i="1"/>
  <c r="BR49" i="1"/>
  <c r="BR48" i="1"/>
  <c r="BR47" i="1"/>
  <c r="BR46" i="1"/>
  <c r="BR45" i="1"/>
  <c r="BR44" i="1"/>
  <c r="BR43" i="1"/>
  <c r="BR42" i="1"/>
  <c r="BR41" i="1"/>
  <c r="BR40" i="1"/>
  <c r="BR39" i="1"/>
  <c r="BR38" i="1"/>
  <c r="BR37" i="1"/>
  <c r="BR36" i="1"/>
  <c r="BR35" i="1"/>
  <c r="BR34" i="1"/>
  <c r="BR33" i="1"/>
  <c r="BR32" i="1"/>
  <c r="BR31" i="1"/>
  <c r="BR30" i="1"/>
  <c r="BR29" i="1"/>
  <c r="BR28" i="1"/>
  <c r="BR27" i="1"/>
  <c r="C3" i="8"/>
  <c r="D3" i="8" s="1"/>
  <c r="AV500" i="1"/>
  <c r="AV499" i="1"/>
  <c r="AV498" i="1"/>
  <c r="AV497" i="1"/>
  <c r="AV496" i="1"/>
  <c r="AV495" i="1"/>
  <c r="AV494" i="1"/>
  <c r="AV493" i="1"/>
  <c r="AV492" i="1"/>
  <c r="AV491" i="1"/>
  <c r="AV490" i="1"/>
  <c r="AV489" i="1"/>
  <c r="AV488" i="1"/>
  <c r="AV487" i="1"/>
  <c r="AV486" i="1"/>
  <c r="AV485" i="1"/>
  <c r="AV484" i="1"/>
  <c r="AV483" i="1"/>
  <c r="AV482" i="1"/>
  <c r="AV481" i="1"/>
  <c r="AV480" i="1"/>
  <c r="AV479" i="1"/>
  <c r="AV478" i="1"/>
  <c r="AV477" i="1"/>
  <c r="AV476" i="1"/>
  <c r="AV475" i="1"/>
  <c r="AV474" i="1"/>
  <c r="AV473" i="1"/>
  <c r="AV472" i="1"/>
  <c r="AV471" i="1"/>
  <c r="AV470" i="1"/>
  <c r="AV469" i="1"/>
  <c r="AV468" i="1"/>
  <c r="AV467" i="1"/>
  <c r="AV466" i="1"/>
  <c r="AV465" i="1"/>
  <c r="AV464" i="1"/>
  <c r="AV463" i="1"/>
  <c r="AV462" i="1"/>
  <c r="AV461" i="1"/>
  <c r="AV460" i="1"/>
  <c r="AV459" i="1"/>
  <c r="AV458" i="1"/>
  <c r="AV457" i="1"/>
  <c r="AV456" i="1"/>
  <c r="AV455" i="1"/>
  <c r="AV454" i="1"/>
  <c r="AV453" i="1"/>
  <c r="AV452" i="1"/>
  <c r="AV451" i="1"/>
  <c r="AV450" i="1"/>
  <c r="AV449" i="1"/>
  <c r="AV448" i="1"/>
  <c r="AV447" i="1"/>
  <c r="AV446" i="1"/>
  <c r="AV445" i="1"/>
  <c r="AV444" i="1"/>
  <c r="AV443" i="1"/>
  <c r="AV442" i="1"/>
  <c r="AV441" i="1"/>
  <c r="AV440" i="1"/>
  <c r="AV439" i="1"/>
  <c r="AV438" i="1"/>
  <c r="AV437" i="1"/>
  <c r="AV436" i="1"/>
  <c r="AV435" i="1"/>
  <c r="AV434" i="1"/>
  <c r="AV433" i="1"/>
  <c r="AV432" i="1"/>
  <c r="AV431" i="1"/>
  <c r="AV430" i="1"/>
  <c r="AV429" i="1"/>
  <c r="AV428" i="1"/>
  <c r="AV427" i="1"/>
  <c r="AV426" i="1"/>
  <c r="AV425" i="1"/>
  <c r="AV424" i="1"/>
  <c r="AV423" i="1"/>
  <c r="AV422" i="1"/>
  <c r="AV421" i="1"/>
  <c r="AV420" i="1"/>
  <c r="AV419" i="1"/>
  <c r="AV418" i="1"/>
  <c r="AV417" i="1"/>
  <c r="AV416" i="1"/>
  <c r="AV415" i="1"/>
  <c r="AV414" i="1"/>
  <c r="AV413" i="1"/>
  <c r="AV412" i="1"/>
  <c r="AV411" i="1"/>
  <c r="AV410" i="1"/>
  <c r="AV409" i="1"/>
  <c r="AV408" i="1"/>
  <c r="AV407" i="1"/>
  <c r="AV406" i="1"/>
  <c r="AV405" i="1"/>
  <c r="AV404" i="1"/>
  <c r="AV403" i="1"/>
  <c r="AV402" i="1"/>
  <c r="AV401" i="1"/>
  <c r="AV400" i="1"/>
  <c r="AV399" i="1"/>
  <c r="AV398" i="1"/>
  <c r="AV397" i="1"/>
  <c r="AV396" i="1"/>
  <c r="AV395" i="1"/>
  <c r="AV394" i="1"/>
  <c r="AV393" i="1"/>
  <c r="AV392" i="1"/>
  <c r="AV391" i="1"/>
  <c r="AV390" i="1"/>
  <c r="AV389" i="1"/>
  <c r="AV388" i="1"/>
  <c r="AV387" i="1"/>
  <c r="AV386" i="1"/>
  <c r="AV385" i="1"/>
  <c r="AV384" i="1"/>
  <c r="AV383" i="1"/>
  <c r="AV382" i="1"/>
  <c r="AV381" i="1"/>
  <c r="AV380" i="1"/>
  <c r="AV379" i="1"/>
  <c r="AV378" i="1"/>
  <c r="AV377" i="1"/>
  <c r="AV376" i="1"/>
  <c r="AV375" i="1"/>
  <c r="AV374" i="1"/>
  <c r="AV373" i="1"/>
  <c r="AV372" i="1"/>
  <c r="AV371" i="1"/>
  <c r="AV370" i="1"/>
  <c r="AV369" i="1"/>
  <c r="AV368" i="1"/>
  <c r="AV367" i="1"/>
  <c r="AV366" i="1"/>
  <c r="AV365" i="1"/>
  <c r="AV364" i="1"/>
  <c r="AV363" i="1"/>
  <c r="AV362" i="1"/>
  <c r="AV361" i="1"/>
  <c r="AV360" i="1"/>
  <c r="AV359" i="1"/>
  <c r="AV358" i="1"/>
  <c r="AV357" i="1"/>
  <c r="AV356" i="1"/>
  <c r="AV355" i="1"/>
  <c r="AV354" i="1"/>
  <c r="AV353" i="1"/>
  <c r="AV352" i="1"/>
  <c r="AV351" i="1"/>
  <c r="AV350" i="1"/>
  <c r="AV349" i="1"/>
  <c r="AV348" i="1"/>
  <c r="AV347" i="1"/>
  <c r="AV346" i="1"/>
  <c r="AV345" i="1"/>
  <c r="AV344" i="1"/>
  <c r="AV343" i="1"/>
  <c r="AV342" i="1"/>
  <c r="AV341" i="1"/>
  <c r="AV340" i="1"/>
  <c r="AV339" i="1"/>
  <c r="AV338" i="1"/>
  <c r="AV337" i="1"/>
  <c r="AV336" i="1"/>
  <c r="AV335" i="1"/>
  <c r="AV334" i="1"/>
  <c r="AV333" i="1"/>
  <c r="AV332" i="1"/>
  <c r="AV331" i="1"/>
  <c r="AV330" i="1"/>
  <c r="AV329" i="1"/>
  <c r="AV328" i="1"/>
  <c r="AV327" i="1"/>
  <c r="AV326" i="1"/>
  <c r="AV325" i="1"/>
  <c r="AV324" i="1"/>
  <c r="AV323" i="1"/>
  <c r="AV322" i="1"/>
  <c r="AV321" i="1"/>
  <c r="AV320" i="1"/>
  <c r="AV319" i="1"/>
  <c r="AV318" i="1"/>
  <c r="AV317" i="1"/>
  <c r="AV316" i="1"/>
  <c r="AV315" i="1"/>
  <c r="AV314" i="1"/>
  <c r="AV313" i="1"/>
  <c r="AV312" i="1"/>
  <c r="AV311" i="1"/>
  <c r="AV310" i="1"/>
  <c r="AV309" i="1"/>
  <c r="AV308" i="1"/>
  <c r="AV307" i="1"/>
  <c r="AV306" i="1"/>
  <c r="AV305" i="1"/>
  <c r="AV304" i="1"/>
  <c r="AV303" i="1"/>
  <c r="AV302" i="1"/>
  <c r="AV301" i="1"/>
  <c r="AV300" i="1"/>
  <c r="AV299" i="1"/>
  <c r="AV298" i="1"/>
  <c r="AV297" i="1"/>
  <c r="AV296" i="1"/>
  <c r="AV295" i="1"/>
  <c r="AV294" i="1"/>
  <c r="AV293" i="1"/>
  <c r="AV292" i="1"/>
  <c r="AV291" i="1"/>
  <c r="AV290" i="1"/>
  <c r="AV289" i="1"/>
  <c r="AV288" i="1"/>
  <c r="AV287" i="1"/>
  <c r="AV286" i="1"/>
  <c r="AV285" i="1"/>
  <c r="AV284" i="1"/>
  <c r="AV283" i="1"/>
  <c r="AV282" i="1"/>
  <c r="AV281" i="1"/>
  <c r="AV280" i="1"/>
  <c r="AV279" i="1"/>
  <c r="AV278" i="1"/>
  <c r="AV277" i="1"/>
  <c r="AV276" i="1"/>
  <c r="AV275" i="1"/>
  <c r="AV274" i="1"/>
  <c r="AV273" i="1"/>
  <c r="AV272" i="1"/>
  <c r="AV271" i="1"/>
  <c r="AV270" i="1"/>
  <c r="AV269" i="1"/>
  <c r="AV268" i="1"/>
  <c r="AV267" i="1"/>
  <c r="AV266" i="1"/>
  <c r="AV265" i="1"/>
  <c r="AV264" i="1"/>
  <c r="AV263" i="1"/>
  <c r="AV262" i="1"/>
  <c r="AV261" i="1"/>
  <c r="AV260" i="1"/>
  <c r="AV259" i="1"/>
  <c r="AV258" i="1"/>
  <c r="AV257" i="1"/>
  <c r="AV256" i="1"/>
  <c r="AV255" i="1"/>
  <c r="AV254" i="1"/>
  <c r="AV253" i="1"/>
  <c r="AV252" i="1"/>
  <c r="AV251" i="1"/>
  <c r="AV250" i="1"/>
  <c r="AV249" i="1"/>
  <c r="AV248" i="1"/>
  <c r="AV247" i="1"/>
  <c r="AV246" i="1"/>
  <c r="AV245" i="1"/>
  <c r="AV244" i="1"/>
  <c r="AV243" i="1"/>
  <c r="AV242" i="1"/>
  <c r="AV241" i="1"/>
  <c r="AV240" i="1"/>
  <c r="AV239" i="1"/>
  <c r="AV238" i="1"/>
  <c r="AV237" i="1"/>
  <c r="AV236" i="1"/>
  <c r="AV235" i="1"/>
  <c r="AV234" i="1"/>
  <c r="AV233" i="1"/>
  <c r="AV232" i="1"/>
  <c r="AV231" i="1"/>
  <c r="AV230" i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EW14" i="1" l="1"/>
  <c r="EC14" i="1"/>
  <c r="DI14" i="1"/>
  <c r="CO14" i="1"/>
  <c r="BU14" i="1"/>
  <c r="BO500" i="1"/>
  <c r="BO499" i="1"/>
  <c r="BO498" i="1"/>
  <c r="BO497" i="1"/>
  <c r="BO496" i="1"/>
  <c r="BO495" i="1"/>
  <c r="BO494" i="1"/>
  <c r="BO493" i="1"/>
  <c r="BO492" i="1"/>
  <c r="BO491" i="1"/>
  <c r="BO490" i="1"/>
  <c r="BO489" i="1"/>
  <c r="BO488" i="1"/>
  <c r="BO487" i="1"/>
  <c r="BO486" i="1"/>
  <c r="BO485" i="1"/>
  <c r="BO484" i="1"/>
  <c r="BO483" i="1"/>
  <c r="BO482" i="1"/>
  <c r="BO481" i="1"/>
  <c r="BO480" i="1"/>
  <c r="BO479" i="1"/>
  <c r="BO478" i="1"/>
  <c r="BO477" i="1"/>
  <c r="BO476" i="1"/>
  <c r="BO475" i="1"/>
  <c r="BO474" i="1"/>
  <c r="BO473" i="1"/>
  <c r="BO472" i="1"/>
  <c r="BO471" i="1"/>
  <c r="BO470" i="1"/>
  <c r="BO469" i="1"/>
  <c r="BO468" i="1"/>
  <c r="BO467" i="1"/>
  <c r="BO466" i="1"/>
  <c r="BO465" i="1"/>
  <c r="BO464" i="1"/>
  <c r="BO463" i="1"/>
  <c r="BO462" i="1"/>
  <c r="BO461" i="1"/>
  <c r="BO460" i="1"/>
  <c r="BO459" i="1"/>
  <c r="BO458" i="1"/>
  <c r="BO457" i="1"/>
  <c r="BO456" i="1"/>
  <c r="BO455" i="1"/>
  <c r="BO454" i="1"/>
  <c r="BO453" i="1"/>
  <c r="BO452" i="1"/>
  <c r="BO451" i="1"/>
  <c r="BO450" i="1"/>
  <c r="BO449" i="1"/>
  <c r="BO448" i="1"/>
  <c r="BO447" i="1"/>
  <c r="BO446" i="1"/>
  <c r="BO445" i="1"/>
  <c r="BO444" i="1"/>
  <c r="BO443" i="1"/>
  <c r="BO442" i="1"/>
  <c r="BO441" i="1"/>
  <c r="BO440" i="1"/>
  <c r="BO439" i="1"/>
  <c r="BO438" i="1"/>
  <c r="BO437" i="1"/>
  <c r="BO436" i="1"/>
  <c r="BO435" i="1"/>
  <c r="BO434" i="1"/>
  <c r="BO433" i="1"/>
  <c r="BO432" i="1"/>
  <c r="BO431" i="1"/>
  <c r="BO430" i="1"/>
  <c r="BO429" i="1"/>
  <c r="BO428" i="1"/>
  <c r="BO427" i="1"/>
  <c r="BO426" i="1"/>
  <c r="BO425" i="1"/>
  <c r="BO424" i="1"/>
  <c r="BO423" i="1"/>
  <c r="BO422" i="1"/>
  <c r="BO421" i="1"/>
  <c r="BO420" i="1"/>
  <c r="BO419" i="1"/>
  <c r="BO418" i="1"/>
  <c r="BO417" i="1"/>
  <c r="BO416" i="1"/>
  <c r="BO415" i="1"/>
  <c r="BO414" i="1"/>
  <c r="BO413" i="1"/>
  <c r="BO412" i="1"/>
  <c r="BO411" i="1"/>
  <c r="BO410" i="1"/>
  <c r="BO409" i="1"/>
  <c r="BO408" i="1"/>
  <c r="BO407" i="1"/>
  <c r="BO406" i="1"/>
  <c r="BO405" i="1"/>
  <c r="BO404" i="1"/>
  <c r="BO403" i="1"/>
  <c r="BO402" i="1"/>
  <c r="BO401" i="1"/>
  <c r="BO400" i="1"/>
  <c r="BO399" i="1"/>
  <c r="BO398" i="1"/>
  <c r="BO397" i="1"/>
  <c r="BO396" i="1"/>
  <c r="BO395" i="1"/>
  <c r="BO394" i="1"/>
  <c r="BO393" i="1"/>
  <c r="BO392" i="1"/>
  <c r="BO391" i="1"/>
  <c r="BO390" i="1"/>
  <c r="BO389" i="1"/>
  <c r="BO388" i="1"/>
  <c r="BO387" i="1"/>
  <c r="BO386" i="1"/>
  <c r="BO385" i="1"/>
  <c r="BO384" i="1"/>
  <c r="BO383" i="1"/>
  <c r="BO382" i="1"/>
  <c r="BO381" i="1"/>
  <c r="BO380" i="1"/>
  <c r="BO379" i="1"/>
  <c r="BO378" i="1"/>
  <c r="BO377" i="1"/>
  <c r="BO376" i="1"/>
  <c r="BO375" i="1"/>
  <c r="BO374" i="1"/>
  <c r="BO373" i="1"/>
  <c r="BO372" i="1"/>
  <c r="BO371" i="1"/>
  <c r="BO370" i="1"/>
  <c r="BO369" i="1"/>
  <c r="BO368" i="1"/>
  <c r="BO367" i="1"/>
  <c r="BO366" i="1"/>
  <c r="BO365" i="1"/>
  <c r="BO364" i="1"/>
  <c r="BO363" i="1"/>
  <c r="BO362" i="1"/>
  <c r="BO361" i="1"/>
  <c r="BO360" i="1"/>
  <c r="BO359" i="1"/>
  <c r="BO358" i="1"/>
  <c r="BO357" i="1"/>
  <c r="BO356" i="1"/>
  <c r="BO355" i="1"/>
  <c r="BO354" i="1"/>
  <c r="BO353" i="1"/>
  <c r="BO352" i="1"/>
  <c r="BO351" i="1"/>
  <c r="BO350" i="1"/>
  <c r="BO349" i="1"/>
  <c r="BO348" i="1"/>
  <c r="BO347" i="1"/>
  <c r="BO346" i="1"/>
  <c r="BO345" i="1"/>
  <c r="BO344" i="1"/>
  <c r="BO343" i="1"/>
  <c r="BO342" i="1"/>
  <c r="BO341" i="1"/>
  <c r="BO340" i="1"/>
  <c r="BO339" i="1"/>
  <c r="BO338" i="1"/>
  <c r="BO337" i="1"/>
  <c r="BO336" i="1"/>
  <c r="BO335" i="1"/>
  <c r="BO334" i="1"/>
  <c r="BO333" i="1"/>
  <c r="BO332" i="1"/>
  <c r="BO331" i="1"/>
  <c r="BO330" i="1"/>
  <c r="BO329" i="1"/>
  <c r="BO328" i="1"/>
  <c r="BO327" i="1"/>
  <c r="BO326" i="1"/>
  <c r="BO325" i="1"/>
  <c r="BO324" i="1"/>
  <c r="BO323" i="1"/>
  <c r="BO322" i="1"/>
  <c r="BO321" i="1"/>
  <c r="BO320" i="1"/>
  <c r="BO319" i="1"/>
  <c r="BO318" i="1"/>
  <c r="BO317" i="1"/>
  <c r="BO316" i="1"/>
  <c r="BO315" i="1"/>
  <c r="BO314" i="1"/>
  <c r="BO313" i="1"/>
  <c r="BO312" i="1"/>
  <c r="BO311" i="1"/>
  <c r="BO310" i="1"/>
  <c r="BO309" i="1"/>
  <c r="BO308" i="1"/>
  <c r="BO307" i="1"/>
  <c r="BO306" i="1"/>
  <c r="BO305" i="1"/>
  <c r="BO304" i="1"/>
  <c r="BO303" i="1"/>
  <c r="BO302" i="1"/>
  <c r="BO301" i="1"/>
  <c r="BO300" i="1"/>
  <c r="BO299" i="1"/>
  <c r="BO298" i="1"/>
  <c r="BO297" i="1"/>
  <c r="BO296" i="1"/>
  <c r="BO295" i="1"/>
  <c r="BO294" i="1"/>
  <c r="BO293" i="1"/>
  <c r="BO292" i="1"/>
  <c r="BO291" i="1"/>
  <c r="BO290" i="1"/>
  <c r="BO289" i="1"/>
  <c r="BO288" i="1"/>
  <c r="BO287" i="1"/>
  <c r="BO286" i="1"/>
  <c r="BO285" i="1"/>
  <c r="BO284" i="1"/>
  <c r="BO283" i="1"/>
  <c r="BO282" i="1"/>
  <c r="BO281" i="1"/>
  <c r="BO280" i="1"/>
  <c r="BO279" i="1"/>
  <c r="BO278" i="1"/>
  <c r="BO277" i="1"/>
  <c r="BO276" i="1"/>
  <c r="BO275" i="1"/>
  <c r="BO274" i="1"/>
  <c r="BO273" i="1"/>
  <c r="BO272" i="1"/>
  <c r="BO271" i="1"/>
  <c r="BO270" i="1"/>
  <c r="BO269" i="1"/>
  <c r="BO268" i="1"/>
  <c r="BO267" i="1"/>
  <c r="BO266" i="1"/>
  <c r="BO265" i="1"/>
  <c r="BO264" i="1"/>
  <c r="BO263" i="1"/>
  <c r="BO262" i="1"/>
  <c r="BO261" i="1"/>
  <c r="BO260" i="1"/>
  <c r="BO259" i="1"/>
  <c r="BO258" i="1"/>
  <c r="BO257" i="1"/>
  <c r="BO256" i="1"/>
  <c r="BO255" i="1"/>
  <c r="BO254" i="1"/>
  <c r="BO253" i="1"/>
  <c r="BO252" i="1"/>
  <c r="BO251" i="1"/>
  <c r="BO250" i="1"/>
  <c r="BO249" i="1"/>
  <c r="BO248" i="1"/>
  <c r="BO247" i="1"/>
  <c r="BO246" i="1"/>
  <c r="BO245" i="1"/>
  <c r="BO244" i="1"/>
  <c r="BO243" i="1"/>
  <c r="BO242" i="1"/>
  <c r="BO241" i="1"/>
  <c r="BO240" i="1"/>
  <c r="BO239" i="1"/>
  <c r="BO238" i="1"/>
  <c r="BO237" i="1"/>
  <c r="BO236" i="1"/>
  <c r="BO235" i="1"/>
  <c r="BO234" i="1"/>
  <c r="BO233" i="1"/>
  <c r="BO232" i="1"/>
  <c r="BO231" i="1"/>
  <c r="BO230" i="1"/>
  <c r="BO229" i="1"/>
  <c r="BO228" i="1"/>
  <c r="BO227" i="1"/>
  <c r="BO226" i="1"/>
  <c r="BO225" i="1"/>
  <c r="BO224" i="1"/>
  <c r="BO223" i="1"/>
  <c r="BO222" i="1"/>
  <c r="BO221" i="1"/>
  <c r="BO220" i="1"/>
  <c r="BO219" i="1"/>
  <c r="BO218" i="1"/>
  <c r="BO217" i="1"/>
  <c r="BO216" i="1"/>
  <c r="BO215" i="1"/>
  <c r="BO214" i="1"/>
  <c r="BO213" i="1"/>
  <c r="BO212" i="1"/>
  <c r="BO211" i="1"/>
  <c r="BO210" i="1"/>
  <c r="BO209" i="1"/>
  <c r="BO208" i="1"/>
  <c r="BO207" i="1"/>
  <c r="BO206" i="1"/>
  <c r="BO205" i="1"/>
  <c r="BO204" i="1"/>
  <c r="BO203" i="1"/>
  <c r="BO202" i="1"/>
  <c r="BO201" i="1"/>
  <c r="BO200" i="1"/>
  <c r="BO199" i="1"/>
  <c r="BO198" i="1"/>
  <c r="BO197" i="1"/>
  <c r="BO196" i="1"/>
  <c r="BO195" i="1"/>
  <c r="BO194" i="1"/>
  <c r="BO193" i="1"/>
  <c r="BO192" i="1"/>
  <c r="BO191" i="1"/>
  <c r="BO190" i="1"/>
  <c r="BO189" i="1"/>
  <c r="BO188" i="1"/>
  <c r="BO187" i="1"/>
  <c r="BO186" i="1"/>
  <c r="BO185" i="1"/>
  <c r="BO184" i="1"/>
  <c r="BO183" i="1"/>
  <c r="BO182" i="1"/>
  <c r="BO181" i="1"/>
  <c r="BO180" i="1"/>
  <c r="BO179" i="1"/>
  <c r="BO178" i="1"/>
  <c r="BO177" i="1"/>
  <c r="BO176" i="1"/>
  <c r="BO175" i="1"/>
  <c r="BO174" i="1"/>
  <c r="BO173" i="1"/>
  <c r="BO172" i="1"/>
  <c r="BO171" i="1"/>
  <c r="BO170" i="1"/>
  <c r="BO169" i="1"/>
  <c r="BO168" i="1"/>
  <c r="BO167" i="1"/>
  <c r="BO166" i="1"/>
  <c r="BO165" i="1"/>
  <c r="BO164" i="1"/>
  <c r="BO163" i="1"/>
  <c r="BO162" i="1"/>
  <c r="BO161" i="1"/>
  <c r="BO160" i="1"/>
  <c r="BO159" i="1"/>
  <c r="BO158" i="1"/>
  <c r="BO157" i="1"/>
  <c r="BO156" i="1"/>
  <c r="BO155" i="1"/>
  <c r="BO154" i="1"/>
  <c r="BO153" i="1"/>
  <c r="BO152" i="1"/>
  <c r="BO151" i="1"/>
  <c r="BO150" i="1"/>
  <c r="BO149" i="1"/>
  <c r="BO148" i="1"/>
  <c r="BO147" i="1"/>
  <c r="BO146" i="1"/>
  <c r="BO145" i="1"/>
  <c r="BO144" i="1"/>
  <c r="BO143" i="1"/>
  <c r="BO142" i="1"/>
  <c r="BO141" i="1"/>
  <c r="BO140" i="1"/>
  <c r="BO139" i="1"/>
  <c r="BO138" i="1"/>
  <c r="BO137" i="1"/>
  <c r="BO136" i="1"/>
  <c r="BO135" i="1"/>
  <c r="BO134" i="1"/>
  <c r="BO133" i="1"/>
  <c r="BO132" i="1"/>
  <c r="BO131" i="1"/>
  <c r="BO130" i="1"/>
  <c r="BO129" i="1"/>
  <c r="BO128" i="1"/>
  <c r="BO127" i="1"/>
  <c r="BO126" i="1"/>
  <c r="BO125" i="1"/>
  <c r="BO124" i="1"/>
  <c r="BO123" i="1"/>
  <c r="BO122" i="1"/>
  <c r="BO121" i="1"/>
  <c r="BO120" i="1"/>
  <c r="BO119" i="1"/>
  <c r="BO118" i="1"/>
  <c r="BO117" i="1"/>
  <c r="BO116" i="1"/>
  <c r="BO115" i="1"/>
  <c r="BO114" i="1"/>
  <c r="BO113" i="1"/>
  <c r="BO112" i="1"/>
  <c r="BO111" i="1"/>
  <c r="BO110" i="1"/>
  <c r="BO109" i="1"/>
  <c r="BO108" i="1"/>
  <c r="BO107" i="1"/>
  <c r="BO106" i="1"/>
  <c r="BO105" i="1"/>
  <c r="BO104" i="1"/>
  <c r="BO103" i="1"/>
  <c r="BO102" i="1"/>
  <c r="BO101" i="1"/>
  <c r="BO100" i="1"/>
  <c r="BO99" i="1"/>
  <c r="BO98" i="1"/>
  <c r="BO97" i="1"/>
  <c r="BO96" i="1"/>
  <c r="BO95" i="1"/>
  <c r="BO94" i="1"/>
  <c r="BO93" i="1"/>
  <c r="BO92" i="1"/>
  <c r="BO91" i="1"/>
  <c r="BO90" i="1"/>
  <c r="BO89" i="1"/>
  <c r="BO88" i="1"/>
  <c r="BO87" i="1"/>
  <c r="BO86" i="1"/>
  <c r="BO85" i="1"/>
  <c r="BO84" i="1"/>
  <c r="BO83" i="1"/>
  <c r="BO82" i="1"/>
  <c r="BO81" i="1"/>
  <c r="BO80" i="1"/>
  <c r="BO79" i="1"/>
  <c r="BO78" i="1"/>
  <c r="BO77" i="1"/>
  <c r="BO76" i="1"/>
  <c r="BO75" i="1"/>
  <c r="BO74" i="1"/>
  <c r="BO73" i="1"/>
  <c r="BO72" i="1"/>
  <c r="BO71" i="1"/>
  <c r="BO70" i="1"/>
  <c r="BO69" i="1"/>
  <c r="BO68" i="1"/>
  <c r="BO67" i="1"/>
  <c r="BO66" i="1"/>
  <c r="BO65" i="1"/>
  <c r="BO64" i="1"/>
  <c r="BO63" i="1"/>
  <c r="BO62" i="1"/>
  <c r="BO61" i="1"/>
  <c r="BO60" i="1"/>
  <c r="BO59" i="1"/>
  <c r="BO58" i="1"/>
  <c r="BO57" i="1"/>
  <c r="BO56" i="1"/>
  <c r="BO55" i="1"/>
  <c r="BO54" i="1"/>
  <c r="BO53" i="1"/>
  <c r="BO52" i="1"/>
  <c r="BO51" i="1"/>
  <c r="BO50" i="1"/>
  <c r="BO49" i="1"/>
  <c r="BO48" i="1"/>
  <c r="BO47" i="1"/>
  <c r="BO46" i="1"/>
  <c r="BO45" i="1"/>
  <c r="BO44" i="1"/>
  <c r="BO43" i="1"/>
  <c r="BO42" i="1"/>
  <c r="BO41" i="1"/>
  <c r="BO40" i="1"/>
  <c r="BO39" i="1"/>
  <c r="BO38" i="1"/>
  <c r="BO37" i="1"/>
  <c r="BO36" i="1"/>
  <c r="BO35" i="1"/>
  <c r="BO34" i="1"/>
  <c r="BO33" i="1"/>
  <c r="BO32" i="1"/>
  <c r="BO31" i="1"/>
  <c r="BO30" i="1"/>
  <c r="BO29" i="1"/>
  <c r="BO28" i="1"/>
  <c r="BO27" i="1"/>
  <c r="Q500" i="1" l="1"/>
  <c r="Q499" i="1"/>
  <c r="Q498" i="1"/>
  <c r="Q497" i="1"/>
  <c r="Q496" i="1"/>
  <c r="Q49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AU23" i="1"/>
  <c r="AU16" i="1"/>
  <c r="AK27" i="1" l="1"/>
  <c r="BA500" i="1"/>
  <c r="BA499" i="1"/>
  <c r="BA498" i="1"/>
  <c r="BA497" i="1"/>
  <c r="BA496" i="1"/>
  <c r="BA495" i="1"/>
  <c r="BA494" i="1"/>
  <c r="BA493" i="1"/>
  <c r="BA492" i="1"/>
  <c r="BA491" i="1"/>
  <c r="BA490" i="1"/>
  <c r="BA489" i="1"/>
  <c r="BA488" i="1"/>
  <c r="BA487" i="1"/>
  <c r="BA486" i="1"/>
  <c r="BA485" i="1"/>
  <c r="BA484" i="1"/>
  <c r="BA483" i="1"/>
  <c r="BA482" i="1"/>
  <c r="BA481" i="1"/>
  <c r="BA480" i="1"/>
  <c r="BA479" i="1"/>
  <c r="BA478" i="1"/>
  <c r="BA477" i="1"/>
  <c r="BA476" i="1"/>
  <c r="BA475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6" i="1"/>
  <c r="BA435" i="1"/>
  <c r="BA434" i="1"/>
  <c r="BA433" i="1"/>
  <c r="BA432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5" i="1"/>
  <c r="BA414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22" i="1"/>
  <c r="BA321" i="1"/>
  <c r="BA320" i="1"/>
  <c r="BA319" i="1"/>
  <c r="BA318" i="1"/>
  <c r="BA317" i="1"/>
  <c r="BA316" i="1"/>
  <c r="BA315" i="1"/>
  <c r="BA314" i="1"/>
  <c r="BA313" i="1"/>
  <c r="BA312" i="1"/>
  <c r="BA311" i="1"/>
  <c r="BA310" i="1"/>
  <c r="BA309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A190" i="1"/>
  <c r="BA189" i="1"/>
  <c r="BA188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EX500" i="1"/>
  <c r="EW500" i="1"/>
  <c r="EV500" i="1"/>
  <c r="EU500" i="1"/>
  <c r="EP500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B500" i="1"/>
  <c r="DA500" i="1"/>
  <c r="CZ500" i="1"/>
  <c r="CY500" i="1"/>
  <c r="CX500" i="1"/>
  <c r="CW500" i="1"/>
  <c r="CV500" i="1"/>
  <c r="CU500" i="1"/>
  <c r="CT500" i="1"/>
  <c r="CS500" i="1"/>
  <c r="CR500" i="1"/>
  <c r="CQ500" i="1"/>
  <c r="CP500" i="1"/>
  <c r="CO500" i="1"/>
  <c r="CN500" i="1"/>
  <c r="CM500" i="1"/>
  <c r="CH500" i="1"/>
  <c r="CG500" i="1"/>
  <c r="CF500" i="1"/>
  <c r="CE500" i="1"/>
  <c r="CD500" i="1"/>
  <c r="EQ500" i="1" s="1"/>
  <c r="CC500" i="1"/>
  <c r="CB500" i="1"/>
  <c r="CA500" i="1"/>
  <c r="BZ500" i="1"/>
  <c r="BY500" i="1"/>
  <c r="BX500" i="1"/>
  <c r="BW500" i="1"/>
  <c r="BV500" i="1"/>
  <c r="BU500" i="1"/>
  <c r="BT500" i="1"/>
  <c r="BS500" i="1"/>
  <c r="BN500" i="1"/>
  <c r="BM500" i="1"/>
  <c r="BL500" i="1"/>
  <c r="BK500" i="1"/>
  <c r="BJ500" i="1"/>
  <c r="DW500" i="1" s="1"/>
  <c r="BI500" i="1"/>
  <c r="BH500" i="1"/>
  <c r="BG500" i="1"/>
  <c r="BF500" i="1"/>
  <c r="BE500" i="1"/>
  <c r="BD500" i="1"/>
  <c r="BC500" i="1"/>
  <c r="BB500" i="1"/>
  <c r="AY500" i="1"/>
  <c r="AX500" i="1"/>
  <c r="AW500" i="1"/>
  <c r="AU500" i="1"/>
  <c r="AT500" i="1"/>
  <c r="AS500" i="1"/>
  <c r="AR500" i="1"/>
  <c r="AP500" i="1"/>
  <c r="DC500" i="1" s="1"/>
  <c r="AO500" i="1"/>
  <c r="AN500" i="1"/>
  <c r="AM500" i="1"/>
  <c r="AK500" i="1"/>
  <c r="AL500" i="1" s="1"/>
  <c r="AI500" i="1"/>
  <c r="AH500" i="1"/>
  <c r="AG500" i="1"/>
  <c r="AF500" i="1"/>
  <c r="AE500" i="1"/>
  <c r="AD500" i="1"/>
  <c r="AC500" i="1"/>
  <c r="AB500" i="1"/>
  <c r="Z500" i="1"/>
  <c r="AA500" i="1" s="1"/>
  <c r="Y500" i="1"/>
  <c r="X500" i="1"/>
  <c r="W500" i="1"/>
  <c r="V500" i="1"/>
  <c r="CI500" i="1" s="1"/>
  <c r="T500" i="1"/>
  <c r="S500" i="1"/>
  <c r="R500" i="1"/>
  <c r="P500" i="1"/>
  <c r="EX499" i="1"/>
  <c r="EW499" i="1"/>
  <c r="EV499" i="1"/>
  <c r="EU499" i="1"/>
  <c r="EP499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B499" i="1"/>
  <c r="DA499" i="1"/>
  <c r="CZ499" i="1"/>
  <c r="CY499" i="1"/>
  <c r="CX499" i="1"/>
  <c r="CW499" i="1"/>
  <c r="CV499" i="1"/>
  <c r="CU499" i="1"/>
  <c r="CT499" i="1"/>
  <c r="CS499" i="1"/>
  <c r="CR499" i="1"/>
  <c r="CQ499" i="1"/>
  <c r="CP499" i="1"/>
  <c r="CO499" i="1"/>
  <c r="CN499" i="1"/>
  <c r="CM499" i="1"/>
  <c r="CH499" i="1"/>
  <c r="CG499" i="1"/>
  <c r="CF499" i="1"/>
  <c r="CE499" i="1"/>
  <c r="CD499" i="1"/>
  <c r="EQ499" i="1" s="1"/>
  <c r="CC499" i="1"/>
  <c r="CB499" i="1"/>
  <c r="CA499" i="1"/>
  <c r="BZ499" i="1"/>
  <c r="BY499" i="1"/>
  <c r="BX499" i="1"/>
  <c r="BW499" i="1"/>
  <c r="BV499" i="1"/>
  <c r="BU499" i="1"/>
  <c r="BT499" i="1"/>
  <c r="BS499" i="1"/>
  <c r="BN499" i="1"/>
  <c r="BM499" i="1"/>
  <c r="BL499" i="1"/>
  <c r="BK499" i="1"/>
  <c r="BJ499" i="1"/>
  <c r="DW499" i="1" s="1"/>
  <c r="BI499" i="1"/>
  <c r="BH499" i="1"/>
  <c r="BG499" i="1"/>
  <c r="BF499" i="1"/>
  <c r="BE499" i="1"/>
  <c r="BD499" i="1"/>
  <c r="BC499" i="1"/>
  <c r="BB499" i="1"/>
  <c r="AY499" i="1"/>
  <c r="AX499" i="1"/>
  <c r="AW499" i="1"/>
  <c r="AU499" i="1"/>
  <c r="AT499" i="1"/>
  <c r="AS499" i="1"/>
  <c r="AR499" i="1"/>
  <c r="AP499" i="1"/>
  <c r="DC499" i="1" s="1"/>
  <c r="AO499" i="1"/>
  <c r="AN499" i="1"/>
  <c r="AM499" i="1"/>
  <c r="AK499" i="1"/>
  <c r="AL499" i="1" s="1"/>
  <c r="AI499" i="1"/>
  <c r="AH499" i="1"/>
  <c r="AG499" i="1"/>
  <c r="AF499" i="1"/>
  <c r="AE499" i="1"/>
  <c r="AD499" i="1"/>
  <c r="AC499" i="1"/>
  <c r="AB499" i="1"/>
  <c r="Z499" i="1"/>
  <c r="AA499" i="1" s="1"/>
  <c r="Y499" i="1"/>
  <c r="X499" i="1"/>
  <c r="W499" i="1"/>
  <c r="V499" i="1"/>
  <c r="CI499" i="1" s="1"/>
  <c r="T499" i="1"/>
  <c r="S499" i="1"/>
  <c r="R499" i="1"/>
  <c r="P499" i="1"/>
  <c r="EX498" i="1"/>
  <c r="EW498" i="1"/>
  <c r="EV498" i="1"/>
  <c r="EU498" i="1"/>
  <c r="EP498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B498" i="1"/>
  <c r="DA498" i="1"/>
  <c r="CZ498" i="1"/>
  <c r="CY498" i="1"/>
  <c r="CX498" i="1"/>
  <c r="CW498" i="1"/>
  <c r="CV498" i="1"/>
  <c r="CU498" i="1"/>
  <c r="CT498" i="1"/>
  <c r="CS498" i="1"/>
  <c r="CR498" i="1"/>
  <c r="CQ498" i="1"/>
  <c r="CP498" i="1"/>
  <c r="CO498" i="1"/>
  <c r="CN498" i="1"/>
  <c r="CM498" i="1"/>
  <c r="CH498" i="1"/>
  <c r="CG498" i="1"/>
  <c r="CF498" i="1"/>
  <c r="CE498" i="1"/>
  <c r="CD498" i="1"/>
  <c r="EQ498" i="1" s="1"/>
  <c r="CC498" i="1"/>
  <c r="CB498" i="1"/>
  <c r="CA498" i="1"/>
  <c r="BZ498" i="1"/>
  <c r="BY498" i="1"/>
  <c r="BX498" i="1"/>
  <c r="BW498" i="1"/>
  <c r="BV498" i="1"/>
  <c r="BU498" i="1"/>
  <c r="BT498" i="1"/>
  <c r="BS498" i="1"/>
  <c r="BN498" i="1"/>
  <c r="BM498" i="1"/>
  <c r="BL498" i="1"/>
  <c r="BK498" i="1"/>
  <c r="BJ498" i="1"/>
  <c r="DW498" i="1" s="1"/>
  <c r="BI498" i="1"/>
  <c r="BH498" i="1"/>
  <c r="BG498" i="1"/>
  <c r="BF498" i="1"/>
  <c r="BE498" i="1"/>
  <c r="BD498" i="1"/>
  <c r="BC498" i="1"/>
  <c r="BB498" i="1"/>
  <c r="AY498" i="1"/>
  <c r="AX498" i="1"/>
  <c r="AW498" i="1"/>
  <c r="AU498" i="1"/>
  <c r="AT498" i="1"/>
  <c r="AS498" i="1"/>
  <c r="AR498" i="1"/>
  <c r="AP498" i="1"/>
  <c r="DC498" i="1" s="1"/>
  <c r="AO498" i="1"/>
  <c r="AN498" i="1"/>
  <c r="AM498" i="1"/>
  <c r="AK498" i="1"/>
  <c r="AL498" i="1" s="1"/>
  <c r="AI498" i="1"/>
  <c r="AH498" i="1"/>
  <c r="AG498" i="1"/>
  <c r="AF498" i="1"/>
  <c r="AE498" i="1"/>
  <c r="AD498" i="1"/>
  <c r="AC498" i="1"/>
  <c r="AB498" i="1"/>
  <c r="Z498" i="1"/>
  <c r="AA498" i="1" s="1"/>
  <c r="Y498" i="1"/>
  <c r="X498" i="1"/>
  <c r="W498" i="1"/>
  <c r="V498" i="1"/>
  <c r="CI498" i="1" s="1"/>
  <c r="T498" i="1"/>
  <c r="S498" i="1"/>
  <c r="R498" i="1"/>
  <c r="P498" i="1"/>
  <c r="EX497" i="1"/>
  <c r="EW497" i="1"/>
  <c r="EV497" i="1"/>
  <c r="EU497" i="1"/>
  <c r="EP497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B497" i="1"/>
  <c r="DA497" i="1"/>
  <c r="CZ497" i="1"/>
  <c r="CY497" i="1"/>
  <c r="CX497" i="1"/>
  <c r="CW497" i="1"/>
  <c r="CV497" i="1"/>
  <c r="CU497" i="1"/>
  <c r="CT497" i="1"/>
  <c r="CS497" i="1"/>
  <c r="CR497" i="1"/>
  <c r="CQ497" i="1"/>
  <c r="CP497" i="1"/>
  <c r="CO497" i="1"/>
  <c r="CN497" i="1"/>
  <c r="CM497" i="1"/>
  <c r="CH497" i="1"/>
  <c r="CG497" i="1"/>
  <c r="CF497" i="1"/>
  <c r="CE497" i="1"/>
  <c r="CD497" i="1"/>
  <c r="EQ497" i="1" s="1"/>
  <c r="CC497" i="1"/>
  <c r="CB497" i="1"/>
  <c r="CA497" i="1"/>
  <c r="BZ497" i="1"/>
  <c r="BY497" i="1"/>
  <c r="BX497" i="1"/>
  <c r="BW497" i="1"/>
  <c r="BV497" i="1"/>
  <c r="BU497" i="1"/>
  <c r="BT497" i="1"/>
  <c r="BS497" i="1"/>
  <c r="BN497" i="1"/>
  <c r="BM497" i="1"/>
  <c r="BL497" i="1"/>
  <c r="BK497" i="1"/>
  <c r="BJ497" i="1"/>
  <c r="DW497" i="1" s="1"/>
  <c r="BI497" i="1"/>
  <c r="BH497" i="1"/>
  <c r="BG497" i="1"/>
  <c r="BF497" i="1"/>
  <c r="BE497" i="1"/>
  <c r="BD497" i="1"/>
  <c r="BC497" i="1"/>
  <c r="BB497" i="1"/>
  <c r="AY497" i="1"/>
  <c r="AX497" i="1"/>
  <c r="AW497" i="1"/>
  <c r="AU497" i="1"/>
  <c r="AT497" i="1"/>
  <c r="AS497" i="1"/>
  <c r="AR497" i="1"/>
  <c r="AP497" i="1"/>
  <c r="DC497" i="1" s="1"/>
  <c r="AO497" i="1"/>
  <c r="AN497" i="1"/>
  <c r="AM497" i="1"/>
  <c r="AK497" i="1"/>
  <c r="AL497" i="1" s="1"/>
  <c r="AI497" i="1"/>
  <c r="AH497" i="1"/>
  <c r="AG497" i="1"/>
  <c r="AF497" i="1"/>
  <c r="AE497" i="1"/>
  <c r="AD497" i="1"/>
  <c r="AC497" i="1"/>
  <c r="AB497" i="1"/>
  <c r="Z497" i="1"/>
  <c r="AA497" i="1" s="1"/>
  <c r="Y497" i="1"/>
  <c r="X497" i="1"/>
  <c r="W497" i="1"/>
  <c r="V497" i="1"/>
  <c r="CI497" i="1" s="1"/>
  <c r="T497" i="1"/>
  <c r="S497" i="1"/>
  <c r="R497" i="1"/>
  <c r="P497" i="1"/>
  <c r="EX496" i="1"/>
  <c r="EW496" i="1"/>
  <c r="EV496" i="1"/>
  <c r="EU496" i="1"/>
  <c r="EP496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B496" i="1"/>
  <c r="DA496" i="1"/>
  <c r="CZ496" i="1"/>
  <c r="CY496" i="1"/>
  <c r="CX496" i="1"/>
  <c r="CW496" i="1"/>
  <c r="CV496" i="1"/>
  <c r="CU496" i="1"/>
  <c r="CT496" i="1"/>
  <c r="CS496" i="1"/>
  <c r="CR496" i="1"/>
  <c r="CQ496" i="1"/>
  <c r="CP496" i="1"/>
  <c r="CO496" i="1"/>
  <c r="CN496" i="1"/>
  <c r="CM496" i="1"/>
  <c r="CH496" i="1"/>
  <c r="CG496" i="1"/>
  <c r="CF496" i="1"/>
  <c r="CE496" i="1"/>
  <c r="CD496" i="1"/>
  <c r="EQ496" i="1" s="1"/>
  <c r="CC496" i="1"/>
  <c r="CB496" i="1"/>
  <c r="CA496" i="1"/>
  <c r="BZ496" i="1"/>
  <c r="BY496" i="1"/>
  <c r="BX496" i="1"/>
  <c r="BW496" i="1"/>
  <c r="BV496" i="1"/>
  <c r="BU496" i="1"/>
  <c r="BT496" i="1"/>
  <c r="BS496" i="1"/>
  <c r="BN496" i="1"/>
  <c r="BM496" i="1"/>
  <c r="BL496" i="1"/>
  <c r="BK496" i="1"/>
  <c r="BJ496" i="1"/>
  <c r="DW496" i="1" s="1"/>
  <c r="BI496" i="1"/>
  <c r="BH496" i="1"/>
  <c r="BG496" i="1"/>
  <c r="BF496" i="1"/>
  <c r="BE496" i="1"/>
  <c r="BD496" i="1"/>
  <c r="BC496" i="1"/>
  <c r="BB496" i="1"/>
  <c r="AY496" i="1"/>
  <c r="AX496" i="1"/>
  <c r="AW496" i="1"/>
  <c r="AU496" i="1"/>
  <c r="AT496" i="1"/>
  <c r="AS496" i="1"/>
  <c r="AR496" i="1"/>
  <c r="AP496" i="1"/>
  <c r="DC496" i="1" s="1"/>
  <c r="AO496" i="1"/>
  <c r="AN496" i="1"/>
  <c r="AM496" i="1"/>
  <c r="AK496" i="1"/>
  <c r="AL496" i="1" s="1"/>
  <c r="AI496" i="1"/>
  <c r="AH496" i="1"/>
  <c r="AG496" i="1"/>
  <c r="AF496" i="1"/>
  <c r="AE496" i="1"/>
  <c r="AD496" i="1"/>
  <c r="AC496" i="1"/>
  <c r="AB496" i="1"/>
  <c r="Z496" i="1"/>
  <c r="AA496" i="1" s="1"/>
  <c r="Y496" i="1"/>
  <c r="X496" i="1"/>
  <c r="W496" i="1"/>
  <c r="V496" i="1"/>
  <c r="CI496" i="1" s="1"/>
  <c r="T496" i="1"/>
  <c r="S496" i="1"/>
  <c r="R496" i="1"/>
  <c r="P496" i="1"/>
  <c r="EX495" i="1"/>
  <c r="EW495" i="1"/>
  <c r="EV495" i="1"/>
  <c r="EU495" i="1"/>
  <c r="EP495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B495" i="1"/>
  <c r="DA495" i="1"/>
  <c r="CZ495" i="1"/>
  <c r="CY495" i="1"/>
  <c r="CX495" i="1"/>
  <c r="CW495" i="1"/>
  <c r="CV495" i="1"/>
  <c r="CU495" i="1"/>
  <c r="CT495" i="1"/>
  <c r="CS495" i="1"/>
  <c r="CR495" i="1"/>
  <c r="CQ495" i="1"/>
  <c r="CP495" i="1"/>
  <c r="CO495" i="1"/>
  <c r="CN495" i="1"/>
  <c r="CM495" i="1"/>
  <c r="CH495" i="1"/>
  <c r="CG495" i="1"/>
  <c r="CF495" i="1"/>
  <c r="CE495" i="1"/>
  <c r="CD495" i="1"/>
  <c r="EQ495" i="1" s="1"/>
  <c r="CC495" i="1"/>
  <c r="CB495" i="1"/>
  <c r="CA495" i="1"/>
  <c r="BZ495" i="1"/>
  <c r="BY495" i="1"/>
  <c r="BX495" i="1"/>
  <c r="BW495" i="1"/>
  <c r="BV495" i="1"/>
  <c r="BU495" i="1"/>
  <c r="BT495" i="1"/>
  <c r="BS495" i="1"/>
  <c r="BN495" i="1"/>
  <c r="BM495" i="1"/>
  <c r="BL495" i="1"/>
  <c r="BK495" i="1"/>
  <c r="BJ495" i="1"/>
  <c r="DW495" i="1" s="1"/>
  <c r="BI495" i="1"/>
  <c r="BH495" i="1"/>
  <c r="BG495" i="1"/>
  <c r="BF495" i="1"/>
  <c r="BE495" i="1"/>
  <c r="BD495" i="1"/>
  <c r="BC495" i="1"/>
  <c r="BB495" i="1"/>
  <c r="AY495" i="1"/>
  <c r="AX495" i="1"/>
  <c r="AW495" i="1"/>
  <c r="AU495" i="1"/>
  <c r="AT495" i="1"/>
  <c r="AS495" i="1"/>
  <c r="AR495" i="1"/>
  <c r="AP495" i="1"/>
  <c r="DC495" i="1" s="1"/>
  <c r="AO495" i="1"/>
  <c r="AN495" i="1"/>
  <c r="AM495" i="1"/>
  <c r="AK495" i="1"/>
  <c r="AL495" i="1" s="1"/>
  <c r="AI495" i="1"/>
  <c r="AH495" i="1"/>
  <c r="AG495" i="1"/>
  <c r="AF495" i="1"/>
  <c r="AE495" i="1"/>
  <c r="AD495" i="1"/>
  <c r="AC495" i="1"/>
  <c r="AB495" i="1"/>
  <c r="Z495" i="1"/>
  <c r="AA495" i="1" s="1"/>
  <c r="Y495" i="1"/>
  <c r="X495" i="1"/>
  <c r="W495" i="1"/>
  <c r="V495" i="1"/>
  <c r="CI495" i="1" s="1"/>
  <c r="T495" i="1"/>
  <c r="S495" i="1"/>
  <c r="R495" i="1"/>
  <c r="P495" i="1"/>
  <c r="EX494" i="1"/>
  <c r="EW494" i="1"/>
  <c r="EV494" i="1"/>
  <c r="EU494" i="1"/>
  <c r="EP494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B494" i="1"/>
  <c r="DA494" i="1"/>
  <c r="CZ494" i="1"/>
  <c r="CY494" i="1"/>
  <c r="CX494" i="1"/>
  <c r="CW494" i="1"/>
  <c r="CV494" i="1"/>
  <c r="CU494" i="1"/>
  <c r="CT494" i="1"/>
  <c r="CS494" i="1"/>
  <c r="CR494" i="1"/>
  <c r="CQ494" i="1"/>
  <c r="CP494" i="1"/>
  <c r="CO494" i="1"/>
  <c r="CN494" i="1"/>
  <c r="CM494" i="1"/>
  <c r="CH494" i="1"/>
  <c r="CG494" i="1"/>
  <c r="CF494" i="1"/>
  <c r="CE494" i="1"/>
  <c r="CD494" i="1"/>
  <c r="EQ494" i="1" s="1"/>
  <c r="CC494" i="1"/>
  <c r="CB494" i="1"/>
  <c r="CA494" i="1"/>
  <c r="BZ494" i="1"/>
  <c r="BY494" i="1"/>
  <c r="BX494" i="1"/>
  <c r="BW494" i="1"/>
  <c r="BV494" i="1"/>
  <c r="BU494" i="1"/>
  <c r="BT494" i="1"/>
  <c r="BS494" i="1"/>
  <c r="BN494" i="1"/>
  <c r="BM494" i="1"/>
  <c r="BL494" i="1"/>
  <c r="BK494" i="1"/>
  <c r="BJ494" i="1"/>
  <c r="DW494" i="1" s="1"/>
  <c r="BI494" i="1"/>
  <c r="BH494" i="1"/>
  <c r="BG494" i="1"/>
  <c r="BF494" i="1"/>
  <c r="BE494" i="1"/>
  <c r="BD494" i="1"/>
  <c r="BC494" i="1"/>
  <c r="BB494" i="1"/>
  <c r="AY494" i="1"/>
  <c r="AX494" i="1"/>
  <c r="AW494" i="1"/>
  <c r="AU494" i="1"/>
  <c r="AT494" i="1"/>
  <c r="AS494" i="1"/>
  <c r="AR494" i="1"/>
  <c r="AP494" i="1"/>
  <c r="DC494" i="1" s="1"/>
  <c r="AO494" i="1"/>
  <c r="AN494" i="1"/>
  <c r="AM494" i="1"/>
  <c r="AK494" i="1"/>
  <c r="AL494" i="1" s="1"/>
  <c r="AI494" i="1"/>
  <c r="AH494" i="1"/>
  <c r="AG494" i="1"/>
  <c r="AF494" i="1"/>
  <c r="AE494" i="1"/>
  <c r="AD494" i="1"/>
  <c r="AC494" i="1"/>
  <c r="AB494" i="1"/>
  <c r="Z494" i="1"/>
  <c r="AA494" i="1" s="1"/>
  <c r="Y494" i="1"/>
  <c r="X494" i="1"/>
  <c r="W494" i="1"/>
  <c r="V494" i="1"/>
  <c r="CI494" i="1" s="1"/>
  <c r="T494" i="1"/>
  <c r="S494" i="1"/>
  <c r="R494" i="1"/>
  <c r="P494" i="1"/>
  <c r="EX493" i="1"/>
  <c r="EW493" i="1"/>
  <c r="EV493" i="1"/>
  <c r="EU493" i="1"/>
  <c r="EP493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B493" i="1"/>
  <c r="DA493" i="1"/>
  <c r="CZ493" i="1"/>
  <c r="CY493" i="1"/>
  <c r="CX493" i="1"/>
  <c r="CW493" i="1"/>
  <c r="CV493" i="1"/>
  <c r="CU493" i="1"/>
  <c r="CT493" i="1"/>
  <c r="CS493" i="1"/>
  <c r="CR493" i="1"/>
  <c r="CQ493" i="1"/>
  <c r="CP493" i="1"/>
  <c r="CO493" i="1"/>
  <c r="CN493" i="1"/>
  <c r="CM493" i="1"/>
  <c r="CH493" i="1"/>
  <c r="CG493" i="1"/>
  <c r="CF493" i="1"/>
  <c r="CE493" i="1"/>
  <c r="CD493" i="1"/>
  <c r="EQ493" i="1" s="1"/>
  <c r="CC493" i="1"/>
  <c r="CB493" i="1"/>
  <c r="CA493" i="1"/>
  <c r="BZ493" i="1"/>
  <c r="BY493" i="1"/>
  <c r="BX493" i="1"/>
  <c r="BW493" i="1"/>
  <c r="BV493" i="1"/>
  <c r="BU493" i="1"/>
  <c r="BT493" i="1"/>
  <c r="BS493" i="1"/>
  <c r="BN493" i="1"/>
  <c r="BM493" i="1"/>
  <c r="BL493" i="1"/>
  <c r="BK493" i="1"/>
  <c r="BJ493" i="1"/>
  <c r="DW493" i="1" s="1"/>
  <c r="BI493" i="1"/>
  <c r="BH493" i="1"/>
  <c r="BG493" i="1"/>
  <c r="BF493" i="1"/>
  <c r="BE493" i="1"/>
  <c r="BD493" i="1"/>
  <c r="BC493" i="1"/>
  <c r="BB493" i="1"/>
  <c r="AY493" i="1"/>
  <c r="AX493" i="1"/>
  <c r="AW493" i="1"/>
  <c r="AU493" i="1"/>
  <c r="AT493" i="1"/>
  <c r="AS493" i="1"/>
  <c r="AR493" i="1"/>
  <c r="AP493" i="1"/>
  <c r="DC493" i="1" s="1"/>
  <c r="AO493" i="1"/>
  <c r="AN493" i="1"/>
  <c r="AM493" i="1"/>
  <c r="AK493" i="1"/>
  <c r="AL493" i="1" s="1"/>
  <c r="AI493" i="1"/>
  <c r="AH493" i="1"/>
  <c r="AG493" i="1"/>
  <c r="AF493" i="1"/>
  <c r="AE493" i="1"/>
  <c r="AD493" i="1"/>
  <c r="AC493" i="1"/>
  <c r="AB493" i="1"/>
  <c r="Z493" i="1"/>
  <c r="AA493" i="1" s="1"/>
  <c r="Y493" i="1"/>
  <c r="X493" i="1"/>
  <c r="W493" i="1"/>
  <c r="V493" i="1"/>
  <c r="CI493" i="1" s="1"/>
  <c r="T493" i="1"/>
  <c r="S493" i="1"/>
  <c r="R493" i="1"/>
  <c r="P493" i="1"/>
  <c r="EX492" i="1"/>
  <c r="EW492" i="1"/>
  <c r="EV492" i="1"/>
  <c r="EU492" i="1"/>
  <c r="EP492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B492" i="1"/>
  <c r="DA492" i="1"/>
  <c r="CZ492" i="1"/>
  <c r="CY492" i="1"/>
  <c r="CX492" i="1"/>
  <c r="CW492" i="1"/>
  <c r="CV492" i="1"/>
  <c r="CU492" i="1"/>
  <c r="CT492" i="1"/>
  <c r="CS492" i="1"/>
  <c r="CR492" i="1"/>
  <c r="CQ492" i="1"/>
  <c r="CP492" i="1"/>
  <c r="CO492" i="1"/>
  <c r="CN492" i="1"/>
  <c r="CM492" i="1"/>
  <c r="CH492" i="1"/>
  <c r="CG492" i="1"/>
  <c r="CF492" i="1"/>
  <c r="CE492" i="1"/>
  <c r="CD492" i="1"/>
  <c r="EQ492" i="1" s="1"/>
  <c r="CC492" i="1"/>
  <c r="CB492" i="1"/>
  <c r="CA492" i="1"/>
  <c r="BZ492" i="1"/>
  <c r="BY492" i="1"/>
  <c r="BX492" i="1"/>
  <c r="BW492" i="1"/>
  <c r="BV492" i="1"/>
  <c r="BU492" i="1"/>
  <c r="BT492" i="1"/>
  <c r="BS492" i="1"/>
  <c r="BN492" i="1"/>
  <c r="BM492" i="1"/>
  <c r="BL492" i="1"/>
  <c r="BK492" i="1"/>
  <c r="BJ492" i="1"/>
  <c r="DW492" i="1" s="1"/>
  <c r="BI492" i="1"/>
  <c r="BH492" i="1"/>
  <c r="BG492" i="1"/>
  <c r="BF492" i="1"/>
  <c r="BE492" i="1"/>
  <c r="BD492" i="1"/>
  <c r="BC492" i="1"/>
  <c r="BB492" i="1"/>
  <c r="AY492" i="1"/>
  <c r="AX492" i="1"/>
  <c r="AW492" i="1"/>
  <c r="AU492" i="1"/>
  <c r="AT492" i="1"/>
  <c r="AS492" i="1"/>
  <c r="AR492" i="1"/>
  <c r="AP492" i="1"/>
  <c r="DC492" i="1" s="1"/>
  <c r="AO492" i="1"/>
  <c r="AN492" i="1"/>
  <c r="AM492" i="1"/>
  <c r="AK492" i="1"/>
  <c r="AL492" i="1" s="1"/>
  <c r="AI492" i="1"/>
  <c r="AH492" i="1"/>
  <c r="AG492" i="1"/>
  <c r="AF492" i="1"/>
  <c r="AE492" i="1"/>
  <c r="AD492" i="1"/>
  <c r="AC492" i="1"/>
  <c r="AB492" i="1"/>
  <c r="Z492" i="1"/>
  <c r="AA492" i="1" s="1"/>
  <c r="Y492" i="1"/>
  <c r="X492" i="1"/>
  <c r="W492" i="1"/>
  <c r="V492" i="1"/>
  <c r="CI492" i="1" s="1"/>
  <c r="T492" i="1"/>
  <c r="S492" i="1"/>
  <c r="R492" i="1"/>
  <c r="P492" i="1"/>
  <c r="EX491" i="1"/>
  <c r="EW491" i="1"/>
  <c r="EV491" i="1"/>
  <c r="EU491" i="1"/>
  <c r="EP491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B491" i="1"/>
  <c r="DA491" i="1"/>
  <c r="CZ491" i="1"/>
  <c r="CY491" i="1"/>
  <c r="CX491" i="1"/>
  <c r="CW491" i="1"/>
  <c r="CV491" i="1"/>
  <c r="CU491" i="1"/>
  <c r="CT491" i="1"/>
  <c r="CS491" i="1"/>
  <c r="CR491" i="1"/>
  <c r="CQ491" i="1"/>
  <c r="CP491" i="1"/>
  <c r="CO491" i="1"/>
  <c r="CN491" i="1"/>
  <c r="CM491" i="1"/>
  <c r="CH491" i="1"/>
  <c r="CG491" i="1"/>
  <c r="CF491" i="1"/>
  <c r="CE491" i="1"/>
  <c r="CD491" i="1"/>
  <c r="EQ491" i="1" s="1"/>
  <c r="CC491" i="1"/>
  <c r="CB491" i="1"/>
  <c r="CA491" i="1"/>
  <c r="BZ491" i="1"/>
  <c r="BY491" i="1"/>
  <c r="BX491" i="1"/>
  <c r="BW491" i="1"/>
  <c r="BV491" i="1"/>
  <c r="BU491" i="1"/>
  <c r="BT491" i="1"/>
  <c r="BS491" i="1"/>
  <c r="BN491" i="1"/>
  <c r="BM491" i="1"/>
  <c r="BL491" i="1"/>
  <c r="BK491" i="1"/>
  <c r="BJ491" i="1"/>
  <c r="DW491" i="1" s="1"/>
  <c r="BI491" i="1"/>
  <c r="BH491" i="1"/>
  <c r="BG491" i="1"/>
  <c r="BF491" i="1"/>
  <c r="BE491" i="1"/>
  <c r="BD491" i="1"/>
  <c r="BC491" i="1"/>
  <c r="BB491" i="1"/>
  <c r="AY491" i="1"/>
  <c r="AX491" i="1"/>
  <c r="AW491" i="1"/>
  <c r="AU491" i="1"/>
  <c r="AT491" i="1"/>
  <c r="AS491" i="1"/>
  <c r="AR491" i="1"/>
  <c r="AP491" i="1"/>
  <c r="DC491" i="1" s="1"/>
  <c r="AO491" i="1"/>
  <c r="AN491" i="1"/>
  <c r="AM491" i="1"/>
  <c r="AK491" i="1"/>
  <c r="AL491" i="1" s="1"/>
  <c r="AI491" i="1"/>
  <c r="AH491" i="1"/>
  <c r="AG491" i="1"/>
  <c r="AF491" i="1"/>
  <c r="AE491" i="1"/>
  <c r="AD491" i="1"/>
  <c r="AC491" i="1"/>
  <c r="AB491" i="1"/>
  <c r="Z491" i="1"/>
  <c r="AA491" i="1" s="1"/>
  <c r="Y491" i="1"/>
  <c r="X491" i="1"/>
  <c r="W491" i="1"/>
  <c r="V491" i="1"/>
  <c r="CI491" i="1" s="1"/>
  <c r="T491" i="1"/>
  <c r="S491" i="1"/>
  <c r="R491" i="1"/>
  <c r="P491" i="1"/>
  <c r="EX490" i="1"/>
  <c r="EW490" i="1"/>
  <c r="EV490" i="1"/>
  <c r="EU490" i="1"/>
  <c r="EP490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B490" i="1"/>
  <c r="DA490" i="1"/>
  <c r="CZ490" i="1"/>
  <c r="CY490" i="1"/>
  <c r="CX490" i="1"/>
  <c r="CW490" i="1"/>
  <c r="CV490" i="1"/>
  <c r="CU490" i="1"/>
  <c r="CT490" i="1"/>
  <c r="CS490" i="1"/>
  <c r="CR490" i="1"/>
  <c r="CQ490" i="1"/>
  <c r="CP490" i="1"/>
  <c r="CO490" i="1"/>
  <c r="CN490" i="1"/>
  <c r="CM490" i="1"/>
  <c r="CH490" i="1"/>
  <c r="CG490" i="1"/>
  <c r="CF490" i="1"/>
  <c r="CE490" i="1"/>
  <c r="CD490" i="1"/>
  <c r="EQ490" i="1" s="1"/>
  <c r="CC490" i="1"/>
  <c r="CB490" i="1"/>
  <c r="CA490" i="1"/>
  <c r="BZ490" i="1"/>
  <c r="BY490" i="1"/>
  <c r="BX490" i="1"/>
  <c r="BW490" i="1"/>
  <c r="BV490" i="1"/>
  <c r="BU490" i="1"/>
  <c r="BT490" i="1"/>
  <c r="BS490" i="1"/>
  <c r="BN490" i="1"/>
  <c r="BM490" i="1"/>
  <c r="BL490" i="1"/>
  <c r="BK490" i="1"/>
  <c r="BJ490" i="1"/>
  <c r="DW490" i="1" s="1"/>
  <c r="BI490" i="1"/>
  <c r="BH490" i="1"/>
  <c r="BG490" i="1"/>
  <c r="BF490" i="1"/>
  <c r="BE490" i="1"/>
  <c r="BD490" i="1"/>
  <c r="BC490" i="1"/>
  <c r="BB490" i="1"/>
  <c r="AY490" i="1"/>
  <c r="AX490" i="1"/>
  <c r="AW490" i="1"/>
  <c r="AU490" i="1"/>
  <c r="AT490" i="1"/>
  <c r="AS490" i="1"/>
  <c r="AR490" i="1"/>
  <c r="AP490" i="1"/>
  <c r="DC490" i="1" s="1"/>
  <c r="AO490" i="1"/>
  <c r="AN490" i="1"/>
  <c r="AM490" i="1"/>
  <c r="AK490" i="1"/>
  <c r="AL490" i="1" s="1"/>
  <c r="AI490" i="1"/>
  <c r="AH490" i="1"/>
  <c r="AG490" i="1"/>
  <c r="AF490" i="1"/>
  <c r="AE490" i="1"/>
  <c r="AD490" i="1"/>
  <c r="AC490" i="1"/>
  <c r="AB490" i="1"/>
  <c r="Z490" i="1"/>
  <c r="AA490" i="1" s="1"/>
  <c r="Y490" i="1"/>
  <c r="X490" i="1"/>
  <c r="W490" i="1"/>
  <c r="V490" i="1"/>
  <c r="CI490" i="1" s="1"/>
  <c r="T490" i="1"/>
  <c r="S490" i="1"/>
  <c r="R490" i="1"/>
  <c r="P490" i="1"/>
  <c r="EX489" i="1"/>
  <c r="EW489" i="1"/>
  <c r="EV489" i="1"/>
  <c r="EU489" i="1"/>
  <c r="EP489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B489" i="1"/>
  <c r="DA489" i="1"/>
  <c r="CZ489" i="1"/>
  <c r="CY489" i="1"/>
  <c r="CX489" i="1"/>
  <c r="CW489" i="1"/>
  <c r="CV489" i="1"/>
  <c r="CU489" i="1"/>
  <c r="CT489" i="1"/>
  <c r="CS489" i="1"/>
  <c r="CR489" i="1"/>
  <c r="CQ489" i="1"/>
  <c r="CP489" i="1"/>
  <c r="CO489" i="1"/>
  <c r="CN489" i="1"/>
  <c r="CM489" i="1"/>
  <c r="CH489" i="1"/>
  <c r="CG489" i="1"/>
  <c r="CF489" i="1"/>
  <c r="CE489" i="1"/>
  <c r="CD489" i="1"/>
  <c r="EQ489" i="1" s="1"/>
  <c r="CC489" i="1"/>
  <c r="CB489" i="1"/>
  <c r="CA489" i="1"/>
  <c r="BZ489" i="1"/>
  <c r="BY489" i="1"/>
  <c r="BX489" i="1"/>
  <c r="BW489" i="1"/>
  <c r="BV489" i="1"/>
  <c r="BU489" i="1"/>
  <c r="BT489" i="1"/>
  <c r="BS489" i="1"/>
  <c r="BN489" i="1"/>
  <c r="BM489" i="1"/>
  <c r="BL489" i="1"/>
  <c r="BK489" i="1"/>
  <c r="BJ489" i="1"/>
  <c r="DW489" i="1" s="1"/>
  <c r="BI489" i="1"/>
  <c r="BH489" i="1"/>
  <c r="BG489" i="1"/>
  <c r="BF489" i="1"/>
  <c r="BE489" i="1"/>
  <c r="BD489" i="1"/>
  <c r="BC489" i="1"/>
  <c r="BB489" i="1"/>
  <c r="AY489" i="1"/>
  <c r="AX489" i="1"/>
  <c r="AW489" i="1"/>
  <c r="AU489" i="1"/>
  <c r="AT489" i="1"/>
  <c r="AS489" i="1"/>
  <c r="AR489" i="1"/>
  <c r="AP489" i="1"/>
  <c r="DC489" i="1" s="1"/>
  <c r="AO489" i="1"/>
  <c r="AN489" i="1"/>
  <c r="AM489" i="1"/>
  <c r="AK489" i="1"/>
  <c r="AL489" i="1" s="1"/>
  <c r="AI489" i="1"/>
  <c r="AH489" i="1"/>
  <c r="AG489" i="1"/>
  <c r="AF489" i="1"/>
  <c r="AE489" i="1"/>
  <c r="AD489" i="1"/>
  <c r="AC489" i="1"/>
  <c r="AB489" i="1"/>
  <c r="Z489" i="1"/>
  <c r="AA489" i="1" s="1"/>
  <c r="Y489" i="1"/>
  <c r="X489" i="1"/>
  <c r="W489" i="1"/>
  <c r="V489" i="1"/>
  <c r="CI489" i="1" s="1"/>
  <c r="T489" i="1"/>
  <c r="S489" i="1"/>
  <c r="R489" i="1"/>
  <c r="P489" i="1"/>
  <c r="EX488" i="1"/>
  <c r="EW488" i="1"/>
  <c r="EV488" i="1"/>
  <c r="EU488" i="1"/>
  <c r="EP488" i="1"/>
  <c r="EO488" i="1"/>
  <c r="EN488" i="1"/>
  <c r="EM488" i="1"/>
  <c r="EL488" i="1"/>
  <c r="EK488" i="1"/>
  <c r="EJ488" i="1"/>
  <c r="EI488" i="1"/>
  <c r="EH488" i="1"/>
  <c r="EG488" i="1"/>
  <c r="EF488" i="1"/>
  <c r="EE488" i="1"/>
  <c r="ED488" i="1"/>
  <c r="EC488" i="1"/>
  <c r="EB488" i="1"/>
  <c r="EA488" i="1"/>
  <c r="DV488" i="1"/>
  <c r="DU488" i="1"/>
  <c r="DT488" i="1"/>
  <c r="DS488" i="1"/>
  <c r="DR488" i="1"/>
  <c r="DQ488" i="1"/>
  <c r="DP488" i="1"/>
  <c r="DO488" i="1"/>
  <c r="DN488" i="1"/>
  <c r="DM488" i="1"/>
  <c r="DL488" i="1"/>
  <c r="DK488" i="1"/>
  <c r="DJ488" i="1"/>
  <c r="DI488" i="1"/>
  <c r="DH488" i="1"/>
  <c r="DG488" i="1"/>
  <c r="DB488" i="1"/>
  <c r="DA488" i="1"/>
  <c r="CZ488" i="1"/>
  <c r="CY488" i="1"/>
  <c r="CX488" i="1"/>
  <c r="CW488" i="1"/>
  <c r="CV488" i="1"/>
  <c r="CU488" i="1"/>
  <c r="CT488" i="1"/>
  <c r="CS488" i="1"/>
  <c r="CR488" i="1"/>
  <c r="CQ488" i="1"/>
  <c r="CP488" i="1"/>
  <c r="CO488" i="1"/>
  <c r="CN488" i="1"/>
  <c r="CM488" i="1"/>
  <c r="CH488" i="1"/>
  <c r="CG488" i="1"/>
  <c r="CF488" i="1"/>
  <c r="CE488" i="1"/>
  <c r="CD488" i="1"/>
  <c r="EQ488" i="1" s="1"/>
  <c r="CC488" i="1"/>
  <c r="CB488" i="1"/>
  <c r="CA488" i="1"/>
  <c r="BZ488" i="1"/>
  <c r="BY488" i="1"/>
  <c r="BX488" i="1"/>
  <c r="BW488" i="1"/>
  <c r="BV488" i="1"/>
  <c r="BU488" i="1"/>
  <c r="BT488" i="1"/>
  <c r="BS488" i="1"/>
  <c r="BN488" i="1"/>
  <c r="BM488" i="1"/>
  <c r="BL488" i="1"/>
  <c r="BK488" i="1"/>
  <c r="BJ488" i="1"/>
  <c r="DW488" i="1" s="1"/>
  <c r="BI488" i="1"/>
  <c r="BH488" i="1"/>
  <c r="BG488" i="1"/>
  <c r="BF488" i="1"/>
  <c r="BE488" i="1"/>
  <c r="BD488" i="1"/>
  <c r="BC488" i="1"/>
  <c r="BB488" i="1"/>
  <c r="AY488" i="1"/>
  <c r="AX488" i="1"/>
  <c r="AW488" i="1"/>
  <c r="AU488" i="1"/>
  <c r="AT488" i="1"/>
  <c r="AS488" i="1"/>
  <c r="AR488" i="1"/>
  <c r="AP488" i="1"/>
  <c r="DC488" i="1" s="1"/>
  <c r="AO488" i="1"/>
  <c r="AN488" i="1"/>
  <c r="AM488" i="1"/>
  <c r="AK488" i="1"/>
  <c r="AL488" i="1" s="1"/>
  <c r="AI488" i="1"/>
  <c r="AH488" i="1"/>
  <c r="AG488" i="1"/>
  <c r="AF488" i="1"/>
  <c r="AE488" i="1"/>
  <c r="AD488" i="1"/>
  <c r="AC488" i="1"/>
  <c r="AB488" i="1"/>
  <c r="Z488" i="1"/>
  <c r="AA488" i="1" s="1"/>
  <c r="Y488" i="1"/>
  <c r="X488" i="1"/>
  <c r="W488" i="1"/>
  <c r="V488" i="1"/>
  <c r="CI488" i="1" s="1"/>
  <c r="T488" i="1"/>
  <c r="S488" i="1"/>
  <c r="R488" i="1"/>
  <c r="P488" i="1"/>
  <c r="EX487" i="1"/>
  <c r="EW487" i="1"/>
  <c r="EV487" i="1"/>
  <c r="EU487" i="1"/>
  <c r="EP487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B487" i="1"/>
  <c r="DA487" i="1"/>
  <c r="CZ487" i="1"/>
  <c r="CY487" i="1"/>
  <c r="CX487" i="1"/>
  <c r="CW487" i="1"/>
  <c r="CV487" i="1"/>
  <c r="CU487" i="1"/>
  <c r="CT487" i="1"/>
  <c r="CS487" i="1"/>
  <c r="CR487" i="1"/>
  <c r="CQ487" i="1"/>
  <c r="CP487" i="1"/>
  <c r="CO487" i="1"/>
  <c r="CN487" i="1"/>
  <c r="CM487" i="1"/>
  <c r="CH487" i="1"/>
  <c r="CG487" i="1"/>
  <c r="CF487" i="1"/>
  <c r="CE487" i="1"/>
  <c r="CD487" i="1"/>
  <c r="EQ487" i="1" s="1"/>
  <c r="CC487" i="1"/>
  <c r="CB487" i="1"/>
  <c r="CA487" i="1"/>
  <c r="BZ487" i="1"/>
  <c r="BY487" i="1"/>
  <c r="BX487" i="1"/>
  <c r="BW487" i="1"/>
  <c r="BV487" i="1"/>
  <c r="BU487" i="1"/>
  <c r="BT487" i="1"/>
  <c r="BS487" i="1"/>
  <c r="BN487" i="1"/>
  <c r="BM487" i="1"/>
  <c r="BL487" i="1"/>
  <c r="BK487" i="1"/>
  <c r="BJ487" i="1"/>
  <c r="DW487" i="1" s="1"/>
  <c r="BI487" i="1"/>
  <c r="BH487" i="1"/>
  <c r="BG487" i="1"/>
  <c r="BF487" i="1"/>
  <c r="BE487" i="1"/>
  <c r="BD487" i="1"/>
  <c r="BC487" i="1"/>
  <c r="BB487" i="1"/>
  <c r="AY487" i="1"/>
  <c r="AX487" i="1"/>
  <c r="AW487" i="1"/>
  <c r="AU487" i="1"/>
  <c r="AT487" i="1"/>
  <c r="AS487" i="1"/>
  <c r="AR487" i="1"/>
  <c r="AP487" i="1"/>
  <c r="DC487" i="1" s="1"/>
  <c r="AO487" i="1"/>
  <c r="AN487" i="1"/>
  <c r="AM487" i="1"/>
  <c r="AK487" i="1"/>
  <c r="AL487" i="1" s="1"/>
  <c r="AI487" i="1"/>
  <c r="AH487" i="1"/>
  <c r="AG487" i="1"/>
  <c r="AF487" i="1"/>
  <c r="AE487" i="1"/>
  <c r="AD487" i="1"/>
  <c r="AC487" i="1"/>
  <c r="AB487" i="1"/>
  <c r="Z487" i="1"/>
  <c r="AA487" i="1" s="1"/>
  <c r="Y487" i="1"/>
  <c r="X487" i="1"/>
  <c r="W487" i="1"/>
  <c r="V487" i="1"/>
  <c r="CI487" i="1" s="1"/>
  <c r="T487" i="1"/>
  <c r="S487" i="1"/>
  <c r="R487" i="1"/>
  <c r="P487" i="1"/>
  <c r="EX486" i="1"/>
  <c r="EW486" i="1"/>
  <c r="EV486" i="1"/>
  <c r="EU486" i="1"/>
  <c r="EP486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B486" i="1"/>
  <c r="DA486" i="1"/>
  <c r="CZ486" i="1"/>
  <c r="CY486" i="1"/>
  <c r="CX486" i="1"/>
  <c r="CW486" i="1"/>
  <c r="CV486" i="1"/>
  <c r="CU486" i="1"/>
  <c r="CT486" i="1"/>
  <c r="CS486" i="1"/>
  <c r="CR486" i="1"/>
  <c r="CQ486" i="1"/>
  <c r="CP486" i="1"/>
  <c r="CO486" i="1"/>
  <c r="CN486" i="1"/>
  <c r="CM486" i="1"/>
  <c r="CH486" i="1"/>
  <c r="CG486" i="1"/>
  <c r="CF486" i="1"/>
  <c r="CE486" i="1"/>
  <c r="CD486" i="1"/>
  <c r="EQ486" i="1" s="1"/>
  <c r="CC486" i="1"/>
  <c r="CB486" i="1"/>
  <c r="CA486" i="1"/>
  <c r="BZ486" i="1"/>
  <c r="BY486" i="1"/>
  <c r="BX486" i="1"/>
  <c r="BW486" i="1"/>
  <c r="BV486" i="1"/>
  <c r="BU486" i="1"/>
  <c r="BT486" i="1"/>
  <c r="BS486" i="1"/>
  <c r="BN486" i="1"/>
  <c r="BM486" i="1"/>
  <c r="BL486" i="1"/>
  <c r="BK486" i="1"/>
  <c r="BJ486" i="1"/>
  <c r="DW486" i="1" s="1"/>
  <c r="BI486" i="1"/>
  <c r="BH486" i="1"/>
  <c r="BG486" i="1"/>
  <c r="BF486" i="1"/>
  <c r="BE486" i="1"/>
  <c r="BD486" i="1"/>
  <c r="BC486" i="1"/>
  <c r="BB486" i="1"/>
  <c r="AY486" i="1"/>
  <c r="AX486" i="1"/>
  <c r="AW486" i="1"/>
  <c r="AU486" i="1"/>
  <c r="AT486" i="1"/>
  <c r="AS486" i="1"/>
  <c r="AR486" i="1"/>
  <c r="AP486" i="1"/>
  <c r="DC486" i="1" s="1"/>
  <c r="AO486" i="1"/>
  <c r="AN486" i="1"/>
  <c r="AM486" i="1"/>
  <c r="AK486" i="1"/>
  <c r="AL486" i="1" s="1"/>
  <c r="AI486" i="1"/>
  <c r="AH486" i="1"/>
  <c r="AG486" i="1"/>
  <c r="AF486" i="1"/>
  <c r="AE486" i="1"/>
  <c r="AD486" i="1"/>
  <c r="AC486" i="1"/>
  <c r="AB486" i="1"/>
  <c r="Z486" i="1"/>
  <c r="AA486" i="1" s="1"/>
  <c r="Y486" i="1"/>
  <c r="X486" i="1"/>
  <c r="W486" i="1"/>
  <c r="V486" i="1"/>
  <c r="CI486" i="1" s="1"/>
  <c r="T486" i="1"/>
  <c r="S486" i="1"/>
  <c r="R486" i="1"/>
  <c r="P486" i="1"/>
  <c r="EX485" i="1"/>
  <c r="EW485" i="1"/>
  <c r="EV485" i="1"/>
  <c r="EU485" i="1"/>
  <c r="EP485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B485" i="1"/>
  <c r="DA485" i="1"/>
  <c r="CZ485" i="1"/>
  <c r="CY485" i="1"/>
  <c r="CX485" i="1"/>
  <c r="CW485" i="1"/>
  <c r="CV485" i="1"/>
  <c r="CU485" i="1"/>
  <c r="CT485" i="1"/>
  <c r="CS485" i="1"/>
  <c r="CR485" i="1"/>
  <c r="CQ485" i="1"/>
  <c r="CP485" i="1"/>
  <c r="CO485" i="1"/>
  <c r="CN485" i="1"/>
  <c r="CM485" i="1"/>
  <c r="CH485" i="1"/>
  <c r="CG485" i="1"/>
  <c r="CF485" i="1"/>
  <c r="CE485" i="1"/>
  <c r="CD485" i="1"/>
  <c r="EQ485" i="1" s="1"/>
  <c r="CC485" i="1"/>
  <c r="CB485" i="1"/>
  <c r="CA485" i="1"/>
  <c r="BZ485" i="1"/>
  <c r="BY485" i="1"/>
  <c r="BX485" i="1"/>
  <c r="BW485" i="1"/>
  <c r="BV485" i="1"/>
  <c r="BU485" i="1"/>
  <c r="BT485" i="1"/>
  <c r="BS485" i="1"/>
  <c r="BN485" i="1"/>
  <c r="BM485" i="1"/>
  <c r="BL485" i="1"/>
  <c r="BK485" i="1"/>
  <c r="BJ485" i="1"/>
  <c r="DW485" i="1" s="1"/>
  <c r="BI485" i="1"/>
  <c r="BH485" i="1"/>
  <c r="BG485" i="1"/>
  <c r="BF485" i="1"/>
  <c r="BE485" i="1"/>
  <c r="BD485" i="1"/>
  <c r="BC485" i="1"/>
  <c r="BB485" i="1"/>
  <c r="AY485" i="1"/>
  <c r="AX485" i="1"/>
  <c r="AW485" i="1"/>
  <c r="AU485" i="1"/>
  <c r="AT485" i="1"/>
  <c r="AS485" i="1"/>
  <c r="AR485" i="1"/>
  <c r="AP485" i="1"/>
  <c r="DC485" i="1" s="1"/>
  <c r="AO485" i="1"/>
  <c r="AN485" i="1"/>
  <c r="AM485" i="1"/>
  <c r="AK485" i="1"/>
  <c r="AL485" i="1" s="1"/>
  <c r="AI485" i="1"/>
  <c r="AH485" i="1"/>
  <c r="AG485" i="1"/>
  <c r="AF485" i="1"/>
  <c r="AE485" i="1"/>
  <c r="AD485" i="1"/>
  <c r="AC485" i="1"/>
  <c r="AB485" i="1"/>
  <c r="Z485" i="1"/>
  <c r="AA485" i="1" s="1"/>
  <c r="Y485" i="1"/>
  <c r="X485" i="1"/>
  <c r="W485" i="1"/>
  <c r="V485" i="1"/>
  <c r="CI485" i="1" s="1"/>
  <c r="T485" i="1"/>
  <c r="S485" i="1"/>
  <c r="R485" i="1"/>
  <c r="P485" i="1"/>
  <c r="EX484" i="1"/>
  <c r="EW484" i="1"/>
  <c r="EV484" i="1"/>
  <c r="EU484" i="1"/>
  <c r="EP484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B484" i="1"/>
  <c r="DA484" i="1"/>
  <c r="CZ484" i="1"/>
  <c r="CY484" i="1"/>
  <c r="CX484" i="1"/>
  <c r="CW484" i="1"/>
  <c r="CV484" i="1"/>
  <c r="CU484" i="1"/>
  <c r="CT484" i="1"/>
  <c r="CS484" i="1"/>
  <c r="CR484" i="1"/>
  <c r="CQ484" i="1"/>
  <c r="CP484" i="1"/>
  <c r="CO484" i="1"/>
  <c r="CN484" i="1"/>
  <c r="CM484" i="1"/>
  <c r="CH484" i="1"/>
  <c r="CG484" i="1"/>
  <c r="CF484" i="1"/>
  <c r="CE484" i="1"/>
  <c r="CD484" i="1"/>
  <c r="EQ484" i="1" s="1"/>
  <c r="CC484" i="1"/>
  <c r="CB484" i="1"/>
  <c r="CA484" i="1"/>
  <c r="BZ484" i="1"/>
  <c r="BY484" i="1"/>
  <c r="BX484" i="1"/>
  <c r="BW484" i="1"/>
  <c r="BV484" i="1"/>
  <c r="BU484" i="1"/>
  <c r="BT484" i="1"/>
  <c r="BS484" i="1"/>
  <c r="BN484" i="1"/>
  <c r="BM484" i="1"/>
  <c r="BL484" i="1"/>
  <c r="BK484" i="1"/>
  <c r="BJ484" i="1"/>
  <c r="DW484" i="1" s="1"/>
  <c r="BI484" i="1"/>
  <c r="BH484" i="1"/>
  <c r="BG484" i="1"/>
  <c r="BF484" i="1"/>
  <c r="BE484" i="1"/>
  <c r="BD484" i="1"/>
  <c r="BC484" i="1"/>
  <c r="BB484" i="1"/>
  <c r="AY484" i="1"/>
  <c r="AX484" i="1"/>
  <c r="AW484" i="1"/>
  <c r="AU484" i="1"/>
  <c r="AT484" i="1"/>
  <c r="AS484" i="1"/>
  <c r="AR484" i="1"/>
  <c r="AP484" i="1"/>
  <c r="DC484" i="1" s="1"/>
  <c r="AO484" i="1"/>
  <c r="AN484" i="1"/>
  <c r="AM484" i="1"/>
  <c r="AK484" i="1"/>
  <c r="AL484" i="1" s="1"/>
  <c r="AI484" i="1"/>
  <c r="AH484" i="1"/>
  <c r="AG484" i="1"/>
  <c r="AF484" i="1"/>
  <c r="AE484" i="1"/>
  <c r="AD484" i="1"/>
  <c r="AC484" i="1"/>
  <c r="AB484" i="1"/>
  <c r="Z484" i="1"/>
  <c r="AA484" i="1" s="1"/>
  <c r="Y484" i="1"/>
  <c r="X484" i="1"/>
  <c r="W484" i="1"/>
  <c r="V484" i="1"/>
  <c r="CI484" i="1" s="1"/>
  <c r="T484" i="1"/>
  <c r="S484" i="1"/>
  <c r="R484" i="1"/>
  <c r="P484" i="1"/>
  <c r="EX483" i="1"/>
  <c r="EW483" i="1"/>
  <c r="EV483" i="1"/>
  <c r="EU483" i="1"/>
  <c r="EP483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B483" i="1"/>
  <c r="DA483" i="1"/>
  <c r="CZ483" i="1"/>
  <c r="CY483" i="1"/>
  <c r="CX483" i="1"/>
  <c r="CW483" i="1"/>
  <c r="CV483" i="1"/>
  <c r="CU483" i="1"/>
  <c r="CT483" i="1"/>
  <c r="CS483" i="1"/>
  <c r="CR483" i="1"/>
  <c r="CQ483" i="1"/>
  <c r="CP483" i="1"/>
  <c r="CO483" i="1"/>
  <c r="CN483" i="1"/>
  <c r="CM483" i="1"/>
  <c r="CH483" i="1"/>
  <c r="CG483" i="1"/>
  <c r="CF483" i="1"/>
  <c r="CE483" i="1"/>
  <c r="CD483" i="1"/>
  <c r="EQ483" i="1" s="1"/>
  <c r="CC483" i="1"/>
  <c r="CB483" i="1"/>
  <c r="CA483" i="1"/>
  <c r="BZ483" i="1"/>
  <c r="BY483" i="1"/>
  <c r="BX483" i="1"/>
  <c r="BW483" i="1"/>
  <c r="BV483" i="1"/>
  <c r="BU483" i="1"/>
  <c r="BT483" i="1"/>
  <c r="BS483" i="1"/>
  <c r="BN483" i="1"/>
  <c r="BM483" i="1"/>
  <c r="BL483" i="1"/>
  <c r="BK483" i="1"/>
  <c r="BJ483" i="1"/>
  <c r="DW483" i="1" s="1"/>
  <c r="BI483" i="1"/>
  <c r="BH483" i="1"/>
  <c r="BG483" i="1"/>
  <c r="BF483" i="1"/>
  <c r="BE483" i="1"/>
  <c r="BD483" i="1"/>
  <c r="BC483" i="1"/>
  <c r="BB483" i="1"/>
  <c r="AY483" i="1"/>
  <c r="AX483" i="1"/>
  <c r="AW483" i="1"/>
  <c r="AU483" i="1"/>
  <c r="AT483" i="1"/>
  <c r="AS483" i="1"/>
  <c r="AR483" i="1"/>
  <c r="AP483" i="1"/>
  <c r="DC483" i="1" s="1"/>
  <c r="AO483" i="1"/>
  <c r="AN483" i="1"/>
  <c r="AM483" i="1"/>
  <c r="AK483" i="1"/>
  <c r="AL483" i="1" s="1"/>
  <c r="AI483" i="1"/>
  <c r="AH483" i="1"/>
  <c r="AG483" i="1"/>
  <c r="AF483" i="1"/>
  <c r="AE483" i="1"/>
  <c r="AD483" i="1"/>
  <c r="AC483" i="1"/>
  <c r="AB483" i="1"/>
  <c r="Z483" i="1"/>
  <c r="AA483" i="1" s="1"/>
  <c r="Y483" i="1"/>
  <c r="X483" i="1"/>
  <c r="W483" i="1"/>
  <c r="V483" i="1"/>
  <c r="CI483" i="1" s="1"/>
  <c r="T483" i="1"/>
  <c r="S483" i="1"/>
  <c r="R483" i="1"/>
  <c r="P483" i="1"/>
  <c r="EX482" i="1"/>
  <c r="EW482" i="1"/>
  <c r="EV482" i="1"/>
  <c r="EU482" i="1"/>
  <c r="EP482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B482" i="1"/>
  <c r="DA482" i="1"/>
  <c r="CZ482" i="1"/>
  <c r="CY482" i="1"/>
  <c r="CX482" i="1"/>
  <c r="CW482" i="1"/>
  <c r="CV482" i="1"/>
  <c r="CU482" i="1"/>
  <c r="CT482" i="1"/>
  <c r="CS482" i="1"/>
  <c r="CR482" i="1"/>
  <c r="CQ482" i="1"/>
  <c r="CP482" i="1"/>
  <c r="CO482" i="1"/>
  <c r="CN482" i="1"/>
  <c r="CM482" i="1"/>
  <c r="CH482" i="1"/>
  <c r="CG482" i="1"/>
  <c r="CF482" i="1"/>
  <c r="CE482" i="1"/>
  <c r="CD482" i="1"/>
  <c r="EQ482" i="1" s="1"/>
  <c r="CC482" i="1"/>
  <c r="CB482" i="1"/>
  <c r="CA482" i="1"/>
  <c r="BZ482" i="1"/>
  <c r="BY482" i="1"/>
  <c r="BX482" i="1"/>
  <c r="BW482" i="1"/>
  <c r="BV482" i="1"/>
  <c r="BU482" i="1"/>
  <c r="BT482" i="1"/>
  <c r="BS482" i="1"/>
  <c r="BN482" i="1"/>
  <c r="BM482" i="1"/>
  <c r="BL482" i="1"/>
  <c r="BK482" i="1"/>
  <c r="BJ482" i="1"/>
  <c r="DW482" i="1" s="1"/>
  <c r="BI482" i="1"/>
  <c r="BH482" i="1"/>
  <c r="BG482" i="1"/>
  <c r="BF482" i="1"/>
  <c r="BE482" i="1"/>
  <c r="BD482" i="1"/>
  <c r="BC482" i="1"/>
  <c r="BB482" i="1"/>
  <c r="AY482" i="1"/>
  <c r="AX482" i="1"/>
  <c r="AW482" i="1"/>
  <c r="AU482" i="1"/>
  <c r="AT482" i="1"/>
  <c r="AS482" i="1"/>
  <c r="AR482" i="1"/>
  <c r="AP482" i="1"/>
  <c r="DC482" i="1" s="1"/>
  <c r="AO482" i="1"/>
  <c r="AN482" i="1"/>
  <c r="AM482" i="1"/>
  <c r="AK482" i="1"/>
  <c r="AL482" i="1" s="1"/>
  <c r="AI482" i="1"/>
  <c r="AH482" i="1"/>
  <c r="AG482" i="1"/>
  <c r="AF482" i="1"/>
  <c r="AE482" i="1"/>
  <c r="AD482" i="1"/>
  <c r="AC482" i="1"/>
  <c r="AB482" i="1"/>
  <c r="Z482" i="1"/>
  <c r="AA482" i="1" s="1"/>
  <c r="Y482" i="1"/>
  <c r="X482" i="1"/>
  <c r="W482" i="1"/>
  <c r="V482" i="1"/>
  <c r="CI482" i="1" s="1"/>
  <c r="T482" i="1"/>
  <c r="S482" i="1"/>
  <c r="R482" i="1"/>
  <c r="P482" i="1"/>
  <c r="EX481" i="1"/>
  <c r="EW481" i="1"/>
  <c r="EV481" i="1"/>
  <c r="EU481" i="1"/>
  <c r="EP481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B481" i="1"/>
  <c r="DA481" i="1"/>
  <c r="CZ481" i="1"/>
  <c r="CY481" i="1"/>
  <c r="CX481" i="1"/>
  <c r="CW481" i="1"/>
  <c r="CV481" i="1"/>
  <c r="CU481" i="1"/>
  <c r="CT481" i="1"/>
  <c r="CS481" i="1"/>
  <c r="CR481" i="1"/>
  <c r="CQ481" i="1"/>
  <c r="CP481" i="1"/>
  <c r="CO481" i="1"/>
  <c r="CN481" i="1"/>
  <c r="CM481" i="1"/>
  <c r="CH481" i="1"/>
  <c r="CG481" i="1"/>
  <c r="CF481" i="1"/>
  <c r="CE481" i="1"/>
  <c r="CD481" i="1"/>
  <c r="EQ481" i="1" s="1"/>
  <c r="CC481" i="1"/>
  <c r="CB481" i="1"/>
  <c r="CA481" i="1"/>
  <c r="BZ481" i="1"/>
  <c r="BY481" i="1"/>
  <c r="BX481" i="1"/>
  <c r="BW481" i="1"/>
  <c r="BV481" i="1"/>
  <c r="BU481" i="1"/>
  <c r="BT481" i="1"/>
  <c r="BS481" i="1"/>
  <c r="BN481" i="1"/>
  <c r="BM481" i="1"/>
  <c r="BL481" i="1"/>
  <c r="BK481" i="1"/>
  <c r="BJ481" i="1"/>
  <c r="DW481" i="1" s="1"/>
  <c r="BI481" i="1"/>
  <c r="BH481" i="1"/>
  <c r="BG481" i="1"/>
  <c r="BF481" i="1"/>
  <c r="BE481" i="1"/>
  <c r="BD481" i="1"/>
  <c r="BC481" i="1"/>
  <c r="BB481" i="1"/>
  <c r="AY481" i="1"/>
  <c r="AX481" i="1"/>
  <c r="AW481" i="1"/>
  <c r="AU481" i="1"/>
  <c r="AT481" i="1"/>
  <c r="AS481" i="1"/>
  <c r="AR481" i="1"/>
  <c r="AP481" i="1"/>
  <c r="DC481" i="1" s="1"/>
  <c r="AO481" i="1"/>
  <c r="AN481" i="1"/>
  <c r="AM481" i="1"/>
  <c r="AK481" i="1"/>
  <c r="AL481" i="1" s="1"/>
  <c r="AI481" i="1"/>
  <c r="AH481" i="1"/>
  <c r="AG481" i="1"/>
  <c r="AF481" i="1"/>
  <c r="AE481" i="1"/>
  <c r="AD481" i="1"/>
  <c r="AC481" i="1"/>
  <c r="AB481" i="1"/>
  <c r="Z481" i="1"/>
  <c r="AA481" i="1" s="1"/>
  <c r="Y481" i="1"/>
  <c r="X481" i="1"/>
  <c r="W481" i="1"/>
  <c r="V481" i="1"/>
  <c r="CI481" i="1" s="1"/>
  <c r="T481" i="1"/>
  <c r="S481" i="1"/>
  <c r="R481" i="1"/>
  <c r="P481" i="1"/>
  <c r="EX480" i="1"/>
  <c r="EW480" i="1"/>
  <c r="EV480" i="1"/>
  <c r="EU480" i="1"/>
  <c r="EP480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B480" i="1"/>
  <c r="DA480" i="1"/>
  <c r="CZ480" i="1"/>
  <c r="CY480" i="1"/>
  <c r="CX480" i="1"/>
  <c r="CW480" i="1"/>
  <c r="CV480" i="1"/>
  <c r="CU480" i="1"/>
  <c r="CT480" i="1"/>
  <c r="CS480" i="1"/>
  <c r="CR480" i="1"/>
  <c r="CQ480" i="1"/>
  <c r="CP480" i="1"/>
  <c r="CO480" i="1"/>
  <c r="CN480" i="1"/>
  <c r="CM480" i="1"/>
  <c r="CH480" i="1"/>
  <c r="CG480" i="1"/>
  <c r="CF480" i="1"/>
  <c r="CE480" i="1"/>
  <c r="CD480" i="1"/>
  <c r="EQ480" i="1" s="1"/>
  <c r="CC480" i="1"/>
  <c r="CB480" i="1"/>
  <c r="CA480" i="1"/>
  <c r="BZ480" i="1"/>
  <c r="BY480" i="1"/>
  <c r="BX480" i="1"/>
  <c r="BW480" i="1"/>
  <c r="BV480" i="1"/>
  <c r="BU480" i="1"/>
  <c r="BT480" i="1"/>
  <c r="BS480" i="1"/>
  <c r="BN480" i="1"/>
  <c r="BM480" i="1"/>
  <c r="BL480" i="1"/>
  <c r="BK480" i="1"/>
  <c r="BJ480" i="1"/>
  <c r="DW480" i="1" s="1"/>
  <c r="BI480" i="1"/>
  <c r="BH480" i="1"/>
  <c r="BG480" i="1"/>
  <c r="BF480" i="1"/>
  <c r="BE480" i="1"/>
  <c r="BD480" i="1"/>
  <c r="BC480" i="1"/>
  <c r="BB480" i="1"/>
  <c r="AY480" i="1"/>
  <c r="AX480" i="1"/>
  <c r="AW480" i="1"/>
  <c r="AU480" i="1"/>
  <c r="AT480" i="1"/>
  <c r="AS480" i="1"/>
  <c r="AR480" i="1"/>
  <c r="AP480" i="1"/>
  <c r="DC480" i="1" s="1"/>
  <c r="AO480" i="1"/>
  <c r="AN480" i="1"/>
  <c r="AM480" i="1"/>
  <c r="AK480" i="1"/>
  <c r="AL480" i="1" s="1"/>
  <c r="AI480" i="1"/>
  <c r="AH480" i="1"/>
  <c r="AG480" i="1"/>
  <c r="AF480" i="1"/>
  <c r="AE480" i="1"/>
  <c r="AD480" i="1"/>
  <c r="AC480" i="1"/>
  <c r="AB480" i="1"/>
  <c r="Z480" i="1"/>
  <c r="AA480" i="1" s="1"/>
  <c r="Y480" i="1"/>
  <c r="X480" i="1"/>
  <c r="W480" i="1"/>
  <c r="V480" i="1"/>
  <c r="CI480" i="1" s="1"/>
  <c r="T480" i="1"/>
  <c r="S480" i="1"/>
  <c r="R480" i="1"/>
  <c r="P480" i="1"/>
  <c r="EX479" i="1"/>
  <c r="EW479" i="1"/>
  <c r="EV479" i="1"/>
  <c r="EU479" i="1"/>
  <c r="EP479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B479" i="1"/>
  <c r="DA479" i="1"/>
  <c r="CZ479" i="1"/>
  <c r="CY479" i="1"/>
  <c r="CX479" i="1"/>
  <c r="CW479" i="1"/>
  <c r="CV479" i="1"/>
  <c r="CU479" i="1"/>
  <c r="CT479" i="1"/>
  <c r="CS479" i="1"/>
  <c r="CR479" i="1"/>
  <c r="CQ479" i="1"/>
  <c r="CP479" i="1"/>
  <c r="CO479" i="1"/>
  <c r="CN479" i="1"/>
  <c r="CM479" i="1"/>
  <c r="CH479" i="1"/>
  <c r="CG479" i="1"/>
  <c r="CF479" i="1"/>
  <c r="CE479" i="1"/>
  <c r="CD479" i="1"/>
  <c r="EQ479" i="1" s="1"/>
  <c r="CC479" i="1"/>
  <c r="CB479" i="1"/>
  <c r="CA479" i="1"/>
  <c r="BZ479" i="1"/>
  <c r="BY479" i="1"/>
  <c r="BX479" i="1"/>
  <c r="BW479" i="1"/>
  <c r="BV479" i="1"/>
  <c r="BU479" i="1"/>
  <c r="BT479" i="1"/>
  <c r="BS479" i="1"/>
  <c r="BN479" i="1"/>
  <c r="BM479" i="1"/>
  <c r="BL479" i="1"/>
  <c r="BK479" i="1"/>
  <c r="BJ479" i="1"/>
  <c r="DW479" i="1" s="1"/>
  <c r="BI479" i="1"/>
  <c r="BH479" i="1"/>
  <c r="BG479" i="1"/>
  <c r="BF479" i="1"/>
  <c r="BE479" i="1"/>
  <c r="BD479" i="1"/>
  <c r="BC479" i="1"/>
  <c r="BB479" i="1"/>
  <c r="AY479" i="1"/>
  <c r="AX479" i="1"/>
  <c r="AW479" i="1"/>
  <c r="AU479" i="1"/>
  <c r="AT479" i="1"/>
  <c r="AS479" i="1"/>
  <c r="AR479" i="1"/>
  <c r="AP479" i="1"/>
  <c r="DC479" i="1" s="1"/>
  <c r="AO479" i="1"/>
  <c r="AN479" i="1"/>
  <c r="AM479" i="1"/>
  <c r="AK479" i="1"/>
  <c r="AL479" i="1" s="1"/>
  <c r="AI479" i="1"/>
  <c r="AH479" i="1"/>
  <c r="AG479" i="1"/>
  <c r="AF479" i="1"/>
  <c r="AE479" i="1"/>
  <c r="AD479" i="1"/>
  <c r="AC479" i="1"/>
  <c r="AB479" i="1"/>
  <c r="Z479" i="1"/>
  <c r="AA479" i="1" s="1"/>
  <c r="Y479" i="1"/>
  <c r="X479" i="1"/>
  <c r="W479" i="1"/>
  <c r="V479" i="1"/>
  <c r="CI479" i="1" s="1"/>
  <c r="T479" i="1"/>
  <c r="S479" i="1"/>
  <c r="R479" i="1"/>
  <c r="P479" i="1"/>
  <c r="EX478" i="1"/>
  <c r="EW478" i="1"/>
  <c r="EV478" i="1"/>
  <c r="EU478" i="1"/>
  <c r="EP478" i="1"/>
  <c r="EO478" i="1"/>
  <c r="EN478" i="1"/>
  <c r="EM478" i="1"/>
  <c r="EL478" i="1"/>
  <c r="EK478" i="1"/>
  <c r="EJ478" i="1"/>
  <c r="EI478" i="1"/>
  <c r="EH478" i="1"/>
  <c r="EG478" i="1"/>
  <c r="EF478" i="1"/>
  <c r="EE478" i="1"/>
  <c r="ED478" i="1"/>
  <c r="EC478" i="1"/>
  <c r="EB478" i="1"/>
  <c r="EA478" i="1"/>
  <c r="DV478" i="1"/>
  <c r="DU478" i="1"/>
  <c r="DT478" i="1"/>
  <c r="DS478" i="1"/>
  <c r="DR478" i="1"/>
  <c r="DQ478" i="1"/>
  <c r="DP478" i="1"/>
  <c r="DO478" i="1"/>
  <c r="DN478" i="1"/>
  <c r="DM478" i="1"/>
  <c r="DL478" i="1"/>
  <c r="DK478" i="1"/>
  <c r="DJ478" i="1"/>
  <c r="DI478" i="1"/>
  <c r="DH478" i="1"/>
  <c r="DG478" i="1"/>
  <c r="DB478" i="1"/>
  <c r="DA478" i="1"/>
  <c r="CZ478" i="1"/>
  <c r="CY478" i="1"/>
  <c r="CX478" i="1"/>
  <c r="CW478" i="1"/>
  <c r="CV478" i="1"/>
  <c r="CU478" i="1"/>
  <c r="CT478" i="1"/>
  <c r="CS478" i="1"/>
  <c r="CR478" i="1"/>
  <c r="CQ478" i="1"/>
  <c r="CP478" i="1"/>
  <c r="CO478" i="1"/>
  <c r="CN478" i="1"/>
  <c r="CM478" i="1"/>
  <c r="CH478" i="1"/>
  <c r="CG478" i="1"/>
  <c r="CF478" i="1"/>
  <c r="CE478" i="1"/>
  <c r="CD478" i="1"/>
  <c r="EQ478" i="1" s="1"/>
  <c r="CC478" i="1"/>
  <c r="CB478" i="1"/>
  <c r="CA478" i="1"/>
  <c r="BZ478" i="1"/>
  <c r="BY478" i="1"/>
  <c r="BX478" i="1"/>
  <c r="BW478" i="1"/>
  <c r="BV478" i="1"/>
  <c r="BU478" i="1"/>
  <c r="BT478" i="1"/>
  <c r="BS478" i="1"/>
  <c r="BN478" i="1"/>
  <c r="BM478" i="1"/>
  <c r="BL478" i="1"/>
  <c r="BK478" i="1"/>
  <c r="BJ478" i="1"/>
  <c r="DW478" i="1" s="1"/>
  <c r="BI478" i="1"/>
  <c r="BH478" i="1"/>
  <c r="BG478" i="1"/>
  <c r="BF478" i="1"/>
  <c r="BE478" i="1"/>
  <c r="BD478" i="1"/>
  <c r="BC478" i="1"/>
  <c r="BB478" i="1"/>
  <c r="AY478" i="1"/>
  <c r="AX478" i="1"/>
  <c r="AW478" i="1"/>
  <c r="AU478" i="1"/>
  <c r="AT478" i="1"/>
  <c r="AS478" i="1"/>
  <c r="AR478" i="1"/>
  <c r="AP478" i="1"/>
  <c r="DC478" i="1" s="1"/>
  <c r="AO478" i="1"/>
  <c r="AN478" i="1"/>
  <c r="AM478" i="1"/>
  <c r="AK478" i="1"/>
  <c r="AL478" i="1" s="1"/>
  <c r="AI478" i="1"/>
  <c r="AH478" i="1"/>
  <c r="AG478" i="1"/>
  <c r="AF478" i="1"/>
  <c r="AE478" i="1"/>
  <c r="AD478" i="1"/>
  <c r="AC478" i="1"/>
  <c r="AB478" i="1"/>
  <c r="Z478" i="1"/>
  <c r="AA478" i="1" s="1"/>
  <c r="Y478" i="1"/>
  <c r="X478" i="1"/>
  <c r="W478" i="1"/>
  <c r="V478" i="1"/>
  <c r="CI478" i="1" s="1"/>
  <c r="T478" i="1"/>
  <c r="S478" i="1"/>
  <c r="R478" i="1"/>
  <c r="P478" i="1"/>
  <c r="EX477" i="1"/>
  <c r="EW477" i="1"/>
  <c r="EV477" i="1"/>
  <c r="EU477" i="1"/>
  <c r="EP477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B477" i="1"/>
  <c r="DA477" i="1"/>
  <c r="CZ477" i="1"/>
  <c r="CY477" i="1"/>
  <c r="CX477" i="1"/>
  <c r="CW477" i="1"/>
  <c r="CV477" i="1"/>
  <c r="CU477" i="1"/>
  <c r="CT477" i="1"/>
  <c r="CS477" i="1"/>
  <c r="CR477" i="1"/>
  <c r="CQ477" i="1"/>
  <c r="CP477" i="1"/>
  <c r="CO477" i="1"/>
  <c r="CN477" i="1"/>
  <c r="CM477" i="1"/>
  <c r="CH477" i="1"/>
  <c r="CG477" i="1"/>
  <c r="CF477" i="1"/>
  <c r="CE477" i="1"/>
  <c r="CD477" i="1"/>
  <c r="EQ477" i="1" s="1"/>
  <c r="CC477" i="1"/>
  <c r="CB477" i="1"/>
  <c r="CA477" i="1"/>
  <c r="BZ477" i="1"/>
  <c r="BY477" i="1"/>
  <c r="BX477" i="1"/>
  <c r="BW477" i="1"/>
  <c r="BV477" i="1"/>
  <c r="BU477" i="1"/>
  <c r="BT477" i="1"/>
  <c r="BS477" i="1"/>
  <c r="BN477" i="1"/>
  <c r="BM477" i="1"/>
  <c r="BL477" i="1"/>
  <c r="BK477" i="1"/>
  <c r="BJ477" i="1"/>
  <c r="DW477" i="1" s="1"/>
  <c r="BI477" i="1"/>
  <c r="BH477" i="1"/>
  <c r="BG477" i="1"/>
  <c r="BF477" i="1"/>
  <c r="BE477" i="1"/>
  <c r="BD477" i="1"/>
  <c r="BC477" i="1"/>
  <c r="BB477" i="1"/>
  <c r="AY477" i="1"/>
  <c r="AX477" i="1"/>
  <c r="AW477" i="1"/>
  <c r="AU477" i="1"/>
  <c r="AT477" i="1"/>
  <c r="AS477" i="1"/>
  <c r="AR477" i="1"/>
  <c r="AP477" i="1"/>
  <c r="DC477" i="1" s="1"/>
  <c r="AO477" i="1"/>
  <c r="AN477" i="1"/>
  <c r="AM477" i="1"/>
  <c r="AK477" i="1"/>
  <c r="AL477" i="1" s="1"/>
  <c r="AI477" i="1"/>
  <c r="AH477" i="1"/>
  <c r="AG477" i="1"/>
  <c r="AF477" i="1"/>
  <c r="AE477" i="1"/>
  <c r="AD477" i="1"/>
  <c r="AC477" i="1"/>
  <c r="AB477" i="1"/>
  <c r="Z477" i="1"/>
  <c r="AA477" i="1" s="1"/>
  <c r="Y477" i="1"/>
  <c r="X477" i="1"/>
  <c r="W477" i="1"/>
  <c r="V477" i="1"/>
  <c r="CI477" i="1" s="1"/>
  <c r="T477" i="1"/>
  <c r="S477" i="1"/>
  <c r="R477" i="1"/>
  <c r="P477" i="1"/>
  <c r="EX476" i="1"/>
  <c r="EW476" i="1"/>
  <c r="EV476" i="1"/>
  <c r="EU476" i="1"/>
  <c r="EP476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B476" i="1"/>
  <c r="DA476" i="1"/>
  <c r="CZ476" i="1"/>
  <c r="CY476" i="1"/>
  <c r="CX476" i="1"/>
  <c r="CW476" i="1"/>
  <c r="CV476" i="1"/>
  <c r="CU476" i="1"/>
  <c r="CT476" i="1"/>
  <c r="CS476" i="1"/>
  <c r="CR476" i="1"/>
  <c r="CQ476" i="1"/>
  <c r="CP476" i="1"/>
  <c r="CO476" i="1"/>
  <c r="CN476" i="1"/>
  <c r="CM476" i="1"/>
  <c r="CH476" i="1"/>
  <c r="CG476" i="1"/>
  <c r="CF476" i="1"/>
  <c r="CE476" i="1"/>
  <c r="CD476" i="1"/>
  <c r="EQ476" i="1" s="1"/>
  <c r="CC476" i="1"/>
  <c r="CB476" i="1"/>
  <c r="CA476" i="1"/>
  <c r="BZ476" i="1"/>
  <c r="BY476" i="1"/>
  <c r="BX476" i="1"/>
  <c r="BW476" i="1"/>
  <c r="BV476" i="1"/>
  <c r="BU476" i="1"/>
  <c r="BT476" i="1"/>
  <c r="BS476" i="1"/>
  <c r="BN476" i="1"/>
  <c r="BM476" i="1"/>
  <c r="BL476" i="1"/>
  <c r="BK476" i="1"/>
  <c r="BJ476" i="1"/>
  <c r="DW476" i="1" s="1"/>
  <c r="BI476" i="1"/>
  <c r="BH476" i="1"/>
  <c r="BG476" i="1"/>
  <c r="BF476" i="1"/>
  <c r="BE476" i="1"/>
  <c r="BD476" i="1"/>
  <c r="BC476" i="1"/>
  <c r="BB476" i="1"/>
  <c r="AY476" i="1"/>
  <c r="AX476" i="1"/>
  <c r="AW476" i="1"/>
  <c r="AU476" i="1"/>
  <c r="AT476" i="1"/>
  <c r="AS476" i="1"/>
  <c r="AR476" i="1"/>
  <c r="AP476" i="1"/>
  <c r="DC476" i="1" s="1"/>
  <c r="AO476" i="1"/>
  <c r="AN476" i="1"/>
  <c r="AM476" i="1"/>
  <c r="AK476" i="1"/>
  <c r="AL476" i="1" s="1"/>
  <c r="AI476" i="1"/>
  <c r="AH476" i="1"/>
  <c r="AG476" i="1"/>
  <c r="AF476" i="1"/>
  <c r="AE476" i="1"/>
  <c r="AD476" i="1"/>
  <c r="AC476" i="1"/>
  <c r="AB476" i="1"/>
  <c r="Z476" i="1"/>
  <c r="AA476" i="1" s="1"/>
  <c r="Y476" i="1"/>
  <c r="X476" i="1"/>
  <c r="W476" i="1"/>
  <c r="V476" i="1"/>
  <c r="CI476" i="1" s="1"/>
  <c r="T476" i="1"/>
  <c r="S476" i="1"/>
  <c r="R476" i="1"/>
  <c r="P476" i="1"/>
  <c r="EX475" i="1"/>
  <c r="EW475" i="1"/>
  <c r="EV475" i="1"/>
  <c r="EU475" i="1"/>
  <c r="EP475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B475" i="1"/>
  <c r="DA475" i="1"/>
  <c r="CZ475" i="1"/>
  <c r="CY475" i="1"/>
  <c r="CX475" i="1"/>
  <c r="CW475" i="1"/>
  <c r="CV475" i="1"/>
  <c r="CU475" i="1"/>
  <c r="CT475" i="1"/>
  <c r="CS475" i="1"/>
  <c r="CR475" i="1"/>
  <c r="CQ475" i="1"/>
  <c r="CP475" i="1"/>
  <c r="CO475" i="1"/>
  <c r="CN475" i="1"/>
  <c r="CM475" i="1"/>
  <c r="CH475" i="1"/>
  <c r="CG475" i="1"/>
  <c r="CF475" i="1"/>
  <c r="CE475" i="1"/>
  <c r="CD475" i="1"/>
  <c r="EQ475" i="1" s="1"/>
  <c r="CC475" i="1"/>
  <c r="CB475" i="1"/>
  <c r="CA475" i="1"/>
  <c r="BZ475" i="1"/>
  <c r="BY475" i="1"/>
  <c r="BX475" i="1"/>
  <c r="BW475" i="1"/>
  <c r="BV475" i="1"/>
  <c r="BU475" i="1"/>
  <c r="BT475" i="1"/>
  <c r="BS475" i="1"/>
  <c r="BN475" i="1"/>
  <c r="BM475" i="1"/>
  <c r="BL475" i="1"/>
  <c r="BK475" i="1"/>
  <c r="BJ475" i="1"/>
  <c r="DW475" i="1" s="1"/>
  <c r="BI475" i="1"/>
  <c r="BH475" i="1"/>
  <c r="BG475" i="1"/>
  <c r="BF475" i="1"/>
  <c r="BE475" i="1"/>
  <c r="BD475" i="1"/>
  <c r="BC475" i="1"/>
  <c r="BB475" i="1"/>
  <c r="AY475" i="1"/>
  <c r="AX475" i="1"/>
  <c r="AW475" i="1"/>
  <c r="AU475" i="1"/>
  <c r="AT475" i="1"/>
  <c r="AS475" i="1"/>
  <c r="AR475" i="1"/>
  <c r="AP475" i="1"/>
  <c r="DC475" i="1" s="1"/>
  <c r="AO475" i="1"/>
  <c r="AN475" i="1"/>
  <c r="AM475" i="1"/>
  <c r="AK475" i="1"/>
  <c r="AL475" i="1" s="1"/>
  <c r="AI475" i="1"/>
  <c r="AH475" i="1"/>
  <c r="AG475" i="1"/>
  <c r="AF475" i="1"/>
  <c r="AE475" i="1"/>
  <c r="AD475" i="1"/>
  <c r="AC475" i="1"/>
  <c r="AB475" i="1"/>
  <c r="Z475" i="1"/>
  <c r="AA475" i="1" s="1"/>
  <c r="Y475" i="1"/>
  <c r="X475" i="1"/>
  <c r="W475" i="1"/>
  <c r="V475" i="1"/>
  <c r="CI475" i="1" s="1"/>
  <c r="T475" i="1"/>
  <c r="S475" i="1"/>
  <c r="R475" i="1"/>
  <c r="P475" i="1"/>
  <c r="EX474" i="1"/>
  <c r="EW474" i="1"/>
  <c r="EV474" i="1"/>
  <c r="EU474" i="1"/>
  <c r="EP474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B474" i="1"/>
  <c r="DA474" i="1"/>
  <c r="CZ474" i="1"/>
  <c r="CY474" i="1"/>
  <c r="CX474" i="1"/>
  <c r="CW474" i="1"/>
  <c r="CV474" i="1"/>
  <c r="CU474" i="1"/>
  <c r="CT474" i="1"/>
  <c r="CS474" i="1"/>
  <c r="CR474" i="1"/>
  <c r="CQ474" i="1"/>
  <c r="CP474" i="1"/>
  <c r="CO474" i="1"/>
  <c r="CN474" i="1"/>
  <c r="CM474" i="1"/>
  <c r="CH474" i="1"/>
  <c r="CG474" i="1"/>
  <c r="CF474" i="1"/>
  <c r="CE474" i="1"/>
  <c r="CD474" i="1"/>
  <c r="EQ474" i="1" s="1"/>
  <c r="CC474" i="1"/>
  <c r="CB474" i="1"/>
  <c r="CA474" i="1"/>
  <c r="BZ474" i="1"/>
  <c r="BY474" i="1"/>
  <c r="BX474" i="1"/>
  <c r="BW474" i="1"/>
  <c r="BV474" i="1"/>
  <c r="BU474" i="1"/>
  <c r="BT474" i="1"/>
  <c r="BS474" i="1"/>
  <c r="BN474" i="1"/>
  <c r="BM474" i="1"/>
  <c r="BL474" i="1"/>
  <c r="BK474" i="1"/>
  <c r="BJ474" i="1"/>
  <c r="DW474" i="1" s="1"/>
  <c r="BI474" i="1"/>
  <c r="BH474" i="1"/>
  <c r="BG474" i="1"/>
  <c r="BF474" i="1"/>
  <c r="BE474" i="1"/>
  <c r="BD474" i="1"/>
  <c r="BC474" i="1"/>
  <c r="BB474" i="1"/>
  <c r="AY474" i="1"/>
  <c r="AX474" i="1"/>
  <c r="AW474" i="1"/>
  <c r="AU474" i="1"/>
  <c r="AT474" i="1"/>
  <c r="AS474" i="1"/>
  <c r="AR474" i="1"/>
  <c r="AP474" i="1"/>
  <c r="DC474" i="1" s="1"/>
  <c r="AO474" i="1"/>
  <c r="AN474" i="1"/>
  <c r="AM474" i="1"/>
  <c r="AK474" i="1"/>
  <c r="AL474" i="1" s="1"/>
  <c r="AI474" i="1"/>
  <c r="AH474" i="1"/>
  <c r="AG474" i="1"/>
  <c r="AF474" i="1"/>
  <c r="AE474" i="1"/>
  <c r="AD474" i="1"/>
  <c r="AC474" i="1"/>
  <c r="AB474" i="1"/>
  <c r="Z474" i="1"/>
  <c r="AA474" i="1" s="1"/>
  <c r="Y474" i="1"/>
  <c r="X474" i="1"/>
  <c r="W474" i="1"/>
  <c r="V474" i="1"/>
  <c r="CI474" i="1" s="1"/>
  <c r="T474" i="1"/>
  <c r="S474" i="1"/>
  <c r="R474" i="1"/>
  <c r="P474" i="1"/>
  <c r="EX473" i="1"/>
  <c r="EW473" i="1"/>
  <c r="EV473" i="1"/>
  <c r="EU473" i="1"/>
  <c r="EP473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B473" i="1"/>
  <c r="DA473" i="1"/>
  <c r="CZ473" i="1"/>
  <c r="CY473" i="1"/>
  <c r="CX473" i="1"/>
  <c r="CW473" i="1"/>
  <c r="CV473" i="1"/>
  <c r="CU473" i="1"/>
  <c r="CT473" i="1"/>
  <c r="CS473" i="1"/>
  <c r="CR473" i="1"/>
  <c r="CQ473" i="1"/>
  <c r="CP473" i="1"/>
  <c r="CO473" i="1"/>
  <c r="CN473" i="1"/>
  <c r="CM473" i="1"/>
  <c r="CH473" i="1"/>
  <c r="CG473" i="1"/>
  <c r="CF473" i="1"/>
  <c r="CE473" i="1"/>
  <c r="CD473" i="1"/>
  <c r="EQ473" i="1" s="1"/>
  <c r="CC473" i="1"/>
  <c r="CB473" i="1"/>
  <c r="CA473" i="1"/>
  <c r="BZ473" i="1"/>
  <c r="BY473" i="1"/>
  <c r="BX473" i="1"/>
  <c r="BW473" i="1"/>
  <c r="BV473" i="1"/>
  <c r="BU473" i="1"/>
  <c r="BT473" i="1"/>
  <c r="BS473" i="1"/>
  <c r="BN473" i="1"/>
  <c r="BM473" i="1"/>
  <c r="BL473" i="1"/>
  <c r="BK473" i="1"/>
  <c r="BJ473" i="1"/>
  <c r="DW473" i="1" s="1"/>
  <c r="BI473" i="1"/>
  <c r="BH473" i="1"/>
  <c r="BG473" i="1"/>
  <c r="BF473" i="1"/>
  <c r="BE473" i="1"/>
  <c r="BD473" i="1"/>
  <c r="BC473" i="1"/>
  <c r="BB473" i="1"/>
  <c r="AY473" i="1"/>
  <c r="AX473" i="1"/>
  <c r="AW473" i="1"/>
  <c r="AU473" i="1"/>
  <c r="AT473" i="1"/>
  <c r="AS473" i="1"/>
  <c r="AR473" i="1"/>
  <c r="AP473" i="1"/>
  <c r="DC473" i="1" s="1"/>
  <c r="AO473" i="1"/>
  <c r="AN473" i="1"/>
  <c r="AM473" i="1"/>
  <c r="AK473" i="1"/>
  <c r="AL473" i="1" s="1"/>
  <c r="AI473" i="1"/>
  <c r="AH473" i="1"/>
  <c r="AG473" i="1"/>
  <c r="AF473" i="1"/>
  <c r="AE473" i="1"/>
  <c r="AD473" i="1"/>
  <c r="AC473" i="1"/>
  <c r="AB473" i="1"/>
  <c r="Z473" i="1"/>
  <c r="AA473" i="1" s="1"/>
  <c r="Y473" i="1"/>
  <c r="X473" i="1"/>
  <c r="W473" i="1"/>
  <c r="V473" i="1"/>
  <c r="CI473" i="1" s="1"/>
  <c r="T473" i="1"/>
  <c r="S473" i="1"/>
  <c r="R473" i="1"/>
  <c r="P473" i="1"/>
  <c r="EX472" i="1"/>
  <c r="EW472" i="1"/>
  <c r="EV472" i="1"/>
  <c r="EU472" i="1"/>
  <c r="EP472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B472" i="1"/>
  <c r="DA472" i="1"/>
  <c r="CZ472" i="1"/>
  <c r="CY472" i="1"/>
  <c r="CX472" i="1"/>
  <c r="CW472" i="1"/>
  <c r="CV472" i="1"/>
  <c r="CU472" i="1"/>
  <c r="CT472" i="1"/>
  <c r="CS472" i="1"/>
  <c r="CR472" i="1"/>
  <c r="CQ472" i="1"/>
  <c r="CP472" i="1"/>
  <c r="CO472" i="1"/>
  <c r="CN472" i="1"/>
  <c r="CM472" i="1"/>
  <c r="CH472" i="1"/>
  <c r="CG472" i="1"/>
  <c r="CF472" i="1"/>
  <c r="CE472" i="1"/>
  <c r="CD472" i="1"/>
  <c r="EQ472" i="1" s="1"/>
  <c r="CC472" i="1"/>
  <c r="CB472" i="1"/>
  <c r="CA472" i="1"/>
  <c r="BZ472" i="1"/>
  <c r="BY472" i="1"/>
  <c r="BX472" i="1"/>
  <c r="BW472" i="1"/>
  <c r="BV472" i="1"/>
  <c r="BU472" i="1"/>
  <c r="BT472" i="1"/>
  <c r="BS472" i="1"/>
  <c r="BN472" i="1"/>
  <c r="BM472" i="1"/>
  <c r="BL472" i="1"/>
  <c r="BK472" i="1"/>
  <c r="BJ472" i="1"/>
  <c r="DW472" i="1" s="1"/>
  <c r="BI472" i="1"/>
  <c r="BH472" i="1"/>
  <c r="BG472" i="1"/>
  <c r="BF472" i="1"/>
  <c r="BE472" i="1"/>
  <c r="BD472" i="1"/>
  <c r="BC472" i="1"/>
  <c r="BB472" i="1"/>
  <c r="AY472" i="1"/>
  <c r="AX472" i="1"/>
  <c r="AW472" i="1"/>
  <c r="AU472" i="1"/>
  <c r="AT472" i="1"/>
  <c r="AS472" i="1"/>
  <c r="AR472" i="1"/>
  <c r="AP472" i="1"/>
  <c r="DC472" i="1" s="1"/>
  <c r="AO472" i="1"/>
  <c r="AN472" i="1"/>
  <c r="AM472" i="1"/>
  <c r="AK472" i="1"/>
  <c r="AL472" i="1" s="1"/>
  <c r="AI472" i="1"/>
  <c r="AH472" i="1"/>
  <c r="AG472" i="1"/>
  <c r="AF472" i="1"/>
  <c r="AE472" i="1"/>
  <c r="AD472" i="1"/>
  <c r="AC472" i="1"/>
  <c r="AB472" i="1"/>
  <c r="Z472" i="1"/>
  <c r="AA472" i="1" s="1"/>
  <c r="Y472" i="1"/>
  <c r="X472" i="1"/>
  <c r="W472" i="1"/>
  <c r="V472" i="1"/>
  <c r="CI472" i="1" s="1"/>
  <c r="T472" i="1"/>
  <c r="S472" i="1"/>
  <c r="R472" i="1"/>
  <c r="P472" i="1"/>
  <c r="EX471" i="1"/>
  <c r="EW471" i="1"/>
  <c r="EV471" i="1"/>
  <c r="EU471" i="1"/>
  <c r="EP471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B471" i="1"/>
  <c r="DA471" i="1"/>
  <c r="CZ471" i="1"/>
  <c r="CY471" i="1"/>
  <c r="CX471" i="1"/>
  <c r="CW471" i="1"/>
  <c r="CV471" i="1"/>
  <c r="CU471" i="1"/>
  <c r="CT471" i="1"/>
  <c r="CS471" i="1"/>
  <c r="CR471" i="1"/>
  <c r="CQ471" i="1"/>
  <c r="CP471" i="1"/>
  <c r="CO471" i="1"/>
  <c r="CN471" i="1"/>
  <c r="CM471" i="1"/>
  <c r="CH471" i="1"/>
  <c r="CG471" i="1"/>
  <c r="CF471" i="1"/>
  <c r="CE471" i="1"/>
  <c r="CD471" i="1"/>
  <c r="EQ471" i="1" s="1"/>
  <c r="CC471" i="1"/>
  <c r="CB471" i="1"/>
  <c r="CA471" i="1"/>
  <c r="BZ471" i="1"/>
  <c r="BY471" i="1"/>
  <c r="BX471" i="1"/>
  <c r="BW471" i="1"/>
  <c r="BV471" i="1"/>
  <c r="BU471" i="1"/>
  <c r="BT471" i="1"/>
  <c r="BS471" i="1"/>
  <c r="BN471" i="1"/>
  <c r="BM471" i="1"/>
  <c r="BL471" i="1"/>
  <c r="BK471" i="1"/>
  <c r="BJ471" i="1"/>
  <c r="DW471" i="1" s="1"/>
  <c r="BI471" i="1"/>
  <c r="BH471" i="1"/>
  <c r="BG471" i="1"/>
  <c r="BF471" i="1"/>
  <c r="BE471" i="1"/>
  <c r="BD471" i="1"/>
  <c r="BC471" i="1"/>
  <c r="BB471" i="1"/>
  <c r="AY471" i="1"/>
  <c r="AX471" i="1"/>
  <c r="AW471" i="1"/>
  <c r="AU471" i="1"/>
  <c r="AT471" i="1"/>
  <c r="AS471" i="1"/>
  <c r="AR471" i="1"/>
  <c r="AP471" i="1"/>
  <c r="DC471" i="1" s="1"/>
  <c r="AO471" i="1"/>
  <c r="AN471" i="1"/>
  <c r="AM471" i="1"/>
  <c r="AK471" i="1"/>
  <c r="AL471" i="1" s="1"/>
  <c r="AI471" i="1"/>
  <c r="AH471" i="1"/>
  <c r="AG471" i="1"/>
  <c r="AF471" i="1"/>
  <c r="AE471" i="1"/>
  <c r="AD471" i="1"/>
  <c r="AC471" i="1"/>
  <c r="AB471" i="1"/>
  <c r="Z471" i="1"/>
  <c r="AA471" i="1" s="1"/>
  <c r="Y471" i="1"/>
  <c r="X471" i="1"/>
  <c r="W471" i="1"/>
  <c r="V471" i="1"/>
  <c r="CI471" i="1" s="1"/>
  <c r="T471" i="1"/>
  <c r="S471" i="1"/>
  <c r="R471" i="1"/>
  <c r="P471" i="1"/>
  <c r="EX470" i="1"/>
  <c r="EW470" i="1"/>
  <c r="EV470" i="1"/>
  <c r="EU470" i="1"/>
  <c r="EP470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B470" i="1"/>
  <c r="DA470" i="1"/>
  <c r="CZ470" i="1"/>
  <c r="CY470" i="1"/>
  <c r="CX470" i="1"/>
  <c r="CW470" i="1"/>
  <c r="CV470" i="1"/>
  <c r="CU470" i="1"/>
  <c r="CT470" i="1"/>
  <c r="CS470" i="1"/>
  <c r="CR470" i="1"/>
  <c r="CQ470" i="1"/>
  <c r="CP470" i="1"/>
  <c r="CO470" i="1"/>
  <c r="CN470" i="1"/>
  <c r="CM470" i="1"/>
  <c r="CH470" i="1"/>
  <c r="CG470" i="1"/>
  <c r="CF470" i="1"/>
  <c r="CE470" i="1"/>
  <c r="CD470" i="1"/>
  <c r="EQ470" i="1" s="1"/>
  <c r="CC470" i="1"/>
  <c r="CB470" i="1"/>
  <c r="CA470" i="1"/>
  <c r="BZ470" i="1"/>
  <c r="BY470" i="1"/>
  <c r="BX470" i="1"/>
  <c r="BW470" i="1"/>
  <c r="BV470" i="1"/>
  <c r="BU470" i="1"/>
  <c r="BT470" i="1"/>
  <c r="BS470" i="1"/>
  <c r="BN470" i="1"/>
  <c r="BM470" i="1"/>
  <c r="BL470" i="1"/>
  <c r="BK470" i="1"/>
  <c r="BJ470" i="1"/>
  <c r="DW470" i="1" s="1"/>
  <c r="BI470" i="1"/>
  <c r="BH470" i="1"/>
  <c r="BG470" i="1"/>
  <c r="BF470" i="1"/>
  <c r="BE470" i="1"/>
  <c r="BD470" i="1"/>
  <c r="BC470" i="1"/>
  <c r="BB470" i="1"/>
  <c r="AY470" i="1"/>
  <c r="AX470" i="1"/>
  <c r="AW470" i="1"/>
  <c r="AU470" i="1"/>
  <c r="AT470" i="1"/>
  <c r="AS470" i="1"/>
  <c r="AR470" i="1"/>
  <c r="AP470" i="1"/>
  <c r="DC470" i="1" s="1"/>
  <c r="AO470" i="1"/>
  <c r="AN470" i="1"/>
  <c r="AM470" i="1"/>
  <c r="AK470" i="1"/>
  <c r="AL470" i="1" s="1"/>
  <c r="AI470" i="1"/>
  <c r="AH470" i="1"/>
  <c r="AG470" i="1"/>
  <c r="AF470" i="1"/>
  <c r="AE470" i="1"/>
  <c r="AD470" i="1"/>
  <c r="AC470" i="1"/>
  <c r="AB470" i="1"/>
  <c r="Z470" i="1"/>
  <c r="AA470" i="1" s="1"/>
  <c r="Y470" i="1"/>
  <c r="X470" i="1"/>
  <c r="W470" i="1"/>
  <c r="V470" i="1"/>
  <c r="CI470" i="1" s="1"/>
  <c r="T470" i="1"/>
  <c r="S470" i="1"/>
  <c r="R470" i="1"/>
  <c r="P470" i="1"/>
  <c r="EX469" i="1"/>
  <c r="EW469" i="1"/>
  <c r="EV469" i="1"/>
  <c r="EU469" i="1"/>
  <c r="EP469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B469" i="1"/>
  <c r="DA469" i="1"/>
  <c r="CZ469" i="1"/>
  <c r="CY469" i="1"/>
  <c r="CX469" i="1"/>
  <c r="CW469" i="1"/>
  <c r="CV469" i="1"/>
  <c r="CU469" i="1"/>
  <c r="CT469" i="1"/>
  <c r="CS469" i="1"/>
  <c r="CR469" i="1"/>
  <c r="CQ469" i="1"/>
  <c r="CP469" i="1"/>
  <c r="CO469" i="1"/>
  <c r="CN469" i="1"/>
  <c r="CM469" i="1"/>
  <c r="CH469" i="1"/>
  <c r="CG469" i="1"/>
  <c r="CF469" i="1"/>
  <c r="CE469" i="1"/>
  <c r="CD469" i="1"/>
  <c r="EQ469" i="1" s="1"/>
  <c r="CC469" i="1"/>
  <c r="CB469" i="1"/>
  <c r="CA469" i="1"/>
  <c r="BZ469" i="1"/>
  <c r="BY469" i="1"/>
  <c r="BX469" i="1"/>
  <c r="BW469" i="1"/>
  <c r="BV469" i="1"/>
  <c r="BU469" i="1"/>
  <c r="BT469" i="1"/>
  <c r="BS469" i="1"/>
  <c r="BN469" i="1"/>
  <c r="BM469" i="1"/>
  <c r="BL469" i="1"/>
  <c r="BK469" i="1"/>
  <c r="BJ469" i="1"/>
  <c r="DW469" i="1" s="1"/>
  <c r="BI469" i="1"/>
  <c r="BH469" i="1"/>
  <c r="BG469" i="1"/>
  <c r="BF469" i="1"/>
  <c r="BE469" i="1"/>
  <c r="BD469" i="1"/>
  <c r="BC469" i="1"/>
  <c r="BB469" i="1"/>
  <c r="AY469" i="1"/>
  <c r="AX469" i="1"/>
  <c r="AW469" i="1"/>
  <c r="AU469" i="1"/>
  <c r="AT469" i="1"/>
  <c r="AS469" i="1"/>
  <c r="AR469" i="1"/>
  <c r="AP469" i="1"/>
  <c r="DC469" i="1" s="1"/>
  <c r="AO469" i="1"/>
  <c r="AN469" i="1"/>
  <c r="AM469" i="1"/>
  <c r="AK469" i="1"/>
  <c r="AL469" i="1" s="1"/>
  <c r="AI469" i="1"/>
  <c r="AH469" i="1"/>
  <c r="AG469" i="1"/>
  <c r="AF469" i="1"/>
  <c r="AE469" i="1"/>
  <c r="AD469" i="1"/>
  <c r="AC469" i="1"/>
  <c r="AB469" i="1"/>
  <c r="Z469" i="1"/>
  <c r="AA469" i="1" s="1"/>
  <c r="Y469" i="1"/>
  <c r="X469" i="1"/>
  <c r="W469" i="1"/>
  <c r="V469" i="1"/>
  <c r="CI469" i="1" s="1"/>
  <c r="T469" i="1"/>
  <c r="S469" i="1"/>
  <c r="R469" i="1"/>
  <c r="P469" i="1"/>
  <c r="EX468" i="1"/>
  <c r="EW468" i="1"/>
  <c r="EV468" i="1"/>
  <c r="EU468" i="1"/>
  <c r="EP468" i="1"/>
  <c r="EO468" i="1"/>
  <c r="EN468" i="1"/>
  <c r="EM468" i="1"/>
  <c r="EL468" i="1"/>
  <c r="EK468" i="1"/>
  <c r="EJ468" i="1"/>
  <c r="EI468" i="1"/>
  <c r="EH468" i="1"/>
  <c r="EG468" i="1"/>
  <c r="EF468" i="1"/>
  <c r="EE468" i="1"/>
  <c r="ED468" i="1"/>
  <c r="EC468" i="1"/>
  <c r="EB468" i="1"/>
  <c r="EA468" i="1"/>
  <c r="DV468" i="1"/>
  <c r="DU468" i="1"/>
  <c r="DT468" i="1"/>
  <c r="DS468" i="1"/>
  <c r="DR468" i="1"/>
  <c r="DQ468" i="1"/>
  <c r="DP468" i="1"/>
  <c r="DO468" i="1"/>
  <c r="DN468" i="1"/>
  <c r="DM468" i="1"/>
  <c r="DL468" i="1"/>
  <c r="DK468" i="1"/>
  <c r="DJ468" i="1"/>
  <c r="DI468" i="1"/>
  <c r="DH468" i="1"/>
  <c r="DG468" i="1"/>
  <c r="DB468" i="1"/>
  <c r="DA468" i="1"/>
  <c r="CZ468" i="1"/>
  <c r="CY468" i="1"/>
  <c r="CX468" i="1"/>
  <c r="CW468" i="1"/>
  <c r="CV468" i="1"/>
  <c r="CU468" i="1"/>
  <c r="CT468" i="1"/>
  <c r="CS468" i="1"/>
  <c r="CR468" i="1"/>
  <c r="CQ468" i="1"/>
  <c r="CP468" i="1"/>
  <c r="CO468" i="1"/>
  <c r="CN468" i="1"/>
  <c r="CM468" i="1"/>
  <c r="CH468" i="1"/>
  <c r="CG468" i="1"/>
  <c r="CF468" i="1"/>
  <c r="CE468" i="1"/>
  <c r="CD468" i="1"/>
  <c r="EQ468" i="1" s="1"/>
  <c r="CC468" i="1"/>
  <c r="CB468" i="1"/>
  <c r="CA468" i="1"/>
  <c r="BZ468" i="1"/>
  <c r="BY468" i="1"/>
  <c r="BX468" i="1"/>
  <c r="BW468" i="1"/>
  <c r="BV468" i="1"/>
  <c r="BU468" i="1"/>
  <c r="BT468" i="1"/>
  <c r="BS468" i="1"/>
  <c r="BN468" i="1"/>
  <c r="BM468" i="1"/>
  <c r="BL468" i="1"/>
  <c r="BK468" i="1"/>
  <c r="BJ468" i="1"/>
  <c r="DW468" i="1" s="1"/>
  <c r="BI468" i="1"/>
  <c r="BH468" i="1"/>
  <c r="BG468" i="1"/>
  <c r="BF468" i="1"/>
  <c r="BE468" i="1"/>
  <c r="BD468" i="1"/>
  <c r="BC468" i="1"/>
  <c r="BB468" i="1"/>
  <c r="AY468" i="1"/>
  <c r="AX468" i="1"/>
  <c r="AW468" i="1"/>
  <c r="AU468" i="1"/>
  <c r="AT468" i="1"/>
  <c r="AS468" i="1"/>
  <c r="AR468" i="1"/>
  <c r="AP468" i="1"/>
  <c r="DC468" i="1" s="1"/>
  <c r="AO468" i="1"/>
  <c r="AN468" i="1"/>
  <c r="AM468" i="1"/>
  <c r="AK468" i="1"/>
  <c r="AL468" i="1" s="1"/>
  <c r="AI468" i="1"/>
  <c r="AH468" i="1"/>
  <c r="AG468" i="1"/>
  <c r="AF468" i="1"/>
  <c r="AE468" i="1"/>
  <c r="AD468" i="1"/>
  <c r="AC468" i="1"/>
  <c r="AB468" i="1"/>
  <c r="Z468" i="1"/>
  <c r="AA468" i="1" s="1"/>
  <c r="Y468" i="1"/>
  <c r="X468" i="1"/>
  <c r="W468" i="1"/>
  <c r="V468" i="1"/>
  <c r="CI468" i="1" s="1"/>
  <c r="T468" i="1"/>
  <c r="S468" i="1"/>
  <c r="R468" i="1"/>
  <c r="P468" i="1"/>
  <c r="EX467" i="1"/>
  <c r="EW467" i="1"/>
  <c r="EV467" i="1"/>
  <c r="EU467" i="1"/>
  <c r="EP467" i="1"/>
  <c r="EO467" i="1"/>
  <c r="EN467" i="1"/>
  <c r="EM467" i="1"/>
  <c r="EL467" i="1"/>
  <c r="EK467" i="1"/>
  <c r="EJ467" i="1"/>
  <c r="EI467" i="1"/>
  <c r="EH467" i="1"/>
  <c r="EG467" i="1"/>
  <c r="EF467" i="1"/>
  <c r="EE467" i="1"/>
  <c r="ED467" i="1"/>
  <c r="EC467" i="1"/>
  <c r="EB467" i="1"/>
  <c r="EA467" i="1"/>
  <c r="DV467" i="1"/>
  <c r="DU467" i="1"/>
  <c r="DT467" i="1"/>
  <c r="DS467" i="1"/>
  <c r="DR467" i="1"/>
  <c r="DQ467" i="1"/>
  <c r="DP467" i="1"/>
  <c r="DO467" i="1"/>
  <c r="DN467" i="1"/>
  <c r="DM467" i="1"/>
  <c r="DL467" i="1"/>
  <c r="DK467" i="1"/>
  <c r="DJ467" i="1"/>
  <c r="DI467" i="1"/>
  <c r="DH467" i="1"/>
  <c r="DG467" i="1"/>
  <c r="DB467" i="1"/>
  <c r="DA467" i="1"/>
  <c r="CZ467" i="1"/>
  <c r="CY467" i="1"/>
  <c r="CX467" i="1"/>
  <c r="CW467" i="1"/>
  <c r="CV467" i="1"/>
  <c r="CU467" i="1"/>
  <c r="CT467" i="1"/>
  <c r="CS467" i="1"/>
  <c r="CR467" i="1"/>
  <c r="CQ467" i="1"/>
  <c r="CP467" i="1"/>
  <c r="CO467" i="1"/>
  <c r="CN467" i="1"/>
  <c r="CM467" i="1"/>
  <c r="CH467" i="1"/>
  <c r="CG467" i="1"/>
  <c r="CF467" i="1"/>
  <c r="CE467" i="1"/>
  <c r="CD467" i="1"/>
  <c r="EQ467" i="1" s="1"/>
  <c r="CC467" i="1"/>
  <c r="CB467" i="1"/>
  <c r="CA467" i="1"/>
  <c r="BZ467" i="1"/>
  <c r="BY467" i="1"/>
  <c r="BX467" i="1"/>
  <c r="BW467" i="1"/>
  <c r="BV467" i="1"/>
  <c r="BU467" i="1"/>
  <c r="BT467" i="1"/>
  <c r="BS467" i="1"/>
  <c r="BN467" i="1"/>
  <c r="BM467" i="1"/>
  <c r="BL467" i="1"/>
  <c r="BK467" i="1"/>
  <c r="BJ467" i="1"/>
  <c r="DW467" i="1" s="1"/>
  <c r="BI467" i="1"/>
  <c r="BH467" i="1"/>
  <c r="BG467" i="1"/>
  <c r="BF467" i="1"/>
  <c r="BE467" i="1"/>
  <c r="BD467" i="1"/>
  <c r="BC467" i="1"/>
  <c r="BB467" i="1"/>
  <c r="AY467" i="1"/>
  <c r="AX467" i="1"/>
  <c r="AW467" i="1"/>
  <c r="AU467" i="1"/>
  <c r="AT467" i="1"/>
  <c r="AS467" i="1"/>
  <c r="AR467" i="1"/>
  <c r="AP467" i="1"/>
  <c r="DC467" i="1" s="1"/>
  <c r="AO467" i="1"/>
  <c r="AN467" i="1"/>
  <c r="AM467" i="1"/>
  <c r="AK467" i="1"/>
  <c r="AL467" i="1" s="1"/>
  <c r="AI467" i="1"/>
  <c r="AH467" i="1"/>
  <c r="AG467" i="1"/>
  <c r="AF467" i="1"/>
  <c r="AE467" i="1"/>
  <c r="AD467" i="1"/>
  <c r="AC467" i="1"/>
  <c r="AB467" i="1"/>
  <c r="Z467" i="1"/>
  <c r="AA467" i="1" s="1"/>
  <c r="Y467" i="1"/>
  <c r="X467" i="1"/>
  <c r="W467" i="1"/>
  <c r="V467" i="1"/>
  <c r="CI467" i="1" s="1"/>
  <c r="T467" i="1"/>
  <c r="S467" i="1"/>
  <c r="R467" i="1"/>
  <c r="P467" i="1"/>
  <c r="EX466" i="1"/>
  <c r="EW466" i="1"/>
  <c r="EV466" i="1"/>
  <c r="EU466" i="1"/>
  <c r="EP466" i="1"/>
  <c r="EO466" i="1"/>
  <c r="EN466" i="1"/>
  <c r="EM466" i="1"/>
  <c r="EL466" i="1"/>
  <c r="EK466" i="1"/>
  <c r="EJ466" i="1"/>
  <c r="EI466" i="1"/>
  <c r="EH466" i="1"/>
  <c r="EG466" i="1"/>
  <c r="EF466" i="1"/>
  <c r="EE466" i="1"/>
  <c r="ED466" i="1"/>
  <c r="EC466" i="1"/>
  <c r="EB466" i="1"/>
  <c r="EA466" i="1"/>
  <c r="DV466" i="1"/>
  <c r="DU466" i="1"/>
  <c r="DT466" i="1"/>
  <c r="DS466" i="1"/>
  <c r="DR466" i="1"/>
  <c r="DQ466" i="1"/>
  <c r="DP466" i="1"/>
  <c r="DO466" i="1"/>
  <c r="DN466" i="1"/>
  <c r="DM466" i="1"/>
  <c r="DL466" i="1"/>
  <c r="DK466" i="1"/>
  <c r="DJ466" i="1"/>
  <c r="DI466" i="1"/>
  <c r="DH466" i="1"/>
  <c r="DG466" i="1"/>
  <c r="DB466" i="1"/>
  <c r="DA466" i="1"/>
  <c r="CZ466" i="1"/>
  <c r="CY466" i="1"/>
  <c r="CX466" i="1"/>
  <c r="CW466" i="1"/>
  <c r="CV466" i="1"/>
  <c r="CU466" i="1"/>
  <c r="CT466" i="1"/>
  <c r="CS466" i="1"/>
  <c r="CR466" i="1"/>
  <c r="CQ466" i="1"/>
  <c r="CP466" i="1"/>
  <c r="CO466" i="1"/>
  <c r="CN466" i="1"/>
  <c r="CM466" i="1"/>
  <c r="CH466" i="1"/>
  <c r="CG466" i="1"/>
  <c r="CF466" i="1"/>
  <c r="CE466" i="1"/>
  <c r="CD466" i="1"/>
  <c r="EQ466" i="1" s="1"/>
  <c r="CC466" i="1"/>
  <c r="CB466" i="1"/>
  <c r="CA466" i="1"/>
  <c r="BZ466" i="1"/>
  <c r="BY466" i="1"/>
  <c r="BX466" i="1"/>
  <c r="BW466" i="1"/>
  <c r="BV466" i="1"/>
  <c r="BU466" i="1"/>
  <c r="BT466" i="1"/>
  <c r="BS466" i="1"/>
  <c r="BN466" i="1"/>
  <c r="BM466" i="1"/>
  <c r="BL466" i="1"/>
  <c r="BK466" i="1"/>
  <c r="BJ466" i="1"/>
  <c r="DW466" i="1" s="1"/>
  <c r="BI466" i="1"/>
  <c r="BH466" i="1"/>
  <c r="BG466" i="1"/>
  <c r="BF466" i="1"/>
  <c r="BE466" i="1"/>
  <c r="BD466" i="1"/>
  <c r="BC466" i="1"/>
  <c r="BB466" i="1"/>
  <c r="AY466" i="1"/>
  <c r="AX466" i="1"/>
  <c r="AW466" i="1"/>
  <c r="AU466" i="1"/>
  <c r="AT466" i="1"/>
  <c r="AS466" i="1"/>
  <c r="AR466" i="1"/>
  <c r="AP466" i="1"/>
  <c r="DC466" i="1" s="1"/>
  <c r="AO466" i="1"/>
  <c r="AN466" i="1"/>
  <c r="AM466" i="1"/>
  <c r="AK466" i="1"/>
  <c r="AL466" i="1" s="1"/>
  <c r="AI466" i="1"/>
  <c r="AH466" i="1"/>
  <c r="AG466" i="1"/>
  <c r="AF466" i="1"/>
  <c r="AE466" i="1"/>
  <c r="AD466" i="1"/>
  <c r="AC466" i="1"/>
  <c r="AB466" i="1"/>
  <c r="Z466" i="1"/>
  <c r="AA466" i="1" s="1"/>
  <c r="Y466" i="1"/>
  <c r="X466" i="1"/>
  <c r="W466" i="1"/>
  <c r="V466" i="1"/>
  <c r="CI466" i="1" s="1"/>
  <c r="T466" i="1"/>
  <c r="S466" i="1"/>
  <c r="R466" i="1"/>
  <c r="P466" i="1"/>
  <c r="EX465" i="1"/>
  <c r="EW465" i="1"/>
  <c r="EV465" i="1"/>
  <c r="EU465" i="1"/>
  <c r="EP465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B465" i="1"/>
  <c r="DA465" i="1"/>
  <c r="CZ465" i="1"/>
  <c r="CY465" i="1"/>
  <c r="CX465" i="1"/>
  <c r="CW465" i="1"/>
  <c r="CV465" i="1"/>
  <c r="CU465" i="1"/>
  <c r="CT465" i="1"/>
  <c r="CS465" i="1"/>
  <c r="CR465" i="1"/>
  <c r="CQ465" i="1"/>
  <c r="CP465" i="1"/>
  <c r="CO465" i="1"/>
  <c r="CN465" i="1"/>
  <c r="CM465" i="1"/>
  <c r="CH465" i="1"/>
  <c r="CG465" i="1"/>
  <c r="CF465" i="1"/>
  <c r="CE465" i="1"/>
  <c r="CD465" i="1"/>
  <c r="EQ465" i="1" s="1"/>
  <c r="CC465" i="1"/>
  <c r="CB465" i="1"/>
  <c r="CA465" i="1"/>
  <c r="BZ465" i="1"/>
  <c r="BY465" i="1"/>
  <c r="BX465" i="1"/>
  <c r="BW465" i="1"/>
  <c r="BV465" i="1"/>
  <c r="BU465" i="1"/>
  <c r="BT465" i="1"/>
  <c r="BS465" i="1"/>
  <c r="BN465" i="1"/>
  <c r="BM465" i="1"/>
  <c r="BL465" i="1"/>
  <c r="BK465" i="1"/>
  <c r="BJ465" i="1"/>
  <c r="DW465" i="1" s="1"/>
  <c r="BI465" i="1"/>
  <c r="BH465" i="1"/>
  <c r="BG465" i="1"/>
  <c r="BF465" i="1"/>
  <c r="BE465" i="1"/>
  <c r="BD465" i="1"/>
  <c r="BC465" i="1"/>
  <c r="BB465" i="1"/>
  <c r="AY465" i="1"/>
  <c r="AX465" i="1"/>
  <c r="AW465" i="1"/>
  <c r="AU465" i="1"/>
  <c r="AT465" i="1"/>
  <c r="AS465" i="1"/>
  <c r="AR465" i="1"/>
  <c r="AP465" i="1"/>
  <c r="DC465" i="1" s="1"/>
  <c r="AO465" i="1"/>
  <c r="AN465" i="1"/>
  <c r="AM465" i="1"/>
  <c r="AK465" i="1"/>
  <c r="AL465" i="1" s="1"/>
  <c r="AI465" i="1"/>
  <c r="AH465" i="1"/>
  <c r="AG465" i="1"/>
  <c r="AF465" i="1"/>
  <c r="AE465" i="1"/>
  <c r="AD465" i="1"/>
  <c r="AC465" i="1"/>
  <c r="AB465" i="1"/>
  <c r="Z465" i="1"/>
  <c r="AA465" i="1" s="1"/>
  <c r="Y465" i="1"/>
  <c r="X465" i="1"/>
  <c r="W465" i="1"/>
  <c r="V465" i="1"/>
  <c r="CI465" i="1" s="1"/>
  <c r="T465" i="1"/>
  <c r="S465" i="1"/>
  <c r="R465" i="1"/>
  <c r="P465" i="1"/>
  <c r="EX464" i="1"/>
  <c r="EW464" i="1"/>
  <c r="EV464" i="1"/>
  <c r="EU464" i="1"/>
  <c r="EP464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B464" i="1"/>
  <c r="DA464" i="1"/>
  <c r="CZ464" i="1"/>
  <c r="CY464" i="1"/>
  <c r="CX464" i="1"/>
  <c r="CW464" i="1"/>
  <c r="CV464" i="1"/>
  <c r="CU464" i="1"/>
  <c r="CT464" i="1"/>
  <c r="CS464" i="1"/>
  <c r="CR464" i="1"/>
  <c r="CQ464" i="1"/>
  <c r="CP464" i="1"/>
  <c r="CO464" i="1"/>
  <c r="CN464" i="1"/>
  <c r="CM464" i="1"/>
  <c r="CH464" i="1"/>
  <c r="CG464" i="1"/>
  <c r="CF464" i="1"/>
  <c r="CE464" i="1"/>
  <c r="CD464" i="1"/>
  <c r="EQ464" i="1" s="1"/>
  <c r="CC464" i="1"/>
  <c r="CB464" i="1"/>
  <c r="CA464" i="1"/>
  <c r="BZ464" i="1"/>
  <c r="BY464" i="1"/>
  <c r="BX464" i="1"/>
  <c r="BW464" i="1"/>
  <c r="BV464" i="1"/>
  <c r="BU464" i="1"/>
  <c r="BT464" i="1"/>
  <c r="BS464" i="1"/>
  <c r="BN464" i="1"/>
  <c r="BM464" i="1"/>
  <c r="BL464" i="1"/>
  <c r="BK464" i="1"/>
  <c r="BJ464" i="1"/>
  <c r="DW464" i="1" s="1"/>
  <c r="BI464" i="1"/>
  <c r="BH464" i="1"/>
  <c r="BG464" i="1"/>
  <c r="BF464" i="1"/>
  <c r="BE464" i="1"/>
  <c r="BD464" i="1"/>
  <c r="BC464" i="1"/>
  <c r="BB464" i="1"/>
  <c r="AY464" i="1"/>
  <c r="AX464" i="1"/>
  <c r="AW464" i="1"/>
  <c r="AU464" i="1"/>
  <c r="AT464" i="1"/>
  <c r="AS464" i="1"/>
  <c r="AR464" i="1"/>
  <c r="AP464" i="1"/>
  <c r="DC464" i="1" s="1"/>
  <c r="AO464" i="1"/>
  <c r="AN464" i="1"/>
  <c r="AM464" i="1"/>
  <c r="AK464" i="1"/>
  <c r="AL464" i="1" s="1"/>
  <c r="AI464" i="1"/>
  <c r="AH464" i="1"/>
  <c r="AG464" i="1"/>
  <c r="AF464" i="1"/>
  <c r="AE464" i="1"/>
  <c r="AD464" i="1"/>
  <c r="AC464" i="1"/>
  <c r="AB464" i="1"/>
  <c r="Z464" i="1"/>
  <c r="AA464" i="1" s="1"/>
  <c r="Y464" i="1"/>
  <c r="X464" i="1"/>
  <c r="W464" i="1"/>
  <c r="V464" i="1"/>
  <c r="CI464" i="1" s="1"/>
  <c r="T464" i="1"/>
  <c r="S464" i="1"/>
  <c r="R464" i="1"/>
  <c r="P464" i="1"/>
  <c r="EX463" i="1"/>
  <c r="EW463" i="1"/>
  <c r="EV463" i="1"/>
  <c r="EU463" i="1"/>
  <c r="EP463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B463" i="1"/>
  <c r="DA463" i="1"/>
  <c r="CZ463" i="1"/>
  <c r="CY463" i="1"/>
  <c r="CX463" i="1"/>
  <c r="CW463" i="1"/>
  <c r="CV463" i="1"/>
  <c r="CU463" i="1"/>
  <c r="CT463" i="1"/>
  <c r="CS463" i="1"/>
  <c r="CR463" i="1"/>
  <c r="CQ463" i="1"/>
  <c r="CP463" i="1"/>
  <c r="CO463" i="1"/>
  <c r="CN463" i="1"/>
  <c r="CM463" i="1"/>
  <c r="CH463" i="1"/>
  <c r="CG463" i="1"/>
  <c r="CF463" i="1"/>
  <c r="CE463" i="1"/>
  <c r="CD463" i="1"/>
  <c r="EQ463" i="1" s="1"/>
  <c r="CC463" i="1"/>
  <c r="CB463" i="1"/>
  <c r="CA463" i="1"/>
  <c r="BZ463" i="1"/>
  <c r="BY463" i="1"/>
  <c r="BX463" i="1"/>
  <c r="BW463" i="1"/>
  <c r="BV463" i="1"/>
  <c r="BU463" i="1"/>
  <c r="BT463" i="1"/>
  <c r="BS463" i="1"/>
  <c r="BN463" i="1"/>
  <c r="BM463" i="1"/>
  <c r="BL463" i="1"/>
  <c r="BK463" i="1"/>
  <c r="BJ463" i="1"/>
  <c r="DW463" i="1" s="1"/>
  <c r="BI463" i="1"/>
  <c r="BH463" i="1"/>
  <c r="BG463" i="1"/>
  <c r="BF463" i="1"/>
  <c r="BE463" i="1"/>
  <c r="BD463" i="1"/>
  <c r="BC463" i="1"/>
  <c r="BB463" i="1"/>
  <c r="AY463" i="1"/>
  <c r="AX463" i="1"/>
  <c r="AW463" i="1"/>
  <c r="AU463" i="1"/>
  <c r="AT463" i="1"/>
  <c r="AS463" i="1"/>
  <c r="AR463" i="1"/>
  <c r="AP463" i="1"/>
  <c r="DC463" i="1" s="1"/>
  <c r="AO463" i="1"/>
  <c r="AN463" i="1"/>
  <c r="AM463" i="1"/>
  <c r="AK463" i="1"/>
  <c r="AL463" i="1" s="1"/>
  <c r="AI463" i="1"/>
  <c r="AH463" i="1"/>
  <c r="AG463" i="1"/>
  <c r="AF463" i="1"/>
  <c r="AE463" i="1"/>
  <c r="AD463" i="1"/>
  <c r="AC463" i="1"/>
  <c r="AB463" i="1"/>
  <c r="Z463" i="1"/>
  <c r="AA463" i="1" s="1"/>
  <c r="Y463" i="1"/>
  <c r="X463" i="1"/>
  <c r="W463" i="1"/>
  <c r="V463" i="1"/>
  <c r="CI463" i="1" s="1"/>
  <c r="T463" i="1"/>
  <c r="S463" i="1"/>
  <c r="R463" i="1"/>
  <c r="P463" i="1"/>
  <c r="EX462" i="1"/>
  <c r="EW462" i="1"/>
  <c r="EV462" i="1"/>
  <c r="EU462" i="1"/>
  <c r="EP462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B462" i="1"/>
  <c r="DA462" i="1"/>
  <c r="CZ462" i="1"/>
  <c r="CY462" i="1"/>
  <c r="CX462" i="1"/>
  <c r="CW462" i="1"/>
  <c r="CV462" i="1"/>
  <c r="CU462" i="1"/>
  <c r="CT462" i="1"/>
  <c r="CS462" i="1"/>
  <c r="CR462" i="1"/>
  <c r="CQ462" i="1"/>
  <c r="CP462" i="1"/>
  <c r="CO462" i="1"/>
  <c r="CN462" i="1"/>
  <c r="CM462" i="1"/>
  <c r="CH462" i="1"/>
  <c r="CG462" i="1"/>
  <c r="CF462" i="1"/>
  <c r="CE462" i="1"/>
  <c r="CD462" i="1"/>
  <c r="EQ462" i="1" s="1"/>
  <c r="CC462" i="1"/>
  <c r="CB462" i="1"/>
  <c r="CA462" i="1"/>
  <c r="BZ462" i="1"/>
  <c r="BY462" i="1"/>
  <c r="BX462" i="1"/>
  <c r="BW462" i="1"/>
  <c r="BV462" i="1"/>
  <c r="BU462" i="1"/>
  <c r="BT462" i="1"/>
  <c r="BS462" i="1"/>
  <c r="BN462" i="1"/>
  <c r="BM462" i="1"/>
  <c r="BL462" i="1"/>
  <c r="BK462" i="1"/>
  <c r="BJ462" i="1"/>
  <c r="DW462" i="1" s="1"/>
  <c r="BI462" i="1"/>
  <c r="BH462" i="1"/>
  <c r="BG462" i="1"/>
  <c r="BF462" i="1"/>
  <c r="BE462" i="1"/>
  <c r="BD462" i="1"/>
  <c r="BC462" i="1"/>
  <c r="BB462" i="1"/>
  <c r="AY462" i="1"/>
  <c r="AX462" i="1"/>
  <c r="AW462" i="1"/>
  <c r="AU462" i="1"/>
  <c r="AT462" i="1"/>
  <c r="AS462" i="1"/>
  <c r="AR462" i="1"/>
  <c r="AP462" i="1"/>
  <c r="DC462" i="1" s="1"/>
  <c r="AO462" i="1"/>
  <c r="AN462" i="1"/>
  <c r="AM462" i="1"/>
  <c r="AK462" i="1"/>
  <c r="AL462" i="1" s="1"/>
  <c r="AI462" i="1"/>
  <c r="AH462" i="1"/>
  <c r="AG462" i="1"/>
  <c r="AF462" i="1"/>
  <c r="AE462" i="1"/>
  <c r="AD462" i="1"/>
  <c r="AC462" i="1"/>
  <c r="AB462" i="1"/>
  <c r="Z462" i="1"/>
  <c r="AA462" i="1" s="1"/>
  <c r="Y462" i="1"/>
  <c r="X462" i="1"/>
  <c r="W462" i="1"/>
  <c r="V462" i="1"/>
  <c r="CI462" i="1" s="1"/>
  <c r="T462" i="1"/>
  <c r="S462" i="1"/>
  <c r="R462" i="1"/>
  <c r="P462" i="1"/>
  <c r="EX461" i="1"/>
  <c r="EW461" i="1"/>
  <c r="EV461" i="1"/>
  <c r="EU461" i="1"/>
  <c r="EP461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B461" i="1"/>
  <c r="DA461" i="1"/>
  <c r="CZ461" i="1"/>
  <c r="CY461" i="1"/>
  <c r="CX461" i="1"/>
  <c r="CW461" i="1"/>
  <c r="CV461" i="1"/>
  <c r="CU461" i="1"/>
  <c r="CT461" i="1"/>
  <c r="CS461" i="1"/>
  <c r="CR461" i="1"/>
  <c r="CQ461" i="1"/>
  <c r="CP461" i="1"/>
  <c r="CO461" i="1"/>
  <c r="CN461" i="1"/>
  <c r="CM461" i="1"/>
  <c r="CH461" i="1"/>
  <c r="CG461" i="1"/>
  <c r="CF461" i="1"/>
  <c r="CE461" i="1"/>
  <c r="CD461" i="1"/>
  <c r="EQ461" i="1" s="1"/>
  <c r="CC461" i="1"/>
  <c r="CB461" i="1"/>
  <c r="CA461" i="1"/>
  <c r="BZ461" i="1"/>
  <c r="BY461" i="1"/>
  <c r="BX461" i="1"/>
  <c r="BW461" i="1"/>
  <c r="BV461" i="1"/>
  <c r="BU461" i="1"/>
  <c r="BT461" i="1"/>
  <c r="BS461" i="1"/>
  <c r="BN461" i="1"/>
  <c r="BM461" i="1"/>
  <c r="BL461" i="1"/>
  <c r="BK461" i="1"/>
  <c r="BJ461" i="1"/>
  <c r="DW461" i="1" s="1"/>
  <c r="BI461" i="1"/>
  <c r="BH461" i="1"/>
  <c r="BG461" i="1"/>
  <c r="BF461" i="1"/>
  <c r="BE461" i="1"/>
  <c r="BD461" i="1"/>
  <c r="BC461" i="1"/>
  <c r="BB461" i="1"/>
  <c r="AY461" i="1"/>
  <c r="AX461" i="1"/>
  <c r="AW461" i="1"/>
  <c r="AU461" i="1"/>
  <c r="AT461" i="1"/>
  <c r="AS461" i="1"/>
  <c r="AR461" i="1"/>
  <c r="AP461" i="1"/>
  <c r="DC461" i="1" s="1"/>
  <c r="AO461" i="1"/>
  <c r="AN461" i="1"/>
  <c r="AM461" i="1"/>
  <c r="AK461" i="1"/>
  <c r="AL461" i="1" s="1"/>
  <c r="AI461" i="1"/>
  <c r="AH461" i="1"/>
  <c r="AG461" i="1"/>
  <c r="AF461" i="1"/>
  <c r="AE461" i="1"/>
  <c r="AD461" i="1"/>
  <c r="AC461" i="1"/>
  <c r="AB461" i="1"/>
  <c r="Z461" i="1"/>
  <c r="AA461" i="1" s="1"/>
  <c r="Y461" i="1"/>
  <c r="X461" i="1"/>
  <c r="W461" i="1"/>
  <c r="V461" i="1"/>
  <c r="CI461" i="1" s="1"/>
  <c r="T461" i="1"/>
  <c r="S461" i="1"/>
  <c r="R461" i="1"/>
  <c r="P461" i="1"/>
  <c r="EX460" i="1"/>
  <c r="EW460" i="1"/>
  <c r="EV460" i="1"/>
  <c r="EU460" i="1"/>
  <c r="EP460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B460" i="1"/>
  <c r="DA460" i="1"/>
  <c r="CZ460" i="1"/>
  <c r="CY460" i="1"/>
  <c r="CX460" i="1"/>
  <c r="CW460" i="1"/>
  <c r="CV460" i="1"/>
  <c r="CU460" i="1"/>
  <c r="CT460" i="1"/>
  <c r="CS460" i="1"/>
  <c r="CR460" i="1"/>
  <c r="CQ460" i="1"/>
  <c r="CP460" i="1"/>
  <c r="CO460" i="1"/>
  <c r="CN460" i="1"/>
  <c r="CM460" i="1"/>
  <c r="CH460" i="1"/>
  <c r="CG460" i="1"/>
  <c r="CF460" i="1"/>
  <c r="CE460" i="1"/>
  <c r="CD460" i="1"/>
  <c r="EQ460" i="1" s="1"/>
  <c r="CC460" i="1"/>
  <c r="CB460" i="1"/>
  <c r="CA460" i="1"/>
  <c r="BZ460" i="1"/>
  <c r="BY460" i="1"/>
  <c r="BX460" i="1"/>
  <c r="BW460" i="1"/>
  <c r="BV460" i="1"/>
  <c r="BU460" i="1"/>
  <c r="BT460" i="1"/>
  <c r="BS460" i="1"/>
  <c r="BN460" i="1"/>
  <c r="BM460" i="1"/>
  <c r="BL460" i="1"/>
  <c r="BK460" i="1"/>
  <c r="BJ460" i="1"/>
  <c r="DW460" i="1" s="1"/>
  <c r="BI460" i="1"/>
  <c r="BH460" i="1"/>
  <c r="BG460" i="1"/>
  <c r="BF460" i="1"/>
  <c r="BE460" i="1"/>
  <c r="BD460" i="1"/>
  <c r="BC460" i="1"/>
  <c r="BB460" i="1"/>
  <c r="AY460" i="1"/>
  <c r="AX460" i="1"/>
  <c r="AW460" i="1"/>
  <c r="AU460" i="1"/>
  <c r="AT460" i="1"/>
  <c r="AS460" i="1"/>
  <c r="AR460" i="1"/>
  <c r="AP460" i="1"/>
  <c r="DC460" i="1" s="1"/>
  <c r="AO460" i="1"/>
  <c r="AN460" i="1"/>
  <c r="AM460" i="1"/>
  <c r="AK460" i="1"/>
  <c r="AL460" i="1" s="1"/>
  <c r="AI460" i="1"/>
  <c r="AH460" i="1"/>
  <c r="AG460" i="1"/>
  <c r="AF460" i="1"/>
  <c r="AE460" i="1"/>
  <c r="AD460" i="1"/>
  <c r="AC460" i="1"/>
  <c r="AB460" i="1"/>
  <c r="Z460" i="1"/>
  <c r="AA460" i="1" s="1"/>
  <c r="Y460" i="1"/>
  <c r="X460" i="1"/>
  <c r="W460" i="1"/>
  <c r="V460" i="1"/>
  <c r="CI460" i="1" s="1"/>
  <c r="T460" i="1"/>
  <c r="S460" i="1"/>
  <c r="R460" i="1"/>
  <c r="P460" i="1"/>
  <c r="EX459" i="1"/>
  <c r="EW459" i="1"/>
  <c r="EV459" i="1"/>
  <c r="EU459" i="1"/>
  <c r="EP459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B459" i="1"/>
  <c r="DA459" i="1"/>
  <c r="CZ459" i="1"/>
  <c r="CY459" i="1"/>
  <c r="CX459" i="1"/>
  <c r="CW459" i="1"/>
  <c r="CV459" i="1"/>
  <c r="CU459" i="1"/>
  <c r="CT459" i="1"/>
  <c r="CS459" i="1"/>
  <c r="CR459" i="1"/>
  <c r="CQ459" i="1"/>
  <c r="CP459" i="1"/>
  <c r="CO459" i="1"/>
  <c r="CN459" i="1"/>
  <c r="CM459" i="1"/>
  <c r="CH459" i="1"/>
  <c r="CG459" i="1"/>
  <c r="CF459" i="1"/>
  <c r="CE459" i="1"/>
  <c r="CD459" i="1"/>
  <c r="EQ459" i="1" s="1"/>
  <c r="CC459" i="1"/>
  <c r="CB459" i="1"/>
  <c r="CA459" i="1"/>
  <c r="BZ459" i="1"/>
  <c r="BY459" i="1"/>
  <c r="BX459" i="1"/>
  <c r="BW459" i="1"/>
  <c r="BV459" i="1"/>
  <c r="BU459" i="1"/>
  <c r="BT459" i="1"/>
  <c r="BS459" i="1"/>
  <c r="BN459" i="1"/>
  <c r="BM459" i="1"/>
  <c r="BL459" i="1"/>
  <c r="BK459" i="1"/>
  <c r="BJ459" i="1"/>
  <c r="DW459" i="1" s="1"/>
  <c r="BI459" i="1"/>
  <c r="BH459" i="1"/>
  <c r="BG459" i="1"/>
  <c r="BF459" i="1"/>
  <c r="BE459" i="1"/>
  <c r="BD459" i="1"/>
  <c r="BC459" i="1"/>
  <c r="BB459" i="1"/>
  <c r="AY459" i="1"/>
  <c r="AX459" i="1"/>
  <c r="AW459" i="1"/>
  <c r="AU459" i="1"/>
  <c r="AT459" i="1"/>
  <c r="AS459" i="1"/>
  <c r="AR459" i="1"/>
  <c r="AP459" i="1"/>
  <c r="DC459" i="1" s="1"/>
  <c r="AO459" i="1"/>
  <c r="AN459" i="1"/>
  <c r="AM459" i="1"/>
  <c r="AK459" i="1"/>
  <c r="AL459" i="1" s="1"/>
  <c r="AI459" i="1"/>
  <c r="AH459" i="1"/>
  <c r="AG459" i="1"/>
  <c r="AF459" i="1"/>
  <c r="AE459" i="1"/>
  <c r="AD459" i="1"/>
  <c r="AC459" i="1"/>
  <c r="AB459" i="1"/>
  <c r="Z459" i="1"/>
  <c r="AA459" i="1" s="1"/>
  <c r="Y459" i="1"/>
  <c r="X459" i="1"/>
  <c r="W459" i="1"/>
  <c r="V459" i="1"/>
  <c r="CI459" i="1" s="1"/>
  <c r="T459" i="1"/>
  <c r="S459" i="1"/>
  <c r="R459" i="1"/>
  <c r="P459" i="1"/>
  <c r="EX458" i="1"/>
  <c r="EW458" i="1"/>
  <c r="EV458" i="1"/>
  <c r="EU458" i="1"/>
  <c r="EP458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B458" i="1"/>
  <c r="DA458" i="1"/>
  <c r="CZ458" i="1"/>
  <c r="CY458" i="1"/>
  <c r="CX458" i="1"/>
  <c r="CW458" i="1"/>
  <c r="CV458" i="1"/>
  <c r="CU458" i="1"/>
  <c r="CT458" i="1"/>
  <c r="CS458" i="1"/>
  <c r="CR458" i="1"/>
  <c r="CQ458" i="1"/>
  <c r="CP458" i="1"/>
  <c r="CO458" i="1"/>
  <c r="CN458" i="1"/>
  <c r="CM458" i="1"/>
  <c r="CH458" i="1"/>
  <c r="CG458" i="1"/>
  <c r="CF458" i="1"/>
  <c r="CE458" i="1"/>
  <c r="CD458" i="1"/>
  <c r="EQ458" i="1" s="1"/>
  <c r="CC458" i="1"/>
  <c r="CB458" i="1"/>
  <c r="CA458" i="1"/>
  <c r="BZ458" i="1"/>
  <c r="BY458" i="1"/>
  <c r="BX458" i="1"/>
  <c r="BW458" i="1"/>
  <c r="BV458" i="1"/>
  <c r="BU458" i="1"/>
  <c r="BT458" i="1"/>
  <c r="BS458" i="1"/>
  <c r="BN458" i="1"/>
  <c r="BM458" i="1"/>
  <c r="BL458" i="1"/>
  <c r="BK458" i="1"/>
  <c r="BJ458" i="1"/>
  <c r="DW458" i="1" s="1"/>
  <c r="BI458" i="1"/>
  <c r="BH458" i="1"/>
  <c r="BG458" i="1"/>
  <c r="BF458" i="1"/>
  <c r="BE458" i="1"/>
  <c r="BD458" i="1"/>
  <c r="BC458" i="1"/>
  <c r="BB458" i="1"/>
  <c r="AY458" i="1"/>
  <c r="AX458" i="1"/>
  <c r="AW458" i="1"/>
  <c r="AU458" i="1"/>
  <c r="AT458" i="1"/>
  <c r="AS458" i="1"/>
  <c r="AR458" i="1"/>
  <c r="AP458" i="1"/>
  <c r="DC458" i="1" s="1"/>
  <c r="AO458" i="1"/>
  <c r="AN458" i="1"/>
  <c r="AM458" i="1"/>
  <c r="AK458" i="1"/>
  <c r="AL458" i="1" s="1"/>
  <c r="AI458" i="1"/>
  <c r="AH458" i="1"/>
  <c r="AG458" i="1"/>
  <c r="AF458" i="1"/>
  <c r="AE458" i="1"/>
  <c r="AD458" i="1"/>
  <c r="AC458" i="1"/>
  <c r="AB458" i="1"/>
  <c r="Z458" i="1"/>
  <c r="AA458" i="1" s="1"/>
  <c r="Y458" i="1"/>
  <c r="X458" i="1"/>
  <c r="W458" i="1"/>
  <c r="V458" i="1"/>
  <c r="CI458" i="1" s="1"/>
  <c r="T458" i="1"/>
  <c r="S458" i="1"/>
  <c r="R458" i="1"/>
  <c r="P458" i="1"/>
  <c r="EX457" i="1"/>
  <c r="EW457" i="1"/>
  <c r="EV457" i="1"/>
  <c r="EU457" i="1"/>
  <c r="EP457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B457" i="1"/>
  <c r="DA457" i="1"/>
  <c r="CZ457" i="1"/>
  <c r="CY457" i="1"/>
  <c r="CX457" i="1"/>
  <c r="CW457" i="1"/>
  <c r="CV457" i="1"/>
  <c r="CU457" i="1"/>
  <c r="CT457" i="1"/>
  <c r="CS457" i="1"/>
  <c r="CR457" i="1"/>
  <c r="CQ457" i="1"/>
  <c r="CP457" i="1"/>
  <c r="CO457" i="1"/>
  <c r="CN457" i="1"/>
  <c r="CM457" i="1"/>
  <c r="CH457" i="1"/>
  <c r="CG457" i="1"/>
  <c r="CF457" i="1"/>
  <c r="CE457" i="1"/>
  <c r="CD457" i="1"/>
  <c r="EQ457" i="1" s="1"/>
  <c r="CC457" i="1"/>
  <c r="CB457" i="1"/>
  <c r="CA457" i="1"/>
  <c r="BZ457" i="1"/>
  <c r="BY457" i="1"/>
  <c r="BX457" i="1"/>
  <c r="BW457" i="1"/>
  <c r="BV457" i="1"/>
  <c r="BU457" i="1"/>
  <c r="BT457" i="1"/>
  <c r="BS457" i="1"/>
  <c r="BN457" i="1"/>
  <c r="BM457" i="1"/>
  <c r="BL457" i="1"/>
  <c r="BK457" i="1"/>
  <c r="BJ457" i="1"/>
  <c r="DW457" i="1" s="1"/>
  <c r="BI457" i="1"/>
  <c r="BH457" i="1"/>
  <c r="BG457" i="1"/>
  <c r="BF457" i="1"/>
  <c r="BE457" i="1"/>
  <c r="BD457" i="1"/>
  <c r="BC457" i="1"/>
  <c r="BB457" i="1"/>
  <c r="AY457" i="1"/>
  <c r="AX457" i="1"/>
  <c r="AW457" i="1"/>
  <c r="AU457" i="1"/>
  <c r="AT457" i="1"/>
  <c r="AS457" i="1"/>
  <c r="AR457" i="1"/>
  <c r="AP457" i="1"/>
  <c r="DC457" i="1" s="1"/>
  <c r="AO457" i="1"/>
  <c r="AN457" i="1"/>
  <c r="AM457" i="1"/>
  <c r="AK457" i="1"/>
  <c r="AL457" i="1" s="1"/>
  <c r="AI457" i="1"/>
  <c r="AH457" i="1"/>
  <c r="AG457" i="1"/>
  <c r="AF457" i="1"/>
  <c r="AE457" i="1"/>
  <c r="AD457" i="1"/>
  <c r="AC457" i="1"/>
  <c r="AB457" i="1"/>
  <c r="Z457" i="1"/>
  <c r="AA457" i="1" s="1"/>
  <c r="Y457" i="1"/>
  <c r="X457" i="1"/>
  <c r="W457" i="1"/>
  <c r="V457" i="1"/>
  <c r="CI457" i="1" s="1"/>
  <c r="T457" i="1"/>
  <c r="S457" i="1"/>
  <c r="R457" i="1"/>
  <c r="P457" i="1"/>
  <c r="EX456" i="1"/>
  <c r="EW456" i="1"/>
  <c r="EV456" i="1"/>
  <c r="EU456" i="1"/>
  <c r="EP456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B456" i="1"/>
  <c r="DA456" i="1"/>
  <c r="CZ456" i="1"/>
  <c r="CY456" i="1"/>
  <c r="CX456" i="1"/>
  <c r="CW456" i="1"/>
  <c r="CV456" i="1"/>
  <c r="CU456" i="1"/>
  <c r="CT456" i="1"/>
  <c r="CS456" i="1"/>
  <c r="CR456" i="1"/>
  <c r="CQ456" i="1"/>
  <c r="CP456" i="1"/>
  <c r="CO456" i="1"/>
  <c r="CN456" i="1"/>
  <c r="CM456" i="1"/>
  <c r="CH456" i="1"/>
  <c r="CG456" i="1"/>
  <c r="CF456" i="1"/>
  <c r="CE456" i="1"/>
  <c r="CD456" i="1"/>
  <c r="EQ456" i="1" s="1"/>
  <c r="CC456" i="1"/>
  <c r="CB456" i="1"/>
  <c r="CA456" i="1"/>
  <c r="BZ456" i="1"/>
  <c r="BY456" i="1"/>
  <c r="BX456" i="1"/>
  <c r="BW456" i="1"/>
  <c r="BV456" i="1"/>
  <c r="BU456" i="1"/>
  <c r="BT456" i="1"/>
  <c r="BS456" i="1"/>
  <c r="BN456" i="1"/>
  <c r="BM456" i="1"/>
  <c r="BL456" i="1"/>
  <c r="BK456" i="1"/>
  <c r="BJ456" i="1"/>
  <c r="DW456" i="1" s="1"/>
  <c r="BI456" i="1"/>
  <c r="BH456" i="1"/>
  <c r="BG456" i="1"/>
  <c r="BF456" i="1"/>
  <c r="BE456" i="1"/>
  <c r="BD456" i="1"/>
  <c r="BC456" i="1"/>
  <c r="BB456" i="1"/>
  <c r="AY456" i="1"/>
  <c r="AX456" i="1"/>
  <c r="AW456" i="1"/>
  <c r="AU456" i="1"/>
  <c r="AT456" i="1"/>
  <c r="AS456" i="1"/>
  <c r="AR456" i="1"/>
  <c r="AP456" i="1"/>
  <c r="DC456" i="1" s="1"/>
  <c r="AO456" i="1"/>
  <c r="AN456" i="1"/>
  <c r="AM456" i="1"/>
  <c r="AK456" i="1"/>
  <c r="AL456" i="1" s="1"/>
  <c r="AI456" i="1"/>
  <c r="AH456" i="1"/>
  <c r="AG456" i="1"/>
  <c r="AF456" i="1"/>
  <c r="AE456" i="1"/>
  <c r="AD456" i="1"/>
  <c r="AC456" i="1"/>
  <c r="AB456" i="1"/>
  <c r="Z456" i="1"/>
  <c r="AA456" i="1" s="1"/>
  <c r="Y456" i="1"/>
  <c r="X456" i="1"/>
  <c r="W456" i="1"/>
  <c r="V456" i="1"/>
  <c r="CI456" i="1" s="1"/>
  <c r="T456" i="1"/>
  <c r="S456" i="1"/>
  <c r="R456" i="1"/>
  <c r="P456" i="1"/>
  <c r="EX455" i="1"/>
  <c r="EW455" i="1"/>
  <c r="EV455" i="1"/>
  <c r="EU455" i="1"/>
  <c r="EP455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B455" i="1"/>
  <c r="DA455" i="1"/>
  <c r="CZ455" i="1"/>
  <c r="CY455" i="1"/>
  <c r="CX455" i="1"/>
  <c r="CW455" i="1"/>
  <c r="CV455" i="1"/>
  <c r="CU455" i="1"/>
  <c r="CT455" i="1"/>
  <c r="CS455" i="1"/>
  <c r="CR455" i="1"/>
  <c r="CQ455" i="1"/>
  <c r="CP455" i="1"/>
  <c r="CO455" i="1"/>
  <c r="CN455" i="1"/>
  <c r="CM455" i="1"/>
  <c r="CH455" i="1"/>
  <c r="CG455" i="1"/>
  <c r="CF455" i="1"/>
  <c r="CE455" i="1"/>
  <c r="CD455" i="1"/>
  <c r="EQ455" i="1" s="1"/>
  <c r="CC455" i="1"/>
  <c r="CB455" i="1"/>
  <c r="CA455" i="1"/>
  <c r="BZ455" i="1"/>
  <c r="BY455" i="1"/>
  <c r="BX455" i="1"/>
  <c r="BW455" i="1"/>
  <c r="BV455" i="1"/>
  <c r="BU455" i="1"/>
  <c r="BT455" i="1"/>
  <c r="BS455" i="1"/>
  <c r="BN455" i="1"/>
  <c r="BM455" i="1"/>
  <c r="BL455" i="1"/>
  <c r="BK455" i="1"/>
  <c r="BJ455" i="1"/>
  <c r="DW455" i="1" s="1"/>
  <c r="BI455" i="1"/>
  <c r="BH455" i="1"/>
  <c r="BG455" i="1"/>
  <c r="BF455" i="1"/>
  <c r="BE455" i="1"/>
  <c r="BD455" i="1"/>
  <c r="BC455" i="1"/>
  <c r="BB455" i="1"/>
  <c r="AY455" i="1"/>
  <c r="AX455" i="1"/>
  <c r="AW455" i="1"/>
  <c r="AU455" i="1"/>
  <c r="AT455" i="1"/>
  <c r="AS455" i="1"/>
  <c r="AR455" i="1"/>
  <c r="AP455" i="1"/>
  <c r="DC455" i="1" s="1"/>
  <c r="AO455" i="1"/>
  <c r="AN455" i="1"/>
  <c r="AM455" i="1"/>
  <c r="AK455" i="1"/>
  <c r="AL455" i="1" s="1"/>
  <c r="AI455" i="1"/>
  <c r="AH455" i="1"/>
  <c r="AG455" i="1"/>
  <c r="AF455" i="1"/>
  <c r="AE455" i="1"/>
  <c r="AD455" i="1"/>
  <c r="AC455" i="1"/>
  <c r="AB455" i="1"/>
  <c r="Z455" i="1"/>
  <c r="AA455" i="1" s="1"/>
  <c r="Y455" i="1"/>
  <c r="X455" i="1"/>
  <c r="W455" i="1"/>
  <c r="V455" i="1"/>
  <c r="CI455" i="1" s="1"/>
  <c r="T455" i="1"/>
  <c r="S455" i="1"/>
  <c r="R455" i="1"/>
  <c r="P455" i="1"/>
  <c r="EX454" i="1"/>
  <c r="EW454" i="1"/>
  <c r="EV454" i="1"/>
  <c r="EU454" i="1"/>
  <c r="EP454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B454" i="1"/>
  <c r="DA454" i="1"/>
  <c r="CZ454" i="1"/>
  <c r="CY454" i="1"/>
  <c r="CX454" i="1"/>
  <c r="CW454" i="1"/>
  <c r="CV454" i="1"/>
  <c r="CU454" i="1"/>
  <c r="CT454" i="1"/>
  <c r="CS454" i="1"/>
  <c r="CR454" i="1"/>
  <c r="CQ454" i="1"/>
  <c r="CP454" i="1"/>
  <c r="CO454" i="1"/>
  <c r="CN454" i="1"/>
  <c r="CM454" i="1"/>
  <c r="CH454" i="1"/>
  <c r="CG454" i="1"/>
  <c r="CF454" i="1"/>
  <c r="CE454" i="1"/>
  <c r="CD454" i="1"/>
  <c r="EQ454" i="1" s="1"/>
  <c r="CC454" i="1"/>
  <c r="CB454" i="1"/>
  <c r="CA454" i="1"/>
  <c r="BZ454" i="1"/>
  <c r="BY454" i="1"/>
  <c r="BX454" i="1"/>
  <c r="BW454" i="1"/>
  <c r="BV454" i="1"/>
  <c r="BU454" i="1"/>
  <c r="BT454" i="1"/>
  <c r="BS454" i="1"/>
  <c r="BN454" i="1"/>
  <c r="BM454" i="1"/>
  <c r="BL454" i="1"/>
  <c r="BK454" i="1"/>
  <c r="BJ454" i="1"/>
  <c r="DW454" i="1" s="1"/>
  <c r="BI454" i="1"/>
  <c r="BH454" i="1"/>
  <c r="BG454" i="1"/>
  <c r="BF454" i="1"/>
  <c r="BE454" i="1"/>
  <c r="BD454" i="1"/>
  <c r="BC454" i="1"/>
  <c r="BB454" i="1"/>
  <c r="AY454" i="1"/>
  <c r="AX454" i="1"/>
  <c r="AW454" i="1"/>
  <c r="AU454" i="1"/>
  <c r="AT454" i="1"/>
  <c r="AS454" i="1"/>
  <c r="AR454" i="1"/>
  <c r="AP454" i="1"/>
  <c r="DC454" i="1" s="1"/>
  <c r="AO454" i="1"/>
  <c r="AN454" i="1"/>
  <c r="AM454" i="1"/>
  <c r="AK454" i="1"/>
  <c r="AL454" i="1" s="1"/>
  <c r="AI454" i="1"/>
  <c r="AH454" i="1"/>
  <c r="AG454" i="1"/>
  <c r="AF454" i="1"/>
  <c r="AE454" i="1"/>
  <c r="AD454" i="1"/>
  <c r="AC454" i="1"/>
  <c r="AB454" i="1"/>
  <c r="Z454" i="1"/>
  <c r="AA454" i="1" s="1"/>
  <c r="Y454" i="1"/>
  <c r="X454" i="1"/>
  <c r="W454" i="1"/>
  <c r="V454" i="1"/>
  <c r="CI454" i="1" s="1"/>
  <c r="T454" i="1"/>
  <c r="S454" i="1"/>
  <c r="R454" i="1"/>
  <c r="P454" i="1"/>
  <c r="EX453" i="1"/>
  <c r="EW453" i="1"/>
  <c r="EV453" i="1"/>
  <c r="EU453" i="1"/>
  <c r="EP453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B453" i="1"/>
  <c r="DA453" i="1"/>
  <c r="CZ453" i="1"/>
  <c r="CY453" i="1"/>
  <c r="CX453" i="1"/>
  <c r="CW453" i="1"/>
  <c r="CV453" i="1"/>
  <c r="CU453" i="1"/>
  <c r="CT453" i="1"/>
  <c r="CS453" i="1"/>
  <c r="CR453" i="1"/>
  <c r="CQ453" i="1"/>
  <c r="CP453" i="1"/>
  <c r="CO453" i="1"/>
  <c r="CN453" i="1"/>
  <c r="CM453" i="1"/>
  <c r="CH453" i="1"/>
  <c r="CG453" i="1"/>
  <c r="CF453" i="1"/>
  <c r="CE453" i="1"/>
  <c r="CD453" i="1"/>
  <c r="EQ453" i="1" s="1"/>
  <c r="CC453" i="1"/>
  <c r="CB453" i="1"/>
  <c r="CA453" i="1"/>
  <c r="BZ453" i="1"/>
  <c r="BY453" i="1"/>
  <c r="BX453" i="1"/>
  <c r="BW453" i="1"/>
  <c r="BV453" i="1"/>
  <c r="BU453" i="1"/>
  <c r="BT453" i="1"/>
  <c r="BS453" i="1"/>
  <c r="BN453" i="1"/>
  <c r="BM453" i="1"/>
  <c r="BL453" i="1"/>
  <c r="BK453" i="1"/>
  <c r="BJ453" i="1"/>
  <c r="DW453" i="1" s="1"/>
  <c r="BI453" i="1"/>
  <c r="BH453" i="1"/>
  <c r="BG453" i="1"/>
  <c r="BF453" i="1"/>
  <c r="BE453" i="1"/>
  <c r="BD453" i="1"/>
  <c r="BC453" i="1"/>
  <c r="BB453" i="1"/>
  <c r="AY453" i="1"/>
  <c r="AX453" i="1"/>
  <c r="AW453" i="1"/>
  <c r="AU453" i="1"/>
  <c r="AT453" i="1"/>
  <c r="AS453" i="1"/>
  <c r="AR453" i="1"/>
  <c r="AP453" i="1"/>
  <c r="DC453" i="1" s="1"/>
  <c r="AO453" i="1"/>
  <c r="AN453" i="1"/>
  <c r="AM453" i="1"/>
  <c r="AK453" i="1"/>
  <c r="AL453" i="1" s="1"/>
  <c r="AI453" i="1"/>
  <c r="AH453" i="1"/>
  <c r="AG453" i="1"/>
  <c r="AF453" i="1"/>
  <c r="AE453" i="1"/>
  <c r="AD453" i="1"/>
  <c r="AC453" i="1"/>
  <c r="AB453" i="1"/>
  <c r="Z453" i="1"/>
  <c r="AA453" i="1" s="1"/>
  <c r="Y453" i="1"/>
  <c r="X453" i="1"/>
  <c r="W453" i="1"/>
  <c r="V453" i="1"/>
  <c r="CI453" i="1" s="1"/>
  <c r="T453" i="1"/>
  <c r="S453" i="1"/>
  <c r="R453" i="1"/>
  <c r="P453" i="1"/>
  <c r="EX452" i="1"/>
  <c r="EW452" i="1"/>
  <c r="EV452" i="1"/>
  <c r="EU452" i="1"/>
  <c r="EP452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B452" i="1"/>
  <c r="DA452" i="1"/>
  <c r="CZ452" i="1"/>
  <c r="CY452" i="1"/>
  <c r="CX452" i="1"/>
  <c r="CW452" i="1"/>
  <c r="CV452" i="1"/>
  <c r="CU452" i="1"/>
  <c r="CT452" i="1"/>
  <c r="CS452" i="1"/>
  <c r="CR452" i="1"/>
  <c r="CQ452" i="1"/>
  <c r="CP452" i="1"/>
  <c r="CO452" i="1"/>
  <c r="CN452" i="1"/>
  <c r="CM452" i="1"/>
  <c r="CH452" i="1"/>
  <c r="CG452" i="1"/>
  <c r="CF452" i="1"/>
  <c r="CE452" i="1"/>
  <c r="CD452" i="1"/>
  <c r="EQ452" i="1" s="1"/>
  <c r="CC452" i="1"/>
  <c r="CB452" i="1"/>
  <c r="CA452" i="1"/>
  <c r="BZ452" i="1"/>
  <c r="BY452" i="1"/>
  <c r="BX452" i="1"/>
  <c r="BW452" i="1"/>
  <c r="BV452" i="1"/>
  <c r="BU452" i="1"/>
  <c r="BT452" i="1"/>
  <c r="BS452" i="1"/>
  <c r="BN452" i="1"/>
  <c r="BM452" i="1"/>
  <c r="BL452" i="1"/>
  <c r="BK452" i="1"/>
  <c r="BJ452" i="1"/>
  <c r="DW452" i="1" s="1"/>
  <c r="BI452" i="1"/>
  <c r="BH452" i="1"/>
  <c r="BG452" i="1"/>
  <c r="BF452" i="1"/>
  <c r="BE452" i="1"/>
  <c r="BD452" i="1"/>
  <c r="BC452" i="1"/>
  <c r="BB452" i="1"/>
  <c r="AY452" i="1"/>
  <c r="AX452" i="1"/>
  <c r="AW452" i="1"/>
  <c r="AU452" i="1"/>
  <c r="AT452" i="1"/>
  <c r="AS452" i="1"/>
  <c r="AR452" i="1"/>
  <c r="AP452" i="1"/>
  <c r="DC452" i="1" s="1"/>
  <c r="AO452" i="1"/>
  <c r="AN452" i="1"/>
  <c r="AM452" i="1"/>
  <c r="AK452" i="1"/>
  <c r="AL452" i="1" s="1"/>
  <c r="AI452" i="1"/>
  <c r="AH452" i="1"/>
  <c r="AG452" i="1"/>
  <c r="AF452" i="1"/>
  <c r="AE452" i="1"/>
  <c r="AD452" i="1"/>
  <c r="AC452" i="1"/>
  <c r="AB452" i="1"/>
  <c r="Z452" i="1"/>
  <c r="AA452" i="1" s="1"/>
  <c r="Y452" i="1"/>
  <c r="X452" i="1"/>
  <c r="W452" i="1"/>
  <c r="V452" i="1"/>
  <c r="CI452" i="1" s="1"/>
  <c r="T452" i="1"/>
  <c r="S452" i="1"/>
  <c r="R452" i="1"/>
  <c r="P452" i="1"/>
  <c r="EX451" i="1"/>
  <c r="EW451" i="1"/>
  <c r="EV451" i="1"/>
  <c r="EU451" i="1"/>
  <c r="EP451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B451" i="1"/>
  <c r="DA451" i="1"/>
  <c r="CZ451" i="1"/>
  <c r="CY451" i="1"/>
  <c r="CX451" i="1"/>
  <c r="CW451" i="1"/>
  <c r="CV451" i="1"/>
  <c r="CU451" i="1"/>
  <c r="CT451" i="1"/>
  <c r="CS451" i="1"/>
  <c r="CR451" i="1"/>
  <c r="CQ451" i="1"/>
  <c r="CP451" i="1"/>
  <c r="CO451" i="1"/>
  <c r="CN451" i="1"/>
  <c r="CM451" i="1"/>
  <c r="CH451" i="1"/>
  <c r="CG451" i="1"/>
  <c r="CF451" i="1"/>
  <c r="CE451" i="1"/>
  <c r="CD451" i="1"/>
  <c r="EQ451" i="1" s="1"/>
  <c r="CC451" i="1"/>
  <c r="CB451" i="1"/>
  <c r="CA451" i="1"/>
  <c r="BZ451" i="1"/>
  <c r="BY451" i="1"/>
  <c r="BX451" i="1"/>
  <c r="BW451" i="1"/>
  <c r="BV451" i="1"/>
  <c r="BU451" i="1"/>
  <c r="BT451" i="1"/>
  <c r="BS451" i="1"/>
  <c r="BN451" i="1"/>
  <c r="BM451" i="1"/>
  <c r="BL451" i="1"/>
  <c r="BK451" i="1"/>
  <c r="BJ451" i="1"/>
  <c r="DW451" i="1" s="1"/>
  <c r="BI451" i="1"/>
  <c r="BH451" i="1"/>
  <c r="BG451" i="1"/>
  <c r="BF451" i="1"/>
  <c r="BE451" i="1"/>
  <c r="BD451" i="1"/>
  <c r="BC451" i="1"/>
  <c r="BB451" i="1"/>
  <c r="AY451" i="1"/>
  <c r="AX451" i="1"/>
  <c r="AW451" i="1"/>
  <c r="AU451" i="1"/>
  <c r="AT451" i="1"/>
  <c r="AS451" i="1"/>
  <c r="AR451" i="1"/>
  <c r="AP451" i="1"/>
  <c r="DC451" i="1" s="1"/>
  <c r="AO451" i="1"/>
  <c r="AN451" i="1"/>
  <c r="AM451" i="1"/>
  <c r="AK451" i="1"/>
  <c r="AL451" i="1" s="1"/>
  <c r="AI451" i="1"/>
  <c r="AH451" i="1"/>
  <c r="AG451" i="1"/>
  <c r="AF451" i="1"/>
  <c r="AE451" i="1"/>
  <c r="AD451" i="1"/>
  <c r="AC451" i="1"/>
  <c r="AB451" i="1"/>
  <c r="Z451" i="1"/>
  <c r="AA451" i="1" s="1"/>
  <c r="Y451" i="1"/>
  <c r="X451" i="1"/>
  <c r="W451" i="1"/>
  <c r="V451" i="1"/>
  <c r="CI451" i="1" s="1"/>
  <c r="T451" i="1"/>
  <c r="S451" i="1"/>
  <c r="R451" i="1"/>
  <c r="P451" i="1"/>
  <c r="EX450" i="1"/>
  <c r="EW450" i="1"/>
  <c r="EV450" i="1"/>
  <c r="EU450" i="1"/>
  <c r="EP450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B450" i="1"/>
  <c r="DA450" i="1"/>
  <c r="CZ450" i="1"/>
  <c r="CY450" i="1"/>
  <c r="CX450" i="1"/>
  <c r="CW450" i="1"/>
  <c r="CV450" i="1"/>
  <c r="CU450" i="1"/>
  <c r="CT450" i="1"/>
  <c r="CS450" i="1"/>
  <c r="CR450" i="1"/>
  <c r="CQ450" i="1"/>
  <c r="CP450" i="1"/>
  <c r="CO450" i="1"/>
  <c r="CN450" i="1"/>
  <c r="CM450" i="1"/>
  <c r="CH450" i="1"/>
  <c r="CG450" i="1"/>
  <c r="CF450" i="1"/>
  <c r="CE450" i="1"/>
  <c r="CD450" i="1"/>
  <c r="EQ450" i="1" s="1"/>
  <c r="CC450" i="1"/>
  <c r="CB450" i="1"/>
  <c r="CA450" i="1"/>
  <c r="BZ450" i="1"/>
  <c r="BY450" i="1"/>
  <c r="BX450" i="1"/>
  <c r="BW450" i="1"/>
  <c r="BV450" i="1"/>
  <c r="BU450" i="1"/>
  <c r="BT450" i="1"/>
  <c r="BS450" i="1"/>
  <c r="BN450" i="1"/>
  <c r="BM450" i="1"/>
  <c r="BL450" i="1"/>
  <c r="BK450" i="1"/>
  <c r="BJ450" i="1"/>
  <c r="DW450" i="1" s="1"/>
  <c r="BI450" i="1"/>
  <c r="BH450" i="1"/>
  <c r="BG450" i="1"/>
  <c r="BF450" i="1"/>
  <c r="BE450" i="1"/>
  <c r="BD450" i="1"/>
  <c r="BC450" i="1"/>
  <c r="BB450" i="1"/>
  <c r="AY450" i="1"/>
  <c r="AX450" i="1"/>
  <c r="AW450" i="1"/>
  <c r="AU450" i="1"/>
  <c r="AT450" i="1"/>
  <c r="AS450" i="1"/>
  <c r="AR450" i="1"/>
  <c r="AP450" i="1"/>
  <c r="DC450" i="1" s="1"/>
  <c r="AO450" i="1"/>
  <c r="AN450" i="1"/>
  <c r="AM450" i="1"/>
  <c r="AK450" i="1"/>
  <c r="AL450" i="1" s="1"/>
  <c r="AI450" i="1"/>
  <c r="AH450" i="1"/>
  <c r="AG450" i="1"/>
  <c r="AF450" i="1"/>
  <c r="AE450" i="1"/>
  <c r="AD450" i="1"/>
  <c r="AC450" i="1"/>
  <c r="AB450" i="1"/>
  <c r="Z450" i="1"/>
  <c r="AA450" i="1" s="1"/>
  <c r="Y450" i="1"/>
  <c r="X450" i="1"/>
  <c r="W450" i="1"/>
  <c r="V450" i="1"/>
  <c r="CI450" i="1" s="1"/>
  <c r="T450" i="1"/>
  <c r="S450" i="1"/>
  <c r="R450" i="1"/>
  <c r="P450" i="1"/>
  <c r="EX449" i="1"/>
  <c r="EW449" i="1"/>
  <c r="EV449" i="1"/>
  <c r="EU449" i="1"/>
  <c r="EP449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B449" i="1"/>
  <c r="DA449" i="1"/>
  <c r="CZ449" i="1"/>
  <c r="CY449" i="1"/>
  <c r="CX449" i="1"/>
  <c r="CW449" i="1"/>
  <c r="CV449" i="1"/>
  <c r="CU449" i="1"/>
  <c r="CT449" i="1"/>
  <c r="CS449" i="1"/>
  <c r="CR449" i="1"/>
  <c r="CQ449" i="1"/>
  <c r="CP449" i="1"/>
  <c r="CO449" i="1"/>
  <c r="CN449" i="1"/>
  <c r="CM449" i="1"/>
  <c r="CH449" i="1"/>
  <c r="CG449" i="1"/>
  <c r="CF449" i="1"/>
  <c r="CE449" i="1"/>
  <c r="CD449" i="1"/>
  <c r="EQ449" i="1" s="1"/>
  <c r="CC449" i="1"/>
  <c r="CB449" i="1"/>
  <c r="CA449" i="1"/>
  <c r="BZ449" i="1"/>
  <c r="BY449" i="1"/>
  <c r="BX449" i="1"/>
  <c r="BW449" i="1"/>
  <c r="BV449" i="1"/>
  <c r="BU449" i="1"/>
  <c r="BT449" i="1"/>
  <c r="BS449" i="1"/>
  <c r="BN449" i="1"/>
  <c r="BM449" i="1"/>
  <c r="BL449" i="1"/>
  <c r="BK449" i="1"/>
  <c r="BJ449" i="1"/>
  <c r="DW449" i="1" s="1"/>
  <c r="BI449" i="1"/>
  <c r="BH449" i="1"/>
  <c r="BG449" i="1"/>
  <c r="BF449" i="1"/>
  <c r="BE449" i="1"/>
  <c r="BD449" i="1"/>
  <c r="BC449" i="1"/>
  <c r="BB449" i="1"/>
  <c r="AY449" i="1"/>
  <c r="AX449" i="1"/>
  <c r="AW449" i="1"/>
  <c r="AU449" i="1"/>
  <c r="AT449" i="1"/>
  <c r="AS449" i="1"/>
  <c r="AR449" i="1"/>
  <c r="AP449" i="1"/>
  <c r="DC449" i="1" s="1"/>
  <c r="AO449" i="1"/>
  <c r="AN449" i="1"/>
  <c r="AM449" i="1"/>
  <c r="AK449" i="1"/>
  <c r="AL449" i="1" s="1"/>
  <c r="AI449" i="1"/>
  <c r="AH449" i="1"/>
  <c r="AG449" i="1"/>
  <c r="AF449" i="1"/>
  <c r="AE449" i="1"/>
  <c r="AD449" i="1"/>
  <c r="AC449" i="1"/>
  <c r="AB449" i="1"/>
  <c r="Z449" i="1"/>
  <c r="AA449" i="1" s="1"/>
  <c r="Y449" i="1"/>
  <c r="X449" i="1"/>
  <c r="W449" i="1"/>
  <c r="V449" i="1"/>
  <c r="CI449" i="1" s="1"/>
  <c r="T449" i="1"/>
  <c r="S449" i="1"/>
  <c r="R449" i="1"/>
  <c r="P449" i="1"/>
  <c r="EX448" i="1"/>
  <c r="EW448" i="1"/>
  <c r="EV448" i="1"/>
  <c r="EU448" i="1"/>
  <c r="EP448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B448" i="1"/>
  <c r="DA448" i="1"/>
  <c r="CZ448" i="1"/>
  <c r="CY448" i="1"/>
  <c r="CX448" i="1"/>
  <c r="CW448" i="1"/>
  <c r="CV448" i="1"/>
  <c r="CU448" i="1"/>
  <c r="CT448" i="1"/>
  <c r="CS448" i="1"/>
  <c r="CR448" i="1"/>
  <c r="CQ448" i="1"/>
  <c r="CP448" i="1"/>
  <c r="CO448" i="1"/>
  <c r="CN448" i="1"/>
  <c r="CM448" i="1"/>
  <c r="CH448" i="1"/>
  <c r="CG448" i="1"/>
  <c r="CF448" i="1"/>
  <c r="CE448" i="1"/>
  <c r="CD448" i="1"/>
  <c r="EQ448" i="1" s="1"/>
  <c r="CC448" i="1"/>
  <c r="CB448" i="1"/>
  <c r="CA448" i="1"/>
  <c r="BZ448" i="1"/>
  <c r="BY448" i="1"/>
  <c r="BX448" i="1"/>
  <c r="BW448" i="1"/>
  <c r="BV448" i="1"/>
  <c r="BU448" i="1"/>
  <c r="BT448" i="1"/>
  <c r="BS448" i="1"/>
  <c r="BN448" i="1"/>
  <c r="BM448" i="1"/>
  <c r="BL448" i="1"/>
  <c r="BK448" i="1"/>
  <c r="BJ448" i="1"/>
  <c r="DW448" i="1" s="1"/>
  <c r="BI448" i="1"/>
  <c r="BH448" i="1"/>
  <c r="BG448" i="1"/>
  <c r="BF448" i="1"/>
  <c r="BE448" i="1"/>
  <c r="BD448" i="1"/>
  <c r="BC448" i="1"/>
  <c r="BB448" i="1"/>
  <c r="AY448" i="1"/>
  <c r="AX448" i="1"/>
  <c r="AW448" i="1"/>
  <c r="AU448" i="1"/>
  <c r="AT448" i="1"/>
  <c r="AS448" i="1"/>
  <c r="AR448" i="1"/>
  <c r="AP448" i="1"/>
  <c r="DC448" i="1" s="1"/>
  <c r="AO448" i="1"/>
  <c r="AN448" i="1"/>
  <c r="AM448" i="1"/>
  <c r="AK448" i="1"/>
  <c r="AL448" i="1" s="1"/>
  <c r="AI448" i="1"/>
  <c r="AH448" i="1"/>
  <c r="AG448" i="1"/>
  <c r="AF448" i="1"/>
  <c r="AE448" i="1"/>
  <c r="AD448" i="1"/>
  <c r="AC448" i="1"/>
  <c r="AB448" i="1"/>
  <c r="Z448" i="1"/>
  <c r="AA448" i="1" s="1"/>
  <c r="Y448" i="1"/>
  <c r="X448" i="1"/>
  <c r="W448" i="1"/>
  <c r="V448" i="1"/>
  <c r="CI448" i="1" s="1"/>
  <c r="T448" i="1"/>
  <c r="S448" i="1"/>
  <c r="R448" i="1"/>
  <c r="P448" i="1"/>
  <c r="EX447" i="1"/>
  <c r="EW447" i="1"/>
  <c r="EV447" i="1"/>
  <c r="EU447" i="1"/>
  <c r="EP447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B447" i="1"/>
  <c r="DA447" i="1"/>
  <c r="CZ447" i="1"/>
  <c r="CY447" i="1"/>
  <c r="CX447" i="1"/>
  <c r="CW447" i="1"/>
  <c r="CV447" i="1"/>
  <c r="CU447" i="1"/>
  <c r="CT447" i="1"/>
  <c r="CS447" i="1"/>
  <c r="CR447" i="1"/>
  <c r="CQ447" i="1"/>
  <c r="CP447" i="1"/>
  <c r="CO447" i="1"/>
  <c r="CN447" i="1"/>
  <c r="CM447" i="1"/>
  <c r="CH447" i="1"/>
  <c r="CG447" i="1"/>
  <c r="CF447" i="1"/>
  <c r="CE447" i="1"/>
  <c r="CD447" i="1"/>
  <c r="EQ447" i="1" s="1"/>
  <c r="CC447" i="1"/>
  <c r="CB447" i="1"/>
  <c r="CA447" i="1"/>
  <c r="BZ447" i="1"/>
  <c r="BY447" i="1"/>
  <c r="BX447" i="1"/>
  <c r="BW447" i="1"/>
  <c r="BV447" i="1"/>
  <c r="BU447" i="1"/>
  <c r="BT447" i="1"/>
  <c r="BS447" i="1"/>
  <c r="BN447" i="1"/>
  <c r="BM447" i="1"/>
  <c r="BL447" i="1"/>
  <c r="BK447" i="1"/>
  <c r="BJ447" i="1"/>
  <c r="DW447" i="1" s="1"/>
  <c r="BI447" i="1"/>
  <c r="BH447" i="1"/>
  <c r="BG447" i="1"/>
  <c r="BF447" i="1"/>
  <c r="BE447" i="1"/>
  <c r="BD447" i="1"/>
  <c r="BC447" i="1"/>
  <c r="BB447" i="1"/>
  <c r="AY447" i="1"/>
  <c r="AX447" i="1"/>
  <c r="AW447" i="1"/>
  <c r="AU447" i="1"/>
  <c r="AT447" i="1"/>
  <c r="AS447" i="1"/>
  <c r="AR447" i="1"/>
  <c r="AP447" i="1"/>
  <c r="DC447" i="1" s="1"/>
  <c r="AO447" i="1"/>
  <c r="AN447" i="1"/>
  <c r="AM447" i="1"/>
  <c r="AK447" i="1"/>
  <c r="AL447" i="1" s="1"/>
  <c r="AI447" i="1"/>
  <c r="AH447" i="1"/>
  <c r="AG447" i="1"/>
  <c r="AF447" i="1"/>
  <c r="AE447" i="1"/>
  <c r="AD447" i="1"/>
  <c r="AC447" i="1"/>
  <c r="AB447" i="1"/>
  <c r="Z447" i="1"/>
  <c r="AA447" i="1" s="1"/>
  <c r="Y447" i="1"/>
  <c r="X447" i="1"/>
  <c r="W447" i="1"/>
  <c r="V447" i="1"/>
  <c r="CI447" i="1" s="1"/>
  <c r="T447" i="1"/>
  <c r="S447" i="1"/>
  <c r="R447" i="1"/>
  <c r="P447" i="1"/>
  <c r="EX446" i="1"/>
  <c r="EW446" i="1"/>
  <c r="EV446" i="1"/>
  <c r="EU446" i="1"/>
  <c r="EP446" i="1"/>
  <c r="EO446" i="1"/>
  <c r="EN446" i="1"/>
  <c r="EM446" i="1"/>
  <c r="EL446" i="1"/>
  <c r="EK446" i="1"/>
  <c r="EJ446" i="1"/>
  <c r="EI446" i="1"/>
  <c r="EH446" i="1"/>
  <c r="EG446" i="1"/>
  <c r="EF446" i="1"/>
  <c r="EE446" i="1"/>
  <c r="ED446" i="1"/>
  <c r="EC446" i="1"/>
  <c r="EB446" i="1"/>
  <c r="EA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B446" i="1"/>
  <c r="DA446" i="1"/>
  <c r="CZ446" i="1"/>
  <c r="CY446" i="1"/>
  <c r="CX446" i="1"/>
  <c r="CW446" i="1"/>
  <c r="CV446" i="1"/>
  <c r="CU446" i="1"/>
  <c r="CT446" i="1"/>
  <c r="CS446" i="1"/>
  <c r="CR446" i="1"/>
  <c r="CQ446" i="1"/>
  <c r="CP446" i="1"/>
  <c r="CO446" i="1"/>
  <c r="CN446" i="1"/>
  <c r="CM446" i="1"/>
  <c r="CH446" i="1"/>
  <c r="CG446" i="1"/>
  <c r="CF446" i="1"/>
  <c r="CE446" i="1"/>
  <c r="CD446" i="1"/>
  <c r="EQ446" i="1" s="1"/>
  <c r="CC446" i="1"/>
  <c r="CB446" i="1"/>
  <c r="CA446" i="1"/>
  <c r="BZ446" i="1"/>
  <c r="BY446" i="1"/>
  <c r="BX446" i="1"/>
  <c r="BW446" i="1"/>
  <c r="BV446" i="1"/>
  <c r="BU446" i="1"/>
  <c r="BT446" i="1"/>
  <c r="BS446" i="1"/>
  <c r="BN446" i="1"/>
  <c r="BM446" i="1"/>
  <c r="BL446" i="1"/>
  <c r="BK446" i="1"/>
  <c r="BJ446" i="1"/>
  <c r="DW446" i="1" s="1"/>
  <c r="BI446" i="1"/>
  <c r="BH446" i="1"/>
  <c r="BG446" i="1"/>
  <c r="BF446" i="1"/>
  <c r="BE446" i="1"/>
  <c r="BD446" i="1"/>
  <c r="BC446" i="1"/>
  <c r="BB446" i="1"/>
  <c r="AY446" i="1"/>
  <c r="AX446" i="1"/>
  <c r="AW446" i="1"/>
  <c r="AU446" i="1"/>
  <c r="AT446" i="1"/>
  <c r="AS446" i="1"/>
  <c r="AR446" i="1"/>
  <c r="AP446" i="1"/>
  <c r="DC446" i="1" s="1"/>
  <c r="AO446" i="1"/>
  <c r="AN446" i="1"/>
  <c r="AM446" i="1"/>
  <c r="AK446" i="1"/>
  <c r="AL446" i="1" s="1"/>
  <c r="AI446" i="1"/>
  <c r="AH446" i="1"/>
  <c r="AG446" i="1"/>
  <c r="AF446" i="1"/>
  <c r="AE446" i="1"/>
  <c r="AD446" i="1"/>
  <c r="AC446" i="1"/>
  <c r="AB446" i="1"/>
  <c r="Z446" i="1"/>
  <c r="AA446" i="1" s="1"/>
  <c r="Y446" i="1"/>
  <c r="X446" i="1"/>
  <c r="W446" i="1"/>
  <c r="V446" i="1"/>
  <c r="CI446" i="1" s="1"/>
  <c r="T446" i="1"/>
  <c r="S446" i="1"/>
  <c r="R446" i="1"/>
  <c r="P446" i="1"/>
  <c r="EX445" i="1"/>
  <c r="EW445" i="1"/>
  <c r="EV445" i="1"/>
  <c r="EU445" i="1"/>
  <c r="EP445" i="1"/>
  <c r="EO445" i="1"/>
  <c r="EN445" i="1"/>
  <c r="EM445" i="1"/>
  <c r="EL445" i="1"/>
  <c r="EK445" i="1"/>
  <c r="EJ445" i="1"/>
  <c r="EI445" i="1"/>
  <c r="EH445" i="1"/>
  <c r="EG445" i="1"/>
  <c r="EF445" i="1"/>
  <c r="EE445" i="1"/>
  <c r="ED445" i="1"/>
  <c r="EC445" i="1"/>
  <c r="EB445" i="1"/>
  <c r="EA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B445" i="1"/>
  <c r="DA445" i="1"/>
  <c r="CZ445" i="1"/>
  <c r="CY445" i="1"/>
  <c r="CX445" i="1"/>
  <c r="CW445" i="1"/>
  <c r="CV445" i="1"/>
  <c r="CU445" i="1"/>
  <c r="CT445" i="1"/>
  <c r="CS445" i="1"/>
  <c r="CR445" i="1"/>
  <c r="CQ445" i="1"/>
  <c r="CP445" i="1"/>
  <c r="CO445" i="1"/>
  <c r="CN445" i="1"/>
  <c r="CM445" i="1"/>
  <c r="CH445" i="1"/>
  <c r="CG445" i="1"/>
  <c r="CF445" i="1"/>
  <c r="CE445" i="1"/>
  <c r="CD445" i="1"/>
  <c r="EQ445" i="1" s="1"/>
  <c r="CC445" i="1"/>
  <c r="CB445" i="1"/>
  <c r="CA445" i="1"/>
  <c r="BZ445" i="1"/>
  <c r="BY445" i="1"/>
  <c r="BX445" i="1"/>
  <c r="BW445" i="1"/>
  <c r="BV445" i="1"/>
  <c r="BU445" i="1"/>
  <c r="BT445" i="1"/>
  <c r="BS445" i="1"/>
  <c r="BN445" i="1"/>
  <c r="BM445" i="1"/>
  <c r="BL445" i="1"/>
  <c r="BK445" i="1"/>
  <c r="BJ445" i="1"/>
  <c r="DW445" i="1" s="1"/>
  <c r="BI445" i="1"/>
  <c r="BH445" i="1"/>
  <c r="BG445" i="1"/>
  <c r="BF445" i="1"/>
  <c r="BE445" i="1"/>
  <c r="BD445" i="1"/>
  <c r="BC445" i="1"/>
  <c r="BB445" i="1"/>
  <c r="AY445" i="1"/>
  <c r="AX445" i="1"/>
  <c r="AW445" i="1"/>
  <c r="AU445" i="1"/>
  <c r="AT445" i="1"/>
  <c r="AS445" i="1"/>
  <c r="AR445" i="1"/>
  <c r="AP445" i="1"/>
  <c r="DC445" i="1" s="1"/>
  <c r="AO445" i="1"/>
  <c r="AN445" i="1"/>
  <c r="AM445" i="1"/>
  <c r="AK445" i="1"/>
  <c r="AL445" i="1" s="1"/>
  <c r="AI445" i="1"/>
  <c r="AH445" i="1"/>
  <c r="AG445" i="1"/>
  <c r="AF445" i="1"/>
  <c r="AE445" i="1"/>
  <c r="AD445" i="1"/>
  <c r="AC445" i="1"/>
  <c r="AB445" i="1"/>
  <c r="Z445" i="1"/>
  <c r="AA445" i="1" s="1"/>
  <c r="Y445" i="1"/>
  <c r="X445" i="1"/>
  <c r="W445" i="1"/>
  <c r="V445" i="1"/>
  <c r="CI445" i="1" s="1"/>
  <c r="T445" i="1"/>
  <c r="S445" i="1"/>
  <c r="R445" i="1"/>
  <c r="P445" i="1"/>
  <c r="EX444" i="1"/>
  <c r="EW444" i="1"/>
  <c r="EV444" i="1"/>
  <c r="EU444" i="1"/>
  <c r="EP444" i="1"/>
  <c r="EO444" i="1"/>
  <c r="EN444" i="1"/>
  <c r="EM444" i="1"/>
  <c r="EL444" i="1"/>
  <c r="EK444" i="1"/>
  <c r="EJ444" i="1"/>
  <c r="EI444" i="1"/>
  <c r="EH444" i="1"/>
  <c r="EG444" i="1"/>
  <c r="EF444" i="1"/>
  <c r="EE444" i="1"/>
  <c r="ED444" i="1"/>
  <c r="EC444" i="1"/>
  <c r="EB444" i="1"/>
  <c r="EA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B444" i="1"/>
  <c r="DA444" i="1"/>
  <c r="CZ444" i="1"/>
  <c r="CY444" i="1"/>
  <c r="CX444" i="1"/>
  <c r="CW444" i="1"/>
  <c r="CV444" i="1"/>
  <c r="CU444" i="1"/>
  <c r="CT444" i="1"/>
  <c r="CS444" i="1"/>
  <c r="CR444" i="1"/>
  <c r="CQ444" i="1"/>
  <c r="CP444" i="1"/>
  <c r="CO444" i="1"/>
  <c r="CN444" i="1"/>
  <c r="CM444" i="1"/>
  <c r="CH444" i="1"/>
  <c r="CG444" i="1"/>
  <c r="CF444" i="1"/>
  <c r="CE444" i="1"/>
  <c r="CD444" i="1"/>
  <c r="EQ444" i="1" s="1"/>
  <c r="CC444" i="1"/>
  <c r="CB444" i="1"/>
  <c r="CA444" i="1"/>
  <c r="BZ444" i="1"/>
  <c r="BY444" i="1"/>
  <c r="BX444" i="1"/>
  <c r="BW444" i="1"/>
  <c r="BV444" i="1"/>
  <c r="BU444" i="1"/>
  <c r="BT444" i="1"/>
  <c r="BS444" i="1"/>
  <c r="BN444" i="1"/>
  <c r="BM444" i="1"/>
  <c r="BL444" i="1"/>
  <c r="BK444" i="1"/>
  <c r="BJ444" i="1"/>
  <c r="DW444" i="1" s="1"/>
  <c r="BI444" i="1"/>
  <c r="BH444" i="1"/>
  <c r="BG444" i="1"/>
  <c r="BF444" i="1"/>
  <c r="BE444" i="1"/>
  <c r="BD444" i="1"/>
  <c r="BC444" i="1"/>
  <c r="BB444" i="1"/>
  <c r="AY444" i="1"/>
  <c r="AX444" i="1"/>
  <c r="AW444" i="1"/>
  <c r="AU444" i="1"/>
  <c r="AT444" i="1"/>
  <c r="AS444" i="1"/>
  <c r="AR444" i="1"/>
  <c r="AP444" i="1"/>
  <c r="DC444" i="1" s="1"/>
  <c r="AO444" i="1"/>
  <c r="AN444" i="1"/>
  <c r="AM444" i="1"/>
  <c r="AK444" i="1"/>
  <c r="AL444" i="1" s="1"/>
  <c r="AI444" i="1"/>
  <c r="AH444" i="1"/>
  <c r="AG444" i="1"/>
  <c r="AF444" i="1"/>
  <c r="AE444" i="1"/>
  <c r="AD444" i="1"/>
  <c r="AC444" i="1"/>
  <c r="AB444" i="1"/>
  <c r="Z444" i="1"/>
  <c r="AA444" i="1" s="1"/>
  <c r="Y444" i="1"/>
  <c r="X444" i="1"/>
  <c r="W444" i="1"/>
  <c r="V444" i="1"/>
  <c r="CI444" i="1" s="1"/>
  <c r="T444" i="1"/>
  <c r="S444" i="1"/>
  <c r="R444" i="1"/>
  <c r="P444" i="1"/>
  <c r="EX443" i="1"/>
  <c r="EW443" i="1"/>
  <c r="EV443" i="1"/>
  <c r="EU443" i="1"/>
  <c r="EP443" i="1"/>
  <c r="EO443" i="1"/>
  <c r="EN443" i="1"/>
  <c r="EM443" i="1"/>
  <c r="EL443" i="1"/>
  <c r="EK443" i="1"/>
  <c r="EJ443" i="1"/>
  <c r="EI443" i="1"/>
  <c r="EH443" i="1"/>
  <c r="EG443" i="1"/>
  <c r="EF443" i="1"/>
  <c r="EE443" i="1"/>
  <c r="ED443" i="1"/>
  <c r="EC443" i="1"/>
  <c r="EB443" i="1"/>
  <c r="EA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B443" i="1"/>
  <c r="DA443" i="1"/>
  <c r="CZ443" i="1"/>
  <c r="CY443" i="1"/>
  <c r="CX443" i="1"/>
  <c r="CW443" i="1"/>
  <c r="CV443" i="1"/>
  <c r="CU443" i="1"/>
  <c r="CT443" i="1"/>
  <c r="CS443" i="1"/>
  <c r="CR443" i="1"/>
  <c r="CQ443" i="1"/>
  <c r="CP443" i="1"/>
  <c r="CO443" i="1"/>
  <c r="CN443" i="1"/>
  <c r="CM443" i="1"/>
  <c r="CH443" i="1"/>
  <c r="CG443" i="1"/>
  <c r="CF443" i="1"/>
  <c r="CE443" i="1"/>
  <c r="CD443" i="1"/>
  <c r="EQ443" i="1" s="1"/>
  <c r="CC443" i="1"/>
  <c r="CB443" i="1"/>
  <c r="CA443" i="1"/>
  <c r="BZ443" i="1"/>
  <c r="BY443" i="1"/>
  <c r="BX443" i="1"/>
  <c r="BW443" i="1"/>
  <c r="BV443" i="1"/>
  <c r="BU443" i="1"/>
  <c r="BT443" i="1"/>
  <c r="BS443" i="1"/>
  <c r="BN443" i="1"/>
  <c r="BM443" i="1"/>
  <c r="BL443" i="1"/>
  <c r="BK443" i="1"/>
  <c r="BJ443" i="1"/>
  <c r="DW443" i="1" s="1"/>
  <c r="BI443" i="1"/>
  <c r="BH443" i="1"/>
  <c r="BG443" i="1"/>
  <c r="BF443" i="1"/>
  <c r="BE443" i="1"/>
  <c r="BD443" i="1"/>
  <c r="BC443" i="1"/>
  <c r="BB443" i="1"/>
  <c r="AY443" i="1"/>
  <c r="AX443" i="1"/>
  <c r="AW443" i="1"/>
  <c r="AU443" i="1"/>
  <c r="AT443" i="1"/>
  <c r="AS443" i="1"/>
  <c r="AR443" i="1"/>
  <c r="AP443" i="1"/>
  <c r="DC443" i="1" s="1"/>
  <c r="AO443" i="1"/>
  <c r="AN443" i="1"/>
  <c r="AM443" i="1"/>
  <c r="AK443" i="1"/>
  <c r="AL443" i="1" s="1"/>
  <c r="AI443" i="1"/>
  <c r="AH443" i="1"/>
  <c r="AG443" i="1"/>
  <c r="AF443" i="1"/>
  <c r="AE443" i="1"/>
  <c r="AD443" i="1"/>
  <c r="AC443" i="1"/>
  <c r="AB443" i="1"/>
  <c r="Z443" i="1"/>
  <c r="AA443" i="1" s="1"/>
  <c r="Y443" i="1"/>
  <c r="X443" i="1"/>
  <c r="W443" i="1"/>
  <c r="V443" i="1"/>
  <c r="CI443" i="1" s="1"/>
  <c r="T443" i="1"/>
  <c r="S443" i="1"/>
  <c r="R443" i="1"/>
  <c r="P443" i="1"/>
  <c r="EX442" i="1"/>
  <c r="EW442" i="1"/>
  <c r="EV442" i="1"/>
  <c r="EU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H442" i="1"/>
  <c r="CG442" i="1"/>
  <c r="CF442" i="1"/>
  <c r="CE442" i="1"/>
  <c r="CD442" i="1"/>
  <c r="EQ442" i="1" s="1"/>
  <c r="CC442" i="1"/>
  <c r="CB442" i="1"/>
  <c r="CA442" i="1"/>
  <c r="BZ442" i="1"/>
  <c r="BY442" i="1"/>
  <c r="BX442" i="1"/>
  <c r="BW442" i="1"/>
  <c r="BV442" i="1"/>
  <c r="BU442" i="1"/>
  <c r="BT442" i="1"/>
  <c r="BS442" i="1"/>
  <c r="BN442" i="1"/>
  <c r="BM442" i="1"/>
  <c r="BL442" i="1"/>
  <c r="BK442" i="1"/>
  <c r="BJ442" i="1"/>
  <c r="DW442" i="1" s="1"/>
  <c r="BI442" i="1"/>
  <c r="BH442" i="1"/>
  <c r="BG442" i="1"/>
  <c r="BF442" i="1"/>
  <c r="BE442" i="1"/>
  <c r="BD442" i="1"/>
  <c r="BC442" i="1"/>
  <c r="BB442" i="1"/>
  <c r="AY442" i="1"/>
  <c r="AX442" i="1"/>
  <c r="AW442" i="1"/>
  <c r="AU442" i="1"/>
  <c r="AT442" i="1"/>
  <c r="AS442" i="1"/>
  <c r="AR442" i="1"/>
  <c r="AP442" i="1"/>
  <c r="DC442" i="1" s="1"/>
  <c r="AO442" i="1"/>
  <c r="AN442" i="1"/>
  <c r="AM442" i="1"/>
  <c r="AK442" i="1"/>
  <c r="AI442" i="1"/>
  <c r="AH442" i="1"/>
  <c r="AG442" i="1"/>
  <c r="AF442" i="1"/>
  <c r="AE442" i="1"/>
  <c r="AD442" i="1"/>
  <c r="AC442" i="1"/>
  <c r="AB442" i="1"/>
  <c r="Z442" i="1"/>
  <c r="AA442" i="1" s="1"/>
  <c r="Y442" i="1"/>
  <c r="X442" i="1"/>
  <c r="W442" i="1"/>
  <c r="V442" i="1"/>
  <c r="CI442" i="1" s="1"/>
  <c r="T442" i="1"/>
  <c r="S442" i="1"/>
  <c r="R442" i="1"/>
  <c r="P442" i="1"/>
  <c r="EX441" i="1"/>
  <c r="EW441" i="1"/>
  <c r="EV441" i="1"/>
  <c r="EU441" i="1"/>
  <c r="EP441" i="1"/>
  <c r="EO441" i="1"/>
  <c r="EN441" i="1"/>
  <c r="EM441" i="1"/>
  <c r="EL441" i="1"/>
  <c r="EK441" i="1"/>
  <c r="EJ441" i="1"/>
  <c r="EI441" i="1"/>
  <c r="EH441" i="1"/>
  <c r="EG441" i="1"/>
  <c r="EF441" i="1"/>
  <c r="EE441" i="1"/>
  <c r="ED441" i="1"/>
  <c r="EC441" i="1"/>
  <c r="EB441" i="1"/>
  <c r="EA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B441" i="1"/>
  <c r="DA441" i="1"/>
  <c r="CZ441" i="1"/>
  <c r="CY441" i="1"/>
  <c r="CX441" i="1"/>
  <c r="CW441" i="1"/>
  <c r="CV441" i="1"/>
  <c r="CU441" i="1"/>
  <c r="CT441" i="1"/>
  <c r="CS441" i="1"/>
  <c r="CR441" i="1"/>
  <c r="CQ441" i="1"/>
  <c r="CP441" i="1"/>
  <c r="CO441" i="1"/>
  <c r="CN441" i="1"/>
  <c r="CM441" i="1"/>
  <c r="CH441" i="1"/>
  <c r="CG441" i="1"/>
  <c r="CF441" i="1"/>
  <c r="CE441" i="1"/>
  <c r="CD441" i="1"/>
  <c r="EQ441" i="1" s="1"/>
  <c r="CC441" i="1"/>
  <c r="CB441" i="1"/>
  <c r="CA441" i="1"/>
  <c r="BZ441" i="1"/>
  <c r="BY441" i="1"/>
  <c r="BX441" i="1"/>
  <c r="BW441" i="1"/>
  <c r="BV441" i="1"/>
  <c r="BU441" i="1"/>
  <c r="BT441" i="1"/>
  <c r="BS441" i="1"/>
  <c r="BN441" i="1"/>
  <c r="BM441" i="1"/>
  <c r="BL441" i="1"/>
  <c r="BK441" i="1"/>
  <c r="BJ441" i="1"/>
  <c r="DW441" i="1" s="1"/>
  <c r="BI441" i="1"/>
  <c r="BH441" i="1"/>
  <c r="BG441" i="1"/>
  <c r="BF441" i="1"/>
  <c r="BE441" i="1"/>
  <c r="BD441" i="1"/>
  <c r="BC441" i="1"/>
  <c r="BB441" i="1"/>
  <c r="AY441" i="1"/>
  <c r="AX441" i="1"/>
  <c r="AW441" i="1"/>
  <c r="AU441" i="1"/>
  <c r="AT441" i="1"/>
  <c r="AS441" i="1"/>
  <c r="AR441" i="1"/>
  <c r="AP441" i="1"/>
  <c r="DC441" i="1" s="1"/>
  <c r="AO441" i="1"/>
  <c r="AN441" i="1"/>
  <c r="AM441" i="1"/>
  <c r="AK441" i="1"/>
  <c r="AL441" i="1" s="1"/>
  <c r="AI441" i="1"/>
  <c r="AH441" i="1"/>
  <c r="AG441" i="1"/>
  <c r="AF441" i="1"/>
  <c r="AE441" i="1"/>
  <c r="AD441" i="1"/>
  <c r="AC441" i="1"/>
  <c r="AB441" i="1"/>
  <c r="Z441" i="1"/>
  <c r="AA441" i="1" s="1"/>
  <c r="Y441" i="1"/>
  <c r="X441" i="1"/>
  <c r="W441" i="1"/>
  <c r="V441" i="1"/>
  <c r="CI441" i="1" s="1"/>
  <c r="T441" i="1"/>
  <c r="S441" i="1"/>
  <c r="R441" i="1"/>
  <c r="P441" i="1"/>
  <c r="EX440" i="1"/>
  <c r="EW440" i="1"/>
  <c r="EV440" i="1"/>
  <c r="EU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H440" i="1"/>
  <c r="CG440" i="1"/>
  <c r="CF440" i="1"/>
  <c r="CE440" i="1"/>
  <c r="CD440" i="1"/>
  <c r="EQ440" i="1" s="1"/>
  <c r="CC440" i="1"/>
  <c r="CB440" i="1"/>
  <c r="CA440" i="1"/>
  <c r="BZ440" i="1"/>
  <c r="BY440" i="1"/>
  <c r="BX440" i="1"/>
  <c r="BW440" i="1"/>
  <c r="BV440" i="1"/>
  <c r="BU440" i="1"/>
  <c r="BT440" i="1"/>
  <c r="BS440" i="1"/>
  <c r="BN440" i="1"/>
  <c r="BM440" i="1"/>
  <c r="BL440" i="1"/>
  <c r="BK440" i="1"/>
  <c r="BJ440" i="1"/>
  <c r="DW440" i="1" s="1"/>
  <c r="BI440" i="1"/>
  <c r="BH440" i="1"/>
  <c r="BG440" i="1"/>
  <c r="BF440" i="1"/>
  <c r="BE440" i="1"/>
  <c r="BD440" i="1"/>
  <c r="BC440" i="1"/>
  <c r="BB440" i="1"/>
  <c r="AY440" i="1"/>
  <c r="AX440" i="1"/>
  <c r="AW440" i="1"/>
  <c r="AU440" i="1"/>
  <c r="AT440" i="1"/>
  <c r="AS440" i="1"/>
  <c r="AR440" i="1"/>
  <c r="AP440" i="1"/>
  <c r="DC440" i="1" s="1"/>
  <c r="AO440" i="1"/>
  <c r="AN440" i="1"/>
  <c r="AM440" i="1"/>
  <c r="AK440" i="1"/>
  <c r="AL440" i="1" s="1"/>
  <c r="AI440" i="1"/>
  <c r="AH440" i="1"/>
  <c r="AG440" i="1"/>
  <c r="AF440" i="1"/>
  <c r="AE440" i="1"/>
  <c r="AD440" i="1"/>
  <c r="AC440" i="1"/>
  <c r="AB440" i="1"/>
  <c r="Z440" i="1"/>
  <c r="AA440" i="1" s="1"/>
  <c r="Y440" i="1"/>
  <c r="X440" i="1"/>
  <c r="W440" i="1"/>
  <c r="V440" i="1"/>
  <c r="CI440" i="1" s="1"/>
  <c r="T440" i="1"/>
  <c r="S440" i="1"/>
  <c r="R440" i="1"/>
  <c r="P440" i="1"/>
  <c r="EX439" i="1"/>
  <c r="EW439" i="1"/>
  <c r="EV439" i="1"/>
  <c r="EU439" i="1"/>
  <c r="EP439" i="1"/>
  <c r="EO439" i="1"/>
  <c r="EN439" i="1"/>
  <c r="EM439" i="1"/>
  <c r="EL439" i="1"/>
  <c r="EK439" i="1"/>
  <c r="EJ439" i="1"/>
  <c r="EI439" i="1"/>
  <c r="EH439" i="1"/>
  <c r="EG439" i="1"/>
  <c r="EF439" i="1"/>
  <c r="EE439" i="1"/>
  <c r="ED439" i="1"/>
  <c r="EC439" i="1"/>
  <c r="EB439" i="1"/>
  <c r="EA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B439" i="1"/>
  <c r="DA439" i="1"/>
  <c r="CZ439" i="1"/>
  <c r="CY439" i="1"/>
  <c r="CX439" i="1"/>
  <c r="CW439" i="1"/>
  <c r="CV439" i="1"/>
  <c r="CU439" i="1"/>
  <c r="CT439" i="1"/>
  <c r="CS439" i="1"/>
  <c r="CR439" i="1"/>
  <c r="CQ439" i="1"/>
  <c r="CP439" i="1"/>
  <c r="CO439" i="1"/>
  <c r="CN439" i="1"/>
  <c r="CM439" i="1"/>
  <c r="CH439" i="1"/>
  <c r="CG439" i="1"/>
  <c r="CF439" i="1"/>
  <c r="CE439" i="1"/>
  <c r="CD439" i="1"/>
  <c r="EQ439" i="1" s="1"/>
  <c r="CC439" i="1"/>
  <c r="CB439" i="1"/>
  <c r="CA439" i="1"/>
  <c r="BZ439" i="1"/>
  <c r="BY439" i="1"/>
  <c r="BX439" i="1"/>
  <c r="BW439" i="1"/>
  <c r="BV439" i="1"/>
  <c r="BU439" i="1"/>
  <c r="BT439" i="1"/>
  <c r="BS439" i="1"/>
  <c r="BN439" i="1"/>
  <c r="BM439" i="1"/>
  <c r="BL439" i="1"/>
  <c r="BK439" i="1"/>
  <c r="BJ439" i="1"/>
  <c r="DW439" i="1" s="1"/>
  <c r="BI439" i="1"/>
  <c r="BH439" i="1"/>
  <c r="BG439" i="1"/>
  <c r="BF439" i="1"/>
  <c r="BE439" i="1"/>
  <c r="BD439" i="1"/>
  <c r="BC439" i="1"/>
  <c r="BB439" i="1"/>
  <c r="AY439" i="1"/>
  <c r="AX439" i="1"/>
  <c r="AW439" i="1"/>
  <c r="AU439" i="1"/>
  <c r="AT439" i="1"/>
  <c r="AS439" i="1"/>
  <c r="AR439" i="1"/>
  <c r="AP439" i="1"/>
  <c r="DC439" i="1" s="1"/>
  <c r="AO439" i="1"/>
  <c r="AN439" i="1"/>
  <c r="AM439" i="1"/>
  <c r="AK439" i="1"/>
  <c r="AL439" i="1" s="1"/>
  <c r="AI439" i="1"/>
  <c r="AH439" i="1"/>
  <c r="AG439" i="1"/>
  <c r="AF439" i="1"/>
  <c r="AE439" i="1"/>
  <c r="AD439" i="1"/>
  <c r="AC439" i="1"/>
  <c r="AB439" i="1"/>
  <c r="Z439" i="1"/>
  <c r="AA439" i="1" s="1"/>
  <c r="Y439" i="1"/>
  <c r="X439" i="1"/>
  <c r="W439" i="1"/>
  <c r="V439" i="1"/>
  <c r="CI439" i="1" s="1"/>
  <c r="T439" i="1"/>
  <c r="S439" i="1"/>
  <c r="R439" i="1"/>
  <c r="P439" i="1"/>
  <c r="EX438" i="1"/>
  <c r="EW438" i="1"/>
  <c r="EV438" i="1"/>
  <c r="EU438" i="1"/>
  <c r="EP438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B438" i="1"/>
  <c r="DA438" i="1"/>
  <c r="CZ438" i="1"/>
  <c r="CY438" i="1"/>
  <c r="CX438" i="1"/>
  <c r="CW438" i="1"/>
  <c r="CV438" i="1"/>
  <c r="CU438" i="1"/>
  <c r="CT438" i="1"/>
  <c r="CS438" i="1"/>
  <c r="CR438" i="1"/>
  <c r="CQ438" i="1"/>
  <c r="CP438" i="1"/>
  <c r="CO438" i="1"/>
  <c r="CN438" i="1"/>
  <c r="CM438" i="1"/>
  <c r="CH438" i="1"/>
  <c r="CG438" i="1"/>
  <c r="CF438" i="1"/>
  <c r="CE438" i="1"/>
  <c r="CD438" i="1"/>
  <c r="EQ438" i="1" s="1"/>
  <c r="CC438" i="1"/>
  <c r="CB438" i="1"/>
  <c r="CA438" i="1"/>
  <c r="BZ438" i="1"/>
  <c r="BY438" i="1"/>
  <c r="BX438" i="1"/>
  <c r="BW438" i="1"/>
  <c r="BV438" i="1"/>
  <c r="BU438" i="1"/>
  <c r="BT438" i="1"/>
  <c r="BS438" i="1"/>
  <c r="BN438" i="1"/>
  <c r="BM438" i="1"/>
  <c r="BL438" i="1"/>
  <c r="BK438" i="1"/>
  <c r="BJ438" i="1"/>
  <c r="DW438" i="1" s="1"/>
  <c r="BI438" i="1"/>
  <c r="BH438" i="1"/>
  <c r="BG438" i="1"/>
  <c r="BF438" i="1"/>
  <c r="BE438" i="1"/>
  <c r="BD438" i="1"/>
  <c r="BC438" i="1"/>
  <c r="BB438" i="1"/>
  <c r="AY438" i="1"/>
  <c r="AX438" i="1"/>
  <c r="AW438" i="1"/>
  <c r="AU438" i="1"/>
  <c r="AT438" i="1"/>
  <c r="AS438" i="1"/>
  <c r="AR438" i="1"/>
  <c r="AP438" i="1"/>
  <c r="DC438" i="1" s="1"/>
  <c r="AO438" i="1"/>
  <c r="AN438" i="1"/>
  <c r="AM438" i="1"/>
  <c r="AK438" i="1"/>
  <c r="AL438" i="1" s="1"/>
  <c r="AI438" i="1"/>
  <c r="AH438" i="1"/>
  <c r="AG438" i="1"/>
  <c r="AF438" i="1"/>
  <c r="AE438" i="1"/>
  <c r="AD438" i="1"/>
  <c r="AC438" i="1"/>
  <c r="AB438" i="1"/>
  <c r="Z438" i="1"/>
  <c r="AA438" i="1" s="1"/>
  <c r="Y438" i="1"/>
  <c r="X438" i="1"/>
  <c r="W438" i="1"/>
  <c r="V438" i="1"/>
  <c r="CI438" i="1" s="1"/>
  <c r="T438" i="1"/>
  <c r="S438" i="1"/>
  <c r="R438" i="1"/>
  <c r="P438" i="1"/>
  <c r="EX437" i="1"/>
  <c r="EW437" i="1"/>
  <c r="EV437" i="1"/>
  <c r="EU437" i="1"/>
  <c r="EP437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B437" i="1"/>
  <c r="DA437" i="1"/>
  <c r="CZ437" i="1"/>
  <c r="CY437" i="1"/>
  <c r="CX437" i="1"/>
  <c r="CW437" i="1"/>
  <c r="CV437" i="1"/>
  <c r="CU437" i="1"/>
  <c r="CT437" i="1"/>
  <c r="CS437" i="1"/>
  <c r="CR437" i="1"/>
  <c r="CQ437" i="1"/>
  <c r="CP437" i="1"/>
  <c r="CO437" i="1"/>
  <c r="CN437" i="1"/>
  <c r="CM437" i="1"/>
  <c r="CH437" i="1"/>
  <c r="CG437" i="1"/>
  <c r="CF437" i="1"/>
  <c r="CE437" i="1"/>
  <c r="CD437" i="1"/>
  <c r="EQ437" i="1" s="1"/>
  <c r="CC437" i="1"/>
  <c r="CB437" i="1"/>
  <c r="CA437" i="1"/>
  <c r="BZ437" i="1"/>
  <c r="BY437" i="1"/>
  <c r="BX437" i="1"/>
  <c r="BW437" i="1"/>
  <c r="BV437" i="1"/>
  <c r="BU437" i="1"/>
  <c r="BT437" i="1"/>
  <c r="BS437" i="1"/>
  <c r="BN437" i="1"/>
  <c r="BM437" i="1"/>
  <c r="BL437" i="1"/>
  <c r="BK437" i="1"/>
  <c r="BJ437" i="1"/>
  <c r="DW437" i="1" s="1"/>
  <c r="BI437" i="1"/>
  <c r="BH437" i="1"/>
  <c r="BG437" i="1"/>
  <c r="BF437" i="1"/>
  <c r="BE437" i="1"/>
  <c r="BD437" i="1"/>
  <c r="BC437" i="1"/>
  <c r="BB437" i="1"/>
  <c r="AY437" i="1"/>
  <c r="AX437" i="1"/>
  <c r="AW437" i="1"/>
  <c r="AU437" i="1"/>
  <c r="AT437" i="1"/>
  <c r="AS437" i="1"/>
  <c r="AR437" i="1"/>
  <c r="AP437" i="1"/>
  <c r="DC437" i="1" s="1"/>
  <c r="AO437" i="1"/>
  <c r="AN437" i="1"/>
  <c r="AM437" i="1"/>
  <c r="AK437" i="1"/>
  <c r="AL437" i="1" s="1"/>
  <c r="AI437" i="1"/>
  <c r="AH437" i="1"/>
  <c r="AG437" i="1"/>
  <c r="AF437" i="1"/>
  <c r="AE437" i="1"/>
  <c r="AD437" i="1"/>
  <c r="AC437" i="1"/>
  <c r="AB437" i="1"/>
  <c r="Z437" i="1"/>
  <c r="AA437" i="1" s="1"/>
  <c r="Y437" i="1"/>
  <c r="X437" i="1"/>
  <c r="W437" i="1"/>
  <c r="V437" i="1"/>
  <c r="CI437" i="1" s="1"/>
  <c r="T437" i="1"/>
  <c r="S437" i="1"/>
  <c r="R437" i="1"/>
  <c r="P437" i="1"/>
  <c r="EX436" i="1"/>
  <c r="EW436" i="1"/>
  <c r="EV436" i="1"/>
  <c r="EU436" i="1"/>
  <c r="EP436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B436" i="1"/>
  <c r="DA436" i="1"/>
  <c r="CZ436" i="1"/>
  <c r="CY436" i="1"/>
  <c r="CX436" i="1"/>
  <c r="CW436" i="1"/>
  <c r="CV436" i="1"/>
  <c r="CU436" i="1"/>
  <c r="CT436" i="1"/>
  <c r="CS436" i="1"/>
  <c r="CR436" i="1"/>
  <c r="CQ436" i="1"/>
  <c r="CP436" i="1"/>
  <c r="CO436" i="1"/>
  <c r="CN436" i="1"/>
  <c r="CM436" i="1"/>
  <c r="CH436" i="1"/>
  <c r="CG436" i="1"/>
  <c r="CF436" i="1"/>
  <c r="CE436" i="1"/>
  <c r="CD436" i="1"/>
  <c r="EQ436" i="1" s="1"/>
  <c r="CC436" i="1"/>
  <c r="CB436" i="1"/>
  <c r="CA436" i="1"/>
  <c r="BZ436" i="1"/>
  <c r="BY436" i="1"/>
  <c r="BX436" i="1"/>
  <c r="BW436" i="1"/>
  <c r="BV436" i="1"/>
  <c r="BU436" i="1"/>
  <c r="BT436" i="1"/>
  <c r="BS436" i="1"/>
  <c r="BN436" i="1"/>
  <c r="BM436" i="1"/>
  <c r="BL436" i="1"/>
  <c r="BK436" i="1"/>
  <c r="BJ436" i="1"/>
  <c r="DW436" i="1" s="1"/>
  <c r="BI436" i="1"/>
  <c r="BH436" i="1"/>
  <c r="BG436" i="1"/>
  <c r="BF436" i="1"/>
  <c r="BE436" i="1"/>
  <c r="BD436" i="1"/>
  <c r="BC436" i="1"/>
  <c r="BB436" i="1"/>
  <c r="AY436" i="1"/>
  <c r="AX436" i="1"/>
  <c r="AW436" i="1"/>
  <c r="AU436" i="1"/>
  <c r="AT436" i="1"/>
  <c r="AS436" i="1"/>
  <c r="AR436" i="1"/>
  <c r="AP436" i="1"/>
  <c r="DC436" i="1" s="1"/>
  <c r="AO436" i="1"/>
  <c r="AN436" i="1"/>
  <c r="AM436" i="1"/>
  <c r="AK436" i="1"/>
  <c r="AI436" i="1"/>
  <c r="AH436" i="1"/>
  <c r="AG436" i="1"/>
  <c r="AF436" i="1"/>
  <c r="AE436" i="1"/>
  <c r="AD436" i="1"/>
  <c r="AC436" i="1"/>
  <c r="AB436" i="1"/>
  <c r="Z436" i="1"/>
  <c r="AA436" i="1" s="1"/>
  <c r="Y436" i="1"/>
  <c r="X436" i="1"/>
  <c r="W436" i="1"/>
  <c r="V436" i="1"/>
  <c r="CI436" i="1" s="1"/>
  <c r="T436" i="1"/>
  <c r="S436" i="1"/>
  <c r="R436" i="1"/>
  <c r="P436" i="1"/>
  <c r="EX435" i="1"/>
  <c r="EW435" i="1"/>
  <c r="EV435" i="1"/>
  <c r="EU435" i="1"/>
  <c r="EP435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B435" i="1"/>
  <c r="DA435" i="1"/>
  <c r="CZ435" i="1"/>
  <c r="CY435" i="1"/>
  <c r="CX435" i="1"/>
  <c r="CW435" i="1"/>
  <c r="CV435" i="1"/>
  <c r="CU435" i="1"/>
  <c r="CT435" i="1"/>
  <c r="CS435" i="1"/>
  <c r="CR435" i="1"/>
  <c r="CQ435" i="1"/>
  <c r="CP435" i="1"/>
  <c r="CO435" i="1"/>
  <c r="CN435" i="1"/>
  <c r="CM435" i="1"/>
  <c r="CH435" i="1"/>
  <c r="CG435" i="1"/>
  <c r="CF435" i="1"/>
  <c r="CE435" i="1"/>
  <c r="CD435" i="1"/>
  <c r="EQ435" i="1" s="1"/>
  <c r="CC435" i="1"/>
  <c r="CB435" i="1"/>
  <c r="CA435" i="1"/>
  <c r="BZ435" i="1"/>
  <c r="BY435" i="1"/>
  <c r="BX435" i="1"/>
  <c r="BW435" i="1"/>
  <c r="BV435" i="1"/>
  <c r="BU435" i="1"/>
  <c r="BT435" i="1"/>
  <c r="BS435" i="1"/>
  <c r="BN435" i="1"/>
  <c r="BM435" i="1"/>
  <c r="BL435" i="1"/>
  <c r="BK435" i="1"/>
  <c r="BJ435" i="1"/>
  <c r="DW435" i="1" s="1"/>
  <c r="BI435" i="1"/>
  <c r="BH435" i="1"/>
  <c r="BG435" i="1"/>
  <c r="BF435" i="1"/>
  <c r="BE435" i="1"/>
  <c r="BD435" i="1"/>
  <c r="BC435" i="1"/>
  <c r="BB435" i="1"/>
  <c r="AY435" i="1"/>
  <c r="AX435" i="1"/>
  <c r="AW435" i="1"/>
  <c r="AU435" i="1"/>
  <c r="AT435" i="1"/>
  <c r="AS435" i="1"/>
  <c r="AR435" i="1"/>
  <c r="AP435" i="1"/>
  <c r="DC435" i="1" s="1"/>
  <c r="AO435" i="1"/>
  <c r="AN435" i="1"/>
  <c r="AM435" i="1"/>
  <c r="AK435" i="1"/>
  <c r="AL435" i="1" s="1"/>
  <c r="AI435" i="1"/>
  <c r="AH435" i="1"/>
  <c r="AG435" i="1"/>
  <c r="AF435" i="1"/>
  <c r="AE435" i="1"/>
  <c r="AD435" i="1"/>
  <c r="AC435" i="1"/>
  <c r="AB435" i="1"/>
  <c r="Z435" i="1"/>
  <c r="AA435" i="1" s="1"/>
  <c r="Y435" i="1"/>
  <c r="X435" i="1"/>
  <c r="W435" i="1"/>
  <c r="V435" i="1"/>
  <c r="CI435" i="1" s="1"/>
  <c r="T435" i="1"/>
  <c r="S435" i="1"/>
  <c r="R435" i="1"/>
  <c r="P435" i="1"/>
  <c r="EX434" i="1"/>
  <c r="EW434" i="1"/>
  <c r="EV434" i="1"/>
  <c r="EU434" i="1"/>
  <c r="EP434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B434" i="1"/>
  <c r="DA434" i="1"/>
  <c r="CZ434" i="1"/>
  <c r="CY434" i="1"/>
  <c r="CX434" i="1"/>
  <c r="CW434" i="1"/>
  <c r="CV434" i="1"/>
  <c r="CU434" i="1"/>
  <c r="CT434" i="1"/>
  <c r="CS434" i="1"/>
  <c r="CR434" i="1"/>
  <c r="CQ434" i="1"/>
  <c r="CP434" i="1"/>
  <c r="CO434" i="1"/>
  <c r="CN434" i="1"/>
  <c r="CM434" i="1"/>
  <c r="CH434" i="1"/>
  <c r="CG434" i="1"/>
  <c r="CF434" i="1"/>
  <c r="CE434" i="1"/>
  <c r="CD434" i="1"/>
  <c r="EQ434" i="1" s="1"/>
  <c r="CC434" i="1"/>
  <c r="CB434" i="1"/>
  <c r="CA434" i="1"/>
  <c r="BZ434" i="1"/>
  <c r="BY434" i="1"/>
  <c r="BX434" i="1"/>
  <c r="BW434" i="1"/>
  <c r="BV434" i="1"/>
  <c r="BU434" i="1"/>
  <c r="BT434" i="1"/>
  <c r="BS434" i="1"/>
  <c r="BN434" i="1"/>
  <c r="BM434" i="1"/>
  <c r="BL434" i="1"/>
  <c r="BK434" i="1"/>
  <c r="BJ434" i="1"/>
  <c r="DW434" i="1" s="1"/>
  <c r="BI434" i="1"/>
  <c r="BH434" i="1"/>
  <c r="BG434" i="1"/>
  <c r="BF434" i="1"/>
  <c r="BE434" i="1"/>
  <c r="BD434" i="1"/>
  <c r="BC434" i="1"/>
  <c r="BB434" i="1"/>
  <c r="AY434" i="1"/>
  <c r="AX434" i="1"/>
  <c r="AW434" i="1"/>
  <c r="AU434" i="1"/>
  <c r="AT434" i="1"/>
  <c r="AS434" i="1"/>
  <c r="AR434" i="1"/>
  <c r="AP434" i="1"/>
  <c r="DC434" i="1" s="1"/>
  <c r="AO434" i="1"/>
  <c r="AN434" i="1"/>
  <c r="AM434" i="1"/>
  <c r="AK434" i="1"/>
  <c r="AI434" i="1"/>
  <c r="AH434" i="1"/>
  <c r="AG434" i="1"/>
  <c r="AF434" i="1"/>
  <c r="AE434" i="1"/>
  <c r="AD434" i="1"/>
  <c r="AC434" i="1"/>
  <c r="AB434" i="1"/>
  <c r="Z434" i="1"/>
  <c r="AA434" i="1" s="1"/>
  <c r="Y434" i="1"/>
  <c r="X434" i="1"/>
  <c r="W434" i="1"/>
  <c r="V434" i="1"/>
  <c r="CI434" i="1" s="1"/>
  <c r="T434" i="1"/>
  <c r="S434" i="1"/>
  <c r="R434" i="1"/>
  <c r="P434" i="1"/>
  <c r="EX433" i="1"/>
  <c r="EW433" i="1"/>
  <c r="EV433" i="1"/>
  <c r="EU433" i="1"/>
  <c r="EP433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B433" i="1"/>
  <c r="DA433" i="1"/>
  <c r="CZ433" i="1"/>
  <c r="CY433" i="1"/>
  <c r="CX433" i="1"/>
  <c r="CW433" i="1"/>
  <c r="CV433" i="1"/>
  <c r="CU433" i="1"/>
  <c r="CT433" i="1"/>
  <c r="CS433" i="1"/>
  <c r="CR433" i="1"/>
  <c r="CQ433" i="1"/>
  <c r="CP433" i="1"/>
  <c r="CO433" i="1"/>
  <c r="CN433" i="1"/>
  <c r="CM433" i="1"/>
  <c r="CH433" i="1"/>
  <c r="CG433" i="1"/>
  <c r="CF433" i="1"/>
  <c r="CE433" i="1"/>
  <c r="CD433" i="1"/>
  <c r="EQ433" i="1" s="1"/>
  <c r="CC433" i="1"/>
  <c r="CB433" i="1"/>
  <c r="CA433" i="1"/>
  <c r="BZ433" i="1"/>
  <c r="BY433" i="1"/>
  <c r="BX433" i="1"/>
  <c r="BW433" i="1"/>
  <c r="BV433" i="1"/>
  <c r="BU433" i="1"/>
  <c r="BT433" i="1"/>
  <c r="BS433" i="1"/>
  <c r="BN433" i="1"/>
  <c r="BM433" i="1"/>
  <c r="BL433" i="1"/>
  <c r="BK433" i="1"/>
  <c r="BJ433" i="1"/>
  <c r="DW433" i="1" s="1"/>
  <c r="BI433" i="1"/>
  <c r="BH433" i="1"/>
  <c r="BG433" i="1"/>
  <c r="BF433" i="1"/>
  <c r="BE433" i="1"/>
  <c r="BD433" i="1"/>
  <c r="BC433" i="1"/>
  <c r="BB433" i="1"/>
  <c r="AY433" i="1"/>
  <c r="AX433" i="1"/>
  <c r="AW433" i="1"/>
  <c r="AU433" i="1"/>
  <c r="AT433" i="1"/>
  <c r="AS433" i="1"/>
  <c r="AR433" i="1"/>
  <c r="AP433" i="1"/>
  <c r="DC433" i="1" s="1"/>
  <c r="AO433" i="1"/>
  <c r="AN433" i="1"/>
  <c r="AM433" i="1"/>
  <c r="AK433" i="1"/>
  <c r="AL433" i="1" s="1"/>
  <c r="AI433" i="1"/>
  <c r="AH433" i="1"/>
  <c r="AG433" i="1"/>
  <c r="AF433" i="1"/>
  <c r="AE433" i="1"/>
  <c r="AD433" i="1"/>
  <c r="AC433" i="1"/>
  <c r="AB433" i="1"/>
  <c r="Z433" i="1"/>
  <c r="AA433" i="1" s="1"/>
  <c r="Y433" i="1"/>
  <c r="X433" i="1"/>
  <c r="W433" i="1"/>
  <c r="V433" i="1"/>
  <c r="CI433" i="1" s="1"/>
  <c r="T433" i="1"/>
  <c r="S433" i="1"/>
  <c r="R433" i="1"/>
  <c r="P433" i="1"/>
  <c r="EX432" i="1"/>
  <c r="EW432" i="1"/>
  <c r="EV432" i="1"/>
  <c r="EU432" i="1"/>
  <c r="EP432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B432" i="1"/>
  <c r="DA432" i="1"/>
  <c r="CZ432" i="1"/>
  <c r="CY432" i="1"/>
  <c r="CX432" i="1"/>
  <c r="CW432" i="1"/>
  <c r="CV432" i="1"/>
  <c r="CU432" i="1"/>
  <c r="CT432" i="1"/>
  <c r="CS432" i="1"/>
  <c r="CR432" i="1"/>
  <c r="CQ432" i="1"/>
  <c r="CP432" i="1"/>
  <c r="CO432" i="1"/>
  <c r="CN432" i="1"/>
  <c r="CM432" i="1"/>
  <c r="CH432" i="1"/>
  <c r="CG432" i="1"/>
  <c r="CF432" i="1"/>
  <c r="CE432" i="1"/>
  <c r="CD432" i="1"/>
  <c r="EQ432" i="1" s="1"/>
  <c r="CC432" i="1"/>
  <c r="CB432" i="1"/>
  <c r="CA432" i="1"/>
  <c r="BZ432" i="1"/>
  <c r="BY432" i="1"/>
  <c r="BX432" i="1"/>
  <c r="BW432" i="1"/>
  <c r="BV432" i="1"/>
  <c r="BU432" i="1"/>
  <c r="BT432" i="1"/>
  <c r="BS432" i="1"/>
  <c r="BN432" i="1"/>
  <c r="BM432" i="1"/>
  <c r="BL432" i="1"/>
  <c r="BK432" i="1"/>
  <c r="BJ432" i="1"/>
  <c r="DW432" i="1" s="1"/>
  <c r="BI432" i="1"/>
  <c r="BH432" i="1"/>
  <c r="BG432" i="1"/>
  <c r="BF432" i="1"/>
  <c r="BE432" i="1"/>
  <c r="BD432" i="1"/>
  <c r="BC432" i="1"/>
  <c r="BB432" i="1"/>
  <c r="AY432" i="1"/>
  <c r="AX432" i="1"/>
  <c r="AW432" i="1"/>
  <c r="AU432" i="1"/>
  <c r="AT432" i="1"/>
  <c r="AS432" i="1"/>
  <c r="AR432" i="1"/>
  <c r="AP432" i="1"/>
  <c r="DC432" i="1" s="1"/>
  <c r="AO432" i="1"/>
  <c r="AN432" i="1"/>
  <c r="AM432" i="1"/>
  <c r="AK432" i="1"/>
  <c r="AI432" i="1"/>
  <c r="AH432" i="1"/>
  <c r="AG432" i="1"/>
  <c r="AF432" i="1"/>
  <c r="AE432" i="1"/>
  <c r="AD432" i="1"/>
  <c r="AC432" i="1"/>
  <c r="AB432" i="1"/>
  <c r="Z432" i="1"/>
  <c r="AA432" i="1" s="1"/>
  <c r="Y432" i="1"/>
  <c r="X432" i="1"/>
  <c r="W432" i="1"/>
  <c r="V432" i="1"/>
  <c r="CI432" i="1" s="1"/>
  <c r="T432" i="1"/>
  <c r="S432" i="1"/>
  <c r="R432" i="1"/>
  <c r="P432" i="1"/>
  <c r="EX431" i="1"/>
  <c r="EW431" i="1"/>
  <c r="EV431" i="1"/>
  <c r="EU431" i="1"/>
  <c r="EP431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B431" i="1"/>
  <c r="DA431" i="1"/>
  <c r="CZ431" i="1"/>
  <c r="CY431" i="1"/>
  <c r="CX431" i="1"/>
  <c r="CW431" i="1"/>
  <c r="CV431" i="1"/>
  <c r="CU431" i="1"/>
  <c r="CT431" i="1"/>
  <c r="CS431" i="1"/>
  <c r="CR431" i="1"/>
  <c r="CQ431" i="1"/>
  <c r="CP431" i="1"/>
  <c r="CO431" i="1"/>
  <c r="CN431" i="1"/>
  <c r="CM431" i="1"/>
  <c r="CH431" i="1"/>
  <c r="CG431" i="1"/>
  <c r="CF431" i="1"/>
  <c r="CE431" i="1"/>
  <c r="CD431" i="1"/>
  <c r="EQ431" i="1" s="1"/>
  <c r="CC431" i="1"/>
  <c r="CB431" i="1"/>
  <c r="CA431" i="1"/>
  <c r="BZ431" i="1"/>
  <c r="BY431" i="1"/>
  <c r="BX431" i="1"/>
  <c r="BW431" i="1"/>
  <c r="BV431" i="1"/>
  <c r="BU431" i="1"/>
  <c r="BT431" i="1"/>
  <c r="BS431" i="1"/>
  <c r="BN431" i="1"/>
  <c r="BM431" i="1"/>
  <c r="BL431" i="1"/>
  <c r="BK431" i="1"/>
  <c r="BJ431" i="1"/>
  <c r="DW431" i="1" s="1"/>
  <c r="BI431" i="1"/>
  <c r="BH431" i="1"/>
  <c r="BG431" i="1"/>
  <c r="BF431" i="1"/>
  <c r="BE431" i="1"/>
  <c r="BD431" i="1"/>
  <c r="BC431" i="1"/>
  <c r="BB431" i="1"/>
  <c r="AY431" i="1"/>
  <c r="AX431" i="1"/>
  <c r="AW431" i="1"/>
  <c r="AU431" i="1"/>
  <c r="AT431" i="1"/>
  <c r="AS431" i="1"/>
  <c r="AR431" i="1"/>
  <c r="AP431" i="1"/>
  <c r="DC431" i="1" s="1"/>
  <c r="AO431" i="1"/>
  <c r="AN431" i="1"/>
  <c r="AM431" i="1"/>
  <c r="AK431" i="1"/>
  <c r="AL431" i="1" s="1"/>
  <c r="AI431" i="1"/>
  <c r="AH431" i="1"/>
  <c r="AG431" i="1"/>
  <c r="AF431" i="1"/>
  <c r="AE431" i="1"/>
  <c r="AD431" i="1"/>
  <c r="AC431" i="1"/>
  <c r="AB431" i="1"/>
  <c r="Z431" i="1"/>
  <c r="AA431" i="1" s="1"/>
  <c r="Y431" i="1"/>
  <c r="X431" i="1"/>
  <c r="W431" i="1"/>
  <c r="V431" i="1"/>
  <c r="CI431" i="1" s="1"/>
  <c r="T431" i="1"/>
  <c r="S431" i="1"/>
  <c r="R431" i="1"/>
  <c r="P431" i="1"/>
  <c r="EX430" i="1"/>
  <c r="EW430" i="1"/>
  <c r="EV430" i="1"/>
  <c r="EU430" i="1"/>
  <c r="EP430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B430" i="1"/>
  <c r="DA430" i="1"/>
  <c r="CZ430" i="1"/>
  <c r="CY430" i="1"/>
  <c r="CX430" i="1"/>
  <c r="CW430" i="1"/>
  <c r="CV430" i="1"/>
  <c r="CU430" i="1"/>
  <c r="CT430" i="1"/>
  <c r="CS430" i="1"/>
  <c r="CR430" i="1"/>
  <c r="CQ430" i="1"/>
  <c r="CP430" i="1"/>
  <c r="CO430" i="1"/>
  <c r="CN430" i="1"/>
  <c r="CM430" i="1"/>
  <c r="CH430" i="1"/>
  <c r="CG430" i="1"/>
  <c r="CF430" i="1"/>
  <c r="CE430" i="1"/>
  <c r="CD430" i="1"/>
  <c r="EQ430" i="1" s="1"/>
  <c r="CC430" i="1"/>
  <c r="CB430" i="1"/>
  <c r="CA430" i="1"/>
  <c r="BZ430" i="1"/>
  <c r="BY430" i="1"/>
  <c r="BX430" i="1"/>
  <c r="BW430" i="1"/>
  <c r="BV430" i="1"/>
  <c r="BU430" i="1"/>
  <c r="BT430" i="1"/>
  <c r="BS430" i="1"/>
  <c r="BN430" i="1"/>
  <c r="BM430" i="1"/>
  <c r="BL430" i="1"/>
  <c r="BK430" i="1"/>
  <c r="BJ430" i="1"/>
  <c r="DW430" i="1" s="1"/>
  <c r="BI430" i="1"/>
  <c r="BH430" i="1"/>
  <c r="BG430" i="1"/>
  <c r="BF430" i="1"/>
  <c r="BE430" i="1"/>
  <c r="BD430" i="1"/>
  <c r="BC430" i="1"/>
  <c r="BB430" i="1"/>
  <c r="AY430" i="1"/>
  <c r="AX430" i="1"/>
  <c r="AW430" i="1"/>
  <c r="AU430" i="1"/>
  <c r="AT430" i="1"/>
  <c r="AS430" i="1"/>
  <c r="AR430" i="1"/>
  <c r="AP430" i="1"/>
  <c r="DC430" i="1" s="1"/>
  <c r="AO430" i="1"/>
  <c r="AN430" i="1"/>
  <c r="AM430" i="1"/>
  <c r="AK430" i="1"/>
  <c r="AI430" i="1"/>
  <c r="AH430" i="1"/>
  <c r="AG430" i="1"/>
  <c r="AF430" i="1"/>
  <c r="AE430" i="1"/>
  <c r="AD430" i="1"/>
  <c r="AC430" i="1"/>
  <c r="AB430" i="1"/>
  <c r="Z430" i="1"/>
  <c r="AA430" i="1" s="1"/>
  <c r="Y430" i="1"/>
  <c r="X430" i="1"/>
  <c r="W430" i="1"/>
  <c r="V430" i="1"/>
  <c r="CI430" i="1" s="1"/>
  <c r="T430" i="1"/>
  <c r="S430" i="1"/>
  <c r="R430" i="1"/>
  <c r="P430" i="1"/>
  <c r="EX429" i="1"/>
  <c r="EW429" i="1"/>
  <c r="EV429" i="1"/>
  <c r="EU429" i="1"/>
  <c r="EP429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B429" i="1"/>
  <c r="DA429" i="1"/>
  <c r="CZ429" i="1"/>
  <c r="CY429" i="1"/>
  <c r="CX429" i="1"/>
  <c r="CW429" i="1"/>
  <c r="CV429" i="1"/>
  <c r="CU429" i="1"/>
  <c r="CT429" i="1"/>
  <c r="CS429" i="1"/>
  <c r="CR429" i="1"/>
  <c r="CQ429" i="1"/>
  <c r="CP429" i="1"/>
  <c r="CO429" i="1"/>
  <c r="CN429" i="1"/>
  <c r="CM429" i="1"/>
  <c r="CH429" i="1"/>
  <c r="CG429" i="1"/>
  <c r="CF429" i="1"/>
  <c r="CE429" i="1"/>
  <c r="CD429" i="1"/>
  <c r="EQ429" i="1" s="1"/>
  <c r="CC429" i="1"/>
  <c r="CB429" i="1"/>
  <c r="CA429" i="1"/>
  <c r="BZ429" i="1"/>
  <c r="BY429" i="1"/>
  <c r="BX429" i="1"/>
  <c r="BW429" i="1"/>
  <c r="BV429" i="1"/>
  <c r="BU429" i="1"/>
  <c r="BT429" i="1"/>
  <c r="BS429" i="1"/>
  <c r="BN429" i="1"/>
  <c r="BM429" i="1"/>
  <c r="BL429" i="1"/>
  <c r="BK429" i="1"/>
  <c r="BJ429" i="1"/>
  <c r="DW429" i="1" s="1"/>
  <c r="BI429" i="1"/>
  <c r="BH429" i="1"/>
  <c r="BG429" i="1"/>
  <c r="BF429" i="1"/>
  <c r="BE429" i="1"/>
  <c r="BD429" i="1"/>
  <c r="BC429" i="1"/>
  <c r="BB429" i="1"/>
  <c r="AY429" i="1"/>
  <c r="AX429" i="1"/>
  <c r="AW429" i="1"/>
  <c r="AU429" i="1"/>
  <c r="AT429" i="1"/>
  <c r="AS429" i="1"/>
  <c r="AR429" i="1"/>
  <c r="AP429" i="1"/>
  <c r="DC429" i="1" s="1"/>
  <c r="AO429" i="1"/>
  <c r="AN429" i="1"/>
  <c r="AM429" i="1"/>
  <c r="AK429" i="1"/>
  <c r="AL429" i="1" s="1"/>
  <c r="AI429" i="1"/>
  <c r="AH429" i="1"/>
  <c r="AG429" i="1"/>
  <c r="AF429" i="1"/>
  <c r="AE429" i="1"/>
  <c r="AD429" i="1"/>
  <c r="AC429" i="1"/>
  <c r="AB429" i="1"/>
  <c r="Z429" i="1"/>
  <c r="AA429" i="1" s="1"/>
  <c r="Y429" i="1"/>
  <c r="X429" i="1"/>
  <c r="W429" i="1"/>
  <c r="V429" i="1"/>
  <c r="CI429" i="1" s="1"/>
  <c r="T429" i="1"/>
  <c r="S429" i="1"/>
  <c r="R429" i="1"/>
  <c r="P429" i="1"/>
  <c r="EX428" i="1"/>
  <c r="EW428" i="1"/>
  <c r="EV428" i="1"/>
  <c r="EU428" i="1"/>
  <c r="EP428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B428" i="1"/>
  <c r="DA428" i="1"/>
  <c r="CZ428" i="1"/>
  <c r="CY428" i="1"/>
  <c r="CX428" i="1"/>
  <c r="CW428" i="1"/>
  <c r="CV428" i="1"/>
  <c r="CU428" i="1"/>
  <c r="CT428" i="1"/>
  <c r="CS428" i="1"/>
  <c r="CR428" i="1"/>
  <c r="CQ428" i="1"/>
  <c r="CP428" i="1"/>
  <c r="CO428" i="1"/>
  <c r="CN428" i="1"/>
  <c r="CM428" i="1"/>
  <c r="CH428" i="1"/>
  <c r="CG428" i="1"/>
  <c r="CF428" i="1"/>
  <c r="CE428" i="1"/>
  <c r="CD428" i="1"/>
  <c r="EQ428" i="1" s="1"/>
  <c r="CC428" i="1"/>
  <c r="CB428" i="1"/>
  <c r="CA428" i="1"/>
  <c r="BZ428" i="1"/>
  <c r="BY428" i="1"/>
  <c r="BX428" i="1"/>
  <c r="BW428" i="1"/>
  <c r="BV428" i="1"/>
  <c r="BU428" i="1"/>
  <c r="BT428" i="1"/>
  <c r="BS428" i="1"/>
  <c r="BN428" i="1"/>
  <c r="BM428" i="1"/>
  <c r="BL428" i="1"/>
  <c r="BK428" i="1"/>
  <c r="BJ428" i="1"/>
  <c r="DW428" i="1" s="1"/>
  <c r="BI428" i="1"/>
  <c r="BH428" i="1"/>
  <c r="BG428" i="1"/>
  <c r="BF428" i="1"/>
  <c r="BE428" i="1"/>
  <c r="BD428" i="1"/>
  <c r="BC428" i="1"/>
  <c r="BB428" i="1"/>
  <c r="AY428" i="1"/>
  <c r="AX428" i="1"/>
  <c r="AW428" i="1"/>
  <c r="AU428" i="1"/>
  <c r="AT428" i="1"/>
  <c r="AS428" i="1"/>
  <c r="AR428" i="1"/>
  <c r="AP428" i="1"/>
  <c r="DC428" i="1" s="1"/>
  <c r="AO428" i="1"/>
  <c r="AN428" i="1"/>
  <c r="AM428" i="1"/>
  <c r="AK428" i="1"/>
  <c r="AI428" i="1"/>
  <c r="AH428" i="1"/>
  <c r="AG428" i="1"/>
  <c r="AF428" i="1"/>
  <c r="AE428" i="1"/>
  <c r="AD428" i="1"/>
  <c r="AC428" i="1"/>
  <c r="AB428" i="1"/>
  <c r="Z428" i="1"/>
  <c r="AA428" i="1" s="1"/>
  <c r="Y428" i="1"/>
  <c r="X428" i="1"/>
  <c r="W428" i="1"/>
  <c r="V428" i="1"/>
  <c r="CI428" i="1" s="1"/>
  <c r="T428" i="1"/>
  <c r="S428" i="1"/>
  <c r="R428" i="1"/>
  <c r="P428" i="1"/>
  <c r="EX427" i="1"/>
  <c r="EW427" i="1"/>
  <c r="EV427" i="1"/>
  <c r="EU427" i="1"/>
  <c r="EP427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B427" i="1"/>
  <c r="DA427" i="1"/>
  <c r="CZ427" i="1"/>
  <c r="CY427" i="1"/>
  <c r="CX427" i="1"/>
  <c r="CW427" i="1"/>
  <c r="CV427" i="1"/>
  <c r="CU427" i="1"/>
  <c r="CT427" i="1"/>
  <c r="CS427" i="1"/>
  <c r="CR427" i="1"/>
  <c r="CQ427" i="1"/>
  <c r="CP427" i="1"/>
  <c r="CO427" i="1"/>
  <c r="CN427" i="1"/>
  <c r="CM427" i="1"/>
  <c r="CH427" i="1"/>
  <c r="CG427" i="1"/>
  <c r="CF427" i="1"/>
  <c r="CE427" i="1"/>
  <c r="CD427" i="1"/>
  <c r="EQ427" i="1" s="1"/>
  <c r="CC427" i="1"/>
  <c r="CB427" i="1"/>
  <c r="CA427" i="1"/>
  <c r="BZ427" i="1"/>
  <c r="BY427" i="1"/>
  <c r="BX427" i="1"/>
  <c r="BW427" i="1"/>
  <c r="BV427" i="1"/>
  <c r="BU427" i="1"/>
  <c r="BT427" i="1"/>
  <c r="BS427" i="1"/>
  <c r="BN427" i="1"/>
  <c r="BM427" i="1"/>
  <c r="BL427" i="1"/>
  <c r="BK427" i="1"/>
  <c r="BJ427" i="1"/>
  <c r="DW427" i="1" s="1"/>
  <c r="BI427" i="1"/>
  <c r="BH427" i="1"/>
  <c r="BG427" i="1"/>
  <c r="BF427" i="1"/>
  <c r="BE427" i="1"/>
  <c r="BD427" i="1"/>
  <c r="BC427" i="1"/>
  <c r="BB427" i="1"/>
  <c r="AY427" i="1"/>
  <c r="AX427" i="1"/>
  <c r="AW427" i="1"/>
  <c r="AU427" i="1"/>
  <c r="AT427" i="1"/>
  <c r="AS427" i="1"/>
  <c r="AR427" i="1"/>
  <c r="AP427" i="1"/>
  <c r="DC427" i="1" s="1"/>
  <c r="AO427" i="1"/>
  <c r="AN427" i="1"/>
  <c r="AM427" i="1"/>
  <c r="AK427" i="1"/>
  <c r="AL427" i="1" s="1"/>
  <c r="AI427" i="1"/>
  <c r="AH427" i="1"/>
  <c r="AG427" i="1"/>
  <c r="AF427" i="1"/>
  <c r="AE427" i="1"/>
  <c r="AD427" i="1"/>
  <c r="AC427" i="1"/>
  <c r="AB427" i="1"/>
  <c r="Z427" i="1"/>
  <c r="AA427" i="1" s="1"/>
  <c r="Y427" i="1"/>
  <c r="X427" i="1"/>
  <c r="W427" i="1"/>
  <c r="V427" i="1"/>
  <c r="CI427" i="1" s="1"/>
  <c r="T427" i="1"/>
  <c r="S427" i="1"/>
  <c r="R427" i="1"/>
  <c r="P427" i="1"/>
  <c r="EX426" i="1"/>
  <c r="EW426" i="1"/>
  <c r="EV426" i="1"/>
  <c r="EU426" i="1"/>
  <c r="EP426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B426" i="1"/>
  <c r="DA426" i="1"/>
  <c r="CZ426" i="1"/>
  <c r="CY426" i="1"/>
  <c r="CX426" i="1"/>
  <c r="CW426" i="1"/>
  <c r="CV426" i="1"/>
  <c r="CU426" i="1"/>
  <c r="CT426" i="1"/>
  <c r="CS426" i="1"/>
  <c r="CR426" i="1"/>
  <c r="CQ426" i="1"/>
  <c r="CP426" i="1"/>
  <c r="CO426" i="1"/>
  <c r="CN426" i="1"/>
  <c r="CM426" i="1"/>
  <c r="CH426" i="1"/>
  <c r="CG426" i="1"/>
  <c r="CF426" i="1"/>
  <c r="CE426" i="1"/>
  <c r="CD426" i="1"/>
  <c r="EQ426" i="1" s="1"/>
  <c r="CC426" i="1"/>
  <c r="CB426" i="1"/>
  <c r="CA426" i="1"/>
  <c r="BZ426" i="1"/>
  <c r="BY426" i="1"/>
  <c r="BX426" i="1"/>
  <c r="BW426" i="1"/>
  <c r="BV426" i="1"/>
  <c r="BU426" i="1"/>
  <c r="BT426" i="1"/>
  <c r="BS426" i="1"/>
  <c r="BN426" i="1"/>
  <c r="BM426" i="1"/>
  <c r="BL426" i="1"/>
  <c r="BK426" i="1"/>
  <c r="BJ426" i="1"/>
  <c r="DW426" i="1" s="1"/>
  <c r="BI426" i="1"/>
  <c r="BH426" i="1"/>
  <c r="BG426" i="1"/>
  <c r="BF426" i="1"/>
  <c r="BE426" i="1"/>
  <c r="BD426" i="1"/>
  <c r="BC426" i="1"/>
  <c r="BB426" i="1"/>
  <c r="AY426" i="1"/>
  <c r="AX426" i="1"/>
  <c r="AW426" i="1"/>
  <c r="AU426" i="1"/>
  <c r="AT426" i="1"/>
  <c r="AS426" i="1"/>
  <c r="AR426" i="1"/>
  <c r="AP426" i="1"/>
  <c r="DC426" i="1" s="1"/>
  <c r="AO426" i="1"/>
  <c r="AN426" i="1"/>
  <c r="AM426" i="1"/>
  <c r="AK426" i="1"/>
  <c r="AI426" i="1"/>
  <c r="AH426" i="1"/>
  <c r="AG426" i="1"/>
  <c r="AF426" i="1"/>
  <c r="AE426" i="1"/>
  <c r="AD426" i="1"/>
  <c r="AC426" i="1"/>
  <c r="AB426" i="1"/>
  <c r="Z426" i="1"/>
  <c r="AA426" i="1" s="1"/>
  <c r="Y426" i="1"/>
  <c r="X426" i="1"/>
  <c r="W426" i="1"/>
  <c r="V426" i="1"/>
  <c r="CI426" i="1" s="1"/>
  <c r="T426" i="1"/>
  <c r="S426" i="1"/>
  <c r="R426" i="1"/>
  <c r="P426" i="1"/>
  <c r="EX425" i="1"/>
  <c r="EW425" i="1"/>
  <c r="EV425" i="1"/>
  <c r="EU425" i="1"/>
  <c r="EP425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B425" i="1"/>
  <c r="DA425" i="1"/>
  <c r="CZ425" i="1"/>
  <c r="CY425" i="1"/>
  <c r="CX425" i="1"/>
  <c r="CW425" i="1"/>
  <c r="CV425" i="1"/>
  <c r="CU425" i="1"/>
  <c r="CT425" i="1"/>
  <c r="CS425" i="1"/>
  <c r="CR425" i="1"/>
  <c r="CQ425" i="1"/>
  <c r="CP425" i="1"/>
  <c r="CO425" i="1"/>
  <c r="CN425" i="1"/>
  <c r="CM425" i="1"/>
  <c r="CH425" i="1"/>
  <c r="CG425" i="1"/>
  <c r="CF425" i="1"/>
  <c r="CE425" i="1"/>
  <c r="CD425" i="1"/>
  <c r="EQ425" i="1" s="1"/>
  <c r="CC425" i="1"/>
  <c r="CB425" i="1"/>
  <c r="CA425" i="1"/>
  <c r="BZ425" i="1"/>
  <c r="BY425" i="1"/>
  <c r="BX425" i="1"/>
  <c r="BW425" i="1"/>
  <c r="BV425" i="1"/>
  <c r="BU425" i="1"/>
  <c r="BT425" i="1"/>
  <c r="BS425" i="1"/>
  <c r="BN425" i="1"/>
  <c r="BM425" i="1"/>
  <c r="BL425" i="1"/>
  <c r="BK425" i="1"/>
  <c r="BJ425" i="1"/>
  <c r="DW425" i="1" s="1"/>
  <c r="BI425" i="1"/>
  <c r="BH425" i="1"/>
  <c r="BG425" i="1"/>
  <c r="BF425" i="1"/>
  <c r="BE425" i="1"/>
  <c r="BD425" i="1"/>
  <c r="BC425" i="1"/>
  <c r="BB425" i="1"/>
  <c r="AY425" i="1"/>
  <c r="AX425" i="1"/>
  <c r="AW425" i="1"/>
  <c r="AU425" i="1"/>
  <c r="AT425" i="1"/>
  <c r="AS425" i="1"/>
  <c r="AR425" i="1"/>
  <c r="AP425" i="1"/>
  <c r="DC425" i="1" s="1"/>
  <c r="AO425" i="1"/>
  <c r="AN425" i="1"/>
  <c r="AM425" i="1"/>
  <c r="AK425" i="1"/>
  <c r="AL425" i="1" s="1"/>
  <c r="AI425" i="1"/>
  <c r="AH425" i="1"/>
  <c r="AG425" i="1"/>
  <c r="AF425" i="1"/>
  <c r="AE425" i="1"/>
  <c r="AD425" i="1"/>
  <c r="AC425" i="1"/>
  <c r="AB425" i="1"/>
  <c r="Z425" i="1"/>
  <c r="AA425" i="1" s="1"/>
  <c r="Y425" i="1"/>
  <c r="X425" i="1"/>
  <c r="W425" i="1"/>
  <c r="V425" i="1"/>
  <c r="CI425" i="1" s="1"/>
  <c r="T425" i="1"/>
  <c r="S425" i="1"/>
  <c r="R425" i="1"/>
  <c r="P425" i="1"/>
  <c r="EX424" i="1"/>
  <c r="EW424" i="1"/>
  <c r="EV424" i="1"/>
  <c r="EU424" i="1"/>
  <c r="EP424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B424" i="1"/>
  <c r="DA424" i="1"/>
  <c r="CZ424" i="1"/>
  <c r="CY424" i="1"/>
  <c r="CX424" i="1"/>
  <c r="CW424" i="1"/>
  <c r="CV424" i="1"/>
  <c r="CU424" i="1"/>
  <c r="CT424" i="1"/>
  <c r="CS424" i="1"/>
  <c r="CR424" i="1"/>
  <c r="CQ424" i="1"/>
  <c r="CP424" i="1"/>
  <c r="CO424" i="1"/>
  <c r="CN424" i="1"/>
  <c r="CM424" i="1"/>
  <c r="CH424" i="1"/>
  <c r="CG424" i="1"/>
  <c r="CF424" i="1"/>
  <c r="CE424" i="1"/>
  <c r="CD424" i="1"/>
  <c r="EQ424" i="1" s="1"/>
  <c r="CC424" i="1"/>
  <c r="CB424" i="1"/>
  <c r="CA424" i="1"/>
  <c r="BZ424" i="1"/>
  <c r="BY424" i="1"/>
  <c r="BX424" i="1"/>
  <c r="BW424" i="1"/>
  <c r="BV424" i="1"/>
  <c r="BU424" i="1"/>
  <c r="BT424" i="1"/>
  <c r="BS424" i="1"/>
  <c r="BN424" i="1"/>
  <c r="BM424" i="1"/>
  <c r="BL424" i="1"/>
  <c r="BK424" i="1"/>
  <c r="BJ424" i="1"/>
  <c r="DW424" i="1" s="1"/>
  <c r="BI424" i="1"/>
  <c r="BH424" i="1"/>
  <c r="BG424" i="1"/>
  <c r="BF424" i="1"/>
  <c r="BE424" i="1"/>
  <c r="BD424" i="1"/>
  <c r="BC424" i="1"/>
  <c r="BB424" i="1"/>
  <c r="AY424" i="1"/>
  <c r="AX424" i="1"/>
  <c r="AW424" i="1"/>
  <c r="AU424" i="1"/>
  <c r="AT424" i="1"/>
  <c r="AS424" i="1"/>
  <c r="AR424" i="1"/>
  <c r="AP424" i="1"/>
  <c r="DC424" i="1" s="1"/>
  <c r="AO424" i="1"/>
  <c r="AN424" i="1"/>
  <c r="AM424" i="1"/>
  <c r="AK424" i="1"/>
  <c r="AI424" i="1"/>
  <c r="AH424" i="1"/>
  <c r="AG424" i="1"/>
  <c r="AF424" i="1"/>
  <c r="AE424" i="1"/>
  <c r="AD424" i="1"/>
  <c r="AC424" i="1"/>
  <c r="AB424" i="1"/>
  <c r="Z424" i="1"/>
  <c r="AA424" i="1" s="1"/>
  <c r="Y424" i="1"/>
  <c r="X424" i="1"/>
  <c r="W424" i="1"/>
  <c r="V424" i="1"/>
  <c r="CI424" i="1" s="1"/>
  <c r="T424" i="1"/>
  <c r="S424" i="1"/>
  <c r="R424" i="1"/>
  <c r="P424" i="1"/>
  <c r="EX423" i="1"/>
  <c r="EW423" i="1"/>
  <c r="EV423" i="1"/>
  <c r="EU423" i="1"/>
  <c r="EP423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B423" i="1"/>
  <c r="DA423" i="1"/>
  <c r="CZ423" i="1"/>
  <c r="CY423" i="1"/>
  <c r="CX423" i="1"/>
  <c r="CW423" i="1"/>
  <c r="CV423" i="1"/>
  <c r="CU423" i="1"/>
  <c r="CT423" i="1"/>
  <c r="CS423" i="1"/>
  <c r="CR423" i="1"/>
  <c r="CQ423" i="1"/>
  <c r="CP423" i="1"/>
  <c r="CO423" i="1"/>
  <c r="CN423" i="1"/>
  <c r="CM423" i="1"/>
  <c r="CH423" i="1"/>
  <c r="CG423" i="1"/>
  <c r="CF423" i="1"/>
  <c r="CE423" i="1"/>
  <c r="CD423" i="1"/>
  <c r="EQ423" i="1" s="1"/>
  <c r="CC423" i="1"/>
  <c r="CB423" i="1"/>
  <c r="CA423" i="1"/>
  <c r="BZ423" i="1"/>
  <c r="BY423" i="1"/>
  <c r="BX423" i="1"/>
  <c r="BW423" i="1"/>
  <c r="BV423" i="1"/>
  <c r="BU423" i="1"/>
  <c r="BT423" i="1"/>
  <c r="BS423" i="1"/>
  <c r="BN423" i="1"/>
  <c r="BM423" i="1"/>
  <c r="BL423" i="1"/>
  <c r="BK423" i="1"/>
  <c r="BJ423" i="1"/>
  <c r="DW423" i="1" s="1"/>
  <c r="BI423" i="1"/>
  <c r="BH423" i="1"/>
  <c r="BG423" i="1"/>
  <c r="BF423" i="1"/>
  <c r="BE423" i="1"/>
  <c r="BD423" i="1"/>
  <c r="BC423" i="1"/>
  <c r="BB423" i="1"/>
  <c r="AY423" i="1"/>
  <c r="AX423" i="1"/>
  <c r="AW423" i="1"/>
  <c r="AU423" i="1"/>
  <c r="AT423" i="1"/>
  <c r="AS423" i="1"/>
  <c r="AR423" i="1"/>
  <c r="AP423" i="1"/>
  <c r="DC423" i="1" s="1"/>
  <c r="AO423" i="1"/>
  <c r="AN423" i="1"/>
  <c r="AM423" i="1"/>
  <c r="AK423" i="1"/>
  <c r="AL423" i="1" s="1"/>
  <c r="AI423" i="1"/>
  <c r="AH423" i="1"/>
  <c r="AG423" i="1"/>
  <c r="AF423" i="1"/>
  <c r="AE423" i="1"/>
  <c r="AD423" i="1"/>
  <c r="AC423" i="1"/>
  <c r="AB423" i="1"/>
  <c r="Z423" i="1"/>
  <c r="AA423" i="1" s="1"/>
  <c r="Y423" i="1"/>
  <c r="X423" i="1"/>
  <c r="W423" i="1"/>
  <c r="V423" i="1"/>
  <c r="CI423" i="1" s="1"/>
  <c r="T423" i="1"/>
  <c r="S423" i="1"/>
  <c r="R423" i="1"/>
  <c r="P423" i="1"/>
  <c r="EX422" i="1"/>
  <c r="EW422" i="1"/>
  <c r="EV422" i="1"/>
  <c r="EU422" i="1"/>
  <c r="EP422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B422" i="1"/>
  <c r="DA422" i="1"/>
  <c r="CZ422" i="1"/>
  <c r="CY422" i="1"/>
  <c r="CX422" i="1"/>
  <c r="CW422" i="1"/>
  <c r="CV422" i="1"/>
  <c r="CU422" i="1"/>
  <c r="CT422" i="1"/>
  <c r="CS422" i="1"/>
  <c r="CR422" i="1"/>
  <c r="CQ422" i="1"/>
  <c r="CP422" i="1"/>
  <c r="CO422" i="1"/>
  <c r="CN422" i="1"/>
  <c r="CM422" i="1"/>
  <c r="CH422" i="1"/>
  <c r="CG422" i="1"/>
  <c r="CF422" i="1"/>
  <c r="CE422" i="1"/>
  <c r="CD422" i="1"/>
  <c r="EQ422" i="1" s="1"/>
  <c r="CC422" i="1"/>
  <c r="CB422" i="1"/>
  <c r="CA422" i="1"/>
  <c r="BZ422" i="1"/>
  <c r="BY422" i="1"/>
  <c r="BX422" i="1"/>
  <c r="BW422" i="1"/>
  <c r="BV422" i="1"/>
  <c r="BU422" i="1"/>
  <c r="BT422" i="1"/>
  <c r="BS422" i="1"/>
  <c r="BN422" i="1"/>
  <c r="BM422" i="1"/>
  <c r="BL422" i="1"/>
  <c r="BK422" i="1"/>
  <c r="BJ422" i="1"/>
  <c r="DW422" i="1" s="1"/>
  <c r="BI422" i="1"/>
  <c r="BH422" i="1"/>
  <c r="BG422" i="1"/>
  <c r="BF422" i="1"/>
  <c r="BE422" i="1"/>
  <c r="BD422" i="1"/>
  <c r="BC422" i="1"/>
  <c r="BB422" i="1"/>
  <c r="AY422" i="1"/>
  <c r="AX422" i="1"/>
  <c r="AW422" i="1"/>
  <c r="AU422" i="1"/>
  <c r="AT422" i="1"/>
  <c r="AS422" i="1"/>
  <c r="AR422" i="1"/>
  <c r="AP422" i="1"/>
  <c r="DC422" i="1" s="1"/>
  <c r="AO422" i="1"/>
  <c r="AN422" i="1"/>
  <c r="AM422" i="1"/>
  <c r="AK422" i="1"/>
  <c r="AI422" i="1"/>
  <c r="AH422" i="1"/>
  <c r="AG422" i="1"/>
  <c r="AF422" i="1"/>
  <c r="AE422" i="1"/>
  <c r="AD422" i="1"/>
  <c r="AC422" i="1"/>
  <c r="AB422" i="1"/>
  <c r="Z422" i="1"/>
  <c r="AA422" i="1" s="1"/>
  <c r="Y422" i="1"/>
  <c r="X422" i="1"/>
  <c r="W422" i="1"/>
  <c r="V422" i="1"/>
  <c r="CI422" i="1" s="1"/>
  <c r="T422" i="1"/>
  <c r="S422" i="1"/>
  <c r="R422" i="1"/>
  <c r="P422" i="1"/>
  <c r="EX421" i="1"/>
  <c r="EW421" i="1"/>
  <c r="EV421" i="1"/>
  <c r="EU421" i="1"/>
  <c r="EP421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B421" i="1"/>
  <c r="DA421" i="1"/>
  <c r="CZ421" i="1"/>
  <c r="CY421" i="1"/>
  <c r="CX421" i="1"/>
  <c r="CW421" i="1"/>
  <c r="CV421" i="1"/>
  <c r="CU421" i="1"/>
  <c r="CT421" i="1"/>
  <c r="CS421" i="1"/>
  <c r="CR421" i="1"/>
  <c r="CQ421" i="1"/>
  <c r="CP421" i="1"/>
  <c r="CO421" i="1"/>
  <c r="CN421" i="1"/>
  <c r="CM421" i="1"/>
  <c r="CH421" i="1"/>
  <c r="CG421" i="1"/>
  <c r="CF421" i="1"/>
  <c r="CE421" i="1"/>
  <c r="CD421" i="1"/>
  <c r="EQ421" i="1" s="1"/>
  <c r="CC421" i="1"/>
  <c r="CB421" i="1"/>
  <c r="CA421" i="1"/>
  <c r="BZ421" i="1"/>
  <c r="BY421" i="1"/>
  <c r="BX421" i="1"/>
  <c r="BW421" i="1"/>
  <c r="BV421" i="1"/>
  <c r="BU421" i="1"/>
  <c r="BT421" i="1"/>
  <c r="BS421" i="1"/>
  <c r="BN421" i="1"/>
  <c r="BM421" i="1"/>
  <c r="BL421" i="1"/>
  <c r="BK421" i="1"/>
  <c r="BJ421" i="1"/>
  <c r="DW421" i="1" s="1"/>
  <c r="BI421" i="1"/>
  <c r="BH421" i="1"/>
  <c r="BG421" i="1"/>
  <c r="BF421" i="1"/>
  <c r="BE421" i="1"/>
  <c r="BD421" i="1"/>
  <c r="BC421" i="1"/>
  <c r="BB421" i="1"/>
  <c r="AY421" i="1"/>
  <c r="AX421" i="1"/>
  <c r="AW421" i="1"/>
  <c r="AU421" i="1"/>
  <c r="AT421" i="1"/>
  <c r="AS421" i="1"/>
  <c r="AR421" i="1"/>
  <c r="AP421" i="1"/>
  <c r="DC421" i="1" s="1"/>
  <c r="AO421" i="1"/>
  <c r="AN421" i="1"/>
  <c r="AM421" i="1"/>
  <c r="AK421" i="1"/>
  <c r="AL421" i="1" s="1"/>
  <c r="AI421" i="1"/>
  <c r="AH421" i="1"/>
  <c r="AG421" i="1"/>
  <c r="AF421" i="1"/>
  <c r="AE421" i="1"/>
  <c r="AD421" i="1"/>
  <c r="AC421" i="1"/>
  <c r="AB421" i="1"/>
  <c r="Z421" i="1"/>
  <c r="AA421" i="1" s="1"/>
  <c r="Y421" i="1"/>
  <c r="X421" i="1"/>
  <c r="W421" i="1"/>
  <c r="V421" i="1"/>
  <c r="CI421" i="1" s="1"/>
  <c r="T421" i="1"/>
  <c r="S421" i="1"/>
  <c r="R421" i="1"/>
  <c r="P421" i="1"/>
  <c r="EX420" i="1"/>
  <c r="EW420" i="1"/>
  <c r="EV420" i="1"/>
  <c r="EU420" i="1"/>
  <c r="EP420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B420" i="1"/>
  <c r="DA420" i="1"/>
  <c r="CZ420" i="1"/>
  <c r="CY420" i="1"/>
  <c r="CX420" i="1"/>
  <c r="CW420" i="1"/>
  <c r="CV420" i="1"/>
  <c r="CU420" i="1"/>
  <c r="CT420" i="1"/>
  <c r="CS420" i="1"/>
  <c r="CR420" i="1"/>
  <c r="CQ420" i="1"/>
  <c r="CP420" i="1"/>
  <c r="CO420" i="1"/>
  <c r="CN420" i="1"/>
  <c r="CM420" i="1"/>
  <c r="CH420" i="1"/>
  <c r="CG420" i="1"/>
  <c r="CF420" i="1"/>
  <c r="CE420" i="1"/>
  <c r="CD420" i="1"/>
  <c r="EQ420" i="1" s="1"/>
  <c r="CC420" i="1"/>
  <c r="CB420" i="1"/>
  <c r="CA420" i="1"/>
  <c r="BZ420" i="1"/>
  <c r="BY420" i="1"/>
  <c r="BX420" i="1"/>
  <c r="BW420" i="1"/>
  <c r="BV420" i="1"/>
  <c r="BU420" i="1"/>
  <c r="BT420" i="1"/>
  <c r="BS420" i="1"/>
  <c r="BN420" i="1"/>
  <c r="BM420" i="1"/>
  <c r="BL420" i="1"/>
  <c r="BK420" i="1"/>
  <c r="BJ420" i="1"/>
  <c r="DW420" i="1" s="1"/>
  <c r="BI420" i="1"/>
  <c r="BH420" i="1"/>
  <c r="BG420" i="1"/>
  <c r="BF420" i="1"/>
  <c r="BE420" i="1"/>
  <c r="BD420" i="1"/>
  <c r="BC420" i="1"/>
  <c r="BB420" i="1"/>
  <c r="AY420" i="1"/>
  <c r="AX420" i="1"/>
  <c r="AW420" i="1"/>
  <c r="AU420" i="1"/>
  <c r="AT420" i="1"/>
  <c r="AS420" i="1"/>
  <c r="AR420" i="1"/>
  <c r="AP420" i="1"/>
  <c r="DC420" i="1" s="1"/>
  <c r="AO420" i="1"/>
  <c r="AN420" i="1"/>
  <c r="AM420" i="1"/>
  <c r="AK420" i="1"/>
  <c r="AI420" i="1"/>
  <c r="AH420" i="1"/>
  <c r="AG420" i="1"/>
  <c r="AF420" i="1"/>
  <c r="AE420" i="1"/>
  <c r="AD420" i="1"/>
  <c r="AC420" i="1"/>
  <c r="AB420" i="1"/>
  <c r="Z420" i="1"/>
  <c r="AA420" i="1" s="1"/>
  <c r="Y420" i="1"/>
  <c r="X420" i="1"/>
  <c r="W420" i="1"/>
  <c r="V420" i="1"/>
  <c r="CI420" i="1" s="1"/>
  <c r="T420" i="1"/>
  <c r="S420" i="1"/>
  <c r="R420" i="1"/>
  <c r="P420" i="1"/>
  <c r="EX419" i="1"/>
  <c r="EW419" i="1"/>
  <c r="EV419" i="1"/>
  <c r="EU419" i="1"/>
  <c r="EP419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B419" i="1"/>
  <c r="DA419" i="1"/>
  <c r="CZ419" i="1"/>
  <c r="CY419" i="1"/>
  <c r="CX419" i="1"/>
  <c r="CW419" i="1"/>
  <c r="CV419" i="1"/>
  <c r="CU419" i="1"/>
  <c r="CT419" i="1"/>
  <c r="CS419" i="1"/>
  <c r="CR419" i="1"/>
  <c r="CQ419" i="1"/>
  <c r="CP419" i="1"/>
  <c r="CO419" i="1"/>
  <c r="CN419" i="1"/>
  <c r="CM419" i="1"/>
  <c r="CH419" i="1"/>
  <c r="CG419" i="1"/>
  <c r="CF419" i="1"/>
  <c r="CE419" i="1"/>
  <c r="CD419" i="1"/>
  <c r="EQ419" i="1" s="1"/>
  <c r="CC419" i="1"/>
  <c r="CB419" i="1"/>
  <c r="CA419" i="1"/>
  <c r="BZ419" i="1"/>
  <c r="BY419" i="1"/>
  <c r="BX419" i="1"/>
  <c r="BW419" i="1"/>
  <c r="BV419" i="1"/>
  <c r="BU419" i="1"/>
  <c r="BT419" i="1"/>
  <c r="BS419" i="1"/>
  <c r="BN419" i="1"/>
  <c r="BM419" i="1"/>
  <c r="BL419" i="1"/>
  <c r="BK419" i="1"/>
  <c r="BJ419" i="1"/>
  <c r="DW419" i="1" s="1"/>
  <c r="BI419" i="1"/>
  <c r="BH419" i="1"/>
  <c r="BG419" i="1"/>
  <c r="BF419" i="1"/>
  <c r="BE419" i="1"/>
  <c r="BD419" i="1"/>
  <c r="BC419" i="1"/>
  <c r="BB419" i="1"/>
  <c r="AY419" i="1"/>
  <c r="AX419" i="1"/>
  <c r="AW419" i="1"/>
  <c r="AU419" i="1"/>
  <c r="AT419" i="1"/>
  <c r="AS419" i="1"/>
  <c r="AR419" i="1"/>
  <c r="AP419" i="1"/>
  <c r="DC419" i="1" s="1"/>
  <c r="AO419" i="1"/>
  <c r="AN419" i="1"/>
  <c r="AM419" i="1"/>
  <c r="AK419" i="1"/>
  <c r="AL419" i="1" s="1"/>
  <c r="AI419" i="1"/>
  <c r="AH419" i="1"/>
  <c r="AG419" i="1"/>
  <c r="AF419" i="1"/>
  <c r="AE419" i="1"/>
  <c r="AD419" i="1"/>
  <c r="AC419" i="1"/>
  <c r="AB419" i="1"/>
  <c r="Z419" i="1"/>
  <c r="AA419" i="1" s="1"/>
  <c r="Y419" i="1"/>
  <c r="X419" i="1"/>
  <c r="W419" i="1"/>
  <c r="V419" i="1"/>
  <c r="CI419" i="1" s="1"/>
  <c r="T419" i="1"/>
  <c r="S419" i="1"/>
  <c r="R419" i="1"/>
  <c r="P419" i="1"/>
  <c r="EX418" i="1"/>
  <c r="EW418" i="1"/>
  <c r="EV418" i="1"/>
  <c r="EU418" i="1"/>
  <c r="EP418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B418" i="1"/>
  <c r="DA418" i="1"/>
  <c r="CZ418" i="1"/>
  <c r="CY418" i="1"/>
  <c r="CX418" i="1"/>
  <c r="CW418" i="1"/>
  <c r="CV418" i="1"/>
  <c r="CU418" i="1"/>
  <c r="CT418" i="1"/>
  <c r="CS418" i="1"/>
  <c r="CR418" i="1"/>
  <c r="CQ418" i="1"/>
  <c r="CP418" i="1"/>
  <c r="CO418" i="1"/>
  <c r="CN418" i="1"/>
  <c r="CM418" i="1"/>
  <c r="CH418" i="1"/>
  <c r="CG418" i="1"/>
  <c r="CF418" i="1"/>
  <c r="CE418" i="1"/>
  <c r="CD418" i="1"/>
  <c r="EQ418" i="1" s="1"/>
  <c r="CC418" i="1"/>
  <c r="CB418" i="1"/>
  <c r="CA418" i="1"/>
  <c r="BZ418" i="1"/>
  <c r="BY418" i="1"/>
  <c r="BX418" i="1"/>
  <c r="BW418" i="1"/>
  <c r="BV418" i="1"/>
  <c r="BU418" i="1"/>
  <c r="BT418" i="1"/>
  <c r="BS418" i="1"/>
  <c r="BN418" i="1"/>
  <c r="BM418" i="1"/>
  <c r="BL418" i="1"/>
  <c r="BK418" i="1"/>
  <c r="BJ418" i="1"/>
  <c r="DW418" i="1" s="1"/>
  <c r="BI418" i="1"/>
  <c r="BH418" i="1"/>
  <c r="BG418" i="1"/>
  <c r="BF418" i="1"/>
  <c r="BE418" i="1"/>
  <c r="BD418" i="1"/>
  <c r="BC418" i="1"/>
  <c r="BB418" i="1"/>
  <c r="AY418" i="1"/>
  <c r="AX418" i="1"/>
  <c r="AW418" i="1"/>
  <c r="AU418" i="1"/>
  <c r="AT418" i="1"/>
  <c r="AS418" i="1"/>
  <c r="AR418" i="1"/>
  <c r="AP418" i="1"/>
  <c r="DC418" i="1" s="1"/>
  <c r="AO418" i="1"/>
  <c r="AN418" i="1"/>
  <c r="AM418" i="1"/>
  <c r="AK418" i="1"/>
  <c r="AI418" i="1"/>
  <c r="AH418" i="1"/>
  <c r="AG418" i="1"/>
  <c r="AF418" i="1"/>
  <c r="AE418" i="1"/>
  <c r="AD418" i="1"/>
  <c r="AC418" i="1"/>
  <c r="AB418" i="1"/>
  <c r="Z418" i="1"/>
  <c r="AA418" i="1" s="1"/>
  <c r="Y418" i="1"/>
  <c r="X418" i="1"/>
  <c r="W418" i="1"/>
  <c r="V418" i="1"/>
  <c r="CI418" i="1" s="1"/>
  <c r="T418" i="1"/>
  <c r="S418" i="1"/>
  <c r="R418" i="1"/>
  <c r="P418" i="1"/>
  <c r="EX417" i="1"/>
  <c r="EW417" i="1"/>
  <c r="EV417" i="1"/>
  <c r="EU417" i="1"/>
  <c r="EP417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B417" i="1"/>
  <c r="DA417" i="1"/>
  <c r="CZ417" i="1"/>
  <c r="CY417" i="1"/>
  <c r="CX417" i="1"/>
  <c r="CW417" i="1"/>
  <c r="CV417" i="1"/>
  <c r="CU417" i="1"/>
  <c r="CT417" i="1"/>
  <c r="CS417" i="1"/>
  <c r="CR417" i="1"/>
  <c r="CQ417" i="1"/>
  <c r="CP417" i="1"/>
  <c r="CO417" i="1"/>
  <c r="CN417" i="1"/>
  <c r="CM417" i="1"/>
  <c r="CH417" i="1"/>
  <c r="CG417" i="1"/>
  <c r="CF417" i="1"/>
  <c r="CE417" i="1"/>
  <c r="CD417" i="1"/>
  <c r="EQ417" i="1" s="1"/>
  <c r="CC417" i="1"/>
  <c r="CB417" i="1"/>
  <c r="CA417" i="1"/>
  <c r="BZ417" i="1"/>
  <c r="BY417" i="1"/>
  <c r="BX417" i="1"/>
  <c r="BW417" i="1"/>
  <c r="BV417" i="1"/>
  <c r="BU417" i="1"/>
  <c r="BT417" i="1"/>
  <c r="BS417" i="1"/>
  <c r="BN417" i="1"/>
  <c r="BM417" i="1"/>
  <c r="BL417" i="1"/>
  <c r="BK417" i="1"/>
  <c r="BJ417" i="1"/>
  <c r="DW417" i="1" s="1"/>
  <c r="BI417" i="1"/>
  <c r="BH417" i="1"/>
  <c r="BG417" i="1"/>
  <c r="BF417" i="1"/>
  <c r="BE417" i="1"/>
  <c r="BD417" i="1"/>
  <c r="BC417" i="1"/>
  <c r="BB417" i="1"/>
  <c r="AY417" i="1"/>
  <c r="AX417" i="1"/>
  <c r="AW417" i="1"/>
  <c r="AU417" i="1"/>
  <c r="AT417" i="1"/>
  <c r="AS417" i="1"/>
  <c r="AR417" i="1"/>
  <c r="AP417" i="1"/>
  <c r="DC417" i="1" s="1"/>
  <c r="AO417" i="1"/>
  <c r="AN417" i="1"/>
  <c r="AM417" i="1"/>
  <c r="AK417" i="1"/>
  <c r="AL417" i="1" s="1"/>
  <c r="AI417" i="1"/>
  <c r="AH417" i="1"/>
  <c r="AG417" i="1"/>
  <c r="AF417" i="1"/>
  <c r="AE417" i="1"/>
  <c r="AD417" i="1"/>
  <c r="AC417" i="1"/>
  <c r="AB417" i="1"/>
  <c r="Z417" i="1"/>
  <c r="AA417" i="1" s="1"/>
  <c r="Y417" i="1"/>
  <c r="X417" i="1"/>
  <c r="W417" i="1"/>
  <c r="V417" i="1"/>
  <c r="CI417" i="1" s="1"/>
  <c r="T417" i="1"/>
  <c r="S417" i="1"/>
  <c r="R417" i="1"/>
  <c r="P417" i="1"/>
  <c r="EX416" i="1"/>
  <c r="EW416" i="1"/>
  <c r="EV416" i="1"/>
  <c r="EU416" i="1"/>
  <c r="EP416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B416" i="1"/>
  <c r="DA416" i="1"/>
  <c r="CZ416" i="1"/>
  <c r="CY416" i="1"/>
  <c r="CX416" i="1"/>
  <c r="CW416" i="1"/>
  <c r="CV416" i="1"/>
  <c r="CU416" i="1"/>
  <c r="CT416" i="1"/>
  <c r="CS416" i="1"/>
  <c r="CR416" i="1"/>
  <c r="CQ416" i="1"/>
  <c r="CP416" i="1"/>
  <c r="CO416" i="1"/>
  <c r="CN416" i="1"/>
  <c r="CM416" i="1"/>
  <c r="CH416" i="1"/>
  <c r="CG416" i="1"/>
  <c r="CF416" i="1"/>
  <c r="CE416" i="1"/>
  <c r="CD416" i="1"/>
  <c r="EQ416" i="1" s="1"/>
  <c r="CC416" i="1"/>
  <c r="CB416" i="1"/>
  <c r="CA416" i="1"/>
  <c r="BZ416" i="1"/>
  <c r="BY416" i="1"/>
  <c r="BX416" i="1"/>
  <c r="BW416" i="1"/>
  <c r="BV416" i="1"/>
  <c r="BU416" i="1"/>
  <c r="BT416" i="1"/>
  <c r="BS416" i="1"/>
  <c r="BN416" i="1"/>
  <c r="BM416" i="1"/>
  <c r="BL416" i="1"/>
  <c r="BK416" i="1"/>
  <c r="BJ416" i="1"/>
  <c r="DW416" i="1" s="1"/>
  <c r="BI416" i="1"/>
  <c r="BH416" i="1"/>
  <c r="BG416" i="1"/>
  <c r="BF416" i="1"/>
  <c r="BE416" i="1"/>
  <c r="BD416" i="1"/>
  <c r="BC416" i="1"/>
  <c r="BB416" i="1"/>
  <c r="AY416" i="1"/>
  <c r="AX416" i="1"/>
  <c r="AW416" i="1"/>
  <c r="AU416" i="1"/>
  <c r="AT416" i="1"/>
  <c r="AS416" i="1"/>
  <c r="AR416" i="1"/>
  <c r="AP416" i="1"/>
  <c r="DC416" i="1" s="1"/>
  <c r="AO416" i="1"/>
  <c r="AN416" i="1"/>
  <c r="AM416" i="1"/>
  <c r="AK416" i="1"/>
  <c r="AI416" i="1"/>
  <c r="AH416" i="1"/>
  <c r="AG416" i="1"/>
  <c r="AF416" i="1"/>
  <c r="AE416" i="1"/>
  <c r="AD416" i="1"/>
  <c r="AC416" i="1"/>
  <c r="AB416" i="1"/>
  <c r="Z416" i="1"/>
  <c r="AA416" i="1" s="1"/>
  <c r="Y416" i="1"/>
  <c r="X416" i="1"/>
  <c r="W416" i="1"/>
  <c r="V416" i="1"/>
  <c r="CI416" i="1" s="1"/>
  <c r="T416" i="1"/>
  <c r="S416" i="1"/>
  <c r="R416" i="1"/>
  <c r="P416" i="1"/>
  <c r="EX415" i="1"/>
  <c r="EW415" i="1"/>
  <c r="EV415" i="1"/>
  <c r="EU415" i="1"/>
  <c r="EP415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B415" i="1"/>
  <c r="DA415" i="1"/>
  <c r="CZ415" i="1"/>
  <c r="CY415" i="1"/>
  <c r="CX415" i="1"/>
  <c r="CW415" i="1"/>
  <c r="CV415" i="1"/>
  <c r="CU415" i="1"/>
  <c r="CT415" i="1"/>
  <c r="CS415" i="1"/>
  <c r="CR415" i="1"/>
  <c r="CQ415" i="1"/>
  <c r="CP415" i="1"/>
  <c r="CO415" i="1"/>
  <c r="CN415" i="1"/>
  <c r="CM415" i="1"/>
  <c r="CH415" i="1"/>
  <c r="CG415" i="1"/>
  <c r="CF415" i="1"/>
  <c r="CE415" i="1"/>
  <c r="CD415" i="1"/>
  <c r="EQ415" i="1" s="1"/>
  <c r="CC415" i="1"/>
  <c r="CB415" i="1"/>
  <c r="CA415" i="1"/>
  <c r="BZ415" i="1"/>
  <c r="BY415" i="1"/>
  <c r="BX415" i="1"/>
  <c r="BW415" i="1"/>
  <c r="BV415" i="1"/>
  <c r="BU415" i="1"/>
  <c r="BT415" i="1"/>
  <c r="BS415" i="1"/>
  <c r="BN415" i="1"/>
  <c r="BM415" i="1"/>
  <c r="BL415" i="1"/>
  <c r="BK415" i="1"/>
  <c r="BJ415" i="1"/>
  <c r="DW415" i="1" s="1"/>
  <c r="BI415" i="1"/>
  <c r="BH415" i="1"/>
  <c r="BG415" i="1"/>
  <c r="BF415" i="1"/>
  <c r="BE415" i="1"/>
  <c r="BD415" i="1"/>
  <c r="BC415" i="1"/>
  <c r="BB415" i="1"/>
  <c r="AY415" i="1"/>
  <c r="AX415" i="1"/>
  <c r="AW415" i="1"/>
  <c r="AU415" i="1"/>
  <c r="AT415" i="1"/>
  <c r="AS415" i="1"/>
  <c r="AR415" i="1"/>
  <c r="AP415" i="1"/>
  <c r="DC415" i="1" s="1"/>
  <c r="AO415" i="1"/>
  <c r="AN415" i="1"/>
  <c r="AM415" i="1"/>
  <c r="AK415" i="1"/>
  <c r="AL415" i="1" s="1"/>
  <c r="AI415" i="1"/>
  <c r="AH415" i="1"/>
  <c r="AG415" i="1"/>
  <c r="AF415" i="1"/>
  <c r="AE415" i="1"/>
  <c r="AD415" i="1"/>
  <c r="AC415" i="1"/>
  <c r="AB415" i="1"/>
  <c r="Z415" i="1"/>
  <c r="AA415" i="1" s="1"/>
  <c r="Y415" i="1"/>
  <c r="X415" i="1"/>
  <c r="W415" i="1"/>
  <c r="V415" i="1"/>
  <c r="CI415" i="1" s="1"/>
  <c r="T415" i="1"/>
  <c r="S415" i="1"/>
  <c r="R415" i="1"/>
  <c r="P415" i="1"/>
  <c r="EX414" i="1"/>
  <c r="EW414" i="1"/>
  <c r="EV414" i="1"/>
  <c r="EU414" i="1"/>
  <c r="EP414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B414" i="1"/>
  <c r="DA414" i="1"/>
  <c r="CZ414" i="1"/>
  <c r="CY414" i="1"/>
  <c r="CX414" i="1"/>
  <c r="CW414" i="1"/>
  <c r="CV414" i="1"/>
  <c r="CU414" i="1"/>
  <c r="CT414" i="1"/>
  <c r="CS414" i="1"/>
  <c r="CR414" i="1"/>
  <c r="CQ414" i="1"/>
  <c r="CP414" i="1"/>
  <c r="CO414" i="1"/>
  <c r="CN414" i="1"/>
  <c r="CM414" i="1"/>
  <c r="CH414" i="1"/>
  <c r="CG414" i="1"/>
  <c r="CF414" i="1"/>
  <c r="CE414" i="1"/>
  <c r="CD414" i="1"/>
  <c r="EQ414" i="1" s="1"/>
  <c r="CC414" i="1"/>
  <c r="CB414" i="1"/>
  <c r="CA414" i="1"/>
  <c r="BZ414" i="1"/>
  <c r="BY414" i="1"/>
  <c r="BX414" i="1"/>
  <c r="BW414" i="1"/>
  <c r="BV414" i="1"/>
  <c r="BU414" i="1"/>
  <c r="BT414" i="1"/>
  <c r="BS414" i="1"/>
  <c r="BN414" i="1"/>
  <c r="BM414" i="1"/>
  <c r="BL414" i="1"/>
  <c r="BK414" i="1"/>
  <c r="BJ414" i="1"/>
  <c r="DW414" i="1" s="1"/>
  <c r="BI414" i="1"/>
  <c r="BH414" i="1"/>
  <c r="BG414" i="1"/>
  <c r="BF414" i="1"/>
  <c r="BE414" i="1"/>
  <c r="BD414" i="1"/>
  <c r="BC414" i="1"/>
  <c r="BB414" i="1"/>
  <c r="AY414" i="1"/>
  <c r="AX414" i="1"/>
  <c r="AW414" i="1"/>
  <c r="AU414" i="1"/>
  <c r="AT414" i="1"/>
  <c r="AS414" i="1"/>
  <c r="AR414" i="1"/>
  <c r="AP414" i="1"/>
  <c r="DC414" i="1" s="1"/>
  <c r="AO414" i="1"/>
  <c r="AN414" i="1"/>
  <c r="AM414" i="1"/>
  <c r="AK414" i="1"/>
  <c r="AI414" i="1"/>
  <c r="AH414" i="1"/>
  <c r="AG414" i="1"/>
  <c r="AF414" i="1"/>
  <c r="AE414" i="1"/>
  <c r="AD414" i="1"/>
  <c r="AC414" i="1"/>
  <c r="AB414" i="1"/>
  <c r="Z414" i="1"/>
  <c r="AA414" i="1" s="1"/>
  <c r="Y414" i="1"/>
  <c r="X414" i="1"/>
  <c r="W414" i="1"/>
  <c r="V414" i="1"/>
  <c r="CI414" i="1" s="1"/>
  <c r="T414" i="1"/>
  <c r="S414" i="1"/>
  <c r="R414" i="1"/>
  <c r="P414" i="1"/>
  <c r="EX413" i="1"/>
  <c r="EW413" i="1"/>
  <c r="EV413" i="1"/>
  <c r="EU413" i="1"/>
  <c r="EP413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B413" i="1"/>
  <c r="DA413" i="1"/>
  <c r="CZ413" i="1"/>
  <c r="CY413" i="1"/>
  <c r="CX413" i="1"/>
  <c r="CW413" i="1"/>
  <c r="CV413" i="1"/>
  <c r="CU413" i="1"/>
  <c r="CT413" i="1"/>
  <c r="CS413" i="1"/>
  <c r="CR413" i="1"/>
  <c r="CQ413" i="1"/>
  <c r="CP413" i="1"/>
  <c r="CO413" i="1"/>
  <c r="CN413" i="1"/>
  <c r="CM413" i="1"/>
  <c r="CH413" i="1"/>
  <c r="CG413" i="1"/>
  <c r="CF413" i="1"/>
  <c r="CE413" i="1"/>
  <c r="CD413" i="1"/>
  <c r="EQ413" i="1" s="1"/>
  <c r="CC413" i="1"/>
  <c r="CB413" i="1"/>
  <c r="CA413" i="1"/>
  <c r="BZ413" i="1"/>
  <c r="BY413" i="1"/>
  <c r="BX413" i="1"/>
  <c r="BW413" i="1"/>
  <c r="BV413" i="1"/>
  <c r="BU413" i="1"/>
  <c r="BT413" i="1"/>
  <c r="BS413" i="1"/>
  <c r="BN413" i="1"/>
  <c r="BM413" i="1"/>
  <c r="BL413" i="1"/>
  <c r="BK413" i="1"/>
  <c r="BJ413" i="1"/>
  <c r="DW413" i="1" s="1"/>
  <c r="BI413" i="1"/>
  <c r="BH413" i="1"/>
  <c r="BG413" i="1"/>
  <c r="BF413" i="1"/>
  <c r="BE413" i="1"/>
  <c r="BD413" i="1"/>
  <c r="BC413" i="1"/>
  <c r="BB413" i="1"/>
  <c r="AY413" i="1"/>
  <c r="AX413" i="1"/>
  <c r="AW413" i="1"/>
  <c r="AU413" i="1"/>
  <c r="AT413" i="1"/>
  <c r="AS413" i="1"/>
  <c r="AR413" i="1"/>
  <c r="AP413" i="1"/>
  <c r="DC413" i="1" s="1"/>
  <c r="AO413" i="1"/>
  <c r="AN413" i="1"/>
  <c r="AM413" i="1"/>
  <c r="AK413" i="1"/>
  <c r="AL413" i="1" s="1"/>
  <c r="AI413" i="1"/>
  <c r="AH413" i="1"/>
  <c r="AG413" i="1"/>
  <c r="AF413" i="1"/>
  <c r="AE413" i="1"/>
  <c r="AD413" i="1"/>
  <c r="AC413" i="1"/>
  <c r="AB413" i="1"/>
  <c r="Z413" i="1"/>
  <c r="AA413" i="1" s="1"/>
  <c r="Y413" i="1"/>
  <c r="X413" i="1"/>
  <c r="W413" i="1"/>
  <c r="V413" i="1"/>
  <c r="CI413" i="1" s="1"/>
  <c r="T413" i="1"/>
  <c r="S413" i="1"/>
  <c r="R413" i="1"/>
  <c r="P413" i="1"/>
  <c r="EX412" i="1"/>
  <c r="EW412" i="1"/>
  <c r="EV412" i="1"/>
  <c r="EU412" i="1"/>
  <c r="EP412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B412" i="1"/>
  <c r="DA412" i="1"/>
  <c r="CZ412" i="1"/>
  <c r="CY412" i="1"/>
  <c r="CX412" i="1"/>
  <c r="CW412" i="1"/>
  <c r="CV412" i="1"/>
  <c r="CU412" i="1"/>
  <c r="CT412" i="1"/>
  <c r="CS412" i="1"/>
  <c r="CR412" i="1"/>
  <c r="CQ412" i="1"/>
  <c r="CP412" i="1"/>
  <c r="CO412" i="1"/>
  <c r="CN412" i="1"/>
  <c r="CM412" i="1"/>
  <c r="CH412" i="1"/>
  <c r="CG412" i="1"/>
  <c r="CF412" i="1"/>
  <c r="CE412" i="1"/>
  <c r="CD412" i="1"/>
  <c r="EQ412" i="1" s="1"/>
  <c r="CC412" i="1"/>
  <c r="CB412" i="1"/>
  <c r="CA412" i="1"/>
  <c r="BZ412" i="1"/>
  <c r="BY412" i="1"/>
  <c r="BX412" i="1"/>
  <c r="BW412" i="1"/>
  <c r="BV412" i="1"/>
  <c r="BU412" i="1"/>
  <c r="BT412" i="1"/>
  <c r="BS412" i="1"/>
  <c r="BN412" i="1"/>
  <c r="BM412" i="1"/>
  <c r="BL412" i="1"/>
  <c r="BK412" i="1"/>
  <c r="BJ412" i="1"/>
  <c r="DW412" i="1" s="1"/>
  <c r="BI412" i="1"/>
  <c r="BH412" i="1"/>
  <c r="BG412" i="1"/>
  <c r="BF412" i="1"/>
  <c r="BE412" i="1"/>
  <c r="BD412" i="1"/>
  <c r="BC412" i="1"/>
  <c r="BB412" i="1"/>
  <c r="AY412" i="1"/>
  <c r="AX412" i="1"/>
  <c r="AW412" i="1"/>
  <c r="AU412" i="1"/>
  <c r="AT412" i="1"/>
  <c r="AS412" i="1"/>
  <c r="AR412" i="1"/>
  <c r="AP412" i="1"/>
  <c r="DC412" i="1" s="1"/>
  <c r="AO412" i="1"/>
  <c r="AN412" i="1"/>
  <c r="AM412" i="1"/>
  <c r="AK412" i="1"/>
  <c r="AI412" i="1"/>
  <c r="AH412" i="1"/>
  <c r="AG412" i="1"/>
  <c r="AF412" i="1"/>
  <c r="AE412" i="1"/>
  <c r="AD412" i="1"/>
  <c r="AC412" i="1"/>
  <c r="AB412" i="1"/>
  <c r="Z412" i="1"/>
  <c r="AA412" i="1" s="1"/>
  <c r="Y412" i="1"/>
  <c r="X412" i="1"/>
  <c r="W412" i="1"/>
  <c r="V412" i="1"/>
  <c r="CI412" i="1" s="1"/>
  <c r="T412" i="1"/>
  <c r="S412" i="1"/>
  <c r="R412" i="1"/>
  <c r="P412" i="1"/>
  <c r="EX411" i="1"/>
  <c r="EW411" i="1"/>
  <c r="EV411" i="1"/>
  <c r="EU411" i="1"/>
  <c r="EP411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B411" i="1"/>
  <c r="DA411" i="1"/>
  <c r="CZ411" i="1"/>
  <c r="CY411" i="1"/>
  <c r="CX411" i="1"/>
  <c r="CW411" i="1"/>
  <c r="CV411" i="1"/>
  <c r="CU411" i="1"/>
  <c r="CT411" i="1"/>
  <c r="CS411" i="1"/>
  <c r="CR411" i="1"/>
  <c r="CQ411" i="1"/>
  <c r="CP411" i="1"/>
  <c r="CO411" i="1"/>
  <c r="CN411" i="1"/>
  <c r="CM411" i="1"/>
  <c r="CH411" i="1"/>
  <c r="CG411" i="1"/>
  <c r="CF411" i="1"/>
  <c r="CE411" i="1"/>
  <c r="CD411" i="1"/>
  <c r="EQ411" i="1" s="1"/>
  <c r="CC411" i="1"/>
  <c r="CB411" i="1"/>
  <c r="CA411" i="1"/>
  <c r="BZ411" i="1"/>
  <c r="BY411" i="1"/>
  <c r="BX411" i="1"/>
  <c r="BW411" i="1"/>
  <c r="BV411" i="1"/>
  <c r="BU411" i="1"/>
  <c r="BT411" i="1"/>
  <c r="BS411" i="1"/>
  <c r="BN411" i="1"/>
  <c r="BM411" i="1"/>
  <c r="BL411" i="1"/>
  <c r="BK411" i="1"/>
  <c r="BJ411" i="1"/>
  <c r="DW411" i="1" s="1"/>
  <c r="BI411" i="1"/>
  <c r="BH411" i="1"/>
  <c r="BG411" i="1"/>
  <c r="BF411" i="1"/>
  <c r="BE411" i="1"/>
  <c r="BD411" i="1"/>
  <c r="BC411" i="1"/>
  <c r="BB411" i="1"/>
  <c r="AY411" i="1"/>
  <c r="AX411" i="1"/>
  <c r="AW411" i="1"/>
  <c r="AU411" i="1"/>
  <c r="AT411" i="1"/>
  <c r="AS411" i="1"/>
  <c r="AR411" i="1"/>
  <c r="AP411" i="1"/>
  <c r="DC411" i="1" s="1"/>
  <c r="AO411" i="1"/>
  <c r="AN411" i="1"/>
  <c r="AM411" i="1"/>
  <c r="AK411" i="1"/>
  <c r="AL411" i="1" s="1"/>
  <c r="AI411" i="1"/>
  <c r="AH411" i="1"/>
  <c r="AG411" i="1"/>
  <c r="AF411" i="1"/>
  <c r="AE411" i="1"/>
  <c r="AD411" i="1"/>
  <c r="AC411" i="1"/>
  <c r="AB411" i="1"/>
  <c r="Z411" i="1"/>
  <c r="AA411" i="1" s="1"/>
  <c r="Y411" i="1"/>
  <c r="X411" i="1"/>
  <c r="W411" i="1"/>
  <c r="V411" i="1"/>
  <c r="CI411" i="1" s="1"/>
  <c r="T411" i="1"/>
  <c r="S411" i="1"/>
  <c r="R411" i="1"/>
  <c r="P411" i="1"/>
  <c r="EX410" i="1"/>
  <c r="EW410" i="1"/>
  <c r="EV410" i="1"/>
  <c r="EU410" i="1"/>
  <c r="EP410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B410" i="1"/>
  <c r="DA410" i="1"/>
  <c r="CZ410" i="1"/>
  <c r="CY410" i="1"/>
  <c r="CX410" i="1"/>
  <c r="CW410" i="1"/>
  <c r="CV410" i="1"/>
  <c r="CU410" i="1"/>
  <c r="CT410" i="1"/>
  <c r="CS410" i="1"/>
  <c r="CR410" i="1"/>
  <c r="CQ410" i="1"/>
  <c r="CP410" i="1"/>
  <c r="CO410" i="1"/>
  <c r="CN410" i="1"/>
  <c r="CM410" i="1"/>
  <c r="CH410" i="1"/>
  <c r="CG410" i="1"/>
  <c r="CF410" i="1"/>
  <c r="CE410" i="1"/>
  <c r="CD410" i="1"/>
  <c r="EQ410" i="1" s="1"/>
  <c r="CC410" i="1"/>
  <c r="CB410" i="1"/>
  <c r="CA410" i="1"/>
  <c r="BZ410" i="1"/>
  <c r="BY410" i="1"/>
  <c r="BX410" i="1"/>
  <c r="BW410" i="1"/>
  <c r="BV410" i="1"/>
  <c r="BU410" i="1"/>
  <c r="BT410" i="1"/>
  <c r="BS410" i="1"/>
  <c r="BN410" i="1"/>
  <c r="BM410" i="1"/>
  <c r="BL410" i="1"/>
  <c r="BK410" i="1"/>
  <c r="BJ410" i="1"/>
  <c r="DW410" i="1" s="1"/>
  <c r="BI410" i="1"/>
  <c r="BH410" i="1"/>
  <c r="BG410" i="1"/>
  <c r="BF410" i="1"/>
  <c r="BE410" i="1"/>
  <c r="BD410" i="1"/>
  <c r="BC410" i="1"/>
  <c r="BB410" i="1"/>
  <c r="AY410" i="1"/>
  <c r="AX410" i="1"/>
  <c r="AW410" i="1"/>
  <c r="AU410" i="1"/>
  <c r="AT410" i="1"/>
  <c r="AS410" i="1"/>
  <c r="AR410" i="1"/>
  <c r="AP410" i="1"/>
  <c r="DC410" i="1" s="1"/>
  <c r="AO410" i="1"/>
  <c r="AN410" i="1"/>
  <c r="AM410" i="1"/>
  <c r="AK410" i="1"/>
  <c r="AI410" i="1"/>
  <c r="AH410" i="1"/>
  <c r="AG410" i="1"/>
  <c r="AF410" i="1"/>
  <c r="AE410" i="1"/>
  <c r="AD410" i="1"/>
  <c r="AC410" i="1"/>
  <c r="AB410" i="1"/>
  <c r="Z410" i="1"/>
  <c r="AA410" i="1" s="1"/>
  <c r="Y410" i="1"/>
  <c r="X410" i="1"/>
  <c r="W410" i="1"/>
  <c r="V410" i="1"/>
  <c r="CI410" i="1" s="1"/>
  <c r="T410" i="1"/>
  <c r="S410" i="1"/>
  <c r="R410" i="1"/>
  <c r="P410" i="1"/>
  <c r="EX409" i="1"/>
  <c r="EW409" i="1"/>
  <c r="EV409" i="1"/>
  <c r="EU409" i="1"/>
  <c r="EP409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B409" i="1"/>
  <c r="DA409" i="1"/>
  <c r="CZ409" i="1"/>
  <c r="CY409" i="1"/>
  <c r="CX409" i="1"/>
  <c r="CW409" i="1"/>
  <c r="CV409" i="1"/>
  <c r="CU409" i="1"/>
  <c r="CT409" i="1"/>
  <c r="CS409" i="1"/>
  <c r="CR409" i="1"/>
  <c r="CQ409" i="1"/>
  <c r="CP409" i="1"/>
  <c r="CO409" i="1"/>
  <c r="CN409" i="1"/>
  <c r="CM409" i="1"/>
  <c r="CH409" i="1"/>
  <c r="CG409" i="1"/>
  <c r="CF409" i="1"/>
  <c r="CE409" i="1"/>
  <c r="CD409" i="1"/>
  <c r="EQ409" i="1" s="1"/>
  <c r="CC409" i="1"/>
  <c r="CB409" i="1"/>
  <c r="CA409" i="1"/>
  <c r="BZ409" i="1"/>
  <c r="BY409" i="1"/>
  <c r="BX409" i="1"/>
  <c r="BW409" i="1"/>
  <c r="BV409" i="1"/>
  <c r="BU409" i="1"/>
  <c r="BT409" i="1"/>
  <c r="BS409" i="1"/>
  <c r="BN409" i="1"/>
  <c r="BM409" i="1"/>
  <c r="BL409" i="1"/>
  <c r="BK409" i="1"/>
  <c r="BJ409" i="1"/>
  <c r="DW409" i="1" s="1"/>
  <c r="BI409" i="1"/>
  <c r="BH409" i="1"/>
  <c r="BG409" i="1"/>
  <c r="BF409" i="1"/>
  <c r="BE409" i="1"/>
  <c r="BD409" i="1"/>
  <c r="BC409" i="1"/>
  <c r="BB409" i="1"/>
  <c r="AY409" i="1"/>
  <c r="AX409" i="1"/>
  <c r="AW409" i="1"/>
  <c r="AU409" i="1"/>
  <c r="AT409" i="1"/>
  <c r="AS409" i="1"/>
  <c r="AR409" i="1"/>
  <c r="AP409" i="1"/>
  <c r="DC409" i="1" s="1"/>
  <c r="AO409" i="1"/>
  <c r="AN409" i="1"/>
  <c r="AM409" i="1"/>
  <c r="AK409" i="1"/>
  <c r="AL409" i="1" s="1"/>
  <c r="AI409" i="1"/>
  <c r="AH409" i="1"/>
  <c r="AG409" i="1"/>
  <c r="AF409" i="1"/>
  <c r="AE409" i="1"/>
  <c r="AD409" i="1"/>
  <c r="AC409" i="1"/>
  <c r="AB409" i="1"/>
  <c r="Z409" i="1"/>
  <c r="AA409" i="1" s="1"/>
  <c r="Y409" i="1"/>
  <c r="X409" i="1"/>
  <c r="W409" i="1"/>
  <c r="V409" i="1"/>
  <c r="CI409" i="1" s="1"/>
  <c r="T409" i="1"/>
  <c r="S409" i="1"/>
  <c r="R409" i="1"/>
  <c r="P409" i="1"/>
  <c r="EX408" i="1"/>
  <c r="EW408" i="1"/>
  <c r="EV408" i="1"/>
  <c r="EU408" i="1"/>
  <c r="EP408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B408" i="1"/>
  <c r="DA408" i="1"/>
  <c r="CZ408" i="1"/>
  <c r="CY408" i="1"/>
  <c r="CX408" i="1"/>
  <c r="CW408" i="1"/>
  <c r="CV408" i="1"/>
  <c r="CU408" i="1"/>
  <c r="CT408" i="1"/>
  <c r="CS408" i="1"/>
  <c r="CR408" i="1"/>
  <c r="CQ408" i="1"/>
  <c r="CP408" i="1"/>
  <c r="CO408" i="1"/>
  <c r="CN408" i="1"/>
  <c r="CM408" i="1"/>
  <c r="CH408" i="1"/>
  <c r="CG408" i="1"/>
  <c r="CF408" i="1"/>
  <c r="CE408" i="1"/>
  <c r="CD408" i="1"/>
  <c r="EQ408" i="1" s="1"/>
  <c r="CC408" i="1"/>
  <c r="CB408" i="1"/>
  <c r="CA408" i="1"/>
  <c r="BZ408" i="1"/>
  <c r="BY408" i="1"/>
  <c r="BX408" i="1"/>
  <c r="BW408" i="1"/>
  <c r="BV408" i="1"/>
  <c r="BU408" i="1"/>
  <c r="BT408" i="1"/>
  <c r="BS408" i="1"/>
  <c r="BN408" i="1"/>
  <c r="BM408" i="1"/>
  <c r="BL408" i="1"/>
  <c r="BK408" i="1"/>
  <c r="BJ408" i="1"/>
  <c r="DW408" i="1" s="1"/>
  <c r="BI408" i="1"/>
  <c r="BH408" i="1"/>
  <c r="BG408" i="1"/>
  <c r="BF408" i="1"/>
  <c r="BE408" i="1"/>
  <c r="BD408" i="1"/>
  <c r="BC408" i="1"/>
  <c r="BB408" i="1"/>
  <c r="AY408" i="1"/>
  <c r="AX408" i="1"/>
  <c r="AW408" i="1"/>
  <c r="AU408" i="1"/>
  <c r="AT408" i="1"/>
  <c r="AS408" i="1"/>
  <c r="AR408" i="1"/>
  <c r="AP408" i="1"/>
  <c r="DC408" i="1" s="1"/>
  <c r="AO408" i="1"/>
  <c r="AN408" i="1"/>
  <c r="AM408" i="1"/>
  <c r="AK408" i="1"/>
  <c r="AI408" i="1"/>
  <c r="AH408" i="1"/>
  <c r="AG408" i="1"/>
  <c r="AF408" i="1"/>
  <c r="AE408" i="1"/>
  <c r="AD408" i="1"/>
  <c r="AC408" i="1"/>
  <c r="AB408" i="1"/>
  <c r="Z408" i="1"/>
  <c r="AA408" i="1" s="1"/>
  <c r="Y408" i="1"/>
  <c r="X408" i="1"/>
  <c r="W408" i="1"/>
  <c r="V408" i="1"/>
  <c r="CI408" i="1" s="1"/>
  <c r="T408" i="1"/>
  <c r="S408" i="1"/>
  <c r="R408" i="1"/>
  <c r="P408" i="1"/>
  <c r="EX407" i="1"/>
  <c r="EW407" i="1"/>
  <c r="EV407" i="1"/>
  <c r="EU407" i="1"/>
  <c r="EP407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B407" i="1"/>
  <c r="DA407" i="1"/>
  <c r="CZ407" i="1"/>
  <c r="CY407" i="1"/>
  <c r="CX407" i="1"/>
  <c r="CW407" i="1"/>
  <c r="CV407" i="1"/>
  <c r="CU407" i="1"/>
  <c r="CT407" i="1"/>
  <c r="CS407" i="1"/>
  <c r="CR407" i="1"/>
  <c r="CQ407" i="1"/>
  <c r="CP407" i="1"/>
  <c r="CO407" i="1"/>
  <c r="CN407" i="1"/>
  <c r="CM407" i="1"/>
  <c r="CH407" i="1"/>
  <c r="CG407" i="1"/>
  <c r="CF407" i="1"/>
  <c r="CE407" i="1"/>
  <c r="CD407" i="1"/>
  <c r="EQ407" i="1" s="1"/>
  <c r="CC407" i="1"/>
  <c r="CB407" i="1"/>
  <c r="CA407" i="1"/>
  <c r="BZ407" i="1"/>
  <c r="BY407" i="1"/>
  <c r="BX407" i="1"/>
  <c r="BW407" i="1"/>
  <c r="BV407" i="1"/>
  <c r="BU407" i="1"/>
  <c r="BT407" i="1"/>
  <c r="BS407" i="1"/>
  <c r="BN407" i="1"/>
  <c r="BM407" i="1"/>
  <c r="BL407" i="1"/>
  <c r="BK407" i="1"/>
  <c r="BJ407" i="1"/>
  <c r="DW407" i="1" s="1"/>
  <c r="BI407" i="1"/>
  <c r="BH407" i="1"/>
  <c r="BG407" i="1"/>
  <c r="BF407" i="1"/>
  <c r="BE407" i="1"/>
  <c r="BD407" i="1"/>
  <c r="BC407" i="1"/>
  <c r="BB407" i="1"/>
  <c r="AY407" i="1"/>
  <c r="AX407" i="1"/>
  <c r="AW407" i="1"/>
  <c r="AU407" i="1"/>
  <c r="AT407" i="1"/>
  <c r="AS407" i="1"/>
  <c r="AR407" i="1"/>
  <c r="AP407" i="1"/>
  <c r="DC407" i="1" s="1"/>
  <c r="AO407" i="1"/>
  <c r="AN407" i="1"/>
  <c r="AM407" i="1"/>
  <c r="AK407" i="1"/>
  <c r="AL407" i="1" s="1"/>
  <c r="AI407" i="1"/>
  <c r="AH407" i="1"/>
  <c r="AG407" i="1"/>
  <c r="AF407" i="1"/>
  <c r="AE407" i="1"/>
  <c r="AD407" i="1"/>
  <c r="AC407" i="1"/>
  <c r="AB407" i="1"/>
  <c r="Z407" i="1"/>
  <c r="AA407" i="1" s="1"/>
  <c r="Y407" i="1"/>
  <c r="X407" i="1"/>
  <c r="W407" i="1"/>
  <c r="V407" i="1"/>
  <c r="CI407" i="1" s="1"/>
  <c r="T407" i="1"/>
  <c r="S407" i="1"/>
  <c r="R407" i="1"/>
  <c r="P407" i="1"/>
  <c r="EX406" i="1"/>
  <c r="EW406" i="1"/>
  <c r="EV406" i="1"/>
  <c r="EU406" i="1"/>
  <c r="EP406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B406" i="1"/>
  <c r="DA406" i="1"/>
  <c r="CZ406" i="1"/>
  <c r="CY406" i="1"/>
  <c r="CX406" i="1"/>
  <c r="CW406" i="1"/>
  <c r="CV406" i="1"/>
  <c r="CU406" i="1"/>
  <c r="CT406" i="1"/>
  <c r="CS406" i="1"/>
  <c r="CR406" i="1"/>
  <c r="CQ406" i="1"/>
  <c r="CP406" i="1"/>
  <c r="CO406" i="1"/>
  <c r="CN406" i="1"/>
  <c r="CM406" i="1"/>
  <c r="CH406" i="1"/>
  <c r="CG406" i="1"/>
  <c r="CF406" i="1"/>
  <c r="CE406" i="1"/>
  <c r="CD406" i="1"/>
  <c r="EQ406" i="1" s="1"/>
  <c r="CC406" i="1"/>
  <c r="CB406" i="1"/>
  <c r="CA406" i="1"/>
  <c r="BZ406" i="1"/>
  <c r="BY406" i="1"/>
  <c r="BX406" i="1"/>
  <c r="BW406" i="1"/>
  <c r="BV406" i="1"/>
  <c r="BU406" i="1"/>
  <c r="BT406" i="1"/>
  <c r="BS406" i="1"/>
  <c r="BN406" i="1"/>
  <c r="BM406" i="1"/>
  <c r="BL406" i="1"/>
  <c r="BK406" i="1"/>
  <c r="BJ406" i="1"/>
  <c r="DW406" i="1" s="1"/>
  <c r="BI406" i="1"/>
  <c r="BH406" i="1"/>
  <c r="BG406" i="1"/>
  <c r="BF406" i="1"/>
  <c r="BE406" i="1"/>
  <c r="BD406" i="1"/>
  <c r="BC406" i="1"/>
  <c r="BB406" i="1"/>
  <c r="AY406" i="1"/>
  <c r="AX406" i="1"/>
  <c r="AW406" i="1"/>
  <c r="AU406" i="1"/>
  <c r="AT406" i="1"/>
  <c r="AS406" i="1"/>
  <c r="AR406" i="1"/>
  <c r="AP406" i="1"/>
  <c r="DC406" i="1" s="1"/>
  <c r="AO406" i="1"/>
  <c r="AN406" i="1"/>
  <c r="AM406" i="1"/>
  <c r="AK406" i="1"/>
  <c r="AI406" i="1"/>
  <c r="AH406" i="1"/>
  <c r="AG406" i="1"/>
  <c r="AF406" i="1"/>
  <c r="AE406" i="1"/>
  <c r="AD406" i="1"/>
  <c r="AC406" i="1"/>
  <c r="AB406" i="1"/>
  <c r="Z406" i="1"/>
  <c r="AA406" i="1" s="1"/>
  <c r="Y406" i="1"/>
  <c r="X406" i="1"/>
  <c r="W406" i="1"/>
  <c r="V406" i="1"/>
  <c r="CI406" i="1" s="1"/>
  <c r="T406" i="1"/>
  <c r="S406" i="1"/>
  <c r="R406" i="1"/>
  <c r="P406" i="1"/>
  <c r="EX405" i="1"/>
  <c r="EW405" i="1"/>
  <c r="EV405" i="1"/>
  <c r="EU405" i="1"/>
  <c r="EP405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B405" i="1"/>
  <c r="DA405" i="1"/>
  <c r="CZ405" i="1"/>
  <c r="CY405" i="1"/>
  <c r="CX405" i="1"/>
  <c r="CW405" i="1"/>
  <c r="CV405" i="1"/>
  <c r="CU405" i="1"/>
  <c r="CT405" i="1"/>
  <c r="CS405" i="1"/>
  <c r="CR405" i="1"/>
  <c r="CQ405" i="1"/>
  <c r="CP405" i="1"/>
  <c r="CO405" i="1"/>
  <c r="CN405" i="1"/>
  <c r="CM405" i="1"/>
  <c r="CH405" i="1"/>
  <c r="CG405" i="1"/>
  <c r="CF405" i="1"/>
  <c r="CE405" i="1"/>
  <c r="CD405" i="1"/>
  <c r="EQ405" i="1" s="1"/>
  <c r="CC405" i="1"/>
  <c r="CB405" i="1"/>
  <c r="CA405" i="1"/>
  <c r="BZ405" i="1"/>
  <c r="BY405" i="1"/>
  <c r="BX405" i="1"/>
  <c r="BW405" i="1"/>
  <c r="BV405" i="1"/>
  <c r="BU405" i="1"/>
  <c r="BT405" i="1"/>
  <c r="BS405" i="1"/>
  <c r="BN405" i="1"/>
  <c r="BM405" i="1"/>
  <c r="BL405" i="1"/>
  <c r="BK405" i="1"/>
  <c r="BJ405" i="1"/>
  <c r="DW405" i="1" s="1"/>
  <c r="BI405" i="1"/>
  <c r="BH405" i="1"/>
  <c r="BG405" i="1"/>
  <c r="BF405" i="1"/>
  <c r="BE405" i="1"/>
  <c r="BD405" i="1"/>
  <c r="BC405" i="1"/>
  <c r="BB405" i="1"/>
  <c r="AY405" i="1"/>
  <c r="AX405" i="1"/>
  <c r="AW405" i="1"/>
  <c r="AU405" i="1"/>
  <c r="AT405" i="1"/>
  <c r="AS405" i="1"/>
  <c r="AR405" i="1"/>
  <c r="AP405" i="1"/>
  <c r="DC405" i="1" s="1"/>
  <c r="AO405" i="1"/>
  <c r="AN405" i="1"/>
  <c r="AM405" i="1"/>
  <c r="AK405" i="1"/>
  <c r="AL405" i="1" s="1"/>
  <c r="AI405" i="1"/>
  <c r="AH405" i="1"/>
  <c r="AG405" i="1"/>
  <c r="AF405" i="1"/>
  <c r="AE405" i="1"/>
  <c r="AD405" i="1"/>
  <c r="AC405" i="1"/>
  <c r="AB405" i="1"/>
  <c r="Z405" i="1"/>
  <c r="AA405" i="1" s="1"/>
  <c r="Y405" i="1"/>
  <c r="X405" i="1"/>
  <c r="W405" i="1"/>
  <c r="V405" i="1"/>
  <c r="CI405" i="1" s="1"/>
  <c r="T405" i="1"/>
  <c r="S405" i="1"/>
  <c r="R405" i="1"/>
  <c r="P405" i="1"/>
  <c r="EX404" i="1"/>
  <c r="EW404" i="1"/>
  <c r="EV404" i="1"/>
  <c r="EU404" i="1"/>
  <c r="EP404" i="1"/>
  <c r="EO404" i="1"/>
  <c r="EN404" i="1"/>
  <c r="EM404" i="1"/>
  <c r="EL404" i="1"/>
  <c r="EK404" i="1"/>
  <c r="EJ404" i="1"/>
  <c r="EI404" i="1"/>
  <c r="EH404" i="1"/>
  <c r="EG404" i="1"/>
  <c r="EF404" i="1"/>
  <c r="EE404" i="1"/>
  <c r="ED404" i="1"/>
  <c r="EC404" i="1"/>
  <c r="EB404" i="1"/>
  <c r="EA404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B404" i="1"/>
  <c r="DA404" i="1"/>
  <c r="CZ404" i="1"/>
  <c r="CY404" i="1"/>
  <c r="CX404" i="1"/>
  <c r="CW404" i="1"/>
  <c r="CV404" i="1"/>
  <c r="CU404" i="1"/>
  <c r="CT404" i="1"/>
  <c r="CS404" i="1"/>
  <c r="CR404" i="1"/>
  <c r="CQ404" i="1"/>
  <c r="CP404" i="1"/>
  <c r="CO404" i="1"/>
  <c r="CN404" i="1"/>
  <c r="CM404" i="1"/>
  <c r="CH404" i="1"/>
  <c r="CG404" i="1"/>
  <c r="CF404" i="1"/>
  <c r="CE404" i="1"/>
  <c r="CD404" i="1"/>
  <c r="EQ404" i="1" s="1"/>
  <c r="CC404" i="1"/>
  <c r="CB404" i="1"/>
  <c r="CA404" i="1"/>
  <c r="BZ404" i="1"/>
  <c r="BY404" i="1"/>
  <c r="BX404" i="1"/>
  <c r="BW404" i="1"/>
  <c r="BV404" i="1"/>
  <c r="BU404" i="1"/>
  <c r="BT404" i="1"/>
  <c r="BS404" i="1"/>
  <c r="BN404" i="1"/>
  <c r="BM404" i="1"/>
  <c r="BL404" i="1"/>
  <c r="BK404" i="1"/>
  <c r="BJ404" i="1"/>
  <c r="DW404" i="1" s="1"/>
  <c r="BI404" i="1"/>
  <c r="BH404" i="1"/>
  <c r="BG404" i="1"/>
  <c r="BF404" i="1"/>
  <c r="BE404" i="1"/>
  <c r="BD404" i="1"/>
  <c r="BC404" i="1"/>
  <c r="BB404" i="1"/>
  <c r="AY404" i="1"/>
  <c r="AX404" i="1"/>
  <c r="AW404" i="1"/>
  <c r="AU404" i="1"/>
  <c r="AT404" i="1"/>
  <c r="AS404" i="1"/>
  <c r="AR404" i="1"/>
  <c r="AP404" i="1"/>
  <c r="DC404" i="1" s="1"/>
  <c r="AO404" i="1"/>
  <c r="AN404" i="1"/>
  <c r="AM404" i="1"/>
  <c r="AK404" i="1"/>
  <c r="AI404" i="1"/>
  <c r="AH404" i="1"/>
  <c r="AG404" i="1"/>
  <c r="AF404" i="1"/>
  <c r="AE404" i="1"/>
  <c r="AD404" i="1"/>
  <c r="AC404" i="1"/>
  <c r="AB404" i="1"/>
  <c r="Z404" i="1"/>
  <c r="AA404" i="1" s="1"/>
  <c r="Y404" i="1"/>
  <c r="X404" i="1"/>
  <c r="W404" i="1"/>
  <c r="V404" i="1"/>
  <c r="CI404" i="1" s="1"/>
  <c r="T404" i="1"/>
  <c r="S404" i="1"/>
  <c r="R404" i="1"/>
  <c r="P404" i="1"/>
  <c r="EX403" i="1"/>
  <c r="EW403" i="1"/>
  <c r="EV403" i="1"/>
  <c r="EU403" i="1"/>
  <c r="EP403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B403" i="1"/>
  <c r="DA403" i="1"/>
  <c r="CZ403" i="1"/>
  <c r="CY403" i="1"/>
  <c r="CX403" i="1"/>
  <c r="CW403" i="1"/>
  <c r="CV403" i="1"/>
  <c r="CU403" i="1"/>
  <c r="CT403" i="1"/>
  <c r="CS403" i="1"/>
  <c r="CR403" i="1"/>
  <c r="CQ403" i="1"/>
  <c r="CP403" i="1"/>
  <c r="CO403" i="1"/>
  <c r="CN403" i="1"/>
  <c r="CM403" i="1"/>
  <c r="CH403" i="1"/>
  <c r="CG403" i="1"/>
  <c r="CF403" i="1"/>
  <c r="CE403" i="1"/>
  <c r="CD403" i="1"/>
  <c r="EQ403" i="1" s="1"/>
  <c r="CC403" i="1"/>
  <c r="CB403" i="1"/>
  <c r="CA403" i="1"/>
  <c r="BZ403" i="1"/>
  <c r="BY403" i="1"/>
  <c r="BX403" i="1"/>
  <c r="BW403" i="1"/>
  <c r="BV403" i="1"/>
  <c r="BU403" i="1"/>
  <c r="BT403" i="1"/>
  <c r="BS403" i="1"/>
  <c r="BN403" i="1"/>
  <c r="BM403" i="1"/>
  <c r="BL403" i="1"/>
  <c r="BK403" i="1"/>
  <c r="BJ403" i="1"/>
  <c r="DW403" i="1" s="1"/>
  <c r="BI403" i="1"/>
  <c r="BH403" i="1"/>
  <c r="BG403" i="1"/>
  <c r="BF403" i="1"/>
  <c r="BE403" i="1"/>
  <c r="BD403" i="1"/>
  <c r="BC403" i="1"/>
  <c r="BB403" i="1"/>
  <c r="AY403" i="1"/>
  <c r="AX403" i="1"/>
  <c r="AW403" i="1"/>
  <c r="AU403" i="1"/>
  <c r="AT403" i="1"/>
  <c r="AS403" i="1"/>
  <c r="AR403" i="1"/>
  <c r="AP403" i="1"/>
  <c r="DC403" i="1" s="1"/>
  <c r="AO403" i="1"/>
  <c r="AN403" i="1"/>
  <c r="AM403" i="1"/>
  <c r="AK403" i="1"/>
  <c r="AL403" i="1" s="1"/>
  <c r="AI403" i="1"/>
  <c r="AH403" i="1"/>
  <c r="AG403" i="1"/>
  <c r="AF403" i="1"/>
  <c r="AE403" i="1"/>
  <c r="AD403" i="1"/>
  <c r="AC403" i="1"/>
  <c r="AB403" i="1"/>
  <c r="Z403" i="1"/>
  <c r="AA403" i="1" s="1"/>
  <c r="Y403" i="1"/>
  <c r="X403" i="1"/>
  <c r="W403" i="1"/>
  <c r="V403" i="1"/>
  <c r="CI403" i="1" s="1"/>
  <c r="T403" i="1"/>
  <c r="S403" i="1"/>
  <c r="R403" i="1"/>
  <c r="P403" i="1"/>
  <c r="EX402" i="1"/>
  <c r="EW402" i="1"/>
  <c r="EV402" i="1"/>
  <c r="EU402" i="1"/>
  <c r="EP402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B402" i="1"/>
  <c r="DA402" i="1"/>
  <c r="CZ402" i="1"/>
  <c r="CY402" i="1"/>
  <c r="CX402" i="1"/>
  <c r="CW402" i="1"/>
  <c r="CV402" i="1"/>
  <c r="CU402" i="1"/>
  <c r="CT402" i="1"/>
  <c r="CS402" i="1"/>
  <c r="CR402" i="1"/>
  <c r="CQ402" i="1"/>
  <c r="CP402" i="1"/>
  <c r="CO402" i="1"/>
  <c r="CN402" i="1"/>
  <c r="CM402" i="1"/>
  <c r="CH402" i="1"/>
  <c r="CG402" i="1"/>
  <c r="CF402" i="1"/>
  <c r="CE402" i="1"/>
  <c r="CD402" i="1"/>
  <c r="EQ402" i="1" s="1"/>
  <c r="CC402" i="1"/>
  <c r="CB402" i="1"/>
  <c r="CA402" i="1"/>
  <c r="BZ402" i="1"/>
  <c r="BY402" i="1"/>
  <c r="BX402" i="1"/>
  <c r="BW402" i="1"/>
  <c r="BV402" i="1"/>
  <c r="BU402" i="1"/>
  <c r="BT402" i="1"/>
  <c r="BS402" i="1"/>
  <c r="BN402" i="1"/>
  <c r="BM402" i="1"/>
  <c r="BL402" i="1"/>
  <c r="BK402" i="1"/>
  <c r="BJ402" i="1"/>
  <c r="DW402" i="1" s="1"/>
  <c r="BI402" i="1"/>
  <c r="BH402" i="1"/>
  <c r="BG402" i="1"/>
  <c r="BF402" i="1"/>
  <c r="BE402" i="1"/>
  <c r="BD402" i="1"/>
  <c r="BC402" i="1"/>
  <c r="BB402" i="1"/>
  <c r="AY402" i="1"/>
  <c r="AX402" i="1"/>
  <c r="AW402" i="1"/>
  <c r="AU402" i="1"/>
  <c r="AT402" i="1"/>
  <c r="AS402" i="1"/>
  <c r="AR402" i="1"/>
  <c r="AP402" i="1"/>
  <c r="DC402" i="1" s="1"/>
  <c r="AO402" i="1"/>
  <c r="AN402" i="1"/>
  <c r="AM402" i="1"/>
  <c r="AK402" i="1"/>
  <c r="AI402" i="1"/>
  <c r="AH402" i="1"/>
  <c r="AG402" i="1"/>
  <c r="AF402" i="1"/>
  <c r="AE402" i="1"/>
  <c r="AD402" i="1"/>
  <c r="AC402" i="1"/>
  <c r="AB402" i="1"/>
  <c r="Z402" i="1"/>
  <c r="AA402" i="1" s="1"/>
  <c r="Y402" i="1"/>
  <c r="X402" i="1"/>
  <c r="W402" i="1"/>
  <c r="V402" i="1"/>
  <c r="CI402" i="1" s="1"/>
  <c r="T402" i="1"/>
  <c r="S402" i="1"/>
  <c r="R402" i="1"/>
  <c r="P402" i="1"/>
  <c r="EX401" i="1"/>
  <c r="EW401" i="1"/>
  <c r="EV401" i="1"/>
  <c r="EU401" i="1"/>
  <c r="EP401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B401" i="1"/>
  <c r="DA401" i="1"/>
  <c r="CZ401" i="1"/>
  <c r="CY401" i="1"/>
  <c r="CX401" i="1"/>
  <c r="CW401" i="1"/>
  <c r="CV401" i="1"/>
  <c r="CU401" i="1"/>
  <c r="CT401" i="1"/>
  <c r="CS401" i="1"/>
  <c r="CR401" i="1"/>
  <c r="CQ401" i="1"/>
  <c r="CP401" i="1"/>
  <c r="CO401" i="1"/>
  <c r="CN401" i="1"/>
  <c r="CM401" i="1"/>
  <c r="CH401" i="1"/>
  <c r="CG401" i="1"/>
  <c r="CF401" i="1"/>
  <c r="CE401" i="1"/>
  <c r="CD401" i="1"/>
  <c r="EQ401" i="1" s="1"/>
  <c r="CC401" i="1"/>
  <c r="CB401" i="1"/>
  <c r="CA401" i="1"/>
  <c r="BZ401" i="1"/>
  <c r="BY401" i="1"/>
  <c r="BX401" i="1"/>
  <c r="BW401" i="1"/>
  <c r="BV401" i="1"/>
  <c r="BU401" i="1"/>
  <c r="BT401" i="1"/>
  <c r="BS401" i="1"/>
  <c r="BN401" i="1"/>
  <c r="BM401" i="1"/>
  <c r="BL401" i="1"/>
  <c r="BK401" i="1"/>
  <c r="BJ401" i="1"/>
  <c r="DW401" i="1" s="1"/>
  <c r="BI401" i="1"/>
  <c r="BH401" i="1"/>
  <c r="BG401" i="1"/>
  <c r="BF401" i="1"/>
  <c r="BE401" i="1"/>
  <c r="BD401" i="1"/>
  <c r="BC401" i="1"/>
  <c r="BB401" i="1"/>
  <c r="AY401" i="1"/>
  <c r="AX401" i="1"/>
  <c r="AW401" i="1"/>
  <c r="AU401" i="1"/>
  <c r="AT401" i="1"/>
  <c r="AS401" i="1"/>
  <c r="AR401" i="1"/>
  <c r="AP401" i="1"/>
  <c r="DC401" i="1" s="1"/>
  <c r="AO401" i="1"/>
  <c r="AN401" i="1"/>
  <c r="AM401" i="1"/>
  <c r="AK401" i="1"/>
  <c r="AL401" i="1" s="1"/>
  <c r="AI401" i="1"/>
  <c r="AH401" i="1"/>
  <c r="AG401" i="1"/>
  <c r="AF401" i="1"/>
  <c r="AE401" i="1"/>
  <c r="AD401" i="1"/>
  <c r="AC401" i="1"/>
  <c r="AB401" i="1"/>
  <c r="Z401" i="1"/>
  <c r="AA401" i="1" s="1"/>
  <c r="Y401" i="1"/>
  <c r="X401" i="1"/>
  <c r="W401" i="1"/>
  <c r="V401" i="1"/>
  <c r="CI401" i="1" s="1"/>
  <c r="T401" i="1"/>
  <c r="S401" i="1"/>
  <c r="R401" i="1"/>
  <c r="P401" i="1"/>
  <c r="EX400" i="1"/>
  <c r="EW400" i="1"/>
  <c r="EV400" i="1"/>
  <c r="EU400" i="1"/>
  <c r="EP400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B400" i="1"/>
  <c r="DA400" i="1"/>
  <c r="CZ400" i="1"/>
  <c r="CY400" i="1"/>
  <c r="CX400" i="1"/>
  <c r="CW400" i="1"/>
  <c r="CV400" i="1"/>
  <c r="CU400" i="1"/>
  <c r="CT400" i="1"/>
  <c r="CS400" i="1"/>
  <c r="CR400" i="1"/>
  <c r="CQ400" i="1"/>
  <c r="CP400" i="1"/>
  <c r="CO400" i="1"/>
  <c r="CN400" i="1"/>
  <c r="CM400" i="1"/>
  <c r="CH400" i="1"/>
  <c r="CG400" i="1"/>
  <c r="CF400" i="1"/>
  <c r="CE400" i="1"/>
  <c r="CD400" i="1"/>
  <c r="EQ400" i="1" s="1"/>
  <c r="CC400" i="1"/>
  <c r="CB400" i="1"/>
  <c r="CA400" i="1"/>
  <c r="BZ400" i="1"/>
  <c r="BY400" i="1"/>
  <c r="BX400" i="1"/>
  <c r="BW400" i="1"/>
  <c r="BV400" i="1"/>
  <c r="BU400" i="1"/>
  <c r="BT400" i="1"/>
  <c r="BS400" i="1"/>
  <c r="BN400" i="1"/>
  <c r="BM400" i="1"/>
  <c r="BL400" i="1"/>
  <c r="BK400" i="1"/>
  <c r="BJ400" i="1"/>
  <c r="DW400" i="1" s="1"/>
  <c r="BI400" i="1"/>
  <c r="BH400" i="1"/>
  <c r="BG400" i="1"/>
  <c r="BF400" i="1"/>
  <c r="BE400" i="1"/>
  <c r="BD400" i="1"/>
  <c r="BC400" i="1"/>
  <c r="BB400" i="1"/>
  <c r="AY400" i="1"/>
  <c r="AX400" i="1"/>
  <c r="AW400" i="1"/>
  <c r="AU400" i="1"/>
  <c r="AT400" i="1"/>
  <c r="AS400" i="1"/>
  <c r="AR400" i="1"/>
  <c r="AP400" i="1"/>
  <c r="DC400" i="1" s="1"/>
  <c r="AO400" i="1"/>
  <c r="AN400" i="1"/>
  <c r="AM400" i="1"/>
  <c r="AK400" i="1"/>
  <c r="AI400" i="1"/>
  <c r="AH400" i="1"/>
  <c r="AG400" i="1"/>
  <c r="AF400" i="1"/>
  <c r="AE400" i="1"/>
  <c r="AD400" i="1"/>
  <c r="AC400" i="1"/>
  <c r="AB400" i="1"/>
  <c r="Z400" i="1"/>
  <c r="AA400" i="1" s="1"/>
  <c r="Y400" i="1"/>
  <c r="X400" i="1"/>
  <c r="W400" i="1"/>
  <c r="V400" i="1"/>
  <c r="CI400" i="1" s="1"/>
  <c r="T400" i="1"/>
  <c r="S400" i="1"/>
  <c r="R400" i="1"/>
  <c r="P400" i="1"/>
  <c r="EX399" i="1"/>
  <c r="EW399" i="1"/>
  <c r="EV399" i="1"/>
  <c r="EU399" i="1"/>
  <c r="EP399" i="1"/>
  <c r="EO399" i="1"/>
  <c r="EN399" i="1"/>
  <c r="EM399" i="1"/>
  <c r="EL399" i="1"/>
  <c r="EK399" i="1"/>
  <c r="EJ399" i="1"/>
  <c r="EI399" i="1"/>
  <c r="EH399" i="1"/>
  <c r="EG399" i="1"/>
  <c r="EF399" i="1"/>
  <c r="EE399" i="1"/>
  <c r="ED399" i="1"/>
  <c r="EC399" i="1"/>
  <c r="EB399" i="1"/>
  <c r="EA399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B399" i="1"/>
  <c r="DA399" i="1"/>
  <c r="CZ399" i="1"/>
  <c r="CY399" i="1"/>
  <c r="CX399" i="1"/>
  <c r="CW399" i="1"/>
  <c r="CV399" i="1"/>
  <c r="CU399" i="1"/>
  <c r="CT399" i="1"/>
  <c r="CS399" i="1"/>
  <c r="CR399" i="1"/>
  <c r="CQ399" i="1"/>
  <c r="CP399" i="1"/>
  <c r="CO399" i="1"/>
  <c r="CN399" i="1"/>
  <c r="CM399" i="1"/>
  <c r="CH399" i="1"/>
  <c r="CG399" i="1"/>
  <c r="CF399" i="1"/>
  <c r="CE399" i="1"/>
  <c r="CD399" i="1"/>
  <c r="EQ399" i="1" s="1"/>
  <c r="CC399" i="1"/>
  <c r="CB399" i="1"/>
  <c r="CA399" i="1"/>
  <c r="BZ399" i="1"/>
  <c r="BY399" i="1"/>
  <c r="BX399" i="1"/>
  <c r="BW399" i="1"/>
  <c r="BV399" i="1"/>
  <c r="BU399" i="1"/>
  <c r="BT399" i="1"/>
  <c r="BS399" i="1"/>
  <c r="BN399" i="1"/>
  <c r="BM399" i="1"/>
  <c r="BL399" i="1"/>
  <c r="BK399" i="1"/>
  <c r="BJ399" i="1"/>
  <c r="DW399" i="1" s="1"/>
  <c r="BI399" i="1"/>
  <c r="BH399" i="1"/>
  <c r="BG399" i="1"/>
  <c r="BF399" i="1"/>
  <c r="BE399" i="1"/>
  <c r="BD399" i="1"/>
  <c r="BC399" i="1"/>
  <c r="BB399" i="1"/>
  <c r="AY399" i="1"/>
  <c r="AX399" i="1"/>
  <c r="AW399" i="1"/>
  <c r="AU399" i="1"/>
  <c r="AT399" i="1"/>
  <c r="AS399" i="1"/>
  <c r="AR399" i="1"/>
  <c r="AP399" i="1"/>
  <c r="DC399" i="1" s="1"/>
  <c r="AO399" i="1"/>
  <c r="AN399" i="1"/>
  <c r="AM399" i="1"/>
  <c r="AK399" i="1"/>
  <c r="AL399" i="1" s="1"/>
  <c r="AI399" i="1"/>
  <c r="AH399" i="1"/>
  <c r="AG399" i="1"/>
  <c r="AF399" i="1"/>
  <c r="AE399" i="1"/>
  <c r="AD399" i="1"/>
  <c r="AC399" i="1"/>
  <c r="AB399" i="1"/>
  <c r="Z399" i="1"/>
  <c r="AA399" i="1" s="1"/>
  <c r="Y399" i="1"/>
  <c r="X399" i="1"/>
  <c r="W399" i="1"/>
  <c r="V399" i="1"/>
  <c r="CI399" i="1" s="1"/>
  <c r="T399" i="1"/>
  <c r="S399" i="1"/>
  <c r="R399" i="1"/>
  <c r="P399" i="1"/>
  <c r="EX398" i="1"/>
  <c r="EW398" i="1"/>
  <c r="EV398" i="1"/>
  <c r="EU398" i="1"/>
  <c r="EP398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B398" i="1"/>
  <c r="DA398" i="1"/>
  <c r="CZ398" i="1"/>
  <c r="CY398" i="1"/>
  <c r="CX398" i="1"/>
  <c r="CW398" i="1"/>
  <c r="CV398" i="1"/>
  <c r="CU398" i="1"/>
  <c r="CT398" i="1"/>
  <c r="CS398" i="1"/>
  <c r="CR398" i="1"/>
  <c r="CQ398" i="1"/>
  <c r="CP398" i="1"/>
  <c r="CO398" i="1"/>
  <c r="CN398" i="1"/>
  <c r="CM398" i="1"/>
  <c r="CH398" i="1"/>
  <c r="CG398" i="1"/>
  <c r="CF398" i="1"/>
  <c r="CE398" i="1"/>
  <c r="CD398" i="1"/>
  <c r="EQ398" i="1" s="1"/>
  <c r="CC398" i="1"/>
  <c r="CB398" i="1"/>
  <c r="CA398" i="1"/>
  <c r="BZ398" i="1"/>
  <c r="BY398" i="1"/>
  <c r="BX398" i="1"/>
  <c r="BW398" i="1"/>
  <c r="BV398" i="1"/>
  <c r="BU398" i="1"/>
  <c r="BT398" i="1"/>
  <c r="BS398" i="1"/>
  <c r="BN398" i="1"/>
  <c r="BM398" i="1"/>
  <c r="BL398" i="1"/>
  <c r="BK398" i="1"/>
  <c r="BJ398" i="1"/>
  <c r="DW398" i="1" s="1"/>
  <c r="BI398" i="1"/>
  <c r="BH398" i="1"/>
  <c r="BG398" i="1"/>
  <c r="BF398" i="1"/>
  <c r="BE398" i="1"/>
  <c r="BD398" i="1"/>
  <c r="BC398" i="1"/>
  <c r="BB398" i="1"/>
  <c r="AY398" i="1"/>
  <c r="AX398" i="1"/>
  <c r="AW398" i="1"/>
  <c r="AU398" i="1"/>
  <c r="AT398" i="1"/>
  <c r="AS398" i="1"/>
  <c r="AR398" i="1"/>
  <c r="AP398" i="1"/>
  <c r="DC398" i="1" s="1"/>
  <c r="AO398" i="1"/>
  <c r="AN398" i="1"/>
  <c r="AM398" i="1"/>
  <c r="AK398" i="1"/>
  <c r="AI398" i="1"/>
  <c r="AH398" i="1"/>
  <c r="AG398" i="1"/>
  <c r="AF398" i="1"/>
  <c r="AE398" i="1"/>
  <c r="AD398" i="1"/>
  <c r="AC398" i="1"/>
  <c r="AB398" i="1"/>
  <c r="Z398" i="1"/>
  <c r="AA398" i="1" s="1"/>
  <c r="Y398" i="1"/>
  <c r="X398" i="1"/>
  <c r="W398" i="1"/>
  <c r="V398" i="1"/>
  <c r="CI398" i="1" s="1"/>
  <c r="T398" i="1"/>
  <c r="S398" i="1"/>
  <c r="R398" i="1"/>
  <c r="P398" i="1"/>
  <c r="EX397" i="1"/>
  <c r="EW397" i="1"/>
  <c r="EV397" i="1"/>
  <c r="EU397" i="1"/>
  <c r="EP397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B397" i="1"/>
  <c r="DA397" i="1"/>
  <c r="CZ397" i="1"/>
  <c r="CY397" i="1"/>
  <c r="CX397" i="1"/>
  <c r="CW397" i="1"/>
  <c r="CV397" i="1"/>
  <c r="CU397" i="1"/>
  <c r="CT397" i="1"/>
  <c r="CS397" i="1"/>
  <c r="CR397" i="1"/>
  <c r="CQ397" i="1"/>
  <c r="CP397" i="1"/>
  <c r="CO397" i="1"/>
  <c r="CN397" i="1"/>
  <c r="CM397" i="1"/>
  <c r="CH397" i="1"/>
  <c r="CG397" i="1"/>
  <c r="CF397" i="1"/>
  <c r="CE397" i="1"/>
  <c r="CD397" i="1"/>
  <c r="EQ397" i="1" s="1"/>
  <c r="CC397" i="1"/>
  <c r="CB397" i="1"/>
  <c r="CA397" i="1"/>
  <c r="BZ397" i="1"/>
  <c r="BY397" i="1"/>
  <c r="BX397" i="1"/>
  <c r="BW397" i="1"/>
  <c r="BV397" i="1"/>
  <c r="BU397" i="1"/>
  <c r="BT397" i="1"/>
  <c r="BS397" i="1"/>
  <c r="BN397" i="1"/>
  <c r="BM397" i="1"/>
  <c r="BL397" i="1"/>
  <c r="BK397" i="1"/>
  <c r="BJ397" i="1"/>
  <c r="DW397" i="1" s="1"/>
  <c r="BI397" i="1"/>
  <c r="BH397" i="1"/>
  <c r="BG397" i="1"/>
  <c r="BF397" i="1"/>
  <c r="BE397" i="1"/>
  <c r="BD397" i="1"/>
  <c r="BC397" i="1"/>
  <c r="BB397" i="1"/>
  <c r="AY397" i="1"/>
  <c r="AX397" i="1"/>
  <c r="AW397" i="1"/>
  <c r="AU397" i="1"/>
  <c r="AT397" i="1"/>
  <c r="AS397" i="1"/>
  <c r="AR397" i="1"/>
  <c r="AP397" i="1"/>
  <c r="DC397" i="1" s="1"/>
  <c r="AO397" i="1"/>
  <c r="AN397" i="1"/>
  <c r="AM397" i="1"/>
  <c r="AK397" i="1"/>
  <c r="AL397" i="1" s="1"/>
  <c r="AI397" i="1"/>
  <c r="AH397" i="1"/>
  <c r="AG397" i="1"/>
  <c r="AF397" i="1"/>
  <c r="AE397" i="1"/>
  <c r="AD397" i="1"/>
  <c r="AC397" i="1"/>
  <c r="AB397" i="1"/>
  <c r="Z397" i="1"/>
  <c r="AA397" i="1" s="1"/>
  <c r="Y397" i="1"/>
  <c r="X397" i="1"/>
  <c r="W397" i="1"/>
  <c r="V397" i="1"/>
  <c r="CI397" i="1" s="1"/>
  <c r="T397" i="1"/>
  <c r="S397" i="1"/>
  <c r="R397" i="1"/>
  <c r="P397" i="1"/>
  <c r="EX396" i="1"/>
  <c r="EW396" i="1"/>
  <c r="EV396" i="1"/>
  <c r="EU396" i="1"/>
  <c r="EP396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B396" i="1"/>
  <c r="DA396" i="1"/>
  <c r="CZ396" i="1"/>
  <c r="CY396" i="1"/>
  <c r="CX396" i="1"/>
  <c r="CW396" i="1"/>
  <c r="CV396" i="1"/>
  <c r="CU396" i="1"/>
  <c r="CT396" i="1"/>
  <c r="CS396" i="1"/>
  <c r="CR396" i="1"/>
  <c r="CQ396" i="1"/>
  <c r="CP396" i="1"/>
  <c r="CO396" i="1"/>
  <c r="CN396" i="1"/>
  <c r="CM396" i="1"/>
  <c r="CH396" i="1"/>
  <c r="CG396" i="1"/>
  <c r="CF396" i="1"/>
  <c r="CE396" i="1"/>
  <c r="CD396" i="1"/>
  <c r="EQ396" i="1" s="1"/>
  <c r="CC396" i="1"/>
  <c r="CB396" i="1"/>
  <c r="CA396" i="1"/>
  <c r="BZ396" i="1"/>
  <c r="BY396" i="1"/>
  <c r="BX396" i="1"/>
  <c r="BW396" i="1"/>
  <c r="BV396" i="1"/>
  <c r="BU396" i="1"/>
  <c r="BT396" i="1"/>
  <c r="BS396" i="1"/>
  <c r="BN396" i="1"/>
  <c r="BM396" i="1"/>
  <c r="BL396" i="1"/>
  <c r="BK396" i="1"/>
  <c r="BJ396" i="1"/>
  <c r="DW396" i="1" s="1"/>
  <c r="BI396" i="1"/>
  <c r="BH396" i="1"/>
  <c r="BG396" i="1"/>
  <c r="BF396" i="1"/>
  <c r="BE396" i="1"/>
  <c r="BD396" i="1"/>
  <c r="BC396" i="1"/>
  <c r="BB396" i="1"/>
  <c r="AY396" i="1"/>
  <c r="AX396" i="1"/>
  <c r="AW396" i="1"/>
  <c r="AU396" i="1"/>
  <c r="AT396" i="1"/>
  <c r="AS396" i="1"/>
  <c r="AR396" i="1"/>
  <c r="AP396" i="1"/>
  <c r="DC396" i="1" s="1"/>
  <c r="AO396" i="1"/>
  <c r="AN396" i="1"/>
  <c r="AM396" i="1"/>
  <c r="AK396" i="1"/>
  <c r="AI396" i="1"/>
  <c r="AH396" i="1"/>
  <c r="AG396" i="1"/>
  <c r="AF396" i="1"/>
  <c r="AE396" i="1"/>
  <c r="AD396" i="1"/>
  <c r="AC396" i="1"/>
  <c r="AB396" i="1"/>
  <c r="Z396" i="1"/>
  <c r="AA396" i="1" s="1"/>
  <c r="Y396" i="1"/>
  <c r="X396" i="1"/>
  <c r="W396" i="1"/>
  <c r="V396" i="1"/>
  <c r="CI396" i="1" s="1"/>
  <c r="T396" i="1"/>
  <c r="S396" i="1"/>
  <c r="R396" i="1"/>
  <c r="P396" i="1"/>
  <c r="EX395" i="1"/>
  <c r="EW395" i="1"/>
  <c r="EV395" i="1"/>
  <c r="EU395" i="1"/>
  <c r="EP395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B395" i="1"/>
  <c r="DA395" i="1"/>
  <c r="CZ395" i="1"/>
  <c r="CY395" i="1"/>
  <c r="CX395" i="1"/>
  <c r="CW395" i="1"/>
  <c r="CV395" i="1"/>
  <c r="CU395" i="1"/>
  <c r="CT395" i="1"/>
  <c r="CS395" i="1"/>
  <c r="CR395" i="1"/>
  <c r="CQ395" i="1"/>
  <c r="CP395" i="1"/>
  <c r="CO395" i="1"/>
  <c r="CN395" i="1"/>
  <c r="CM395" i="1"/>
  <c r="CH395" i="1"/>
  <c r="CG395" i="1"/>
  <c r="CF395" i="1"/>
  <c r="CE395" i="1"/>
  <c r="CD395" i="1"/>
  <c r="EQ395" i="1" s="1"/>
  <c r="CC395" i="1"/>
  <c r="CB395" i="1"/>
  <c r="CA395" i="1"/>
  <c r="BZ395" i="1"/>
  <c r="BY395" i="1"/>
  <c r="BX395" i="1"/>
  <c r="BW395" i="1"/>
  <c r="BV395" i="1"/>
  <c r="BU395" i="1"/>
  <c r="BT395" i="1"/>
  <c r="BS395" i="1"/>
  <c r="BN395" i="1"/>
  <c r="BM395" i="1"/>
  <c r="BL395" i="1"/>
  <c r="BK395" i="1"/>
  <c r="BJ395" i="1"/>
  <c r="DW395" i="1" s="1"/>
  <c r="BI395" i="1"/>
  <c r="BH395" i="1"/>
  <c r="BG395" i="1"/>
  <c r="BF395" i="1"/>
  <c r="BE395" i="1"/>
  <c r="BD395" i="1"/>
  <c r="BC395" i="1"/>
  <c r="BB395" i="1"/>
  <c r="AY395" i="1"/>
  <c r="AX395" i="1"/>
  <c r="AW395" i="1"/>
  <c r="AU395" i="1"/>
  <c r="AT395" i="1"/>
  <c r="AS395" i="1"/>
  <c r="AR395" i="1"/>
  <c r="AP395" i="1"/>
  <c r="DC395" i="1" s="1"/>
  <c r="AO395" i="1"/>
  <c r="AN395" i="1"/>
  <c r="AM395" i="1"/>
  <c r="AK395" i="1"/>
  <c r="AL395" i="1" s="1"/>
  <c r="AI395" i="1"/>
  <c r="AH395" i="1"/>
  <c r="AG395" i="1"/>
  <c r="AF395" i="1"/>
  <c r="AE395" i="1"/>
  <c r="AD395" i="1"/>
  <c r="AC395" i="1"/>
  <c r="AB395" i="1"/>
  <c r="Z395" i="1"/>
  <c r="AA395" i="1" s="1"/>
  <c r="Y395" i="1"/>
  <c r="X395" i="1"/>
  <c r="W395" i="1"/>
  <c r="V395" i="1"/>
  <c r="CI395" i="1" s="1"/>
  <c r="T395" i="1"/>
  <c r="S395" i="1"/>
  <c r="R395" i="1"/>
  <c r="P395" i="1"/>
  <c r="EX394" i="1"/>
  <c r="EW394" i="1"/>
  <c r="EV394" i="1"/>
  <c r="EU394" i="1"/>
  <c r="EP394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B394" i="1"/>
  <c r="DA394" i="1"/>
  <c r="CZ394" i="1"/>
  <c r="CY394" i="1"/>
  <c r="CX394" i="1"/>
  <c r="CW394" i="1"/>
  <c r="CV394" i="1"/>
  <c r="CU394" i="1"/>
  <c r="CT394" i="1"/>
  <c r="CS394" i="1"/>
  <c r="CR394" i="1"/>
  <c r="CQ394" i="1"/>
  <c r="CP394" i="1"/>
  <c r="CO394" i="1"/>
  <c r="CN394" i="1"/>
  <c r="CM394" i="1"/>
  <c r="CH394" i="1"/>
  <c r="CG394" i="1"/>
  <c r="CF394" i="1"/>
  <c r="CE394" i="1"/>
  <c r="CD394" i="1"/>
  <c r="EQ394" i="1" s="1"/>
  <c r="CC394" i="1"/>
  <c r="CB394" i="1"/>
  <c r="CA394" i="1"/>
  <c r="BZ394" i="1"/>
  <c r="BY394" i="1"/>
  <c r="BX394" i="1"/>
  <c r="BW394" i="1"/>
  <c r="BV394" i="1"/>
  <c r="BU394" i="1"/>
  <c r="BT394" i="1"/>
  <c r="BS394" i="1"/>
  <c r="BN394" i="1"/>
  <c r="BM394" i="1"/>
  <c r="BL394" i="1"/>
  <c r="BK394" i="1"/>
  <c r="BJ394" i="1"/>
  <c r="DW394" i="1" s="1"/>
  <c r="BI394" i="1"/>
  <c r="BH394" i="1"/>
  <c r="BG394" i="1"/>
  <c r="BF394" i="1"/>
  <c r="BE394" i="1"/>
  <c r="BD394" i="1"/>
  <c r="BC394" i="1"/>
  <c r="BB394" i="1"/>
  <c r="AY394" i="1"/>
  <c r="AX394" i="1"/>
  <c r="AW394" i="1"/>
  <c r="AU394" i="1"/>
  <c r="AT394" i="1"/>
  <c r="AS394" i="1"/>
  <c r="AR394" i="1"/>
  <c r="AP394" i="1"/>
  <c r="DC394" i="1" s="1"/>
  <c r="AO394" i="1"/>
  <c r="AN394" i="1"/>
  <c r="AM394" i="1"/>
  <c r="AK394" i="1"/>
  <c r="AI394" i="1"/>
  <c r="AH394" i="1"/>
  <c r="AG394" i="1"/>
  <c r="AF394" i="1"/>
  <c r="AE394" i="1"/>
  <c r="AD394" i="1"/>
  <c r="AC394" i="1"/>
  <c r="AB394" i="1"/>
  <c r="Z394" i="1"/>
  <c r="AA394" i="1" s="1"/>
  <c r="Y394" i="1"/>
  <c r="X394" i="1"/>
  <c r="W394" i="1"/>
  <c r="V394" i="1"/>
  <c r="CI394" i="1" s="1"/>
  <c r="T394" i="1"/>
  <c r="S394" i="1"/>
  <c r="R394" i="1"/>
  <c r="P394" i="1"/>
  <c r="EX393" i="1"/>
  <c r="EW393" i="1"/>
  <c r="EV393" i="1"/>
  <c r="EU393" i="1"/>
  <c r="EP393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B393" i="1"/>
  <c r="DA393" i="1"/>
  <c r="CZ393" i="1"/>
  <c r="CY393" i="1"/>
  <c r="CX393" i="1"/>
  <c r="CW393" i="1"/>
  <c r="CV393" i="1"/>
  <c r="CU393" i="1"/>
  <c r="CT393" i="1"/>
  <c r="CS393" i="1"/>
  <c r="CR393" i="1"/>
  <c r="CQ393" i="1"/>
  <c r="CP393" i="1"/>
  <c r="CO393" i="1"/>
  <c r="CN393" i="1"/>
  <c r="CM393" i="1"/>
  <c r="CH393" i="1"/>
  <c r="CG393" i="1"/>
  <c r="CF393" i="1"/>
  <c r="CE393" i="1"/>
  <c r="CD393" i="1"/>
  <c r="EQ393" i="1" s="1"/>
  <c r="CC393" i="1"/>
  <c r="CB393" i="1"/>
  <c r="CA393" i="1"/>
  <c r="BZ393" i="1"/>
  <c r="BY393" i="1"/>
  <c r="BX393" i="1"/>
  <c r="BW393" i="1"/>
  <c r="BV393" i="1"/>
  <c r="BU393" i="1"/>
  <c r="BT393" i="1"/>
  <c r="BS393" i="1"/>
  <c r="BN393" i="1"/>
  <c r="BM393" i="1"/>
  <c r="BL393" i="1"/>
  <c r="BK393" i="1"/>
  <c r="BJ393" i="1"/>
  <c r="DW393" i="1" s="1"/>
  <c r="BI393" i="1"/>
  <c r="BH393" i="1"/>
  <c r="BG393" i="1"/>
  <c r="BF393" i="1"/>
  <c r="BE393" i="1"/>
  <c r="BD393" i="1"/>
  <c r="BC393" i="1"/>
  <c r="BB393" i="1"/>
  <c r="AY393" i="1"/>
  <c r="AX393" i="1"/>
  <c r="AW393" i="1"/>
  <c r="AU393" i="1"/>
  <c r="AT393" i="1"/>
  <c r="AS393" i="1"/>
  <c r="AR393" i="1"/>
  <c r="AP393" i="1"/>
  <c r="DC393" i="1" s="1"/>
  <c r="AO393" i="1"/>
  <c r="AN393" i="1"/>
  <c r="AM393" i="1"/>
  <c r="AK393" i="1"/>
  <c r="AL393" i="1" s="1"/>
  <c r="AI393" i="1"/>
  <c r="AH393" i="1"/>
  <c r="AG393" i="1"/>
  <c r="AF393" i="1"/>
  <c r="AE393" i="1"/>
  <c r="AD393" i="1"/>
  <c r="AC393" i="1"/>
  <c r="AB393" i="1"/>
  <c r="Z393" i="1"/>
  <c r="AA393" i="1" s="1"/>
  <c r="Y393" i="1"/>
  <c r="X393" i="1"/>
  <c r="W393" i="1"/>
  <c r="V393" i="1"/>
  <c r="CI393" i="1" s="1"/>
  <c r="T393" i="1"/>
  <c r="S393" i="1"/>
  <c r="R393" i="1"/>
  <c r="P393" i="1"/>
  <c r="EX392" i="1"/>
  <c r="EW392" i="1"/>
  <c r="EV392" i="1"/>
  <c r="EU392" i="1"/>
  <c r="EP392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B392" i="1"/>
  <c r="DA392" i="1"/>
  <c r="CZ392" i="1"/>
  <c r="CY392" i="1"/>
  <c r="CX392" i="1"/>
  <c r="CW392" i="1"/>
  <c r="CV392" i="1"/>
  <c r="CU392" i="1"/>
  <c r="CT392" i="1"/>
  <c r="CS392" i="1"/>
  <c r="CR392" i="1"/>
  <c r="CQ392" i="1"/>
  <c r="CP392" i="1"/>
  <c r="CO392" i="1"/>
  <c r="CN392" i="1"/>
  <c r="CM392" i="1"/>
  <c r="CH392" i="1"/>
  <c r="CG392" i="1"/>
  <c r="CF392" i="1"/>
  <c r="CE392" i="1"/>
  <c r="CD392" i="1"/>
  <c r="EQ392" i="1" s="1"/>
  <c r="CC392" i="1"/>
  <c r="CB392" i="1"/>
  <c r="CA392" i="1"/>
  <c r="BZ392" i="1"/>
  <c r="BY392" i="1"/>
  <c r="BX392" i="1"/>
  <c r="BW392" i="1"/>
  <c r="BV392" i="1"/>
  <c r="BU392" i="1"/>
  <c r="BT392" i="1"/>
  <c r="BS392" i="1"/>
  <c r="BN392" i="1"/>
  <c r="BM392" i="1"/>
  <c r="BL392" i="1"/>
  <c r="BK392" i="1"/>
  <c r="BJ392" i="1"/>
  <c r="DW392" i="1" s="1"/>
  <c r="BI392" i="1"/>
  <c r="BH392" i="1"/>
  <c r="BG392" i="1"/>
  <c r="BF392" i="1"/>
  <c r="BE392" i="1"/>
  <c r="BD392" i="1"/>
  <c r="BC392" i="1"/>
  <c r="BB392" i="1"/>
  <c r="AY392" i="1"/>
  <c r="AX392" i="1"/>
  <c r="AW392" i="1"/>
  <c r="AU392" i="1"/>
  <c r="AT392" i="1"/>
  <c r="AS392" i="1"/>
  <c r="AR392" i="1"/>
  <c r="AP392" i="1"/>
  <c r="DC392" i="1" s="1"/>
  <c r="AO392" i="1"/>
  <c r="AN392" i="1"/>
  <c r="AM392" i="1"/>
  <c r="AK392" i="1"/>
  <c r="AI392" i="1"/>
  <c r="AH392" i="1"/>
  <c r="AG392" i="1"/>
  <c r="AF392" i="1"/>
  <c r="AE392" i="1"/>
  <c r="AD392" i="1"/>
  <c r="AC392" i="1"/>
  <c r="AB392" i="1"/>
  <c r="Z392" i="1"/>
  <c r="AA392" i="1" s="1"/>
  <c r="Y392" i="1"/>
  <c r="X392" i="1"/>
  <c r="W392" i="1"/>
  <c r="V392" i="1"/>
  <c r="CI392" i="1" s="1"/>
  <c r="T392" i="1"/>
  <c r="S392" i="1"/>
  <c r="R392" i="1"/>
  <c r="P392" i="1"/>
  <c r="EX391" i="1"/>
  <c r="EW391" i="1"/>
  <c r="EV391" i="1"/>
  <c r="EU391" i="1"/>
  <c r="EP391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B391" i="1"/>
  <c r="DA391" i="1"/>
  <c r="CZ391" i="1"/>
  <c r="CY391" i="1"/>
  <c r="CX391" i="1"/>
  <c r="CW391" i="1"/>
  <c r="CV391" i="1"/>
  <c r="CU391" i="1"/>
  <c r="CT391" i="1"/>
  <c r="CS391" i="1"/>
  <c r="CR391" i="1"/>
  <c r="CQ391" i="1"/>
  <c r="CP391" i="1"/>
  <c r="CO391" i="1"/>
  <c r="CN391" i="1"/>
  <c r="CM391" i="1"/>
  <c r="CH391" i="1"/>
  <c r="CG391" i="1"/>
  <c r="CF391" i="1"/>
  <c r="CE391" i="1"/>
  <c r="CD391" i="1"/>
  <c r="EQ391" i="1" s="1"/>
  <c r="CC391" i="1"/>
  <c r="CB391" i="1"/>
  <c r="CA391" i="1"/>
  <c r="BZ391" i="1"/>
  <c r="BY391" i="1"/>
  <c r="BX391" i="1"/>
  <c r="BW391" i="1"/>
  <c r="BV391" i="1"/>
  <c r="BU391" i="1"/>
  <c r="BT391" i="1"/>
  <c r="BS391" i="1"/>
  <c r="BN391" i="1"/>
  <c r="BM391" i="1"/>
  <c r="BL391" i="1"/>
  <c r="BK391" i="1"/>
  <c r="BJ391" i="1"/>
  <c r="DW391" i="1" s="1"/>
  <c r="BI391" i="1"/>
  <c r="BH391" i="1"/>
  <c r="BG391" i="1"/>
  <c r="BF391" i="1"/>
  <c r="BE391" i="1"/>
  <c r="BD391" i="1"/>
  <c r="BC391" i="1"/>
  <c r="BB391" i="1"/>
  <c r="AY391" i="1"/>
  <c r="AX391" i="1"/>
  <c r="AW391" i="1"/>
  <c r="AU391" i="1"/>
  <c r="AT391" i="1"/>
  <c r="AS391" i="1"/>
  <c r="AR391" i="1"/>
  <c r="AP391" i="1"/>
  <c r="DC391" i="1" s="1"/>
  <c r="AO391" i="1"/>
  <c r="AN391" i="1"/>
  <c r="AM391" i="1"/>
  <c r="AK391" i="1"/>
  <c r="AL391" i="1" s="1"/>
  <c r="AI391" i="1"/>
  <c r="AH391" i="1"/>
  <c r="AG391" i="1"/>
  <c r="AF391" i="1"/>
  <c r="AE391" i="1"/>
  <c r="AD391" i="1"/>
  <c r="AC391" i="1"/>
  <c r="AB391" i="1"/>
  <c r="Z391" i="1"/>
  <c r="AA391" i="1" s="1"/>
  <c r="Y391" i="1"/>
  <c r="X391" i="1"/>
  <c r="W391" i="1"/>
  <c r="V391" i="1"/>
  <c r="CI391" i="1" s="1"/>
  <c r="T391" i="1"/>
  <c r="S391" i="1"/>
  <c r="R391" i="1"/>
  <c r="P391" i="1"/>
  <c r="EX390" i="1"/>
  <c r="EW390" i="1"/>
  <c r="EV390" i="1"/>
  <c r="EU390" i="1"/>
  <c r="EP390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B390" i="1"/>
  <c r="DA390" i="1"/>
  <c r="CZ390" i="1"/>
  <c r="CY390" i="1"/>
  <c r="CX390" i="1"/>
  <c r="CW390" i="1"/>
  <c r="CV390" i="1"/>
  <c r="CU390" i="1"/>
  <c r="CT390" i="1"/>
  <c r="CS390" i="1"/>
  <c r="CR390" i="1"/>
  <c r="CQ390" i="1"/>
  <c r="CP390" i="1"/>
  <c r="CO390" i="1"/>
  <c r="CN390" i="1"/>
  <c r="CM390" i="1"/>
  <c r="CH390" i="1"/>
  <c r="CG390" i="1"/>
  <c r="CF390" i="1"/>
  <c r="CE390" i="1"/>
  <c r="CD390" i="1"/>
  <c r="EQ390" i="1" s="1"/>
  <c r="CC390" i="1"/>
  <c r="CB390" i="1"/>
  <c r="CA390" i="1"/>
  <c r="BZ390" i="1"/>
  <c r="BY390" i="1"/>
  <c r="BX390" i="1"/>
  <c r="BW390" i="1"/>
  <c r="BV390" i="1"/>
  <c r="BU390" i="1"/>
  <c r="BT390" i="1"/>
  <c r="BS390" i="1"/>
  <c r="BN390" i="1"/>
  <c r="BM390" i="1"/>
  <c r="BL390" i="1"/>
  <c r="BK390" i="1"/>
  <c r="BJ390" i="1"/>
  <c r="DW390" i="1" s="1"/>
  <c r="BI390" i="1"/>
  <c r="BH390" i="1"/>
  <c r="BG390" i="1"/>
  <c r="BF390" i="1"/>
  <c r="BE390" i="1"/>
  <c r="BD390" i="1"/>
  <c r="BC390" i="1"/>
  <c r="BB390" i="1"/>
  <c r="AY390" i="1"/>
  <c r="AX390" i="1"/>
  <c r="AW390" i="1"/>
  <c r="AU390" i="1"/>
  <c r="AT390" i="1"/>
  <c r="AS390" i="1"/>
  <c r="AR390" i="1"/>
  <c r="AP390" i="1"/>
  <c r="DC390" i="1" s="1"/>
  <c r="AO390" i="1"/>
  <c r="AN390" i="1"/>
  <c r="AM390" i="1"/>
  <c r="AK390" i="1"/>
  <c r="AI390" i="1"/>
  <c r="AH390" i="1"/>
  <c r="AG390" i="1"/>
  <c r="AF390" i="1"/>
  <c r="AE390" i="1"/>
  <c r="AD390" i="1"/>
  <c r="AC390" i="1"/>
  <c r="AB390" i="1"/>
  <c r="Z390" i="1"/>
  <c r="AA390" i="1" s="1"/>
  <c r="Y390" i="1"/>
  <c r="X390" i="1"/>
  <c r="W390" i="1"/>
  <c r="V390" i="1"/>
  <c r="CI390" i="1" s="1"/>
  <c r="T390" i="1"/>
  <c r="S390" i="1"/>
  <c r="R390" i="1"/>
  <c r="P390" i="1"/>
  <c r="EX389" i="1"/>
  <c r="EW389" i="1"/>
  <c r="EV389" i="1"/>
  <c r="EU389" i="1"/>
  <c r="EP389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B389" i="1"/>
  <c r="DA389" i="1"/>
  <c r="CZ389" i="1"/>
  <c r="CY389" i="1"/>
  <c r="CX389" i="1"/>
  <c r="CW389" i="1"/>
  <c r="CV389" i="1"/>
  <c r="CU389" i="1"/>
  <c r="CT389" i="1"/>
  <c r="CS389" i="1"/>
  <c r="CR389" i="1"/>
  <c r="CQ389" i="1"/>
  <c r="CP389" i="1"/>
  <c r="CO389" i="1"/>
  <c r="CN389" i="1"/>
  <c r="CM389" i="1"/>
  <c r="CH389" i="1"/>
  <c r="CG389" i="1"/>
  <c r="CF389" i="1"/>
  <c r="CE389" i="1"/>
  <c r="CD389" i="1"/>
  <c r="EQ389" i="1" s="1"/>
  <c r="CC389" i="1"/>
  <c r="CB389" i="1"/>
  <c r="CA389" i="1"/>
  <c r="BZ389" i="1"/>
  <c r="BY389" i="1"/>
  <c r="BX389" i="1"/>
  <c r="BW389" i="1"/>
  <c r="BV389" i="1"/>
  <c r="BU389" i="1"/>
  <c r="BT389" i="1"/>
  <c r="BS389" i="1"/>
  <c r="BN389" i="1"/>
  <c r="BM389" i="1"/>
  <c r="BL389" i="1"/>
  <c r="BK389" i="1"/>
  <c r="BJ389" i="1"/>
  <c r="DW389" i="1" s="1"/>
  <c r="BI389" i="1"/>
  <c r="BH389" i="1"/>
  <c r="BG389" i="1"/>
  <c r="BF389" i="1"/>
  <c r="BE389" i="1"/>
  <c r="BD389" i="1"/>
  <c r="BC389" i="1"/>
  <c r="BB389" i="1"/>
  <c r="AY389" i="1"/>
  <c r="AX389" i="1"/>
  <c r="AW389" i="1"/>
  <c r="AU389" i="1"/>
  <c r="AT389" i="1"/>
  <c r="AS389" i="1"/>
  <c r="AR389" i="1"/>
  <c r="AP389" i="1"/>
  <c r="DC389" i="1" s="1"/>
  <c r="AO389" i="1"/>
  <c r="AN389" i="1"/>
  <c r="AM389" i="1"/>
  <c r="AK389" i="1"/>
  <c r="AL389" i="1" s="1"/>
  <c r="AI389" i="1"/>
  <c r="AH389" i="1"/>
  <c r="AG389" i="1"/>
  <c r="AF389" i="1"/>
  <c r="AE389" i="1"/>
  <c r="AD389" i="1"/>
  <c r="AC389" i="1"/>
  <c r="AB389" i="1"/>
  <c r="Z389" i="1"/>
  <c r="AA389" i="1" s="1"/>
  <c r="Y389" i="1"/>
  <c r="X389" i="1"/>
  <c r="W389" i="1"/>
  <c r="V389" i="1"/>
  <c r="CI389" i="1" s="1"/>
  <c r="T389" i="1"/>
  <c r="S389" i="1"/>
  <c r="R389" i="1"/>
  <c r="P389" i="1"/>
  <c r="EX388" i="1"/>
  <c r="EW388" i="1"/>
  <c r="EV388" i="1"/>
  <c r="EU388" i="1"/>
  <c r="EP388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B388" i="1"/>
  <c r="DA388" i="1"/>
  <c r="CZ388" i="1"/>
  <c r="CY388" i="1"/>
  <c r="CX388" i="1"/>
  <c r="CW388" i="1"/>
  <c r="CV388" i="1"/>
  <c r="CU388" i="1"/>
  <c r="CT388" i="1"/>
  <c r="CS388" i="1"/>
  <c r="CR388" i="1"/>
  <c r="CQ388" i="1"/>
  <c r="CP388" i="1"/>
  <c r="CO388" i="1"/>
  <c r="CN388" i="1"/>
  <c r="CM388" i="1"/>
  <c r="CH388" i="1"/>
  <c r="CG388" i="1"/>
  <c r="CF388" i="1"/>
  <c r="CE388" i="1"/>
  <c r="CD388" i="1"/>
  <c r="EQ388" i="1" s="1"/>
  <c r="CC388" i="1"/>
  <c r="CB388" i="1"/>
  <c r="CA388" i="1"/>
  <c r="BZ388" i="1"/>
  <c r="BY388" i="1"/>
  <c r="BX388" i="1"/>
  <c r="BW388" i="1"/>
  <c r="BV388" i="1"/>
  <c r="BU388" i="1"/>
  <c r="BT388" i="1"/>
  <c r="BS388" i="1"/>
  <c r="BN388" i="1"/>
  <c r="BM388" i="1"/>
  <c r="BL388" i="1"/>
  <c r="BK388" i="1"/>
  <c r="BJ388" i="1"/>
  <c r="DW388" i="1" s="1"/>
  <c r="BI388" i="1"/>
  <c r="BH388" i="1"/>
  <c r="BG388" i="1"/>
  <c r="BF388" i="1"/>
  <c r="BE388" i="1"/>
  <c r="BD388" i="1"/>
  <c r="BC388" i="1"/>
  <c r="BB388" i="1"/>
  <c r="AY388" i="1"/>
  <c r="AX388" i="1"/>
  <c r="AW388" i="1"/>
  <c r="AU388" i="1"/>
  <c r="AT388" i="1"/>
  <c r="AS388" i="1"/>
  <c r="AR388" i="1"/>
  <c r="AP388" i="1"/>
  <c r="DC388" i="1" s="1"/>
  <c r="AO388" i="1"/>
  <c r="AN388" i="1"/>
  <c r="AM388" i="1"/>
  <c r="AK388" i="1"/>
  <c r="AI388" i="1"/>
  <c r="AH388" i="1"/>
  <c r="AG388" i="1"/>
  <c r="AF388" i="1"/>
  <c r="AE388" i="1"/>
  <c r="AD388" i="1"/>
  <c r="AC388" i="1"/>
  <c r="AB388" i="1"/>
  <c r="Z388" i="1"/>
  <c r="AA388" i="1" s="1"/>
  <c r="Y388" i="1"/>
  <c r="X388" i="1"/>
  <c r="W388" i="1"/>
  <c r="V388" i="1"/>
  <c r="CI388" i="1" s="1"/>
  <c r="T388" i="1"/>
  <c r="S388" i="1"/>
  <c r="R388" i="1"/>
  <c r="P388" i="1"/>
  <c r="EX387" i="1"/>
  <c r="EW387" i="1"/>
  <c r="EV387" i="1"/>
  <c r="EU387" i="1"/>
  <c r="EP387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B387" i="1"/>
  <c r="DA387" i="1"/>
  <c r="CZ387" i="1"/>
  <c r="CY387" i="1"/>
  <c r="CX387" i="1"/>
  <c r="CW387" i="1"/>
  <c r="CV387" i="1"/>
  <c r="CU387" i="1"/>
  <c r="CT387" i="1"/>
  <c r="CS387" i="1"/>
  <c r="CR387" i="1"/>
  <c r="CQ387" i="1"/>
  <c r="CP387" i="1"/>
  <c r="CO387" i="1"/>
  <c r="CN387" i="1"/>
  <c r="CM387" i="1"/>
  <c r="CH387" i="1"/>
  <c r="CG387" i="1"/>
  <c r="CF387" i="1"/>
  <c r="CE387" i="1"/>
  <c r="CD387" i="1"/>
  <c r="EQ387" i="1" s="1"/>
  <c r="CC387" i="1"/>
  <c r="CB387" i="1"/>
  <c r="CA387" i="1"/>
  <c r="BZ387" i="1"/>
  <c r="BY387" i="1"/>
  <c r="BX387" i="1"/>
  <c r="BW387" i="1"/>
  <c r="BV387" i="1"/>
  <c r="BU387" i="1"/>
  <c r="BT387" i="1"/>
  <c r="BS387" i="1"/>
  <c r="BN387" i="1"/>
  <c r="BM387" i="1"/>
  <c r="BL387" i="1"/>
  <c r="BK387" i="1"/>
  <c r="BJ387" i="1"/>
  <c r="DW387" i="1" s="1"/>
  <c r="BI387" i="1"/>
  <c r="BH387" i="1"/>
  <c r="BG387" i="1"/>
  <c r="BF387" i="1"/>
  <c r="BE387" i="1"/>
  <c r="BD387" i="1"/>
  <c r="BC387" i="1"/>
  <c r="BB387" i="1"/>
  <c r="AY387" i="1"/>
  <c r="AX387" i="1"/>
  <c r="AW387" i="1"/>
  <c r="AU387" i="1"/>
  <c r="AT387" i="1"/>
  <c r="AS387" i="1"/>
  <c r="AR387" i="1"/>
  <c r="AP387" i="1"/>
  <c r="DC387" i="1" s="1"/>
  <c r="AO387" i="1"/>
  <c r="AN387" i="1"/>
  <c r="AM387" i="1"/>
  <c r="AK387" i="1"/>
  <c r="AL387" i="1" s="1"/>
  <c r="AI387" i="1"/>
  <c r="AH387" i="1"/>
  <c r="AG387" i="1"/>
  <c r="AF387" i="1"/>
  <c r="AE387" i="1"/>
  <c r="AD387" i="1"/>
  <c r="AC387" i="1"/>
  <c r="AB387" i="1"/>
  <c r="Z387" i="1"/>
  <c r="AA387" i="1" s="1"/>
  <c r="Y387" i="1"/>
  <c r="X387" i="1"/>
  <c r="W387" i="1"/>
  <c r="V387" i="1"/>
  <c r="CI387" i="1" s="1"/>
  <c r="T387" i="1"/>
  <c r="S387" i="1"/>
  <c r="R387" i="1"/>
  <c r="P387" i="1"/>
  <c r="EX386" i="1"/>
  <c r="EW386" i="1"/>
  <c r="EV386" i="1"/>
  <c r="EU386" i="1"/>
  <c r="EP386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B386" i="1"/>
  <c r="DA386" i="1"/>
  <c r="CZ386" i="1"/>
  <c r="CY386" i="1"/>
  <c r="CX386" i="1"/>
  <c r="CW386" i="1"/>
  <c r="CV386" i="1"/>
  <c r="CU386" i="1"/>
  <c r="CT386" i="1"/>
  <c r="CS386" i="1"/>
  <c r="CR386" i="1"/>
  <c r="CQ386" i="1"/>
  <c r="CP386" i="1"/>
  <c r="CO386" i="1"/>
  <c r="CN386" i="1"/>
  <c r="CM386" i="1"/>
  <c r="CH386" i="1"/>
  <c r="CG386" i="1"/>
  <c r="CF386" i="1"/>
  <c r="CE386" i="1"/>
  <c r="CD386" i="1"/>
  <c r="EQ386" i="1" s="1"/>
  <c r="CC386" i="1"/>
  <c r="CB386" i="1"/>
  <c r="CA386" i="1"/>
  <c r="BZ386" i="1"/>
  <c r="BY386" i="1"/>
  <c r="BX386" i="1"/>
  <c r="BW386" i="1"/>
  <c r="BV386" i="1"/>
  <c r="BU386" i="1"/>
  <c r="BT386" i="1"/>
  <c r="BS386" i="1"/>
  <c r="BN386" i="1"/>
  <c r="BM386" i="1"/>
  <c r="BL386" i="1"/>
  <c r="BK386" i="1"/>
  <c r="BJ386" i="1"/>
  <c r="DW386" i="1" s="1"/>
  <c r="BI386" i="1"/>
  <c r="BH386" i="1"/>
  <c r="BG386" i="1"/>
  <c r="BF386" i="1"/>
  <c r="BE386" i="1"/>
  <c r="BD386" i="1"/>
  <c r="BC386" i="1"/>
  <c r="BB386" i="1"/>
  <c r="AY386" i="1"/>
  <c r="AX386" i="1"/>
  <c r="AW386" i="1"/>
  <c r="AU386" i="1"/>
  <c r="AT386" i="1"/>
  <c r="AS386" i="1"/>
  <c r="AR386" i="1"/>
  <c r="AP386" i="1"/>
  <c r="DC386" i="1" s="1"/>
  <c r="AO386" i="1"/>
  <c r="AN386" i="1"/>
  <c r="AM386" i="1"/>
  <c r="AK386" i="1"/>
  <c r="AI386" i="1"/>
  <c r="AH386" i="1"/>
  <c r="AG386" i="1"/>
  <c r="AF386" i="1"/>
  <c r="AE386" i="1"/>
  <c r="AD386" i="1"/>
  <c r="AC386" i="1"/>
  <c r="AB386" i="1"/>
  <c r="Z386" i="1"/>
  <c r="AA386" i="1" s="1"/>
  <c r="Y386" i="1"/>
  <c r="X386" i="1"/>
  <c r="W386" i="1"/>
  <c r="V386" i="1"/>
  <c r="CI386" i="1" s="1"/>
  <c r="T386" i="1"/>
  <c r="S386" i="1"/>
  <c r="R386" i="1"/>
  <c r="P386" i="1"/>
  <c r="EX385" i="1"/>
  <c r="EW385" i="1"/>
  <c r="EV385" i="1"/>
  <c r="EU385" i="1"/>
  <c r="EP385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B385" i="1"/>
  <c r="DA385" i="1"/>
  <c r="CZ385" i="1"/>
  <c r="CY385" i="1"/>
  <c r="CX385" i="1"/>
  <c r="CW385" i="1"/>
  <c r="CV385" i="1"/>
  <c r="CU385" i="1"/>
  <c r="CT385" i="1"/>
  <c r="CS385" i="1"/>
  <c r="CR385" i="1"/>
  <c r="CQ385" i="1"/>
  <c r="CP385" i="1"/>
  <c r="CO385" i="1"/>
  <c r="CN385" i="1"/>
  <c r="CM385" i="1"/>
  <c r="CH385" i="1"/>
  <c r="CG385" i="1"/>
  <c r="CF385" i="1"/>
  <c r="CE385" i="1"/>
  <c r="CD385" i="1"/>
  <c r="EQ385" i="1" s="1"/>
  <c r="CC385" i="1"/>
  <c r="CB385" i="1"/>
  <c r="CA385" i="1"/>
  <c r="BZ385" i="1"/>
  <c r="BY385" i="1"/>
  <c r="BX385" i="1"/>
  <c r="BW385" i="1"/>
  <c r="BV385" i="1"/>
  <c r="BU385" i="1"/>
  <c r="BT385" i="1"/>
  <c r="BS385" i="1"/>
  <c r="BN385" i="1"/>
  <c r="BM385" i="1"/>
  <c r="BL385" i="1"/>
  <c r="BK385" i="1"/>
  <c r="BJ385" i="1"/>
  <c r="DW385" i="1" s="1"/>
  <c r="BI385" i="1"/>
  <c r="BH385" i="1"/>
  <c r="BG385" i="1"/>
  <c r="BF385" i="1"/>
  <c r="BE385" i="1"/>
  <c r="BD385" i="1"/>
  <c r="BC385" i="1"/>
  <c r="BB385" i="1"/>
  <c r="AY385" i="1"/>
  <c r="AX385" i="1"/>
  <c r="AW385" i="1"/>
  <c r="AU385" i="1"/>
  <c r="AT385" i="1"/>
  <c r="AS385" i="1"/>
  <c r="AR385" i="1"/>
  <c r="AP385" i="1"/>
  <c r="DC385" i="1" s="1"/>
  <c r="AO385" i="1"/>
  <c r="AN385" i="1"/>
  <c r="AM385" i="1"/>
  <c r="AK385" i="1"/>
  <c r="AL385" i="1" s="1"/>
  <c r="AI385" i="1"/>
  <c r="AH385" i="1"/>
  <c r="AG385" i="1"/>
  <c r="AF385" i="1"/>
  <c r="AE385" i="1"/>
  <c r="AD385" i="1"/>
  <c r="AC385" i="1"/>
  <c r="AB385" i="1"/>
  <c r="Z385" i="1"/>
  <c r="AA385" i="1" s="1"/>
  <c r="Y385" i="1"/>
  <c r="X385" i="1"/>
  <c r="W385" i="1"/>
  <c r="V385" i="1"/>
  <c r="CI385" i="1" s="1"/>
  <c r="T385" i="1"/>
  <c r="S385" i="1"/>
  <c r="R385" i="1"/>
  <c r="P385" i="1"/>
  <c r="EX384" i="1"/>
  <c r="EW384" i="1"/>
  <c r="EV384" i="1"/>
  <c r="EU384" i="1"/>
  <c r="EP384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B384" i="1"/>
  <c r="DA384" i="1"/>
  <c r="CZ384" i="1"/>
  <c r="CY384" i="1"/>
  <c r="CX384" i="1"/>
  <c r="CW384" i="1"/>
  <c r="CV384" i="1"/>
  <c r="CU384" i="1"/>
  <c r="CT384" i="1"/>
  <c r="CS384" i="1"/>
  <c r="CR384" i="1"/>
  <c r="CQ384" i="1"/>
  <c r="CP384" i="1"/>
  <c r="CO384" i="1"/>
  <c r="CN384" i="1"/>
  <c r="CM384" i="1"/>
  <c r="CH384" i="1"/>
  <c r="CG384" i="1"/>
  <c r="CF384" i="1"/>
  <c r="CE384" i="1"/>
  <c r="CD384" i="1"/>
  <c r="EQ384" i="1" s="1"/>
  <c r="CC384" i="1"/>
  <c r="CB384" i="1"/>
  <c r="CA384" i="1"/>
  <c r="BZ384" i="1"/>
  <c r="BY384" i="1"/>
  <c r="BX384" i="1"/>
  <c r="BW384" i="1"/>
  <c r="BV384" i="1"/>
  <c r="BU384" i="1"/>
  <c r="BT384" i="1"/>
  <c r="BS384" i="1"/>
  <c r="BN384" i="1"/>
  <c r="BM384" i="1"/>
  <c r="BL384" i="1"/>
  <c r="BK384" i="1"/>
  <c r="BJ384" i="1"/>
  <c r="DW384" i="1" s="1"/>
  <c r="BI384" i="1"/>
  <c r="BH384" i="1"/>
  <c r="BG384" i="1"/>
  <c r="BF384" i="1"/>
  <c r="BE384" i="1"/>
  <c r="BD384" i="1"/>
  <c r="BC384" i="1"/>
  <c r="BB384" i="1"/>
  <c r="AY384" i="1"/>
  <c r="AX384" i="1"/>
  <c r="AW384" i="1"/>
  <c r="AU384" i="1"/>
  <c r="AT384" i="1"/>
  <c r="AS384" i="1"/>
  <c r="AR384" i="1"/>
  <c r="AP384" i="1"/>
  <c r="DC384" i="1" s="1"/>
  <c r="AO384" i="1"/>
  <c r="AN384" i="1"/>
  <c r="AM384" i="1"/>
  <c r="AK384" i="1"/>
  <c r="AI384" i="1"/>
  <c r="AH384" i="1"/>
  <c r="AG384" i="1"/>
  <c r="AF384" i="1"/>
  <c r="AE384" i="1"/>
  <c r="AD384" i="1"/>
  <c r="AC384" i="1"/>
  <c r="AB384" i="1"/>
  <c r="Z384" i="1"/>
  <c r="AA384" i="1" s="1"/>
  <c r="Y384" i="1"/>
  <c r="X384" i="1"/>
  <c r="W384" i="1"/>
  <c r="V384" i="1"/>
  <c r="CI384" i="1" s="1"/>
  <c r="T384" i="1"/>
  <c r="S384" i="1"/>
  <c r="R384" i="1"/>
  <c r="P384" i="1"/>
  <c r="EX383" i="1"/>
  <c r="EW383" i="1"/>
  <c r="EV383" i="1"/>
  <c r="EU383" i="1"/>
  <c r="EP383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B383" i="1"/>
  <c r="DA383" i="1"/>
  <c r="CZ383" i="1"/>
  <c r="CY383" i="1"/>
  <c r="CX383" i="1"/>
  <c r="CW383" i="1"/>
  <c r="CV383" i="1"/>
  <c r="CU383" i="1"/>
  <c r="CT383" i="1"/>
  <c r="CS383" i="1"/>
  <c r="CR383" i="1"/>
  <c r="CQ383" i="1"/>
  <c r="CP383" i="1"/>
  <c r="CO383" i="1"/>
  <c r="CN383" i="1"/>
  <c r="CM383" i="1"/>
  <c r="CH383" i="1"/>
  <c r="CG383" i="1"/>
  <c r="CF383" i="1"/>
  <c r="CE383" i="1"/>
  <c r="CD383" i="1"/>
  <c r="EQ383" i="1" s="1"/>
  <c r="CC383" i="1"/>
  <c r="CB383" i="1"/>
  <c r="CA383" i="1"/>
  <c r="BZ383" i="1"/>
  <c r="BY383" i="1"/>
  <c r="BX383" i="1"/>
  <c r="BW383" i="1"/>
  <c r="BV383" i="1"/>
  <c r="BU383" i="1"/>
  <c r="BT383" i="1"/>
  <c r="BS383" i="1"/>
  <c r="BN383" i="1"/>
  <c r="BM383" i="1"/>
  <c r="BL383" i="1"/>
  <c r="BK383" i="1"/>
  <c r="BJ383" i="1"/>
  <c r="DW383" i="1" s="1"/>
  <c r="BI383" i="1"/>
  <c r="BH383" i="1"/>
  <c r="BG383" i="1"/>
  <c r="BF383" i="1"/>
  <c r="BE383" i="1"/>
  <c r="BD383" i="1"/>
  <c r="BC383" i="1"/>
  <c r="BB383" i="1"/>
  <c r="AY383" i="1"/>
  <c r="AX383" i="1"/>
  <c r="AW383" i="1"/>
  <c r="AU383" i="1"/>
  <c r="AT383" i="1"/>
  <c r="AS383" i="1"/>
  <c r="AR383" i="1"/>
  <c r="AP383" i="1"/>
  <c r="DC383" i="1" s="1"/>
  <c r="AO383" i="1"/>
  <c r="AN383" i="1"/>
  <c r="AM383" i="1"/>
  <c r="AK383" i="1"/>
  <c r="AL383" i="1" s="1"/>
  <c r="AI383" i="1"/>
  <c r="AH383" i="1"/>
  <c r="AG383" i="1"/>
  <c r="AF383" i="1"/>
  <c r="AE383" i="1"/>
  <c r="AD383" i="1"/>
  <c r="AC383" i="1"/>
  <c r="AB383" i="1"/>
  <c r="Z383" i="1"/>
  <c r="AA383" i="1" s="1"/>
  <c r="Y383" i="1"/>
  <c r="X383" i="1"/>
  <c r="W383" i="1"/>
  <c r="V383" i="1"/>
  <c r="CI383" i="1" s="1"/>
  <c r="T383" i="1"/>
  <c r="S383" i="1"/>
  <c r="R383" i="1"/>
  <c r="P383" i="1"/>
  <c r="EX382" i="1"/>
  <c r="EW382" i="1"/>
  <c r="EV382" i="1"/>
  <c r="EU382" i="1"/>
  <c r="EP382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B382" i="1"/>
  <c r="DA382" i="1"/>
  <c r="CZ382" i="1"/>
  <c r="CY382" i="1"/>
  <c r="CX382" i="1"/>
  <c r="CW382" i="1"/>
  <c r="CV382" i="1"/>
  <c r="CU382" i="1"/>
  <c r="CT382" i="1"/>
  <c r="CS382" i="1"/>
  <c r="CR382" i="1"/>
  <c r="CQ382" i="1"/>
  <c r="CP382" i="1"/>
  <c r="CO382" i="1"/>
  <c r="CN382" i="1"/>
  <c r="CM382" i="1"/>
  <c r="CH382" i="1"/>
  <c r="CG382" i="1"/>
  <c r="CF382" i="1"/>
  <c r="CE382" i="1"/>
  <c r="CD382" i="1"/>
  <c r="EQ382" i="1" s="1"/>
  <c r="CC382" i="1"/>
  <c r="CB382" i="1"/>
  <c r="CA382" i="1"/>
  <c r="BZ382" i="1"/>
  <c r="BY382" i="1"/>
  <c r="BX382" i="1"/>
  <c r="BW382" i="1"/>
  <c r="BV382" i="1"/>
  <c r="BU382" i="1"/>
  <c r="BT382" i="1"/>
  <c r="BS382" i="1"/>
  <c r="BN382" i="1"/>
  <c r="BM382" i="1"/>
  <c r="BL382" i="1"/>
  <c r="BK382" i="1"/>
  <c r="BJ382" i="1"/>
  <c r="DW382" i="1" s="1"/>
  <c r="BI382" i="1"/>
  <c r="BH382" i="1"/>
  <c r="BG382" i="1"/>
  <c r="BF382" i="1"/>
  <c r="BE382" i="1"/>
  <c r="BD382" i="1"/>
  <c r="BC382" i="1"/>
  <c r="BB382" i="1"/>
  <c r="AY382" i="1"/>
  <c r="AX382" i="1"/>
  <c r="AW382" i="1"/>
  <c r="AU382" i="1"/>
  <c r="AT382" i="1"/>
  <c r="AS382" i="1"/>
  <c r="AR382" i="1"/>
  <c r="AP382" i="1"/>
  <c r="DC382" i="1" s="1"/>
  <c r="AO382" i="1"/>
  <c r="AN382" i="1"/>
  <c r="AM382" i="1"/>
  <c r="AK382" i="1"/>
  <c r="AI382" i="1"/>
  <c r="AH382" i="1"/>
  <c r="AG382" i="1"/>
  <c r="AF382" i="1"/>
  <c r="AE382" i="1"/>
  <c r="AD382" i="1"/>
  <c r="AC382" i="1"/>
  <c r="AB382" i="1"/>
  <c r="Z382" i="1"/>
  <c r="AA382" i="1" s="1"/>
  <c r="Y382" i="1"/>
  <c r="X382" i="1"/>
  <c r="W382" i="1"/>
  <c r="V382" i="1"/>
  <c r="CI382" i="1" s="1"/>
  <c r="T382" i="1"/>
  <c r="S382" i="1"/>
  <c r="R382" i="1"/>
  <c r="P382" i="1"/>
  <c r="EX381" i="1"/>
  <c r="EW381" i="1"/>
  <c r="EV381" i="1"/>
  <c r="EU381" i="1"/>
  <c r="EP381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B381" i="1"/>
  <c r="DA381" i="1"/>
  <c r="CZ381" i="1"/>
  <c r="CY381" i="1"/>
  <c r="CX381" i="1"/>
  <c r="CW381" i="1"/>
  <c r="CV381" i="1"/>
  <c r="CU381" i="1"/>
  <c r="CT381" i="1"/>
  <c r="CS381" i="1"/>
  <c r="CR381" i="1"/>
  <c r="CQ381" i="1"/>
  <c r="CP381" i="1"/>
  <c r="CO381" i="1"/>
  <c r="CN381" i="1"/>
  <c r="CM381" i="1"/>
  <c r="CH381" i="1"/>
  <c r="CG381" i="1"/>
  <c r="CF381" i="1"/>
  <c r="CE381" i="1"/>
  <c r="CD381" i="1"/>
  <c r="EQ381" i="1" s="1"/>
  <c r="CC381" i="1"/>
  <c r="CB381" i="1"/>
  <c r="CA381" i="1"/>
  <c r="BZ381" i="1"/>
  <c r="BY381" i="1"/>
  <c r="BX381" i="1"/>
  <c r="BW381" i="1"/>
  <c r="BV381" i="1"/>
  <c r="BU381" i="1"/>
  <c r="BT381" i="1"/>
  <c r="BS381" i="1"/>
  <c r="BN381" i="1"/>
  <c r="BM381" i="1"/>
  <c r="BL381" i="1"/>
  <c r="BK381" i="1"/>
  <c r="BJ381" i="1"/>
  <c r="DW381" i="1" s="1"/>
  <c r="BI381" i="1"/>
  <c r="BH381" i="1"/>
  <c r="BG381" i="1"/>
  <c r="BF381" i="1"/>
  <c r="BE381" i="1"/>
  <c r="BD381" i="1"/>
  <c r="BC381" i="1"/>
  <c r="BB381" i="1"/>
  <c r="AY381" i="1"/>
  <c r="AX381" i="1"/>
  <c r="AW381" i="1"/>
  <c r="AU381" i="1"/>
  <c r="AT381" i="1"/>
  <c r="AS381" i="1"/>
  <c r="AR381" i="1"/>
  <c r="AP381" i="1"/>
  <c r="DC381" i="1" s="1"/>
  <c r="AO381" i="1"/>
  <c r="AN381" i="1"/>
  <c r="AM381" i="1"/>
  <c r="AK381" i="1"/>
  <c r="AL381" i="1" s="1"/>
  <c r="AI381" i="1"/>
  <c r="AH381" i="1"/>
  <c r="AG381" i="1"/>
  <c r="AF381" i="1"/>
  <c r="AE381" i="1"/>
  <c r="AD381" i="1"/>
  <c r="AC381" i="1"/>
  <c r="AB381" i="1"/>
  <c r="Z381" i="1"/>
  <c r="AA381" i="1" s="1"/>
  <c r="Y381" i="1"/>
  <c r="X381" i="1"/>
  <c r="W381" i="1"/>
  <c r="V381" i="1"/>
  <c r="CI381" i="1" s="1"/>
  <c r="T381" i="1"/>
  <c r="S381" i="1"/>
  <c r="R381" i="1"/>
  <c r="P381" i="1"/>
  <c r="EX380" i="1"/>
  <c r="EW380" i="1"/>
  <c r="EV380" i="1"/>
  <c r="EU380" i="1"/>
  <c r="EP380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B380" i="1"/>
  <c r="DA380" i="1"/>
  <c r="CZ380" i="1"/>
  <c r="CY380" i="1"/>
  <c r="CX380" i="1"/>
  <c r="CW380" i="1"/>
  <c r="CV380" i="1"/>
  <c r="CU380" i="1"/>
  <c r="CT380" i="1"/>
  <c r="CS380" i="1"/>
  <c r="CR380" i="1"/>
  <c r="CQ380" i="1"/>
  <c r="CP380" i="1"/>
  <c r="CO380" i="1"/>
  <c r="CN380" i="1"/>
  <c r="CM380" i="1"/>
  <c r="CH380" i="1"/>
  <c r="CG380" i="1"/>
  <c r="CF380" i="1"/>
  <c r="CE380" i="1"/>
  <c r="CD380" i="1"/>
  <c r="EQ380" i="1" s="1"/>
  <c r="CC380" i="1"/>
  <c r="CB380" i="1"/>
  <c r="CA380" i="1"/>
  <c r="BZ380" i="1"/>
  <c r="BY380" i="1"/>
  <c r="BX380" i="1"/>
  <c r="BW380" i="1"/>
  <c r="BV380" i="1"/>
  <c r="BU380" i="1"/>
  <c r="BT380" i="1"/>
  <c r="BS380" i="1"/>
  <c r="BN380" i="1"/>
  <c r="BM380" i="1"/>
  <c r="BL380" i="1"/>
  <c r="BK380" i="1"/>
  <c r="BJ380" i="1"/>
  <c r="DW380" i="1" s="1"/>
  <c r="BI380" i="1"/>
  <c r="BH380" i="1"/>
  <c r="BG380" i="1"/>
  <c r="BF380" i="1"/>
  <c r="BE380" i="1"/>
  <c r="BD380" i="1"/>
  <c r="BC380" i="1"/>
  <c r="BB380" i="1"/>
  <c r="AY380" i="1"/>
  <c r="AX380" i="1"/>
  <c r="AW380" i="1"/>
  <c r="AU380" i="1"/>
  <c r="AT380" i="1"/>
  <c r="AS380" i="1"/>
  <c r="AR380" i="1"/>
  <c r="AP380" i="1"/>
  <c r="DC380" i="1" s="1"/>
  <c r="AO380" i="1"/>
  <c r="AN380" i="1"/>
  <c r="AM380" i="1"/>
  <c r="AK380" i="1"/>
  <c r="AI380" i="1"/>
  <c r="AH380" i="1"/>
  <c r="AG380" i="1"/>
  <c r="AF380" i="1"/>
  <c r="AE380" i="1"/>
  <c r="AD380" i="1"/>
  <c r="AC380" i="1"/>
  <c r="AB380" i="1"/>
  <c r="Z380" i="1"/>
  <c r="AA380" i="1" s="1"/>
  <c r="Y380" i="1"/>
  <c r="X380" i="1"/>
  <c r="W380" i="1"/>
  <c r="V380" i="1"/>
  <c r="CI380" i="1" s="1"/>
  <c r="T380" i="1"/>
  <c r="S380" i="1"/>
  <c r="R380" i="1"/>
  <c r="P380" i="1"/>
  <c r="EX379" i="1"/>
  <c r="EW379" i="1"/>
  <c r="EV379" i="1"/>
  <c r="EU379" i="1"/>
  <c r="EP379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B379" i="1"/>
  <c r="DA379" i="1"/>
  <c r="CZ379" i="1"/>
  <c r="CY379" i="1"/>
  <c r="CX379" i="1"/>
  <c r="CW379" i="1"/>
  <c r="CV379" i="1"/>
  <c r="CU379" i="1"/>
  <c r="CT379" i="1"/>
  <c r="CS379" i="1"/>
  <c r="CR379" i="1"/>
  <c r="CQ379" i="1"/>
  <c r="CP379" i="1"/>
  <c r="CO379" i="1"/>
  <c r="CN379" i="1"/>
  <c r="CM379" i="1"/>
  <c r="CH379" i="1"/>
  <c r="CG379" i="1"/>
  <c r="CF379" i="1"/>
  <c r="CE379" i="1"/>
  <c r="CD379" i="1"/>
  <c r="EQ379" i="1" s="1"/>
  <c r="CC379" i="1"/>
  <c r="CB379" i="1"/>
  <c r="CA379" i="1"/>
  <c r="BZ379" i="1"/>
  <c r="BY379" i="1"/>
  <c r="BX379" i="1"/>
  <c r="BW379" i="1"/>
  <c r="BV379" i="1"/>
  <c r="BU379" i="1"/>
  <c r="BT379" i="1"/>
  <c r="BS379" i="1"/>
  <c r="BN379" i="1"/>
  <c r="BM379" i="1"/>
  <c r="BL379" i="1"/>
  <c r="BK379" i="1"/>
  <c r="BJ379" i="1"/>
  <c r="DW379" i="1" s="1"/>
  <c r="BI379" i="1"/>
  <c r="BH379" i="1"/>
  <c r="BG379" i="1"/>
  <c r="BF379" i="1"/>
  <c r="BE379" i="1"/>
  <c r="BD379" i="1"/>
  <c r="BC379" i="1"/>
  <c r="BB379" i="1"/>
  <c r="AY379" i="1"/>
  <c r="AX379" i="1"/>
  <c r="AW379" i="1"/>
  <c r="AU379" i="1"/>
  <c r="AT379" i="1"/>
  <c r="AS379" i="1"/>
  <c r="AR379" i="1"/>
  <c r="AP379" i="1"/>
  <c r="DC379" i="1" s="1"/>
  <c r="AO379" i="1"/>
  <c r="AN379" i="1"/>
  <c r="AM379" i="1"/>
  <c r="AK379" i="1"/>
  <c r="AL379" i="1" s="1"/>
  <c r="AI379" i="1"/>
  <c r="AH379" i="1"/>
  <c r="AG379" i="1"/>
  <c r="AF379" i="1"/>
  <c r="AE379" i="1"/>
  <c r="AD379" i="1"/>
  <c r="AC379" i="1"/>
  <c r="AB379" i="1"/>
  <c r="Z379" i="1"/>
  <c r="AA379" i="1" s="1"/>
  <c r="Y379" i="1"/>
  <c r="X379" i="1"/>
  <c r="W379" i="1"/>
  <c r="V379" i="1"/>
  <c r="CI379" i="1" s="1"/>
  <c r="T379" i="1"/>
  <c r="S379" i="1"/>
  <c r="R379" i="1"/>
  <c r="P379" i="1"/>
  <c r="EX378" i="1"/>
  <c r="EW378" i="1"/>
  <c r="EV378" i="1"/>
  <c r="EU378" i="1"/>
  <c r="EP378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B378" i="1"/>
  <c r="DA378" i="1"/>
  <c r="CZ378" i="1"/>
  <c r="CY378" i="1"/>
  <c r="CX378" i="1"/>
  <c r="CW378" i="1"/>
  <c r="CV378" i="1"/>
  <c r="CU378" i="1"/>
  <c r="CT378" i="1"/>
  <c r="CS378" i="1"/>
  <c r="CR378" i="1"/>
  <c r="CQ378" i="1"/>
  <c r="CP378" i="1"/>
  <c r="CO378" i="1"/>
  <c r="CN378" i="1"/>
  <c r="CM378" i="1"/>
  <c r="CH378" i="1"/>
  <c r="CG378" i="1"/>
  <c r="CF378" i="1"/>
  <c r="CE378" i="1"/>
  <c r="CD378" i="1"/>
  <c r="EQ378" i="1" s="1"/>
  <c r="CC378" i="1"/>
  <c r="CB378" i="1"/>
  <c r="CA378" i="1"/>
  <c r="BZ378" i="1"/>
  <c r="BY378" i="1"/>
  <c r="BX378" i="1"/>
  <c r="BW378" i="1"/>
  <c r="BV378" i="1"/>
  <c r="BU378" i="1"/>
  <c r="BT378" i="1"/>
  <c r="BS378" i="1"/>
  <c r="BN378" i="1"/>
  <c r="BM378" i="1"/>
  <c r="BL378" i="1"/>
  <c r="BK378" i="1"/>
  <c r="BJ378" i="1"/>
  <c r="DW378" i="1" s="1"/>
  <c r="BI378" i="1"/>
  <c r="BH378" i="1"/>
  <c r="BG378" i="1"/>
  <c r="BF378" i="1"/>
  <c r="BE378" i="1"/>
  <c r="BD378" i="1"/>
  <c r="BC378" i="1"/>
  <c r="BB378" i="1"/>
  <c r="AY378" i="1"/>
  <c r="AX378" i="1"/>
  <c r="AW378" i="1"/>
  <c r="AU378" i="1"/>
  <c r="AT378" i="1"/>
  <c r="AS378" i="1"/>
  <c r="AR378" i="1"/>
  <c r="AP378" i="1"/>
  <c r="DC378" i="1" s="1"/>
  <c r="AO378" i="1"/>
  <c r="AN378" i="1"/>
  <c r="AM378" i="1"/>
  <c r="AK378" i="1"/>
  <c r="AI378" i="1"/>
  <c r="AH378" i="1"/>
  <c r="AG378" i="1"/>
  <c r="AF378" i="1"/>
  <c r="AE378" i="1"/>
  <c r="AD378" i="1"/>
  <c r="AC378" i="1"/>
  <c r="AB378" i="1"/>
  <c r="Z378" i="1"/>
  <c r="AA378" i="1" s="1"/>
  <c r="Y378" i="1"/>
  <c r="X378" i="1"/>
  <c r="W378" i="1"/>
  <c r="V378" i="1"/>
  <c r="CI378" i="1" s="1"/>
  <c r="T378" i="1"/>
  <c r="S378" i="1"/>
  <c r="R378" i="1"/>
  <c r="P378" i="1"/>
  <c r="EX377" i="1"/>
  <c r="EW377" i="1"/>
  <c r="EV377" i="1"/>
  <c r="EU377" i="1"/>
  <c r="EP377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B377" i="1"/>
  <c r="DA377" i="1"/>
  <c r="CZ377" i="1"/>
  <c r="CY377" i="1"/>
  <c r="CX377" i="1"/>
  <c r="CW377" i="1"/>
  <c r="CV377" i="1"/>
  <c r="CU377" i="1"/>
  <c r="CT377" i="1"/>
  <c r="CS377" i="1"/>
  <c r="CR377" i="1"/>
  <c r="CQ377" i="1"/>
  <c r="CP377" i="1"/>
  <c r="CO377" i="1"/>
  <c r="CN377" i="1"/>
  <c r="CM377" i="1"/>
  <c r="CH377" i="1"/>
  <c r="CG377" i="1"/>
  <c r="CF377" i="1"/>
  <c r="CE377" i="1"/>
  <c r="CD377" i="1"/>
  <c r="EQ377" i="1" s="1"/>
  <c r="CC377" i="1"/>
  <c r="CB377" i="1"/>
  <c r="CA377" i="1"/>
  <c r="BZ377" i="1"/>
  <c r="BY377" i="1"/>
  <c r="BX377" i="1"/>
  <c r="BW377" i="1"/>
  <c r="BV377" i="1"/>
  <c r="BU377" i="1"/>
  <c r="BT377" i="1"/>
  <c r="BS377" i="1"/>
  <c r="BN377" i="1"/>
  <c r="BM377" i="1"/>
  <c r="BL377" i="1"/>
  <c r="BK377" i="1"/>
  <c r="BJ377" i="1"/>
  <c r="DW377" i="1" s="1"/>
  <c r="BI377" i="1"/>
  <c r="BH377" i="1"/>
  <c r="BG377" i="1"/>
  <c r="BF377" i="1"/>
  <c r="BE377" i="1"/>
  <c r="BD377" i="1"/>
  <c r="BC377" i="1"/>
  <c r="BB377" i="1"/>
  <c r="AY377" i="1"/>
  <c r="AX377" i="1"/>
  <c r="AW377" i="1"/>
  <c r="AU377" i="1"/>
  <c r="AT377" i="1"/>
  <c r="AS377" i="1"/>
  <c r="AR377" i="1"/>
  <c r="AP377" i="1"/>
  <c r="DC377" i="1" s="1"/>
  <c r="AO377" i="1"/>
  <c r="AN377" i="1"/>
  <c r="AM377" i="1"/>
  <c r="AK377" i="1"/>
  <c r="AL377" i="1" s="1"/>
  <c r="AI377" i="1"/>
  <c r="AH377" i="1"/>
  <c r="AG377" i="1"/>
  <c r="AF377" i="1"/>
  <c r="AE377" i="1"/>
  <c r="AD377" i="1"/>
  <c r="AC377" i="1"/>
  <c r="AB377" i="1"/>
  <c r="Z377" i="1"/>
  <c r="AA377" i="1" s="1"/>
  <c r="Y377" i="1"/>
  <c r="X377" i="1"/>
  <c r="W377" i="1"/>
  <c r="V377" i="1"/>
  <c r="CI377" i="1" s="1"/>
  <c r="T377" i="1"/>
  <c r="S377" i="1"/>
  <c r="R377" i="1"/>
  <c r="P377" i="1"/>
  <c r="EX376" i="1"/>
  <c r="EW376" i="1"/>
  <c r="EV376" i="1"/>
  <c r="EU376" i="1"/>
  <c r="EP376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B376" i="1"/>
  <c r="DA376" i="1"/>
  <c r="CZ376" i="1"/>
  <c r="CY376" i="1"/>
  <c r="CX376" i="1"/>
  <c r="CW376" i="1"/>
  <c r="CV376" i="1"/>
  <c r="CU376" i="1"/>
  <c r="CT376" i="1"/>
  <c r="CS376" i="1"/>
  <c r="CR376" i="1"/>
  <c r="CQ376" i="1"/>
  <c r="CP376" i="1"/>
  <c r="CO376" i="1"/>
  <c r="CN376" i="1"/>
  <c r="CM376" i="1"/>
  <c r="CH376" i="1"/>
  <c r="CG376" i="1"/>
  <c r="CF376" i="1"/>
  <c r="CE376" i="1"/>
  <c r="CD376" i="1"/>
  <c r="EQ376" i="1" s="1"/>
  <c r="CC376" i="1"/>
  <c r="CB376" i="1"/>
  <c r="CA376" i="1"/>
  <c r="BZ376" i="1"/>
  <c r="BY376" i="1"/>
  <c r="BX376" i="1"/>
  <c r="BW376" i="1"/>
  <c r="BV376" i="1"/>
  <c r="BU376" i="1"/>
  <c r="BT376" i="1"/>
  <c r="BS376" i="1"/>
  <c r="BN376" i="1"/>
  <c r="BM376" i="1"/>
  <c r="BL376" i="1"/>
  <c r="BK376" i="1"/>
  <c r="BJ376" i="1"/>
  <c r="DW376" i="1" s="1"/>
  <c r="BI376" i="1"/>
  <c r="BH376" i="1"/>
  <c r="BG376" i="1"/>
  <c r="BF376" i="1"/>
  <c r="BE376" i="1"/>
  <c r="BD376" i="1"/>
  <c r="BC376" i="1"/>
  <c r="BB376" i="1"/>
  <c r="AY376" i="1"/>
  <c r="AX376" i="1"/>
  <c r="AW376" i="1"/>
  <c r="AU376" i="1"/>
  <c r="AT376" i="1"/>
  <c r="AS376" i="1"/>
  <c r="AR376" i="1"/>
  <c r="AP376" i="1"/>
  <c r="DC376" i="1" s="1"/>
  <c r="AO376" i="1"/>
  <c r="AN376" i="1"/>
  <c r="AM376" i="1"/>
  <c r="AK376" i="1"/>
  <c r="AI376" i="1"/>
  <c r="AH376" i="1"/>
  <c r="AG376" i="1"/>
  <c r="AF376" i="1"/>
  <c r="AE376" i="1"/>
  <c r="AD376" i="1"/>
  <c r="AC376" i="1"/>
  <c r="AB376" i="1"/>
  <c r="Z376" i="1"/>
  <c r="AA376" i="1" s="1"/>
  <c r="Y376" i="1"/>
  <c r="X376" i="1"/>
  <c r="W376" i="1"/>
  <c r="V376" i="1"/>
  <c r="CI376" i="1" s="1"/>
  <c r="T376" i="1"/>
  <c r="S376" i="1"/>
  <c r="R376" i="1"/>
  <c r="P376" i="1"/>
  <c r="EX375" i="1"/>
  <c r="EW375" i="1"/>
  <c r="EV375" i="1"/>
  <c r="EU375" i="1"/>
  <c r="EP375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B375" i="1"/>
  <c r="DA375" i="1"/>
  <c r="CZ375" i="1"/>
  <c r="CY375" i="1"/>
  <c r="CX375" i="1"/>
  <c r="CW375" i="1"/>
  <c r="CV375" i="1"/>
  <c r="CU375" i="1"/>
  <c r="CT375" i="1"/>
  <c r="CS375" i="1"/>
  <c r="CR375" i="1"/>
  <c r="CQ375" i="1"/>
  <c r="CP375" i="1"/>
  <c r="CO375" i="1"/>
  <c r="CN375" i="1"/>
  <c r="CM375" i="1"/>
  <c r="CH375" i="1"/>
  <c r="CG375" i="1"/>
  <c r="CF375" i="1"/>
  <c r="CE375" i="1"/>
  <c r="CD375" i="1"/>
  <c r="EQ375" i="1" s="1"/>
  <c r="CC375" i="1"/>
  <c r="CB375" i="1"/>
  <c r="CA375" i="1"/>
  <c r="BZ375" i="1"/>
  <c r="BY375" i="1"/>
  <c r="BX375" i="1"/>
  <c r="BW375" i="1"/>
  <c r="BV375" i="1"/>
  <c r="BU375" i="1"/>
  <c r="BT375" i="1"/>
  <c r="BS375" i="1"/>
  <c r="BN375" i="1"/>
  <c r="BM375" i="1"/>
  <c r="BL375" i="1"/>
  <c r="BK375" i="1"/>
  <c r="BJ375" i="1"/>
  <c r="DW375" i="1" s="1"/>
  <c r="BI375" i="1"/>
  <c r="BH375" i="1"/>
  <c r="BG375" i="1"/>
  <c r="BF375" i="1"/>
  <c r="BE375" i="1"/>
  <c r="BD375" i="1"/>
  <c r="BC375" i="1"/>
  <c r="BB375" i="1"/>
  <c r="AY375" i="1"/>
  <c r="AX375" i="1"/>
  <c r="AW375" i="1"/>
  <c r="AU375" i="1"/>
  <c r="AT375" i="1"/>
  <c r="AS375" i="1"/>
  <c r="AR375" i="1"/>
  <c r="AP375" i="1"/>
  <c r="DC375" i="1" s="1"/>
  <c r="AO375" i="1"/>
  <c r="AN375" i="1"/>
  <c r="AM375" i="1"/>
  <c r="AK375" i="1"/>
  <c r="AL375" i="1" s="1"/>
  <c r="AI375" i="1"/>
  <c r="AH375" i="1"/>
  <c r="AG375" i="1"/>
  <c r="AF375" i="1"/>
  <c r="AE375" i="1"/>
  <c r="AD375" i="1"/>
  <c r="AC375" i="1"/>
  <c r="AB375" i="1"/>
  <c r="Z375" i="1"/>
  <c r="AA375" i="1" s="1"/>
  <c r="Y375" i="1"/>
  <c r="X375" i="1"/>
  <c r="W375" i="1"/>
  <c r="V375" i="1"/>
  <c r="CI375" i="1" s="1"/>
  <c r="T375" i="1"/>
  <c r="S375" i="1"/>
  <c r="R375" i="1"/>
  <c r="P375" i="1"/>
  <c r="EX374" i="1"/>
  <c r="EW374" i="1"/>
  <c r="EV374" i="1"/>
  <c r="EU374" i="1"/>
  <c r="EP374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B374" i="1"/>
  <c r="DA374" i="1"/>
  <c r="CZ374" i="1"/>
  <c r="CY374" i="1"/>
  <c r="CX374" i="1"/>
  <c r="CW374" i="1"/>
  <c r="CV374" i="1"/>
  <c r="CU374" i="1"/>
  <c r="CT374" i="1"/>
  <c r="CS374" i="1"/>
  <c r="CR374" i="1"/>
  <c r="CQ374" i="1"/>
  <c r="CP374" i="1"/>
  <c r="CO374" i="1"/>
  <c r="CN374" i="1"/>
  <c r="CM374" i="1"/>
  <c r="CH374" i="1"/>
  <c r="CG374" i="1"/>
  <c r="CF374" i="1"/>
  <c r="CE374" i="1"/>
  <c r="CD374" i="1"/>
  <c r="EQ374" i="1" s="1"/>
  <c r="CC374" i="1"/>
  <c r="CB374" i="1"/>
  <c r="CA374" i="1"/>
  <c r="BZ374" i="1"/>
  <c r="BY374" i="1"/>
  <c r="BX374" i="1"/>
  <c r="BW374" i="1"/>
  <c r="BV374" i="1"/>
  <c r="BU374" i="1"/>
  <c r="BT374" i="1"/>
  <c r="BS374" i="1"/>
  <c r="BN374" i="1"/>
  <c r="BM374" i="1"/>
  <c r="BL374" i="1"/>
  <c r="BK374" i="1"/>
  <c r="BJ374" i="1"/>
  <c r="DW374" i="1" s="1"/>
  <c r="BI374" i="1"/>
  <c r="BH374" i="1"/>
  <c r="BG374" i="1"/>
  <c r="BF374" i="1"/>
  <c r="BE374" i="1"/>
  <c r="BD374" i="1"/>
  <c r="BC374" i="1"/>
  <c r="BB374" i="1"/>
  <c r="AY374" i="1"/>
  <c r="AX374" i="1"/>
  <c r="AW374" i="1"/>
  <c r="AU374" i="1"/>
  <c r="AT374" i="1"/>
  <c r="AS374" i="1"/>
  <c r="AR374" i="1"/>
  <c r="AP374" i="1"/>
  <c r="DC374" i="1" s="1"/>
  <c r="AO374" i="1"/>
  <c r="AN374" i="1"/>
  <c r="AM374" i="1"/>
  <c r="AK374" i="1"/>
  <c r="AI374" i="1"/>
  <c r="AH374" i="1"/>
  <c r="AG374" i="1"/>
  <c r="AF374" i="1"/>
  <c r="AE374" i="1"/>
  <c r="AD374" i="1"/>
  <c r="AC374" i="1"/>
  <c r="AB374" i="1"/>
  <c r="Z374" i="1"/>
  <c r="AA374" i="1" s="1"/>
  <c r="Y374" i="1"/>
  <c r="X374" i="1"/>
  <c r="W374" i="1"/>
  <c r="V374" i="1"/>
  <c r="CI374" i="1" s="1"/>
  <c r="T374" i="1"/>
  <c r="S374" i="1"/>
  <c r="R374" i="1"/>
  <c r="P374" i="1"/>
  <c r="EX373" i="1"/>
  <c r="EW373" i="1"/>
  <c r="EV373" i="1"/>
  <c r="EU373" i="1"/>
  <c r="EP373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B373" i="1"/>
  <c r="DA373" i="1"/>
  <c r="CZ373" i="1"/>
  <c r="CY373" i="1"/>
  <c r="CX373" i="1"/>
  <c r="CW373" i="1"/>
  <c r="CV373" i="1"/>
  <c r="CU373" i="1"/>
  <c r="CT373" i="1"/>
  <c r="CS373" i="1"/>
  <c r="CR373" i="1"/>
  <c r="CQ373" i="1"/>
  <c r="CP373" i="1"/>
  <c r="CO373" i="1"/>
  <c r="CN373" i="1"/>
  <c r="CM373" i="1"/>
  <c r="CH373" i="1"/>
  <c r="CG373" i="1"/>
  <c r="CF373" i="1"/>
  <c r="CE373" i="1"/>
  <c r="CD373" i="1"/>
  <c r="EQ373" i="1" s="1"/>
  <c r="CC373" i="1"/>
  <c r="CB373" i="1"/>
  <c r="CA373" i="1"/>
  <c r="BZ373" i="1"/>
  <c r="BY373" i="1"/>
  <c r="BX373" i="1"/>
  <c r="BW373" i="1"/>
  <c r="BV373" i="1"/>
  <c r="BU373" i="1"/>
  <c r="BT373" i="1"/>
  <c r="BS373" i="1"/>
  <c r="BN373" i="1"/>
  <c r="BM373" i="1"/>
  <c r="BL373" i="1"/>
  <c r="BK373" i="1"/>
  <c r="BJ373" i="1"/>
  <c r="DW373" i="1" s="1"/>
  <c r="BI373" i="1"/>
  <c r="BH373" i="1"/>
  <c r="BG373" i="1"/>
  <c r="BF373" i="1"/>
  <c r="BE373" i="1"/>
  <c r="BD373" i="1"/>
  <c r="BC373" i="1"/>
  <c r="BB373" i="1"/>
  <c r="AY373" i="1"/>
  <c r="AX373" i="1"/>
  <c r="AW373" i="1"/>
  <c r="AU373" i="1"/>
  <c r="AT373" i="1"/>
  <c r="AS373" i="1"/>
  <c r="AR373" i="1"/>
  <c r="AP373" i="1"/>
  <c r="DC373" i="1" s="1"/>
  <c r="AO373" i="1"/>
  <c r="AN373" i="1"/>
  <c r="AM373" i="1"/>
  <c r="AK373" i="1"/>
  <c r="AL373" i="1" s="1"/>
  <c r="AI373" i="1"/>
  <c r="AH373" i="1"/>
  <c r="AG373" i="1"/>
  <c r="AF373" i="1"/>
  <c r="AE373" i="1"/>
  <c r="AD373" i="1"/>
  <c r="AC373" i="1"/>
  <c r="AB373" i="1"/>
  <c r="Z373" i="1"/>
  <c r="AA373" i="1" s="1"/>
  <c r="Y373" i="1"/>
  <c r="X373" i="1"/>
  <c r="W373" i="1"/>
  <c r="V373" i="1"/>
  <c r="CI373" i="1" s="1"/>
  <c r="T373" i="1"/>
  <c r="S373" i="1"/>
  <c r="R373" i="1"/>
  <c r="P373" i="1"/>
  <c r="EX372" i="1"/>
  <c r="EW372" i="1"/>
  <c r="EV372" i="1"/>
  <c r="EU372" i="1"/>
  <c r="EP372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B372" i="1"/>
  <c r="DA372" i="1"/>
  <c r="CZ372" i="1"/>
  <c r="CY372" i="1"/>
  <c r="CX372" i="1"/>
  <c r="CW372" i="1"/>
  <c r="CV372" i="1"/>
  <c r="CU372" i="1"/>
  <c r="CT372" i="1"/>
  <c r="CS372" i="1"/>
  <c r="CR372" i="1"/>
  <c r="CQ372" i="1"/>
  <c r="CP372" i="1"/>
  <c r="CO372" i="1"/>
  <c r="CN372" i="1"/>
  <c r="CM372" i="1"/>
  <c r="CH372" i="1"/>
  <c r="CG372" i="1"/>
  <c r="CF372" i="1"/>
  <c r="CE372" i="1"/>
  <c r="CD372" i="1"/>
  <c r="EQ372" i="1" s="1"/>
  <c r="CC372" i="1"/>
  <c r="CB372" i="1"/>
  <c r="CA372" i="1"/>
  <c r="BZ372" i="1"/>
  <c r="BY372" i="1"/>
  <c r="BX372" i="1"/>
  <c r="BW372" i="1"/>
  <c r="BV372" i="1"/>
  <c r="BU372" i="1"/>
  <c r="BT372" i="1"/>
  <c r="BS372" i="1"/>
  <c r="BN372" i="1"/>
  <c r="BM372" i="1"/>
  <c r="BL372" i="1"/>
  <c r="BK372" i="1"/>
  <c r="BJ372" i="1"/>
  <c r="DW372" i="1" s="1"/>
  <c r="BI372" i="1"/>
  <c r="BH372" i="1"/>
  <c r="BG372" i="1"/>
  <c r="BF372" i="1"/>
  <c r="BE372" i="1"/>
  <c r="BD372" i="1"/>
  <c r="BC372" i="1"/>
  <c r="BB372" i="1"/>
  <c r="AY372" i="1"/>
  <c r="AX372" i="1"/>
  <c r="AW372" i="1"/>
  <c r="AU372" i="1"/>
  <c r="AT372" i="1"/>
  <c r="AS372" i="1"/>
  <c r="AR372" i="1"/>
  <c r="AP372" i="1"/>
  <c r="DC372" i="1" s="1"/>
  <c r="AO372" i="1"/>
  <c r="AN372" i="1"/>
  <c r="AM372" i="1"/>
  <c r="AK372" i="1"/>
  <c r="AI372" i="1"/>
  <c r="AH372" i="1"/>
  <c r="AG372" i="1"/>
  <c r="AF372" i="1"/>
  <c r="AE372" i="1"/>
  <c r="AD372" i="1"/>
  <c r="AC372" i="1"/>
  <c r="AB372" i="1"/>
  <c r="Z372" i="1"/>
  <c r="AA372" i="1" s="1"/>
  <c r="Y372" i="1"/>
  <c r="X372" i="1"/>
  <c r="W372" i="1"/>
  <c r="V372" i="1"/>
  <c r="CI372" i="1" s="1"/>
  <c r="T372" i="1"/>
  <c r="S372" i="1"/>
  <c r="R372" i="1"/>
  <c r="P372" i="1"/>
  <c r="EX371" i="1"/>
  <c r="EW371" i="1"/>
  <c r="EV371" i="1"/>
  <c r="EU371" i="1"/>
  <c r="EP371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B371" i="1"/>
  <c r="DA371" i="1"/>
  <c r="CZ371" i="1"/>
  <c r="CY371" i="1"/>
  <c r="CX371" i="1"/>
  <c r="CW371" i="1"/>
  <c r="CV371" i="1"/>
  <c r="CU371" i="1"/>
  <c r="CT371" i="1"/>
  <c r="CS371" i="1"/>
  <c r="CR371" i="1"/>
  <c r="CQ371" i="1"/>
  <c r="CP371" i="1"/>
  <c r="CO371" i="1"/>
  <c r="CN371" i="1"/>
  <c r="CM371" i="1"/>
  <c r="CH371" i="1"/>
  <c r="CG371" i="1"/>
  <c r="CF371" i="1"/>
  <c r="CE371" i="1"/>
  <c r="CD371" i="1"/>
  <c r="EQ371" i="1" s="1"/>
  <c r="CC371" i="1"/>
  <c r="CB371" i="1"/>
  <c r="CA371" i="1"/>
  <c r="BZ371" i="1"/>
  <c r="BY371" i="1"/>
  <c r="BX371" i="1"/>
  <c r="BW371" i="1"/>
  <c r="BV371" i="1"/>
  <c r="BU371" i="1"/>
  <c r="BT371" i="1"/>
  <c r="BS371" i="1"/>
  <c r="BN371" i="1"/>
  <c r="BM371" i="1"/>
  <c r="BL371" i="1"/>
  <c r="BK371" i="1"/>
  <c r="BJ371" i="1"/>
  <c r="DW371" i="1" s="1"/>
  <c r="BI371" i="1"/>
  <c r="BH371" i="1"/>
  <c r="BG371" i="1"/>
  <c r="BF371" i="1"/>
  <c r="BE371" i="1"/>
  <c r="BD371" i="1"/>
  <c r="BC371" i="1"/>
  <c r="BB371" i="1"/>
  <c r="AY371" i="1"/>
  <c r="AX371" i="1"/>
  <c r="AW371" i="1"/>
  <c r="AU371" i="1"/>
  <c r="AT371" i="1"/>
  <c r="AS371" i="1"/>
  <c r="AR371" i="1"/>
  <c r="AP371" i="1"/>
  <c r="DC371" i="1" s="1"/>
  <c r="AO371" i="1"/>
  <c r="AN371" i="1"/>
  <c r="AM371" i="1"/>
  <c r="AK371" i="1"/>
  <c r="AL371" i="1" s="1"/>
  <c r="AI371" i="1"/>
  <c r="AH371" i="1"/>
  <c r="AG371" i="1"/>
  <c r="AF371" i="1"/>
  <c r="AE371" i="1"/>
  <c r="AD371" i="1"/>
  <c r="AC371" i="1"/>
  <c r="AB371" i="1"/>
  <c r="Z371" i="1"/>
  <c r="AA371" i="1" s="1"/>
  <c r="Y371" i="1"/>
  <c r="X371" i="1"/>
  <c r="W371" i="1"/>
  <c r="V371" i="1"/>
  <c r="CI371" i="1" s="1"/>
  <c r="T371" i="1"/>
  <c r="S371" i="1"/>
  <c r="R371" i="1"/>
  <c r="P371" i="1"/>
  <c r="EX370" i="1"/>
  <c r="EW370" i="1"/>
  <c r="EV370" i="1"/>
  <c r="EU370" i="1"/>
  <c r="EP370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B370" i="1"/>
  <c r="DA370" i="1"/>
  <c r="CZ370" i="1"/>
  <c r="CY370" i="1"/>
  <c r="CX370" i="1"/>
  <c r="CW370" i="1"/>
  <c r="CV370" i="1"/>
  <c r="CU370" i="1"/>
  <c r="CT370" i="1"/>
  <c r="CS370" i="1"/>
  <c r="CR370" i="1"/>
  <c r="CQ370" i="1"/>
  <c r="CP370" i="1"/>
  <c r="CO370" i="1"/>
  <c r="CN370" i="1"/>
  <c r="CM370" i="1"/>
  <c r="CH370" i="1"/>
  <c r="CG370" i="1"/>
  <c r="CF370" i="1"/>
  <c r="CE370" i="1"/>
  <c r="CD370" i="1"/>
  <c r="EQ370" i="1" s="1"/>
  <c r="CC370" i="1"/>
  <c r="CB370" i="1"/>
  <c r="CA370" i="1"/>
  <c r="BZ370" i="1"/>
  <c r="BY370" i="1"/>
  <c r="BX370" i="1"/>
  <c r="BW370" i="1"/>
  <c r="BV370" i="1"/>
  <c r="BU370" i="1"/>
  <c r="BT370" i="1"/>
  <c r="BS370" i="1"/>
  <c r="BN370" i="1"/>
  <c r="BM370" i="1"/>
  <c r="BL370" i="1"/>
  <c r="BK370" i="1"/>
  <c r="BJ370" i="1"/>
  <c r="DW370" i="1" s="1"/>
  <c r="BI370" i="1"/>
  <c r="BH370" i="1"/>
  <c r="BG370" i="1"/>
  <c r="BF370" i="1"/>
  <c r="BE370" i="1"/>
  <c r="BD370" i="1"/>
  <c r="BC370" i="1"/>
  <c r="BB370" i="1"/>
  <c r="AY370" i="1"/>
  <c r="AX370" i="1"/>
  <c r="AW370" i="1"/>
  <c r="AU370" i="1"/>
  <c r="AT370" i="1"/>
  <c r="AS370" i="1"/>
  <c r="AR370" i="1"/>
  <c r="AP370" i="1"/>
  <c r="DC370" i="1" s="1"/>
  <c r="AO370" i="1"/>
  <c r="AN370" i="1"/>
  <c r="AM370" i="1"/>
  <c r="AK370" i="1"/>
  <c r="AI370" i="1"/>
  <c r="AH370" i="1"/>
  <c r="AG370" i="1"/>
  <c r="AF370" i="1"/>
  <c r="AE370" i="1"/>
  <c r="AD370" i="1"/>
  <c r="AC370" i="1"/>
  <c r="AB370" i="1"/>
  <c r="Z370" i="1"/>
  <c r="AA370" i="1" s="1"/>
  <c r="Y370" i="1"/>
  <c r="X370" i="1"/>
  <c r="W370" i="1"/>
  <c r="V370" i="1"/>
  <c r="CI370" i="1" s="1"/>
  <c r="T370" i="1"/>
  <c r="S370" i="1"/>
  <c r="R370" i="1"/>
  <c r="P370" i="1"/>
  <c r="EX369" i="1"/>
  <c r="EW369" i="1"/>
  <c r="EV369" i="1"/>
  <c r="EU369" i="1"/>
  <c r="EP369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B369" i="1"/>
  <c r="DA369" i="1"/>
  <c r="CZ369" i="1"/>
  <c r="CY369" i="1"/>
  <c r="CX369" i="1"/>
  <c r="CW369" i="1"/>
  <c r="CV369" i="1"/>
  <c r="CU369" i="1"/>
  <c r="CT369" i="1"/>
  <c r="CS369" i="1"/>
  <c r="CR369" i="1"/>
  <c r="CQ369" i="1"/>
  <c r="CP369" i="1"/>
  <c r="CO369" i="1"/>
  <c r="CN369" i="1"/>
  <c r="CM369" i="1"/>
  <c r="CH369" i="1"/>
  <c r="CG369" i="1"/>
  <c r="CF369" i="1"/>
  <c r="CE369" i="1"/>
  <c r="CD369" i="1"/>
  <c r="EQ369" i="1" s="1"/>
  <c r="CC369" i="1"/>
  <c r="CB369" i="1"/>
  <c r="CA369" i="1"/>
  <c r="BZ369" i="1"/>
  <c r="BY369" i="1"/>
  <c r="BX369" i="1"/>
  <c r="BW369" i="1"/>
  <c r="BV369" i="1"/>
  <c r="BU369" i="1"/>
  <c r="BT369" i="1"/>
  <c r="BS369" i="1"/>
  <c r="BN369" i="1"/>
  <c r="BM369" i="1"/>
  <c r="BL369" i="1"/>
  <c r="BK369" i="1"/>
  <c r="BJ369" i="1"/>
  <c r="DW369" i="1" s="1"/>
  <c r="BI369" i="1"/>
  <c r="BH369" i="1"/>
  <c r="BG369" i="1"/>
  <c r="BF369" i="1"/>
  <c r="BE369" i="1"/>
  <c r="BD369" i="1"/>
  <c r="BC369" i="1"/>
  <c r="BB369" i="1"/>
  <c r="AY369" i="1"/>
  <c r="AX369" i="1"/>
  <c r="AW369" i="1"/>
  <c r="AU369" i="1"/>
  <c r="AT369" i="1"/>
  <c r="AS369" i="1"/>
  <c r="AR369" i="1"/>
  <c r="AP369" i="1"/>
  <c r="DC369" i="1" s="1"/>
  <c r="AO369" i="1"/>
  <c r="AN369" i="1"/>
  <c r="AM369" i="1"/>
  <c r="AK369" i="1"/>
  <c r="AL369" i="1" s="1"/>
  <c r="AI369" i="1"/>
  <c r="AH369" i="1"/>
  <c r="AG369" i="1"/>
  <c r="AF369" i="1"/>
  <c r="AE369" i="1"/>
  <c r="AD369" i="1"/>
  <c r="AC369" i="1"/>
  <c r="AB369" i="1"/>
  <c r="Z369" i="1"/>
  <c r="AA369" i="1" s="1"/>
  <c r="Y369" i="1"/>
  <c r="X369" i="1"/>
  <c r="W369" i="1"/>
  <c r="V369" i="1"/>
  <c r="CI369" i="1" s="1"/>
  <c r="T369" i="1"/>
  <c r="S369" i="1"/>
  <c r="R369" i="1"/>
  <c r="P369" i="1"/>
  <c r="EX368" i="1"/>
  <c r="EW368" i="1"/>
  <c r="EV368" i="1"/>
  <c r="EU368" i="1"/>
  <c r="EP368" i="1"/>
  <c r="EO368" i="1"/>
  <c r="EN368" i="1"/>
  <c r="EM368" i="1"/>
  <c r="EL368" i="1"/>
  <c r="EK368" i="1"/>
  <c r="EJ368" i="1"/>
  <c r="EI368" i="1"/>
  <c r="EH368" i="1"/>
  <c r="EG368" i="1"/>
  <c r="EF368" i="1"/>
  <c r="EE368" i="1"/>
  <c r="ED368" i="1"/>
  <c r="EC368" i="1"/>
  <c r="EB368" i="1"/>
  <c r="EA368" i="1"/>
  <c r="DV368" i="1"/>
  <c r="DU368" i="1"/>
  <c r="DT368" i="1"/>
  <c r="DS368" i="1"/>
  <c r="DR368" i="1"/>
  <c r="DQ368" i="1"/>
  <c r="DP368" i="1"/>
  <c r="DO368" i="1"/>
  <c r="DN368" i="1"/>
  <c r="DM368" i="1"/>
  <c r="DL368" i="1"/>
  <c r="DK368" i="1"/>
  <c r="DJ368" i="1"/>
  <c r="DI368" i="1"/>
  <c r="DH368" i="1"/>
  <c r="DG368" i="1"/>
  <c r="DB368" i="1"/>
  <c r="DA368" i="1"/>
  <c r="CZ368" i="1"/>
  <c r="CY368" i="1"/>
  <c r="CX368" i="1"/>
  <c r="CW368" i="1"/>
  <c r="CV368" i="1"/>
  <c r="CU368" i="1"/>
  <c r="CT368" i="1"/>
  <c r="CS368" i="1"/>
  <c r="CR368" i="1"/>
  <c r="CQ368" i="1"/>
  <c r="CP368" i="1"/>
  <c r="CO368" i="1"/>
  <c r="CN368" i="1"/>
  <c r="CM368" i="1"/>
  <c r="CH368" i="1"/>
  <c r="CG368" i="1"/>
  <c r="CF368" i="1"/>
  <c r="CE368" i="1"/>
  <c r="CD368" i="1"/>
  <c r="EQ368" i="1" s="1"/>
  <c r="CC368" i="1"/>
  <c r="CB368" i="1"/>
  <c r="CA368" i="1"/>
  <c r="BZ368" i="1"/>
  <c r="BY368" i="1"/>
  <c r="BX368" i="1"/>
  <c r="BW368" i="1"/>
  <c r="BV368" i="1"/>
  <c r="BU368" i="1"/>
  <c r="BT368" i="1"/>
  <c r="BS368" i="1"/>
  <c r="BN368" i="1"/>
  <c r="BM368" i="1"/>
  <c r="BL368" i="1"/>
  <c r="BK368" i="1"/>
  <c r="BJ368" i="1"/>
  <c r="DW368" i="1" s="1"/>
  <c r="BI368" i="1"/>
  <c r="BH368" i="1"/>
  <c r="BG368" i="1"/>
  <c r="BF368" i="1"/>
  <c r="BE368" i="1"/>
  <c r="BD368" i="1"/>
  <c r="BC368" i="1"/>
  <c r="BB368" i="1"/>
  <c r="AY368" i="1"/>
  <c r="AX368" i="1"/>
  <c r="AW368" i="1"/>
  <c r="AU368" i="1"/>
  <c r="AT368" i="1"/>
  <c r="AS368" i="1"/>
  <c r="AR368" i="1"/>
  <c r="AP368" i="1"/>
  <c r="DC368" i="1" s="1"/>
  <c r="AO368" i="1"/>
  <c r="AN368" i="1"/>
  <c r="AM368" i="1"/>
  <c r="AK368" i="1"/>
  <c r="AI368" i="1"/>
  <c r="AH368" i="1"/>
  <c r="AG368" i="1"/>
  <c r="AF368" i="1"/>
  <c r="AE368" i="1"/>
  <c r="AD368" i="1"/>
  <c r="AC368" i="1"/>
  <c r="AB368" i="1"/>
  <c r="Z368" i="1"/>
  <c r="AA368" i="1" s="1"/>
  <c r="Y368" i="1"/>
  <c r="X368" i="1"/>
  <c r="W368" i="1"/>
  <c r="V368" i="1"/>
  <c r="CI368" i="1" s="1"/>
  <c r="T368" i="1"/>
  <c r="S368" i="1"/>
  <c r="R368" i="1"/>
  <c r="P368" i="1"/>
  <c r="EX367" i="1"/>
  <c r="EW367" i="1"/>
  <c r="EV367" i="1"/>
  <c r="EU367" i="1"/>
  <c r="EP367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B367" i="1"/>
  <c r="DA367" i="1"/>
  <c r="CZ367" i="1"/>
  <c r="CY367" i="1"/>
  <c r="CX367" i="1"/>
  <c r="CW367" i="1"/>
  <c r="CV367" i="1"/>
  <c r="CU367" i="1"/>
  <c r="CT367" i="1"/>
  <c r="CS367" i="1"/>
  <c r="CR367" i="1"/>
  <c r="CQ367" i="1"/>
  <c r="CP367" i="1"/>
  <c r="CO367" i="1"/>
  <c r="CN367" i="1"/>
  <c r="CM367" i="1"/>
  <c r="CH367" i="1"/>
  <c r="CG367" i="1"/>
  <c r="CF367" i="1"/>
  <c r="CE367" i="1"/>
  <c r="CD367" i="1"/>
  <c r="EQ367" i="1" s="1"/>
  <c r="CC367" i="1"/>
  <c r="CB367" i="1"/>
  <c r="CA367" i="1"/>
  <c r="BZ367" i="1"/>
  <c r="BY367" i="1"/>
  <c r="BX367" i="1"/>
  <c r="BW367" i="1"/>
  <c r="BV367" i="1"/>
  <c r="BU367" i="1"/>
  <c r="BT367" i="1"/>
  <c r="BS367" i="1"/>
  <c r="BN367" i="1"/>
  <c r="BM367" i="1"/>
  <c r="BL367" i="1"/>
  <c r="BK367" i="1"/>
  <c r="BJ367" i="1"/>
  <c r="DW367" i="1" s="1"/>
  <c r="BI367" i="1"/>
  <c r="BH367" i="1"/>
  <c r="BG367" i="1"/>
  <c r="BF367" i="1"/>
  <c r="BE367" i="1"/>
  <c r="BD367" i="1"/>
  <c r="BC367" i="1"/>
  <c r="BB367" i="1"/>
  <c r="AY367" i="1"/>
  <c r="AX367" i="1"/>
  <c r="AW367" i="1"/>
  <c r="AU367" i="1"/>
  <c r="AT367" i="1"/>
  <c r="AS367" i="1"/>
  <c r="AR367" i="1"/>
  <c r="AP367" i="1"/>
  <c r="DC367" i="1" s="1"/>
  <c r="AO367" i="1"/>
  <c r="AN367" i="1"/>
  <c r="AM367" i="1"/>
  <c r="AK367" i="1"/>
  <c r="AL367" i="1" s="1"/>
  <c r="AI367" i="1"/>
  <c r="AH367" i="1"/>
  <c r="AG367" i="1"/>
  <c r="AF367" i="1"/>
  <c r="AE367" i="1"/>
  <c r="AD367" i="1"/>
  <c r="AC367" i="1"/>
  <c r="AB367" i="1"/>
  <c r="Z367" i="1"/>
  <c r="AA367" i="1" s="1"/>
  <c r="Y367" i="1"/>
  <c r="X367" i="1"/>
  <c r="W367" i="1"/>
  <c r="V367" i="1"/>
  <c r="CI367" i="1" s="1"/>
  <c r="T367" i="1"/>
  <c r="S367" i="1"/>
  <c r="R367" i="1"/>
  <c r="P367" i="1"/>
  <c r="EX366" i="1"/>
  <c r="EW366" i="1"/>
  <c r="EV366" i="1"/>
  <c r="EU366" i="1"/>
  <c r="EP366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B366" i="1"/>
  <c r="DA366" i="1"/>
  <c r="CZ366" i="1"/>
  <c r="CY366" i="1"/>
  <c r="CX366" i="1"/>
  <c r="CW366" i="1"/>
  <c r="CV366" i="1"/>
  <c r="CU366" i="1"/>
  <c r="CT366" i="1"/>
  <c r="CS366" i="1"/>
  <c r="CR366" i="1"/>
  <c r="CQ366" i="1"/>
  <c r="CP366" i="1"/>
  <c r="CO366" i="1"/>
  <c r="CN366" i="1"/>
  <c r="CM366" i="1"/>
  <c r="CH366" i="1"/>
  <c r="CG366" i="1"/>
  <c r="CF366" i="1"/>
  <c r="CE366" i="1"/>
  <c r="CD366" i="1"/>
  <c r="EQ366" i="1" s="1"/>
  <c r="CC366" i="1"/>
  <c r="CB366" i="1"/>
  <c r="CA366" i="1"/>
  <c r="BZ366" i="1"/>
  <c r="BY366" i="1"/>
  <c r="BX366" i="1"/>
  <c r="BW366" i="1"/>
  <c r="BV366" i="1"/>
  <c r="BU366" i="1"/>
  <c r="BT366" i="1"/>
  <c r="BS366" i="1"/>
  <c r="BN366" i="1"/>
  <c r="BM366" i="1"/>
  <c r="BL366" i="1"/>
  <c r="BK366" i="1"/>
  <c r="BJ366" i="1"/>
  <c r="DW366" i="1" s="1"/>
  <c r="BI366" i="1"/>
  <c r="BH366" i="1"/>
  <c r="BG366" i="1"/>
  <c r="BF366" i="1"/>
  <c r="BE366" i="1"/>
  <c r="BD366" i="1"/>
  <c r="BC366" i="1"/>
  <c r="BB366" i="1"/>
  <c r="AY366" i="1"/>
  <c r="AX366" i="1"/>
  <c r="AW366" i="1"/>
  <c r="AU366" i="1"/>
  <c r="AT366" i="1"/>
  <c r="AS366" i="1"/>
  <c r="AR366" i="1"/>
  <c r="AP366" i="1"/>
  <c r="DC366" i="1" s="1"/>
  <c r="AO366" i="1"/>
  <c r="AN366" i="1"/>
  <c r="AM366" i="1"/>
  <c r="AK366" i="1"/>
  <c r="AI366" i="1"/>
  <c r="AH366" i="1"/>
  <c r="AG366" i="1"/>
  <c r="AF366" i="1"/>
  <c r="AE366" i="1"/>
  <c r="AD366" i="1"/>
  <c r="AC366" i="1"/>
  <c r="AB366" i="1"/>
  <c r="Z366" i="1"/>
  <c r="AA366" i="1" s="1"/>
  <c r="Y366" i="1"/>
  <c r="X366" i="1"/>
  <c r="W366" i="1"/>
  <c r="V366" i="1"/>
  <c r="CI366" i="1" s="1"/>
  <c r="T366" i="1"/>
  <c r="S366" i="1"/>
  <c r="R366" i="1"/>
  <c r="P366" i="1"/>
  <c r="EX365" i="1"/>
  <c r="EW365" i="1"/>
  <c r="EV365" i="1"/>
  <c r="EU365" i="1"/>
  <c r="EP365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B365" i="1"/>
  <c r="DA365" i="1"/>
  <c r="CZ365" i="1"/>
  <c r="CY365" i="1"/>
  <c r="CX365" i="1"/>
  <c r="CW365" i="1"/>
  <c r="CV365" i="1"/>
  <c r="CU365" i="1"/>
  <c r="CT365" i="1"/>
  <c r="CS365" i="1"/>
  <c r="CR365" i="1"/>
  <c r="CQ365" i="1"/>
  <c r="CP365" i="1"/>
  <c r="CO365" i="1"/>
  <c r="CN365" i="1"/>
  <c r="CM365" i="1"/>
  <c r="CH365" i="1"/>
  <c r="CG365" i="1"/>
  <c r="CF365" i="1"/>
  <c r="CE365" i="1"/>
  <c r="CD365" i="1"/>
  <c r="EQ365" i="1" s="1"/>
  <c r="CC365" i="1"/>
  <c r="CB365" i="1"/>
  <c r="CA365" i="1"/>
  <c r="BZ365" i="1"/>
  <c r="BY365" i="1"/>
  <c r="BX365" i="1"/>
  <c r="BW365" i="1"/>
  <c r="BV365" i="1"/>
  <c r="BU365" i="1"/>
  <c r="BT365" i="1"/>
  <c r="BS365" i="1"/>
  <c r="BN365" i="1"/>
  <c r="BM365" i="1"/>
  <c r="BL365" i="1"/>
  <c r="BK365" i="1"/>
  <c r="BJ365" i="1"/>
  <c r="DW365" i="1" s="1"/>
  <c r="BI365" i="1"/>
  <c r="BH365" i="1"/>
  <c r="BG365" i="1"/>
  <c r="BF365" i="1"/>
  <c r="BE365" i="1"/>
  <c r="BD365" i="1"/>
  <c r="BC365" i="1"/>
  <c r="BB365" i="1"/>
  <c r="AY365" i="1"/>
  <c r="AX365" i="1"/>
  <c r="AW365" i="1"/>
  <c r="AU365" i="1"/>
  <c r="AT365" i="1"/>
  <c r="AS365" i="1"/>
  <c r="AR365" i="1"/>
  <c r="AP365" i="1"/>
  <c r="DC365" i="1" s="1"/>
  <c r="AO365" i="1"/>
  <c r="AN365" i="1"/>
  <c r="AM365" i="1"/>
  <c r="AK365" i="1"/>
  <c r="AL365" i="1" s="1"/>
  <c r="AI365" i="1"/>
  <c r="AH365" i="1"/>
  <c r="AG365" i="1"/>
  <c r="AF365" i="1"/>
  <c r="AE365" i="1"/>
  <c r="AD365" i="1"/>
  <c r="AC365" i="1"/>
  <c r="AB365" i="1"/>
  <c r="Z365" i="1"/>
  <c r="AA365" i="1" s="1"/>
  <c r="Y365" i="1"/>
  <c r="X365" i="1"/>
  <c r="W365" i="1"/>
  <c r="V365" i="1"/>
  <c r="CI365" i="1" s="1"/>
  <c r="T365" i="1"/>
  <c r="S365" i="1"/>
  <c r="R365" i="1"/>
  <c r="P365" i="1"/>
  <c r="EX364" i="1"/>
  <c r="EW364" i="1"/>
  <c r="EV364" i="1"/>
  <c r="EU364" i="1"/>
  <c r="EP364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B364" i="1"/>
  <c r="DA364" i="1"/>
  <c r="CZ364" i="1"/>
  <c r="CY364" i="1"/>
  <c r="CX364" i="1"/>
  <c r="CW364" i="1"/>
  <c r="CV364" i="1"/>
  <c r="CU364" i="1"/>
  <c r="CT364" i="1"/>
  <c r="CS364" i="1"/>
  <c r="CR364" i="1"/>
  <c r="CQ364" i="1"/>
  <c r="CP364" i="1"/>
  <c r="CO364" i="1"/>
  <c r="CN364" i="1"/>
  <c r="CM364" i="1"/>
  <c r="CH364" i="1"/>
  <c r="CG364" i="1"/>
  <c r="CF364" i="1"/>
  <c r="CE364" i="1"/>
  <c r="CD364" i="1"/>
  <c r="EQ364" i="1" s="1"/>
  <c r="CC364" i="1"/>
  <c r="CB364" i="1"/>
  <c r="CA364" i="1"/>
  <c r="BZ364" i="1"/>
  <c r="BY364" i="1"/>
  <c r="BX364" i="1"/>
  <c r="BW364" i="1"/>
  <c r="BV364" i="1"/>
  <c r="BU364" i="1"/>
  <c r="BT364" i="1"/>
  <c r="BS364" i="1"/>
  <c r="BN364" i="1"/>
  <c r="BM364" i="1"/>
  <c r="BL364" i="1"/>
  <c r="BK364" i="1"/>
  <c r="BJ364" i="1"/>
  <c r="DW364" i="1" s="1"/>
  <c r="BI364" i="1"/>
  <c r="BH364" i="1"/>
  <c r="BG364" i="1"/>
  <c r="BF364" i="1"/>
  <c r="BE364" i="1"/>
  <c r="BD364" i="1"/>
  <c r="BC364" i="1"/>
  <c r="BB364" i="1"/>
  <c r="AY364" i="1"/>
  <c r="AX364" i="1"/>
  <c r="AW364" i="1"/>
  <c r="AU364" i="1"/>
  <c r="AT364" i="1"/>
  <c r="AS364" i="1"/>
  <c r="AR364" i="1"/>
  <c r="AP364" i="1"/>
  <c r="DC364" i="1" s="1"/>
  <c r="AO364" i="1"/>
  <c r="AN364" i="1"/>
  <c r="AM364" i="1"/>
  <c r="AK364" i="1"/>
  <c r="AI364" i="1"/>
  <c r="AH364" i="1"/>
  <c r="AG364" i="1"/>
  <c r="AF364" i="1"/>
  <c r="AE364" i="1"/>
  <c r="AD364" i="1"/>
  <c r="AC364" i="1"/>
  <c r="AB364" i="1"/>
  <c r="Z364" i="1"/>
  <c r="AA364" i="1" s="1"/>
  <c r="Y364" i="1"/>
  <c r="X364" i="1"/>
  <c r="W364" i="1"/>
  <c r="V364" i="1"/>
  <c r="CI364" i="1" s="1"/>
  <c r="T364" i="1"/>
  <c r="S364" i="1"/>
  <c r="R364" i="1"/>
  <c r="P364" i="1"/>
  <c r="EX363" i="1"/>
  <c r="EW363" i="1"/>
  <c r="EV363" i="1"/>
  <c r="EU363" i="1"/>
  <c r="EP363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B363" i="1"/>
  <c r="DA363" i="1"/>
  <c r="CZ363" i="1"/>
  <c r="CY363" i="1"/>
  <c r="CX363" i="1"/>
  <c r="CW363" i="1"/>
  <c r="CV363" i="1"/>
  <c r="CU363" i="1"/>
  <c r="CT363" i="1"/>
  <c r="CS363" i="1"/>
  <c r="CR363" i="1"/>
  <c r="CQ363" i="1"/>
  <c r="CP363" i="1"/>
  <c r="CO363" i="1"/>
  <c r="CN363" i="1"/>
  <c r="CM363" i="1"/>
  <c r="CH363" i="1"/>
  <c r="CG363" i="1"/>
  <c r="CF363" i="1"/>
  <c r="CE363" i="1"/>
  <c r="CD363" i="1"/>
  <c r="EQ363" i="1" s="1"/>
  <c r="CC363" i="1"/>
  <c r="CB363" i="1"/>
  <c r="CA363" i="1"/>
  <c r="BZ363" i="1"/>
  <c r="BY363" i="1"/>
  <c r="BX363" i="1"/>
  <c r="BW363" i="1"/>
  <c r="BV363" i="1"/>
  <c r="BU363" i="1"/>
  <c r="BT363" i="1"/>
  <c r="BS363" i="1"/>
  <c r="BN363" i="1"/>
  <c r="BM363" i="1"/>
  <c r="BL363" i="1"/>
  <c r="BK363" i="1"/>
  <c r="BJ363" i="1"/>
  <c r="DW363" i="1" s="1"/>
  <c r="BI363" i="1"/>
  <c r="BH363" i="1"/>
  <c r="BG363" i="1"/>
  <c r="BF363" i="1"/>
  <c r="BE363" i="1"/>
  <c r="BD363" i="1"/>
  <c r="BC363" i="1"/>
  <c r="BB363" i="1"/>
  <c r="AY363" i="1"/>
  <c r="AX363" i="1"/>
  <c r="AW363" i="1"/>
  <c r="AU363" i="1"/>
  <c r="AT363" i="1"/>
  <c r="AS363" i="1"/>
  <c r="AR363" i="1"/>
  <c r="AP363" i="1"/>
  <c r="DC363" i="1" s="1"/>
  <c r="AO363" i="1"/>
  <c r="AN363" i="1"/>
  <c r="AM363" i="1"/>
  <c r="AK363" i="1"/>
  <c r="AL363" i="1" s="1"/>
  <c r="AI363" i="1"/>
  <c r="AH363" i="1"/>
  <c r="AG363" i="1"/>
  <c r="AF363" i="1"/>
  <c r="AE363" i="1"/>
  <c r="AD363" i="1"/>
  <c r="AC363" i="1"/>
  <c r="AB363" i="1"/>
  <c r="Z363" i="1"/>
  <c r="AA363" i="1" s="1"/>
  <c r="Y363" i="1"/>
  <c r="X363" i="1"/>
  <c r="W363" i="1"/>
  <c r="V363" i="1"/>
  <c r="CI363" i="1" s="1"/>
  <c r="T363" i="1"/>
  <c r="S363" i="1"/>
  <c r="R363" i="1"/>
  <c r="P363" i="1"/>
  <c r="EX362" i="1"/>
  <c r="EW362" i="1"/>
  <c r="EV362" i="1"/>
  <c r="EU362" i="1"/>
  <c r="EP362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B362" i="1"/>
  <c r="DA362" i="1"/>
  <c r="CZ362" i="1"/>
  <c r="CY362" i="1"/>
  <c r="CX362" i="1"/>
  <c r="CW362" i="1"/>
  <c r="CV362" i="1"/>
  <c r="CU362" i="1"/>
  <c r="CT362" i="1"/>
  <c r="CS362" i="1"/>
  <c r="CR362" i="1"/>
  <c r="CQ362" i="1"/>
  <c r="CP362" i="1"/>
  <c r="CO362" i="1"/>
  <c r="CN362" i="1"/>
  <c r="CM362" i="1"/>
  <c r="CH362" i="1"/>
  <c r="CG362" i="1"/>
  <c r="CF362" i="1"/>
  <c r="CE362" i="1"/>
  <c r="CD362" i="1"/>
  <c r="EQ362" i="1" s="1"/>
  <c r="CC362" i="1"/>
  <c r="CB362" i="1"/>
  <c r="CA362" i="1"/>
  <c r="BZ362" i="1"/>
  <c r="BY362" i="1"/>
  <c r="BX362" i="1"/>
  <c r="BW362" i="1"/>
  <c r="BV362" i="1"/>
  <c r="BU362" i="1"/>
  <c r="BT362" i="1"/>
  <c r="BS362" i="1"/>
  <c r="BN362" i="1"/>
  <c r="BM362" i="1"/>
  <c r="BL362" i="1"/>
  <c r="BK362" i="1"/>
  <c r="BJ362" i="1"/>
  <c r="DW362" i="1" s="1"/>
  <c r="BI362" i="1"/>
  <c r="BH362" i="1"/>
  <c r="BG362" i="1"/>
  <c r="BF362" i="1"/>
  <c r="BE362" i="1"/>
  <c r="BD362" i="1"/>
  <c r="BC362" i="1"/>
  <c r="BB362" i="1"/>
  <c r="AY362" i="1"/>
  <c r="AX362" i="1"/>
  <c r="AW362" i="1"/>
  <c r="AU362" i="1"/>
  <c r="AT362" i="1"/>
  <c r="AS362" i="1"/>
  <c r="AR362" i="1"/>
  <c r="AP362" i="1"/>
  <c r="DC362" i="1" s="1"/>
  <c r="AO362" i="1"/>
  <c r="AN362" i="1"/>
  <c r="AM362" i="1"/>
  <c r="AK362" i="1"/>
  <c r="AI362" i="1"/>
  <c r="AH362" i="1"/>
  <c r="AG362" i="1"/>
  <c r="AF362" i="1"/>
  <c r="AE362" i="1"/>
  <c r="AD362" i="1"/>
  <c r="AC362" i="1"/>
  <c r="AB362" i="1"/>
  <c r="Z362" i="1"/>
  <c r="AA362" i="1" s="1"/>
  <c r="Y362" i="1"/>
  <c r="X362" i="1"/>
  <c r="W362" i="1"/>
  <c r="V362" i="1"/>
  <c r="CI362" i="1" s="1"/>
  <c r="T362" i="1"/>
  <c r="S362" i="1"/>
  <c r="R362" i="1"/>
  <c r="P362" i="1"/>
  <c r="EX361" i="1"/>
  <c r="EW361" i="1"/>
  <c r="EV361" i="1"/>
  <c r="EU361" i="1"/>
  <c r="EP361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B361" i="1"/>
  <c r="DA361" i="1"/>
  <c r="CZ361" i="1"/>
  <c r="CY361" i="1"/>
  <c r="CX361" i="1"/>
  <c r="CW361" i="1"/>
  <c r="CV361" i="1"/>
  <c r="CU361" i="1"/>
  <c r="CT361" i="1"/>
  <c r="CS361" i="1"/>
  <c r="CR361" i="1"/>
  <c r="CQ361" i="1"/>
  <c r="CP361" i="1"/>
  <c r="CO361" i="1"/>
  <c r="CN361" i="1"/>
  <c r="CM361" i="1"/>
  <c r="CH361" i="1"/>
  <c r="CG361" i="1"/>
  <c r="CF361" i="1"/>
  <c r="CE361" i="1"/>
  <c r="CD361" i="1"/>
  <c r="EQ361" i="1" s="1"/>
  <c r="CC361" i="1"/>
  <c r="CB361" i="1"/>
  <c r="CA361" i="1"/>
  <c r="BZ361" i="1"/>
  <c r="BY361" i="1"/>
  <c r="BX361" i="1"/>
  <c r="BW361" i="1"/>
  <c r="BV361" i="1"/>
  <c r="BU361" i="1"/>
  <c r="BT361" i="1"/>
  <c r="BS361" i="1"/>
  <c r="BN361" i="1"/>
  <c r="BM361" i="1"/>
  <c r="BL361" i="1"/>
  <c r="BK361" i="1"/>
  <c r="BJ361" i="1"/>
  <c r="DW361" i="1" s="1"/>
  <c r="BI361" i="1"/>
  <c r="BH361" i="1"/>
  <c r="BG361" i="1"/>
  <c r="BF361" i="1"/>
  <c r="BE361" i="1"/>
  <c r="BD361" i="1"/>
  <c r="BC361" i="1"/>
  <c r="BB361" i="1"/>
  <c r="AY361" i="1"/>
  <c r="AX361" i="1"/>
  <c r="AW361" i="1"/>
  <c r="AU361" i="1"/>
  <c r="AT361" i="1"/>
  <c r="AS361" i="1"/>
  <c r="AR361" i="1"/>
  <c r="AP361" i="1"/>
  <c r="DC361" i="1" s="1"/>
  <c r="AO361" i="1"/>
  <c r="AN361" i="1"/>
  <c r="AM361" i="1"/>
  <c r="AK361" i="1"/>
  <c r="AL361" i="1" s="1"/>
  <c r="AI361" i="1"/>
  <c r="AH361" i="1"/>
  <c r="AG361" i="1"/>
  <c r="AF361" i="1"/>
  <c r="AE361" i="1"/>
  <c r="AD361" i="1"/>
  <c r="AC361" i="1"/>
  <c r="AB361" i="1"/>
  <c r="Z361" i="1"/>
  <c r="AA361" i="1" s="1"/>
  <c r="Y361" i="1"/>
  <c r="X361" i="1"/>
  <c r="W361" i="1"/>
  <c r="V361" i="1"/>
  <c r="CI361" i="1" s="1"/>
  <c r="T361" i="1"/>
  <c r="S361" i="1"/>
  <c r="R361" i="1"/>
  <c r="P361" i="1"/>
  <c r="EX360" i="1"/>
  <c r="EW360" i="1"/>
  <c r="EV360" i="1"/>
  <c r="EU360" i="1"/>
  <c r="EP360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B360" i="1"/>
  <c r="DA360" i="1"/>
  <c r="CZ360" i="1"/>
  <c r="CY360" i="1"/>
  <c r="CX360" i="1"/>
  <c r="CW360" i="1"/>
  <c r="CV360" i="1"/>
  <c r="CU360" i="1"/>
  <c r="CT360" i="1"/>
  <c r="CS360" i="1"/>
  <c r="CR360" i="1"/>
  <c r="CQ360" i="1"/>
  <c r="CP360" i="1"/>
  <c r="CO360" i="1"/>
  <c r="CN360" i="1"/>
  <c r="CM360" i="1"/>
  <c r="CH360" i="1"/>
  <c r="CG360" i="1"/>
  <c r="CF360" i="1"/>
  <c r="CE360" i="1"/>
  <c r="CD360" i="1"/>
  <c r="EQ360" i="1" s="1"/>
  <c r="CC360" i="1"/>
  <c r="CB360" i="1"/>
  <c r="CA360" i="1"/>
  <c r="BZ360" i="1"/>
  <c r="BY360" i="1"/>
  <c r="BX360" i="1"/>
  <c r="BW360" i="1"/>
  <c r="BV360" i="1"/>
  <c r="BU360" i="1"/>
  <c r="BT360" i="1"/>
  <c r="BS360" i="1"/>
  <c r="BN360" i="1"/>
  <c r="BM360" i="1"/>
  <c r="BL360" i="1"/>
  <c r="BK360" i="1"/>
  <c r="BJ360" i="1"/>
  <c r="DW360" i="1" s="1"/>
  <c r="BI360" i="1"/>
  <c r="BH360" i="1"/>
  <c r="BG360" i="1"/>
  <c r="BF360" i="1"/>
  <c r="BE360" i="1"/>
  <c r="BD360" i="1"/>
  <c r="BC360" i="1"/>
  <c r="BB360" i="1"/>
  <c r="AY360" i="1"/>
  <c r="AX360" i="1"/>
  <c r="AW360" i="1"/>
  <c r="AU360" i="1"/>
  <c r="AT360" i="1"/>
  <c r="AS360" i="1"/>
  <c r="AR360" i="1"/>
  <c r="AP360" i="1"/>
  <c r="DC360" i="1" s="1"/>
  <c r="AO360" i="1"/>
  <c r="AN360" i="1"/>
  <c r="AM360" i="1"/>
  <c r="AK360" i="1"/>
  <c r="AI360" i="1"/>
  <c r="AH360" i="1"/>
  <c r="AG360" i="1"/>
  <c r="AF360" i="1"/>
  <c r="AE360" i="1"/>
  <c r="AD360" i="1"/>
  <c r="AC360" i="1"/>
  <c r="AB360" i="1"/>
  <c r="Z360" i="1"/>
  <c r="AA360" i="1" s="1"/>
  <c r="Y360" i="1"/>
  <c r="X360" i="1"/>
  <c r="W360" i="1"/>
  <c r="V360" i="1"/>
  <c r="CI360" i="1" s="1"/>
  <c r="T360" i="1"/>
  <c r="S360" i="1"/>
  <c r="R360" i="1"/>
  <c r="P360" i="1"/>
  <c r="EX359" i="1"/>
  <c r="EW359" i="1"/>
  <c r="EV359" i="1"/>
  <c r="EU359" i="1"/>
  <c r="EP359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B359" i="1"/>
  <c r="DA359" i="1"/>
  <c r="CZ359" i="1"/>
  <c r="CY359" i="1"/>
  <c r="CX359" i="1"/>
  <c r="CW359" i="1"/>
  <c r="CV359" i="1"/>
  <c r="CU359" i="1"/>
  <c r="CT359" i="1"/>
  <c r="CS359" i="1"/>
  <c r="CR359" i="1"/>
  <c r="CQ359" i="1"/>
  <c r="CP359" i="1"/>
  <c r="CO359" i="1"/>
  <c r="CN359" i="1"/>
  <c r="CM359" i="1"/>
  <c r="CH359" i="1"/>
  <c r="CG359" i="1"/>
  <c r="CF359" i="1"/>
  <c r="CE359" i="1"/>
  <c r="CD359" i="1"/>
  <c r="EQ359" i="1" s="1"/>
  <c r="CC359" i="1"/>
  <c r="CB359" i="1"/>
  <c r="CA359" i="1"/>
  <c r="BZ359" i="1"/>
  <c r="BY359" i="1"/>
  <c r="BX359" i="1"/>
  <c r="BW359" i="1"/>
  <c r="BV359" i="1"/>
  <c r="BU359" i="1"/>
  <c r="BT359" i="1"/>
  <c r="BS359" i="1"/>
  <c r="BN359" i="1"/>
  <c r="BM359" i="1"/>
  <c r="BL359" i="1"/>
  <c r="BK359" i="1"/>
  <c r="BJ359" i="1"/>
  <c r="DW359" i="1" s="1"/>
  <c r="BI359" i="1"/>
  <c r="BH359" i="1"/>
  <c r="BG359" i="1"/>
  <c r="BF359" i="1"/>
  <c r="BE359" i="1"/>
  <c r="BD359" i="1"/>
  <c r="BC359" i="1"/>
  <c r="BB359" i="1"/>
  <c r="AY359" i="1"/>
  <c r="AX359" i="1"/>
  <c r="AW359" i="1"/>
  <c r="AU359" i="1"/>
  <c r="AT359" i="1"/>
  <c r="AS359" i="1"/>
  <c r="AR359" i="1"/>
  <c r="AP359" i="1"/>
  <c r="DC359" i="1" s="1"/>
  <c r="AO359" i="1"/>
  <c r="AN359" i="1"/>
  <c r="AM359" i="1"/>
  <c r="AK359" i="1"/>
  <c r="AL359" i="1" s="1"/>
  <c r="AI359" i="1"/>
  <c r="AH359" i="1"/>
  <c r="AG359" i="1"/>
  <c r="AF359" i="1"/>
  <c r="AE359" i="1"/>
  <c r="AD359" i="1"/>
  <c r="AC359" i="1"/>
  <c r="AB359" i="1"/>
  <c r="Z359" i="1"/>
  <c r="AA359" i="1" s="1"/>
  <c r="Y359" i="1"/>
  <c r="X359" i="1"/>
  <c r="W359" i="1"/>
  <c r="V359" i="1"/>
  <c r="CI359" i="1" s="1"/>
  <c r="T359" i="1"/>
  <c r="S359" i="1"/>
  <c r="R359" i="1"/>
  <c r="P359" i="1"/>
  <c r="EX358" i="1"/>
  <c r="EW358" i="1"/>
  <c r="EV358" i="1"/>
  <c r="EU358" i="1"/>
  <c r="EP358" i="1"/>
  <c r="EO358" i="1"/>
  <c r="EN358" i="1"/>
  <c r="EM358" i="1"/>
  <c r="EL358" i="1"/>
  <c r="EK358" i="1"/>
  <c r="EJ358" i="1"/>
  <c r="EI358" i="1"/>
  <c r="EH358" i="1"/>
  <c r="EG358" i="1"/>
  <c r="EF358" i="1"/>
  <c r="EE358" i="1"/>
  <c r="ED358" i="1"/>
  <c r="EC358" i="1"/>
  <c r="EB358" i="1"/>
  <c r="EA358" i="1"/>
  <c r="DV358" i="1"/>
  <c r="DU358" i="1"/>
  <c r="DT358" i="1"/>
  <c r="DS358" i="1"/>
  <c r="DR358" i="1"/>
  <c r="DQ358" i="1"/>
  <c r="DP358" i="1"/>
  <c r="DO358" i="1"/>
  <c r="DN358" i="1"/>
  <c r="DM358" i="1"/>
  <c r="DL358" i="1"/>
  <c r="DK358" i="1"/>
  <c r="DJ358" i="1"/>
  <c r="DI358" i="1"/>
  <c r="DH358" i="1"/>
  <c r="DG358" i="1"/>
  <c r="DB358" i="1"/>
  <c r="DA358" i="1"/>
  <c r="CZ358" i="1"/>
  <c r="CY358" i="1"/>
  <c r="CX358" i="1"/>
  <c r="CW358" i="1"/>
  <c r="CV358" i="1"/>
  <c r="CU358" i="1"/>
  <c r="CT358" i="1"/>
  <c r="CS358" i="1"/>
  <c r="CR358" i="1"/>
  <c r="CQ358" i="1"/>
  <c r="CP358" i="1"/>
  <c r="CO358" i="1"/>
  <c r="CN358" i="1"/>
  <c r="CM358" i="1"/>
  <c r="CH358" i="1"/>
  <c r="CG358" i="1"/>
  <c r="CF358" i="1"/>
  <c r="CE358" i="1"/>
  <c r="CD358" i="1"/>
  <c r="EQ358" i="1" s="1"/>
  <c r="CC358" i="1"/>
  <c r="CB358" i="1"/>
  <c r="CA358" i="1"/>
  <c r="BZ358" i="1"/>
  <c r="BY358" i="1"/>
  <c r="BX358" i="1"/>
  <c r="BW358" i="1"/>
  <c r="BV358" i="1"/>
  <c r="BU358" i="1"/>
  <c r="BT358" i="1"/>
  <c r="BS358" i="1"/>
  <c r="BN358" i="1"/>
  <c r="BM358" i="1"/>
  <c r="BL358" i="1"/>
  <c r="BK358" i="1"/>
  <c r="BJ358" i="1"/>
  <c r="DW358" i="1" s="1"/>
  <c r="BI358" i="1"/>
  <c r="BH358" i="1"/>
  <c r="BG358" i="1"/>
  <c r="BF358" i="1"/>
  <c r="BE358" i="1"/>
  <c r="BD358" i="1"/>
  <c r="BC358" i="1"/>
  <c r="BB358" i="1"/>
  <c r="AY358" i="1"/>
  <c r="AX358" i="1"/>
  <c r="AW358" i="1"/>
  <c r="AU358" i="1"/>
  <c r="AT358" i="1"/>
  <c r="AS358" i="1"/>
  <c r="AR358" i="1"/>
  <c r="AP358" i="1"/>
  <c r="DC358" i="1" s="1"/>
  <c r="AO358" i="1"/>
  <c r="AN358" i="1"/>
  <c r="AM358" i="1"/>
  <c r="AK358" i="1"/>
  <c r="AI358" i="1"/>
  <c r="AH358" i="1"/>
  <c r="AG358" i="1"/>
  <c r="AF358" i="1"/>
  <c r="AE358" i="1"/>
  <c r="AD358" i="1"/>
  <c r="AC358" i="1"/>
  <c r="AB358" i="1"/>
  <c r="Z358" i="1"/>
  <c r="AA358" i="1" s="1"/>
  <c r="Y358" i="1"/>
  <c r="X358" i="1"/>
  <c r="W358" i="1"/>
  <c r="V358" i="1"/>
  <c r="CI358" i="1" s="1"/>
  <c r="T358" i="1"/>
  <c r="S358" i="1"/>
  <c r="R358" i="1"/>
  <c r="P358" i="1"/>
  <c r="EX357" i="1"/>
  <c r="EW357" i="1"/>
  <c r="EV357" i="1"/>
  <c r="EU357" i="1"/>
  <c r="EP357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B357" i="1"/>
  <c r="DA357" i="1"/>
  <c r="CZ357" i="1"/>
  <c r="CY357" i="1"/>
  <c r="CX357" i="1"/>
  <c r="CW357" i="1"/>
  <c r="CV357" i="1"/>
  <c r="CU357" i="1"/>
  <c r="CT357" i="1"/>
  <c r="CS357" i="1"/>
  <c r="CR357" i="1"/>
  <c r="CQ357" i="1"/>
  <c r="CP357" i="1"/>
  <c r="CO357" i="1"/>
  <c r="CN357" i="1"/>
  <c r="CM357" i="1"/>
  <c r="CH357" i="1"/>
  <c r="CG357" i="1"/>
  <c r="CF357" i="1"/>
  <c r="CE357" i="1"/>
  <c r="CD357" i="1"/>
  <c r="EQ357" i="1" s="1"/>
  <c r="CC357" i="1"/>
  <c r="CB357" i="1"/>
  <c r="CA357" i="1"/>
  <c r="BZ357" i="1"/>
  <c r="BY357" i="1"/>
  <c r="BX357" i="1"/>
  <c r="BW357" i="1"/>
  <c r="BV357" i="1"/>
  <c r="BU357" i="1"/>
  <c r="BT357" i="1"/>
  <c r="BS357" i="1"/>
  <c r="BN357" i="1"/>
  <c r="BM357" i="1"/>
  <c r="BL357" i="1"/>
  <c r="BK357" i="1"/>
  <c r="BJ357" i="1"/>
  <c r="DW357" i="1" s="1"/>
  <c r="BI357" i="1"/>
  <c r="BH357" i="1"/>
  <c r="BG357" i="1"/>
  <c r="BF357" i="1"/>
  <c r="BE357" i="1"/>
  <c r="BD357" i="1"/>
  <c r="BC357" i="1"/>
  <c r="BB357" i="1"/>
  <c r="AY357" i="1"/>
  <c r="AX357" i="1"/>
  <c r="AW357" i="1"/>
  <c r="AU357" i="1"/>
  <c r="AT357" i="1"/>
  <c r="AS357" i="1"/>
  <c r="AR357" i="1"/>
  <c r="AP357" i="1"/>
  <c r="DC357" i="1" s="1"/>
  <c r="AO357" i="1"/>
  <c r="AN357" i="1"/>
  <c r="AM357" i="1"/>
  <c r="AK357" i="1"/>
  <c r="AL357" i="1" s="1"/>
  <c r="AI357" i="1"/>
  <c r="AH357" i="1"/>
  <c r="AG357" i="1"/>
  <c r="AF357" i="1"/>
  <c r="AE357" i="1"/>
  <c r="AD357" i="1"/>
  <c r="AC357" i="1"/>
  <c r="AB357" i="1"/>
  <c r="Z357" i="1"/>
  <c r="AA357" i="1" s="1"/>
  <c r="Y357" i="1"/>
  <c r="X357" i="1"/>
  <c r="W357" i="1"/>
  <c r="V357" i="1"/>
  <c r="CI357" i="1" s="1"/>
  <c r="T357" i="1"/>
  <c r="S357" i="1"/>
  <c r="R357" i="1"/>
  <c r="P357" i="1"/>
  <c r="EX356" i="1"/>
  <c r="EW356" i="1"/>
  <c r="EV356" i="1"/>
  <c r="EU356" i="1"/>
  <c r="EP356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B356" i="1"/>
  <c r="DA356" i="1"/>
  <c r="CZ356" i="1"/>
  <c r="CY356" i="1"/>
  <c r="CX356" i="1"/>
  <c r="CW356" i="1"/>
  <c r="CV356" i="1"/>
  <c r="CU356" i="1"/>
  <c r="CT356" i="1"/>
  <c r="CS356" i="1"/>
  <c r="CR356" i="1"/>
  <c r="CQ356" i="1"/>
  <c r="CP356" i="1"/>
  <c r="CO356" i="1"/>
  <c r="CN356" i="1"/>
  <c r="CM356" i="1"/>
  <c r="CH356" i="1"/>
  <c r="CG356" i="1"/>
  <c r="CF356" i="1"/>
  <c r="CE356" i="1"/>
  <c r="CD356" i="1"/>
  <c r="EQ356" i="1" s="1"/>
  <c r="CC356" i="1"/>
  <c r="CB356" i="1"/>
  <c r="CA356" i="1"/>
  <c r="BZ356" i="1"/>
  <c r="BY356" i="1"/>
  <c r="BX356" i="1"/>
  <c r="BW356" i="1"/>
  <c r="BV356" i="1"/>
  <c r="BU356" i="1"/>
  <c r="BT356" i="1"/>
  <c r="BS356" i="1"/>
  <c r="BN356" i="1"/>
  <c r="BM356" i="1"/>
  <c r="BL356" i="1"/>
  <c r="BK356" i="1"/>
  <c r="BJ356" i="1"/>
  <c r="DW356" i="1" s="1"/>
  <c r="BI356" i="1"/>
  <c r="BH356" i="1"/>
  <c r="BG356" i="1"/>
  <c r="BF356" i="1"/>
  <c r="BE356" i="1"/>
  <c r="BD356" i="1"/>
  <c r="BC356" i="1"/>
  <c r="BB356" i="1"/>
  <c r="AY356" i="1"/>
  <c r="AX356" i="1"/>
  <c r="AW356" i="1"/>
  <c r="AU356" i="1"/>
  <c r="AT356" i="1"/>
  <c r="AS356" i="1"/>
  <c r="AR356" i="1"/>
  <c r="AP356" i="1"/>
  <c r="DC356" i="1" s="1"/>
  <c r="AO356" i="1"/>
  <c r="AN356" i="1"/>
  <c r="AM356" i="1"/>
  <c r="AK356" i="1"/>
  <c r="AI356" i="1"/>
  <c r="AH356" i="1"/>
  <c r="AG356" i="1"/>
  <c r="AF356" i="1"/>
  <c r="AE356" i="1"/>
  <c r="AD356" i="1"/>
  <c r="AC356" i="1"/>
  <c r="AB356" i="1"/>
  <c r="Z356" i="1"/>
  <c r="AA356" i="1" s="1"/>
  <c r="Y356" i="1"/>
  <c r="X356" i="1"/>
  <c r="W356" i="1"/>
  <c r="V356" i="1"/>
  <c r="CI356" i="1" s="1"/>
  <c r="T356" i="1"/>
  <c r="S356" i="1"/>
  <c r="R356" i="1"/>
  <c r="P356" i="1"/>
  <c r="EX355" i="1"/>
  <c r="EW355" i="1"/>
  <c r="EV355" i="1"/>
  <c r="EU355" i="1"/>
  <c r="EP355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B355" i="1"/>
  <c r="DA355" i="1"/>
  <c r="CZ355" i="1"/>
  <c r="CY355" i="1"/>
  <c r="CX355" i="1"/>
  <c r="CW355" i="1"/>
  <c r="CV355" i="1"/>
  <c r="CU355" i="1"/>
  <c r="CT355" i="1"/>
  <c r="CS355" i="1"/>
  <c r="CR355" i="1"/>
  <c r="CQ355" i="1"/>
  <c r="CP355" i="1"/>
  <c r="CO355" i="1"/>
  <c r="CN355" i="1"/>
  <c r="CM355" i="1"/>
  <c r="CH355" i="1"/>
  <c r="CG355" i="1"/>
  <c r="CF355" i="1"/>
  <c r="CE355" i="1"/>
  <c r="CD355" i="1"/>
  <c r="EQ355" i="1" s="1"/>
  <c r="CC355" i="1"/>
  <c r="CB355" i="1"/>
  <c r="CA355" i="1"/>
  <c r="BZ355" i="1"/>
  <c r="BY355" i="1"/>
  <c r="BX355" i="1"/>
  <c r="BW355" i="1"/>
  <c r="BV355" i="1"/>
  <c r="BU355" i="1"/>
  <c r="BT355" i="1"/>
  <c r="BS355" i="1"/>
  <c r="BN355" i="1"/>
  <c r="BM355" i="1"/>
  <c r="BL355" i="1"/>
  <c r="BK355" i="1"/>
  <c r="BJ355" i="1"/>
  <c r="DW355" i="1" s="1"/>
  <c r="BI355" i="1"/>
  <c r="BH355" i="1"/>
  <c r="BG355" i="1"/>
  <c r="BF355" i="1"/>
  <c r="BE355" i="1"/>
  <c r="BD355" i="1"/>
  <c r="BC355" i="1"/>
  <c r="BB355" i="1"/>
  <c r="AY355" i="1"/>
  <c r="AX355" i="1"/>
  <c r="AW355" i="1"/>
  <c r="AU355" i="1"/>
  <c r="AT355" i="1"/>
  <c r="AS355" i="1"/>
  <c r="AR355" i="1"/>
  <c r="AP355" i="1"/>
  <c r="DC355" i="1" s="1"/>
  <c r="AO355" i="1"/>
  <c r="AN355" i="1"/>
  <c r="AM355" i="1"/>
  <c r="AK355" i="1"/>
  <c r="AL355" i="1" s="1"/>
  <c r="AI355" i="1"/>
  <c r="AH355" i="1"/>
  <c r="AG355" i="1"/>
  <c r="AF355" i="1"/>
  <c r="AE355" i="1"/>
  <c r="AD355" i="1"/>
  <c r="AC355" i="1"/>
  <c r="AB355" i="1"/>
  <c r="Z355" i="1"/>
  <c r="AA355" i="1" s="1"/>
  <c r="Y355" i="1"/>
  <c r="X355" i="1"/>
  <c r="W355" i="1"/>
  <c r="V355" i="1"/>
  <c r="CI355" i="1" s="1"/>
  <c r="T355" i="1"/>
  <c r="S355" i="1"/>
  <c r="R355" i="1"/>
  <c r="P355" i="1"/>
  <c r="EX354" i="1"/>
  <c r="EW354" i="1"/>
  <c r="EV354" i="1"/>
  <c r="EU354" i="1"/>
  <c r="EP354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B354" i="1"/>
  <c r="DA354" i="1"/>
  <c r="CZ354" i="1"/>
  <c r="CY354" i="1"/>
  <c r="CX354" i="1"/>
  <c r="CW354" i="1"/>
  <c r="CV354" i="1"/>
  <c r="CU354" i="1"/>
  <c r="CT354" i="1"/>
  <c r="CS354" i="1"/>
  <c r="CR354" i="1"/>
  <c r="CQ354" i="1"/>
  <c r="CP354" i="1"/>
  <c r="CO354" i="1"/>
  <c r="CN354" i="1"/>
  <c r="CM354" i="1"/>
  <c r="CH354" i="1"/>
  <c r="CG354" i="1"/>
  <c r="CF354" i="1"/>
  <c r="CE354" i="1"/>
  <c r="CD354" i="1"/>
  <c r="EQ354" i="1" s="1"/>
  <c r="CC354" i="1"/>
  <c r="CB354" i="1"/>
  <c r="CA354" i="1"/>
  <c r="BZ354" i="1"/>
  <c r="BY354" i="1"/>
  <c r="BX354" i="1"/>
  <c r="BW354" i="1"/>
  <c r="BV354" i="1"/>
  <c r="BU354" i="1"/>
  <c r="BT354" i="1"/>
  <c r="BS354" i="1"/>
  <c r="BN354" i="1"/>
  <c r="BM354" i="1"/>
  <c r="BL354" i="1"/>
  <c r="BK354" i="1"/>
  <c r="BJ354" i="1"/>
  <c r="DW354" i="1" s="1"/>
  <c r="BI354" i="1"/>
  <c r="BH354" i="1"/>
  <c r="BG354" i="1"/>
  <c r="BF354" i="1"/>
  <c r="BE354" i="1"/>
  <c r="BD354" i="1"/>
  <c r="BC354" i="1"/>
  <c r="BB354" i="1"/>
  <c r="AY354" i="1"/>
  <c r="AX354" i="1"/>
  <c r="AW354" i="1"/>
  <c r="AU354" i="1"/>
  <c r="AT354" i="1"/>
  <c r="AS354" i="1"/>
  <c r="AR354" i="1"/>
  <c r="AP354" i="1"/>
  <c r="DC354" i="1" s="1"/>
  <c r="AO354" i="1"/>
  <c r="AN354" i="1"/>
  <c r="AM354" i="1"/>
  <c r="AK354" i="1"/>
  <c r="AI354" i="1"/>
  <c r="AH354" i="1"/>
  <c r="AG354" i="1"/>
  <c r="AF354" i="1"/>
  <c r="AE354" i="1"/>
  <c r="AD354" i="1"/>
  <c r="AC354" i="1"/>
  <c r="AB354" i="1"/>
  <c r="Z354" i="1"/>
  <c r="AA354" i="1" s="1"/>
  <c r="Y354" i="1"/>
  <c r="X354" i="1"/>
  <c r="W354" i="1"/>
  <c r="V354" i="1"/>
  <c r="CI354" i="1" s="1"/>
  <c r="T354" i="1"/>
  <c r="S354" i="1"/>
  <c r="R354" i="1"/>
  <c r="P354" i="1"/>
  <c r="EX353" i="1"/>
  <c r="EW353" i="1"/>
  <c r="EV353" i="1"/>
  <c r="EU353" i="1"/>
  <c r="EP353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B353" i="1"/>
  <c r="DA353" i="1"/>
  <c r="CZ353" i="1"/>
  <c r="CY353" i="1"/>
  <c r="CX353" i="1"/>
  <c r="CW353" i="1"/>
  <c r="CV353" i="1"/>
  <c r="CU353" i="1"/>
  <c r="CT353" i="1"/>
  <c r="CS353" i="1"/>
  <c r="CR353" i="1"/>
  <c r="CQ353" i="1"/>
  <c r="CP353" i="1"/>
  <c r="CO353" i="1"/>
  <c r="CN353" i="1"/>
  <c r="CM353" i="1"/>
  <c r="CH353" i="1"/>
  <c r="CG353" i="1"/>
  <c r="CF353" i="1"/>
  <c r="CE353" i="1"/>
  <c r="CD353" i="1"/>
  <c r="EQ353" i="1" s="1"/>
  <c r="CC353" i="1"/>
  <c r="CB353" i="1"/>
  <c r="CA353" i="1"/>
  <c r="BZ353" i="1"/>
  <c r="BY353" i="1"/>
  <c r="BX353" i="1"/>
  <c r="BW353" i="1"/>
  <c r="BV353" i="1"/>
  <c r="BU353" i="1"/>
  <c r="BT353" i="1"/>
  <c r="BS353" i="1"/>
  <c r="BN353" i="1"/>
  <c r="BM353" i="1"/>
  <c r="BL353" i="1"/>
  <c r="BK353" i="1"/>
  <c r="BJ353" i="1"/>
  <c r="DW353" i="1" s="1"/>
  <c r="BI353" i="1"/>
  <c r="BH353" i="1"/>
  <c r="BG353" i="1"/>
  <c r="BF353" i="1"/>
  <c r="BE353" i="1"/>
  <c r="BD353" i="1"/>
  <c r="BC353" i="1"/>
  <c r="BB353" i="1"/>
  <c r="AY353" i="1"/>
  <c r="AX353" i="1"/>
  <c r="AW353" i="1"/>
  <c r="AU353" i="1"/>
  <c r="AT353" i="1"/>
  <c r="AS353" i="1"/>
  <c r="AR353" i="1"/>
  <c r="AP353" i="1"/>
  <c r="DC353" i="1" s="1"/>
  <c r="AO353" i="1"/>
  <c r="AN353" i="1"/>
  <c r="AM353" i="1"/>
  <c r="AK353" i="1"/>
  <c r="AL353" i="1" s="1"/>
  <c r="AI353" i="1"/>
  <c r="AH353" i="1"/>
  <c r="AG353" i="1"/>
  <c r="AF353" i="1"/>
  <c r="AE353" i="1"/>
  <c r="AD353" i="1"/>
  <c r="AC353" i="1"/>
  <c r="AB353" i="1"/>
  <c r="Z353" i="1"/>
  <c r="AA353" i="1" s="1"/>
  <c r="Y353" i="1"/>
  <c r="X353" i="1"/>
  <c r="W353" i="1"/>
  <c r="V353" i="1"/>
  <c r="CI353" i="1" s="1"/>
  <c r="T353" i="1"/>
  <c r="S353" i="1"/>
  <c r="R353" i="1"/>
  <c r="P353" i="1"/>
  <c r="EX352" i="1"/>
  <c r="EW352" i="1"/>
  <c r="EV352" i="1"/>
  <c r="EU352" i="1"/>
  <c r="EP352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B352" i="1"/>
  <c r="DA352" i="1"/>
  <c r="CZ352" i="1"/>
  <c r="CY352" i="1"/>
  <c r="CX352" i="1"/>
  <c r="CW352" i="1"/>
  <c r="CV352" i="1"/>
  <c r="CU352" i="1"/>
  <c r="CT352" i="1"/>
  <c r="CS352" i="1"/>
  <c r="CR352" i="1"/>
  <c r="CQ352" i="1"/>
  <c r="CP352" i="1"/>
  <c r="CO352" i="1"/>
  <c r="CN352" i="1"/>
  <c r="CM352" i="1"/>
  <c r="CH352" i="1"/>
  <c r="CG352" i="1"/>
  <c r="CF352" i="1"/>
  <c r="CE352" i="1"/>
  <c r="CD352" i="1"/>
  <c r="EQ352" i="1" s="1"/>
  <c r="CC352" i="1"/>
  <c r="CB352" i="1"/>
  <c r="CA352" i="1"/>
  <c r="BZ352" i="1"/>
  <c r="BY352" i="1"/>
  <c r="BX352" i="1"/>
  <c r="BW352" i="1"/>
  <c r="BV352" i="1"/>
  <c r="BU352" i="1"/>
  <c r="BT352" i="1"/>
  <c r="BS352" i="1"/>
  <c r="BN352" i="1"/>
  <c r="BM352" i="1"/>
  <c r="BL352" i="1"/>
  <c r="BK352" i="1"/>
  <c r="BJ352" i="1"/>
  <c r="DW352" i="1" s="1"/>
  <c r="BI352" i="1"/>
  <c r="BH352" i="1"/>
  <c r="BG352" i="1"/>
  <c r="BF352" i="1"/>
  <c r="BE352" i="1"/>
  <c r="BD352" i="1"/>
  <c r="BC352" i="1"/>
  <c r="BB352" i="1"/>
  <c r="AY352" i="1"/>
  <c r="AX352" i="1"/>
  <c r="AW352" i="1"/>
  <c r="AU352" i="1"/>
  <c r="AT352" i="1"/>
  <c r="AS352" i="1"/>
  <c r="AR352" i="1"/>
  <c r="AP352" i="1"/>
  <c r="DC352" i="1" s="1"/>
  <c r="AO352" i="1"/>
  <c r="AN352" i="1"/>
  <c r="AM352" i="1"/>
  <c r="AK352" i="1"/>
  <c r="AI352" i="1"/>
  <c r="AH352" i="1"/>
  <c r="AG352" i="1"/>
  <c r="AF352" i="1"/>
  <c r="AE352" i="1"/>
  <c r="AD352" i="1"/>
  <c r="AC352" i="1"/>
  <c r="AB352" i="1"/>
  <c r="Z352" i="1"/>
  <c r="AA352" i="1" s="1"/>
  <c r="Y352" i="1"/>
  <c r="X352" i="1"/>
  <c r="W352" i="1"/>
  <c r="V352" i="1"/>
  <c r="CI352" i="1" s="1"/>
  <c r="T352" i="1"/>
  <c r="S352" i="1"/>
  <c r="R352" i="1"/>
  <c r="P352" i="1"/>
  <c r="EX351" i="1"/>
  <c r="EW351" i="1"/>
  <c r="EV351" i="1"/>
  <c r="EU351" i="1"/>
  <c r="EP351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B351" i="1"/>
  <c r="DA351" i="1"/>
  <c r="CZ351" i="1"/>
  <c r="CY351" i="1"/>
  <c r="CX351" i="1"/>
  <c r="CW351" i="1"/>
  <c r="CV351" i="1"/>
  <c r="CU351" i="1"/>
  <c r="CT351" i="1"/>
  <c r="CS351" i="1"/>
  <c r="CR351" i="1"/>
  <c r="CQ351" i="1"/>
  <c r="CP351" i="1"/>
  <c r="CO351" i="1"/>
  <c r="CN351" i="1"/>
  <c r="CM351" i="1"/>
  <c r="CH351" i="1"/>
  <c r="CG351" i="1"/>
  <c r="CF351" i="1"/>
  <c r="CE351" i="1"/>
  <c r="CD351" i="1"/>
  <c r="EQ351" i="1" s="1"/>
  <c r="CC351" i="1"/>
  <c r="CB351" i="1"/>
  <c r="CA351" i="1"/>
  <c r="BZ351" i="1"/>
  <c r="BY351" i="1"/>
  <c r="BX351" i="1"/>
  <c r="BW351" i="1"/>
  <c r="BV351" i="1"/>
  <c r="BU351" i="1"/>
  <c r="BT351" i="1"/>
  <c r="BS351" i="1"/>
  <c r="BN351" i="1"/>
  <c r="BM351" i="1"/>
  <c r="BL351" i="1"/>
  <c r="BK351" i="1"/>
  <c r="BJ351" i="1"/>
  <c r="DW351" i="1" s="1"/>
  <c r="BI351" i="1"/>
  <c r="BH351" i="1"/>
  <c r="BG351" i="1"/>
  <c r="BF351" i="1"/>
  <c r="BE351" i="1"/>
  <c r="BD351" i="1"/>
  <c r="BC351" i="1"/>
  <c r="BB351" i="1"/>
  <c r="AY351" i="1"/>
  <c r="AX351" i="1"/>
  <c r="AW351" i="1"/>
  <c r="AU351" i="1"/>
  <c r="AT351" i="1"/>
  <c r="AS351" i="1"/>
  <c r="AR351" i="1"/>
  <c r="AP351" i="1"/>
  <c r="DC351" i="1" s="1"/>
  <c r="AO351" i="1"/>
  <c r="AN351" i="1"/>
  <c r="AM351" i="1"/>
  <c r="AK351" i="1"/>
  <c r="AL351" i="1" s="1"/>
  <c r="AI351" i="1"/>
  <c r="AH351" i="1"/>
  <c r="AG351" i="1"/>
  <c r="AF351" i="1"/>
  <c r="AE351" i="1"/>
  <c r="AD351" i="1"/>
  <c r="AC351" i="1"/>
  <c r="AB351" i="1"/>
  <c r="Z351" i="1"/>
  <c r="AA351" i="1" s="1"/>
  <c r="Y351" i="1"/>
  <c r="X351" i="1"/>
  <c r="W351" i="1"/>
  <c r="V351" i="1"/>
  <c r="CI351" i="1" s="1"/>
  <c r="T351" i="1"/>
  <c r="S351" i="1"/>
  <c r="R351" i="1"/>
  <c r="P351" i="1"/>
  <c r="EX350" i="1"/>
  <c r="EW350" i="1"/>
  <c r="EV350" i="1"/>
  <c r="EU350" i="1"/>
  <c r="EP350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B350" i="1"/>
  <c r="DA350" i="1"/>
  <c r="CZ350" i="1"/>
  <c r="CY350" i="1"/>
  <c r="CX350" i="1"/>
  <c r="CW350" i="1"/>
  <c r="CV350" i="1"/>
  <c r="CU350" i="1"/>
  <c r="CT350" i="1"/>
  <c r="CS350" i="1"/>
  <c r="CR350" i="1"/>
  <c r="CQ350" i="1"/>
  <c r="CP350" i="1"/>
  <c r="CO350" i="1"/>
  <c r="CN350" i="1"/>
  <c r="CM350" i="1"/>
  <c r="CH350" i="1"/>
  <c r="CG350" i="1"/>
  <c r="CF350" i="1"/>
  <c r="CE350" i="1"/>
  <c r="CD350" i="1"/>
  <c r="EQ350" i="1" s="1"/>
  <c r="CC350" i="1"/>
  <c r="CB350" i="1"/>
  <c r="CA350" i="1"/>
  <c r="BZ350" i="1"/>
  <c r="BY350" i="1"/>
  <c r="BX350" i="1"/>
  <c r="BW350" i="1"/>
  <c r="BV350" i="1"/>
  <c r="BU350" i="1"/>
  <c r="BT350" i="1"/>
  <c r="BS350" i="1"/>
  <c r="BN350" i="1"/>
  <c r="BM350" i="1"/>
  <c r="BL350" i="1"/>
  <c r="BK350" i="1"/>
  <c r="BJ350" i="1"/>
  <c r="DW350" i="1" s="1"/>
  <c r="BI350" i="1"/>
  <c r="BH350" i="1"/>
  <c r="BG350" i="1"/>
  <c r="BF350" i="1"/>
  <c r="BE350" i="1"/>
  <c r="BD350" i="1"/>
  <c r="BC350" i="1"/>
  <c r="BB350" i="1"/>
  <c r="AY350" i="1"/>
  <c r="AX350" i="1"/>
  <c r="AW350" i="1"/>
  <c r="AU350" i="1"/>
  <c r="AT350" i="1"/>
  <c r="AS350" i="1"/>
  <c r="AR350" i="1"/>
  <c r="AP350" i="1"/>
  <c r="DC350" i="1" s="1"/>
  <c r="AO350" i="1"/>
  <c r="AN350" i="1"/>
  <c r="AM350" i="1"/>
  <c r="AK350" i="1"/>
  <c r="AI350" i="1"/>
  <c r="AH350" i="1"/>
  <c r="AG350" i="1"/>
  <c r="AF350" i="1"/>
  <c r="AE350" i="1"/>
  <c r="AD350" i="1"/>
  <c r="AC350" i="1"/>
  <c r="AB350" i="1"/>
  <c r="Z350" i="1"/>
  <c r="AA350" i="1" s="1"/>
  <c r="Y350" i="1"/>
  <c r="X350" i="1"/>
  <c r="W350" i="1"/>
  <c r="V350" i="1"/>
  <c r="CI350" i="1" s="1"/>
  <c r="T350" i="1"/>
  <c r="S350" i="1"/>
  <c r="R350" i="1"/>
  <c r="P350" i="1"/>
  <c r="EX349" i="1"/>
  <c r="EW349" i="1"/>
  <c r="EV349" i="1"/>
  <c r="EU349" i="1"/>
  <c r="EP349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B349" i="1"/>
  <c r="DA349" i="1"/>
  <c r="CZ349" i="1"/>
  <c r="CY349" i="1"/>
  <c r="CX349" i="1"/>
  <c r="CW349" i="1"/>
  <c r="CV349" i="1"/>
  <c r="CU349" i="1"/>
  <c r="CT349" i="1"/>
  <c r="CS349" i="1"/>
  <c r="CR349" i="1"/>
  <c r="CQ349" i="1"/>
  <c r="CP349" i="1"/>
  <c r="CO349" i="1"/>
  <c r="CN349" i="1"/>
  <c r="CM349" i="1"/>
  <c r="CH349" i="1"/>
  <c r="CG349" i="1"/>
  <c r="CF349" i="1"/>
  <c r="CE349" i="1"/>
  <c r="CD349" i="1"/>
  <c r="EQ349" i="1" s="1"/>
  <c r="CC349" i="1"/>
  <c r="CB349" i="1"/>
  <c r="CA349" i="1"/>
  <c r="BZ349" i="1"/>
  <c r="BY349" i="1"/>
  <c r="BX349" i="1"/>
  <c r="BW349" i="1"/>
  <c r="BV349" i="1"/>
  <c r="BU349" i="1"/>
  <c r="BT349" i="1"/>
  <c r="BS349" i="1"/>
  <c r="BN349" i="1"/>
  <c r="BM349" i="1"/>
  <c r="BL349" i="1"/>
  <c r="BK349" i="1"/>
  <c r="BJ349" i="1"/>
  <c r="DW349" i="1" s="1"/>
  <c r="BI349" i="1"/>
  <c r="BH349" i="1"/>
  <c r="BG349" i="1"/>
  <c r="BF349" i="1"/>
  <c r="BE349" i="1"/>
  <c r="BD349" i="1"/>
  <c r="BC349" i="1"/>
  <c r="BB349" i="1"/>
  <c r="AY349" i="1"/>
  <c r="AX349" i="1"/>
  <c r="AW349" i="1"/>
  <c r="AU349" i="1"/>
  <c r="AT349" i="1"/>
  <c r="AS349" i="1"/>
  <c r="AR349" i="1"/>
  <c r="AP349" i="1"/>
  <c r="DC349" i="1" s="1"/>
  <c r="AO349" i="1"/>
  <c r="AN349" i="1"/>
  <c r="AM349" i="1"/>
  <c r="AK349" i="1"/>
  <c r="AL349" i="1" s="1"/>
  <c r="AI349" i="1"/>
  <c r="AH349" i="1"/>
  <c r="AG349" i="1"/>
  <c r="AF349" i="1"/>
  <c r="AE349" i="1"/>
  <c r="AD349" i="1"/>
  <c r="AC349" i="1"/>
  <c r="AB349" i="1"/>
  <c r="Z349" i="1"/>
  <c r="AA349" i="1" s="1"/>
  <c r="Y349" i="1"/>
  <c r="X349" i="1"/>
  <c r="W349" i="1"/>
  <c r="V349" i="1"/>
  <c r="CI349" i="1" s="1"/>
  <c r="T349" i="1"/>
  <c r="S349" i="1"/>
  <c r="R349" i="1"/>
  <c r="P349" i="1"/>
  <c r="EX348" i="1"/>
  <c r="EW348" i="1"/>
  <c r="EV348" i="1"/>
  <c r="EU348" i="1"/>
  <c r="EP348" i="1"/>
  <c r="EO348" i="1"/>
  <c r="EN348" i="1"/>
  <c r="EM348" i="1"/>
  <c r="EL348" i="1"/>
  <c r="EK348" i="1"/>
  <c r="EJ348" i="1"/>
  <c r="EI348" i="1"/>
  <c r="EH348" i="1"/>
  <c r="EG348" i="1"/>
  <c r="EF348" i="1"/>
  <c r="EE348" i="1"/>
  <c r="ED348" i="1"/>
  <c r="EC348" i="1"/>
  <c r="EB348" i="1"/>
  <c r="EA348" i="1"/>
  <c r="DV348" i="1"/>
  <c r="DU348" i="1"/>
  <c r="DT348" i="1"/>
  <c r="DS348" i="1"/>
  <c r="DR348" i="1"/>
  <c r="DQ348" i="1"/>
  <c r="DP348" i="1"/>
  <c r="DO348" i="1"/>
  <c r="DN348" i="1"/>
  <c r="DM348" i="1"/>
  <c r="DL348" i="1"/>
  <c r="DK348" i="1"/>
  <c r="DJ348" i="1"/>
  <c r="DI348" i="1"/>
  <c r="DH348" i="1"/>
  <c r="DG348" i="1"/>
  <c r="DB348" i="1"/>
  <c r="DA348" i="1"/>
  <c r="CZ348" i="1"/>
  <c r="CY348" i="1"/>
  <c r="CX348" i="1"/>
  <c r="CW348" i="1"/>
  <c r="CV348" i="1"/>
  <c r="CU348" i="1"/>
  <c r="CT348" i="1"/>
  <c r="CS348" i="1"/>
  <c r="CR348" i="1"/>
  <c r="CQ348" i="1"/>
  <c r="CP348" i="1"/>
  <c r="CO348" i="1"/>
  <c r="CN348" i="1"/>
  <c r="CM348" i="1"/>
  <c r="CH348" i="1"/>
  <c r="CG348" i="1"/>
  <c r="CF348" i="1"/>
  <c r="CE348" i="1"/>
  <c r="CD348" i="1"/>
  <c r="EQ348" i="1" s="1"/>
  <c r="CC348" i="1"/>
  <c r="CB348" i="1"/>
  <c r="CA348" i="1"/>
  <c r="BZ348" i="1"/>
  <c r="BY348" i="1"/>
  <c r="BX348" i="1"/>
  <c r="BW348" i="1"/>
  <c r="BV348" i="1"/>
  <c r="BU348" i="1"/>
  <c r="BT348" i="1"/>
  <c r="BS348" i="1"/>
  <c r="BN348" i="1"/>
  <c r="BM348" i="1"/>
  <c r="BL348" i="1"/>
  <c r="BK348" i="1"/>
  <c r="BJ348" i="1"/>
  <c r="DW348" i="1" s="1"/>
  <c r="BI348" i="1"/>
  <c r="BH348" i="1"/>
  <c r="BG348" i="1"/>
  <c r="BF348" i="1"/>
  <c r="BE348" i="1"/>
  <c r="BD348" i="1"/>
  <c r="BC348" i="1"/>
  <c r="BB348" i="1"/>
  <c r="AY348" i="1"/>
  <c r="AX348" i="1"/>
  <c r="AW348" i="1"/>
  <c r="AU348" i="1"/>
  <c r="AT348" i="1"/>
  <c r="AS348" i="1"/>
  <c r="AR348" i="1"/>
  <c r="AP348" i="1"/>
  <c r="DC348" i="1" s="1"/>
  <c r="AO348" i="1"/>
  <c r="AN348" i="1"/>
  <c r="AM348" i="1"/>
  <c r="AK348" i="1"/>
  <c r="AI348" i="1"/>
  <c r="AH348" i="1"/>
  <c r="AG348" i="1"/>
  <c r="AF348" i="1"/>
  <c r="AE348" i="1"/>
  <c r="AD348" i="1"/>
  <c r="AC348" i="1"/>
  <c r="AB348" i="1"/>
  <c r="Z348" i="1"/>
  <c r="AA348" i="1" s="1"/>
  <c r="Y348" i="1"/>
  <c r="X348" i="1"/>
  <c r="W348" i="1"/>
  <c r="V348" i="1"/>
  <c r="CI348" i="1" s="1"/>
  <c r="T348" i="1"/>
  <c r="S348" i="1"/>
  <c r="R348" i="1"/>
  <c r="P348" i="1"/>
  <c r="EX347" i="1"/>
  <c r="EW347" i="1"/>
  <c r="EV347" i="1"/>
  <c r="EU347" i="1"/>
  <c r="EP347" i="1"/>
  <c r="EO347" i="1"/>
  <c r="EN347" i="1"/>
  <c r="EM347" i="1"/>
  <c r="EL347" i="1"/>
  <c r="EK347" i="1"/>
  <c r="EJ347" i="1"/>
  <c r="EI347" i="1"/>
  <c r="EH347" i="1"/>
  <c r="EG347" i="1"/>
  <c r="EF347" i="1"/>
  <c r="EE347" i="1"/>
  <c r="ED347" i="1"/>
  <c r="EC347" i="1"/>
  <c r="EB347" i="1"/>
  <c r="EA347" i="1"/>
  <c r="DV347" i="1"/>
  <c r="DU347" i="1"/>
  <c r="DT347" i="1"/>
  <c r="DS347" i="1"/>
  <c r="DR347" i="1"/>
  <c r="DQ347" i="1"/>
  <c r="DP347" i="1"/>
  <c r="DO347" i="1"/>
  <c r="DN347" i="1"/>
  <c r="DM347" i="1"/>
  <c r="DL347" i="1"/>
  <c r="DK347" i="1"/>
  <c r="DJ347" i="1"/>
  <c r="DI347" i="1"/>
  <c r="DH347" i="1"/>
  <c r="DG347" i="1"/>
  <c r="DB347" i="1"/>
  <c r="DA347" i="1"/>
  <c r="CZ347" i="1"/>
  <c r="CY347" i="1"/>
  <c r="CX347" i="1"/>
  <c r="CW347" i="1"/>
  <c r="CV347" i="1"/>
  <c r="CU347" i="1"/>
  <c r="CT347" i="1"/>
  <c r="CS347" i="1"/>
  <c r="CR347" i="1"/>
  <c r="CQ347" i="1"/>
  <c r="CP347" i="1"/>
  <c r="CO347" i="1"/>
  <c r="CN347" i="1"/>
  <c r="CM347" i="1"/>
  <c r="CH347" i="1"/>
  <c r="CG347" i="1"/>
  <c r="CF347" i="1"/>
  <c r="CE347" i="1"/>
  <c r="CD347" i="1"/>
  <c r="EQ347" i="1" s="1"/>
  <c r="CC347" i="1"/>
  <c r="CB347" i="1"/>
  <c r="CA347" i="1"/>
  <c r="BZ347" i="1"/>
  <c r="BY347" i="1"/>
  <c r="BX347" i="1"/>
  <c r="BW347" i="1"/>
  <c r="BV347" i="1"/>
  <c r="BU347" i="1"/>
  <c r="BT347" i="1"/>
  <c r="BS347" i="1"/>
  <c r="BN347" i="1"/>
  <c r="BM347" i="1"/>
  <c r="BL347" i="1"/>
  <c r="BK347" i="1"/>
  <c r="BJ347" i="1"/>
  <c r="DW347" i="1" s="1"/>
  <c r="BI347" i="1"/>
  <c r="BH347" i="1"/>
  <c r="BG347" i="1"/>
  <c r="BF347" i="1"/>
  <c r="BE347" i="1"/>
  <c r="BD347" i="1"/>
  <c r="BC347" i="1"/>
  <c r="BB347" i="1"/>
  <c r="AY347" i="1"/>
  <c r="AX347" i="1"/>
  <c r="AW347" i="1"/>
  <c r="AU347" i="1"/>
  <c r="AT347" i="1"/>
  <c r="AS347" i="1"/>
  <c r="AR347" i="1"/>
  <c r="AP347" i="1"/>
  <c r="DC347" i="1" s="1"/>
  <c r="AO347" i="1"/>
  <c r="AN347" i="1"/>
  <c r="AM347" i="1"/>
  <c r="AK347" i="1"/>
  <c r="AL347" i="1" s="1"/>
  <c r="AI347" i="1"/>
  <c r="AH347" i="1"/>
  <c r="AG347" i="1"/>
  <c r="AF347" i="1"/>
  <c r="AE347" i="1"/>
  <c r="AD347" i="1"/>
  <c r="AC347" i="1"/>
  <c r="AB347" i="1"/>
  <c r="Z347" i="1"/>
  <c r="AA347" i="1" s="1"/>
  <c r="Y347" i="1"/>
  <c r="X347" i="1"/>
  <c r="W347" i="1"/>
  <c r="V347" i="1"/>
  <c r="CI347" i="1" s="1"/>
  <c r="T347" i="1"/>
  <c r="S347" i="1"/>
  <c r="R347" i="1"/>
  <c r="P347" i="1"/>
  <c r="EX346" i="1"/>
  <c r="EW346" i="1"/>
  <c r="EV346" i="1"/>
  <c r="EU346" i="1"/>
  <c r="EP346" i="1"/>
  <c r="EO346" i="1"/>
  <c r="EN346" i="1"/>
  <c r="EM346" i="1"/>
  <c r="EL346" i="1"/>
  <c r="EK346" i="1"/>
  <c r="EJ346" i="1"/>
  <c r="EI346" i="1"/>
  <c r="EH346" i="1"/>
  <c r="EG346" i="1"/>
  <c r="EF346" i="1"/>
  <c r="EE346" i="1"/>
  <c r="ED346" i="1"/>
  <c r="EC346" i="1"/>
  <c r="EB346" i="1"/>
  <c r="EA346" i="1"/>
  <c r="DV346" i="1"/>
  <c r="DU346" i="1"/>
  <c r="DT346" i="1"/>
  <c r="DS346" i="1"/>
  <c r="DR346" i="1"/>
  <c r="DQ346" i="1"/>
  <c r="DP346" i="1"/>
  <c r="DO346" i="1"/>
  <c r="DN346" i="1"/>
  <c r="DM346" i="1"/>
  <c r="DL346" i="1"/>
  <c r="DK346" i="1"/>
  <c r="DJ346" i="1"/>
  <c r="DI346" i="1"/>
  <c r="DH346" i="1"/>
  <c r="DG346" i="1"/>
  <c r="DB346" i="1"/>
  <c r="DA346" i="1"/>
  <c r="CZ346" i="1"/>
  <c r="CY346" i="1"/>
  <c r="CX346" i="1"/>
  <c r="CW346" i="1"/>
  <c r="CV346" i="1"/>
  <c r="CU346" i="1"/>
  <c r="CT346" i="1"/>
  <c r="CS346" i="1"/>
  <c r="CR346" i="1"/>
  <c r="CQ346" i="1"/>
  <c r="CP346" i="1"/>
  <c r="CO346" i="1"/>
  <c r="CN346" i="1"/>
  <c r="CM346" i="1"/>
  <c r="CH346" i="1"/>
  <c r="CG346" i="1"/>
  <c r="CF346" i="1"/>
  <c r="CE346" i="1"/>
  <c r="CD346" i="1"/>
  <c r="EQ346" i="1" s="1"/>
  <c r="CC346" i="1"/>
  <c r="CB346" i="1"/>
  <c r="CA346" i="1"/>
  <c r="BZ346" i="1"/>
  <c r="BY346" i="1"/>
  <c r="BX346" i="1"/>
  <c r="BW346" i="1"/>
  <c r="BV346" i="1"/>
  <c r="BU346" i="1"/>
  <c r="BT346" i="1"/>
  <c r="BS346" i="1"/>
  <c r="BN346" i="1"/>
  <c r="BM346" i="1"/>
  <c r="BL346" i="1"/>
  <c r="BK346" i="1"/>
  <c r="BJ346" i="1"/>
  <c r="DW346" i="1" s="1"/>
  <c r="BI346" i="1"/>
  <c r="BH346" i="1"/>
  <c r="BG346" i="1"/>
  <c r="BF346" i="1"/>
  <c r="BE346" i="1"/>
  <c r="BD346" i="1"/>
  <c r="BC346" i="1"/>
  <c r="BB346" i="1"/>
  <c r="AY346" i="1"/>
  <c r="AX346" i="1"/>
  <c r="AW346" i="1"/>
  <c r="AU346" i="1"/>
  <c r="AT346" i="1"/>
  <c r="AS346" i="1"/>
  <c r="AR346" i="1"/>
  <c r="AP346" i="1"/>
  <c r="DC346" i="1" s="1"/>
  <c r="AO346" i="1"/>
  <c r="AN346" i="1"/>
  <c r="AM346" i="1"/>
  <c r="AK346" i="1"/>
  <c r="AI346" i="1"/>
  <c r="AH346" i="1"/>
  <c r="AG346" i="1"/>
  <c r="AF346" i="1"/>
  <c r="AE346" i="1"/>
  <c r="AD346" i="1"/>
  <c r="AC346" i="1"/>
  <c r="AB346" i="1"/>
  <c r="Z346" i="1"/>
  <c r="AA346" i="1" s="1"/>
  <c r="Y346" i="1"/>
  <c r="X346" i="1"/>
  <c r="W346" i="1"/>
  <c r="V346" i="1"/>
  <c r="CI346" i="1" s="1"/>
  <c r="T346" i="1"/>
  <c r="S346" i="1"/>
  <c r="R346" i="1"/>
  <c r="P346" i="1"/>
  <c r="EX345" i="1"/>
  <c r="EW345" i="1"/>
  <c r="EV345" i="1"/>
  <c r="EU345" i="1"/>
  <c r="EP345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B345" i="1"/>
  <c r="DA345" i="1"/>
  <c r="CZ345" i="1"/>
  <c r="CY345" i="1"/>
  <c r="CX345" i="1"/>
  <c r="CW345" i="1"/>
  <c r="CV345" i="1"/>
  <c r="CU345" i="1"/>
  <c r="CT345" i="1"/>
  <c r="CS345" i="1"/>
  <c r="CR345" i="1"/>
  <c r="CQ345" i="1"/>
  <c r="CP345" i="1"/>
  <c r="CO345" i="1"/>
  <c r="CN345" i="1"/>
  <c r="CM345" i="1"/>
  <c r="CH345" i="1"/>
  <c r="CG345" i="1"/>
  <c r="CF345" i="1"/>
  <c r="CE345" i="1"/>
  <c r="CD345" i="1"/>
  <c r="EQ345" i="1" s="1"/>
  <c r="CC345" i="1"/>
  <c r="CB345" i="1"/>
  <c r="CA345" i="1"/>
  <c r="BZ345" i="1"/>
  <c r="BY345" i="1"/>
  <c r="BX345" i="1"/>
  <c r="BW345" i="1"/>
  <c r="BV345" i="1"/>
  <c r="BU345" i="1"/>
  <c r="BT345" i="1"/>
  <c r="BS345" i="1"/>
  <c r="BN345" i="1"/>
  <c r="BM345" i="1"/>
  <c r="BL345" i="1"/>
  <c r="BK345" i="1"/>
  <c r="BJ345" i="1"/>
  <c r="DW345" i="1" s="1"/>
  <c r="BI345" i="1"/>
  <c r="BH345" i="1"/>
  <c r="BG345" i="1"/>
  <c r="BF345" i="1"/>
  <c r="BE345" i="1"/>
  <c r="BD345" i="1"/>
  <c r="BC345" i="1"/>
  <c r="BB345" i="1"/>
  <c r="AY345" i="1"/>
  <c r="AX345" i="1"/>
  <c r="AW345" i="1"/>
  <c r="AU345" i="1"/>
  <c r="AT345" i="1"/>
  <c r="AS345" i="1"/>
  <c r="AR345" i="1"/>
  <c r="AP345" i="1"/>
  <c r="DC345" i="1" s="1"/>
  <c r="AO345" i="1"/>
  <c r="AN345" i="1"/>
  <c r="AM345" i="1"/>
  <c r="AK345" i="1"/>
  <c r="AL345" i="1" s="1"/>
  <c r="AI345" i="1"/>
  <c r="AH345" i="1"/>
  <c r="AG345" i="1"/>
  <c r="AF345" i="1"/>
  <c r="AE345" i="1"/>
  <c r="AD345" i="1"/>
  <c r="AC345" i="1"/>
  <c r="AB345" i="1"/>
  <c r="Z345" i="1"/>
  <c r="AA345" i="1" s="1"/>
  <c r="Y345" i="1"/>
  <c r="X345" i="1"/>
  <c r="W345" i="1"/>
  <c r="V345" i="1"/>
  <c r="CI345" i="1" s="1"/>
  <c r="T345" i="1"/>
  <c r="S345" i="1"/>
  <c r="R345" i="1"/>
  <c r="P345" i="1"/>
  <c r="EX344" i="1"/>
  <c r="EW344" i="1"/>
  <c r="EV344" i="1"/>
  <c r="EU344" i="1"/>
  <c r="EP344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B344" i="1"/>
  <c r="DA344" i="1"/>
  <c r="CZ344" i="1"/>
  <c r="CY344" i="1"/>
  <c r="CX344" i="1"/>
  <c r="CW344" i="1"/>
  <c r="CV344" i="1"/>
  <c r="CU344" i="1"/>
  <c r="CT344" i="1"/>
  <c r="CS344" i="1"/>
  <c r="CR344" i="1"/>
  <c r="CQ344" i="1"/>
  <c r="CP344" i="1"/>
  <c r="CO344" i="1"/>
  <c r="CN344" i="1"/>
  <c r="CM344" i="1"/>
  <c r="CH344" i="1"/>
  <c r="CG344" i="1"/>
  <c r="CF344" i="1"/>
  <c r="CE344" i="1"/>
  <c r="CD344" i="1"/>
  <c r="EQ344" i="1" s="1"/>
  <c r="CC344" i="1"/>
  <c r="CB344" i="1"/>
  <c r="CA344" i="1"/>
  <c r="BZ344" i="1"/>
  <c r="BY344" i="1"/>
  <c r="BX344" i="1"/>
  <c r="BW344" i="1"/>
  <c r="BV344" i="1"/>
  <c r="BU344" i="1"/>
  <c r="BT344" i="1"/>
  <c r="BS344" i="1"/>
  <c r="BN344" i="1"/>
  <c r="BM344" i="1"/>
  <c r="BL344" i="1"/>
  <c r="BK344" i="1"/>
  <c r="BJ344" i="1"/>
  <c r="DW344" i="1" s="1"/>
  <c r="BI344" i="1"/>
  <c r="BH344" i="1"/>
  <c r="BG344" i="1"/>
  <c r="BF344" i="1"/>
  <c r="BE344" i="1"/>
  <c r="BD344" i="1"/>
  <c r="BC344" i="1"/>
  <c r="BB344" i="1"/>
  <c r="AY344" i="1"/>
  <c r="AX344" i="1"/>
  <c r="AW344" i="1"/>
  <c r="AU344" i="1"/>
  <c r="AT344" i="1"/>
  <c r="AS344" i="1"/>
  <c r="AR344" i="1"/>
  <c r="AP344" i="1"/>
  <c r="DC344" i="1" s="1"/>
  <c r="AO344" i="1"/>
  <c r="AN344" i="1"/>
  <c r="AM344" i="1"/>
  <c r="AK344" i="1"/>
  <c r="AI344" i="1"/>
  <c r="AH344" i="1"/>
  <c r="AG344" i="1"/>
  <c r="AF344" i="1"/>
  <c r="AE344" i="1"/>
  <c r="AD344" i="1"/>
  <c r="AC344" i="1"/>
  <c r="AB344" i="1"/>
  <c r="Z344" i="1"/>
  <c r="AA344" i="1" s="1"/>
  <c r="Y344" i="1"/>
  <c r="X344" i="1"/>
  <c r="W344" i="1"/>
  <c r="V344" i="1"/>
  <c r="CI344" i="1" s="1"/>
  <c r="T344" i="1"/>
  <c r="S344" i="1"/>
  <c r="R344" i="1"/>
  <c r="P344" i="1"/>
  <c r="EX343" i="1"/>
  <c r="EW343" i="1"/>
  <c r="EV343" i="1"/>
  <c r="EU343" i="1"/>
  <c r="EP343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B343" i="1"/>
  <c r="DA343" i="1"/>
  <c r="CZ343" i="1"/>
  <c r="CY343" i="1"/>
  <c r="CX343" i="1"/>
  <c r="CW343" i="1"/>
  <c r="CV343" i="1"/>
  <c r="CU343" i="1"/>
  <c r="CT343" i="1"/>
  <c r="CS343" i="1"/>
  <c r="CR343" i="1"/>
  <c r="CQ343" i="1"/>
  <c r="CP343" i="1"/>
  <c r="CO343" i="1"/>
  <c r="CN343" i="1"/>
  <c r="CM343" i="1"/>
  <c r="CH343" i="1"/>
  <c r="CG343" i="1"/>
  <c r="CF343" i="1"/>
  <c r="CE343" i="1"/>
  <c r="CD343" i="1"/>
  <c r="EQ343" i="1" s="1"/>
  <c r="CC343" i="1"/>
  <c r="CB343" i="1"/>
  <c r="CA343" i="1"/>
  <c r="BZ343" i="1"/>
  <c r="BY343" i="1"/>
  <c r="BX343" i="1"/>
  <c r="BW343" i="1"/>
  <c r="BV343" i="1"/>
  <c r="BU343" i="1"/>
  <c r="BT343" i="1"/>
  <c r="BS343" i="1"/>
  <c r="BN343" i="1"/>
  <c r="BM343" i="1"/>
  <c r="BL343" i="1"/>
  <c r="BK343" i="1"/>
  <c r="BJ343" i="1"/>
  <c r="DW343" i="1" s="1"/>
  <c r="BI343" i="1"/>
  <c r="BH343" i="1"/>
  <c r="BG343" i="1"/>
  <c r="BF343" i="1"/>
  <c r="BE343" i="1"/>
  <c r="BD343" i="1"/>
  <c r="BC343" i="1"/>
  <c r="BB343" i="1"/>
  <c r="AY343" i="1"/>
  <c r="AX343" i="1"/>
  <c r="AW343" i="1"/>
  <c r="AU343" i="1"/>
  <c r="AT343" i="1"/>
  <c r="AS343" i="1"/>
  <c r="AR343" i="1"/>
  <c r="AP343" i="1"/>
  <c r="DC343" i="1" s="1"/>
  <c r="AO343" i="1"/>
  <c r="AN343" i="1"/>
  <c r="AM343" i="1"/>
  <c r="AK343" i="1"/>
  <c r="AL343" i="1" s="1"/>
  <c r="AI343" i="1"/>
  <c r="AH343" i="1"/>
  <c r="AG343" i="1"/>
  <c r="AF343" i="1"/>
  <c r="AE343" i="1"/>
  <c r="AD343" i="1"/>
  <c r="AC343" i="1"/>
  <c r="AB343" i="1"/>
  <c r="Z343" i="1"/>
  <c r="AA343" i="1" s="1"/>
  <c r="Y343" i="1"/>
  <c r="X343" i="1"/>
  <c r="W343" i="1"/>
  <c r="V343" i="1"/>
  <c r="CI343" i="1" s="1"/>
  <c r="T343" i="1"/>
  <c r="S343" i="1"/>
  <c r="R343" i="1"/>
  <c r="P343" i="1"/>
  <c r="EX342" i="1"/>
  <c r="EW342" i="1"/>
  <c r="EV342" i="1"/>
  <c r="EU342" i="1"/>
  <c r="EP342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B342" i="1"/>
  <c r="DA342" i="1"/>
  <c r="CZ342" i="1"/>
  <c r="CY342" i="1"/>
  <c r="CX342" i="1"/>
  <c r="CW342" i="1"/>
  <c r="CV342" i="1"/>
  <c r="CU342" i="1"/>
  <c r="CT342" i="1"/>
  <c r="CS342" i="1"/>
  <c r="CR342" i="1"/>
  <c r="CQ342" i="1"/>
  <c r="CP342" i="1"/>
  <c r="CO342" i="1"/>
  <c r="CN342" i="1"/>
  <c r="CM342" i="1"/>
  <c r="CH342" i="1"/>
  <c r="CG342" i="1"/>
  <c r="CF342" i="1"/>
  <c r="CE342" i="1"/>
  <c r="CD342" i="1"/>
  <c r="EQ342" i="1" s="1"/>
  <c r="CC342" i="1"/>
  <c r="CB342" i="1"/>
  <c r="CA342" i="1"/>
  <c r="BZ342" i="1"/>
  <c r="BY342" i="1"/>
  <c r="BX342" i="1"/>
  <c r="BW342" i="1"/>
  <c r="BV342" i="1"/>
  <c r="BU342" i="1"/>
  <c r="BT342" i="1"/>
  <c r="BS342" i="1"/>
  <c r="BN342" i="1"/>
  <c r="BM342" i="1"/>
  <c r="BL342" i="1"/>
  <c r="BK342" i="1"/>
  <c r="BJ342" i="1"/>
  <c r="DW342" i="1" s="1"/>
  <c r="BI342" i="1"/>
  <c r="BH342" i="1"/>
  <c r="BG342" i="1"/>
  <c r="BF342" i="1"/>
  <c r="BE342" i="1"/>
  <c r="BD342" i="1"/>
  <c r="BC342" i="1"/>
  <c r="BB342" i="1"/>
  <c r="AY342" i="1"/>
  <c r="AX342" i="1"/>
  <c r="AW342" i="1"/>
  <c r="AU342" i="1"/>
  <c r="AT342" i="1"/>
  <c r="AS342" i="1"/>
  <c r="AR342" i="1"/>
  <c r="AP342" i="1"/>
  <c r="DC342" i="1" s="1"/>
  <c r="AO342" i="1"/>
  <c r="AN342" i="1"/>
  <c r="AM342" i="1"/>
  <c r="AK342" i="1"/>
  <c r="AI342" i="1"/>
  <c r="AH342" i="1"/>
  <c r="AG342" i="1"/>
  <c r="AF342" i="1"/>
  <c r="AE342" i="1"/>
  <c r="AD342" i="1"/>
  <c r="AC342" i="1"/>
  <c r="AB342" i="1"/>
  <c r="Z342" i="1"/>
  <c r="AA342" i="1" s="1"/>
  <c r="Y342" i="1"/>
  <c r="X342" i="1"/>
  <c r="W342" i="1"/>
  <c r="V342" i="1"/>
  <c r="CI342" i="1" s="1"/>
  <c r="T342" i="1"/>
  <c r="S342" i="1"/>
  <c r="R342" i="1"/>
  <c r="P342" i="1"/>
  <c r="EX341" i="1"/>
  <c r="EW341" i="1"/>
  <c r="EV341" i="1"/>
  <c r="EU341" i="1"/>
  <c r="EP341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B341" i="1"/>
  <c r="DA341" i="1"/>
  <c r="CZ341" i="1"/>
  <c r="CY341" i="1"/>
  <c r="CX341" i="1"/>
  <c r="CW341" i="1"/>
  <c r="CV341" i="1"/>
  <c r="CU341" i="1"/>
  <c r="CT341" i="1"/>
  <c r="CS341" i="1"/>
  <c r="CR341" i="1"/>
  <c r="CQ341" i="1"/>
  <c r="CP341" i="1"/>
  <c r="CO341" i="1"/>
  <c r="CN341" i="1"/>
  <c r="CM341" i="1"/>
  <c r="CH341" i="1"/>
  <c r="CG341" i="1"/>
  <c r="CF341" i="1"/>
  <c r="CE341" i="1"/>
  <c r="CD341" i="1"/>
  <c r="EQ341" i="1" s="1"/>
  <c r="CC341" i="1"/>
  <c r="CB341" i="1"/>
  <c r="CA341" i="1"/>
  <c r="BZ341" i="1"/>
  <c r="BY341" i="1"/>
  <c r="BX341" i="1"/>
  <c r="BW341" i="1"/>
  <c r="BV341" i="1"/>
  <c r="BU341" i="1"/>
  <c r="BT341" i="1"/>
  <c r="BS341" i="1"/>
  <c r="BN341" i="1"/>
  <c r="BM341" i="1"/>
  <c r="BL341" i="1"/>
  <c r="BK341" i="1"/>
  <c r="BJ341" i="1"/>
  <c r="DW341" i="1" s="1"/>
  <c r="BI341" i="1"/>
  <c r="BH341" i="1"/>
  <c r="BG341" i="1"/>
  <c r="BF341" i="1"/>
  <c r="BE341" i="1"/>
  <c r="BD341" i="1"/>
  <c r="BC341" i="1"/>
  <c r="BB341" i="1"/>
  <c r="AY341" i="1"/>
  <c r="AX341" i="1"/>
  <c r="AW341" i="1"/>
  <c r="AU341" i="1"/>
  <c r="AT341" i="1"/>
  <c r="AS341" i="1"/>
  <c r="AR341" i="1"/>
  <c r="AP341" i="1"/>
  <c r="DC341" i="1" s="1"/>
  <c r="AO341" i="1"/>
  <c r="AN341" i="1"/>
  <c r="AM341" i="1"/>
  <c r="AK341" i="1"/>
  <c r="AL341" i="1" s="1"/>
  <c r="AI341" i="1"/>
  <c r="AH341" i="1"/>
  <c r="AG341" i="1"/>
  <c r="AF341" i="1"/>
  <c r="AE341" i="1"/>
  <c r="AD341" i="1"/>
  <c r="AC341" i="1"/>
  <c r="AB341" i="1"/>
  <c r="Z341" i="1"/>
  <c r="AA341" i="1" s="1"/>
  <c r="Y341" i="1"/>
  <c r="X341" i="1"/>
  <c r="W341" i="1"/>
  <c r="V341" i="1"/>
  <c r="CI341" i="1" s="1"/>
  <c r="T341" i="1"/>
  <c r="S341" i="1"/>
  <c r="R341" i="1"/>
  <c r="P341" i="1"/>
  <c r="EX340" i="1"/>
  <c r="EW340" i="1"/>
  <c r="EV340" i="1"/>
  <c r="EU340" i="1"/>
  <c r="EP340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B340" i="1"/>
  <c r="DA340" i="1"/>
  <c r="CZ340" i="1"/>
  <c r="CY340" i="1"/>
  <c r="CX340" i="1"/>
  <c r="CW340" i="1"/>
  <c r="CV340" i="1"/>
  <c r="CU340" i="1"/>
  <c r="CT340" i="1"/>
  <c r="CS340" i="1"/>
  <c r="CR340" i="1"/>
  <c r="CQ340" i="1"/>
  <c r="CP340" i="1"/>
  <c r="CO340" i="1"/>
  <c r="CN340" i="1"/>
  <c r="CM340" i="1"/>
  <c r="CH340" i="1"/>
  <c r="CG340" i="1"/>
  <c r="CF340" i="1"/>
  <c r="CE340" i="1"/>
  <c r="CD340" i="1"/>
  <c r="EQ340" i="1" s="1"/>
  <c r="CC340" i="1"/>
  <c r="CB340" i="1"/>
  <c r="CA340" i="1"/>
  <c r="BZ340" i="1"/>
  <c r="BY340" i="1"/>
  <c r="BX340" i="1"/>
  <c r="BW340" i="1"/>
  <c r="BV340" i="1"/>
  <c r="BU340" i="1"/>
  <c r="BT340" i="1"/>
  <c r="BS340" i="1"/>
  <c r="BN340" i="1"/>
  <c r="BM340" i="1"/>
  <c r="BL340" i="1"/>
  <c r="BK340" i="1"/>
  <c r="BJ340" i="1"/>
  <c r="DW340" i="1" s="1"/>
  <c r="BI340" i="1"/>
  <c r="BH340" i="1"/>
  <c r="BG340" i="1"/>
  <c r="BF340" i="1"/>
  <c r="BE340" i="1"/>
  <c r="BD340" i="1"/>
  <c r="BC340" i="1"/>
  <c r="BB340" i="1"/>
  <c r="AY340" i="1"/>
  <c r="AX340" i="1"/>
  <c r="AW340" i="1"/>
  <c r="AU340" i="1"/>
  <c r="AT340" i="1"/>
  <c r="AS340" i="1"/>
  <c r="AR340" i="1"/>
  <c r="AP340" i="1"/>
  <c r="DC340" i="1" s="1"/>
  <c r="AO340" i="1"/>
  <c r="AN340" i="1"/>
  <c r="AM340" i="1"/>
  <c r="AK340" i="1"/>
  <c r="AI340" i="1"/>
  <c r="AH340" i="1"/>
  <c r="AG340" i="1"/>
  <c r="AF340" i="1"/>
  <c r="AE340" i="1"/>
  <c r="AD340" i="1"/>
  <c r="AC340" i="1"/>
  <c r="AB340" i="1"/>
  <c r="Z340" i="1"/>
  <c r="AA340" i="1" s="1"/>
  <c r="Y340" i="1"/>
  <c r="X340" i="1"/>
  <c r="W340" i="1"/>
  <c r="V340" i="1"/>
  <c r="CI340" i="1" s="1"/>
  <c r="T340" i="1"/>
  <c r="S340" i="1"/>
  <c r="R340" i="1"/>
  <c r="P340" i="1"/>
  <c r="EX339" i="1"/>
  <c r="EW339" i="1"/>
  <c r="EV339" i="1"/>
  <c r="EU339" i="1"/>
  <c r="EP339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B339" i="1"/>
  <c r="DA339" i="1"/>
  <c r="CZ339" i="1"/>
  <c r="CY339" i="1"/>
  <c r="CX339" i="1"/>
  <c r="CW339" i="1"/>
  <c r="CV339" i="1"/>
  <c r="CU339" i="1"/>
  <c r="CT339" i="1"/>
  <c r="CS339" i="1"/>
  <c r="CR339" i="1"/>
  <c r="CQ339" i="1"/>
  <c r="CP339" i="1"/>
  <c r="CO339" i="1"/>
  <c r="CN339" i="1"/>
  <c r="CM339" i="1"/>
  <c r="CH339" i="1"/>
  <c r="CG339" i="1"/>
  <c r="CF339" i="1"/>
  <c r="CE339" i="1"/>
  <c r="CD339" i="1"/>
  <c r="EQ339" i="1" s="1"/>
  <c r="CC339" i="1"/>
  <c r="CB339" i="1"/>
  <c r="CA339" i="1"/>
  <c r="BZ339" i="1"/>
  <c r="BY339" i="1"/>
  <c r="BX339" i="1"/>
  <c r="BW339" i="1"/>
  <c r="BV339" i="1"/>
  <c r="BU339" i="1"/>
  <c r="BT339" i="1"/>
  <c r="BS339" i="1"/>
  <c r="BN339" i="1"/>
  <c r="BM339" i="1"/>
  <c r="BL339" i="1"/>
  <c r="BK339" i="1"/>
  <c r="BJ339" i="1"/>
  <c r="DW339" i="1" s="1"/>
  <c r="BI339" i="1"/>
  <c r="BH339" i="1"/>
  <c r="BG339" i="1"/>
  <c r="BF339" i="1"/>
  <c r="BE339" i="1"/>
  <c r="BD339" i="1"/>
  <c r="BC339" i="1"/>
  <c r="BB339" i="1"/>
  <c r="AY339" i="1"/>
  <c r="AX339" i="1"/>
  <c r="AW339" i="1"/>
  <c r="AU339" i="1"/>
  <c r="AT339" i="1"/>
  <c r="AS339" i="1"/>
  <c r="AR339" i="1"/>
  <c r="AP339" i="1"/>
  <c r="DC339" i="1" s="1"/>
  <c r="AO339" i="1"/>
  <c r="AN339" i="1"/>
  <c r="AM339" i="1"/>
  <c r="AK339" i="1"/>
  <c r="AL339" i="1" s="1"/>
  <c r="AI339" i="1"/>
  <c r="AH339" i="1"/>
  <c r="AG339" i="1"/>
  <c r="AF339" i="1"/>
  <c r="AE339" i="1"/>
  <c r="AD339" i="1"/>
  <c r="AC339" i="1"/>
  <c r="AB339" i="1"/>
  <c r="Z339" i="1"/>
  <c r="AA339" i="1" s="1"/>
  <c r="Y339" i="1"/>
  <c r="X339" i="1"/>
  <c r="W339" i="1"/>
  <c r="V339" i="1"/>
  <c r="CI339" i="1" s="1"/>
  <c r="T339" i="1"/>
  <c r="S339" i="1"/>
  <c r="R339" i="1"/>
  <c r="P339" i="1"/>
  <c r="EX338" i="1"/>
  <c r="EW338" i="1"/>
  <c r="EV338" i="1"/>
  <c r="EU338" i="1"/>
  <c r="EP338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B338" i="1"/>
  <c r="DA338" i="1"/>
  <c r="CZ338" i="1"/>
  <c r="CY338" i="1"/>
  <c r="CX338" i="1"/>
  <c r="CW338" i="1"/>
  <c r="CV338" i="1"/>
  <c r="CU338" i="1"/>
  <c r="CT338" i="1"/>
  <c r="CS338" i="1"/>
  <c r="CR338" i="1"/>
  <c r="CQ338" i="1"/>
  <c r="CP338" i="1"/>
  <c r="CO338" i="1"/>
  <c r="CN338" i="1"/>
  <c r="CM338" i="1"/>
  <c r="CH338" i="1"/>
  <c r="CG338" i="1"/>
  <c r="CF338" i="1"/>
  <c r="CE338" i="1"/>
  <c r="CD338" i="1"/>
  <c r="EQ338" i="1" s="1"/>
  <c r="CC338" i="1"/>
  <c r="CB338" i="1"/>
  <c r="CA338" i="1"/>
  <c r="BZ338" i="1"/>
  <c r="BY338" i="1"/>
  <c r="BX338" i="1"/>
  <c r="BW338" i="1"/>
  <c r="BV338" i="1"/>
  <c r="BU338" i="1"/>
  <c r="BT338" i="1"/>
  <c r="BS338" i="1"/>
  <c r="BN338" i="1"/>
  <c r="BM338" i="1"/>
  <c r="BL338" i="1"/>
  <c r="BK338" i="1"/>
  <c r="BJ338" i="1"/>
  <c r="DW338" i="1" s="1"/>
  <c r="BI338" i="1"/>
  <c r="BH338" i="1"/>
  <c r="BG338" i="1"/>
  <c r="BF338" i="1"/>
  <c r="BE338" i="1"/>
  <c r="BD338" i="1"/>
  <c r="BC338" i="1"/>
  <c r="BB338" i="1"/>
  <c r="AY338" i="1"/>
  <c r="AX338" i="1"/>
  <c r="AW338" i="1"/>
  <c r="AU338" i="1"/>
  <c r="AT338" i="1"/>
  <c r="AS338" i="1"/>
  <c r="AR338" i="1"/>
  <c r="AP338" i="1"/>
  <c r="DC338" i="1" s="1"/>
  <c r="AO338" i="1"/>
  <c r="AN338" i="1"/>
  <c r="AM338" i="1"/>
  <c r="AK338" i="1"/>
  <c r="AI338" i="1"/>
  <c r="AH338" i="1"/>
  <c r="AG338" i="1"/>
  <c r="AF338" i="1"/>
  <c r="AE338" i="1"/>
  <c r="AD338" i="1"/>
  <c r="AC338" i="1"/>
  <c r="AB338" i="1"/>
  <c r="Z338" i="1"/>
  <c r="AA338" i="1" s="1"/>
  <c r="Y338" i="1"/>
  <c r="X338" i="1"/>
  <c r="W338" i="1"/>
  <c r="V338" i="1"/>
  <c r="CI338" i="1" s="1"/>
  <c r="T338" i="1"/>
  <c r="S338" i="1"/>
  <c r="R338" i="1"/>
  <c r="P338" i="1"/>
  <c r="EX337" i="1"/>
  <c r="EW337" i="1"/>
  <c r="EV337" i="1"/>
  <c r="EU337" i="1"/>
  <c r="EP337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B337" i="1"/>
  <c r="DA337" i="1"/>
  <c r="CZ337" i="1"/>
  <c r="CY337" i="1"/>
  <c r="CX337" i="1"/>
  <c r="CW337" i="1"/>
  <c r="CV337" i="1"/>
  <c r="CU337" i="1"/>
  <c r="CT337" i="1"/>
  <c r="CS337" i="1"/>
  <c r="CR337" i="1"/>
  <c r="CQ337" i="1"/>
  <c r="CP337" i="1"/>
  <c r="CO337" i="1"/>
  <c r="CN337" i="1"/>
  <c r="CM337" i="1"/>
  <c r="CH337" i="1"/>
  <c r="CG337" i="1"/>
  <c r="CF337" i="1"/>
  <c r="CE337" i="1"/>
  <c r="CD337" i="1"/>
  <c r="EQ337" i="1" s="1"/>
  <c r="CC337" i="1"/>
  <c r="CB337" i="1"/>
  <c r="CA337" i="1"/>
  <c r="BZ337" i="1"/>
  <c r="BY337" i="1"/>
  <c r="BX337" i="1"/>
  <c r="BW337" i="1"/>
  <c r="BV337" i="1"/>
  <c r="BU337" i="1"/>
  <c r="BT337" i="1"/>
  <c r="BS337" i="1"/>
  <c r="BN337" i="1"/>
  <c r="BM337" i="1"/>
  <c r="BL337" i="1"/>
  <c r="BK337" i="1"/>
  <c r="BJ337" i="1"/>
  <c r="DW337" i="1" s="1"/>
  <c r="BI337" i="1"/>
  <c r="BH337" i="1"/>
  <c r="BG337" i="1"/>
  <c r="BF337" i="1"/>
  <c r="BE337" i="1"/>
  <c r="BD337" i="1"/>
  <c r="BC337" i="1"/>
  <c r="BB337" i="1"/>
  <c r="AY337" i="1"/>
  <c r="AX337" i="1"/>
  <c r="AW337" i="1"/>
  <c r="AU337" i="1"/>
  <c r="AT337" i="1"/>
  <c r="AS337" i="1"/>
  <c r="AR337" i="1"/>
  <c r="AP337" i="1"/>
  <c r="DC337" i="1" s="1"/>
  <c r="AO337" i="1"/>
  <c r="AN337" i="1"/>
  <c r="AM337" i="1"/>
  <c r="AK337" i="1"/>
  <c r="AL337" i="1" s="1"/>
  <c r="AI337" i="1"/>
  <c r="AH337" i="1"/>
  <c r="AG337" i="1"/>
  <c r="AF337" i="1"/>
  <c r="AE337" i="1"/>
  <c r="AD337" i="1"/>
  <c r="AC337" i="1"/>
  <c r="AB337" i="1"/>
  <c r="Z337" i="1"/>
  <c r="AA337" i="1" s="1"/>
  <c r="Y337" i="1"/>
  <c r="X337" i="1"/>
  <c r="W337" i="1"/>
  <c r="V337" i="1"/>
  <c r="CI337" i="1" s="1"/>
  <c r="T337" i="1"/>
  <c r="S337" i="1"/>
  <c r="R337" i="1"/>
  <c r="P337" i="1"/>
  <c r="EX336" i="1"/>
  <c r="EW336" i="1"/>
  <c r="EV336" i="1"/>
  <c r="EU336" i="1"/>
  <c r="EP336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B336" i="1"/>
  <c r="DA336" i="1"/>
  <c r="CZ336" i="1"/>
  <c r="CY336" i="1"/>
  <c r="CX336" i="1"/>
  <c r="CW336" i="1"/>
  <c r="CV336" i="1"/>
  <c r="CU336" i="1"/>
  <c r="CT336" i="1"/>
  <c r="CS336" i="1"/>
  <c r="CR336" i="1"/>
  <c r="CQ336" i="1"/>
  <c r="CP336" i="1"/>
  <c r="CO336" i="1"/>
  <c r="CN336" i="1"/>
  <c r="CM336" i="1"/>
  <c r="CH336" i="1"/>
  <c r="CG336" i="1"/>
  <c r="CF336" i="1"/>
  <c r="CE336" i="1"/>
  <c r="CD336" i="1"/>
  <c r="EQ336" i="1" s="1"/>
  <c r="CC336" i="1"/>
  <c r="CB336" i="1"/>
  <c r="CA336" i="1"/>
  <c r="BZ336" i="1"/>
  <c r="BY336" i="1"/>
  <c r="BX336" i="1"/>
  <c r="BW336" i="1"/>
  <c r="BV336" i="1"/>
  <c r="BU336" i="1"/>
  <c r="BT336" i="1"/>
  <c r="BS336" i="1"/>
  <c r="BN336" i="1"/>
  <c r="BM336" i="1"/>
  <c r="BL336" i="1"/>
  <c r="BK336" i="1"/>
  <c r="BJ336" i="1"/>
  <c r="DW336" i="1" s="1"/>
  <c r="BI336" i="1"/>
  <c r="BH336" i="1"/>
  <c r="BG336" i="1"/>
  <c r="BF336" i="1"/>
  <c r="BE336" i="1"/>
  <c r="BD336" i="1"/>
  <c r="BC336" i="1"/>
  <c r="BB336" i="1"/>
  <c r="AY336" i="1"/>
  <c r="AX336" i="1"/>
  <c r="AW336" i="1"/>
  <c r="AU336" i="1"/>
  <c r="AT336" i="1"/>
  <c r="AS336" i="1"/>
  <c r="AR336" i="1"/>
  <c r="AP336" i="1"/>
  <c r="DC336" i="1" s="1"/>
  <c r="AO336" i="1"/>
  <c r="AN336" i="1"/>
  <c r="AM336" i="1"/>
  <c r="AK336" i="1"/>
  <c r="AI336" i="1"/>
  <c r="AH336" i="1"/>
  <c r="AG336" i="1"/>
  <c r="AF336" i="1"/>
  <c r="AE336" i="1"/>
  <c r="AD336" i="1"/>
  <c r="AC336" i="1"/>
  <c r="AB336" i="1"/>
  <c r="Z336" i="1"/>
  <c r="AA336" i="1" s="1"/>
  <c r="Y336" i="1"/>
  <c r="X336" i="1"/>
  <c r="W336" i="1"/>
  <c r="V336" i="1"/>
  <c r="CI336" i="1" s="1"/>
  <c r="T336" i="1"/>
  <c r="S336" i="1"/>
  <c r="R336" i="1"/>
  <c r="P336" i="1"/>
  <c r="EX335" i="1"/>
  <c r="EW335" i="1"/>
  <c r="EV335" i="1"/>
  <c r="EU335" i="1"/>
  <c r="EP335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B335" i="1"/>
  <c r="DA335" i="1"/>
  <c r="CZ335" i="1"/>
  <c r="CY335" i="1"/>
  <c r="CX335" i="1"/>
  <c r="CW335" i="1"/>
  <c r="CV335" i="1"/>
  <c r="CU335" i="1"/>
  <c r="CT335" i="1"/>
  <c r="CS335" i="1"/>
  <c r="CR335" i="1"/>
  <c r="CQ335" i="1"/>
  <c r="CP335" i="1"/>
  <c r="CO335" i="1"/>
  <c r="CN335" i="1"/>
  <c r="CM335" i="1"/>
  <c r="CH335" i="1"/>
  <c r="CG335" i="1"/>
  <c r="CF335" i="1"/>
  <c r="CE335" i="1"/>
  <c r="CD335" i="1"/>
  <c r="EQ335" i="1" s="1"/>
  <c r="CC335" i="1"/>
  <c r="CB335" i="1"/>
  <c r="CA335" i="1"/>
  <c r="BZ335" i="1"/>
  <c r="BY335" i="1"/>
  <c r="BX335" i="1"/>
  <c r="BW335" i="1"/>
  <c r="BV335" i="1"/>
  <c r="BU335" i="1"/>
  <c r="BT335" i="1"/>
  <c r="BS335" i="1"/>
  <c r="BN335" i="1"/>
  <c r="BM335" i="1"/>
  <c r="BL335" i="1"/>
  <c r="BK335" i="1"/>
  <c r="BJ335" i="1"/>
  <c r="DW335" i="1" s="1"/>
  <c r="BI335" i="1"/>
  <c r="BH335" i="1"/>
  <c r="BG335" i="1"/>
  <c r="BF335" i="1"/>
  <c r="BE335" i="1"/>
  <c r="BD335" i="1"/>
  <c r="BC335" i="1"/>
  <c r="BB335" i="1"/>
  <c r="AY335" i="1"/>
  <c r="AX335" i="1"/>
  <c r="AW335" i="1"/>
  <c r="AU335" i="1"/>
  <c r="AT335" i="1"/>
  <c r="AS335" i="1"/>
  <c r="AR335" i="1"/>
  <c r="AP335" i="1"/>
  <c r="DC335" i="1" s="1"/>
  <c r="AO335" i="1"/>
  <c r="AN335" i="1"/>
  <c r="AM335" i="1"/>
  <c r="AK335" i="1"/>
  <c r="AL335" i="1" s="1"/>
  <c r="AI335" i="1"/>
  <c r="AH335" i="1"/>
  <c r="AG335" i="1"/>
  <c r="AF335" i="1"/>
  <c r="AE335" i="1"/>
  <c r="AD335" i="1"/>
  <c r="AC335" i="1"/>
  <c r="AB335" i="1"/>
  <c r="Z335" i="1"/>
  <c r="AA335" i="1" s="1"/>
  <c r="Y335" i="1"/>
  <c r="X335" i="1"/>
  <c r="W335" i="1"/>
  <c r="V335" i="1"/>
  <c r="CI335" i="1" s="1"/>
  <c r="T335" i="1"/>
  <c r="S335" i="1"/>
  <c r="R335" i="1"/>
  <c r="P335" i="1"/>
  <c r="EX334" i="1"/>
  <c r="EW334" i="1"/>
  <c r="EV334" i="1"/>
  <c r="EU334" i="1"/>
  <c r="EP334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B334" i="1"/>
  <c r="DA334" i="1"/>
  <c r="CZ334" i="1"/>
  <c r="CY334" i="1"/>
  <c r="CX334" i="1"/>
  <c r="CW334" i="1"/>
  <c r="CV334" i="1"/>
  <c r="CU334" i="1"/>
  <c r="CT334" i="1"/>
  <c r="CS334" i="1"/>
  <c r="CR334" i="1"/>
  <c r="CQ334" i="1"/>
  <c r="CP334" i="1"/>
  <c r="CO334" i="1"/>
  <c r="CN334" i="1"/>
  <c r="CM334" i="1"/>
  <c r="CH334" i="1"/>
  <c r="CG334" i="1"/>
  <c r="CF334" i="1"/>
  <c r="CE334" i="1"/>
  <c r="CD334" i="1"/>
  <c r="EQ334" i="1" s="1"/>
  <c r="CC334" i="1"/>
  <c r="CB334" i="1"/>
  <c r="CA334" i="1"/>
  <c r="BZ334" i="1"/>
  <c r="BY334" i="1"/>
  <c r="BX334" i="1"/>
  <c r="BW334" i="1"/>
  <c r="BV334" i="1"/>
  <c r="BU334" i="1"/>
  <c r="BT334" i="1"/>
  <c r="BS334" i="1"/>
  <c r="BN334" i="1"/>
  <c r="BM334" i="1"/>
  <c r="BL334" i="1"/>
  <c r="BK334" i="1"/>
  <c r="BJ334" i="1"/>
  <c r="DW334" i="1" s="1"/>
  <c r="BI334" i="1"/>
  <c r="BH334" i="1"/>
  <c r="BG334" i="1"/>
  <c r="BF334" i="1"/>
  <c r="BE334" i="1"/>
  <c r="BD334" i="1"/>
  <c r="BC334" i="1"/>
  <c r="BB334" i="1"/>
  <c r="AY334" i="1"/>
  <c r="AX334" i="1"/>
  <c r="AW334" i="1"/>
  <c r="AU334" i="1"/>
  <c r="AT334" i="1"/>
  <c r="AS334" i="1"/>
  <c r="AR334" i="1"/>
  <c r="AP334" i="1"/>
  <c r="DC334" i="1" s="1"/>
  <c r="AO334" i="1"/>
  <c r="AN334" i="1"/>
  <c r="AM334" i="1"/>
  <c r="AK334" i="1"/>
  <c r="AI334" i="1"/>
  <c r="AH334" i="1"/>
  <c r="AG334" i="1"/>
  <c r="AF334" i="1"/>
  <c r="AE334" i="1"/>
  <c r="AD334" i="1"/>
  <c r="AC334" i="1"/>
  <c r="AB334" i="1"/>
  <c r="Z334" i="1"/>
  <c r="AA334" i="1" s="1"/>
  <c r="Y334" i="1"/>
  <c r="X334" i="1"/>
  <c r="W334" i="1"/>
  <c r="V334" i="1"/>
  <c r="CI334" i="1" s="1"/>
  <c r="T334" i="1"/>
  <c r="S334" i="1"/>
  <c r="R334" i="1"/>
  <c r="P334" i="1"/>
  <c r="EX333" i="1"/>
  <c r="EW333" i="1"/>
  <c r="EV333" i="1"/>
  <c r="EU333" i="1"/>
  <c r="EP333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B333" i="1"/>
  <c r="DA333" i="1"/>
  <c r="CZ333" i="1"/>
  <c r="CY333" i="1"/>
  <c r="CX333" i="1"/>
  <c r="CW333" i="1"/>
  <c r="CV333" i="1"/>
  <c r="CU333" i="1"/>
  <c r="CT333" i="1"/>
  <c r="CS333" i="1"/>
  <c r="CR333" i="1"/>
  <c r="CQ333" i="1"/>
  <c r="CP333" i="1"/>
  <c r="CO333" i="1"/>
  <c r="CN333" i="1"/>
  <c r="CM333" i="1"/>
  <c r="CH333" i="1"/>
  <c r="CG333" i="1"/>
  <c r="CF333" i="1"/>
  <c r="CE333" i="1"/>
  <c r="CD333" i="1"/>
  <c r="EQ333" i="1" s="1"/>
  <c r="CC333" i="1"/>
  <c r="CB333" i="1"/>
  <c r="CA333" i="1"/>
  <c r="BZ333" i="1"/>
  <c r="BY333" i="1"/>
  <c r="BX333" i="1"/>
  <c r="BW333" i="1"/>
  <c r="BV333" i="1"/>
  <c r="BU333" i="1"/>
  <c r="BT333" i="1"/>
  <c r="BS333" i="1"/>
  <c r="BN333" i="1"/>
  <c r="BM333" i="1"/>
  <c r="BL333" i="1"/>
  <c r="BK333" i="1"/>
  <c r="BJ333" i="1"/>
  <c r="DW333" i="1" s="1"/>
  <c r="BI333" i="1"/>
  <c r="BH333" i="1"/>
  <c r="BG333" i="1"/>
  <c r="BF333" i="1"/>
  <c r="BE333" i="1"/>
  <c r="BD333" i="1"/>
  <c r="BC333" i="1"/>
  <c r="BB333" i="1"/>
  <c r="AY333" i="1"/>
  <c r="AX333" i="1"/>
  <c r="AW333" i="1"/>
  <c r="AU333" i="1"/>
  <c r="AT333" i="1"/>
  <c r="AS333" i="1"/>
  <c r="AR333" i="1"/>
  <c r="AP333" i="1"/>
  <c r="DC333" i="1" s="1"/>
  <c r="AO333" i="1"/>
  <c r="AN333" i="1"/>
  <c r="AM333" i="1"/>
  <c r="AK333" i="1"/>
  <c r="AL333" i="1" s="1"/>
  <c r="AI333" i="1"/>
  <c r="AH333" i="1"/>
  <c r="AG333" i="1"/>
  <c r="AF333" i="1"/>
  <c r="AE333" i="1"/>
  <c r="AD333" i="1"/>
  <c r="AC333" i="1"/>
  <c r="AB333" i="1"/>
  <c r="Z333" i="1"/>
  <c r="AA333" i="1" s="1"/>
  <c r="Y333" i="1"/>
  <c r="X333" i="1"/>
  <c r="W333" i="1"/>
  <c r="V333" i="1"/>
  <c r="CI333" i="1" s="1"/>
  <c r="T333" i="1"/>
  <c r="S333" i="1"/>
  <c r="R333" i="1"/>
  <c r="P333" i="1"/>
  <c r="EX332" i="1"/>
  <c r="EW332" i="1"/>
  <c r="EV332" i="1"/>
  <c r="EU332" i="1"/>
  <c r="EP332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B332" i="1"/>
  <c r="DA332" i="1"/>
  <c r="CZ332" i="1"/>
  <c r="CY332" i="1"/>
  <c r="CX332" i="1"/>
  <c r="CW332" i="1"/>
  <c r="CV332" i="1"/>
  <c r="CU332" i="1"/>
  <c r="CT332" i="1"/>
  <c r="CS332" i="1"/>
  <c r="CR332" i="1"/>
  <c r="CQ332" i="1"/>
  <c r="CP332" i="1"/>
  <c r="CO332" i="1"/>
  <c r="CN332" i="1"/>
  <c r="CM332" i="1"/>
  <c r="CH332" i="1"/>
  <c r="CG332" i="1"/>
  <c r="CF332" i="1"/>
  <c r="CE332" i="1"/>
  <c r="CD332" i="1"/>
  <c r="EQ332" i="1" s="1"/>
  <c r="CC332" i="1"/>
  <c r="CB332" i="1"/>
  <c r="CA332" i="1"/>
  <c r="BZ332" i="1"/>
  <c r="BY332" i="1"/>
  <c r="BX332" i="1"/>
  <c r="BW332" i="1"/>
  <c r="BV332" i="1"/>
  <c r="BU332" i="1"/>
  <c r="BT332" i="1"/>
  <c r="BS332" i="1"/>
  <c r="BN332" i="1"/>
  <c r="BM332" i="1"/>
  <c r="BL332" i="1"/>
  <c r="BK332" i="1"/>
  <c r="BJ332" i="1"/>
  <c r="DW332" i="1" s="1"/>
  <c r="BI332" i="1"/>
  <c r="BH332" i="1"/>
  <c r="BG332" i="1"/>
  <c r="BF332" i="1"/>
  <c r="BE332" i="1"/>
  <c r="BD332" i="1"/>
  <c r="BC332" i="1"/>
  <c r="BB332" i="1"/>
  <c r="AY332" i="1"/>
  <c r="AX332" i="1"/>
  <c r="AW332" i="1"/>
  <c r="AU332" i="1"/>
  <c r="AT332" i="1"/>
  <c r="AS332" i="1"/>
  <c r="AR332" i="1"/>
  <c r="AP332" i="1"/>
  <c r="DC332" i="1" s="1"/>
  <c r="AO332" i="1"/>
  <c r="AN332" i="1"/>
  <c r="AM332" i="1"/>
  <c r="AK332" i="1"/>
  <c r="AI332" i="1"/>
  <c r="AH332" i="1"/>
  <c r="AG332" i="1"/>
  <c r="AF332" i="1"/>
  <c r="AE332" i="1"/>
  <c r="AD332" i="1"/>
  <c r="AC332" i="1"/>
  <c r="AB332" i="1"/>
  <c r="Z332" i="1"/>
  <c r="AA332" i="1" s="1"/>
  <c r="Y332" i="1"/>
  <c r="X332" i="1"/>
  <c r="W332" i="1"/>
  <c r="V332" i="1"/>
  <c r="CI332" i="1" s="1"/>
  <c r="T332" i="1"/>
  <c r="S332" i="1"/>
  <c r="R332" i="1"/>
  <c r="P332" i="1"/>
  <c r="EX331" i="1"/>
  <c r="EW331" i="1"/>
  <c r="EV331" i="1"/>
  <c r="EU331" i="1"/>
  <c r="EP331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B331" i="1"/>
  <c r="DA331" i="1"/>
  <c r="CZ331" i="1"/>
  <c r="CY331" i="1"/>
  <c r="CX331" i="1"/>
  <c r="CW331" i="1"/>
  <c r="CV331" i="1"/>
  <c r="CU331" i="1"/>
  <c r="CT331" i="1"/>
  <c r="CS331" i="1"/>
  <c r="CR331" i="1"/>
  <c r="CQ331" i="1"/>
  <c r="CP331" i="1"/>
  <c r="CO331" i="1"/>
  <c r="CN331" i="1"/>
  <c r="CM331" i="1"/>
  <c r="CH331" i="1"/>
  <c r="CG331" i="1"/>
  <c r="CF331" i="1"/>
  <c r="CE331" i="1"/>
  <c r="CD331" i="1"/>
  <c r="EQ331" i="1" s="1"/>
  <c r="CC331" i="1"/>
  <c r="CB331" i="1"/>
  <c r="CA331" i="1"/>
  <c r="BZ331" i="1"/>
  <c r="BY331" i="1"/>
  <c r="BX331" i="1"/>
  <c r="BW331" i="1"/>
  <c r="BV331" i="1"/>
  <c r="BU331" i="1"/>
  <c r="BT331" i="1"/>
  <c r="BS331" i="1"/>
  <c r="BN331" i="1"/>
  <c r="BM331" i="1"/>
  <c r="BL331" i="1"/>
  <c r="BK331" i="1"/>
  <c r="BJ331" i="1"/>
  <c r="DW331" i="1" s="1"/>
  <c r="BI331" i="1"/>
  <c r="BH331" i="1"/>
  <c r="BG331" i="1"/>
  <c r="BF331" i="1"/>
  <c r="BE331" i="1"/>
  <c r="BD331" i="1"/>
  <c r="BC331" i="1"/>
  <c r="BB331" i="1"/>
  <c r="AY331" i="1"/>
  <c r="AX331" i="1"/>
  <c r="AW331" i="1"/>
  <c r="AU331" i="1"/>
  <c r="AT331" i="1"/>
  <c r="AS331" i="1"/>
  <c r="AR331" i="1"/>
  <c r="AP331" i="1"/>
  <c r="DC331" i="1" s="1"/>
  <c r="AO331" i="1"/>
  <c r="AN331" i="1"/>
  <c r="AM331" i="1"/>
  <c r="AK331" i="1"/>
  <c r="AL331" i="1" s="1"/>
  <c r="AI331" i="1"/>
  <c r="AH331" i="1"/>
  <c r="AG331" i="1"/>
  <c r="AF331" i="1"/>
  <c r="AE331" i="1"/>
  <c r="AD331" i="1"/>
  <c r="AC331" i="1"/>
  <c r="AB331" i="1"/>
  <c r="Z331" i="1"/>
  <c r="AA331" i="1" s="1"/>
  <c r="Y331" i="1"/>
  <c r="X331" i="1"/>
  <c r="W331" i="1"/>
  <c r="V331" i="1"/>
  <c r="CI331" i="1" s="1"/>
  <c r="T331" i="1"/>
  <c r="S331" i="1"/>
  <c r="R331" i="1"/>
  <c r="P331" i="1"/>
  <c r="EX330" i="1"/>
  <c r="EW330" i="1"/>
  <c r="EV330" i="1"/>
  <c r="EU330" i="1"/>
  <c r="EP330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B330" i="1"/>
  <c r="DA330" i="1"/>
  <c r="CZ330" i="1"/>
  <c r="CY330" i="1"/>
  <c r="CX330" i="1"/>
  <c r="CW330" i="1"/>
  <c r="CV330" i="1"/>
  <c r="CU330" i="1"/>
  <c r="CT330" i="1"/>
  <c r="CS330" i="1"/>
  <c r="CR330" i="1"/>
  <c r="CQ330" i="1"/>
  <c r="CP330" i="1"/>
  <c r="CO330" i="1"/>
  <c r="CN330" i="1"/>
  <c r="CM330" i="1"/>
  <c r="CH330" i="1"/>
  <c r="CG330" i="1"/>
  <c r="CF330" i="1"/>
  <c r="CE330" i="1"/>
  <c r="CD330" i="1"/>
  <c r="EQ330" i="1" s="1"/>
  <c r="CC330" i="1"/>
  <c r="CB330" i="1"/>
  <c r="CA330" i="1"/>
  <c r="BZ330" i="1"/>
  <c r="BY330" i="1"/>
  <c r="BX330" i="1"/>
  <c r="BW330" i="1"/>
  <c r="BV330" i="1"/>
  <c r="BU330" i="1"/>
  <c r="BT330" i="1"/>
  <c r="BS330" i="1"/>
  <c r="BN330" i="1"/>
  <c r="BM330" i="1"/>
  <c r="BL330" i="1"/>
  <c r="BK330" i="1"/>
  <c r="BJ330" i="1"/>
  <c r="DW330" i="1" s="1"/>
  <c r="BI330" i="1"/>
  <c r="BH330" i="1"/>
  <c r="BG330" i="1"/>
  <c r="BF330" i="1"/>
  <c r="BE330" i="1"/>
  <c r="BD330" i="1"/>
  <c r="BC330" i="1"/>
  <c r="BB330" i="1"/>
  <c r="AY330" i="1"/>
  <c r="AX330" i="1"/>
  <c r="AW330" i="1"/>
  <c r="AU330" i="1"/>
  <c r="AT330" i="1"/>
  <c r="AS330" i="1"/>
  <c r="AR330" i="1"/>
  <c r="AP330" i="1"/>
  <c r="DC330" i="1" s="1"/>
  <c r="AO330" i="1"/>
  <c r="AN330" i="1"/>
  <c r="AM330" i="1"/>
  <c r="AK330" i="1"/>
  <c r="AI330" i="1"/>
  <c r="AH330" i="1"/>
  <c r="AG330" i="1"/>
  <c r="AF330" i="1"/>
  <c r="AE330" i="1"/>
  <c r="AD330" i="1"/>
  <c r="AC330" i="1"/>
  <c r="AB330" i="1"/>
  <c r="Z330" i="1"/>
  <c r="AA330" i="1" s="1"/>
  <c r="Y330" i="1"/>
  <c r="X330" i="1"/>
  <c r="W330" i="1"/>
  <c r="V330" i="1"/>
  <c r="CI330" i="1" s="1"/>
  <c r="T330" i="1"/>
  <c r="S330" i="1"/>
  <c r="R330" i="1"/>
  <c r="P330" i="1"/>
  <c r="EX329" i="1"/>
  <c r="EW329" i="1"/>
  <c r="EV329" i="1"/>
  <c r="EU329" i="1"/>
  <c r="EP329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B329" i="1"/>
  <c r="DA329" i="1"/>
  <c r="CZ329" i="1"/>
  <c r="CY329" i="1"/>
  <c r="CX329" i="1"/>
  <c r="CW329" i="1"/>
  <c r="CV329" i="1"/>
  <c r="CU329" i="1"/>
  <c r="CT329" i="1"/>
  <c r="CS329" i="1"/>
  <c r="CR329" i="1"/>
  <c r="CQ329" i="1"/>
  <c r="CP329" i="1"/>
  <c r="CO329" i="1"/>
  <c r="CN329" i="1"/>
  <c r="CM329" i="1"/>
  <c r="CH329" i="1"/>
  <c r="CG329" i="1"/>
  <c r="CF329" i="1"/>
  <c r="CE329" i="1"/>
  <c r="CD329" i="1"/>
  <c r="EQ329" i="1" s="1"/>
  <c r="CC329" i="1"/>
  <c r="CB329" i="1"/>
  <c r="CA329" i="1"/>
  <c r="BZ329" i="1"/>
  <c r="BY329" i="1"/>
  <c r="BX329" i="1"/>
  <c r="BW329" i="1"/>
  <c r="BV329" i="1"/>
  <c r="BU329" i="1"/>
  <c r="BT329" i="1"/>
  <c r="BS329" i="1"/>
  <c r="BN329" i="1"/>
  <c r="BM329" i="1"/>
  <c r="BL329" i="1"/>
  <c r="BK329" i="1"/>
  <c r="BJ329" i="1"/>
  <c r="DW329" i="1" s="1"/>
  <c r="BI329" i="1"/>
  <c r="BH329" i="1"/>
  <c r="BG329" i="1"/>
  <c r="BF329" i="1"/>
  <c r="BE329" i="1"/>
  <c r="BD329" i="1"/>
  <c r="BC329" i="1"/>
  <c r="BB329" i="1"/>
  <c r="AY329" i="1"/>
  <c r="AX329" i="1"/>
  <c r="AW329" i="1"/>
  <c r="AU329" i="1"/>
  <c r="AT329" i="1"/>
  <c r="AS329" i="1"/>
  <c r="AR329" i="1"/>
  <c r="AP329" i="1"/>
  <c r="DC329" i="1" s="1"/>
  <c r="AO329" i="1"/>
  <c r="AN329" i="1"/>
  <c r="AM329" i="1"/>
  <c r="AK329" i="1"/>
  <c r="AL329" i="1" s="1"/>
  <c r="AI329" i="1"/>
  <c r="AH329" i="1"/>
  <c r="AG329" i="1"/>
  <c r="AF329" i="1"/>
  <c r="AE329" i="1"/>
  <c r="AD329" i="1"/>
  <c r="AC329" i="1"/>
  <c r="AB329" i="1"/>
  <c r="Z329" i="1"/>
  <c r="AA329" i="1" s="1"/>
  <c r="Y329" i="1"/>
  <c r="X329" i="1"/>
  <c r="W329" i="1"/>
  <c r="V329" i="1"/>
  <c r="CI329" i="1" s="1"/>
  <c r="T329" i="1"/>
  <c r="S329" i="1"/>
  <c r="R329" i="1"/>
  <c r="P329" i="1"/>
  <c r="EX328" i="1"/>
  <c r="EW328" i="1"/>
  <c r="EV328" i="1"/>
  <c r="EU328" i="1"/>
  <c r="EP328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B328" i="1"/>
  <c r="DA328" i="1"/>
  <c r="CZ328" i="1"/>
  <c r="CY328" i="1"/>
  <c r="CX328" i="1"/>
  <c r="CW328" i="1"/>
  <c r="CV328" i="1"/>
  <c r="CU328" i="1"/>
  <c r="CT328" i="1"/>
  <c r="CS328" i="1"/>
  <c r="CR328" i="1"/>
  <c r="CQ328" i="1"/>
  <c r="CP328" i="1"/>
  <c r="CO328" i="1"/>
  <c r="CN328" i="1"/>
  <c r="CM328" i="1"/>
  <c r="CH328" i="1"/>
  <c r="CG328" i="1"/>
  <c r="CF328" i="1"/>
  <c r="CE328" i="1"/>
  <c r="CD328" i="1"/>
  <c r="EQ328" i="1" s="1"/>
  <c r="CC328" i="1"/>
  <c r="CB328" i="1"/>
  <c r="CA328" i="1"/>
  <c r="BZ328" i="1"/>
  <c r="BY328" i="1"/>
  <c r="BX328" i="1"/>
  <c r="BW328" i="1"/>
  <c r="BV328" i="1"/>
  <c r="BU328" i="1"/>
  <c r="BT328" i="1"/>
  <c r="BS328" i="1"/>
  <c r="BN328" i="1"/>
  <c r="BM328" i="1"/>
  <c r="BL328" i="1"/>
  <c r="BK328" i="1"/>
  <c r="BJ328" i="1"/>
  <c r="DW328" i="1" s="1"/>
  <c r="BI328" i="1"/>
  <c r="BH328" i="1"/>
  <c r="BG328" i="1"/>
  <c r="BF328" i="1"/>
  <c r="BE328" i="1"/>
  <c r="BD328" i="1"/>
  <c r="BC328" i="1"/>
  <c r="BB328" i="1"/>
  <c r="AY328" i="1"/>
  <c r="AX328" i="1"/>
  <c r="AW328" i="1"/>
  <c r="AU328" i="1"/>
  <c r="AT328" i="1"/>
  <c r="AS328" i="1"/>
  <c r="AR328" i="1"/>
  <c r="AP328" i="1"/>
  <c r="DC328" i="1" s="1"/>
  <c r="AO328" i="1"/>
  <c r="AN328" i="1"/>
  <c r="AM328" i="1"/>
  <c r="AK328" i="1"/>
  <c r="AI328" i="1"/>
  <c r="AH328" i="1"/>
  <c r="AG328" i="1"/>
  <c r="AF328" i="1"/>
  <c r="AE328" i="1"/>
  <c r="AD328" i="1"/>
  <c r="AC328" i="1"/>
  <c r="AB328" i="1"/>
  <c r="Z328" i="1"/>
  <c r="AA328" i="1" s="1"/>
  <c r="Y328" i="1"/>
  <c r="X328" i="1"/>
  <c r="W328" i="1"/>
  <c r="V328" i="1"/>
  <c r="CI328" i="1" s="1"/>
  <c r="T328" i="1"/>
  <c r="S328" i="1"/>
  <c r="R328" i="1"/>
  <c r="P328" i="1"/>
  <c r="EX327" i="1"/>
  <c r="EW327" i="1"/>
  <c r="EV327" i="1"/>
  <c r="EU327" i="1"/>
  <c r="EP327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B327" i="1"/>
  <c r="DA327" i="1"/>
  <c r="CZ327" i="1"/>
  <c r="CY327" i="1"/>
  <c r="CX327" i="1"/>
  <c r="CW327" i="1"/>
  <c r="CV327" i="1"/>
  <c r="CU327" i="1"/>
  <c r="CT327" i="1"/>
  <c r="CS327" i="1"/>
  <c r="CR327" i="1"/>
  <c r="CQ327" i="1"/>
  <c r="CP327" i="1"/>
  <c r="CO327" i="1"/>
  <c r="CN327" i="1"/>
  <c r="CM327" i="1"/>
  <c r="CH327" i="1"/>
  <c r="CG327" i="1"/>
  <c r="CF327" i="1"/>
  <c r="CE327" i="1"/>
  <c r="CD327" i="1"/>
  <c r="EQ327" i="1" s="1"/>
  <c r="CC327" i="1"/>
  <c r="CB327" i="1"/>
  <c r="CA327" i="1"/>
  <c r="BZ327" i="1"/>
  <c r="BY327" i="1"/>
  <c r="BX327" i="1"/>
  <c r="BW327" i="1"/>
  <c r="BV327" i="1"/>
  <c r="BU327" i="1"/>
  <c r="BT327" i="1"/>
  <c r="BS327" i="1"/>
  <c r="BN327" i="1"/>
  <c r="BM327" i="1"/>
  <c r="BL327" i="1"/>
  <c r="BK327" i="1"/>
  <c r="BJ327" i="1"/>
  <c r="DW327" i="1" s="1"/>
  <c r="BI327" i="1"/>
  <c r="BH327" i="1"/>
  <c r="BG327" i="1"/>
  <c r="BF327" i="1"/>
  <c r="BE327" i="1"/>
  <c r="BD327" i="1"/>
  <c r="BC327" i="1"/>
  <c r="BB327" i="1"/>
  <c r="AY327" i="1"/>
  <c r="AX327" i="1"/>
  <c r="AW327" i="1"/>
  <c r="AU327" i="1"/>
  <c r="AT327" i="1"/>
  <c r="AS327" i="1"/>
  <c r="AR327" i="1"/>
  <c r="AP327" i="1"/>
  <c r="DC327" i="1" s="1"/>
  <c r="AO327" i="1"/>
  <c r="AN327" i="1"/>
  <c r="AM327" i="1"/>
  <c r="AK327" i="1"/>
  <c r="AL327" i="1" s="1"/>
  <c r="AI327" i="1"/>
  <c r="AH327" i="1"/>
  <c r="AG327" i="1"/>
  <c r="AF327" i="1"/>
  <c r="AE327" i="1"/>
  <c r="AD327" i="1"/>
  <c r="AC327" i="1"/>
  <c r="AB327" i="1"/>
  <c r="Z327" i="1"/>
  <c r="AA327" i="1" s="1"/>
  <c r="Y327" i="1"/>
  <c r="X327" i="1"/>
  <c r="W327" i="1"/>
  <c r="V327" i="1"/>
  <c r="CI327" i="1" s="1"/>
  <c r="T327" i="1"/>
  <c r="S327" i="1"/>
  <c r="R327" i="1"/>
  <c r="P327" i="1"/>
  <c r="EX326" i="1"/>
  <c r="EW326" i="1"/>
  <c r="EV326" i="1"/>
  <c r="EU326" i="1"/>
  <c r="EP326" i="1"/>
  <c r="EO326" i="1"/>
  <c r="EN326" i="1"/>
  <c r="EM326" i="1"/>
  <c r="EL326" i="1"/>
  <c r="EK326" i="1"/>
  <c r="EJ326" i="1"/>
  <c r="EI326" i="1"/>
  <c r="EH326" i="1"/>
  <c r="EG326" i="1"/>
  <c r="EF326" i="1"/>
  <c r="EE326" i="1"/>
  <c r="ED326" i="1"/>
  <c r="EC326" i="1"/>
  <c r="EB326" i="1"/>
  <c r="EA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B326" i="1"/>
  <c r="DA326" i="1"/>
  <c r="CZ326" i="1"/>
  <c r="CY326" i="1"/>
  <c r="CX326" i="1"/>
  <c r="CW326" i="1"/>
  <c r="CV326" i="1"/>
  <c r="CU326" i="1"/>
  <c r="CT326" i="1"/>
  <c r="CS326" i="1"/>
  <c r="CR326" i="1"/>
  <c r="CQ326" i="1"/>
  <c r="CP326" i="1"/>
  <c r="CO326" i="1"/>
  <c r="CN326" i="1"/>
  <c r="CM326" i="1"/>
  <c r="CH326" i="1"/>
  <c r="CG326" i="1"/>
  <c r="CF326" i="1"/>
  <c r="CE326" i="1"/>
  <c r="CD326" i="1"/>
  <c r="EQ326" i="1" s="1"/>
  <c r="CC326" i="1"/>
  <c r="CB326" i="1"/>
  <c r="CA326" i="1"/>
  <c r="BZ326" i="1"/>
  <c r="BY326" i="1"/>
  <c r="BX326" i="1"/>
  <c r="BW326" i="1"/>
  <c r="BV326" i="1"/>
  <c r="BU326" i="1"/>
  <c r="BT326" i="1"/>
  <c r="BS326" i="1"/>
  <c r="BN326" i="1"/>
  <c r="BM326" i="1"/>
  <c r="BL326" i="1"/>
  <c r="BK326" i="1"/>
  <c r="BJ326" i="1"/>
  <c r="DW326" i="1" s="1"/>
  <c r="BI326" i="1"/>
  <c r="BH326" i="1"/>
  <c r="BG326" i="1"/>
  <c r="BF326" i="1"/>
  <c r="BE326" i="1"/>
  <c r="BD326" i="1"/>
  <c r="BC326" i="1"/>
  <c r="BB326" i="1"/>
  <c r="AY326" i="1"/>
  <c r="AX326" i="1"/>
  <c r="AW326" i="1"/>
  <c r="AU326" i="1"/>
  <c r="AT326" i="1"/>
  <c r="AS326" i="1"/>
  <c r="AR326" i="1"/>
  <c r="AP326" i="1"/>
  <c r="DC326" i="1" s="1"/>
  <c r="AO326" i="1"/>
  <c r="AN326" i="1"/>
  <c r="AM326" i="1"/>
  <c r="AK326" i="1"/>
  <c r="AI326" i="1"/>
  <c r="AH326" i="1"/>
  <c r="AG326" i="1"/>
  <c r="AF326" i="1"/>
  <c r="AE326" i="1"/>
  <c r="AD326" i="1"/>
  <c r="AC326" i="1"/>
  <c r="AB326" i="1"/>
  <c r="Z326" i="1"/>
  <c r="AA326" i="1" s="1"/>
  <c r="Y326" i="1"/>
  <c r="X326" i="1"/>
  <c r="W326" i="1"/>
  <c r="V326" i="1"/>
  <c r="CI326" i="1" s="1"/>
  <c r="T326" i="1"/>
  <c r="S326" i="1"/>
  <c r="R326" i="1"/>
  <c r="P326" i="1"/>
  <c r="EX325" i="1"/>
  <c r="EW325" i="1"/>
  <c r="EV325" i="1"/>
  <c r="EU325" i="1"/>
  <c r="EP325" i="1"/>
  <c r="EO325" i="1"/>
  <c r="EN325" i="1"/>
  <c r="EM325" i="1"/>
  <c r="EL325" i="1"/>
  <c r="EK325" i="1"/>
  <c r="EJ325" i="1"/>
  <c r="EI325" i="1"/>
  <c r="EH325" i="1"/>
  <c r="EG325" i="1"/>
  <c r="EF325" i="1"/>
  <c r="EE325" i="1"/>
  <c r="ED325" i="1"/>
  <c r="EC325" i="1"/>
  <c r="EB325" i="1"/>
  <c r="EA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B325" i="1"/>
  <c r="DA325" i="1"/>
  <c r="CZ325" i="1"/>
  <c r="CY325" i="1"/>
  <c r="CX325" i="1"/>
  <c r="CW325" i="1"/>
  <c r="CV325" i="1"/>
  <c r="CU325" i="1"/>
  <c r="CT325" i="1"/>
  <c r="CS325" i="1"/>
  <c r="CR325" i="1"/>
  <c r="CQ325" i="1"/>
  <c r="CP325" i="1"/>
  <c r="CO325" i="1"/>
  <c r="CN325" i="1"/>
  <c r="CM325" i="1"/>
  <c r="CH325" i="1"/>
  <c r="CG325" i="1"/>
  <c r="CF325" i="1"/>
  <c r="CE325" i="1"/>
  <c r="CD325" i="1"/>
  <c r="EQ325" i="1" s="1"/>
  <c r="CC325" i="1"/>
  <c r="CB325" i="1"/>
  <c r="CA325" i="1"/>
  <c r="BZ325" i="1"/>
  <c r="BY325" i="1"/>
  <c r="BX325" i="1"/>
  <c r="BW325" i="1"/>
  <c r="BV325" i="1"/>
  <c r="BU325" i="1"/>
  <c r="BT325" i="1"/>
  <c r="BS325" i="1"/>
  <c r="BN325" i="1"/>
  <c r="BM325" i="1"/>
  <c r="BL325" i="1"/>
  <c r="BK325" i="1"/>
  <c r="BJ325" i="1"/>
  <c r="DW325" i="1" s="1"/>
  <c r="BI325" i="1"/>
  <c r="BH325" i="1"/>
  <c r="BG325" i="1"/>
  <c r="BF325" i="1"/>
  <c r="BE325" i="1"/>
  <c r="BD325" i="1"/>
  <c r="BC325" i="1"/>
  <c r="BB325" i="1"/>
  <c r="AY325" i="1"/>
  <c r="AX325" i="1"/>
  <c r="AW325" i="1"/>
  <c r="AU325" i="1"/>
  <c r="AT325" i="1"/>
  <c r="AS325" i="1"/>
  <c r="AR325" i="1"/>
  <c r="AP325" i="1"/>
  <c r="DC325" i="1" s="1"/>
  <c r="AO325" i="1"/>
  <c r="AN325" i="1"/>
  <c r="AM325" i="1"/>
  <c r="AK325" i="1"/>
  <c r="AL325" i="1" s="1"/>
  <c r="AI325" i="1"/>
  <c r="AH325" i="1"/>
  <c r="AG325" i="1"/>
  <c r="AF325" i="1"/>
  <c r="AE325" i="1"/>
  <c r="AD325" i="1"/>
  <c r="AC325" i="1"/>
  <c r="AB325" i="1"/>
  <c r="Z325" i="1"/>
  <c r="AA325" i="1" s="1"/>
  <c r="Y325" i="1"/>
  <c r="X325" i="1"/>
  <c r="W325" i="1"/>
  <c r="V325" i="1"/>
  <c r="CI325" i="1" s="1"/>
  <c r="T325" i="1"/>
  <c r="S325" i="1"/>
  <c r="R325" i="1"/>
  <c r="P325" i="1"/>
  <c r="EX324" i="1"/>
  <c r="EW324" i="1"/>
  <c r="EV324" i="1"/>
  <c r="EU324" i="1"/>
  <c r="EP324" i="1"/>
  <c r="EO324" i="1"/>
  <c r="EN324" i="1"/>
  <c r="EM324" i="1"/>
  <c r="EL324" i="1"/>
  <c r="EK324" i="1"/>
  <c r="EJ324" i="1"/>
  <c r="EI324" i="1"/>
  <c r="EH324" i="1"/>
  <c r="EG324" i="1"/>
  <c r="EF324" i="1"/>
  <c r="EE324" i="1"/>
  <c r="ED324" i="1"/>
  <c r="EC324" i="1"/>
  <c r="EB324" i="1"/>
  <c r="EA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B324" i="1"/>
  <c r="DA324" i="1"/>
  <c r="CZ324" i="1"/>
  <c r="CY324" i="1"/>
  <c r="CX324" i="1"/>
  <c r="CW324" i="1"/>
  <c r="CV324" i="1"/>
  <c r="CU324" i="1"/>
  <c r="CT324" i="1"/>
  <c r="CS324" i="1"/>
  <c r="CR324" i="1"/>
  <c r="CQ324" i="1"/>
  <c r="CP324" i="1"/>
  <c r="CO324" i="1"/>
  <c r="CN324" i="1"/>
  <c r="CM324" i="1"/>
  <c r="CH324" i="1"/>
  <c r="CG324" i="1"/>
  <c r="CF324" i="1"/>
  <c r="CE324" i="1"/>
  <c r="CD324" i="1"/>
  <c r="EQ324" i="1" s="1"/>
  <c r="CC324" i="1"/>
  <c r="CB324" i="1"/>
  <c r="CA324" i="1"/>
  <c r="BZ324" i="1"/>
  <c r="BY324" i="1"/>
  <c r="BX324" i="1"/>
  <c r="BW324" i="1"/>
  <c r="BV324" i="1"/>
  <c r="BU324" i="1"/>
  <c r="BT324" i="1"/>
  <c r="BS324" i="1"/>
  <c r="BN324" i="1"/>
  <c r="BM324" i="1"/>
  <c r="BL324" i="1"/>
  <c r="BK324" i="1"/>
  <c r="BJ324" i="1"/>
  <c r="DW324" i="1" s="1"/>
  <c r="BI324" i="1"/>
  <c r="BH324" i="1"/>
  <c r="BG324" i="1"/>
  <c r="BF324" i="1"/>
  <c r="BE324" i="1"/>
  <c r="BD324" i="1"/>
  <c r="BC324" i="1"/>
  <c r="BB324" i="1"/>
  <c r="AY324" i="1"/>
  <c r="AX324" i="1"/>
  <c r="AW324" i="1"/>
  <c r="AU324" i="1"/>
  <c r="AT324" i="1"/>
  <c r="AS324" i="1"/>
  <c r="AR324" i="1"/>
  <c r="AP324" i="1"/>
  <c r="DC324" i="1" s="1"/>
  <c r="AO324" i="1"/>
  <c r="AN324" i="1"/>
  <c r="AM324" i="1"/>
  <c r="AK324" i="1"/>
  <c r="AI324" i="1"/>
  <c r="AH324" i="1"/>
  <c r="AG324" i="1"/>
  <c r="AF324" i="1"/>
  <c r="AE324" i="1"/>
  <c r="AD324" i="1"/>
  <c r="AC324" i="1"/>
  <c r="AB324" i="1"/>
  <c r="Z324" i="1"/>
  <c r="AA324" i="1" s="1"/>
  <c r="Y324" i="1"/>
  <c r="X324" i="1"/>
  <c r="W324" i="1"/>
  <c r="V324" i="1"/>
  <c r="CI324" i="1" s="1"/>
  <c r="T324" i="1"/>
  <c r="S324" i="1"/>
  <c r="R324" i="1"/>
  <c r="P324" i="1"/>
  <c r="EX323" i="1"/>
  <c r="EW323" i="1"/>
  <c r="EV323" i="1"/>
  <c r="EU323" i="1"/>
  <c r="EP323" i="1"/>
  <c r="EO323" i="1"/>
  <c r="EN323" i="1"/>
  <c r="EM323" i="1"/>
  <c r="EL323" i="1"/>
  <c r="EK323" i="1"/>
  <c r="EJ323" i="1"/>
  <c r="EI323" i="1"/>
  <c r="EH323" i="1"/>
  <c r="EG323" i="1"/>
  <c r="EF323" i="1"/>
  <c r="EE323" i="1"/>
  <c r="ED323" i="1"/>
  <c r="EC323" i="1"/>
  <c r="EB323" i="1"/>
  <c r="EA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B323" i="1"/>
  <c r="DA323" i="1"/>
  <c r="CZ323" i="1"/>
  <c r="CY323" i="1"/>
  <c r="CX323" i="1"/>
  <c r="CW323" i="1"/>
  <c r="CV323" i="1"/>
  <c r="CU323" i="1"/>
  <c r="CT323" i="1"/>
  <c r="CS323" i="1"/>
  <c r="CR323" i="1"/>
  <c r="CQ323" i="1"/>
  <c r="CP323" i="1"/>
  <c r="CO323" i="1"/>
  <c r="CN323" i="1"/>
  <c r="CM323" i="1"/>
  <c r="CH323" i="1"/>
  <c r="CG323" i="1"/>
  <c r="CF323" i="1"/>
  <c r="CE323" i="1"/>
  <c r="CD323" i="1"/>
  <c r="EQ323" i="1" s="1"/>
  <c r="CC323" i="1"/>
  <c r="CB323" i="1"/>
  <c r="CA323" i="1"/>
  <c r="BZ323" i="1"/>
  <c r="BY323" i="1"/>
  <c r="BX323" i="1"/>
  <c r="BW323" i="1"/>
  <c r="BV323" i="1"/>
  <c r="BU323" i="1"/>
  <c r="BT323" i="1"/>
  <c r="BS323" i="1"/>
  <c r="BN323" i="1"/>
  <c r="BM323" i="1"/>
  <c r="BL323" i="1"/>
  <c r="BK323" i="1"/>
  <c r="BJ323" i="1"/>
  <c r="DW323" i="1" s="1"/>
  <c r="BI323" i="1"/>
  <c r="BH323" i="1"/>
  <c r="BG323" i="1"/>
  <c r="BF323" i="1"/>
  <c r="BE323" i="1"/>
  <c r="BD323" i="1"/>
  <c r="BC323" i="1"/>
  <c r="BB323" i="1"/>
  <c r="AY323" i="1"/>
  <c r="AX323" i="1"/>
  <c r="AW323" i="1"/>
  <c r="AU323" i="1"/>
  <c r="AT323" i="1"/>
  <c r="AS323" i="1"/>
  <c r="AR323" i="1"/>
  <c r="AP323" i="1"/>
  <c r="DC323" i="1" s="1"/>
  <c r="AO323" i="1"/>
  <c r="AN323" i="1"/>
  <c r="AM323" i="1"/>
  <c r="AK323" i="1"/>
  <c r="AL323" i="1" s="1"/>
  <c r="AI323" i="1"/>
  <c r="AH323" i="1"/>
  <c r="AG323" i="1"/>
  <c r="AF323" i="1"/>
  <c r="AE323" i="1"/>
  <c r="AD323" i="1"/>
  <c r="AC323" i="1"/>
  <c r="AB323" i="1"/>
  <c r="Z323" i="1"/>
  <c r="AA323" i="1" s="1"/>
  <c r="Y323" i="1"/>
  <c r="X323" i="1"/>
  <c r="W323" i="1"/>
  <c r="V323" i="1"/>
  <c r="CI323" i="1" s="1"/>
  <c r="T323" i="1"/>
  <c r="S323" i="1"/>
  <c r="R323" i="1"/>
  <c r="P323" i="1"/>
  <c r="EX322" i="1"/>
  <c r="EW322" i="1"/>
  <c r="EV322" i="1"/>
  <c r="EU322" i="1"/>
  <c r="EP322" i="1"/>
  <c r="EO322" i="1"/>
  <c r="EN322" i="1"/>
  <c r="EM322" i="1"/>
  <c r="EL322" i="1"/>
  <c r="EK322" i="1"/>
  <c r="EJ322" i="1"/>
  <c r="EI322" i="1"/>
  <c r="EH322" i="1"/>
  <c r="EG322" i="1"/>
  <c r="EF322" i="1"/>
  <c r="EE322" i="1"/>
  <c r="ED322" i="1"/>
  <c r="EC322" i="1"/>
  <c r="EB322" i="1"/>
  <c r="EA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B322" i="1"/>
  <c r="DA322" i="1"/>
  <c r="CZ322" i="1"/>
  <c r="CY322" i="1"/>
  <c r="CX322" i="1"/>
  <c r="CW322" i="1"/>
  <c r="CV322" i="1"/>
  <c r="CU322" i="1"/>
  <c r="CT322" i="1"/>
  <c r="CS322" i="1"/>
  <c r="CR322" i="1"/>
  <c r="CQ322" i="1"/>
  <c r="CP322" i="1"/>
  <c r="CO322" i="1"/>
  <c r="CN322" i="1"/>
  <c r="CM322" i="1"/>
  <c r="CH322" i="1"/>
  <c r="CG322" i="1"/>
  <c r="CF322" i="1"/>
  <c r="CE322" i="1"/>
  <c r="CD322" i="1"/>
  <c r="EQ322" i="1" s="1"/>
  <c r="CC322" i="1"/>
  <c r="CB322" i="1"/>
  <c r="CA322" i="1"/>
  <c r="BZ322" i="1"/>
  <c r="BY322" i="1"/>
  <c r="BX322" i="1"/>
  <c r="BW322" i="1"/>
  <c r="BV322" i="1"/>
  <c r="BU322" i="1"/>
  <c r="BT322" i="1"/>
  <c r="BS322" i="1"/>
  <c r="BN322" i="1"/>
  <c r="BM322" i="1"/>
  <c r="BL322" i="1"/>
  <c r="BK322" i="1"/>
  <c r="BJ322" i="1"/>
  <c r="DW322" i="1" s="1"/>
  <c r="BI322" i="1"/>
  <c r="BH322" i="1"/>
  <c r="BG322" i="1"/>
  <c r="BF322" i="1"/>
  <c r="BE322" i="1"/>
  <c r="BD322" i="1"/>
  <c r="BC322" i="1"/>
  <c r="BB322" i="1"/>
  <c r="AY322" i="1"/>
  <c r="AX322" i="1"/>
  <c r="AW322" i="1"/>
  <c r="AU322" i="1"/>
  <c r="AT322" i="1"/>
  <c r="AS322" i="1"/>
  <c r="AR322" i="1"/>
  <c r="AP322" i="1"/>
  <c r="DC322" i="1" s="1"/>
  <c r="AO322" i="1"/>
  <c r="AN322" i="1"/>
  <c r="AM322" i="1"/>
  <c r="AK322" i="1"/>
  <c r="AI322" i="1"/>
  <c r="AH322" i="1"/>
  <c r="AG322" i="1"/>
  <c r="AF322" i="1"/>
  <c r="AE322" i="1"/>
  <c r="AD322" i="1"/>
  <c r="AC322" i="1"/>
  <c r="AB322" i="1"/>
  <c r="Z322" i="1"/>
  <c r="AA322" i="1" s="1"/>
  <c r="Y322" i="1"/>
  <c r="X322" i="1"/>
  <c r="W322" i="1"/>
  <c r="V322" i="1"/>
  <c r="CI322" i="1" s="1"/>
  <c r="T322" i="1"/>
  <c r="S322" i="1"/>
  <c r="R322" i="1"/>
  <c r="P322" i="1"/>
  <c r="EX321" i="1"/>
  <c r="EW321" i="1"/>
  <c r="EV321" i="1"/>
  <c r="EU321" i="1"/>
  <c r="EP321" i="1"/>
  <c r="EO321" i="1"/>
  <c r="EN321" i="1"/>
  <c r="EM321" i="1"/>
  <c r="EL321" i="1"/>
  <c r="EK321" i="1"/>
  <c r="EJ321" i="1"/>
  <c r="EI321" i="1"/>
  <c r="EH321" i="1"/>
  <c r="EG321" i="1"/>
  <c r="EF321" i="1"/>
  <c r="EE321" i="1"/>
  <c r="ED321" i="1"/>
  <c r="EC321" i="1"/>
  <c r="EB321" i="1"/>
  <c r="EA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B321" i="1"/>
  <c r="DA321" i="1"/>
  <c r="CZ321" i="1"/>
  <c r="CY321" i="1"/>
  <c r="CX321" i="1"/>
  <c r="CW321" i="1"/>
  <c r="CV321" i="1"/>
  <c r="CU321" i="1"/>
  <c r="CT321" i="1"/>
  <c r="CS321" i="1"/>
  <c r="CR321" i="1"/>
  <c r="CQ321" i="1"/>
  <c r="CP321" i="1"/>
  <c r="CO321" i="1"/>
  <c r="CN321" i="1"/>
  <c r="CM321" i="1"/>
  <c r="CH321" i="1"/>
  <c r="CG321" i="1"/>
  <c r="CF321" i="1"/>
  <c r="CE321" i="1"/>
  <c r="CD321" i="1"/>
  <c r="EQ321" i="1" s="1"/>
  <c r="CC321" i="1"/>
  <c r="CB321" i="1"/>
  <c r="CA321" i="1"/>
  <c r="BZ321" i="1"/>
  <c r="BY321" i="1"/>
  <c r="BX321" i="1"/>
  <c r="BW321" i="1"/>
  <c r="BV321" i="1"/>
  <c r="BU321" i="1"/>
  <c r="BT321" i="1"/>
  <c r="BS321" i="1"/>
  <c r="BN321" i="1"/>
  <c r="BM321" i="1"/>
  <c r="BL321" i="1"/>
  <c r="BK321" i="1"/>
  <c r="BJ321" i="1"/>
  <c r="DW321" i="1" s="1"/>
  <c r="BI321" i="1"/>
  <c r="BH321" i="1"/>
  <c r="BG321" i="1"/>
  <c r="BF321" i="1"/>
  <c r="BE321" i="1"/>
  <c r="BD321" i="1"/>
  <c r="BC321" i="1"/>
  <c r="BB321" i="1"/>
  <c r="AY321" i="1"/>
  <c r="AX321" i="1"/>
  <c r="AW321" i="1"/>
  <c r="AU321" i="1"/>
  <c r="AT321" i="1"/>
  <c r="AS321" i="1"/>
  <c r="AR321" i="1"/>
  <c r="AP321" i="1"/>
  <c r="DC321" i="1" s="1"/>
  <c r="AO321" i="1"/>
  <c r="AN321" i="1"/>
  <c r="AM321" i="1"/>
  <c r="AK321" i="1"/>
  <c r="AL321" i="1" s="1"/>
  <c r="AI321" i="1"/>
  <c r="AH321" i="1"/>
  <c r="AG321" i="1"/>
  <c r="AF321" i="1"/>
  <c r="AE321" i="1"/>
  <c r="AD321" i="1"/>
  <c r="AC321" i="1"/>
  <c r="AB321" i="1"/>
  <c r="Z321" i="1"/>
  <c r="AA321" i="1" s="1"/>
  <c r="Y321" i="1"/>
  <c r="X321" i="1"/>
  <c r="W321" i="1"/>
  <c r="V321" i="1"/>
  <c r="CI321" i="1" s="1"/>
  <c r="T321" i="1"/>
  <c r="S321" i="1"/>
  <c r="R321" i="1"/>
  <c r="P321" i="1"/>
  <c r="EX320" i="1"/>
  <c r="EW320" i="1"/>
  <c r="EV320" i="1"/>
  <c r="EU320" i="1"/>
  <c r="EP320" i="1"/>
  <c r="EO320" i="1"/>
  <c r="EN320" i="1"/>
  <c r="EM320" i="1"/>
  <c r="EL320" i="1"/>
  <c r="EK320" i="1"/>
  <c r="EJ320" i="1"/>
  <c r="EI320" i="1"/>
  <c r="EH320" i="1"/>
  <c r="EG320" i="1"/>
  <c r="EF320" i="1"/>
  <c r="EE320" i="1"/>
  <c r="ED320" i="1"/>
  <c r="EC320" i="1"/>
  <c r="EB320" i="1"/>
  <c r="EA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B320" i="1"/>
  <c r="DA320" i="1"/>
  <c r="CZ320" i="1"/>
  <c r="CY320" i="1"/>
  <c r="CX320" i="1"/>
  <c r="CW320" i="1"/>
  <c r="CV320" i="1"/>
  <c r="CU320" i="1"/>
  <c r="CT320" i="1"/>
  <c r="CS320" i="1"/>
  <c r="CR320" i="1"/>
  <c r="CQ320" i="1"/>
  <c r="CP320" i="1"/>
  <c r="CO320" i="1"/>
  <c r="CN320" i="1"/>
  <c r="CM320" i="1"/>
  <c r="CH320" i="1"/>
  <c r="CG320" i="1"/>
  <c r="CF320" i="1"/>
  <c r="CE320" i="1"/>
  <c r="CD320" i="1"/>
  <c r="EQ320" i="1" s="1"/>
  <c r="CC320" i="1"/>
  <c r="CB320" i="1"/>
  <c r="CA320" i="1"/>
  <c r="BZ320" i="1"/>
  <c r="BY320" i="1"/>
  <c r="BX320" i="1"/>
  <c r="BW320" i="1"/>
  <c r="BV320" i="1"/>
  <c r="BU320" i="1"/>
  <c r="BT320" i="1"/>
  <c r="BS320" i="1"/>
  <c r="BN320" i="1"/>
  <c r="BM320" i="1"/>
  <c r="BL320" i="1"/>
  <c r="BK320" i="1"/>
  <c r="BJ320" i="1"/>
  <c r="DW320" i="1" s="1"/>
  <c r="BI320" i="1"/>
  <c r="BH320" i="1"/>
  <c r="BG320" i="1"/>
  <c r="BF320" i="1"/>
  <c r="BE320" i="1"/>
  <c r="BD320" i="1"/>
  <c r="BC320" i="1"/>
  <c r="BB320" i="1"/>
  <c r="AY320" i="1"/>
  <c r="AX320" i="1"/>
  <c r="AW320" i="1"/>
  <c r="AU320" i="1"/>
  <c r="AT320" i="1"/>
  <c r="AS320" i="1"/>
  <c r="AR320" i="1"/>
  <c r="AP320" i="1"/>
  <c r="DC320" i="1" s="1"/>
  <c r="AO320" i="1"/>
  <c r="AN320" i="1"/>
  <c r="AM320" i="1"/>
  <c r="AK320" i="1"/>
  <c r="AI320" i="1"/>
  <c r="AH320" i="1"/>
  <c r="AG320" i="1"/>
  <c r="AF320" i="1"/>
  <c r="AE320" i="1"/>
  <c r="AD320" i="1"/>
  <c r="AC320" i="1"/>
  <c r="AB320" i="1"/>
  <c r="Z320" i="1"/>
  <c r="AA320" i="1" s="1"/>
  <c r="Y320" i="1"/>
  <c r="X320" i="1"/>
  <c r="W320" i="1"/>
  <c r="V320" i="1"/>
  <c r="CI320" i="1" s="1"/>
  <c r="T320" i="1"/>
  <c r="S320" i="1"/>
  <c r="R320" i="1"/>
  <c r="P320" i="1"/>
  <c r="EX319" i="1"/>
  <c r="EW319" i="1"/>
  <c r="EV319" i="1"/>
  <c r="EU319" i="1"/>
  <c r="EP319" i="1"/>
  <c r="EO319" i="1"/>
  <c r="EN319" i="1"/>
  <c r="EM319" i="1"/>
  <c r="EL319" i="1"/>
  <c r="EK319" i="1"/>
  <c r="EJ319" i="1"/>
  <c r="EI319" i="1"/>
  <c r="EH319" i="1"/>
  <c r="EG319" i="1"/>
  <c r="EF319" i="1"/>
  <c r="EE319" i="1"/>
  <c r="ED319" i="1"/>
  <c r="EC319" i="1"/>
  <c r="EB319" i="1"/>
  <c r="EA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B319" i="1"/>
  <c r="DA319" i="1"/>
  <c r="CZ319" i="1"/>
  <c r="CY319" i="1"/>
  <c r="CX319" i="1"/>
  <c r="CW319" i="1"/>
  <c r="CV319" i="1"/>
  <c r="CU319" i="1"/>
  <c r="CT319" i="1"/>
  <c r="CS319" i="1"/>
  <c r="CR319" i="1"/>
  <c r="CQ319" i="1"/>
  <c r="CP319" i="1"/>
  <c r="CO319" i="1"/>
  <c r="CN319" i="1"/>
  <c r="CM319" i="1"/>
  <c r="CH319" i="1"/>
  <c r="CG319" i="1"/>
  <c r="CF319" i="1"/>
  <c r="CE319" i="1"/>
  <c r="CD319" i="1"/>
  <c r="EQ319" i="1" s="1"/>
  <c r="CC319" i="1"/>
  <c r="CB319" i="1"/>
  <c r="CA319" i="1"/>
  <c r="BZ319" i="1"/>
  <c r="BY319" i="1"/>
  <c r="BX319" i="1"/>
  <c r="BW319" i="1"/>
  <c r="BV319" i="1"/>
  <c r="BU319" i="1"/>
  <c r="BT319" i="1"/>
  <c r="BS319" i="1"/>
  <c r="BN319" i="1"/>
  <c r="BM319" i="1"/>
  <c r="BL319" i="1"/>
  <c r="BK319" i="1"/>
  <c r="BJ319" i="1"/>
  <c r="DW319" i="1" s="1"/>
  <c r="BI319" i="1"/>
  <c r="BH319" i="1"/>
  <c r="BG319" i="1"/>
  <c r="BF319" i="1"/>
  <c r="BE319" i="1"/>
  <c r="BD319" i="1"/>
  <c r="BC319" i="1"/>
  <c r="BB319" i="1"/>
  <c r="AY319" i="1"/>
  <c r="AX319" i="1"/>
  <c r="AW319" i="1"/>
  <c r="AU319" i="1"/>
  <c r="AT319" i="1"/>
  <c r="AS319" i="1"/>
  <c r="AR319" i="1"/>
  <c r="AP319" i="1"/>
  <c r="DC319" i="1" s="1"/>
  <c r="AO319" i="1"/>
  <c r="AN319" i="1"/>
  <c r="AM319" i="1"/>
  <c r="AK319" i="1"/>
  <c r="AL319" i="1" s="1"/>
  <c r="AI319" i="1"/>
  <c r="AH319" i="1"/>
  <c r="AG319" i="1"/>
  <c r="AF319" i="1"/>
  <c r="AE319" i="1"/>
  <c r="AD319" i="1"/>
  <c r="AC319" i="1"/>
  <c r="AB319" i="1"/>
  <c r="Z319" i="1"/>
  <c r="AA319" i="1" s="1"/>
  <c r="Y319" i="1"/>
  <c r="X319" i="1"/>
  <c r="W319" i="1"/>
  <c r="V319" i="1"/>
  <c r="CI319" i="1" s="1"/>
  <c r="T319" i="1"/>
  <c r="S319" i="1"/>
  <c r="R319" i="1"/>
  <c r="P319" i="1"/>
  <c r="EX318" i="1"/>
  <c r="EW318" i="1"/>
  <c r="EV318" i="1"/>
  <c r="EU318" i="1"/>
  <c r="EP318" i="1"/>
  <c r="EO318" i="1"/>
  <c r="EN318" i="1"/>
  <c r="EM318" i="1"/>
  <c r="EL318" i="1"/>
  <c r="EK318" i="1"/>
  <c r="EJ318" i="1"/>
  <c r="EI318" i="1"/>
  <c r="EH318" i="1"/>
  <c r="EG318" i="1"/>
  <c r="EF318" i="1"/>
  <c r="EE318" i="1"/>
  <c r="ED318" i="1"/>
  <c r="EC318" i="1"/>
  <c r="EB318" i="1"/>
  <c r="EA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H318" i="1"/>
  <c r="CG318" i="1"/>
  <c r="CF318" i="1"/>
  <c r="CE318" i="1"/>
  <c r="CD318" i="1"/>
  <c r="EQ318" i="1" s="1"/>
  <c r="CC318" i="1"/>
  <c r="CB318" i="1"/>
  <c r="CA318" i="1"/>
  <c r="BZ318" i="1"/>
  <c r="BY318" i="1"/>
  <c r="BX318" i="1"/>
  <c r="BW318" i="1"/>
  <c r="BV318" i="1"/>
  <c r="BU318" i="1"/>
  <c r="BT318" i="1"/>
  <c r="BS318" i="1"/>
  <c r="BN318" i="1"/>
  <c r="BM318" i="1"/>
  <c r="BL318" i="1"/>
  <c r="BK318" i="1"/>
  <c r="BJ318" i="1"/>
  <c r="DW318" i="1" s="1"/>
  <c r="BI318" i="1"/>
  <c r="BH318" i="1"/>
  <c r="BG318" i="1"/>
  <c r="BF318" i="1"/>
  <c r="BE318" i="1"/>
  <c r="BD318" i="1"/>
  <c r="BC318" i="1"/>
  <c r="BB318" i="1"/>
  <c r="AY318" i="1"/>
  <c r="AX318" i="1"/>
  <c r="AW318" i="1"/>
  <c r="AU318" i="1"/>
  <c r="AT318" i="1"/>
  <c r="AS318" i="1"/>
  <c r="AR318" i="1"/>
  <c r="AP318" i="1"/>
  <c r="DC318" i="1" s="1"/>
  <c r="AO318" i="1"/>
  <c r="AN318" i="1"/>
  <c r="AM318" i="1"/>
  <c r="AK318" i="1"/>
  <c r="AI318" i="1"/>
  <c r="AH318" i="1"/>
  <c r="AG318" i="1"/>
  <c r="AF318" i="1"/>
  <c r="AE318" i="1"/>
  <c r="AD318" i="1"/>
  <c r="AC318" i="1"/>
  <c r="AB318" i="1"/>
  <c r="Z318" i="1"/>
  <c r="AA318" i="1" s="1"/>
  <c r="Y318" i="1"/>
  <c r="X318" i="1"/>
  <c r="W318" i="1"/>
  <c r="V318" i="1"/>
  <c r="CI318" i="1" s="1"/>
  <c r="T318" i="1"/>
  <c r="S318" i="1"/>
  <c r="R318" i="1"/>
  <c r="P318" i="1"/>
  <c r="EX317" i="1"/>
  <c r="EW317" i="1"/>
  <c r="EV317" i="1"/>
  <c r="EU317" i="1"/>
  <c r="EP317" i="1"/>
  <c r="EO317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B317" i="1"/>
  <c r="DA317" i="1"/>
  <c r="CZ317" i="1"/>
  <c r="CY317" i="1"/>
  <c r="CX317" i="1"/>
  <c r="CW317" i="1"/>
  <c r="CV317" i="1"/>
  <c r="CU317" i="1"/>
  <c r="CT317" i="1"/>
  <c r="CS317" i="1"/>
  <c r="CR317" i="1"/>
  <c r="CQ317" i="1"/>
  <c r="CP317" i="1"/>
  <c r="CO317" i="1"/>
  <c r="CN317" i="1"/>
  <c r="CM317" i="1"/>
  <c r="CH317" i="1"/>
  <c r="CG317" i="1"/>
  <c r="CF317" i="1"/>
  <c r="CE317" i="1"/>
  <c r="CD317" i="1"/>
  <c r="EQ317" i="1" s="1"/>
  <c r="CC317" i="1"/>
  <c r="CB317" i="1"/>
  <c r="CA317" i="1"/>
  <c r="BZ317" i="1"/>
  <c r="BY317" i="1"/>
  <c r="BX317" i="1"/>
  <c r="BW317" i="1"/>
  <c r="BV317" i="1"/>
  <c r="BU317" i="1"/>
  <c r="BT317" i="1"/>
  <c r="BS317" i="1"/>
  <c r="BN317" i="1"/>
  <c r="BM317" i="1"/>
  <c r="BL317" i="1"/>
  <c r="BK317" i="1"/>
  <c r="BJ317" i="1"/>
  <c r="DW317" i="1" s="1"/>
  <c r="BI317" i="1"/>
  <c r="BH317" i="1"/>
  <c r="BG317" i="1"/>
  <c r="BF317" i="1"/>
  <c r="BE317" i="1"/>
  <c r="BD317" i="1"/>
  <c r="BC317" i="1"/>
  <c r="BB317" i="1"/>
  <c r="AY317" i="1"/>
  <c r="AX317" i="1"/>
  <c r="AW317" i="1"/>
  <c r="AU317" i="1"/>
  <c r="AT317" i="1"/>
  <c r="AS317" i="1"/>
  <c r="AR317" i="1"/>
  <c r="AP317" i="1"/>
  <c r="DC317" i="1" s="1"/>
  <c r="AO317" i="1"/>
  <c r="AN317" i="1"/>
  <c r="AM317" i="1"/>
  <c r="AK317" i="1"/>
  <c r="AL317" i="1" s="1"/>
  <c r="AI317" i="1"/>
  <c r="AH317" i="1"/>
  <c r="AG317" i="1"/>
  <c r="AF317" i="1"/>
  <c r="AE317" i="1"/>
  <c r="AD317" i="1"/>
  <c r="AC317" i="1"/>
  <c r="AB317" i="1"/>
  <c r="Z317" i="1"/>
  <c r="AA317" i="1" s="1"/>
  <c r="Y317" i="1"/>
  <c r="X317" i="1"/>
  <c r="W317" i="1"/>
  <c r="V317" i="1"/>
  <c r="CI317" i="1" s="1"/>
  <c r="T317" i="1"/>
  <c r="S317" i="1"/>
  <c r="R317" i="1"/>
  <c r="P317" i="1"/>
  <c r="EX316" i="1"/>
  <c r="EW316" i="1"/>
  <c r="EV316" i="1"/>
  <c r="EU316" i="1"/>
  <c r="EP316" i="1"/>
  <c r="EO316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H316" i="1"/>
  <c r="CG316" i="1"/>
  <c r="CF316" i="1"/>
  <c r="CE316" i="1"/>
  <c r="CD316" i="1"/>
  <c r="EQ316" i="1" s="1"/>
  <c r="CC316" i="1"/>
  <c r="CB316" i="1"/>
  <c r="CA316" i="1"/>
  <c r="BZ316" i="1"/>
  <c r="BY316" i="1"/>
  <c r="BX316" i="1"/>
  <c r="BW316" i="1"/>
  <c r="BV316" i="1"/>
  <c r="BU316" i="1"/>
  <c r="BT316" i="1"/>
  <c r="BS316" i="1"/>
  <c r="BN316" i="1"/>
  <c r="BM316" i="1"/>
  <c r="BL316" i="1"/>
  <c r="BK316" i="1"/>
  <c r="BJ316" i="1"/>
  <c r="DW316" i="1" s="1"/>
  <c r="BI316" i="1"/>
  <c r="BH316" i="1"/>
  <c r="BG316" i="1"/>
  <c r="BF316" i="1"/>
  <c r="BE316" i="1"/>
  <c r="BD316" i="1"/>
  <c r="BC316" i="1"/>
  <c r="BB316" i="1"/>
  <c r="AY316" i="1"/>
  <c r="AX316" i="1"/>
  <c r="AW316" i="1"/>
  <c r="AU316" i="1"/>
  <c r="AT316" i="1"/>
  <c r="AS316" i="1"/>
  <c r="AR316" i="1"/>
  <c r="AP316" i="1"/>
  <c r="DC316" i="1" s="1"/>
  <c r="AO316" i="1"/>
  <c r="AN316" i="1"/>
  <c r="AM316" i="1"/>
  <c r="AK316" i="1"/>
  <c r="AI316" i="1"/>
  <c r="AH316" i="1"/>
  <c r="AG316" i="1"/>
  <c r="AF316" i="1"/>
  <c r="AE316" i="1"/>
  <c r="AD316" i="1"/>
  <c r="AC316" i="1"/>
  <c r="AB316" i="1"/>
  <c r="Z316" i="1"/>
  <c r="AA316" i="1" s="1"/>
  <c r="Y316" i="1"/>
  <c r="X316" i="1"/>
  <c r="W316" i="1"/>
  <c r="V316" i="1"/>
  <c r="CI316" i="1" s="1"/>
  <c r="T316" i="1"/>
  <c r="S316" i="1"/>
  <c r="R316" i="1"/>
  <c r="P316" i="1"/>
  <c r="EX315" i="1"/>
  <c r="EW315" i="1"/>
  <c r="EV315" i="1"/>
  <c r="EU315" i="1"/>
  <c r="EP315" i="1"/>
  <c r="EO315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B315" i="1"/>
  <c r="DA315" i="1"/>
  <c r="CZ315" i="1"/>
  <c r="CY315" i="1"/>
  <c r="CX315" i="1"/>
  <c r="CW315" i="1"/>
  <c r="CV315" i="1"/>
  <c r="CU315" i="1"/>
  <c r="CT315" i="1"/>
  <c r="CS315" i="1"/>
  <c r="CR315" i="1"/>
  <c r="CQ315" i="1"/>
  <c r="CP315" i="1"/>
  <c r="CO315" i="1"/>
  <c r="CN315" i="1"/>
  <c r="CM315" i="1"/>
  <c r="CH315" i="1"/>
  <c r="CG315" i="1"/>
  <c r="CF315" i="1"/>
  <c r="CE315" i="1"/>
  <c r="CD315" i="1"/>
  <c r="EQ315" i="1" s="1"/>
  <c r="CC315" i="1"/>
  <c r="CB315" i="1"/>
  <c r="CA315" i="1"/>
  <c r="BZ315" i="1"/>
  <c r="BY315" i="1"/>
  <c r="BX315" i="1"/>
  <c r="BW315" i="1"/>
  <c r="BV315" i="1"/>
  <c r="BU315" i="1"/>
  <c r="BT315" i="1"/>
  <c r="BS315" i="1"/>
  <c r="BN315" i="1"/>
  <c r="BM315" i="1"/>
  <c r="BL315" i="1"/>
  <c r="BK315" i="1"/>
  <c r="BJ315" i="1"/>
  <c r="DW315" i="1" s="1"/>
  <c r="BI315" i="1"/>
  <c r="BH315" i="1"/>
  <c r="BG315" i="1"/>
  <c r="BF315" i="1"/>
  <c r="BE315" i="1"/>
  <c r="BD315" i="1"/>
  <c r="BC315" i="1"/>
  <c r="BB315" i="1"/>
  <c r="AY315" i="1"/>
  <c r="AX315" i="1"/>
  <c r="AW315" i="1"/>
  <c r="AU315" i="1"/>
  <c r="AT315" i="1"/>
  <c r="AS315" i="1"/>
  <c r="AR315" i="1"/>
  <c r="AP315" i="1"/>
  <c r="DC315" i="1" s="1"/>
  <c r="AO315" i="1"/>
  <c r="AN315" i="1"/>
  <c r="AM315" i="1"/>
  <c r="AK315" i="1"/>
  <c r="AL315" i="1" s="1"/>
  <c r="AI315" i="1"/>
  <c r="AH315" i="1"/>
  <c r="AG315" i="1"/>
  <c r="AF315" i="1"/>
  <c r="AE315" i="1"/>
  <c r="AD315" i="1"/>
  <c r="AC315" i="1"/>
  <c r="AB315" i="1"/>
  <c r="Z315" i="1"/>
  <c r="AA315" i="1" s="1"/>
  <c r="Y315" i="1"/>
  <c r="X315" i="1"/>
  <c r="W315" i="1"/>
  <c r="V315" i="1"/>
  <c r="CI315" i="1" s="1"/>
  <c r="T315" i="1"/>
  <c r="S315" i="1"/>
  <c r="R315" i="1"/>
  <c r="P315" i="1"/>
  <c r="EX314" i="1"/>
  <c r="EW314" i="1"/>
  <c r="EV314" i="1"/>
  <c r="EU314" i="1"/>
  <c r="EP314" i="1"/>
  <c r="EO314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H314" i="1"/>
  <c r="CG314" i="1"/>
  <c r="CF314" i="1"/>
  <c r="CE314" i="1"/>
  <c r="CD314" i="1"/>
  <c r="EQ314" i="1" s="1"/>
  <c r="CC314" i="1"/>
  <c r="CB314" i="1"/>
  <c r="CA314" i="1"/>
  <c r="BZ314" i="1"/>
  <c r="BY314" i="1"/>
  <c r="BX314" i="1"/>
  <c r="BW314" i="1"/>
  <c r="BV314" i="1"/>
  <c r="BU314" i="1"/>
  <c r="BT314" i="1"/>
  <c r="BS314" i="1"/>
  <c r="BN314" i="1"/>
  <c r="BM314" i="1"/>
  <c r="BL314" i="1"/>
  <c r="BK314" i="1"/>
  <c r="BJ314" i="1"/>
  <c r="DW314" i="1" s="1"/>
  <c r="BI314" i="1"/>
  <c r="BH314" i="1"/>
  <c r="BG314" i="1"/>
  <c r="BF314" i="1"/>
  <c r="BE314" i="1"/>
  <c r="BD314" i="1"/>
  <c r="BC314" i="1"/>
  <c r="BB314" i="1"/>
  <c r="AY314" i="1"/>
  <c r="AX314" i="1"/>
  <c r="AW314" i="1"/>
  <c r="AU314" i="1"/>
  <c r="AT314" i="1"/>
  <c r="AS314" i="1"/>
  <c r="AR314" i="1"/>
  <c r="AP314" i="1"/>
  <c r="DC314" i="1" s="1"/>
  <c r="AO314" i="1"/>
  <c r="AN314" i="1"/>
  <c r="AM314" i="1"/>
  <c r="AK314" i="1"/>
  <c r="AI314" i="1"/>
  <c r="AH314" i="1"/>
  <c r="AG314" i="1"/>
  <c r="AF314" i="1"/>
  <c r="AE314" i="1"/>
  <c r="AD314" i="1"/>
  <c r="AC314" i="1"/>
  <c r="AB314" i="1"/>
  <c r="Z314" i="1"/>
  <c r="AA314" i="1" s="1"/>
  <c r="Y314" i="1"/>
  <c r="X314" i="1"/>
  <c r="W314" i="1"/>
  <c r="V314" i="1"/>
  <c r="CI314" i="1" s="1"/>
  <c r="T314" i="1"/>
  <c r="S314" i="1"/>
  <c r="R314" i="1"/>
  <c r="P314" i="1"/>
  <c r="EX313" i="1"/>
  <c r="EW313" i="1"/>
  <c r="EV313" i="1"/>
  <c r="EU313" i="1"/>
  <c r="EP313" i="1"/>
  <c r="EO313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H313" i="1"/>
  <c r="CG313" i="1"/>
  <c r="CF313" i="1"/>
  <c r="CE313" i="1"/>
  <c r="CD313" i="1"/>
  <c r="EQ313" i="1" s="1"/>
  <c r="CC313" i="1"/>
  <c r="CB313" i="1"/>
  <c r="CA313" i="1"/>
  <c r="BZ313" i="1"/>
  <c r="BY313" i="1"/>
  <c r="BX313" i="1"/>
  <c r="BW313" i="1"/>
  <c r="BV313" i="1"/>
  <c r="BU313" i="1"/>
  <c r="BT313" i="1"/>
  <c r="BS313" i="1"/>
  <c r="BN313" i="1"/>
  <c r="BM313" i="1"/>
  <c r="BL313" i="1"/>
  <c r="BK313" i="1"/>
  <c r="BJ313" i="1"/>
  <c r="DW313" i="1" s="1"/>
  <c r="BI313" i="1"/>
  <c r="BH313" i="1"/>
  <c r="BG313" i="1"/>
  <c r="BF313" i="1"/>
  <c r="BE313" i="1"/>
  <c r="BD313" i="1"/>
  <c r="BC313" i="1"/>
  <c r="BB313" i="1"/>
  <c r="AY313" i="1"/>
  <c r="AX313" i="1"/>
  <c r="AW313" i="1"/>
  <c r="AU313" i="1"/>
  <c r="AT313" i="1"/>
  <c r="AS313" i="1"/>
  <c r="AR313" i="1"/>
  <c r="AP313" i="1"/>
  <c r="DC313" i="1" s="1"/>
  <c r="AO313" i="1"/>
  <c r="AN313" i="1"/>
  <c r="AM313" i="1"/>
  <c r="AK313" i="1"/>
  <c r="AL313" i="1" s="1"/>
  <c r="AI313" i="1"/>
  <c r="AH313" i="1"/>
  <c r="AG313" i="1"/>
  <c r="AF313" i="1"/>
  <c r="AE313" i="1"/>
  <c r="AD313" i="1"/>
  <c r="AC313" i="1"/>
  <c r="AB313" i="1"/>
  <c r="Z313" i="1"/>
  <c r="AA313" i="1" s="1"/>
  <c r="Y313" i="1"/>
  <c r="X313" i="1"/>
  <c r="W313" i="1"/>
  <c r="V313" i="1"/>
  <c r="CI313" i="1" s="1"/>
  <c r="T313" i="1"/>
  <c r="S313" i="1"/>
  <c r="R313" i="1"/>
  <c r="P313" i="1"/>
  <c r="EX312" i="1"/>
  <c r="EW312" i="1"/>
  <c r="EV312" i="1"/>
  <c r="EU312" i="1"/>
  <c r="EP312" i="1"/>
  <c r="EO312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H312" i="1"/>
  <c r="CG312" i="1"/>
  <c r="CF312" i="1"/>
  <c r="CE312" i="1"/>
  <c r="CD312" i="1"/>
  <c r="EQ312" i="1" s="1"/>
  <c r="CC312" i="1"/>
  <c r="CB312" i="1"/>
  <c r="CA312" i="1"/>
  <c r="BZ312" i="1"/>
  <c r="BY312" i="1"/>
  <c r="BX312" i="1"/>
  <c r="BW312" i="1"/>
  <c r="BV312" i="1"/>
  <c r="BU312" i="1"/>
  <c r="BT312" i="1"/>
  <c r="BS312" i="1"/>
  <c r="BN312" i="1"/>
  <c r="BM312" i="1"/>
  <c r="BL312" i="1"/>
  <c r="BK312" i="1"/>
  <c r="BJ312" i="1"/>
  <c r="DW312" i="1" s="1"/>
  <c r="BI312" i="1"/>
  <c r="BH312" i="1"/>
  <c r="BG312" i="1"/>
  <c r="BF312" i="1"/>
  <c r="BE312" i="1"/>
  <c r="BD312" i="1"/>
  <c r="BC312" i="1"/>
  <c r="BB312" i="1"/>
  <c r="AY312" i="1"/>
  <c r="AX312" i="1"/>
  <c r="AW312" i="1"/>
  <c r="AU312" i="1"/>
  <c r="AT312" i="1"/>
  <c r="AS312" i="1"/>
  <c r="AR312" i="1"/>
  <c r="AP312" i="1"/>
  <c r="DC312" i="1" s="1"/>
  <c r="AO312" i="1"/>
  <c r="AN312" i="1"/>
  <c r="AM312" i="1"/>
  <c r="AK312" i="1"/>
  <c r="AI312" i="1"/>
  <c r="AH312" i="1"/>
  <c r="AG312" i="1"/>
  <c r="AF312" i="1"/>
  <c r="AE312" i="1"/>
  <c r="AD312" i="1"/>
  <c r="AC312" i="1"/>
  <c r="AB312" i="1"/>
  <c r="Z312" i="1"/>
  <c r="AA312" i="1" s="1"/>
  <c r="Y312" i="1"/>
  <c r="X312" i="1"/>
  <c r="W312" i="1"/>
  <c r="V312" i="1"/>
  <c r="CI312" i="1" s="1"/>
  <c r="T312" i="1"/>
  <c r="S312" i="1"/>
  <c r="R312" i="1"/>
  <c r="P312" i="1"/>
  <c r="EX311" i="1"/>
  <c r="EW311" i="1"/>
  <c r="EV311" i="1"/>
  <c r="EU311" i="1"/>
  <c r="EP311" i="1"/>
  <c r="EO311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H311" i="1"/>
  <c r="CG311" i="1"/>
  <c r="CF311" i="1"/>
  <c r="CE311" i="1"/>
  <c r="CD311" i="1"/>
  <c r="EQ311" i="1" s="1"/>
  <c r="CC311" i="1"/>
  <c r="CB311" i="1"/>
  <c r="CA311" i="1"/>
  <c r="BZ311" i="1"/>
  <c r="BY311" i="1"/>
  <c r="BX311" i="1"/>
  <c r="BW311" i="1"/>
  <c r="BV311" i="1"/>
  <c r="BU311" i="1"/>
  <c r="BT311" i="1"/>
  <c r="BS311" i="1"/>
  <c r="BN311" i="1"/>
  <c r="BM311" i="1"/>
  <c r="BL311" i="1"/>
  <c r="BK311" i="1"/>
  <c r="BJ311" i="1"/>
  <c r="DW311" i="1" s="1"/>
  <c r="BI311" i="1"/>
  <c r="BH311" i="1"/>
  <c r="BG311" i="1"/>
  <c r="BF311" i="1"/>
  <c r="BE311" i="1"/>
  <c r="BD311" i="1"/>
  <c r="BC311" i="1"/>
  <c r="BB311" i="1"/>
  <c r="AY311" i="1"/>
  <c r="AX311" i="1"/>
  <c r="AW311" i="1"/>
  <c r="AU311" i="1"/>
  <c r="AT311" i="1"/>
  <c r="AS311" i="1"/>
  <c r="AR311" i="1"/>
  <c r="AP311" i="1"/>
  <c r="DC311" i="1" s="1"/>
  <c r="AO311" i="1"/>
  <c r="AN311" i="1"/>
  <c r="AM311" i="1"/>
  <c r="AK311" i="1"/>
  <c r="AL311" i="1" s="1"/>
  <c r="AI311" i="1"/>
  <c r="AH311" i="1"/>
  <c r="AG311" i="1"/>
  <c r="AF311" i="1"/>
  <c r="AE311" i="1"/>
  <c r="AD311" i="1"/>
  <c r="AC311" i="1"/>
  <c r="AB311" i="1"/>
  <c r="Z311" i="1"/>
  <c r="AA311" i="1" s="1"/>
  <c r="Y311" i="1"/>
  <c r="X311" i="1"/>
  <c r="W311" i="1"/>
  <c r="V311" i="1"/>
  <c r="CI311" i="1" s="1"/>
  <c r="T311" i="1"/>
  <c r="S311" i="1"/>
  <c r="R311" i="1"/>
  <c r="P311" i="1"/>
  <c r="EX310" i="1"/>
  <c r="EW310" i="1"/>
  <c r="EV310" i="1"/>
  <c r="EU310" i="1"/>
  <c r="EP310" i="1"/>
  <c r="EO310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H310" i="1"/>
  <c r="CG310" i="1"/>
  <c r="CF310" i="1"/>
  <c r="CE310" i="1"/>
  <c r="CD310" i="1"/>
  <c r="EQ310" i="1" s="1"/>
  <c r="CC310" i="1"/>
  <c r="CB310" i="1"/>
  <c r="CA310" i="1"/>
  <c r="BZ310" i="1"/>
  <c r="BY310" i="1"/>
  <c r="BX310" i="1"/>
  <c r="BW310" i="1"/>
  <c r="BV310" i="1"/>
  <c r="BU310" i="1"/>
  <c r="BT310" i="1"/>
  <c r="BS310" i="1"/>
  <c r="BN310" i="1"/>
  <c r="BM310" i="1"/>
  <c r="BL310" i="1"/>
  <c r="BK310" i="1"/>
  <c r="BJ310" i="1"/>
  <c r="DW310" i="1" s="1"/>
  <c r="BI310" i="1"/>
  <c r="BH310" i="1"/>
  <c r="BG310" i="1"/>
  <c r="BF310" i="1"/>
  <c r="BE310" i="1"/>
  <c r="BD310" i="1"/>
  <c r="BC310" i="1"/>
  <c r="BB310" i="1"/>
  <c r="AY310" i="1"/>
  <c r="AX310" i="1"/>
  <c r="AW310" i="1"/>
  <c r="AU310" i="1"/>
  <c r="AT310" i="1"/>
  <c r="AS310" i="1"/>
  <c r="AR310" i="1"/>
  <c r="AP310" i="1"/>
  <c r="DC310" i="1" s="1"/>
  <c r="AO310" i="1"/>
  <c r="AN310" i="1"/>
  <c r="AM310" i="1"/>
  <c r="AK310" i="1"/>
  <c r="AI310" i="1"/>
  <c r="AH310" i="1"/>
  <c r="AG310" i="1"/>
  <c r="AF310" i="1"/>
  <c r="AE310" i="1"/>
  <c r="AD310" i="1"/>
  <c r="AC310" i="1"/>
  <c r="AB310" i="1"/>
  <c r="Z310" i="1"/>
  <c r="AA310" i="1" s="1"/>
  <c r="Y310" i="1"/>
  <c r="X310" i="1"/>
  <c r="W310" i="1"/>
  <c r="V310" i="1"/>
  <c r="CI310" i="1" s="1"/>
  <c r="T310" i="1"/>
  <c r="S310" i="1"/>
  <c r="R310" i="1"/>
  <c r="P310" i="1"/>
  <c r="EX309" i="1"/>
  <c r="EW309" i="1"/>
  <c r="EV309" i="1"/>
  <c r="EU309" i="1"/>
  <c r="EP309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V309" i="1"/>
  <c r="DU309" i="1"/>
  <c r="DT309" i="1"/>
  <c r="DS309" i="1"/>
  <c r="DR309" i="1"/>
  <c r="DQ309" i="1"/>
  <c r="DP309" i="1"/>
  <c r="DO309" i="1"/>
  <c r="DN309" i="1"/>
  <c r="DM309" i="1"/>
  <c r="DL309" i="1"/>
  <c r="DK309" i="1"/>
  <c r="DJ309" i="1"/>
  <c r="DI309" i="1"/>
  <c r="DH309" i="1"/>
  <c r="DG309" i="1"/>
  <c r="DB309" i="1"/>
  <c r="DA309" i="1"/>
  <c r="CZ309" i="1"/>
  <c r="CY309" i="1"/>
  <c r="CX309" i="1"/>
  <c r="CW309" i="1"/>
  <c r="CV309" i="1"/>
  <c r="CU309" i="1"/>
  <c r="CT309" i="1"/>
  <c r="CS309" i="1"/>
  <c r="CR309" i="1"/>
  <c r="CQ309" i="1"/>
  <c r="CP309" i="1"/>
  <c r="CO309" i="1"/>
  <c r="CN309" i="1"/>
  <c r="CM309" i="1"/>
  <c r="CH309" i="1"/>
  <c r="CG309" i="1"/>
  <c r="CF309" i="1"/>
  <c r="CE309" i="1"/>
  <c r="CD309" i="1"/>
  <c r="EQ309" i="1" s="1"/>
  <c r="CC309" i="1"/>
  <c r="CB309" i="1"/>
  <c r="CA309" i="1"/>
  <c r="BZ309" i="1"/>
  <c r="BY309" i="1"/>
  <c r="BX309" i="1"/>
  <c r="BW309" i="1"/>
  <c r="BV309" i="1"/>
  <c r="BU309" i="1"/>
  <c r="BT309" i="1"/>
  <c r="BS309" i="1"/>
  <c r="BN309" i="1"/>
  <c r="BM309" i="1"/>
  <c r="BL309" i="1"/>
  <c r="BK309" i="1"/>
  <c r="BJ309" i="1"/>
  <c r="DW309" i="1" s="1"/>
  <c r="BI309" i="1"/>
  <c r="BH309" i="1"/>
  <c r="BG309" i="1"/>
  <c r="BF309" i="1"/>
  <c r="BE309" i="1"/>
  <c r="BD309" i="1"/>
  <c r="BC309" i="1"/>
  <c r="BB309" i="1"/>
  <c r="AY309" i="1"/>
  <c r="AX309" i="1"/>
  <c r="AW309" i="1"/>
  <c r="AU309" i="1"/>
  <c r="AT309" i="1"/>
  <c r="AS309" i="1"/>
  <c r="AR309" i="1"/>
  <c r="AP309" i="1"/>
  <c r="DC309" i="1" s="1"/>
  <c r="AO309" i="1"/>
  <c r="AN309" i="1"/>
  <c r="AM309" i="1"/>
  <c r="AK309" i="1"/>
  <c r="AL309" i="1" s="1"/>
  <c r="AI309" i="1"/>
  <c r="AH309" i="1"/>
  <c r="AG309" i="1"/>
  <c r="AF309" i="1"/>
  <c r="AE309" i="1"/>
  <c r="AD309" i="1"/>
  <c r="AC309" i="1"/>
  <c r="AB309" i="1"/>
  <c r="Z309" i="1"/>
  <c r="AA309" i="1" s="1"/>
  <c r="Y309" i="1"/>
  <c r="X309" i="1"/>
  <c r="W309" i="1"/>
  <c r="V309" i="1"/>
  <c r="CI309" i="1" s="1"/>
  <c r="T309" i="1"/>
  <c r="S309" i="1"/>
  <c r="R309" i="1"/>
  <c r="P309" i="1"/>
  <c r="EX308" i="1"/>
  <c r="EW308" i="1"/>
  <c r="EV308" i="1"/>
  <c r="EU308" i="1"/>
  <c r="EP308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V308" i="1"/>
  <c r="DU308" i="1"/>
  <c r="DT308" i="1"/>
  <c r="DS308" i="1"/>
  <c r="DR308" i="1"/>
  <c r="DQ308" i="1"/>
  <c r="DP308" i="1"/>
  <c r="DO308" i="1"/>
  <c r="DN308" i="1"/>
  <c r="DM308" i="1"/>
  <c r="DL308" i="1"/>
  <c r="DK308" i="1"/>
  <c r="DJ308" i="1"/>
  <c r="DI308" i="1"/>
  <c r="DH308" i="1"/>
  <c r="DG308" i="1"/>
  <c r="DB308" i="1"/>
  <c r="DA308" i="1"/>
  <c r="CZ308" i="1"/>
  <c r="CY308" i="1"/>
  <c r="CX308" i="1"/>
  <c r="CW308" i="1"/>
  <c r="CV308" i="1"/>
  <c r="CU308" i="1"/>
  <c r="CT308" i="1"/>
  <c r="CS308" i="1"/>
  <c r="CR308" i="1"/>
  <c r="CQ308" i="1"/>
  <c r="CP308" i="1"/>
  <c r="CO308" i="1"/>
  <c r="CN308" i="1"/>
  <c r="CM308" i="1"/>
  <c r="CH308" i="1"/>
  <c r="CG308" i="1"/>
  <c r="CF308" i="1"/>
  <c r="CE308" i="1"/>
  <c r="CD308" i="1"/>
  <c r="EQ308" i="1" s="1"/>
  <c r="CC308" i="1"/>
  <c r="CB308" i="1"/>
  <c r="CA308" i="1"/>
  <c r="BZ308" i="1"/>
  <c r="BY308" i="1"/>
  <c r="BX308" i="1"/>
  <c r="BW308" i="1"/>
  <c r="BV308" i="1"/>
  <c r="BU308" i="1"/>
  <c r="BT308" i="1"/>
  <c r="BS308" i="1"/>
  <c r="BN308" i="1"/>
  <c r="BM308" i="1"/>
  <c r="BL308" i="1"/>
  <c r="BK308" i="1"/>
  <c r="BJ308" i="1"/>
  <c r="DW308" i="1" s="1"/>
  <c r="BI308" i="1"/>
  <c r="BH308" i="1"/>
  <c r="BG308" i="1"/>
  <c r="BF308" i="1"/>
  <c r="BE308" i="1"/>
  <c r="BD308" i="1"/>
  <c r="BC308" i="1"/>
  <c r="BB308" i="1"/>
  <c r="AY308" i="1"/>
  <c r="AX308" i="1"/>
  <c r="AW308" i="1"/>
  <c r="AU308" i="1"/>
  <c r="AT308" i="1"/>
  <c r="AS308" i="1"/>
  <c r="AR308" i="1"/>
  <c r="AP308" i="1"/>
  <c r="DC308" i="1" s="1"/>
  <c r="AO308" i="1"/>
  <c r="AN308" i="1"/>
  <c r="AM308" i="1"/>
  <c r="AK308" i="1"/>
  <c r="AI308" i="1"/>
  <c r="AH308" i="1"/>
  <c r="AG308" i="1"/>
  <c r="AF308" i="1"/>
  <c r="AE308" i="1"/>
  <c r="AD308" i="1"/>
  <c r="AC308" i="1"/>
  <c r="AB308" i="1"/>
  <c r="Z308" i="1"/>
  <c r="AA308" i="1" s="1"/>
  <c r="Y308" i="1"/>
  <c r="X308" i="1"/>
  <c r="W308" i="1"/>
  <c r="V308" i="1"/>
  <c r="CI308" i="1" s="1"/>
  <c r="T308" i="1"/>
  <c r="S308" i="1"/>
  <c r="R308" i="1"/>
  <c r="P308" i="1"/>
  <c r="EX307" i="1"/>
  <c r="EW307" i="1"/>
  <c r="EV307" i="1"/>
  <c r="EU307" i="1"/>
  <c r="EP307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V307" i="1"/>
  <c r="DU307" i="1"/>
  <c r="DT307" i="1"/>
  <c r="DS307" i="1"/>
  <c r="DR307" i="1"/>
  <c r="DQ307" i="1"/>
  <c r="DP307" i="1"/>
  <c r="DO307" i="1"/>
  <c r="DN307" i="1"/>
  <c r="DM307" i="1"/>
  <c r="DL307" i="1"/>
  <c r="DK307" i="1"/>
  <c r="DJ307" i="1"/>
  <c r="DI307" i="1"/>
  <c r="DH307" i="1"/>
  <c r="DG307" i="1"/>
  <c r="DB307" i="1"/>
  <c r="DA307" i="1"/>
  <c r="CZ307" i="1"/>
  <c r="CY307" i="1"/>
  <c r="CX307" i="1"/>
  <c r="CW307" i="1"/>
  <c r="CV307" i="1"/>
  <c r="CU307" i="1"/>
  <c r="CT307" i="1"/>
  <c r="CS307" i="1"/>
  <c r="CR307" i="1"/>
  <c r="CQ307" i="1"/>
  <c r="CP307" i="1"/>
  <c r="CO307" i="1"/>
  <c r="CN307" i="1"/>
  <c r="CM307" i="1"/>
  <c r="CH307" i="1"/>
  <c r="CG307" i="1"/>
  <c r="CF307" i="1"/>
  <c r="CE307" i="1"/>
  <c r="CD307" i="1"/>
  <c r="EQ307" i="1" s="1"/>
  <c r="CC307" i="1"/>
  <c r="CB307" i="1"/>
  <c r="CA307" i="1"/>
  <c r="BZ307" i="1"/>
  <c r="BY307" i="1"/>
  <c r="BX307" i="1"/>
  <c r="BW307" i="1"/>
  <c r="BV307" i="1"/>
  <c r="BU307" i="1"/>
  <c r="BT307" i="1"/>
  <c r="BS307" i="1"/>
  <c r="BN307" i="1"/>
  <c r="BM307" i="1"/>
  <c r="BL307" i="1"/>
  <c r="BK307" i="1"/>
  <c r="BJ307" i="1"/>
  <c r="DW307" i="1" s="1"/>
  <c r="BI307" i="1"/>
  <c r="BH307" i="1"/>
  <c r="BG307" i="1"/>
  <c r="BF307" i="1"/>
  <c r="BE307" i="1"/>
  <c r="BD307" i="1"/>
  <c r="BC307" i="1"/>
  <c r="BB307" i="1"/>
  <c r="AY307" i="1"/>
  <c r="AX307" i="1"/>
  <c r="AW307" i="1"/>
  <c r="AU307" i="1"/>
  <c r="AT307" i="1"/>
  <c r="AS307" i="1"/>
  <c r="AR307" i="1"/>
  <c r="AP307" i="1"/>
  <c r="DC307" i="1" s="1"/>
  <c r="AO307" i="1"/>
  <c r="AN307" i="1"/>
  <c r="AM307" i="1"/>
  <c r="AK307" i="1"/>
  <c r="AL307" i="1" s="1"/>
  <c r="AI307" i="1"/>
  <c r="AH307" i="1"/>
  <c r="AG307" i="1"/>
  <c r="AF307" i="1"/>
  <c r="AE307" i="1"/>
  <c r="AD307" i="1"/>
  <c r="AC307" i="1"/>
  <c r="AB307" i="1"/>
  <c r="Z307" i="1"/>
  <c r="AA307" i="1" s="1"/>
  <c r="Y307" i="1"/>
  <c r="X307" i="1"/>
  <c r="W307" i="1"/>
  <c r="V307" i="1"/>
  <c r="CI307" i="1" s="1"/>
  <c r="T307" i="1"/>
  <c r="S307" i="1"/>
  <c r="R307" i="1"/>
  <c r="P307" i="1"/>
  <c r="EX306" i="1"/>
  <c r="EW306" i="1"/>
  <c r="EV306" i="1"/>
  <c r="EU306" i="1"/>
  <c r="EP306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V306" i="1"/>
  <c r="DU306" i="1"/>
  <c r="DT306" i="1"/>
  <c r="DS306" i="1"/>
  <c r="DR306" i="1"/>
  <c r="DQ306" i="1"/>
  <c r="DP306" i="1"/>
  <c r="DO306" i="1"/>
  <c r="DN306" i="1"/>
  <c r="DM306" i="1"/>
  <c r="DL306" i="1"/>
  <c r="DK306" i="1"/>
  <c r="DJ306" i="1"/>
  <c r="DI306" i="1"/>
  <c r="DH306" i="1"/>
  <c r="DG306" i="1"/>
  <c r="DB306" i="1"/>
  <c r="DA306" i="1"/>
  <c r="CZ306" i="1"/>
  <c r="CY306" i="1"/>
  <c r="CX306" i="1"/>
  <c r="CW306" i="1"/>
  <c r="CV306" i="1"/>
  <c r="CU306" i="1"/>
  <c r="CT306" i="1"/>
  <c r="CS306" i="1"/>
  <c r="CR306" i="1"/>
  <c r="CQ306" i="1"/>
  <c r="CP306" i="1"/>
  <c r="CO306" i="1"/>
  <c r="CN306" i="1"/>
  <c r="CM306" i="1"/>
  <c r="CH306" i="1"/>
  <c r="CG306" i="1"/>
  <c r="CF306" i="1"/>
  <c r="CE306" i="1"/>
  <c r="CD306" i="1"/>
  <c r="EQ306" i="1" s="1"/>
  <c r="CC306" i="1"/>
  <c r="CB306" i="1"/>
  <c r="CA306" i="1"/>
  <c r="BZ306" i="1"/>
  <c r="BY306" i="1"/>
  <c r="BX306" i="1"/>
  <c r="BW306" i="1"/>
  <c r="BV306" i="1"/>
  <c r="BU306" i="1"/>
  <c r="BT306" i="1"/>
  <c r="BS306" i="1"/>
  <c r="BN306" i="1"/>
  <c r="BM306" i="1"/>
  <c r="BL306" i="1"/>
  <c r="BK306" i="1"/>
  <c r="BJ306" i="1"/>
  <c r="DW306" i="1" s="1"/>
  <c r="BI306" i="1"/>
  <c r="BH306" i="1"/>
  <c r="BG306" i="1"/>
  <c r="BF306" i="1"/>
  <c r="BE306" i="1"/>
  <c r="BD306" i="1"/>
  <c r="BC306" i="1"/>
  <c r="BB306" i="1"/>
  <c r="AY306" i="1"/>
  <c r="AX306" i="1"/>
  <c r="AW306" i="1"/>
  <c r="AU306" i="1"/>
  <c r="AT306" i="1"/>
  <c r="AS306" i="1"/>
  <c r="AR306" i="1"/>
  <c r="AP306" i="1"/>
  <c r="DC306" i="1" s="1"/>
  <c r="AO306" i="1"/>
  <c r="AN306" i="1"/>
  <c r="AM306" i="1"/>
  <c r="AK306" i="1"/>
  <c r="AI306" i="1"/>
  <c r="AH306" i="1"/>
  <c r="AG306" i="1"/>
  <c r="AF306" i="1"/>
  <c r="AE306" i="1"/>
  <c r="AD306" i="1"/>
  <c r="AC306" i="1"/>
  <c r="AB306" i="1"/>
  <c r="Z306" i="1"/>
  <c r="AA306" i="1" s="1"/>
  <c r="Y306" i="1"/>
  <c r="X306" i="1"/>
  <c r="W306" i="1"/>
  <c r="V306" i="1"/>
  <c r="CI306" i="1" s="1"/>
  <c r="T306" i="1"/>
  <c r="S306" i="1"/>
  <c r="R306" i="1"/>
  <c r="P306" i="1"/>
  <c r="EX305" i="1"/>
  <c r="EW305" i="1"/>
  <c r="EV305" i="1"/>
  <c r="EU305" i="1"/>
  <c r="EP305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V305" i="1"/>
  <c r="DU305" i="1"/>
  <c r="DT305" i="1"/>
  <c r="DS305" i="1"/>
  <c r="DR305" i="1"/>
  <c r="DQ305" i="1"/>
  <c r="DP305" i="1"/>
  <c r="DO305" i="1"/>
  <c r="DN305" i="1"/>
  <c r="DM305" i="1"/>
  <c r="DL305" i="1"/>
  <c r="DK305" i="1"/>
  <c r="DJ305" i="1"/>
  <c r="DI305" i="1"/>
  <c r="DH305" i="1"/>
  <c r="DG305" i="1"/>
  <c r="DB305" i="1"/>
  <c r="DA305" i="1"/>
  <c r="CZ305" i="1"/>
  <c r="CY305" i="1"/>
  <c r="CX305" i="1"/>
  <c r="CW305" i="1"/>
  <c r="CV305" i="1"/>
  <c r="CU305" i="1"/>
  <c r="CT305" i="1"/>
  <c r="CS305" i="1"/>
  <c r="CR305" i="1"/>
  <c r="CQ305" i="1"/>
  <c r="CP305" i="1"/>
  <c r="CO305" i="1"/>
  <c r="CN305" i="1"/>
  <c r="CM305" i="1"/>
  <c r="CH305" i="1"/>
  <c r="CG305" i="1"/>
  <c r="CF305" i="1"/>
  <c r="CE305" i="1"/>
  <c r="CD305" i="1"/>
  <c r="EQ305" i="1" s="1"/>
  <c r="CC305" i="1"/>
  <c r="CB305" i="1"/>
  <c r="CA305" i="1"/>
  <c r="BZ305" i="1"/>
  <c r="BY305" i="1"/>
  <c r="BX305" i="1"/>
  <c r="BW305" i="1"/>
  <c r="BV305" i="1"/>
  <c r="BU305" i="1"/>
  <c r="BT305" i="1"/>
  <c r="BS305" i="1"/>
  <c r="BN305" i="1"/>
  <c r="BM305" i="1"/>
  <c r="BL305" i="1"/>
  <c r="BK305" i="1"/>
  <c r="BJ305" i="1"/>
  <c r="DW305" i="1" s="1"/>
  <c r="BI305" i="1"/>
  <c r="BH305" i="1"/>
  <c r="BG305" i="1"/>
  <c r="BF305" i="1"/>
  <c r="BE305" i="1"/>
  <c r="BD305" i="1"/>
  <c r="BC305" i="1"/>
  <c r="BB305" i="1"/>
  <c r="AY305" i="1"/>
  <c r="AX305" i="1"/>
  <c r="AW305" i="1"/>
  <c r="AU305" i="1"/>
  <c r="AT305" i="1"/>
  <c r="AS305" i="1"/>
  <c r="AR305" i="1"/>
  <c r="AP305" i="1"/>
  <c r="DC305" i="1" s="1"/>
  <c r="AO305" i="1"/>
  <c r="AN305" i="1"/>
  <c r="AM305" i="1"/>
  <c r="AK305" i="1"/>
  <c r="AL305" i="1" s="1"/>
  <c r="AI305" i="1"/>
  <c r="AH305" i="1"/>
  <c r="AG305" i="1"/>
  <c r="AF305" i="1"/>
  <c r="AE305" i="1"/>
  <c r="AD305" i="1"/>
  <c r="AC305" i="1"/>
  <c r="AB305" i="1"/>
  <c r="Z305" i="1"/>
  <c r="AA305" i="1" s="1"/>
  <c r="Y305" i="1"/>
  <c r="X305" i="1"/>
  <c r="W305" i="1"/>
  <c r="V305" i="1"/>
  <c r="CI305" i="1" s="1"/>
  <c r="T305" i="1"/>
  <c r="S305" i="1"/>
  <c r="R305" i="1"/>
  <c r="P305" i="1"/>
  <c r="EX304" i="1"/>
  <c r="EW304" i="1"/>
  <c r="EV304" i="1"/>
  <c r="EU304" i="1"/>
  <c r="EP304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V304" i="1"/>
  <c r="DU304" i="1"/>
  <c r="DT304" i="1"/>
  <c r="DS304" i="1"/>
  <c r="DR304" i="1"/>
  <c r="DQ304" i="1"/>
  <c r="DP304" i="1"/>
  <c r="DO304" i="1"/>
  <c r="DN304" i="1"/>
  <c r="DM304" i="1"/>
  <c r="DL304" i="1"/>
  <c r="DK304" i="1"/>
  <c r="DJ304" i="1"/>
  <c r="DI304" i="1"/>
  <c r="DH304" i="1"/>
  <c r="DG304" i="1"/>
  <c r="DB304" i="1"/>
  <c r="DA304" i="1"/>
  <c r="CZ304" i="1"/>
  <c r="CY304" i="1"/>
  <c r="CX304" i="1"/>
  <c r="CW304" i="1"/>
  <c r="CV304" i="1"/>
  <c r="CU304" i="1"/>
  <c r="CT304" i="1"/>
  <c r="CS304" i="1"/>
  <c r="CR304" i="1"/>
  <c r="CQ304" i="1"/>
  <c r="CP304" i="1"/>
  <c r="CO304" i="1"/>
  <c r="CN304" i="1"/>
  <c r="CM304" i="1"/>
  <c r="CH304" i="1"/>
  <c r="CG304" i="1"/>
  <c r="CF304" i="1"/>
  <c r="CE304" i="1"/>
  <c r="CD304" i="1"/>
  <c r="EQ304" i="1" s="1"/>
  <c r="CC304" i="1"/>
  <c r="CB304" i="1"/>
  <c r="CA304" i="1"/>
  <c r="BZ304" i="1"/>
  <c r="BY304" i="1"/>
  <c r="BX304" i="1"/>
  <c r="BW304" i="1"/>
  <c r="BV304" i="1"/>
  <c r="BU304" i="1"/>
  <c r="BT304" i="1"/>
  <c r="BS304" i="1"/>
  <c r="BN304" i="1"/>
  <c r="BM304" i="1"/>
  <c r="BL304" i="1"/>
  <c r="BK304" i="1"/>
  <c r="BJ304" i="1"/>
  <c r="DW304" i="1" s="1"/>
  <c r="BI304" i="1"/>
  <c r="BH304" i="1"/>
  <c r="BG304" i="1"/>
  <c r="BF304" i="1"/>
  <c r="BE304" i="1"/>
  <c r="BD304" i="1"/>
  <c r="BC304" i="1"/>
  <c r="BB304" i="1"/>
  <c r="AY304" i="1"/>
  <c r="AX304" i="1"/>
  <c r="AW304" i="1"/>
  <c r="AU304" i="1"/>
  <c r="AT304" i="1"/>
  <c r="AS304" i="1"/>
  <c r="AR304" i="1"/>
  <c r="AP304" i="1"/>
  <c r="DC304" i="1" s="1"/>
  <c r="AO304" i="1"/>
  <c r="AN304" i="1"/>
  <c r="AM304" i="1"/>
  <c r="AK304" i="1"/>
  <c r="AI304" i="1"/>
  <c r="AH304" i="1"/>
  <c r="AG304" i="1"/>
  <c r="AF304" i="1"/>
  <c r="AE304" i="1"/>
  <c r="AD304" i="1"/>
  <c r="AC304" i="1"/>
  <c r="AB304" i="1"/>
  <c r="Z304" i="1"/>
  <c r="AA304" i="1" s="1"/>
  <c r="Y304" i="1"/>
  <c r="X304" i="1"/>
  <c r="W304" i="1"/>
  <c r="V304" i="1"/>
  <c r="CI304" i="1" s="1"/>
  <c r="T304" i="1"/>
  <c r="S304" i="1"/>
  <c r="R304" i="1"/>
  <c r="P304" i="1"/>
  <c r="EX303" i="1"/>
  <c r="EW303" i="1"/>
  <c r="EV303" i="1"/>
  <c r="EU303" i="1"/>
  <c r="EP303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V303" i="1"/>
  <c r="DU303" i="1"/>
  <c r="DT303" i="1"/>
  <c r="DS303" i="1"/>
  <c r="DR303" i="1"/>
  <c r="DQ303" i="1"/>
  <c r="DP303" i="1"/>
  <c r="DO303" i="1"/>
  <c r="DN303" i="1"/>
  <c r="DM303" i="1"/>
  <c r="DL303" i="1"/>
  <c r="DK303" i="1"/>
  <c r="DJ303" i="1"/>
  <c r="DI303" i="1"/>
  <c r="DH303" i="1"/>
  <c r="DG303" i="1"/>
  <c r="DB303" i="1"/>
  <c r="DA303" i="1"/>
  <c r="CZ303" i="1"/>
  <c r="CY303" i="1"/>
  <c r="CX303" i="1"/>
  <c r="CW303" i="1"/>
  <c r="CV303" i="1"/>
  <c r="CU303" i="1"/>
  <c r="CT303" i="1"/>
  <c r="CS303" i="1"/>
  <c r="CR303" i="1"/>
  <c r="CQ303" i="1"/>
  <c r="CP303" i="1"/>
  <c r="CO303" i="1"/>
  <c r="CN303" i="1"/>
  <c r="CM303" i="1"/>
  <c r="CH303" i="1"/>
  <c r="CG303" i="1"/>
  <c r="CF303" i="1"/>
  <c r="CE303" i="1"/>
  <c r="CD303" i="1"/>
  <c r="EQ303" i="1" s="1"/>
  <c r="CC303" i="1"/>
  <c r="CB303" i="1"/>
  <c r="CA303" i="1"/>
  <c r="BZ303" i="1"/>
  <c r="BY303" i="1"/>
  <c r="BX303" i="1"/>
  <c r="BW303" i="1"/>
  <c r="BV303" i="1"/>
  <c r="BU303" i="1"/>
  <c r="BT303" i="1"/>
  <c r="BS303" i="1"/>
  <c r="BN303" i="1"/>
  <c r="BM303" i="1"/>
  <c r="BL303" i="1"/>
  <c r="BK303" i="1"/>
  <c r="BJ303" i="1"/>
  <c r="DW303" i="1" s="1"/>
  <c r="BI303" i="1"/>
  <c r="BH303" i="1"/>
  <c r="BG303" i="1"/>
  <c r="BF303" i="1"/>
  <c r="BE303" i="1"/>
  <c r="BD303" i="1"/>
  <c r="BC303" i="1"/>
  <c r="BB303" i="1"/>
  <c r="AY303" i="1"/>
  <c r="AX303" i="1"/>
  <c r="AW303" i="1"/>
  <c r="AU303" i="1"/>
  <c r="AT303" i="1"/>
  <c r="AS303" i="1"/>
  <c r="AR303" i="1"/>
  <c r="AP303" i="1"/>
  <c r="DC303" i="1" s="1"/>
  <c r="AO303" i="1"/>
  <c r="AN303" i="1"/>
  <c r="AM303" i="1"/>
  <c r="AK303" i="1"/>
  <c r="AL303" i="1" s="1"/>
  <c r="AI303" i="1"/>
  <c r="AH303" i="1"/>
  <c r="AG303" i="1"/>
  <c r="AF303" i="1"/>
  <c r="AE303" i="1"/>
  <c r="AD303" i="1"/>
  <c r="AC303" i="1"/>
  <c r="AB303" i="1"/>
  <c r="Z303" i="1"/>
  <c r="AA303" i="1" s="1"/>
  <c r="Y303" i="1"/>
  <c r="X303" i="1"/>
  <c r="W303" i="1"/>
  <c r="V303" i="1"/>
  <c r="CI303" i="1" s="1"/>
  <c r="T303" i="1"/>
  <c r="S303" i="1"/>
  <c r="R303" i="1"/>
  <c r="P303" i="1"/>
  <c r="EX302" i="1"/>
  <c r="EW302" i="1"/>
  <c r="EV302" i="1"/>
  <c r="EU302" i="1"/>
  <c r="EP302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V302" i="1"/>
  <c r="DU302" i="1"/>
  <c r="DT302" i="1"/>
  <c r="DS302" i="1"/>
  <c r="DR302" i="1"/>
  <c r="DQ302" i="1"/>
  <c r="DP302" i="1"/>
  <c r="DO302" i="1"/>
  <c r="DN302" i="1"/>
  <c r="DM302" i="1"/>
  <c r="DL302" i="1"/>
  <c r="DK302" i="1"/>
  <c r="DJ302" i="1"/>
  <c r="DI302" i="1"/>
  <c r="DH302" i="1"/>
  <c r="DG302" i="1"/>
  <c r="DB302" i="1"/>
  <c r="DA302" i="1"/>
  <c r="CZ302" i="1"/>
  <c r="CY302" i="1"/>
  <c r="CX302" i="1"/>
  <c r="CW302" i="1"/>
  <c r="CV302" i="1"/>
  <c r="CU302" i="1"/>
  <c r="CT302" i="1"/>
  <c r="CS302" i="1"/>
  <c r="CR302" i="1"/>
  <c r="CQ302" i="1"/>
  <c r="CP302" i="1"/>
  <c r="CO302" i="1"/>
  <c r="CN302" i="1"/>
  <c r="CM302" i="1"/>
  <c r="CH302" i="1"/>
  <c r="CG302" i="1"/>
  <c r="CF302" i="1"/>
  <c r="CE302" i="1"/>
  <c r="CD302" i="1"/>
  <c r="EQ302" i="1" s="1"/>
  <c r="CC302" i="1"/>
  <c r="CB302" i="1"/>
  <c r="CA302" i="1"/>
  <c r="BZ302" i="1"/>
  <c r="BY302" i="1"/>
  <c r="BX302" i="1"/>
  <c r="BW302" i="1"/>
  <c r="BV302" i="1"/>
  <c r="BU302" i="1"/>
  <c r="BT302" i="1"/>
  <c r="BS302" i="1"/>
  <c r="BN302" i="1"/>
  <c r="BM302" i="1"/>
  <c r="BL302" i="1"/>
  <c r="BK302" i="1"/>
  <c r="BJ302" i="1"/>
  <c r="DW302" i="1" s="1"/>
  <c r="BI302" i="1"/>
  <c r="BH302" i="1"/>
  <c r="BG302" i="1"/>
  <c r="BF302" i="1"/>
  <c r="BE302" i="1"/>
  <c r="BD302" i="1"/>
  <c r="BC302" i="1"/>
  <c r="BB302" i="1"/>
  <c r="AY302" i="1"/>
  <c r="AX302" i="1"/>
  <c r="AW302" i="1"/>
  <c r="AU302" i="1"/>
  <c r="AT302" i="1"/>
  <c r="AS302" i="1"/>
  <c r="AR302" i="1"/>
  <c r="AP302" i="1"/>
  <c r="DC302" i="1" s="1"/>
  <c r="AO302" i="1"/>
  <c r="AN302" i="1"/>
  <c r="AM302" i="1"/>
  <c r="AK302" i="1"/>
  <c r="AI302" i="1"/>
  <c r="AH302" i="1"/>
  <c r="AG302" i="1"/>
  <c r="AF302" i="1"/>
  <c r="AE302" i="1"/>
  <c r="AD302" i="1"/>
  <c r="AC302" i="1"/>
  <c r="AB302" i="1"/>
  <c r="Z302" i="1"/>
  <c r="AA302" i="1" s="1"/>
  <c r="Y302" i="1"/>
  <c r="X302" i="1"/>
  <c r="W302" i="1"/>
  <c r="V302" i="1"/>
  <c r="CI302" i="1" s="1"/>
  <c r="T302" i="1"/>
  <c r="S302" i="1"/>
  <c r="R302" i="1"/>
  <c r="P302" i="1"/>
  <c r="EX301" i="1"/>
  <c r="EW301" i="1"/>
  <c r="EV301" i="1"/>
  <c r="EU301" i="1"/>
  <c r="EP301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B301" i="1"/>
  <c r="DA301" i="1"/>
  <c r="CZ301" i="1"/>
  <c r="CY301" i="1"/>
  <c r="CX301" i="1"/>
  <c r="CW301" i="1"/>
  <c r="CV301" i="1"/>
  <c r="CU301" i="1"/>
  <c r="CT301" i="1"/>
  <c r="CS301" i="1"/>
  <c r="CR301" i="1"/>
  <c r="CQ301" i="1"/>
  <c r="CP301" i="1"/>
  <c r="CO301" i="1"/>
  <c r="CN301" i="1"/>
  <c r="CM301" i="1"/>
  <c r="CH301" i="1"/>
  <c r="CG301" i="1"/>
  <c r="CF301" i="1"/>
  <c r="CE301" i="1"/>
  <c r="CD301" i="1"/>
  <c r="EQ301" i="1" s="1"/>
  <c r="CC301" i="1"/>
  <c r="CB301" i="1"/>
  <c r="CA301" i="1"/>
  <c r="BZ301" i="1"/>
  <c r="BY301" i="1"/>
  <c r="BX301" i="1"/>
  <c r="BW301" i="1"/>
  <c r="BV301" i="1"/>
  <c r="BU301" i="1"/>
  <c r="BT301" i="1"/>
  <c r="BS301" i="1"/>
  <c r="BN301" i="1"/>
  <c r="BM301" i="1"/>
  <c r="BL301" i="1"/>
  <c r="BK301" i="1"/>
  <c r="BJ301" i="1"/>
  <c r="DW301" i="1" s="1"/>
  <c r="BI301" i="1"/>
  <c r="BH301" i="1"/>
  <c r="BG301" i="1"/>
  <c r="BF301" i="1"/>
  <c r="BE301" i="1"/>
  <c r="BD301" i="1"/>
  <c r="BC301" i="1"/>
  <c r="BB301" i="1"/>
  <c r="AY301" i="1"/>
  <c r="AX301" i="1"/>
  <c r="AW301" i="1"/>
  <c r="AU301" i="1"/>
  <c r="AT301" i="1"/>
  <c r="AS301" i="1"/>
  <c r="AR301" i="1"/>
  <c r="AP301" i="1"/>
  <c r="DC301" i="1" s="1"/>
  <c r="AO301" i="1"/>
  <c r="AN301" i="1"/>
  <c r="AM301" i="1"/>
  <c r="AK301" i="1"/>
  <c r="AL301" i="1" s="1"/>
  <c r="AI301" i="1"/>
  <c r="AH301" i="1"/>
  <c r="AG301" i="1"/>
  <c r="AF301" i="1"/>
  <c r="AE301" i="1"/>
  <c r="AD301" i="1"/>
  <c r="AC301" i="1"/>
  <c r="AB301" i="1"/>
  <c r="Z301" i="1"/>
  <c r="AA301" i="1" s="1"/>
  <c r="Y301" i="1"/>
  <c r="X301" i="1"/>
  <c r="W301" i="1"/>
  <c r="V301" i="1"/>
  <c r="CI301" i="1" s="1"/>
  <c r="T301" i="1"/>
  <c r="S301" i="1"/>
  <c r="R301" i="1"/>
  <c r="P301" i="1"/>
  <c r="EX300" i="1"/>
  <c r="EW300" i="1"/>
  <c r="EV300" i="1"/>
  <c r="EU300" i="1"/>
  <c r="EP300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B300" i="1"/>
  <c r="DA300" i="1"/>
  <c r="CZ300" i="1"/>
  <c r="CY300" i="1"/>
  <c r="CX300" i="1"/>
  <c r="CW300" i="1"/>
  <c r="CV300" i="1"/>
  <c r="CU300" i="1"/>
  <c r="CT300" i="1"/>
  <c r="CS300" i="1"/>
  <c r="CR300" i="1"/>
  <c r="CQ300" i="1"/>
  <c r="CP300" i="1"/>
  <c r="CO300" i="1"/>
  <c r="CN300" i="1"/>
  <c r="CM300" i="1"/>
  <c r="CH300" i="1"/>
  <c r="CG300" i="1"/>
  <c r="CF300" i="1"/>
  <c r="CE300" i="1"/>
  <c r="CD300" i="1"/>
  <c r="EQ300" i="1" s="1"/>
  <c r="CC300" i="1"/>
  <c r="CB300" i="1"/>
  <c r="CA300" i="1"/>
  <c r="BZ300" i="1"/>
  <c r="BY300" i="1"/>
  <c r="BX300" i="1"/>
  <c r="BW300" i="1"/>
  <c r="BV300" i="1"/>
  <c r="BU300" i="1"/>
  <c r="BT300" i="1"/>
  <c r="BS300" i="1"/>
  <c r="BN300" i="1"/>
  <c r="BM300" i="1"/>
  <c r="BL300" i="1"/>
  <c r="BK300" i="1"/>
  <c r="BJ300" i="1"/>
  <c r="DW300" i="1" s="1"/>
  <c r="BI300" i="1"/>
  <c r="BH300" i="1"/>
  <c r="BG300" i="1"/>
  <c r="BF300" i="1"/>
  <c r="BE300" i="1"/>
  <c r="BD300" i="1"/>
  <c r="BC300" i="1"/>
  <c r="BB300" i="1"/>
  <c r="AY300" i="1"/>
  <c r="AX300" i="1"/>
  <c r="AW300" i="1"/>
  <c r="AU300" i="1"/>
  <c r="AT300" i="1"/>
  <c r="AS300" i="1"/>
  <c r="AR300" i="1"/>
  <c r="AP300" i="1"/>
  <c r="DC300" i="1" s="1"/>
  <c r="AO300" i="1"/>
  <c r="AN300" i="1"/>
  <c r="AM300" i="1"/>
  <c r="AK300" i="1"/>
  <c r="AI300" i="1"/>
  <c r="AH300" i="1"/>
  <c r="AG300" i="1"/>
  <c r="AF300" i="1"/>
  <c r="AE300" i="1"/>
  <c r="AD300" i="1"/>
  <c r="AC300" i="1"/>
  <c r="AB300" i="1"/>
  <c r="Z300" i="1"/>
  <c r="AA300" i="1" s="1"/>
  <c r="Y300" i="1"/>
  <c r="X300" i="1"/>
  <c r="W300" i="1"/>
  <c r="V300" i="1"/>
  <c r="CI300" i="1" s="1"/>
  <c r="T300" i="1"/>
  <c r="S300" i="1"/>
  <c r="R300" i="1"/>
  <c r="P300" i="1"/>
  <c r="EX299" i="1"/>
  <c r="EW299" i="1"/>
  <c r="EV299" i="1"/>
  <c r="EU299" i="1"/>
  <c r="EP299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B299" i="1"/>
  <c r="DA299" i="1"/>
  <c r="CZ299" i="1"/>
  <c r="CY299" i="1"/>
  <c r="CX299" i="1"/>
  <c r="CW299" i="1"/>
  <c r="CV299" i="1"/>
  <c r="CU299" i="1"/>
  <c r="CT299" i="1"/>
  <c r="CS299" i="1"/>
  <c r="CR299" i="1"/>
  <c r="CQ299" i="1"/>
  <c r="CP299" i="1"/>
  <c r="CO299" i="1"/>
  <c r="CN299" i="1"/>
  <c r="CM299" i="1"/>
  <c r="CH299" i="1"/>
  <c r="CG299" i="1"/>
  <c r="CF299" i="1"/>
  <c r="CE299" i="1"/>
  <c r="CD299" i="1"/>
  <c r="EQ299" i="1" s="1"/>
  <c r="CC299" i="1"/>
  <c r="CB299" i="1"/>
  <c r="CA299" i="1"/>
  <c r="BZ299" i="1"/>
  <c r="BY299" i="1"/>
  <c r="BX299" i="1"/>
  <c r="BW299" i="1"/>
  <c r="BV299" i="1"/>
  <c r="BU299" i="1"/>
  <c r="BT299" i="1"/>
  <c r="BS299" i="1"/>
  <c r="BN299" i="1"/>
  <c r="BM299" i="1"/>
  <c r="BL299" i="1"/>
  <c r="BK299" i="1"/>
  <c r="BJ299" i="1"/>
  <c r="DW299" i="1" s="1"/>
  <c r="BI299" i="1"/>
  <c r="BH299" i="1"/>
  <c r="BG299" i="1"/>
  <c r="BF299" i="1"/>
  <c r="BE299" i="1"/>
  <c r="BD299" i="1"/>
  <c r="BC299" i="1"/>
  <c r="BB299" i="1"/>
  <c r="AY299" i="1"/>
  <c r="AX299" i="1"/>
  <c r="AW299" i="1"/>
  <c r="AU299" i="1"/>
  <c r="AT299" i="1"/>
  <c r="AS299" i="1"/>
  <c r="AR299" i="1"/>
  <c r="AP299" i="1"/>
  <c r="DC299" i="1" s="1"/>
  <c r="AO299" i="1"/>
  <c r="AN299" i="1"/>
  <c r="AM299" i="1"/>
  <c r="AK299" i="1"/>
  <c r="AL299" i="1" s="1"/>
  <c r="AI299" i="1"/>
  <c r="AH299" i="1"/>
  <c r="AG299" i="1"/>
  <c r="AF299" i="1"/>
  <c r="AE299" i="1"/>
  <c r="AD299" i="1"/>
  <c r="AC299" i="1"/>
  <c r="AB299" i="1"/>
  <c r="Z299" i="1"/>
  <c r="AA299" i="1" s="1"/>
  <c r="Y299" i="1"/>
  <c r="X299" i="1"/>
  <c r="W299" i="1"/>
  <c r="V299" i="1"/>
  <c r="CI299" i="1" s="1"/>
  <c r="T299" i="1"/>
  <c r="S299" i="1"/>
  <c r="R299" i="1"/>
  <c r="P299" i="1"/>
  <c r="EX298" i="1"/>
  <c r="EW298" i="1"/>
  <c r="EV298" i="1"/>
  <c r="EU298" i="1"/>
  <c r="EP298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B298" i="1"/>
  <c r="DA298" i="1"/>
  <c r="CZ298" i="1"/>
  <c r="CY298" i="1"/>
  <c r="CX298" i="1"/>
  <c r="CW298" i="1"/>
  <c r="CV298" i="1"/>
  <c r="CU298" i="1"/>
  <c r="CT298" i="1"/>
  <c r="CS298" i="1"/>
  <c r="CR298" i="1"/>
  <c r="CQ298" i="1"/>
  <c r="CP298" i="1"/>
  <c r="CO298" i="1"/>
  <c r="CN298" i="1"/>
  <c r="CM298" i="1"/>
  <c r="CH298" i="1"/>
  <c r="CG298" i="1"/>
  <c r="CF298" i="1"/>
  <c r="CE298" i="1"/>
  <c r="CD298" i="1"/>
  <c r="EQ298" i="1" s="1"/>
  <c r="CC298" i="1"/>
  <c r="CB298" i="1"/>
  <c r="CA298" i="1"/>
  <c r="BZ298" i="1"/>
  <c r="BY298" i="1"/>
  <c r="BX298" i="1"/>
  <c r="BW298" i="1"/>
  <c r="BV298" i="1"/>
  <c r="BU298" i="1"/>
  <c r="BT298" i="1"/>
  <c r="BS298" i="1"/>
  <c r="BN298" i="1"/>
  <c r="BM298" i="1"/>
  <c r="BL298" i="1"/>
  <c r="BK298" i="1"/>
  <c r="BJ298" i="1"/>
  <c r="DW298" i="1" s="1"/>
  <c r="BI298" i="1"/>
  <c r="BH298" i="1"/>
  <c r="BG298" i="1"/>
  <c r="BF298" i="1"/>
  <c r="BE298" i="1"/>
  <c r="BD298" i="1"/>
  <c r="BC298" i="1"/>
  <c r="BB298" i="1"/>
  <c r="AY298" i="1"/>
  <c r="AX298" i="1"/>
  <c r="AW298" i="1"/>
  <c r="AU298" i="1"/>
  <c r="AT298" i="1"/>
  <c r="AS298" i="1"/>
  <c r="AR298" i="1"/>
  <c r="AP298" i="1"/>
  <c r="DC298" i="1" s="1"/>
  <c r="AO298" i="1"/>
  <c r="AN298" i="1"/>
  <c r="AM298" i="1"/>
  <c r="AK298" i="1"/>
  <c r="AI298" i="1"/>
  <c r="AH298" i="1"/>
  <c r="AG298" i="1"/>
  <c r="AF298" i="1"/>
  <c r="AE298" i="1"/>
  <c r="AD298" i="1"/>
  <c r="AC298" i="1"/>
  <c r="AB298" i="1"/>
  <c r="Z298" i="1"/>
  <c r="AA298" i="1" s="1"/>
  <c r="Y298" i="1"/>
  <c r="X298" i="1"/>
  <c r="W298" i="1"/>
  <c r="V298" i="1"/>
  <c r="CI298" i="1" s="1"/>
  <c r="T298" i="1"/>
  <c r="S298" i="1"/>
  <c r="R298" i="1"/>
  <c r="P298" i="1"/>
  <c r="EX297" i="1"/>
  <c r="EW297" i="1"/>
  <c r="EV297" i="1"/>
  <c r="EU297" i="1"/>
  <c r="EP297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B297" i="1"/>
  <c r="DA297" i="1"/>
  <c r="CZ297" i="1"/>
  <c r="CY297" i="1"/>
  <c r="CX297" i="1"/>
  <c r="CW297" i="1"/>
  <c r="CV297" i="1"/>
  <c r="CU297" i="1"/>
  <c r="CT297" i="1"/>
  <c r="CS297" i="1"/>
  <c r="CR297" i="1"/>
  <c r="CQ297" i="1"/>
  <c r="CP297" i="1"/>
  <c r="CO297" i="1"/>
  <c r="CN297" i="1"/>
  <c r="CM297" i="1"/>
  <c r="CH297" i="1"/>
  <c r="CG297" i="1"/>
  <c r="CF297" i="1"/>
  <c r="CE297" i="1"/>
  <c r="CD297" i="1"/>
  <c r="EQ297" i="1" s="1"/>
  <c r="CC297" i="1"/>
  <c r="CB297" i="1"/>
  <c r="CA297" i="1"/>
  <c r="BZ297" i="1"/>
  <c r="BY297" i="1"/>
  <c r="BX297" i="1"/>
  <c r="BW297" i="1"/>
  <c r="BV297" i="1"/>
  <c r="BU297" i="1"/>
  <c r="BT297" i="1"/>
  <c r="BS297" i="1"/>
  <c r="BN297" i="1"/>
  <c r="BM297" i="1"/>
  <c r="BL297" i="1"/>
  <c r="BK297" i="1"/>
  <c r="BJ297" i="1"/>
  <c r="DW297" i="1" s="1"/>
  <c r="BI297" i="1"/>
  <c r="BH297" i="1"/>
  <c r="BG297" i="1"/>
  <c r="BF297" i="1"/>
  <c r="BE297" i="1"/>
  <c r="BD297" i="1"/>
  <c r="BC297" i="1"/>
  <c r="BB297" i="1"/>
  <c r="AY297" i="1"/>
  <c r="AX297" i="1"/>
  <c r="AW297" i="1"/>
  <c r="AU297" i="1"/>
  <c r="AT297" i="1"/>
  <c r="AS297" i="1"/>
  <c r="AR297" i="1"/>
  <c r="AP297" i="1"/>
  <c r="DC297" i="1" s="1"/>
  <c r="AO297" i="1"/>
  <c r="AN297" i="1"/>
  <c r="AM297" i="1"/>
  <c r="AK297" i="1"/>
  <c r="AL297" i="1" s="1"/>
  <c r="AI297" i="1"/>
  <c r="AH297" i="1"/>
  <c r="AG297" i="1"/>
  <c r="AF297" i="1"/>
  <c r="AE297" i="1"/>
  <c r="AD297" i="1"/>
  <c r="AC297" i="1"/>
  <c r="AB297" i="1"/>
  <c r="Z297" i="1"/>
  <c r="AA297" i="1" s="1"/>
  <c r="Y297" i="1"/>
  <c r="X297" i="1"/>
  <c r="W297" i="1"/>
  <c r="V297" i="1"/>
  <c r="CI297" i="1" s="1"/>
  <c r="T297" i="1"/>
  <c r="S297" i="1"/>
  <c r="R297" i="1"/>
  <c r="P297" i="1"/>
  <c r="EX296" i="1"/>
  <c r="EW296" i="1"/>
  <c r="EV296" i="1"/>
  <c r="EU296" i="1"/>
  <c r="EP296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B296" i="1"/>
  <c r="DA296" i="1"/>
  <c r="CZ296" i="1"/>
  <c r="CY296" i="1"/>
  <c r="CX296" i="1"/>
  <c r="CW296" i="1"/>
  <c r="CV296" i="1"/>
  <c r="CU296" i="1"/>
  <c r="CT296" i="1"/>
  <c r="CS296" i="1"/>
  <c r="CR296" i="1"/>
  <c r="CQ296" i="1"/>
  <c r="CP296" i="1"/>
  <c r="CO296" i="1"/>
  <c r="CN296" i="1"/>
  <c r="CM296" i="1"/>
  <c r="CH296" i="1"/>
  <c r="CG296" i="1"/>
  <c r="CF296" i="1"/>
  <c r="CE296" i="1"/>
  <c r="CD296" i="1"/>
  <c r="EQ296" i="1" s="1"/>
  <c r="CC296" i="1"/>
  <c r="CB296" i="1"/>
  <c r="CA296" i="1"/>
  <c r="BZ296" i="1"/>
  <c r="BY296" i="1"/>
  <c r="BX296" i="1"/>
  <c r="BW296" i="1"/>
  <c r="BV296" i="1"/>
  <c r="BU296" i="1"/>
  <c r="BT296" i="1"/>
  <c r="BS296" i="1"/>
  <c r="BN296" i="1"/>
  <c r="BM296" i="1"/>
  <c r="BL296" i="1"/>
  <c r="BK296" i="1"/>
  <c r="BJ296" i="1"/>
  <c r="DW296" i="1" s="1"/>
  <c r="BI296" i="1"/>
  <c r="BH296" i="1"/>
  <c r="BG296" i="1"/>
  <c r="BF296" i="1"/>
  <c r="BE296" i="1"/>
  <c r="BD296" i="1"/>
  <c r="BC296" i="1"/>
  <c r="BB296" i="1"/>
  <c r="AY296" i="1"/>
  <c r="AX296" i="1"/>
  <c r="AW296" i="1"/>
  <c r="AU296" i="1"/>
  <c r="AT296" i="1"/>
  <c r="AS296" i="1"/>
  <c r="AR296" i="1"/>
  <c r="AP296" i="1"/>
  <c r="DC296" i="1" s="1"/>
  <c r="AO296" i="1"/>
  <c r="AN296" i="1"/>
  <c r="AM296" i="1"/>
  <c r="AK296" i="1"/>
  <c r="AI296" i="1"/>
  <c r="AH296" i="1"/>
  <c r="AG296" i="1"/>
  <c r="AF296" i="1"/>
  <c r="AE296" i="1"/>
  <c r="AD296" i="1"/>
  <c r="AC296" i="1"/>
  <c r="AB296" i="1"/>
  <c r="Z296" i="1"/>
  <c r="AA296" i="1" s="1"/>
  <c r="Y296" i="1"/>
  <c r="X296" i="1"/>
  <c r="W296" i="1"/>
  <c r="V296" i="1"/>
  <c r="CI296" i="1" s="1"/>
  <c r="T296" i="1"/>
  <c r="S296" i="1"/>
  <c r="R296" i="1"/>
  <c r="P296" i="1"/>
  <c r="EX295" i="1"/>
  <c r="EW295" i="1"/>
  <c r="EV295" i="1"/>
  <c r="EU295" i="1"/>
  <c r="EP295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B295" i="1"/>
  <c r="DA295" i="1"/>
  <c r="CZ295" i="1"/>
  <c r="CY295" i="1"/>
  <c r="CX295" i="1"/>
  <c r="CW295" i="1"/>
  <c r="CV295" i="1"/>
  <c r="CU295" i="1"/>
  <c r="CT295" i="1"/>
  <c r="CS295" i="1"/>
  <c r="CR295" i="1"/>
  <c r="CQ295" i="1"/>
  <c r="CP295" i="1"/>
  <c r="CO295" i="1"/>
  <c r="CN295" i="1"/>
  <c r="CM295" i="1"/>
  <c r="CH295" i="1"/>
  <c r="CG295" i="1"/>
  <c r="CF295" i="1"/>
  <c r="CE295" i="1"/>
  <c r="CD295" i="1"/>
  <c r="EQ295" i="1" s="1"/>
  <c r="CC295" i="1"/>
  <c r="CB295" i="1"/>
  <c r="CA295" i="1"/>
  <c r="BZ295" i="1"/>
  <c r="BY295" i="1"/>
  <c r="BX295" i="1"/>
  <c r="BW295" i="1"/>
  <c r="BV295" i="1"/>
  <c r="BU295" i="1"/>
  <c r="BT295" i="1"/>
  <c r="BS295" i="1"/>
  <c r="BN295" i="1"/>
  <c r="BM295" i="1"/>
  <c r="BL295" i="1"/>
  <c r="BK295" i="1"/>
  <c r="BJ295" i="1"/>
  <c r="DW295" i="1" s="1"/>
  <c r="BI295" i="1"/>
  <c r="BH295" i="1"/>
  <c r="BG295" i="1"/>
  <c r="BF295" i="1"/>
  <c r="BE295" i="1"/>
  <c r="BD295" i="1"/>
  <c r="BC295" i="1"/>
  <c r="BB295" i="1"/>
  <c r="AY295" i="1"/>
  <c r="AX295" i="1"/>
  <c r="AW295" i="1"/>
  <c r="AU295" i="1"/>
  <c r="AT295" i="1"/>
  <c r="AS295" i="1"/>
  <c r="AR295" i="1"/>
  <c r="AP295" i="1"/>
  <c r="DC295" i="1" s="1"/>
  <c r="AO295" i="1"/>
  <c r="AN295" i="1"/>
  <c r="AM295" i="1"/>
  <c r="AK295" i="1"/>
  <c r="AL295" i="1" s="1"/>
  <c r="AI295" i="1"/>
  <c r="AH295" i="1"/>
  <c r="AG295" i="1"/>
  <c r="AF295" i="1"/>
  <c r="AE295" i="1"/>
  <c r="AD295" i="1"/>
  <c r="AC295" i="1"/>
  <c r="AB295" i="1"/>
  <c r="Z295" i="1"/>
  <c r="AA295" i="1" s="1"/>
  <c r="Y295" i="1"/>
  <c r="X295" i="1"/>
  <c r="W295" i="1"/>
  <c r="V295" i="1"/>
  <c r="CI295" i="1" s="1"/>
  <c r="T295" i="1"/>
  <c r="S295" i="1"/>
  <c r="R295" i="1"/>
  <c r="P295" i="1"/>
  <c r="EX294" i="1"/>
  <c r="EW294" i="1"/>
  <c r="EV294" i="1"/>
  <c r="EU294" i="1"/>
  <c r="EP294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B294" i="1"/>
  <c r="DA294" i="1"/>
  <c r="CZ294" i="1"/>
  <c r="CY294" i="1"/>
  <c r="CX294" i="1"/>
  <c r="CW294" i="1"/>
  <c r="CV294" i="1"/>
  <c r="CU294" i="1"/>
  <c r="CT294" i="1"/>
  <c r="CS294" i="1"/>
  <c r="CR294" i="1"/>
  <c r="CQ294" i="1"/>
  <c r="CP294" i="1"/>
  <c r="CO294" i="1"/>
  <c r="CN294" i="1"/>
  <c r="CM294" i="1"/>
  <c r="CH294" i="1"/>
  <c r="CG294" i="1"/>
  <c r="CF294" i="1"/>
  <c r="CE294" i="1"/>
  <c r="CD294" i="1"/>
  <c r="EQ294" i="1" s="1"/>
  <c r="CC294" i="1"/>
  <c r="CB294" i="1"/>
  <c r="CA294" i="1"/>
  <c r="BZ294" i="1"/>
  <c r="BY294" i="1"/>
  <c r="BX294" i="1"/>
  <c r="BW294" i="1"/>
  <c r="BV294" i="1"/>
  <c r="BU294" i="1"/>
  <c r="BT294" i="1"/>
  <c r="BS294" i="1"/>
  <c r="BN294" i="1"/>
  <c r="BM294" i="1"/>
  <c r="BL294" i="1"/>
  <c r="BK294" i="1"/>
  <c r="BJ294" i="1"/>
  <c r="DW294" i="1" s="1"/>
  <c r="BI294" i="1"/>
  <c r="BH294" i="1"/>
  <c r="BG294" i="1"/>
  <c r="BF294" i="1"/>
  <c r="BE294" i="1"/>
  <c r="BD294" i="1"/>
  <c r="BC294" i="1"/>
  <c r="BB294" i="1"/>
  <c r="AY294" i="1"/>
  <c r="AX294" i="1"/>
  <c r="AW294" i="1"/>
  <c r="AU294" i="1"/>
  <c r="AT294" i="1"/>
  <c r="AS294" i="1"/>
  <c r="AR294" i="1"/>
  <c r="AP294" i="1"/>
  <c r="DC294" i="1" s="1"/>
  <c r="AO294" i="1"/>
  <c r="AN294" i="1"/>
  <c r="AM294" i="1"/>
  <c r="AK294" i="1"/>
  <c r="AI294" i="1"/>
  <c r="AH294" i="1"/>
  <c r="AG294" i="1"/>
  <c r="AF294" i="1"/>
  <c r="AE294" i="1"/>
  <c r="AD294" i="1"/>
  <c r="AC294" i="1"/>
  <c r="AB294" i="1"/>
  <c r="Z294" i="1"/>
  <c r="Y294" i="1"/>
  <c r="X294" i="1"/>
  <c r="W294" i="1"/>
  <c r="V294" i="1"/>
  <c r="CI294" i="1" s="1"/>
  <c r="T294" i="1"/>
  <c r="S294" i="1"/>
  <c r="R294" i="1"/>
  <c r="P294" i="1"/>
  <c r="EX293" i="1"/>
  <c r="EW293" i="1"/>
  <c r="EV293" i="1"/>
  <c r="EU293" i="1"/>
  <c r="EP293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B293" i="1"/>
  <c r="DA293" i="1"/>
  <c r="CZ293" i="1"/>
  <c r="CY293" i="1"/>
  <c r="CX293" i="1"/>
  <c r="CW293" i="1"/>
  <c r="CV293" i="1"/>
  <c r="CU293" i="1"/>
  <c r="CT293" i="1"/>
  <c r="CS293" i="1"/>
  <c r="CR293" i="1"/>
  <c r="CQ293" i="1"/>
  <c r="CP293" i="1"/>
  <c r="CO293" i="1"/>
  <c r="CN293" i="1"/>
  <c r="CM293" i="1"/>
  <c r="CH293" i="1"/>
  <c r="CG293" i="1"/>
  <c r="CF293" i="1"/>
  <c r="CE293" i="1"/>
  <c r="CD293" i="1"/>
  <c r="EQ293" i="1" s="1"/>
  <c r="CC293" i="1"/>
  <c r="CB293" i="1"/>
  <c r="CA293" i="1"/>
  <c r="BZ293" i="1"/>
  <c r="BY293" i="1"/>
  <c r="BX293" i="1"/>
  <c r="BW293" i="1"/>
  <c r="BV293" i="1"/>
  <c r="BU293" i="1"/>
  <c r="BT293" i="1"/>
  <c r="BS293" i="1"/>
  <c r="BN293" i="1"/>
  <c r="BM293" i="1"/>
  <c r="BL293" i="1"/>
  <c r="BK293" i="1"/>
  <c r="BJ293" i="1"/>
  <c r="DW293" i="1" s="1"/>
  <c r="BI293" i="1"/>
  <c r="BH293" i="1"/>
  <c r="BG293" i="1"/>
  <c r="BF293" i="1"/>
  <c r="BE293" i="1"/>
  <c r="BD293" i="1"/>
  <c r="BC293" i="1"/>
  <c r="BB293" i="1"/>
  <c r="AY293" i="1"/>
  <c r="AX293" i="1"/>
  <c r="AW293" i="1"/>
  <c r="AU293" i="1"/>
  <c r="AT293" i="1"/>
  <c r="AS293" i="1"/>
  <c r="AR293" i="1"/>
  <c r="AP293" i="1"/>
  <c r="DC293" i="1" s="1"/>
  <c r="AO293" i="1"/>
  <c r="AN293" i="1"/>
  <c r="AM293" i="1"/>
  <c r="AK293" i="1"/>
  <c r="AL293" i="1" s="1"/>
  <c r="AI293" i="1"/>
  <c r="AH293" i="1"/>
  <c r="AG293" i="1"/>
  <c r="AF293" i="1"/>
  <c r="AE293" i="1"/>
  <c r="AD293" i="1"/>
  <c r="AC293" i="1"/>
  <c r="AB293" i="1"/>
  <c r="Z293" i="1"/>
  <c r="AA293" i="1" s="1"/>
  <c r="Y293" i="1"/>
  <c r="X293" i="1"/>
  <c r="W293" i="1"/>
  <c r="V293" i="1"/>
  <c r="CI293" i="1" s="1"/>
  <c r="T293" i="1"/>
  <c r="S293" i="1"/>
  <c r="R293" i="1"/>
  <c r="P293" i="1"/>
  <c r="EX292" i="1"/>
  <c r="EW292" i="1"/>
  <c r="EV292" i="1"/>
  <c r="EU292" i="1"/>
  <c r="EP292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B292" i="1"/>
  <c r="DA292" i="1"/>
  <c r="CZ292" i="1"/>
  <c r="CY292" i="1"/>
  <c r="CX292" i="1"/>
  <c r="CW292" i="1"/>
  <c r="CV292" i="1"/>
  <c r="CU292" i="1"/>
  <c r="CT292" i="1"/>
  <c r="CS292" i="1"/>
  <c r="CR292" i="1"/>
  <c r="CQ292" i="1"/>
  <c r="CP292" i="1"/>
  <c r="CO292" i="1"/>
  <c r="CN292" i="1"/>
  <c r="CM292" i="1"/>
  <c r="CH292" i="1"/>
  <c r="CG292" i="1"/>
  <c r="CF292" i="1"/>
  <c r="CE292" i="1"/>
  <c r="CD292" i="1"/>
  <c r="EQ292" i="1" s="1"/>
  <c r="CC292" i="1"/>
  <c r="CB292" i="1"/>
  <c r="CA292" i="1"/>
  <c r="BZ292" i="1"/>
  <c r="BY292" i="1"/>
  <c r="BX292" i="1"/>
  <c r="BW292" i="1"/>
  <c r="BV292" i="1"/>
  <c r="BU292" i="1"/>
  <c r="BT292" i="1"/>
  <c r="BS292" i="1"/>
  <c r="BN292" i="1"/>
  <c r="BM292" i="1"/>
  <c r="BL292" i="1"/>
  <c r="BK292" i="1"/>
  <c r="BJ292" i="1"/>
  <c r="DW292" i="1" s="1"/>
  <c r="BI292" i="1"/>
  <c r="BH292" i="1"/>
  <c r="BG292" i="1"/>
  <c r="BF292" i="1"/>
  <c r="BE292" i="1"/>
  <c r="BD292" i="1"/>
  <c r="BC292" i="1"/>
  <c r="BB292" i="1"/>
  <c r="AY292" i="1"/>
  <c r="AX292" i="1"/>
  <c r="AW292" i="1"/>
  <c r="AU292" i="1"/>
  <c r="AT292" i="1"/>
  <c r="AS292" i="1"/>
  <c r="AR292" i="1"/>
  <c r="AP292" i="1"/>
  <c r="DC292" i="1" s="1"/>
  <c r="AO292" i="1"/>
  <c r="AN292" i="1"/>
  <c r="AM292" i="1"/>
  <c r="AK292" i="1"/>
  <c r="AI292" i="1"/>
  <c r="AH292" i="1"/>
  <c r="AG292" i="1"/>
  <c r="AF292" i="1"/>
  <c r="AE292" i="1"/>
  <c r="AD292" i="1"/>
  <c r="AC292" i="1"/>
  <c r="AB292" i="1"/>
  <c r="Z292" i="1"/>
  <c r="AA292" i="1" s="1"/>
  <c r="Y292" i="1"/>
  <c r="X292" i="1"/>
  <c r="W292" i="1"/>
  <c r="V292" i="1"/>
  <c r="CI292" i="1" s="1"/>
  <c r="T292" i="1"/>
  <c r="S292" i="1"/>
  <c r="R292" i="1"/>
  <c r="P292" i="1"/>
  <c r="EX291" i="1"/>
  <c r="EW291" i="1"/>
  <c r="EV291" i="1"/>
  <c r="EU291" i="1"/>
  <c r="EP291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B291" i="1"/>
  <c r="DA291" i="1"/>
  <c r="CZ291" i="1"/>
  <c r="CY291" i="1"/>
  <c r="CX291" i="1"/>
  <c r="CW291" i="1"/>
  <c r="CV291" i="1"/>
  <c r="CU291" i="1"/>
  <c r="CT291" i="1"/>
  <c r="CS291" i="1"/>
  <c r="CR291" i="1"/>
  <c r="CQ291" i="1"/>
  <c r="CP291" i="1"/>
  <c r="CO291" i="1"/>
  <c r="CN291" i="1"/>
  <c r="CM291" i="1"/>
  <c r="CH291" i="1"/>
  <c r="CG291" i="1"/>
  <c r="CF291" i="1"/>
  <c r="CE291" i="1"/>
  <c r="CD291" i="1"/>
  <c r="EQ291" i="1" s="1"/>
  <c r="CC291" i="1"/>
  <c r="CB291" i="1"/>
  <c r="CA291" i="1"/>
  <c r="BZ291" i="1"/>
  <c r="BY291" i="1"/>
  <c r="BX291" i="1"/>
  <c r="BW291" i="1"/>
  <c r="BV291" i="1"/>
  <c r="BU291" i="1"/>
  <c r="BT291" i="1"/>
  <c r="BS291" i="1"/>
  <c r="BN291" i="1"/>
  <c r="BM291" i="1"/>
  <c r="BL291" i="1"/>
  <c r="BK291" i="1"/>
  <c r="BJ291" i="1"/>
  <c r="DW291" i="1" s="1"/>
  <c r="BI291" i="1"/>
  <c r="BH291" i="1"/>
  <c r="BG291" i="1"/>
  <c r="BF291" i="1"/>
  <c r="BE291" i="1"/>
  <c r="BD291" i="1"/>
  <c r="BC291" i="1"/>
  <c r="BB291" i="1"/>
  <c r="AY291" i="1"/>
  <c r="AX291" i="1"/>
  <c r="AW291" i="1"/>
  <c r="AU291" i="1"/>
  <c r="AT291" i="1"/>
  <c r="AS291" i="1"/>
  <c r="AR291" i="1"/>
  <c r="AP291" i="1"/>
  <c r="DC291" i="1" s="1"/>
  <c r="AO291" i="1"/>
  <c r="AN291" i="1"/>
  <c r="AM291" i="1"/>
  <c r="AK291" i="1"/>
  <c r="AL291" i="1" s="1"/>
  <c r="AI291" i="1"/>
  <c r="AH291" i="1"/>
  <c r="AG291" i="1"/>
  <c r="AF291" i="1"/>
  <c r="AE291" i="1"/>
  <c r="AD291" i="1"/>
  <c r="AC291" i="1"/>
  <c r="AB291" i="1"/>
  <c r="Z291" i="1"/>
  <c r="AA291" i="1" s="1"/>
  <c r="Y291" i="1"/>
  <c r="X291" i="1"/>
  <c r="W291" i="1"/>
  <c r="V291" i="1"/>
  <c r="CI291" i="1" s="1"/>
  <c r="T291" i="1"/>
  <c r="S291" i="1"/>
  <c r="R291" i="1"/>
  <c r="P291" i="1"/>
  <c r="EX290" i="1"/>
  <c r="EW290" i="1"/>
  <c r="EV290" i="1"/>
  <c r="EU290" i="1"/>
  <c r="EP290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B290" i="1"/>
  <c r="DA290" i="1"/>
  <c r="CZ290" i="1"/>
  <c r="CY290" i="1"/>
  <c r="CX290" i="1"/>
  <c r="CW290" i="1"/>
  <c r="CV290" i="1"/>
  <c r="CU290" i="1"/>
  <c r="CT290" i="1"/>
  <c r="CS290" i="1"/>
  <c r="CR290" i="1"/>
  <c r="CQ290" i="1"/>
  <c r="CP290" i="1"/>
  <c r="CO290" i="1"/>
  <c r="CN290" i="1"/>
  <c r="CM290" i="1"/>
  <c r="CH290" i="1"/>
  <c r="CG290" i="1"/>
  <c r="CF290" i="1"/>
  <c r="CE290" i="1"/>
  <c r="CD290" i="1"/>
  <c r="EQ290" i="1" s="1"/>
  <c r="CC290" i="1"/>
  <c r="CB290" i="1"/>
  <c r="CA290" i="1"/>
  <c r="BZ290" i="1"/>
  <c r="BY290" i="1"/>
  <c r="BX290" i="1"/>
  <c r="BW290" i="1"/>
  <c r="BV290" i="1"/>
  <c r="BU290" i="1"/>
  <c r="BT290" i="1"/>
  <c r="BS290" i="1"/>
  <c r="BN290" i="1"/>
  <c r="BM290" i="1"/>
  <c r="BL290" i="1"/>
  <c r="BK290" i="1"/>
  <c r="BJ290" i="1"/>
  <c r="DW290" i="1" s="1"/>
  <c r="BI290" i="1"/>
  <c r="BH290" i="1"/>
  <c r="BG290" i="1"/>
  <c r="BF290" i="1"/>
  <c r="BE290" i="1"/>
  <c r="BD290" i="1"/>
  <c r="BC290" i="1"/>
  <c r="BB290" i="1"/>
  <c r="AY290" i="1"/>
  <c r="AX290" i="1"/>
  <c r="AW290" i="1"/>
  <c r="AU290" i="1"/>
  <c r="AT290" i="1"/>
  <c r="AS290" i="1"/>
  <c r="AR290" i="1"/>
  <c r="AP290" i="1"/>
  <c r="DC290" i="1" s="1"/>
  <c r="AO290" i="1"/>
  <c r="AN290" i="1"/>
  <c r="AM290" i="1"/>
  <c r="AK290" i="1"/>
  <c r="AI290" i="1"/>
  <c r="AH290" i="1"/>
  <c r="AG290" i="1"/>
  <c r="AF290" i="1"/>
  <c r="AE290" i="1"/>
  <c r="AD290" i="1"/>
  <c r="AC290" i="1"/>
  <c r="AB290" i="1"/>
  <c r="Z290" i="1"/>
  <c r="AA290" i="1" s="1"/>
  <c r="Y290" i="1"/>
  <c r="X290" i="1"/>
  <c r="W290" i="1"/>
  <c r="V290" i="1"/>
  <c r="CI290" i="1" s="1"/>
  <c r="T290" i="1"/>
  <c r="S290" i="1"/>
  <c r="R290" i="1"/>
  <c r="P290" i="1"/>
  <c r="EX289" i="1"/>
  <c r="EW289" i="1"/>
  <c r="EV289" i="1"/>
  <c r="EU289" i="1"/>
  <c r="EP289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B289" i="1"/>
  <c r="DA289" i="1"/>
  <c r="CZ289" i="1"/>
  <c r="CY289" i="1"/>
  <c r="CX289" i="1"/>
  <c r="CW289" i="1"/>
  <c r="CV289" i="1"/>
  <c r="CU289" i="1"/>
  <c r="CT289" i="1"/>
  <c r="CS289" i="1"/>
  <c r="CR289" i="1"/>
  <c r="CQ289" i="1"/>
  <c r="CP289" i="1"/>
  <c r="CO289" i="1"/>
  <c r="CN289" i="1"/>
  <c r="CM289" i="1"/>
  <c r="CH289" i="1"/>
  <c r="CG289" i="1"/>
  <c r="CF289" i="1"/>
  <c r="CE289" i="1"/>
  <c r="CD289" i="1"/>
  <c r="EQ289" i="1" s="1"/>
  <c r="CC289" i="1"/>
  <c r="CB289" i="1"/>
  <c r="CA289" i="1"/>
  <c r="BZ289" i="1"/>
  <c r="BY289" i="1"/>
  <c r="BX289" i="1"/>
  <c r="BW289" i="1"/>
  <c r="BV289" i="1"/>
  <c r="BU289" i="1"/>
  <c r="BT289" i="1"/>
  <c r="BS289" i="1"/>
  <c r="BN289" i="1"/>
  <c r="BM289" i="1"/>
  <c r="BL289" i="1"/>
  <c r="BK289" i="1"/>
  <c r="BJ289" i="1"/>
  <c r="DW289" i="1" s="1"/>
  <c r="BI289" i="1"/>
  <c r="BH289" i="1"/>
  <c r="BG289" i="1"/>
  <c r="BF289" i="1"/>
  <c r="BE289" i="1"/>
  <c r="BD289" i="1"/>
  <c r="BC289" i="1"/>
  <c r="BB289" i="1"/>
  <c r="AY289" i="1"/>
  <c r="AX289" i="1"/>
  <c r="AW289" i="1"/>
  <c r="AU289" i="1"/>
  <c r="AT289" i="1"/>
  <c r="AS289" i="1"/>
  <c r="AR289" i="1"/>
  <c r="AP289" i="1"/>
  <c r="DC289" i="1" s="1"/>
  <c r="AO289" i="1"/>
  <c r="AN289" i="1"/>
  <c r="AM289" i="1"/>
  <c r="AK289" i="1"/>
  <c r="AL289" i="1" s="1"/>
  <c r="AI289" i="1"/>
  <c r="AH289" i="1"/>
  <c r="AG289" i="1"/>
  <c r="AF289" i="1"/>
  <c r="AE289" i="1"/>
  <c r="AD289" i="1"/>
  <c r="AC289" i="1"/>
  <c r="AB289" i="1"/>
  <c r="Z289" i="1"/>
  <c r="AA289" i="1" s="1"/>
  <c r="Y289" i="1"/>
  <c r="X289" i="1"/>
  <c r="W289" i="1"/>
  <c r="V289" i="1"/>
  <c r="CI289" i="1" s="1"/>
  <c r="T289" i="1"/>
  <c r="S289" i="1"/>
  <c r="R289" i="1"/>
  <c r="P289" i="1"/>
  <c r="EX288" i="1"/>
  <c r="EW288" i="1"/>
  <c r="EV288" i="1"/>
  <c r="EU288" i="1"/>
  <c r="EP288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B288" i="1"/>
  <c r="DA288" i="1"/>
  <c r="CZ288" i="1"/>
  <c r="CY288" i="1"/>
  <c r="CX288" i="1"/>
  <c r="CW288" i="1"/>
  <c r="CV288" i="1"/>
  <c r="CU288" i="1"/>
  <c r="CT288" i="1"/>
  <c r="CS288" i="1"/>
  <c r="CR288" i="1"/>
  <c r="CQ288" i="1"/>
  <c r="CP288" i="1"/>
  <c r="CO288" i="1"/>
  <c r="CN288" i="1"/>
  <c r="CM288" i="1"/>
  <c r="CH288" i="1"/>
  <c r="CG288" i="1"/>
  <c r="CF288" i="1"/>
  <c r="CE288" i="1"/>
  <c r="CD288" i="1"/>
  <c r="EQ288" i="1" s="1"/>
  <c r="CC288" i="1"/>
  <c r="CB288" i="1"/>
  <c r="CA288" i="1"/>
  <c r="BZ288" i="1"/>
  <c r="BY288" i="1"/>
  <c r="BX288" i="1"/>
  <c r="BW288" i="1"/>
  <c r="BV288" i="1"/>
  <c r="BU288" i="1"/>
  <c r="BT288" i="1"/>
  <c r="BS288" i="1"/>
  <c r="BN288" i="1"/>
  <c r="BM288" i="1"/>
  <c r="BL288" i="1"/>
  <c r="BK288" i="1"/>
  <c r="BJ288" i="1"/>
  <c r="DW288" i="1" s="1"/>
  <c r="BI288" i="1"/>
  <c r="BH288" i="1"/>
  <c r="BG288" i="1"/>
  <c r="BF288" i="1"/>
  <c r="BE288" i="1"/>
  <c r="BD288" i="1"/>
  <c r="BC288" i="1"/>
  <c r="BB288" i="1"/>
  <c r="AY288" i="1"/>
  <c r="AX288" i="1"/>
  <c r="AW288" i="1"/>
  <c r="AU288" i="1"/>
  <c r="AT288" i="1"/>
  <c r="AS288" i="1"/>
  <c r="AR288" i="1"/>
  <c r="AP288" i="1"/>
  <c r="DC288" i="1" s="1"/>
  <c r="AO288" i="1"/>
  <c r="AN288" i="1"/>
  <c r="AM288" i="1"/>
  <c r="AK288" i="1"/>
  <c r="AI288" i="1"/>
  <c r="AH288" i="1"/>
  <c r="AG288" i="1"/>
  <c r="AF288" i="1"/>
  <c r="AE288" i="1"/>
  <c r="AD288" i="1"/>
  <c r="AC288" i="1"/>
  <c r="AB288" i="1"/>
  <c r="Z288" i="1"/>
  <c r="AA288" i="1" s="1"/>
  <c r="Y288" i="1"/>
  <c r="X288" i="1"/>
  <c r="W288" i="1"/>
  <c r="V288" i="1"/>
  <c r="CI288" i="1" s="1"/>
  <c r="T288" i="1"/>
  <c r="S288" i="1"/>
  <c r="R288" i="1"/>
  <c r="P288" i="1"/>
  <c r="EX287" i="1"/>
  <c r="EW287" i="1"/>
  <c r="EV287" i="1"/>
  <c r="EU287" i="1"/>
  <c r="EP287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B287" i="1"/>
  <c r="DA287" i="1"/>
  <c r="CZ287" i="1"/>
  <c r="CY287" i="1"/>
  <c r="CX287" i="1"/>
  <c r="CW287" i="1"/>
  <c r="CV287" i="1"/>
  <c r="CU287" i="1"/>
  <c r="CT287" i="1"/>
  <c r="CS287" i="1"/>
  <c r="CR287" i="1"/>
  <c r="CQ287" i="1"/>
  <c r="CP287" i="1"/>
  <c r="CO287" i="1"/>
  <c r="CN287" i="1"/>
  <c r="CM287" i="1"/>
  <c r="CH287" i="1"/>
  <c r="CG287" i="1"/>
  <c r="CF287" i="1"/>
  <c r="CE287" i="1"/>
  <c r="CD287" i="1"/>
  <c r="EQ287" i="1" s="1"/>
  <c r="CC287" i="1"/>
  <c r="CB287" i="1"/>
  <c r="CA287" i="1"/>
  <c r="BZ287" i="1"/>
  <c r="BY287" i="1"/>
  <c r="BX287" i="1"/>
  <c r="BW287" i="1"/>
  <c r="BV287" i="1"/>
  <c r="BU287" i="1"/>
  <c r="BT287" i="1"/>
  <c r="BS287" i="1"/>
  <c r="BN287" i="1"/>
  <c r="BM287" i="1"/>
  <c r="BL287" i="1"/>
  <c r="BK287" i="1"/>
  <c r="BJ287" i="1"/>
  <c r="DW287" i="1" s="1"/>
  <c r="BI287" i="1"/>
  <c r="BH287" i="1"/>
  <c r="BG287" i="1"/>
  <c r="BF287" i="1"/>
  <c r="BE287" i="1"/>
  <c r="BD287" i="1"/>
  <c r="BC287" i="1"/>
  <c r="BB287" i="1"/>
  <c r="AY287" i="1"/>
  <c r="AX287" i="1"/>
  <c r="AW287" i="1"/>
  <c r="AU287" i="1"/>
  <c r="AT287" i="1"/>
  <c r="AS287" i="1"/>
  <c r="AR287" i="1"/>
  <c r="AP287" i="1"/>
  <c r="DC287" i="1" s="1"/>
  <c r="AO287" i="1"/>
  <c r="AN287" i="1"/>
  <c r="AM287" i="1"/>
  <c r="AK287" i="1"/>
  <c r="AL287" i="1" s="1"/>
  <c r="AI287" i="1"/>
  <c r="AH287" i="1"/>
  <c r="AG287" i="1"/>
  <c r="AF287" i="1"/>
  <c r="AE287" i="1"/>
  <c r="AD287" i="1"/>
  <c r="AC287" i="1"/>
  <c r="AB287" i="1"/>
  <c r="Z287" i="1"/>
  <c r="AA287" i="1" s="1"/>
  <c r="Y287" i="1"/>
  <c r="X287" i="1"/>
  <c r="W287" i="1"/>
  <c r="V287" i="1"/>
  <c r="CI287" i="1" s="1"/>
  <c r="T287" i="1"/>
  <c r="S287" i="1"/>
  <c r="R287" i="1"/>
  <c r="P287" i="1"/>
  <c r="EX286" i="1"/>
  <c r="EW286" i="1"/>
  <c r="EV286" i="1"/>
  <c r="EU286" i="1"/>
  <c r="EP286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B286" i="1"/>
  <c r="DA286" i="1"/>
  <c r="CZ286" i="1"/>
  <c r="CY286" i="1"/>
  <c r="CX286" i="1"/>
  <c r="CW286" i="1"/>
  <c r="CV286" i="1"/>
  <c r="CU286" i="1"/>
  <c r="CT286" i="1"/>
  <c r="CS286" i="1"/>
  <c r="CR286" i="1"/>
  <c r="CQ286" i="1"/>
  <c r="CP286" i="1"/>
  <c r="CO286" i="1"/>
  <c r="CN286" i="1"/>
  <c r="CM286" i="1"/>
  <c r="CH286" i="1"/>
  <c r="CG286" i="1"/>
  <c r="CF286" i="1"/>
  <c r="CE286" i="1"/>
  <c r="CD286" i="1"/>
  <c r="EQ286" i="1" s="1"/>
  <c r="CC286" i="1"/>
  <c r="CB286" i="1"/>
  <c r="CA286" i="1"/>
  <c r="BZ286" i="1"/>
  <c r="BY286" i="1"/>
  <c r="BX286" i="1"/>
  <c r="BW286" i="1"/>
  <c r="BV286" i="1"/>
  <c r="BU286" i="1"/>
  <c r="BT286" i="1"/>
  <c r="BS286" i="1"/>
  <c r="BN286" i="1"/>
  <c r="BM286" i="1"/>
  <c r="BL286" i="1"/>
  <c r="BK286" i="1"/>
  <c r="BJ286" i="1"/>
  <c r="DW286" i="1" s="1"/>
  <c r="BI286" i="1"/>
  <c r="BH286" i="1"/>
  <c r="BG286" i="1"/>
  <c r="BF286" i="1"/>
  <c r="BE286" i="1"/>
  <c r="BD286" i="1"/>
  <c r="BC286" i="1"/>
  <c r="BB286" i="1"/>
  <c r="AY286" i="1"/>
  <c r="AX286" i="1"/>
  <c r="AW286" i="1"/>
  <c r="AU286" i="1"/>
  <c r="AT286" i="1"/>
  <c r="AS286" i="1"/>
  <c r="AR286" i="1"/>
  <c r="AP286" i="1"/>
  <c r="DC286" i="1" s="1"/>
  <c r="AO286" i="1"/>
  <c r="AN286" i="1"/>
  <c r="AM286" i="1"/>
  <c r="AK286" i="1"/>
  <c r="AI286" i="1"/>
  <c r="AH286" i="1"/>
  <c r="AG286" i="1"/>
  <c r="AF286" i="1"/>
  <c r="AE286" i="1"/>
  <c r="AD286" i="1"/>
  <c r="AC286" i="1"/>
  <c r="AB286" i="1"/>
  <c r="Z286" i="1"/>
  <c r="AA286" i="1" s="1"/>
  <c r="Y286" i="1"/>
  <c r="X286" i="1"/>
  <c r="W286" i="1"/>
  <c r="V286" i="1"/>
  <c r="CI286" i="1" s="1"/>
  <c r="T286" i="1"/>
  <c r="S286" i="1"/>
  <c r="R286" i="1"/>
  <c r="P286" i="1"/>
  <c r="EX285" i="1"/>
  <c r="EW285" i="1"/>
  <c r="EV285" i="1"/>
  <c r="EU285" i="1"/>
  <c r="EP285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B285" i="1"/>
  <c r="DA285" i="1"/>
  <c r="CZ285" i="1"/>
  <c r="CY285" i="1"/>
  <c r="CX285" i="1"/>
  <c r="CW285" i="1"/>
  <c r="CV285" i="1"/>
  <c r="CU285" i="1"/>
  <c r="CT285" i="1"/>
  <c r="CS285" i="1"/>
  <c r="CR285" i="1"/>
  <c r="CQ285" i="1"/>
  <c r="CP285" i="1"/>
  <c r="CO285" i="1"/>
  <c r="CN285" i="1"/>
  <c r="CM285" i="1"/>
  <c r="CH285" i="1"/>
  <c r="CG285" i="1"/>
  <c r="CF285" i="1"/>
  <c r="CE285" i="1"/>
  <c r="CD285" i="1"/>
  <c r="EQ285" i="1" s="1"/>
  <c r="CC285" i="1"/>
  <c r="CB285" i="1"/>
  <c r="CA285" i="1"/>
  <c r="BZ285" i="1"/>
  <c r="BY285" i="1"/>
  <c r="BX285" i="1"/>
  <c r="BW285" i="1"/>
  <c r="BV285" i="1"/>
  <c r="BU285" i="1"/>
  <c r="BT285" i="1"/>
  <c r="BS285" i="1"/>
  <c r="BN285" i="1"/>
  <c r="BM285" i="1"/>
  <c r="BL285" i="1"/>
  <c r="BK285" i="1"/>
  <c r="BJ285" i="1"/>
  <c r="DW285" i="1" s="1"/>
  <c r="BI285" i="1"/>
  <c r="BH285" i="1"/>
  <c r="BG285" i="1"/>
  <c r="BF285" i="1"/>
  <c r="BE285" i="1"/>
  <c r="BD285" i="1"/>
  <c r="BC285" i="1"/>
  <c r="BB285" i="1"/>
  <c r="AY285" i="1"/>
  <c r="AX285" i="1"/>
  <c r="AW285" i="1"/>
  <c r="AU285" i="1"/>
  <c r="AT285" i="1"/>
  <c r="AS285" i="1"/>
  <c r="AR285" i="1"/>
  <c r="AP285" i="1"/>
  <c r="DC285" i="1" s="1"/>
  <c r="AO285" i="1"/>
  <c r="AN285" i="1"/>
  <c r="AM285" i="1"/>
  <c r="AK285" i="1"/>
  <c r="AL285" i="1" s="1"/>
  <c r="AI285" i="1"/>
  <c r="AH285" i="1"/>
  <c r="AG285" i="1"/>
  <c r="AF285" i="1"/>
  <c r="AE285" i="1"/>
  <c r="AD285" i="1"/>
  <c r="AC285" i="1"/>
  <c r="AB285" i="1"/>
  <c r="Z285" i="1"/>
  <c r="AA285" i="1" s="1"/>
  <c r="Y285" i="1"/>
  <c r="X285" i="1"/>
  <c r="W285" i="1"/>
  <c r="V285" i="1"/>
  <c r="CI285" i="1" s="1"/>
  <c r="T285" i="1"/>
  <c r="S285" i="1"/>
  <c r="R285" i="1"/>
  <c r="P285" i="1"/>
  <c r="EX284" i="1"/>
  <c r="EW284" i="1"/>
  <c r="EV284" i="1"/>
  <c r="EU284" i="1"/>
  <c r="EP284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B284" i="1"/>
  <c r="DA284" i="1"/>
  <c r="CZ284" i="1"/>
  <c r="CY284" i="1"/>
  <c r="CX284" i="1"/>
  <c r="CW284" i="1"/>
  <c r="CV284" i="1"/>
  <c r="CU284" i="1"/>
  <c r="CT284" i="1"/>
  <c r="CS284" i="1"/>
  <c r="CR284" i="1"/>
  <c r="CQ284" i="1"/>
  <c r="CP284" i="1"/>
  <c r="CO284" i="1"/>
  <c r="CN284" i="1"/>
  <c r="CM284" i="1"/>
  <c r="CH284" i="1"/>
  <c r="CG284" i="1"/>
  <c r="CF284" i="1"/>
  <c r="CE284" i="1"/>
  <c r="CD284" i="1"/>
  <c r="EQ284" i="1" s="1"/>
  <c r="CC284" i="1"/>
  <c r="CB284" i="1"/>
  <c r="CA284" i="1"/>
  <c r="BZ284" i="1"/>
  <c r="BY284" i="1"/>
  <c r="BX284" i="1"/>
  <c r="BW284" i="1"/>
  <c r="BV284" i="1"/>
  <c r="BU284" i="1"/>
  <c r="BT284" i="1"/>
  <c r="BS284" i="1"/>
  <c r="BN284" i="1"/>
  <c r="BM284" i="1"/>
  <c r="BL284" i="1"/>
  <c r="BK284" i="1"/>
  <c r="BJ284" i="1"/>
  <c r="DW284" i="1" s="1"/>
  <c r="BI284" i="1"/>
  <c r="BH284" i="1"/>
  <c r="BG284" i="1"/>
  <c r="BF284" i="1"/>
  <c r="BE284" i="1"/>
  <c r="BD284" i="1"/>
  <c r="BC284" i="1"/>
  <c r="BB284" i="1"/>
  <c r="AY284" i="1"/>
  <c r="AX284" i="1"/>
  <c r="AW284" i="1"/>
  <c r="AU284" i="1"/>
  <c r="AT284" i="1"/>
  <c r="AS284" i="1"/>
  <c r="AR284" i="1"/>
  <c r="AP284" i="1"/>
  <c r="DC284" i="1" s="1"/>
  <c r="AO284" i="1"/>
  <c r="AN284" i="1"/>
  <c r="AM284" i="1"/>
  <c r="AK284" i="1"/>
  <c r="AI284" i="1"/>
  <c r="AH284" i="1"/>
  <c r="AG284" i="1"/>
  <c r="AF284" i="1"/>
  <c r="AE284" i="1"/>
  <c r="AD284" i="1"/>
  <c r="AC284" i="1"/>
  <c r="AB284" i="1"/>
  <c r="Z284" i="1"/>
  <c r="AA284" i="1" s="1"/>
  <c r="Y284" i="1"/>
  <c r="X284" i="1"/>
  <c r="W284" i="1"/>
  <c r="V284" i="1"/>
  <c r="CI284" i="1" s="1"/>
  <c r="T284" i="1"/>
  <c r="S284" i="1"/>
  <c r="R284" i="1"/>
  <c r="P284" i="1"/>
  <c r="EX283" i="1"/>
  <c r="EW283" i="1"/>
  <c r="EV283" i="1"/>
  <c r="EU283" i="1"/>
  <c r="EP283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B283" i="1"/>
  <c r="DA283" i="1"/>
  <c r="CZ283" i="1"/>
  <c r="CY283" i="1"/>
  <c r="CX283" i="1"/>
  <c r="CW283" i="1"/>
  <c r="CV283" i="1"/>
  <c r="CU283" i="1"/>
  <c r="CT283" i="1"/>
  <c r="CS283" i="1"/>
  <c r="CR283" i="1"/>
  <c r="CQ283" i="1"/>
  <c r="CP283" i="1"/>
  <c r="CO283" i="1"/>
  <c r="CN283" i="1"/>
  <c r="CM283" i="1"/>
  <c r="CH283" i="1"/>
  <c r="CG283" i="1"/>
  <c r="CF283" i="1"/>
  <c r="CE283" i="1"/>
  <c r="CD283" i="1"/>
  <c r="EQ283" i="1" s="1"/>
  <c r="CC283" i="1"/>
  <c r="CB283" i="1"/>
  <c r="CA283" i="1"/>
  <c r="BZ283" i="1"/>
  <c r="BY283" i="1"/>
  <c r="BX283" i="1"/>
  <c r="BW283" i="1"/>
  <c r="BV283" i="1"/>
  <c r="BU283" i="1"/>
  <c r="BT283" i="1"/>
  <c r="BS283" i="1"/>
  <c r="BN283" i="1"/>
  <c r="BM283" i="1"/>
  <c r="BL283" i="1"/>
  <c r="BK283" i="1"/>
  <c r="BJ283" i="1"/>
  <c r="DW283" i="1" s="1"/>
  <c r="BI283" i="1"/>
  <c r="BH283" i="1"/>
  <c r="BG283" i="1"/>
  <c r="BF283" i="1"/>
  <c r="BE283" i="1"/>
  <c r="BD283" i="1"/>
  <c r="BC283" i="1"/>
  <c r="BB283" i="1"/>
  <c r="AY283" i="1"/>
  <c r="AX283" i="1"/>
  <c r="AW283" i="1"/>
  <c r="AU283" i="1"/>
  <c r="AT283" i="1"/>
  <c r="AS283" i="1"/>
  <c r="AR283" i="1"/>
  <c r="AP283" i="1"/>
  <c r="DC283" i="1" s="1"/>
  <c r="AO283" i="1"/>
  <c r="AN283" i="1"/>
  <c r="AM283" i="1"/>
  <c r="AK283" i="1"/>
  <c r="AL283" i="1" s="1"/>
  <c r="AI283" i="1"/>
  <c r="AH283" i="1"/>
  <c r="AG283" i="1"/>
  <c r="AF283" i="1"/>
  <c r="AE283" i="1"/>
  <c r="AD283" i="1"/>
  <c r="AC283" i="1"/>
  <c r="AB283" i="1"/>
  <c r="Z283" i="1"/>
  <c r="AA283" i="1" s="1"/>
  <c r="Y283" i="1"/>
  <c r="X283" i="1"/>
  <c r="W283" i="1"/>
  <c r="V283" i="1"/>
  <c r="CI283" i="1" s="1"/>
  <c r="T283" i="1"/>
  <c r="S283" i="1"/>
  <c r="R283" i="1"/>
  <c r="P283" i="1"/>
  <c r="EX282" i="1"/>
  <c r="EW282" i="1"/>
  <c r="EV282" i="1"/>
  <c r="EU282" i="1"/>
  <c r="EP282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B282" i="1"/>
  <c r="DA282" i="1"/>
  <c r="CZ282" i="1"/>
  <c r="CY282" i="1"/>
  <c r="CX282" i="1"/>
  <c r="CW282" i="1"/>
  <c r="CV282" i="1"/>
  <c r="CU282" i="1"/>
  <c r="CT282" i="1"/>
  <c r="CS282" i="1"/>
  <c r="CR282" i="1"/>
  <c r="CQ282" i="1"/>
  <c r="CP282" i="1"/>
  <c r="CO282" i="1"/>
  <c r="CN282" i="1"/>
  <c r="CM282" i="1"/>
  <c r="CH282" i="1"/>
  <c r="CG282" i="1"/>
  <c r="CF282" i="1"/>
  <c r="CE282" i="1"/>
  <c r="CD282" i="1"/>
  <c r="EQ282" i="1" s="1"/>
  <c r="CC282" i="1"/>
  <c r="CB282" i="1"/>
  <c r="CA282" i="1"/>
  <c r="BZ282" i="1"/>
  <c r="BY282" i="1"/>
  <c r="BX282" i="1"/>
  <c r="BW282" i="1"/>
  <c r="BV282" i="1"/>
  <c r="BU282" i="1"/>
  <c r="BT282" i="1"/>
  <c r="BS282" i="1"/>
  <c r="BN282" i="1"/>
  <c r="BM282" i="1"/>
  <c r="BL282" i="1"/>
  <c r="BK282" i="1"/>
  <c r="BJ282" i="1"/>
  <c r="DW282" i="1" s="1"/>
  <c r="BI282" i="1"/>
  <c r="BH282" i="1"/>
  <c r="BG282" i="1"/>
  <c r="BF282" i="1"/>
  <c r="BE282" i="1"/>
  <c r="BD282" i="1"/>
  <c r="BC282" i="1"/>
  <c r="BB282" i="1"/>
  <c r="AY282" i="1"/>
  <c r="AX282" i="1"/>
  <c r="AW282" i="1"/>
  <c r="AU282" i="1"/>
  <c r="AT282" i="1"/>
  <c r="AS282" i="1"/>
  <c r="AR282" i="1"/>
  <c r="AP282" i="1"/>
  <c r="DC282" i="1" s="1"/>
  <c r="AO282" i="1"/>
  <c r="AN282" i="1"/>
  <c r="AM282" i="1"/>
  <c r="AK282" i="1"/>
  <c r="AI282" i="1"/>
  <c r="AH282" i="1"/>
  <c r="AG282" i="1"/>
  <c r="AF282" i="1"/>
  <c r="AE282" i="1"/>
  <c r="AD282" i="1"/>
  <c r="AC282" i="1"/>
  <c r="AB282" i="1"/>
  <c r="Z282" i="1"/>
  <c r="AA282" i="1" s="1"/>
  <c r="Y282" i="1"/>
  <c r="X282" i="1"/>
  <c r="W282" i="1"/>
  <c r="V282" i="1"/>
  <c r="CI282" i="1" s="1"/>
  <c r="T282" i="1"/>
  <c r="S282" i="1"/>
  <c r="R282" i="1"/>
  <c r="P282" i="1"/>
  <c r="EX281" i="1"/>
  <c r="EW281" i="1"/>
  <c r="EV281" i="1"/>
  <c r="EU281" i="1"/>
  <c r="EP281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B281" i="1"/>
  <c r="DA281" i="1"/>
  <c r="CZ281" i="1"/>
  <c r="CY281" i="1"/>
  <c r="CX281" i="1"/>
  <c r="CW281" i="1"/>
  <c r="CV281" i="1"/>
  <c r="CU281" i="1"/>
  <c r="CT281" i="1"/>
  <c r="CS281" i="1"/>
  <c r="CR281" i="1"/>
  <c r="CQ281" i="1"/>
  <c r="CP281" i="1"/>
  <c r="CO281" i="1"/>
  <c r="CN281" i="1"/>
  <c r="CM281" i="1"/>
  <c r="CH281" i="1"/>
  <c r="CG281" i="1"/>
  <c r="CF281" i="1"/>
  <c r="CE281" i="1"/>
  <c r="CD281" i="1"/>
  <c r="EQ281" i="1" s="1"/>
  <c r="CC281" i="1"/>
  <c r="CB281" i="1"/>
  <c r="CA281" i="1"/>
  <c r="BZ281" i="1"/>
  <c r="BY281" i="1"/>
  <c r="BX281" i="1"/>
  <c r="BW281" i="1"/>
  <c r="BV281" i="1"/>
  <c r="BU281" i="1"/>
  <c r="BT281" i="1"/>
  <c r="BS281" i="1"/>
  <c r="BN281" i="1"/>
  <c r="BM281" i="1"/>
  <c r="BL281" i="1"/>
  <c r="BK281" i="1"/>
  <c r="BJ281" i="1"/>
  <c r="DW281" i="1" s="1"/>
  <c r="BI281" i="1"/>
  <c r="BH281" i="1"/>
  <c r="BG281" i="1"/>
  <c r="BF281" i="1"/>
  <c r="BE281" i="1"/>
  <c r="BD281" i="1"/>
  <c r="BC281" i="1"/>
  <c r="BB281" i="1"/>
  <c r="AY281" i="1"/>
  <c r="AX281" i="1"/>
  <c r="AW281" i="1"/>
  <c r="AU281" i="1"/>
  <c r="AT281" i="1"/>
  <c r="AS281" i="1"/>
  <c r="AR281" i="1"/>
  <c r="AP281" i="1"/>
  <c r="DC281" i="1" s="1"/>
  <c r="AO281" i="1"/>
  <c r="AN281" i="1"/>
  <c r="AM281" i="1"/>
  <c r="AK281" i="1"/>
  <c r="AL281" i="1" s="1"/>
  <c r="AI281" i="1"/>
  <c r="AH281" i="1"/>
  <c r="AG281" i="1"/>
  <c r="AF281" i="1"/>
  <c r="AE281" i="1"/>
  <c r="AD281" i="1"/>
  <c r="AC281" i="1"/>
  <c r="AB281" i="1"/>
  <c r="Z281" i="1"/>
  <c r="AA281" i="1" s="1"/>
  <c r="Y281" i="1"/>
  <c r="X281" i="1"/>
  <c r="W281" i="1"/>
  <c r="V281" i="1"/>
  <c r="CI281" i="1" s="1"/>
  <c r="T281" i="1"/>
  <c r="S281" i="1"/>
  <c r="R281" i="1"/>
  <c r="P281" i="1"/>
  <c r="EX280" i="1"/>
  <c r="EW280" i="1"/>
  <c r="EV280" i="1"/>
  <c r="EU280" i="1"/>
  <c r="EP280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B280" i="1"/>
  <c r="DA280" i="1"/>
  <c r="CZ280" i="1"/>
  <c r="CY280" i="1"/>
  <c r="CX280" i="1"/>
  <c r="CW280" i="1"/>
  <c r="CV280" i="1"/>
  <c r="CU280" i="1"/>
  <c r="CT280" i="1"/>
  <c r="CS280" i="1"/>
  <c r="CR280" i="1"/>
  <c r="CQ280" i="1"/>
  <c r="CP280" i="1"/>
  <c r="CO280" i="1"/>
  <c r="CN280" i="1"/>
  <c r="CM280" i="1"/>
  <c r="CH280" i="1"/>
  <c r="CG280" i="1"/>
  <c r="CF280" i="1"/>
  <c r="CE280" i="1"/>
  <c r="CD280" i="1"/>
  <c r="EQ280" i="1" s="1"/>
  <c r="CC280" i="1"/>
  <c r="CB280" i="1"/>
  <c r="CA280" i="1"/>
  <c r="BZ280" i="1"/>
  <c r="BY280" i="1"/>
  <c r="BX280" i="1"/>
  <c r="BW280" i="1"/>
  <c r="BV280" i="1"/>
  <c r="BU280" i="1"/>
  <c r="BT280" i="1"/>
  <c r="BS280" i="1"/>
  <c r="BN280" i="1"/>
  <c r="BM280" i="1"/>
  <c r="BL280" i="1"/>
  <c r="BK280" i="1"/>
  <c r="BJ280" i="1"/>
  <c r="DW280" i="1" s="1"/>
  <c r="BI280" i="1"/>
  <c r="BH280" i="1"/>
  <c r="BG280" i="1"/>
  <c r="BF280" i="1"/>
  <c r="BE280" i="1"/>
  <c r="BD280" i="1"/>
  <c r="BC280" i="1"/>
  <c r="BB280" i="1"/>
  <c r="AY280" i="1"/>
  <c r="AX280" i="1"/>
  <c r="AW280" i="1"/>
  <c r="AU280" i="1"/>
  <c r="AT280" i="1"/>
  <c r="AS280" i="1"/>
  <c r="AR280" i="1"/>
  <c r="AP280" i="1"/>
  <c r="DC280" i="1" s="1"/>
  <c r="AO280" i="1"/>
  <c r="AN280" i="1"/>
  <c r="AM280" i="1"/>
  <c r="AK280" i="1"/>
  <c r="AI280" i="1"/>
  <c r="AH280" i="1"/>
  <c r="AG280" i="1"/>
  <c r="AF280" i="1"/>
  <c r="AE280" i="1"/>
  <c r="AD280" i="1"/>
  <c r="AC280" i="1"/>
  <c r="AB280" i="1"/>
  <c r="Z280" i="1"/>
  <c r="AA280" i="1" s="1"/>
  <c r="Y280" i="1"/>
  <c r="X280" i="1"/>
  <c r="W280" i="1"/>
  <c r="V280" i="1"/>
  <c r="CI280" i="1" s="1"/>
  <c r="T280" i="1"/>
  <c r="S280" i="1"/>
  <c r="R280" i="1"/>
  <c r="P280" i="1"/>
  <c r="EX279" i="1"/>
  <c r="EW279" i="1"/>
  <c r="EV279" i="1"/>
  <c r="EU279" i="1"/>
  <c r="EP279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B279" i="1"/>
  <c r="DA279" i="1"/>
  <c r="CZ279" i="1"/>
  <c r="CY279" i="1"/>
  <c r="CX279" i="1"/>
  <c r="CW279" i="1"/>
  <c r="CV279" i="1"/>
  <c r="CU279" i="1"/>
  <c r="CT279" i="1"/>
  <c r="CS279" i="1"/>
  <c r="CR279" i="1"/>
  <c r="CQ279" i="1"/>
  <c r="CP279" i="1"/>
  <c r="CO279" i="1"/>
  <c r="CN279" i="1"/>
  <c r="CM279" i="1"/>
  <c r="CH279" i="1"/>
  <c r="CG279" i="1"/>
  <c r="CF279" i="1"/>
  <c r="CE279" i="1"/>
  <c r="CD279" i="1"/>
  <c r="EQ279" i="1" s="1"/>
  <c r="CC279" i="1"/>
  <c r="CB279" i="1"/>
  <c r="CA279" i="1"/>
  <c r="BZ279" i="1"/>
  <c r="BY279" i="1"/>
  <c r="BX279" i="1"/>
  <c r="BW279" i="1"/>
  <c r="BV279" i="1"/>
  <c r="BU279" i="1"/>
  <c r="BT279" i="1"/>
  <c r="BS279" i="1"/>
  <c r="BN279" i="1"/>
  <c r="BM279" i="1"/>
  <c r="BL279" i="1"/>
  <c r="BK279" i="1"/>
  <c r="BJ279" i="1"/>
  <c r="DW279" i="1" s="1"/>
  <c r="BI279" i="1"/>
  <c r="BH279" i="1"/>
  <c r="BG279" i="1"/>
  <c r="BF279" i="1"/>
  <c r="BE279" i="1"/>
  <c r="BD279" i="1"/>
  <c r="BC279" i="1"/>
  <c r="BB279" i="1"/>
  <c r="AY279" i="1"/>
  <c r="AX279" i="1"/>
  <c r="AW279" i="1"/>
  <c r="AU279" i="1"/>
  <c r="AT279" i="1"/>
  <c r="AS279" i="1"/>
  <c r="AR279" i="1"/>
  <c r="AP279" i="1"/>
  <c r="DC279" i="1" s="1"/>
  <c r="AO279" i="1"/>
  <c r="AN279" i="1"/>
  <c r="AM279" i="1"/>
  <c r="AK279" i="1"/>
  <c r="AL279" i="1" s="1"/>
  <c r="AI279" i="1"/>
  <c r="AH279" i="1"/>
  <c r="AG279" i="1"/>
  <c r="AF279" i="1"/>
  <c r="AE279" i="1"/>
  <c r="AD279" i="1"/>
  <c r="AC279" i="1"/>
  <c r="AB279" i="1"/>
  <c r="Z279" i="1"/>
  <c r="AA279" i="1" s="1"/>
  <c r="Y279" i="1"/>
  <c r="X279" i="1"/>
  <c r="W279" i="1"/>
  <c r="V279" i="1"/>
  <c r="CI279" i="1" s="1"/>
  <c r="T279" i="1"/>
  <c r="S279" i="1"/>
  <c r="R279" i="1"/>
  <c r="P279" i="1"/>
  <c r="EX278" i="1"/>
  <c r="EW278" i="1"/>
  <c r="EV278" i="1"/>
  <c r="EU278" i="1"/>
  <c r="EP278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B278" i="1"/>
  <c r="DA278" i="1"/>
  <c r="CZ278" i="1"/>
  <c r="CY278" i="1"/>
  <c r="CX278" i="1"/>
  <c r="CW278" i="1"/>
  <c r="CV278" i="1"/>
  <c r="CU278" i="1"/>
  <c r="CT278" i="1"/>
  <c r="CS278" i="1"/>
  <c r="CR278" i="1"/>
  <c r="CQ278" i="1"/>
  <c r="CP278" i="1"/>
  <c r="CO278" i="1"/>
  <c r="CN278" i="1"/>
  <c r="CM278" i="1"/>
  <c r="CH278" i="1"/>
  <c r="CG278" i="1"/>
  <c r="CF278" i="1"/>
  <c r="CE278" i="1"/>
  <c r="CD278" i="1"/>
  <c r="EQ278" i="1" s="1"/>
  <c r="CC278" i="1"/>
  <c r="CB278" i="1"/>
  <c r="CA278" i="1"/>
  <c r="BZ278" i="1"/>
  <c r="BY278" i="1"/>
  <c r="BX278" i="1"/>
  <c r="BW278" i="1"/>
  <c r="BV278" i="1"/>
  <c r="BU278" i="1"/>
  <c r="BT278" i="1"/>
  <c r="BS278" i="1"/>
  <c r="BN278" i="1"/>
  <c r="BM278" i="1"/>
  <c r="BL278" i="1"/>
  <c r="BK278" i="1"/>
  <c r="BJ278" i="1"/>
  <c r="DW278" i="1" s="1"/>
  <c r="BI278" i="1"/>
  <c r="BH278" i="1"/>
  <c r="BG278" i="1"/>
  <c r="BF278" i="1"/>
  <c r="BE278" i="1"/>
  <c r="BD278" i="1"/>
  <c r="BC278" i="1"/>
  <c r="BB278" i="1"/>
  <c r="AY278" i="1"/>
  <c r="AX278" i="1"/>
  <c r="AW278" i="1"/>
  <c r="AU278" i="1"/>
  <c r="AT278" i="1"/>
  <c r="AS278" i="1"/>
  <c r="AR278" i="1"/>
  <c r="AP278" i="1"/>
  <c r="DC278" i="1" s="1"/>
  <c r="AO278" i="1"/>
  <c r="AN278" i="1"/>
  <c r="AM278" i="1"/>
  <c r="AK278" i="1"/>
  <c r="AI278" i="1"/>
  <c r="AH278" i="1"/>
  <c r="AG278" i="1"/>
  <c r="AF278" i="1"/>
  <c r="AE278" i="1"/>
  <c r="AD278" i="1"/>
  <c r="AC278" i="1"/>
  <c r="AB278" i="1"/>
  <c r="Z278" i="1"/>
  <c r="AA278" i="1" s="1"/>
  <c r="Y278" i="1"/>
  <c r="X278" i="1"/>
  <c r="W278" i="1"/>
  <c r="V278" i="1"/>
  <c r="CI278" i="1" s="1"/>
  <c r="T278" i="1"/>
  <c r="S278" i="1"/>
  <c r="R278" i="1"/>
  <c r="P278" i="1"/>
  <c r="EX277" i="1"/>
  <c r="EW277" i="1"/>
  <c r="EV277" i="1"/>
  <c r="EU277" i="1"/>
  <c r="EP277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B277" i="1"/>
  <c r="DA277" i="1"/>
  <c r="CZ277" i="1"/>
  <c r="CY277" i="1"/>
  <c r="CX277" i="1"/>
  <c r="CW277" i="1"/>
  <c r="CV277" i="1"/>
  <c r="CU277" i="1"/>
  <c r="CT277" i="1"/>
  <c r="CS277" i="1"/>
  <c r="CR277" i="1"/>
  <c r="CQ277" i="1"/>
  <c r="CP277" i="1"/>
  <c r="CO277" i="1"/>
  <c r="CN277" i="1"/>
  <c r="CM277" i="1"/>
  <c r="CH277" i="1"/>
  <c r="CG277" i="1"/>
  <c r="CF277" i="1"/>
  <c r="CE277" i="1"/>
  <c r="CD277" i="1"/>
  <c r="EQ277" i="1" s="1"/>
  <c r="CC277" i="1"/>
  <c r="CB277" i="1"/>
  <c r="CA277" i="1"/>
  <c r="BZ277" i="1"/>
  <c r="BY277" i="1"/>
  <c r="BX277" i="1"/>
  <c r="BW277" i="1"/>
  <c r="BV277" i="1"/>
  <c r="BU277" i="1"/>
  <c r="BT277" i="1"/>
  <c r="BS277" i="1"/>
  <c r="BN277" i="1"/>
  <c r="BM277" i="1"/>
  <c r="BL277" i="1"/>
  <c r="BK277" i="1"/>
  <c r="BJ277" i="1"/>
  <c r="DW277" i="1" s="1"/>
  <c r="BI277" i="1"/>
  <c r="BH277" i="1"/>
  <c r="BG277" i="1"/>
  <c r="BF277" i="1"/>
  <c r="BE277" i="1"/>
  <c r="BD277" i="1"/>
  <c r="BC277" i="1"/>
  <c r="BB277" i="1"/>
  <c r="AY277" i="1"/>
  <c r="AX277" i="1"/>
  <c r="AW277" i="1"/>
  <c r="AU277" i="1"/>
  <c r="AT277" i="1"/>
  <c r="AS277" i="1"/>
  <c r="AR277" i="1"/>
  <c r="AP277" i="1"/>
  <c r="DC277" i="1" s="1"/>
  <c r="AO277" i="1"/>
  <c r="AN277" i="1"/>
  <c r="AM277" i="1"/>
  <c r="AK277" i="1"/>
  <c r="AL277" i="1" s="1"/>
  <c r="AI277" i="1"/>
  <c r="AH277" i="1"/>
  <c r="AG277" i="1"/>
  <c r="AF277" i="1"/>
  <c r="AE277" i="1"/>
  <c r="AD277" i="1"/>
  <c r="AC277" i="1"/>
  <c r="AB277" i="1"/>
  <c r="Z277" i="1"/>
  <c r="AA277" i="1" s="1"/>
  <c r="Y277" i="1"/>
  <c r="X277" i="1"/>
  <c r="W277" i="1"/>
  <c r="V277" i="1"/>
  <c r="CI277" i="1" s="1"/>
  <c r="T277" i="1"/>
  <c r="S277" i="1"/>
  <c r="R277" i="1"/>
  <c r="P277" i="1"/>
  <c r="EX276" i="1"/>
  <c r="EW276" i="1"/>
  <c r="EV276" i="1"/>
  <c r="EU276" i="1"/>
  <c r="EP276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B276" i="1"/>
  <c r="DA276" i="1"/>
  <c r="CZ276" i="1"/>
  <c r="CY276" i="1"/>
  <c r="CX276" i="1"/>
  <c r="CW276" i="1"/>
  <c r="CV276" i="1"/>
  <c r="CU276" i="1"/>
  <c r="CT276" i="1"/>
  <c r="CS276" i="1"/>
  <c r="CR276" i="1"/>
  <c r="CQ276" i="1"/>
  <c r="CP276" i="1"/>
  <c r="CO276" i="1"/>
  <c r="CN276" i="1"/>
  <c r="CM276" i="1"/>
  <c r="CH276" i="1"/>
  <c r="CG276" i="1"/>
  <c r="CF276" i="1"/>
  <c r="CE276" i="1"/>
  <c r="CD276" i="1"/>
  <c r="EQ276" i="1" s="1"/>
  <c r="CC276" i="1"/>
  <c r="CB276" i="1"/>
  <c r="CA276" i="1"/>
  <c r="BZ276" i="1"/>
  <c r="BY276" i="1"/>
  <c r="BX276" i="1"/>
  <c r="BW276" i="1"/>
  <c r="BV276" i="1"/>
  <c r="BU276" i="1"/>
  <c r="BT276" i="1"/>
  <c r="BS276" i="1"/>
  <c r="BN276" i="1"/>
  <c r="BM276" i="1"/>
  <c r="BL276" i="1"/>
  <c r="BK276" i="1"/>
  <c r="BJ276" i="1"/>
  <c r="DW276" i="1" s="1"/>
  <c r="BI276" i="1"/>
  <c r="BH276" i="1"/>
  <c r="BG276" i="1"/>
  <c r="BF276" i="1"/>
  <c r="BE276" i="1"/>
  <c r="BD276" i="1"/>
  <c r="BC276" i="1"/>
  <c r="BB276" i="1"/>
  <c r="AY276" i="1"/>
  <c r="AX276" i="1"/>
  <c r="AW276" i="1"/>
  <c r="AU276" i="1"/>
  <c r="AT276" i="1"/>
  <c r="AS276" i="1"/>
  <c r="AR276" i="1"/>
  <c r="AP276" i="1"/>
  <c r="DC276" i="1" s="1"/>
  <c r="AO276" i="1"/>
  <c r="AN276" i="1"/>
  <c r="AM276" i="1"/>
  <c r="AK276" i="1"/>
  <c r="AI276" i="1"/>
  <c r="AH276" i="1"/>
  <c r="AG276" i="1"/>
  <c r="AF276" i="1"/>
  <c r="AE276" i="1"/>
  <c r="AD276" i="1"/>
  <c r="AC276" i="1"/>
  <c r="AB276" i="1"/>
  <c r="Z276" i="1"/>
  <c r="AA276" i="1" s="1"/>
  <c r="Y276" i="1"/>
  <c r="X276" i="1"/>
  <c r="W276" i="1"/>
  <c r="V276" i="1"/>
  <c r="CI276" i="1" s="1"/>
  <c r="T276" i="1"/>
  <c r="S276" i="1"/>
  <c r="R276" i="1"/>
  <c r="P276" i="1"/>
  <c r="EX275" i="1"/>
  <c r="EW275" i="1"/>
  <c r="EV275" i="1"/>
  <c r="EU275" i="1"/>
  <c r="EP275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V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B275" i="1"/>
  <c r="DA275" i="1"/>
  <c r="CZ275" i="1"/>
  <c r="CY275" i="1"/>
  <c r="CX275" i="1"/>
  <c r="CW275" i="1"/>
  <c r="CV275" i="1"/>
  <c r="CU275" i="1"/>
  <c r="CT275" i="1"/>
  <c r="CS275" i="1"/>
  <c r="CR275" i="1"/>
  <c r="CQ275" i="1"/>
  <c r="CP275" i="1"/>
  <c r="CO275" i="1"/>
  <c r="CN275" i="1"/>
  <c r="CM275" i="1"/>
  <c r="CH275" i="1"/>
  <c r="CG275" i="1"/>
  <c r="CF275" i="1"/>
  <c r="CE275" i="1"/>
  <c r="CD275" i="1"/>
  <c r="EQ275" i="1" s="1"/>
  <c r="CC275" i="1"/>
  <c r="CB275" i="1"/>
  <c r="CA275" i="1"/>
  <c r="BZ275" i="1"/>
  <c r="BY275" i="1"/>
  <c r="BX275" i="1"/>
  <c r="BW275" i="1"/>
  <c r="BV275" i="1"/>
  <c r="BU275" i="1"/>
  <c r="BT275" i="1"/>
  <c r="BS275" i="1"/>
  <c r="BN275" i="1"/>
  <c r="BM275" i="1"/>
  <c r="BL275" i="1"/>
  <c r="BK275" i="1"/>
  <c r="BJ275" i="1"/>
  <c r="DW275" i="1" s="1"/>
  <c r="BI275" i="1"/>
  <c r="BH275" i="1"/>
  <c r="BG275" i="1"/>
  <c r="BF275" i="1"/>
  <c r="BE275" i="1"/>
  <c r="BD275" i="1"/>
  <c r="BC275" i="1"/>
  <c r="BB275" i="1"/>
  <c r="AY275" i="1"/>
  <c r="AX275" i="1"/>
  <c r="AW275" i="1"/>
  <c r="AU275" i="1"/>
  <c r="AT275" i="1"/>
  <c r="AS275" i="1"/>
  <c r="AR275" i="1"/>
  <c r="AP275" i="1"/>
  <c r="DC275" i="1" s="1"/>
  <c r="AO275" i="1"/>
  <c r="AN275" i="1"/>
  <c r="AM275" i="1"/>
  <c r="AK275" i="1"/>
  <c r="AL275" i="1" s="1"/>
  <c r="AI275" i="1"/>
  <c r="AH275" i="1"/>
  <c r="AG275" i="1"/>
  <c r="AF275" i="1"/>
  <c r="AE275" i="1"/>
  <c r="AD275" i="1"/>
  <c r="AC275" i="1"/>
  <c r="AB275" i="1"/>
  <c r="Z275" i="1"/>
  <c r="AA275" i="1" s="1"/>
  <c r="Y275" i="1"/>
  <c r="X275" i="1"/>
  <c r="W275" i="1"/>
  <c r="V275" i="1"/>
  <c r="CI275" i="1" s="1"/>
  <c r="T275" i="1"/>
  <c r="S275" i="1"/>
  <c r="R275" i="1"/>
  <c r="P275" i="1"/>
  <c r="EX274" i="1"/>
  <c r="EW274" i="1"/>
  <c r="EV274" i="1"/>
  <c r="EU274" i="1"/>
  <c r="EP274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B274" i="1"/>
  <c r="DA274" i="1"/>
  <c r="CZ274" i="1"/>
  <c r="CY274" i="1"/>
  <c r="CX274" i="1"/>
  <c r="CW274" i="1"/>
  <c r="CV274" i="1"/>
  <c r="CU274" i="1"/>
  <c r="CT274" i="1"/>
  <c r="CS274" i="1"/>
  <c r="CR274" i="1"/>
  <c r="CQ274" i="1"/>
  <c r="CP274" i="1"/>
  <c r="CO274" i="1"/>
  <c r="CN274" i="1"/>
  <c r="CM274" i="1"/>
  <c r="CH274" i="1"/>
  <c r="CG274" i="1"/>
  <c r="CF274" i="1"/>
  <c r="CE274" i="1"/>
  <c r="CD274" i="1"/>
  <c r="EQ274" i="1" s="1"/>
  <c r="CC274" i="1"/>
  <c r="CB274" i="1"/>
  <c r="CA274" i="1"/>
  <c r="BZ274" i="1"/>
  <c r="BY274" i="1"/>
  <c r="BX274" i="1"/>
  <c r="BW274" i="1"/>
  <c r="BV274" i="1"/>
  <c r="BU274" i="1"/>
  <c r="BT274" i="1"/>
  <c r="BS274" i="1"/>
  <c r="BN274" i="1"/>
  <c r="BM274" i="1"/>
  <c r="BL274" i="1"/>
  <c r="BK274" i="1"/>
  <c r="BJ274" i="1"/>
  <c r="DW274" i="1" s="1"/>
  <c r="BI274" i="1"/>
  <c r="BH274" i="1"/>
  <c r="BG274" i="1"/>
  <c r="BF274" i="1"/>
  <c r="BE274" i="1"/>
  <c r="BD274" i="1"/>
  <c r="BC274" i="1"/>
  <c r="BB274" i="1"/>
  <c r="AY274" i="1"/>
  <c r="AX274" i="1"/>
  <c r="AW274" i="1"/>
  <c r="AU274" i="1"/>
  <c r="AT274" i="1"/>
  <c r="AS274" i="1"/>
  <c r="AR274" i="1"/>
  <c r="AP274" i="1"/>
  <c r="DC274" i="1" s="1"/>
  <c r="AO274" i="1"/>
  <c r="AN274" i="1"/>
  <c r="AM274" i="1"/>
  <c r="AK274" i="1"/>
  <c r="AI274" i="1"/>
  <c r="AH274" i="1"/>
  <c r="AG274" i="1"/>
  <c r="AF274" i="1"/>
  <c r="AE274" i="1"/>
  <c r="AD274" i="1"/>
  <c r="AC274" i="1"/>
  <c r="AB274" i="1"/>
  <c r="Z274" i="1"/>
  <c r="AA274" i="1" s="1"/>
  <c r="Y274" i="1"/>
  <c r="X274" i="1"/>
  <c r="W274" i="1"/>
  <c r="V274" i="1"/>
  <c r="CI274" i="1" s="1"/>
  <c r="T274" i="1"/>
  <c r="S274" i="1"/>
  <c r="R274" i="1"/>
  <c r="P274" i="1"/>
  <c r="EX273" i="1"/>
  <c r="EW273" i="1"/>
  <c r="EV273" i="1"/>
  <c r="EU273" i="1"/>
  <c r="EP273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B273" i="1"/>
  <c r="DA273" i="1"/>
  <c r="CZ273" i="1"/>
  <c r="CY273" i="1"/>
  <c r="CX273" i="1"/>
  <c r="CW273" i="1"/>
  <c r="CV273" i="1"/>
  <c r="CU273" i="1"/>
  <c r="CT273" i="1"/>
  <c r="CS273" i="1"/>
  <c r="CR273" i="1"/>
  <c r="CQ273" i="1"/>
  <c r="CP273" i="1"/>
  <c r="CO273" i="1"/>
  <c r="CN273" i="1"/>
  <c r="CM273" i="1"/>
  <c r="CH273" i="1"/>
  <c r="CG273" i="1"/>
  <c r="CF273" i="1"/>
  <c r="CE273" i="1"/>
  <c r="CD273" i="1"/>
  <c r="EQ273" i="1" s="1"/>
  <c r="CC273" i="1"/>
  <c r="CB273" i="1"/>
  <c r="CA273" i="1"/>
  <c r="BZ273" i="1"/>
  <c r="BY273" i="1"/>
  <c r="BX273" i="1"/>
  <c r="BW273" i="1"/>
  <c r="BV273" i="1"/>
  <c r="BU273" i="1"/>
  <c r="BT273" i="1"/>
  <c r="BS273" i="1"/>
  <c r="BN273" i="1"/>
  <c r="BM273" i="1"/>
  <c r="BL273" i="1"/>
  <c r="BK273" i="1"/>
  <c r="BJ273" i="1"/>
  <c r="DW273" i="1" s="1"/>
  <c r="BI273" i="1"/>
  <c r="BH273" i="1"/>
  <c r="BG273" i="1"/>
  <c r="BF273" i="1"/>
  <c r="BE273" i="1"/>
  <c r="BD273" i="1"/>
  <c r="BC273" i="1"/>
  <c r="BB273" i="1"/>
  <c r="AY273" i="1"/>
  <c r="AX273" i="1"/>
  <c r="AW273" i="1"/>
  <c r="AU273" i="1"/>
  <c r="AT273" i="1"/>
  <c r="AS273" i="1"/>
  <c r="AR273" i="1"/>
  <c r="AP273" i="1"/>
  <c r="DC273" i="1" s="1"/>
  <c r="AO273" i="1"/>
  <c r="AN273" i="1"/>
  <c r="AM273" i="1"/>
  <c r="AK273" i="1"/>
  <c r="AL273" i="1" s="1"/>
  <c r="AI273" i="1"/>
  <c r="AH273" i="1"/>
  <c r="AG273" i="1"/>
  <c r="AF273" i="1"/>
  <c r="AE273" i="1"/>
  <c r="AD273" i="1"/>
  <c r="AC273" i="1"/>
  <c r="AB273" i="1"/>
  <c r="Z273" i="1"/>
  <c r="AA273" i="1" s="1"/>
  <c r="Y273" i="1"/>
  <c r="X273" i="1"/>
  <c r="W273" i="1"/>
  <c r="V273" i="1"/>
  <c r="CI273" i="1" s="1"/>
  <c r="T273" i="1"/>
  <c r="S273" i="1"/>
  <c r="R273" i="1"/>
  <c r="P273" i="1"/>
  <c r="EX272" i="1"/>
  <c r="EW272" i="1"/>
  <c r="EV272" i="1"/>
  <c r="EU272" i="1"/>
  <c r="EP272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B272" i="1"/>
  <c r="DA272" i="1"/>
  <c r="CZ272" i="1"/>
  <c r="CY272" i="1"/>
  <c r="CX272" i="1"/>
  <c r="CW272" i="1"/>
  <c r="CV272" i="1"/>
  <c r="CU272" i="1"/>
  <c r="CT272" i="1"/>
  <c r="CS272" i="1"/>
  <c r="CR272" i="1"/>
  <c r="CQ272" i="1"/>
  <c r="CP272" i="1"/>
  <c r="CO272" i="1"/>
  <c r="CN272" i="1"/>
  <c r="CM272" i="1"/>
  <c r="CH272" i="1"/>
  <c r="CG272" i="1"/>
  <c r="CF272" i="1"/>
  <c r="CE272" i="1"/>
  <c r="CD272" i="1"/>
  <c r="EQ272" i="1" s="1"/>
  <c r="CC272" i="1"/>
  <c r="CB272" i="1"/>
  <c r="CA272" i="1"/>
  <c r="BZ272" i="1"/>
  <c r="BY272" i="1"/>
  <c r="BX272" i="1"/>
  <c r="BW272" i="1"/>
  <c r="BV272" i="1"/>
  <c r="BU272" i="1"/>
  <c r="BT272" i="1"/>
  <c r="BS272" i="1"/>
  <c r="BN272" i="1"/>
  <c r="BM272" i="1"/>
  <c r="BL272" i="1"/>
  <c r="BK272" i="1"/>
  <c r="BJ272" i="1"/>
  <c r="DW272" i="1" s="1"/>
  <c r="BI272" i="1"/>
  <c r="BH272" i="1"/>
  <c r="BG272" i="1"/>
  <c r="BF272" i="1"/>
  <c r="BE272" i="1"/>
  <c r="BD272" i="1"/>
  <c r="BC272" i="1"/>
  <c r="BB272" i="1"/>
  <c r="AY272" i="1"/>
  <c r="AX272" i="1"/>
  <c r="AW272" i="1"/>
  <c r="AU272" i="1"/>
  <c r="AT272" i="1"/>
  <c r="AS272" i="1"/>
  <c r="AR272" i="1"/>
  <c r="AP272" i="1"/>
  <c r="DC272" i="1" s="1"/>
  <c r="AO272" i="1"/>
  <c r="AN272" i="1"/>
  <c r="AM272" i="1"/>
  <c r="AK272" i="1"/>
  <c r="AI272" i="1"/>
  <c r="AH272" i="1"/>
  <c r="AG272" i="1"/>
  <c r="AF272" i="1"/>
  <c r="AE272" i="1"/>
  <c r="AD272" i="1"/>
  <c r="AC272" i="1"/>
  <c r="AB272" i="1"/>
  <c r="Z272" i="1"/>
  <c r="AA272" i="1" s="1"/>
  <c r="Y272" i="1"/>
  <c r="X272" i="1"/>
  <c r="W272" i="1"/>
  <c r="V272" i="1"/>
  <c r="CI272" i="1" s="1"/>
  <c r="T272" i="1"/>
  <c r="S272" i="1"/>
  <c r="R272" i="1"/>
  <c r="P272" i="1"/>
  <c r="EX271" i="1"/>
  <c r="EW271" i="1"/>
  <c r="EV271" i="1"/>
  <c r="EU271" i="1"/>
  <c r="EP271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B271" i="1"/>
  <c r="DA271" i="1"/>
  <c r="CZ271" i="1"/>
  <c r="CY271" i="1"/>
  <c r="CX271" i="1"/>
  <c r="CW271" i="1"/>
  <c r="CV271" i="1"/>
  <c r="CU271" i="1"/>
  <c r="CT271" i="1"/>
  <c r="CS271" i="1"/>
  <c r="CR271" i="1"/>
  <c r="CQ271" i="1"/>
  <c r="CP271" i="1"/>
  <c r="CO271" i="1"/>
  <c r="CN271" i="1"/>
  <c r="CM271" i="1"/>
  <c r="CH271" i="1"/>
  <c r="CG271" i="1"/>
  <c r="CF271" i="1"/>
  <c r="CE271" i="1"/>
  <c r="CD271" i="1"/>
  <c r="EQ271" i="1" s="1"/>
  <c r="CC271" i="1"/>
  <c r="CB271" i="1"/>
  <c r="CA271" i="1"/>
  <c r="BZ271" i="1"/>
  <c r="BY271" i="1"/>
  <c r="BX271" i="1"/>
  <c r="BW271" i="1"/>
  <c r="BV271" i="1"/>
  <c r="BU271" i="1"/>
  <c r="BT271" i="1"/>
  <c r="BS271" i="1"/>
  <c r="BN271" i="1"/>
  <c r="BM271" i="1"/>
  <c r="BL271" i="1"/>
  <c r="BK271" i="1"/>
  <c r="BJ271" i="1"/>
  <c r="DW271" i="1" s="1"/>
  <c r="BI271" i="1"/>
  <c r="BH271" i="1"/>
  <c r="BG271" i="1"/>
  <c r="BF271" i="1"/>
  <c r="BE271" i="1"/>
  <c r="BD271" i="1"/>
  <c r="BC271" i="1"/>
  <c r="BB271" i="1"/>
  <c r="AY271" i="1"/>
  <c r="AX271" i="1"/>
  <c r="AW271" i="1"/>
  <c r="AU271" i="1"/>
  <c r="AT271" i="1"/>
  <c r="AS271" i="1"/>
  <c r="AR271" i="1"/>
  <c r="AP271" i="1"/>
  <c r="DC271" i="1" s="1"/>
  <c r="AO271" i="1"/>
  <c r="AN271" i="1"/>
  <c r="AM271" i="1"/>
  <c r="AK271" i="1"/>
  <c r="AL271" i="1" s="1"/>
  <c r="AI271" i="1"/>
  <c r="AH271" i="1"/>
  <c r="AG271" i="1"/>
  <c r="AF271" i="1"/>
  <c r="AE271" i="1"/>
  <c r="AD271" i="1"/>
  <c r="AC271" i="1"/>
  <c r="AB271" i="1"/>
  <c r="Z271" i="1"/>
  <c r="AA271" i="1" s="1"/>
  <c r="Y271" i="1"/>
  <c r="X271" i="1"/>
  <c r="W271" i="1"/>
  <c r="V271" i="1"/>
  <c r="CI271" i="1" s="1"/>
  <c r="T271" i="1"/>
  <c r="S271" i="1"/>
  <c r="R271" i="1"/>
  <c r="P271" i="1"/>
  <c r="EX270" i="1"/>
  <c r="EW270" i="1"/>
  <c r="EV270" i="1"/>
  <c r="EU270" i="1"/>
  <c r="EP270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V270" i="1"/>
  <c r="DU270" i="1"/>
  <c r="DT270" i="1"/>
  <c r="DS270" i="1"/>
  <c r="DR270" i="1"/>
  <c r="DQ270" i="1"/>
  <c r="DP270" i="1"/>
  <c r="DO270" i="1"/>
  <c r="DN270" i="1"/>
  <c r="DM270" i="1"/>
  <c r="DL270" i="1"/>
  <c r="DK270" i="1"/>
  <c r="DJ270" i="1"/>
  <c r="DI270" i="1"/>
  <c r="DH270" i="1"/>
  <c r="DG270" i="1"/>
  <c r="DB270" i="1"/>
  <c r="DA270" i="1"/>
  <c r="CZ270" i="1"/>
  <c r="CY270" i="1"/>
  <c r="CX270" i="1"/>
  <c r="CW270" i="1"/>
  <c r="CV270" i="1"/>
  <c r="CU270" i="1"/>
  <c r="CT270" i="1"/>
  <c r="CS270" i="1"/>
  <c r="CR270" i="1"/>
  <c r="CQ270" i="1"/>
  <c r="CP270" i="1"/>
  <c r="CO270" i="1"/>
  <c r="CN270" i="1"/>
  <c r="CM270" i="1"/>
  <c r="CH270" i="1"/>
  <c r="CG270" i="1"/>
  <c r="CF270" i="1"/>
  <c r="CE270" i="1"/>
  <c r="CD270" i="1"/>
  <c r="EQ270" i="1" s="1"/>
  <c r="CC270" i="1"/>
  <c r="CB270" i="1"/>
  <c r="CA270" i="1"/>
  <c r="BZ270" i="1"/>
  <c r="BY270" i="1"/>
  <c r="BX270" i="1"/>
  <c r="BW270" i="1"/>
  <c r="BV270" i="1"/>
  <c r="BU270" i="1"/>
  <c r="BT270" i="1"/>
  <c r="BS270" i="1"/>
  <c r="BN270" i="1"/>
  <c r="BM270" i="1"/>
  <c r="BL270" i="1"/>
  <c r="BK270" i="1"/>
  <c r="BJ270" i="1"/>
  <c r="DW270" i="1" s="1"/>
  <c r="BI270" i="1"/>
  <c r="BH270" i="1"/>
  <c r="BG270" i="1"/>
  <c r="BF270" i="1"/>
  <c r="BE270" i="1"/>
  <c r="BD270" i="1"/>
  <c r="BC270" i="1"/>
  <c r="BB270" i="1"/>
  <c r="AY270" i="1"/>
  <c r="AX270" i="1"/>
  <c r="AW270" i="1"/>
  <c r="AU270" i="1"/>
  <c r="AT270" i="1"/>
  <c r="AS270" i="1"/>
  <c r="AR270" i="1"/>
  <c r="AP270" i="1"/>
  <c r="DC270" i="1" s="1"/>
  <c r="AO270" i="1"/>
  <c r="AN270" i="1"/>
  <c r="AM270" i="1"/>
  <c r="AK270" i="1"/>
  <c r="AI270" i="1"/>
  <c r="AH270" i="1"/>
  <c r="AG270" i="1"/>
  <c r="AF270" i="1"/>
  <c r="AE270" i="1"/>
  <c r="AD270" i="1"/>
  <c r="AC270" i="1"/>
  <c r="AB270" i="1"/>
  <c r="Z270" i="1"/>
  <c r="AA270" i="1" s="1"/>
  <c r="Y270" i="1"/>
  <c r="X270" i="1"/>
  <c r="W270" i="1"/>
  <c r="V270" i="1"/>
  <c r="CI270" i="1" s="1"/>
  <c r="T270" i="1"/>
  <c r="S270" i="1"/>
  <c r="R270" i="1"/>
  <c r="P270" i="1"/>
  <c r="EX269" i="1"/>
  <c r="EW269" i="1"/>
  <c r="EV269" i="1"/>
  <c r="EU269" i="1"/>
  <c r="EP269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V269" i="1"/>
  <c r="DU269" i="1"/>
  <c r="DT269" i="1"/>
  <c r="DS269" i="1"/>
  <c r="DR269" i="1"/>
  <c r="DQ269" i="1"/>
  <c r="DP269" i="1"/>
  <c r="DO269" i="1"/>
  <c r="DN269" i="1"/>
  <c r="DM269" i="1"/>
  <c r="DL269" i="1"/>
  <c r="DK269" i="1"/>
  <c r="DJ269" i="1"/>
  <c r="DI269" i="1"/>
  <c r="DH269" i="1"/>
  <c r="DG269" i="1"/>
  <c r="DB269" i="1"/>
  <c r="DA269" i="1"/>
  <c r="CZ269" i="1"/>
  <c r="CY269" i="1"/>
  <c r="CX269" i="1"/>
  <c r="CW269" i="1"/>
  <c r="CV269" i="1"/>
  <c r="CU269" i="1"/>
  <c r="CT269" i="1"/>
  <c r="CS269" i="1"/>
  <c r="CR269" i="1"/>
  <c r="CQ269" i="1"/>
  <c r="CP269" i="1"/>
  <c r="CO269" i="1"/>
  <c r="CN269" i="1"/>
  <c r="CM269" i="1"/>
  <c r="CH269" i="1"/>
  <c r="CG269" i="1"/>
  <c r="CF269" i="1"/>
  <c r="CE269" i="1"/>
  <c r="CD269" i="1"/>
  <c r="EQ269" i="1" s="1"/>
  <c r="CC269" i="1"/>
  <c r="CB269" i="1"/>
  <c r="CA269" i="1"/>
  <c r="BZ269" i="1"/>
  <c r="BY269" i="1"/>
  <c r="BX269" i="1"/>
  <c r="BW269" i="1"/>
  <c r="BV269" i="1"/>
  <c r="BU269" i="1"/>
  <c r="BT269" i="1"/>
  <c r="BS269" i="1"/>
  <c r="BN269" i="1"/>
  <c r="BM269" i="1"/>
  <c r="BL269" i="1"/>
  <c r="BK269" i="1"/>
  <c r="BJ269" i="1"/>
  <c r="DW269" i="1" s="1"/>
  <c r="BI269" i="1"/>
  <c r="BH269" i="1"/>
  <c r="BG269" i="1"/>
  <c r="BF269" i="1"/>
  <c r="BE269" i="1"/>
  <c r="BD269" i="1"/>
  <c r="BC269" i="1"/>
  <c r="BB269" i="1"/>
  <c r="AY269" i="1"/>
  <c r="AX269" i="1"/>
  <c r="AW269" i="1"/>
  <c r="AU269" i="1"/>
  <c r="AT269" i="1"/>
  <c r="AS269" i="1"/>
  <c r="AR269" i="1"/>
  <c r="AP269" i="1"/>
  <c r="DC269" i="1" s="1"/>
  <c r="AO269" i="1"/>
  <c r="AN269" i="1"/>
  <c r="AM269" i="1"/>
  <c r="AK269" i="1"/>
  <c r="AL269" i="1" s="1"/>
  <c r="AI269" i="1"/>
  <c r="AH269" i="1"/>
  <c r="AG269" i="1"/>
  <c r="AF269" i="1"/>
  <c r="AE269" i="1"/>
  <c r="AD269" i="1"/>
  <c r="AC269" i="1"/>
  <c r="AB269" i="1"/>
  <c r="Z269" i="1"/>
  <c r="AA269" i="1" s="1"/>
  <c r="Y269" i="1"/>
  <c r="X269" i="1"/>
  <c r="W269" i="1"/>
  <c r="V269" i="1"/>
  <c r="CI269" i="1" s="1"/>
  <c r="T269" i="1"/>
  <c r="S269" i="1"/>
  <c r="R269" i="1"/>
  <c r="P269" i="1"/>
  <c r="EX268" i="1"/>
  <c r="EW268" i="1"/>
  <c r="EV268" i="1"/>
  <c r="EU268" i="1"/>
  <c r="EP268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V268" i="1"/>
  <c r="DU268" i="1"/>
  <c r="DT268" i="1"/>
  <c r="DS268" i="1"/>
  <c r="DR268" i="1"/>
  <c r="DQ268" i="1"/>
  <c r="DP268" i="1"/>
  <c r="DO268" i="1"/>
  <c r="DN268" i="1"/>
  <c r="DM268" i="1"/>
  <c r="DL268" i="1"/>
  <c r="DK268" i="1"/>
  <c r="DJ268" i="1"/>
  <c r="DI268" i="1"/>
  <c r="DH268" i="1"/>
  <c r="DG268" i="1"/>
  <c r="DB268" i="1"/>
  <c r="DA268" i="1"/>
  <c r="CZ268" i="1"/>
  <c r="CY268" i="1"/>
  <c r="CX268" i="1"/>
  <c r="CW268" i="1"/>
  <c r="CV268" i="1"/>
  <c r="CU268" i="1"/>
  <c r="CT268" i="1"/>
  <c r="CS268" i="1"/>
  <c r="CR268" i="1"/>
  <c r="CQ268" i="1"/>
  <c r="CP268" i="1"/>
  <c r="CO268" i="1"/>
  <c r="CN268" i="1"/>
  <c r="CM268" i="1"/>
  <c r="CH268" i="1"/>
  <c r="CG268" i="1"/>
  <c r="CF268" i="1"/>
  <c r="CE268" i="1"/>
  <c r="CD268" i="1"/>
  <c r="EQ268" i="1" s="1"/>
  <c r="CC268" i="1"/>
  <c r="CB268" i="1"/>
  <c r="CA268" i="1"/>
  <c r="BZ268" i="1"/>
  <c r="BY268" i="1"/>
  <c r="BX268" i="1"/>
  <c r="BW268" i="1"/>
  <c r="BV268" i="1"/>
  <c r="BU268" i="1"/>
  <c r="BT268" i="1"/>
  <c r="BS268" i="1"/>
  <c r="BN268" i="1"/>
  <c r="BM268" i="1"/>
  <c r="BL268" i="1"/>
  <c r="BK268" i="1"/>
  <c r="BJ268" i="1"/>
  <c r="DW268" i="1" s="1"/>
  <c r="BI268" i="1"/>
  <c r="BH268" i="1"/>
  <c r="BG268" i="1"/>
  <c r="BF268" i="1"/>
  <c r="BE268" i="1"/>
  <c r="BD268" i="1"/>
  <c r="BC268" i="1"/>
  <c r="BB268" i="1"/>
  <c r="AY268" i="1"/>
  <c r="AX268" i="1"/>
  <c r="AW268" i="1"/>
  <c r="AU268" i="1"/>
  <c r="AT268" i="1"/>
  <c r="AS268" i="1"/>
  <c r="AR268" i="1"/>
  <c r="AP268" i="1"/>
  <c r="DC268" i="1" s="1"/>
  <c r="AO268" i="1"/>
  <c r="AN268" i="1"/>
  <c r="AM268" i="1"/>
  <c r="AK268" i="1"/>
  <c r="AI268" i="1"/>
  <c r="AH268" i="1"/>
  <c r="AG268" i="1"/>
  <c r="AF268" i="1"/>
  <c r="AE268" i="1"/>
  <c r="AD268" i="1"/>
  <c r="AC268" i="1"/>
  <c r="AB268" i="1"/>
  <c r="Z268" i="1"/>
  <c r="Y268" i="1"/>
  <c r="X268" i="1"/>
  <c r="W268" i="1"/>
  <c r="V268" i="1"/>
  <c r="CI268" i="1" s="1"/>
  <c r="T268" i="1"/>
  <c r="S268" i="1"/>
  <c r="R268" i="1"/>
  <c r="P268" i="1"/>
  <c r="EX267" i="1"/>
  <c r="EW267" i="1"/>
  <c r="EV267" i="1"/>
  <c r="EU267" i="1"/>
  <c r="EP267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V267" i="1"/>
  <c r="DU267" i="1"/>
  <c r="DT267" i="1"/>
  <c r="DS267" i="1"/>
  <c r="DR267" i="1"/>
  <c r="DQ267" i="1"/>
  <c r="DP267" i="1"/>
  <c r="DO267" i="1"/>
  <c r="DN267" i="1"/>
  <c r="DM267" i="1"/>
  <c r="DL267" i="1"/>
  <c r="DK267" i="1"/>
  <c r="DJ267" i="1"/>
  <c r="DI267" i="1"/>
  <c r="DH267" i="1"/>
  <c r="DG267" i="1"/>
  <c r="DB267" i="1"/>
  <c r="DA267" i="1"/>
  <c r="CZ267" i="1"/>
  <c r="CY267" i="1"/>
  <c r="CX267" i="1"/>
  <c r="CW267" i="1"/>
  <c r="CV267" i="1"/>
  <c r="CU267" i="1"/>
  <c r="CT267" i="1"/>
  <c r="CS267" i="1"/>
  <c r="CR267" i="1"/>
  <c r="CQ267" i="1"/>
  <c r="CP267" i="1"/>
  <c r="CO267" i="1"/>
  <c r="CN267" i="1"/>
  <c r="CM267" i="1"/>
  <c r="CH267" i="1"/>
  <c r="CG267" i="1"/>
  <c r="CF267" i="1"/>
  <c r="CE267" i="1"/>
  <c r="CD267" i="1"/>
  <c r="EQ267" i="1" s="1"/>
  <c r="CC267" i="1"/>
  <c r="CB267" i="1"/>
  <c r="CA267" i="1"/>
  <c r="BZ267" i="1"/>
  <c r="BY267" i="1"/>
  <c r="BX267" i="1"/>
  <c r="BW267" i="1"/>
  <c r="BV267" i="1"/>
  <c r="BU267" i="1"/>
  <c r="BT267" i="1"/>
  <c r="BS267" i="1"/>
  <c r="BN267" i="1"/>
  <c r="BM267" i="1"/>
  <c r="BL267" i="1"/>
  <c r="BK267" i="1"/>
  <c r="BJ267" i="1"/>
  <c r="DW267" i="1" s="1"/>
  <c r="BI267" i="1"/>
  <c r="BH267" i="1"/>
  <c r="BG267" i="1"/>
  <c r="BF267" i="1"/>
  <c r="BE267" i="1"/>
  <c r="BD267" i="1"/>
  <c r="BC267" i="1"/>
  <c r="BB267" i="1"/>
  <c r="AY267" i="1"/>
  <c r="AX267" i="1"/>
  <c r="AW267" i="1"/>
  <c r="AU267" i="1"/>
  <c r="AT267" i="1"/>
  <c r="AS267" i="1"/>
  <c r="AR267" i="1"/>
  <c r="AP267" i="1"/>
  <c r="DC267" i="1" s="1"/>
  <c r="AO267" i="1"/>
  <c r="AN267" i="1"/>
  <c r="AM267" i="1"/>
  <c r="AK267" i="1"/>
  <c r="AL267" i="1" s="1"/>
  <c r="AI267" i="1"/>
  <c r="AH267" i="1"/>
  <c r="AG267" i="1"/>
  <c r="AF267" i="1"/>
  <c r="AE267" i="1"/>
  <c r="AD267" i="1"/>
  <c r="AC267" i="1"/>
  <c r="AB267" i="1"/>
  <c r="Z267" i="1"/>
  <c r="AA267" i="1" s="1"/>
  <c r="Y267" i="1"/>
  <c r="X267" i="1"/>
  <c r="W267" i="1"/>
  <c r="V267" i="1"/>
  <c r="CI267" i="1" s="1"/>
  <c r="T267" i="1"/>
  <c r="S267" i="1"/>
  <c r="R267" i="1"/>
  <c r="P267" i="1"/>
  <c r="EX266" i="1"/>
  <c r="EW266" i="1"/>
  <c r="EV266" i="1"/>
  <c r="EU266" i="1"/>
  <c r="EP266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V266" i="1"/>
  <c r="DU266" i="1"/>
  <c r="DT266" i="1"/>
  <c r="DS266" i="1"/>
  <c r="DR266" i="1"/>
  <c r="DQ266" i="1"/>
  <c r="DP266" i="1"/>
  <c r="DO266" i="1"/>
  <c r="DN266" i="1"/>
  <c r="DM266" i="1"/>
  <c r="DL266" i="1"/>
  <c r="DK266" i="1"/>
  <c r="DJ266" i="1"/>
  <c r="DI266" i="1"/>
  <c r="DH266" i="1"/>
  <c r="DG266" i="1"/>
  <c r="DB266" i="1"/>
  <c r="DA266" i="1"/>
  <c r="CZ266" i="1"/>
  <c r="CY266" i="1"/>
  <c r="CX266" i="1"/>
  <c r="CW266" i="1"/>
  <c r="CV266" i="1"/>
  <c r="CU266" i="1"/>
  <c r="CT266" i="1"/>
  <c r="CS266" i="1"/>
  <c r="CR266" i="1"/>
  <c r="CQ266" i="1"/>
  <c r="CP266" i="1"/>
  <c r="CO266" i="1"/>
  <c r="CN266" i="1"/>
  <c r="CM266" i="1"/>
  <c r="CH266" i="1"/>
  <c r="CG266" i="1"/>
  <c r="CF266" i="1"/>
  <c r="CE266" i="1"/>
  <c r="CD266" i="1"/>
  <c r="EQ266" i="1" s="1"/>
  <c r="CC266" i="1"/>
  <c r="CB266" i="1"/>
  <c r="CA266" i="1"/>
  <c r="BZ266" i="1"/>
  <c r="BY266" i="1"/>
  <c r="BX266" i="1"/>
  <c r="BW266" i="1"/>
  <c r="BV266" i="1"/>
  <c r="BU266" i="1"/>
  <c r="BT266" i="1"/>
  <c r="BS266" i="1"/>
  <c r="BN266" i="1"/>
  <c r="BM266" i="1"/>
  <c r="BL266" i="1"/>
  <c r="BK266" i="1"/>
  <c r="BJ266" i="1"/>
  <c r="DW266" i="1" s="1"/>
  <c r="BI266" i="1"/>
  <c r="BH266" i="1"/>
  <c r="BG266" i="1"/>
  <c r="BF266" i="1"/>
  <c r="BE266" i="1"/>
  <c r="BD266" i="1"/>
  <c r="BC266" i="1"/>
  <c r="BB266" i="1"/>
  <c r="AY266" i="1"/>
  <c r="AX266" i="1"/>
  <c r="AW266" i="1"/>
  <c r="AU266" i="1"/>
  <c r="AT266" i="1"/>
  <c r="AS266" i="1"/>
  <c r="AR266" i="1"/>
  <c r="AP266" i="1"/>
  <c r="DC266" i="1" s="1"/>
  <c r="AO266" i="1"/>
  <c r="AN266" i="1"/>
  <c r="AM266" i="1"/>
  <c r="AK266" i="1"/>
  <c r="AI266" i="1"/>
  <c r="AH266" i="1"/>
  <c r="AG266" i="1"/>
  <c r="AF266" i="1"/>
  <c r="AE266" i="1"/>
  <c r="AD266" i="1"/>
  <c r="AC266" i="1"/>
  <c r="AB266" i="1"/>
  <c r="Z266" i="1"/>
  <c r="Y266" i="1"/>
  <c r="X266" i="1"/>
  <c r="W266" i="1"/>
  <c r="V266" i="1"/>
  <c r="CI266" i="1" s="1"/>
  <c r="T266" i="1"/>
  <c r="S266" i="1"/>
  <c r="R266" i="1"/>
  <c r="P266" i="1"/>
  <c r="EX265" i="1"/>
  <c r="EW265" i="1"/>
  <c r="EV265" i="1"/>
  <c r="EU265" i="1"/>
  <c r="EP265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V265" i="1"/>
  <c r="DU265" i="1"/>
  <c r="DT265" i="1"/>
  <c r="DS265" i="1"/>
  <c r="DR265" i="1"/>
  <c r="DQ265" i="1"/>
  <c r="DP265" i="1"/>
  <c r="DO265" i="1"/>
  <c r="DN265" i="1"/>
  <c r="DM265" i="1"/>
  <c r="DL265" i="1"/>
  <c r="DK265" i="1"/>
  <c r="DJ265" i="1"/>
  <c r="DI265" i="1"/>
  <c r="DH265" i="1"/>
  <c r="DG265" i="1"/>
  <c r="DB265" i="1"/>
  <c r="DA265" i="1"/>
  <c r="CZ265" i="1"/>
  <c r="CY265" i="1"/>
  <c r="CX265" i="1"/>
  <c r="CW265" i="1"/>
  <c r="CV265" i="1"/>
  <c r="CU265" i="1"/>
  <c r="CT265" i="1"/>
  <c r="CS265" i="1"/>
  <c r="CR265" i="1"/>
  <c r="CQ265" i="1"/>
  <c r="CP265" i="1"/>
  <c r="CO265" i="1"/>
  <c r="CN265" i="1"/>
  <c r="CM265" i="1"/>
  <c r="CH265" i="1"/>
  <c r="CG265" i="1"/>
  <c r="CF265" i="1"/>
  <c r="CE265" i="1"/>
  <c r="CD265" i="1"/>
  <c r="EQ265" i="1" s="1"/>
  <c r="CC265" i="1"/>
  <c r="CB265" i="1"/>
  <c r="CA265" i="1"/>
  <c r="BZ265" i="1"/>
  <c r="BY265" i="1"/>
  <c r="BX265" i="1"/>
  <c r="BW265" i="1"/>
  <c r="BV265" i="1"/>
  <c r="BU265" i="1"/>
  <c r="BT265" i="1"/>
  <c r="BS265" i="1"/>
  <c r="BN265" i="1"/>
  <c r="BM265" i="1"/>
  <c r="BL265" i="1"/>
  <c r="BK265" i="1"/>
  <c r="BJ265" i="1"/>
  <c r="DW265" i="1" s="1"/>
  <c r="BI265" i="1"/>
  <c r="BH265" i="1"/>
  <c r="BG265" i="1"/>
  <c r="BF265" i="1"/>
  <c r="BE265" i="1"/>
  <c r="BD265" i="1"/>
  <c r="BC265" i="1"/>
  <c r="BB265" i="1"/>
  <c r="AY265" i="1"/>
  <c r="AX265" i="1"/>
  <c r="AW265" i="1"/>
  <c r="AU265" i="1"/>
  <c r="AT265" i="1"/>
  <c r="AS265" i="1"/>
  <c r="AR265" i="1"/>
  <c r="AP265" i="1"/>
  <c r="DC265" i="1" s="1"/>
  <c r="AO265" i="1"/>
  <c r="AN265" i="1"/>
  <c r="AM265" i="1"/>
  <c r="AK265" i="1"/>
  <c r="AL265" i="1" s="1"/>
  <c r="AI265" i="1"/>
  <c r="AH265" i="1"/>
  <c r="AG265" i="1"/>
  <c r="AF265" i="1"/>
  <c r="AE265" i="1"/>
  <c r="AD265" i="1"/>
  <c r="AC265" i="1"/>
  <c r="AB265" i="1"/>
  <c r="Z265" i="1"/>
  <c r="AA265" i="1" s="1"/>
  <c r="Y265" i="1"/>
  <c r="X265" i="1"/>
  <c r="W265" i="1"/>
  <c r="V265" i="1"/>
  <c r="CI265" i="1" s="1"/>
  <c r="T265" i="1"/>
  <c r="S265" i="1"/>
  <c r="R265" i="1"/>
  <c r="P265" i="1"/>
  <c r="EX264" i="1"/>
  <c r="EW264" i="1"/>
  <c r="EV264" i="1"/>
  <c r="EU264" i="1"/>
  <c r="EP264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V264" i="1"/>
  <c r="DU264" i="1"/>
  <c r="DT264" i="1"/>
  <c r="DS264" i="1"/>
  <c r="DR264" i="1"/>
  <c r="DQ264" i="1"/>
  <c r="DP264" i="1"/>
  <c r="DO264" i="1"/>
  <c r="DN264" i="1"/>
  <c r="DM264" i="1"/>
  <c r="DL264" i="1"/>
  <c r="DK264" i="1"/>
  <c r="DJ264" i="1"/>
  <c r="DI264" i="1"/>
  <c r="DH264" i="1"/>
  <c r="DG264" i="1"/>
  <c r="DB264" i="1"/>
  <c r="DA264" i="1"/>
  <c r="CZ264" i="1"/>
  <c r="CY264" i="1"/>
  <c r="CX264" i="1"/>
  <c r="CW264" i="1"/>
  <c r="CV264" i="1"/>
  <c r="CU264" i="1"/>
  <c r="CT264" i="1"/>
  <c r="CS264" i="1"/>
  <c r="CR264" i="1"/>
  <c r="CQ264" i="1"/>
  <c r="CP264" i="1"/>
  <c r="CO264" i="1"/>
  <c r="CN264" i="1"/>
  <c r="CM264" i="1"/>
  <c r="CH264" i="1"/>
  <c r="CG264" i="1"/>
  <c r="CF264" i="1"/>
  <c r="CE264" i="1"/>
  <c r="CD264" i="1"/>
  <c r="EQ264" i="1" s="1"/>
  <c r="CC264" i="1"/>
  <c r="CB264" i="1"/>
  <c r="CA264" i="1"/>
  <c r="BZ264" i="1"/>
  <c r="BY264" i="1"/>
  <c r="BX264" i="1"/>
  <c r="BW264" i="1"/>
  <c r="BV264" i="1"/>
  <c r="BU264" i="1"/>
  <c r="BT264" i="1"/>
  <c r="BS264" i="1"/>
  <c r="BN264" i="1"/>
  <c r="BM264" i="1"/>
  <c r="BL264" i="1"/>
  <c r="BK264" i="1"/>
  <c r="BJ264" i="1"/>
  <c r="DW264" i="1" s="1"/>
  <c r="BI264" i="1"/>
  <c r="BH264" i="1"/>
  <c r="BG264" i="1"/>
  <c r="BF264" i="1"/>
  <c r="BE264" i="1"/>
  <c r="BD264" i="1"/>
  <c r="BC264" i="1"/>
  <c r="BB264" i="1"/>
  <c r="AY264" i="1"/>
  <c r="AX264" i="1"/>
  <c r="AW264" i="1"/>
  <c r="AU264" i="1"/>
  <c r="AT264" i="1"/>
  <c r="AS264" i="1"/>
  <c r="AR264" i="1"/>
  <c r="AP264" i="1"/>
  <c r="DC264" i="1" s="1"/>
  <c r="AO264" i="1"/>
  <c r="AN264" i="1"/>
  <c r="AM264" i="1"/>
  <c r="AK264" i="1"/>
  <c r="AI264" i="1"/>
  <c r="AH264" i="1"/>
  <c r="AG264" i="1"/>
  <c r="AF264" i="1"/>
  <c r="AE264" i="1"/>
  <c r="AD264" i="1"/>
  <c r="AC264" i="1"/>
  <c r="AB264" i="1"/>
  <c r="Z264" i="1"/>
  <c r="Y264" i="1"/>
  <c r="X264" i="1"/>
  <c r="W264" i="1"/>
  <c r="V264" i="1"/>
  <c r="CI264" i="1" s="1"/>
  <c r="T264" i="1"/>
  <c r="S264" i="1"/>
  <c r="R264" i="1"/>
  <c r="P264" i="1"/>
  <c r="EX263" i="1"/>
  <c r="EW263" i="1"/>
  <c r="EV263" i="1"/>
  <c r="EU263" i="1"/>
  <c r="EP263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V263" i="1"/>
  <c r="DU263" i="1"/>
  <c r="DT263" i="1"/>
  <c r="DS263" i="1"/>
  <c r="DR263" i="1"/>
  <c r="DQ263" i="1"/>
  <c r="DP263" i="1"/>
  <c r="DO263" i="1"/>
  <c r="DN263" i="1"/>
  <c r="DM263" i="1"/>
  <c r="DL263" i="1"/>
  <c r="DK263" i="1"/>
  <c r="DJ263" i="1"/>
  <c r="DI263" i="1"/>
  <c r="DH263" i="1"/>
  <c r="DG263" i="1"/>
  <c r="DB263" i="1"/>
  <c r="DA263" i="1"/>
  <c r="CZ263" i="1"/>
  <c r="CY263" i="1"/>
  <c r="CX263" i="1"/>
  <c r="CW263" i="1"/>
  <c r="CV263" i="1"/>
  <c r="CU263" i="1"/>
  <c r="CT263" i="1"/>
  <c r="CS263" i="1"/>
  <c r="CR263" i="1"/>
  <c r="CQ263" i="1"/>
  <c r="CP263" i="1"/>
  <c r="CO263" i="1"/>
  <c r="CN263" i="1"/>
  <c r="CM263" i="1"/>
  <c r="CH263" i="1"/>
  <c r="CG263" i="1"/>
  <c r="CF263" i="1"/>
  <c r="CE263" i="1"/>
  <c r="CD263" i="1"/>
  <c r="EQ263" i="1" s="1"/>
  <c r="CC263" i="1"/>
  <c r="CB263" i="1"/>
  <c r="CA263" i="1"/>
  <c r="BZ263" i="1"/>
  <c r="BY263" i="1"/>
  <c r="BX263" i="1"/>
  <c r="BW263" i="1"/>
  <c r="BV263" i="1"/>
  <c r="BU263" i="1"/>
  <c r="BT263" i="1"/>
  <c r="BS263" i="1"/>
  <c r="BN263" i="1"/>
  <c r="BM263" i="1"/>
  <c r="BL263" i="1"/>
  <c r="BK263" i="1"/>
  <c r="BJ263" i="1"/>
  <c r="DW263" i="1" s="1"/>
  <c r="BI263" i="1"/>
  <c r="BH263" i="1"/>
  <c r="BG263" i="1"/>
  <c r="BF263" i="1"/>
  <c r="BE263" i="1"/>
  <c r="BD263" i="1"/>
  <c r="BC263" i="1"/>
  <c r="BB263" i="1"/>
  <c r="AY263" i="1"/>
  <c r="AX263" i="1"/>
  <c r="AW263" i="1"/>
  <c r="AU263" i="1"/>
  <c r="AT263" i="1"/>
  <c r="AS263" i="1"/>
  <c r="AR263" i="1"/>
  <c r="AP263" i="1"/>
  <c r="DC263" i="1" s="1"/>
  <c r="AO263" i="1"/>
  <c r="AN263" i="1"/>
  <c r="AM263" i="1"/>
  <c r="AK263" i="1"/>
  <c r="AL263" i="1" s="1"/>
  <c r="AI263" i="1"/>
  <c r="AH263" i="1"/>
  <c r="AG263" i="1"/>
  <c r="AF263" i="1"/>
  <c r="AE263" i="1"/>
  <c r="AD263" i="1"/>
  <c r="AC263" i="1"/>
  <c r="AB263" i="1"/>
  <c r="Z263" i="1"/>
  <c r="AA263" i="1" s="1"/>
  <c r="Y263" i="1"/>
  <c r="X263" i="1"/>
  <c r="W263" i="1"/>
  <c r="V263" i="1"/>
  <c r="CI263" i="1" s="1"/>
  <c r="T263" i="1"/>
  <c r="S263" i="1"/>
  <c r="R263" i="1"/>
  <c r="P263" i="1"/>
  <c r="EX262" i="1"/>
  <c r="EW262" i="1"/>
  <c r="EV262" i="1"/>
  <c r="EU262" i="1"/>
  <c r="EP262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V262" i="1"/>
  <c r="DU262" i="1"/>
  <c r="DT262" i="1"/>
  <c r="DS262" i="1"/>
  <c r="DR262" i="1"/>
  <c r="DQ262" i="1"/>
  <c r="DP262" i="1"/>
  <c r="DO262" i="1"/>
  <c r="DN262" i="1"/>
  <c r="DM262" i="1"/>
  <c r="DL262" i="1"/>
  <c r="DK262" i="1"/>
  <c r="DJ262" i="1"/>
  <c r="DI262" i="1"/>
  <c r="DH262" i="1"/>
  <c r="DG262" i="1"/>
  <c r="DB262" i="1"/>
  <c r="DA262" i="1"/>
  <c r="CZ262" i="1"/>
  <c r="CY262" i="1"/>
  <c r="CX262" i="1"/>
  <c r="CW262" i="1"/>
  <c r="CV262" i="1"/>
  <c r="CU262" i="1"/>
  <c r="CT262" i="1"/>
  <c r="CS262" i="1"/>
  <c r="CR262" i="1"/>
  <c r="CQ262" i="1"/>
  <c r="CP262" i="1"/>
  <c r="CO262" i="1"/>
  <c r="CN262" i="1"/>
  <c r="CM262" i="1"/>
  <c r="CH262" i="1"/>
  <c r="CG262" i="1"/>
  <c r="CF262" i="1"/>
  <c r="CE262" i="1"/>
  <c r="CD262" i="1"/>
  <c r="EQ262" i="1" s="1"/>
  <c r="CC262" i="1"/>
  <c r="CB262" i="1"/>
  <c r="CA262" i="1"/>
  <c r="BZ262" i="1"/>
  <c r="BY262" i="1"/>
  <c r="BX262" i="1"/>
  <c r="BW262" i="1"/>
  <c r="BV262" i="1"/>
  <c r="BU262" i="1"/>
  <c r="BT262" i="1"/>
  <c r="BS262" i="1"/>
  <c r="BN262" i="1"/>
  <c r="BM262" i="1"/>
  <c r="BL262" i="1"/>
  <c r="BK262" i="1"/>
  <c r="BJ262" i="1"/>
  <c r="DW262" i="1" s="1"/>
  <c r="BI262" i="1"/>
  <c r="BH262" i="1"/>
  <c r="BG262" i="1"/>
  <c r="BF262" i="1"/>
  <c r="BE262" i="1"/>
  <c r="BD262" i="1"/>
  <c r="BC262" i="1"/>
  <c r="BB262" i="1"/>
  <c r="AY262" i="1"/>
  <c r="AX262" i="1"/>
  <c r="AW262" i="1"/>
  <c r="AU262" i="1"/>
  <c r="AT262" i="1"/>
  <c r="AS262" i="1"/>
  <c r="AR262" i="1"/>
  <c r="AP262" i="1"/>
  <c r="DC262" i="1" s="1"/>
  <c r="AO262" i="1"/>
  <c r="AN262" i="1"/>
  <c r="AM262" i="1"/>
  <c r="AK262" i="1"/>
  <c r="AI262" i="1"/>
  <c r="AH262" i="1"/>
  <c r="AG262" i="1"/>
  <c r="AF262" i="1"/>
  <c r="AE262" i="1"/>
  <c r="AD262" i="1"/>
  <c r="AC262" i="1"/>
  <c r="AB262" i="1"/>
  <c r="Z262" i="1"/>
  <c r="Y262" i="1"/>
  <c r="X262" i="1"/>
  <c r="W262" i="1"/>
  <c r="V262" i="1"/>
  <c r="CI262" i="1" s="1"/>
  <c r="T262" i="1"/>
  <c r="S262" i="1"/>
  <c r="R262" i="1"/>
  <c r="P262" i="1"/>
  <c r="EX261" i="1"/>
  <c r="EW261" i="1"/>
  <c r="EV261" i="1"/>
  <c r="EU261" i="1"/>
  <c r="EP261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V261" i="1"/>
  <c r="DU261" i="1"/>
  <c r="DT261" i="1"/>
  <c r="DS261" i="1"/>
  <c r="DR261" i="1"/>
  <c r="DQ261" i="1"/>
  <c r="DP261" i="1"/>
  <c r="DO261" i="1"/>
  <c r="DN261" i="1"/>
  <c r="DM261" i="1"/>
  <c r="DL261" i="1"/>
  <c r="DK261" i="1"/>
  <c r="DJ261" i="1"/>
  <c r="DI261" i="1"/>
  <c r="DH261" i="1"/>
  <c r="DG261" i="1"/>
  <c r="DB261" i="1"/>
  <c r="DA261" i="1"/>
  <c r="CZ261" i="1"/>
  <c r="CY261" i="1"/>
  <c r="CX261" i="1"/>
  <c r="CW261" i="1"/>
  <c r="CV261" i="1"/>
  <c r="CU261" i="1"/>
  <c r="CT261" i="1"/>
  <c r="CS261" i="1"/>
  <c r="CR261" i="1"/>
  <c r="CQ261" i="1"/>
  <c r="CP261" i="1"/>
  <c r="CO261" i="1"/>
  <c r="CN261" i="1"/>
  <c r="CM261" i="1"/>
  <c r="CH261" i="1"/>
  <c r="CG261" i="1"/>
  <c r="CF261" i="1"/>
  <c r="CE261" i="1"/>
  <c r="CD261" i="1"/>
  <c r="EQ261" i="1" s="1"/>
  <c r="CC261" i="1"/>
  <c r="CB261" i="1"/>
  <c r="CA261" i="1"/>
  <c r="BZ261" i="1"/>
  <c r="BY261" i="1"/>
  <c r="BX261" i="1"/>
  <c r="BW261" i="1"/>
  <c r="BV261" i="1"/>
  <c r="BU261" i="1"/>
  <c r="BT261" i="1"/>
  <c r="BS261" i="1"/>
  <c r="BN261" i="1"/>
  <c r="BM261" i="1"/>
  <c r="BL261" i="1"/>
  <c r="BK261" i="1"/>
  <c r="BJ261" i="1"/>
  <c r="DW261" i="1" s="1"/>
  <c r="BI261" i="1"/>
  <c r="BH261" i="1"/>
  <c r="BG261" i="1"/>
  <c r="BF261" i="1"/>
  <c r="BE261" i="1"/>
  <c r="BD261" i="1"/>
  <c r="BC261" i="1"/>
  <c r="BB261" i="1"/>
  <c r="AY261" i="1"/>
  <c r="AX261" i="1"/>
  <c r="AW261" i="1"/>
  <c r="AU261" i="1"/>
  <c r="AT261" i="1"/>
  <c r="AS261" i="1"/>
  <c r="AR261" i="1"/>
  <c r="AP261" i="1"/>
  <c r="DC261" i="1" s="1"/>
  <c r="AO261" i="1"/>
  <c r="AN261" i="1"/>
  <c r="AM261" i="1"/>
  <c r="AK261" i="1"/>
  <c r="AL261" i="1" s="1"/>
  <c r="AI261" i="1"/>
  <c r="AH261" i="1"/>
  <c r="AG261" i="1"/>
  <c r="AF261" i="1"/>
  <c r="AE261" i="1"/>
  <c r="AD261" i="1"/>
  <c r="AC261" i="1"/>
  <c r="AB261" i="1"/>
  <c r="Z261" i="1"/>
  <c r="AA261" i="1" s="1"/>
  <c r="Y261" i="1"/>
  <c r="X261" i="1"/>
  <c r="W261" i="1"/>
  <c r="V261" i="1"/>
  <c r="CI261" i="1" s="1"/>
  <c r="T261" i="1"/>
  <c r="S261" i="1"/>
  <c r="R261" i="1"/>
  <c r="P261" i="1"/>
  <c r="EX260" i="1"/>
  <c r="EW260" i="1"/>
  <c r="EV260" i="1"/>
  <c r="EU260" i="1"/>
  <c r="EP260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V260" i="1"/>
  <c r="DU260" i="1"/>
  <c r="DT260" i="1"/>
  <c r="DS260" i="1"/>
  <c r="DR260" i="1"/>
  <c r="DQ260" i="1"/>
  <c r="DP260" i="1"/>
  <c r="DO260" i="1"/>
  <c r="DN260" i="1"/>
  <c r="DM260" i="1"/>
  <c r="DL260" i="1"/>
  <c r="DK260" i="1"/>
  <c r="DJ260" i="1"/>
  <c r="DI260" i="1"/>
  <c r="DH260" i="1"/>
  <c r="DG260" i="1"/>
  <c r="DB260" i="1"/>
  <c r="DA260" i="1"/>
  <c r="CZ260" i="1"/>
  <c r="CY260" i="1"/>
  <c r="CX260" i="1"/>
  <c r="CW260" i="1"/>
  <c r="CV260" i="1"/>
  <c r="CU260" i="1"/>
  <c r="CT260" i="1"/>
  <c r="CS260" i="1"/>
  <c r="CR260" i="1"/>
  <c r="CQ260" i="1"/>
  <c r="CP260" i="1"/>
  <c r="CO260" i="1"/>
  <c r="CN260" i="1"/>
  <c r="CM260" i="1"/>
  <c r="CH260" i="1"/>
  <c r="CG260" i="1"/>
  <c r="CF260" i="1"/>
  <c r="CE260" i="1"/>
  <c r="CD260" i="1"/>
  <c r="EQ260" i="1" s="1"/>
  <c r="CC260" i="1"/>
  <c r="CB260" i="1"/>
  <c r="CA260" i="1"/>
  <c r="BZ260" i="1"/>
  <c r="BY260" i="1"/>
  <c r="BX260" i="1"/>
  <c r="BW260" i="1"/>
  <c r="BV260" i="1"/>
  <c r="BU260" i="1"/>
  <c r="BT260" i="1"/>
  <c r="BS260" i="1"/>
  <c r="BN260" i="1"/>
  <c r="BM260" i="1"/>
  <c r="BL260" i="1"/>
  <c r="BK260" i="1"/>
  <c r="BJ260" i="1"/>
  <c r="DW260" i="1" s="1"/>
  <c r="BI260" i="1"/>
  <c r="BH260" i="1"/>
  <c r="BG260" i="1"/>
  <c r="BF260" i="1"/>
  <c r="BE260" i="1"/>
  <c r="BD260" i="1"/>
  <c r="BC260" i="1"/>
  <c r="BB260" i="1"/>
  <c r="AY260" i="1"/>
  <c r="AX260" i="1"/>
  <c r="AW260" i="1"/>
  <c r="AU260" i="1"/>
  <c r="AT260" i="1"/>
  <c r="AS260" i="1"/>
  <c r="AR260" i="1"/>
  <c r="AP260" i="1"/>
  <c r="DC260" i="1" s="1"/>
  <c r="AO260" i="1"/>
  <c r="AN260" i="1"/>
  <c r="AM260" i="1"/>
  <c r="AK260" i="1"/>
  <c r="AI260" i="1"/>
  <c r="AH260" i="1"/>
  <c r="AG260" i="1"/>
  <c r="AF260" i="1"/>
  <c r="AE260" i="1"/>
  <c r="AD260" i="1"/>
  <c r="AC260" i="1"/>
  <c r="AB260" i="1"/>
  <c r="Z260" i="1"/>
  <c r="Y260" i="1"/>
  <c r="X260" i="1"/>
  <c r="W260" i="1"/>
  <c r="V260" i="1"/>
  <c r="CI260" i="1" s="1"/>
  <c r="T260" i="1"/>
  <c r="S260" i="1"/>
  <c r="R260" i="1"/>
  <c r="P260" i="1"/>
  <c r="EX259" i="1"/>
  <c r="EW259" i="1"/>
  <c r="EV259" i="1"/>
  <c r="EU259" i="1"/>
  <c r="EP259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V259" i="1"/>
  <c r="DU259" i="1"/>
  <c r="DT259" i="1"/>
  <c r="DS259" i="1"/>
  <c r="DR259" i="1"/>
  <c r="DQ259" i="1"/>
  <c r="DP259" i="1"/>
  <c r="DO259" i="1"/>
  <c r="DN259" i="1"/>
  <c r="DM259" i="1"/>
  <c r="DL259" i="1"/>
  <c r="DK259" i="1"/>
  <c r="DJ259" i="1"/>
  <c r="DI259" i="1"/>
  <c r="DH259" i="1"/>
  <c r="DG259" i="1"/>
  <c r="DB259" i="1"/>
  <c r="DA259" i="1"/>
  <c r="CZ259" i="1"/>
  <c r="CY259" i="1"/>
  <c r="CX259" i="1"/>
  <c r="CW259" i="1"/>
  <c r="CV259" i="1"/>
  <c r="CU259" i="1"/>
  <c r="CT259" i="1"/>
  <c r="CS259" i="1"/>
  <c r="CR259" i="1"/>
  <c r="CQ259" i="1"/>
  <c r="CP259" i="1"/>
  <c r="CO259" i="1"/>
  <c r="CN259" i="1"/>
  <c r="CM259" i="1"/>
  <c r="CH259" i="1"/>
  <c r="CG259" i="1"/>
  <c r="CF259" i="1"/>
  <c r="CE259" i="1"/>
  <c r="CD259" i="1"/>
  <c r="EQ259" i="1" s="1"/>
  <c r="CC259" i="1"/>
  <c r="CB259" i="1"/>
  <c r="CA259" i="1"/>
  <c r="BZ259" i="1"/>
  <c r="BY259" i="1"/>
  <c r="BX259" i="1"/>
  <c r="BW259" i="1"/>
  <c r="BV259" i="1"/>
  <c r="BU259" i="1"/>
  <c r="BT259" i="1"/>
  <c r="BS259" i="1"/>
  <c r="BN259" i="1"/>
  <c r="BM259" i="1"/>
  <c r="BL259" i="1"/>
  <c r="BK259" i="1"/>
  <c r="BJ259" i="1"/>
  <c r="DW259" i="1" s="1"/>
  <c r="BI259" i="1"/>
  <c r="BH259" i="1"/>
  <c r="BG259" i="1"/>
  <c r="BF259" i="1"/>
  <c r="BE259" i="1"/>
  <c r="BD259" i="1"/>
  <c r="BC259" i="1"/>
  <c r="BB259" i="1"/>
  <c r="AY259" i="1"/>
  <c r="AX259" i="1"/>
  <c r="AW259" i="1"/>
  <c r="AU259" i="1"/>
  <c r="AT259" i="1"/>
  <c r="AS259" i="1"/>
  <c r="AR259" i="1"/>
  <c r="AP259" i="1"/>
  <c r="DC259" i="1" s="1"/>
  <c r="AO259" i="1"/>
  <c r="AN259" i="1"/>
  <c r="AM259" i="1"/>
  <c r="AK259" i="1"/>
  <c r="AL259" i="1" s="1"/>
  <c r="AI259" i="1"/>
  <c r="AH259" i="1"/>
  <c r="AG259" i="1"/>
  <c r="AF259" i="1"/>
  <c r="AE259" i="1"/>
  <c r="AD259" i="1"/>
  <c r="AC259" i="1"/>
  <c r="AB259" i="1"/>
  <c r="Z259" i="1"/>
  <c r="AA259" i="1" s="1"/>
  <c r="Y259" i="1"/>
  <c r="X259" i="1"/>
  <c r="W259" i="1"/>
  <c r="V259" i="1"/>
  <c r="CI259" i="1" s="1"/>
  <c r="T259" i="1"/>
  <c r="S259" i="1"/>
  <c r="R259" i="1"/>
  <c r="P259" i="1"/>
  <c r="EX258" i="1"/>
  <c r="EW258" i="1"/>
  <c r="EV258" i="1"/>
  <c r="EU258" i="1"/>
  <c r="EP258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V258" i="1"/>
  <c r="DU258" i="1"/>
  <c r="DT258" i="1"/>
  <c r="DS258" i="1"/>
  <c r="DR258" i="1"/>
  <c r="DQ258" i="1"/>
  <c r="DP258" i="1"/>
  <c r="DO258" i="1"/>
  <c r="DN258" i="1"/>
  <c r="DM258" i="1"/>
  <c r="DL258" i="1"/>
  <c r="DK258" i="1"/>
  <c r="DJ258" i="1"/>
  <c r="DI258" i="1"/>
  <c r="DH258" i="1"/>
  <c r="DG258" i="1"/>
  <c r="DB258" i="1"/>
  <c r="DA258" i="1"/>
  <c r="CZ258" i="1"/>
  <c r="CY258" i="1"/>
  <c r="CX258" i="1"/>
  <c r="CW258" i="1"/>
  <c r="CV258" i="1"/>
  <c r="CU258" i="1"/>
  <c r="CT258" i="1"/>
  <c r="CS258" i="1"/>
  <c r="CR258" i="1"/>
  <c r="CQ258" i="1"/>
  <c r="CP258" i="1"/>
  <c r="CO258" i="1"/>
  <c r="CN258" i="1"/>
  <c r="CM258" i="1"/>
  <c r="CH258" i="1"/>
  <c r="CG258" i="1"/>
  <c r="CF258" i="1"/>
  <c r="CE258" i="1"/>
  <c r="CD258" i="1"/>
  <c r="EQ258" i="1" s="1"/>
  <c r="CC258" i="1"/>
  <c r="CB258" i="1"/>
  <c r="CA258" i="1"/>
  <c r="BZ258" i="1"/>
  <c r="BY258" i="1"/>
  <c r="BX258" i="1"/>
  <c r="BW258" i="1"/>
  <c r="BV258" i="1"/>
  <c r="BU258" i="1"/>
  <c r="BT258" i="1"/>
  <c r="BS258" i="1"/>
  <c r="BN258" i="1"/>
  <c r="BM258" i="1"/>
  <c r="BL258" i="1"/>
  <c r="BK258" i="1"/>
  <c r="BJ258" i="1"/>
  <c r="DW258" i="1" s="1"/>
  <c r="BI258" i="1"/>
  <c r="BH258" i="1"/>
  <c r="BG258" i="1"/>
  <c r="BF258" i="1"/>
  <c r="BE258" i="1"/>
  <c r="BD258" i="1"/>
  <c r="BC258" i="1"/>
  <c r="BB258" i="1"/>
  <c r="AY258" i="1"/>
  <c r="AX258" i="1"/>
  <c r="AW258" i="1"/>
  <c r="AU258" i="1"/>
  <c r="AT258" i="1"/>
  <c r="AS258" i="1"/>
  <c r="AR258" i="1"/>
  <c r="AP258" i="1"/>
  <c r="DC258" i="1" s="1"/>
  <c r="AO258" i="1"/>
  <c r="AN258" i="1"/>
  <c r="AM258" i="1"/>
  <c r="AK258" i="1"/>
  <c r="AI258" i="1"/>
  <c r="AH258" i="1"/>
  <c r="AG258" i="1"/>
  <c r="AF258" i="1"/>
  <c r="AE258" i="1"/>
  <c r="AD258" i="1"/>
  <c r="AC258" i="1"/>
  <c r="AB258" i="1"/>
  <c r="Z258" i="1"/>
  <c r="Y258" i="1"/>
  <c r="X258" i="1"/>
  <c r="W258" i="1"/>
  <c r="V258" i="1"/>
  <c r="CI258" i="1" s="1"/>
  <c r="T258" i="1"/>
  <c r="S258" i="1"/>
  <c r="R258" i="1"/>
  <c r="P258" i="1"/>
  <c r="EX257" i="1"/>
  <c r="EW257" i="1"/>
  <c r="EV257" i="1"/>
  <c r="EU257" i="1"/>
  <c r="EP257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V257" i="1"/>
  <c r="DU257" i="1"/>
  <c r="DT257" i="1"/>
  <c r="DS257" i="1"/>
  <c r="DR257" i="1"/>
  <c r="DQ257" i="1"/>
  <c r="DP257" i="1"/>
  <c r="DO257" i="1"/>
  <c r="DN257" i="1"/>
  <c r="DM257" i="1"/>
  <c r="DL257" i="1"/>
  <c r="DK257" i="1"/>
  <c r="DJ257" i="1"/>
  <c r="DI257" i="1"/>
  <c r="DH257" i="1"/>
  <c r="DG257" i="1"/>
  <c r="DB257" i="1"/>
  <c r="DA257" i="1"/>
  <c r="CZ257" i="1"/>
  <c r="CY257" i="1"/>
  <c r="CX257" i="1"/>
  <c r="CW257" i="1"/>
  <c r="CV257" i="1"/>
  <c r="CU257" i="1"/>
  <c r="CT257" i="1"/>
  <c r="CS257" i="1"/>
  <c r="CR257" i="1"/>
  <c r="CQ257" i="1"/>
  <c r="CP257" i="1"/>
  <c r="CO257" i="1"/>
  <c r="CN257" i="1"/>
  <c r="CM257" i="1"/>
  <c r="CH257" i="1"/>
  <c r="CG257" i="1"/>
  <c r="CF257" i="1"/>
  <c r="CE257" i="1"/>
  <c r="CD257" i="1"/>
  <c r="EQ257" i="1" s="1"/>
  <c r="CC257" i="1"/>
  <c r="CB257" i="1"/>
  <c r="CA257" i="1"/>
  <c r="BZ257" i="1"/>
  <c r="BY257" i="1"/>
  <c r="BX257" i="1"/>
  <c r="BW257" i="1"/>
  <c r="BV257" i="1"/>
  <c r="BU257" i="1"/>
  <c r="BT257" i="1"/>
  <c r="BS257" i="1"/>
  <c r="BN257" i="1"/>
  <c r="BM257" i="1"/>
  <c r="BL257" i="1"/>
  <c r="BK257" i="1"/>
  <c r="BJ257" i="1"/>
  <c r="DW257" i="1" s="1"/>
  <c r="BI257" i="1"/>
  <c r="BH257" i="1"/>
  <c r="BG257" i="1"/>
  <c r="BF257" i="1"/>
  <c r="BE257" i="1"/>
  <c r="BD257" i="1"/>
  <c r="BC257" i="1"/>
  <c r="BB257" i="1"/>
  <c r="AY257" i="1"/>
  <c r="AX257" i="1"/>
  <c r="AW257" i="1"/>
  <c r="AU257" i="1"/>
  <c r="AT257" i="1"/>
  <c r="AS257" i="1"/>
  <c r="AR257" i="1"/>
  <c r="AP257" i="1"/>
  <c r="DC257" i="1" s="1"/>
  <c r="AO257" i="1"/>
  <c r="AN257" i="1"/>
  <c r="AM257" i="1"/>
  <c r="AK257" i="1"/>
  <c r="AL257" i="1" s="1"/>
  <c r="AI257" i="1"/>
  <c r="AH257" i="1"/>
  <c r="AG257" i="1"/>
  <c r="AF257" i="1"/>
  <c r="AE257" i="1"/>
  <c r="AD257" i="1"/>
  <c r="AC257" i="1"/>
  <c r="AB257" i="1"/>
  <c r="Z257" i="1"/>
  <c r="AA257" i="1" s="1"/>
  <c r="Y257" i="1"/>
  <c r="X257" i="1"/>
  <c r="W257" i="1"/>
  <c r="V257" i="1"/>
  <c r="CI257" i="1" s="1"/>
  <c r="T257" i="1"/>
  <c r="S257" i="1"/>
  <c r="R257" i="1"/>
  <c r="P257" i="1"/>
  <c r="EX256" i="1"/>
  <c r="EW256" i="1"/>
  <c r="EV256" i="1"/>
  <c r="EU256" i="1"/>
  <c r="EP256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V256" i="1"/>
  <c r="DU256" i="1"/>
  <c r="DT256" i="1"/>
  <c r="DS256" i="1"/>
  <c r="DR256" i="1"/>
  <c r="DQ256" i="1"/>
  <c r="DP256" i="1"/>
  <c r="DO256" i="1"/>
  <c r="DN256" i="1"/>
  <c r="DM256" i="1"/>
  <c r="DL256" i="1"/>
  <c r="DK256" i="1"/>
  <c r="DJ256" i="1"/>
  <c r="DI256" i="1"/>
  <c r="DH256" i="1"/>
  <c r="DG256" i="1"/>
  <c r="DB256" i="1"/>
  <c r="DA256" i="1"/>
  <c r="CZ256" i="1"/>
  <c r="CY256" i="1"/>
  <c r="CX256" i="1"/>
  <c r="CW256" i="1"/>
  <c r="CV256" i="1"/>
  <c r="CU256" i="1"/>
  <c r="CT256" i="1"/>
  <c r="CS256" i="1"/>
  <c r="CR256" i="1"/>
  <c r="CQ256" i="1"/>
  <c r="CP256" i="1"/>
  <c r="CO256" i="1"/>
  <c r="CN256" i="1"/>
  <c r="CM256" i="1"/>
  <c r="CH256" i="1"/>
  <c r="CG256" i="1"/>
  <c r="CF256" i="1"/>
  <c r="CE256" i="1"/>
  <c r="CD256" i="1"/>
  <c r="EQ256" i="1" s="1"/>
  <c r="CC256" i="1"/>
  <c r="CB256" i="1"/>
  <c r="CA256" i="1"/>
  <c r="BZ256" i="1"/>
  <c r="BY256" i="1"/>
  <c r="BX256" i="1"/>
  <c r="BW256" i="1"/>
  <c r="BV256" i="1"/>
  <c r="BU256" i="1"/>
  <c r="BT256" i="1"/>
  <c r="BS256" i="1"/>
  <c r="BN256" i="1"/>
  <c r="BM256" i="1"/>
  <c r="BL256" i="1"/>
  <c r="BK256" i="1"/>
  <c r="BJ256" i="1"/>
  <c r="DW256" i="1" s="1"/>
  <c r="BI256" i="1"/>
  <c r="BH256" i="1"/>
  <c r="BG256" i="1"/>
  <c r="BF256" i="1"/>
  <c r="BE256" i="1"/>
  <c r="BD256" i="1"/>
  <c r="BC256" i="1"/>
  <c r="BB256" i="1"/>
  <c r="AY256" i="1"/>
  <c r="AX256" i="1"/>
  <c r="AW256" i="1"/>
  <c r="AU256" i="1"/>
  <c r="AT256" i="1"/>
  <c r="AS256" i="1"/>
  <c r="AR256" i="1"/>
  <c r="AP256" i="1"/>
  <c r="DC256" i="1" s="1"/>
  <c r="AO256" i="1"/>
  <c r="AN256" i="1"/>
  <c r="AM256" i="1"/>
  <c r="AK256" i="1"/>
  <c r="AI256" i="1"/>
  <c r="AH256" i="1"/>
  <c r="AG256" i="1"/>
  <c r="AF256" i="1"/>
  <c r="AE256" i="1"/>
  <c r="AD256" i="1"/>
  <c r="AC256" i="1"/>
  <c r="AB256" i="1"/>
  <c r="Z256" i="1"/>
  <c r="Y256" i="1"/>
  <c r="X256" i="1"/>
  <c r="W256" i="1"/>
  <c r="V256" i="1"/>
  <c r="CI256" i="1" s="1"/>
  <c r="T256" i="1"/>
  <c r="S256" i="1"/>
  <c r="R256" i="1"/>
  <c r="P256" i="1"/>
  <c r="EX255" i="1"/>
  <c r="EW255" i="1"/>
  <c r="EV255" i="1"/>
  <c r="EU255" i="1"/>
  <c r="EP255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V255" i="1"/>
  <c r="DU255" i="1"/>
  <c r="DT255" i="1"/>
  <c r="DS255" i="1"/>
  <c r="DR255" i="1"/>
  <c r="DQ255" i="1"/>
  <c r="DP255" i="1"/>
  <c r="DO255" i="1"/>
  <c r="DN255" i="1"/>
  <c r="DM255" i="1"/>
  <c r="DL255" i="1"/>
  <c r="DK255" i="1"/>
  <c r="DJ255" i="1"/>
  <c r="DI255" i="1"/>
  <c r="DH255" i="1"/>
  <c r="DG255" i="1"/>
  <c r="DB255" i="1"/>
  <c r="DA255" i="1"/>
  <c r="CZ255" i="1"/>
  <c r="CY255" i="1"/>
  <c r="CX255" i="1"/>
  <c r="CW255" i="1"/>
  <c r="CV255" i="1"/>
  <c r="CU255" i="1"/>
  <c r="CT255" i="1"/>
  <c r="CS255" i="1"/>
  <c r="CR255" i="1"/>
  <c r="CQ255" i="1"/>
  <c r="CP255" i="1"/>
  <c r="CO255" i="1"/>
  <c r="CN255" i="1"/>
  <c r="CM255" i="1"/>
  <c r="CH255" i="1"/>
  <c r="CG255" i="1"/>
  <c r="CF255" i="1"/>
  <c r="CE255" i="1"/>
  <c r="CD255" i="1"/>
  <c r="EQ255" i="1" s="1"/>
  <c r="CC255" i="1"/>
  <c r="CB255" i="1"/>
  <c r="CA255" i="1"/>
  <c r="BZ255" i="1"/>
  <c r="BY255" i="1"/>
  <c r="BX255" i="1"/>
  <c r="BW255" i="1"/>
  <c r="BV255" i="1"/>
  <c r="BU255" i="1"/>
  <c r="BT255" i="1"/>
  <c r="BS255" i="1"/>
  <c r="BN255" i="1"/>
  <c r="BM255" i="1"/>
  <c r="BL255" i="1"/>
  <c r="BK255" i="1"/>
  <c r="BJ255" i="1"/>
  <c r="DW255" i="1" s="1"/>
  <c r="BI255" i="1"/>
  <c r="BH255" i="1"/>
  <c r="BG255" i="1"/>
  <c r="BF255" i="1"/>
  <c r="BE255" i="1"/>
  <c r="BD255" i="1"/>
  <c r="BC255" i="1"/>
  <c r="BB255" i="1"/>
  <c r="AY255" i="1"/>
  <c r="AX255" i="1"/>
  <c r="AW255" i="1"/>
  <c r="AU255" i="1"/>
  <c r="AT255" i="1"/>
  <c r="AS255" i="1"/>
  <c r="AR255" i="1"/>
  <c r="AP255" i="1"/>
  <c r="DC255" i="1" s="1"/>
  <c r="AO255" i="1"/>
  <c r="AN255" i="1"/>
  <c r="AM255" i="1"/>
  <c r="AK255" i="1"/>
  <c r="AL255" i="1" s="1"/>
  <c r="AI255" i="1"/>
  <c r="AH255" i="1"/>
  <c r="AG255" i="1"/>
  <c r="AF255" i="1"/>
  <c r="AE255" i="1"/>
  <c r="AD255" i="1"/>
  <c r="AC255" i="1"/>
  <c r="AB255" i="1"/>
  <c r="Z255" i="1"/>
  <c r="AA255" i="1" s="1"/>
  <c r="Y255" i="1"/>
  <c r="X255" i="1"/>
  <c r="W255" i="1"/>
  <c r="V255" i="1"/>
  <c r="CI255" i="1" s="1"/>
  <c r="T255" i="1"/>
  <c r="S255" i="1"/>
  <c r="R255" i="1"/>
  <c r="P255" i="1"/>
  <c r="EX254" i="1"/>
  <c r="EW254" i="1"/>
  <c r="EV254" i="1"/>
  <c r="EU254" i="1"/>
  <c r="EP254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V254" i="1"/>
  <c r="DU254" i="1"/>
  <c r="DT254" i="1"/>
  <c r="DS254" i="1"/>
  <c r="DR254" i="1"/>
  <c r="DQ254" i="1"/>
  <c r="DP254" i="1"/>
  <c r="DO254" i="1"/>
  <c r="DN254" i="1"/>
  <c r="DM254" i="1"/>
  <c r="DL254" i="1"/>
  <c r="DK254" i="1"/>
  <c r="DJ254" i="1"/>
  <c r="DI254" i="1"/>
  <c r="DH254" i="1"/>
  <c r="DG254" i="1"/>
  <c r="DB254" i="1"/>
  <c r="DA254" i="1"/>
  <c r="CZ254" i="1"/>
  <c r="CY254" i="1"/>
  <c r="CX254" i="1"/>
  <c r="CW254" i="1"/>
  <c r="CV254" i="1"/>
  <c r="CU254" i="1"/>
  <c r="CT254" i="1"/>
  <c r="CS254" i="1"/>
  <c r="CR254" i="1"/>
  <c r="CQ254" i="1"/>
  <c r="CP254" i="1"/>
  <c r="CO254" i="1"/>
  <c r="CN254" i="1"/>
  <c r="CM254" i="1"/>
  <c r="CH254" i="1"/>
  <c r="CG254" i="1"/>
  <c r="CF254" i="1"/>
  <c r="CE254" i="1"/>
  <c r="CD254" i="1"/>
  <c r="EQ254" i="1" s="1"/>
  <c r="CC254" i="1"/>
  <c r="CB254" i="1"/>
  <c r="CA254" i="1"/>
  <c r="BZ254" i="1"/>
  <c r="BY254" i="1"/>
  <c r="BX254" i="1"/>
  <c r="BW254" i="1"/>
  <c r="BV254" i="1"/>
  <c r="BU254" i="1"/>
  <c r="BT254" i="1"/>
  <c r="BS254" i="1"/>
  <c r="BN254" i="1"/>
  <c r="BM254" i="1"/>
  <c r="BL254" i="1"/>
  <c r="BK254" i="1"/>
  <c r="BJ254" i="1"/>
  <c r="DW254" i="1" s="1"/>
  <c r="BI254" i="1"/>
  <c r="BH254" i="1"/>
  <c r="BG254" i="1"/>
  <c r="BF254" i="1"/>
  <c r="BE254" i="1"/>
  <c r="BD254" i="1"/>
  <c r="BC254" i="1"/>
  <c r="BB254" i="1"/>
  <c r="AY254" i="1"/>
  <c r="AX254" i="1"/>
  <c r="AW254" i="1"/>
  <c r="AU254" i="1"/>
  <c r="AT254" i="1"/>
  <c r="AS254" i="1"/>
  <c r="AR254" i="1"/>
  <c r="AP254" i="1"/>
  <c r="DC254" i="1" s="1"/>
  <c r="AO254" i="1"/>
  <c r="AN254" i="1"/>
  <c r="AM254" i="1"/>
  <c r="AK254" i="1"/>
  <c r="AI254" i="1"/>
  <c r="AH254" i="1"/>
  <c r="AG254" i="1"/>
  <c r="AF254" i="1"/>
  <c r="AE254" i="1"/>
  <c r="AD254" i="1"/>
  <c r="AC254" i="1"/>
  <c r="AB254" i="1"/>
  <c r="Z254" i="1"/>
  <c r="Y254" i="1"/>
  <c r="X254" i="1"/>
  <c r="W254" i="1"/>
  <c r="V254" i="1"/>
  <c r="CI254" i="1" s="1"/>
  <c r="T254" i="1"/>
  <c r="S254" i="1"/>
  <c r="R254" i="1"/>
  <c r="P254" i="1"/>
  <c r="EX253" i="1"/>
  <c r="EW253" i="1"/>
  <c r="EV253" i="1"/>
  <c r="EU253" i="1"/>
  <c r="EP253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V253" i="1"/>
  <c r="DU253" i="1"/>
  <c r="DT253" i="1"/>
  <c r="DS253" i="1"/>
  <c r="DR253" i="1"/>
  <c r="DQ253" i="1"/>
  <c r="DP253" i="1"/>
  <c r="DO253" i="1"/>
  <c r="DN253" i="1"/>
  <c r="DM253" i="1"/>
  <c r="DL253" i="1"/>
  <c r="DK253" i="1"/>
  <c r="DJ253" i="1"/>
  <c r="DI253" i="1"/>
  <c r="DH253" i="1"/>
  <c r="DG253" i="1"/>
  <c r="DB253" i="1"/>
  <c r="DA253" i="1"/>
  <c r="CZ253" i="1"/>
  <c r="CY253" i="1"/>
  <c r="CX253" i="1"/>
  <c r="CW253" i="1"/>
  <c r="CV253" i="1"/>
  <c r="CU253" i="1"/>
  <c r="CT253" i="1"/>
  <c r="CS253" i="1"/>
  <c r="CR253" i="1"/>
  <c r="CQ253" i="1"/>
  <c r="CP253" i="1"/>
  <c r="CO253" i="1"/>
  <c r="CN253" i="1"/>
  <c r="CM253" i="1"/>
  <c r="CH253" i="1"/>
  <c r="CG253" i="1"/>
  <c r="CF253" i="1"/>
  <c r="CE253" i="1"/>
  <c r="CD253" i="1"/>
  <c r="EQ253" i="1" s="1"/>
  <c r="CC253" i="1"/>
  <c r="CB253" i="1"/>
  <c r="CA253" i="1"/>
  <c r="BZ253" i="1"/>
  <c r="BY253" i="1"/>
  <c r="BX253" i="1"/>
  <c r="BW253" i="1"/>
  <c r="BV253" i="1"/>
  <c r="BU253" i="1"/>
  <c r="BT253" i="1"/>
  <c r="BS253" i="1"/>
  <c r="BN253" i="1"/>
  <c r="BM253" i="1"/>
  <c r="BL253" i="1"/>
  <c r="BK253" i="1"/>
  <c r="BJ253" i="1"/>
  <c r="DW253" i="1" s="1"/>
  <c r="BI253" i="1"/>
  <c r="BH253" i="1"/>
  <c r="BG253" i="1"/>
  <c r="BF253" i="1"/>
  <c r="BE253" i="1"/>
  <c r="BD253" i="1"/>
  <c r="BC253" i="1"/>
  <c r="BB253" i="1"/>
  <c r="AY253" i="1"/>
  <c r="AX253" i="1"/>
  <c r="AW253" i="1"/>
  <c r="AU253" i="1"/>
  <c r="AT253" i="1"/>
  <c r="AS253" i="1"/>
  <c r="AR253" i="1"/>
  <c r="AP253" i="1"/>
  <c r="DC253" i="1" s="1"/>
  <c r="AO253" i="1"/>
  <c r="AN253" i="1"/>
  <c r="AM253" i="1"/>
  <c r="AK253" i="1"/>
  <c r="AL253" i="1" s="1"/>
  <c r="AI253" i="1"/>
  <c r="AH253" i="1"/>
  <c r="AG253" i="1"/>
  <c r="AF253" i="1"/>
  <c r="AE253" i="1"/>
  <c r="AD253" i="1"/>
  <c r="AC253" i="1"/>
  <c r="AB253" i="1"/>
  <c r="Z253" i="1"/>
  <c r="AA253" i="1" s="1"/>
  <c r="Y253" i="1"/>
  <c r="X253" i="1"/>
  <c r="W253" i="1"/>
  <c r="V253" i="1"/>
  <c r="CI253" i="1" s="1"/>
  <c r="T253" i="1"/>
  <c r="S253" i="1"/>
  <c r="R253" i="1"/>
  <c r="P253" i="1"/>
  <c r="EX252" i="1"/>
  <c r="EW252" i="1"/>
  <c r="EV252" i="1"/>
  <c r="EU252" i="1"/>
  <c r="EP252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V252" i="1"/>
  <c r="DU252" i="1"/>
  <c r="DT252" i="1"/>
  <c r="DS252" i="1"/>
  <c r="DR252" i="1"/>
  <c r="DQ252" i="1"/>
  <c r="DP252" i="1"/>
  <c r="DO252" i="1"/>
  <c r="DN252" i="1"/>
  <c r="DM252" i="1"/>
  <c r="DL252" i="1"/>
  <c r="DK252" i="1"/>
  <c r="DJ252" i="1"/>
  <c r="DI252" i="1"/>
  <c r="DH252" i="1"/>
  <c r="DG252" i="1"/>
  <c r="DB252" i="1"/>
  <c r="DA252" i="1"/>
  <c r="CZ252" i="1"/>
  <c r="CY252" i="1"/>
  <c r="CX252" i="1"/>
  <c r="CW252" i="1"/>
  <c r="CV252" i="1"/>
  <c r="CU252" i="1"/>
  <c r="CT252" i="1"/>
  <c r="CS252" i="1"/>
  <c r="CR252" i="1"/>
  <c r="CQ252" i="1"/>
  <c r="CP252" i="1"/>
  <c r="CO252" i="1"/>
  <c r="CN252" i="1"/>
  <c r="CM252" i="1"/>
  <c r="CH252" i="1"/>
  <c r="CG252" i="1"/>
  <c r="CF252" i="1"/>
  <c r="CE252" i="1"/>
  <c r="CD252" i="1"/>
  <c r="EQ252" i="1" s="1"/>
  <c r="CC252" i="1"/>
  <c r="CB252" i="1"/>
  <c r="CA252" i="1"/>
  <c r="BZ252" i="1"/>
  <c r="BY252" i="1"/>
  <c r="BX252" i="1"/>
  <c r="BW252" i="1"/>
  <c r="BV252" i="1"/>
  <c r="BU252" i="1"/>
  <c r="BT252" i="1"/>
  <c r="BS252" i="1"/>
  <c r="BN252" i="1"/>
  <c r="BM252" i="1"/>
  <c r="BL252" i="1"/>
  <c r="BK252" i="1"/>
  <c r="BJ252" i="1"/>
  <c r="DW252" i="1" s="1"/>
  <c r="BI252" i="1"/>
  <c r="BH252" i="1"/>
  <c r="BG252" i="1"/>
  <c r="BF252" i="1"/>
  <c r="BE252" i="1"/>
  <c r="BD252" i="1"/>
  <c r="BC252" i="1"/>
  <c r="BB252" i="1"/>
  <c r="AY252" i="1"/>
  <c r="AX252" i="1"/>
  <c r="AW252" i="1"/>
  <c r="AU252" i="1"/>
  <c r="AT252" i="1"/>
  <c r="AS252" i="1"/>
  <c r="AR252" i="1"/>
  <c r="AP252" i="1"/>
  <c r="DC252" i="1" s="1"/>
  <c r="AO252" i="1"/>
  <c r="AN252" i="1"/>
  <c r="AM252" i="1"/>
  <c r="AK252" i="1"/>
  <c r="AI252" i="1"/>
  <c r="AH252" i="1"/>
  <c r="AG252" i="1"/>
  <c r="AF252" i="1"/>
  <c r="AE252" i="1"/>
  <c r="AD252" i="1"/>
  <c r="AC252" i="1"/>
  <c r="AB252" i="1"/>
  <c r="Z252" i="1"/>
  <c r="Y252" i="1"/>
  <c r="X252" i="1"/>
  <c r="W252" i="1"/>
  <c r="V252" i="1"/>
  <c r="CI252" i="1" s="1"/>
  <c r="T252" i="1"/>
  <c r="S252" i="1"/>
  <c r="R252" i="1"/>
  <c r="P252" i="1"/>
  <c r="EX251" i="1"/>
  <c r="EW251" i="1"/>
  <c r="EV251" i="1"/>
  <c r="EU251" i="1"/>
  <c r="EP251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V251" i="1"/>
  <c r="DU251" i="1"/>
  <c r="DT251" i="1"/>
  <c r="DS251" i="1"/>
  <c r="DR251" i="1"/>
  <c r="DQ251" i="1"/>
  <c r="DP251" i="1"/>
  <c r="DO251" i="1"/>
  <c r="DN251" i="1"/>
  <c r="DM251" i="1"/>
  <c r="DL251" i="1"/>
  <c r="DK251" i="1"/>
  <c r="DJ251" i="1"/>
  <c r="DI251" i="1"/>
  <c r="DH251" i="1"/>
  <c r="DG251" i="1"/>
  <c r="DB251" i="1"/>
  <c r="DA251" i="1"/>
  <c r="CZ251" i="1"/>
  <c r="CY251" i="1"/>
  <c r="CX251" i="1"/>
  <c r="CW251" i="1"/>
  <c r="CV251" i="1"/>
  <c r="CU251" i="1"/>
  <c r="CT251" i="1"/>
  <c r="CS251" i="1"/>
  <c r="CR251" i="1"/>
  <c r="CQ251" i="1"/>
  <c r="CP251" i="1"/>
  <c r="CO251" i="1"/>
  <c r="CN251" i="1"/>
  <c r="CM251" i="1"/>
  <c r="CH251" i="1"/>
  <c r="CG251" i="1"/>
  <c r="CF251" i="1"/>
  <c r="CE251" i="1"/>
  <c r="CD251" i="1"/>
  <c r="EQ251" i="1" s="1"/>
  <c r="CC251" i="1"/>
  <c r="CB251" i="1"/>
  <c r="CA251" i="1"/>
  <c r="BZ251" i="1"/>
  <c r="BY251" i="1"/>
  <c r="BX251" i="1"/>
  <c r="BW251" i="1"/>
  <c r="BV251" i="1"/>
  <c r="BU251" i="1"/>
  <c r="BT251" i="1"/>
  <c r="BS251" i="1"/>
  <c r="BN251" i="1"/>
  <c r="BM251" i="1"/>
  <c r="BL251" i="1"/>
  <c r="BK251" i="1"/>
  <c r="BJ251" i="1"/>
  <c r="DW251" i="1" s="1"/>
  <c r="BI251" i="1"/>
  <c r="BH251" i="1"/>
  <c r="BG251" i="1"/>
  <c r="BF251" i="1"/>
  <c r="BE251" i="1"/>
  <c r="BD251" i="1"/>
  <c r="BC251" i="1"/>
  <c r="BB251" i="1"/>
  <c r="AY251" i="1"/>
  <c r="AX251" i="1"/>
  <c r="AW251" i="1"/>
  <c r="AU251" i="1"/>
  <c r="AT251" i="1"/>
  <c r="AS251" i="1"/>
  <c r="AR251" i="1"/>
  <c r="AP251" i="1"/>
  <c r="DC251" i="1" s="1"/>
  <c r="AO251" i="1"/>
  <c r="AN251" i="1"/>
  <c r="AM251" i="1"/>
  <c r="AK251" i="1"/>
  <c r="AL251" i="1" s="1"/>
  <c r="AI251" i="1"/>
  <c r="AH251" i="1"/>
  <c r="AG251" i="1"/>
  <c r="AF251" i="1"/>
  <c r="AE251" i="1"/>
  <c r="AD251" i="1"/>
  <c r="AC251" i="1"/>
  <c r="AB251" i="1"/>
  <c r="Z251" i="1"/>
  <c r="AA251" i="1" s="1"/>
  <c r="Y251" i="1"/>
  <c r="X251" i="1"/>
  <c r="W251" i="1"/>
  <c r="V251" i="1"/>
  <c r="CI251" i="1" s="1"/>
  <c r="T251" i="1"/>
  <c r="S251" i="1"/>
  <c r="R251" i="1"/>
  <c r="P251" i="1"/>
  <c r="EX250" i="1"/>
  <c r="EW250" i="1"/>
  <c r="EV250" i="1"/>
  <c r="EU250" i="1"/>
  <c r="EP250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V250" i="1"/>
  <c r="DU250" i="1"/>
  <c r="DT250" i="1"/>
  <c r="DS250" i="1"/>
  <c r="DR250" i="1"/>
  <c r="DQ250" i="1"/>
  <c r="DP250" i="1"/>
  <c r="DO250" i="1"/>
  <c r="DN250" i="1"/>
  <c r="DM250" i="1"/>
  <c r="DL250" i="1"/>
  <c r="DK250" i="1"/>
  <c r="DJ250" i="1"/>
  <c r="DI250" i="1"/>
  <c r="DH250" i="1"/>
  <c r="DG250" i="1"/>
  <c r="DB250" i="1"/>
  <c r="DA250" i="1"/>
  <c r="CZ250" i="1"/>
  <c r="CY250" i="1"/>
  <c r="CX250" i="1"/>
  <c r="CW250" i="1"/>
  <c r="CV250" i="1"/>
  <c r="CU250" i="1"/>
  <c r="CT250" i="1"/>
  <c r="CS250" i="1"/>
  <c r="CR250" i="1"/>
  <c r="CQ250" i="1"/>
  <c r="CP250" i="1"/>
  <c r="CO250" i="1"/>
  <c r="CN250" i="1"/>
  <c r="CM250" i="1"/>
  <c r="CH250" i="1"/>
  <c r="CG250" i="1"/>
  <c r="CF250" i="1"/>
  <c r="CE250" i="1"/>
  <c r="CD250" i="1"/>
  <c r="EQ250" i="1" s="1"/>
  <c r="CC250" i="1"/>
  <c r="CB250" i="1"/>
  <c r="CA250" i="1"/>
  <c r="BZ250" i="1"/>
  <c r="BY250" i="1"/>
  <c r="BX250" i="1"/>
  <c r="BW250" i="1"/>
  <c r="BV250" i="1"/>
  <c r="BU250" i="1"/>
  <c r="BT250" i="1"/>
  <c r="BS250" i="1"/>
  <c r="BN250" i="1"/>
  <c r="BM250" i="1"/>
  <c r="BL250" i="1"/>
  <c r="BK250" i="1"/>
  <c r="BJ250" i="1"/>
  <c r="DW250" i="1" s="1"/>
  <c r="BI250" i="1"/>
  <c r="BH250" i="1"/>
  <c r="BG250" i="1"/>
  <c r="BF250" i="1"/>
  <c r="BE250" i="1"/>
  <c r="BD250" i="1"/>
  <c r="BC250" i="1"/>
  <c r="BB250" i="1"/>
  <c r="AY250" i="1"/>
  <c r="AX250" i="1"/>
  <c r="AW250" i="1"/>
  <c r="AU250" i="1"/>
  <c r="AT250" i="1"/>
  <c r="AS250" i="1"/>
  <c r="AR250" i="1"/>
  <c r="AP250" i="1"/>
  <c r="DC250" i="1" s="1"/>
  <c r="AO250" i="1"/>
  <c r="AN250" i="1"/>
  <c r="AM250" i="1"/>
  <c r="AK250" i="1"/>
  <c r="AI250" i="1"/>
  <c r="AH250" i="1"/>
  <c r="AG250" i="1"/>
  <c r="AF250" i="1"/>
  <c r="AE250" i="1"/>
  <c r="AD250" i="1"/>
  <c r="AC250" i="1"/>
  <c r="AB250" i="1"/>
  <c r="Z250" i="1"/>
  <c r="Y250" i="1"/>
  <c r="X250" i="1"/>
  <c r="W250" i="1"/>
  <c r="V250" i="1"/>
  <c r="CI250" i="1" s="1"/>
  <c r="T250" i="1"/>
  <c r="S250" i="1"/>
  <c r="R250" i="1"/>
  <c r="P250" i="1"/>
  <c r="EX249" i="1"/>
  <c r="EW249" i="1"/>
  <c r="EV249" i="1"/>
  <c r="EU249" i="1"/>
  <c r="EP249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V249" i="1"/>
  <c r="DU249" i="1"/>
  <c r="DT249" i="1"/>
  <c r="DS249" i="1"/>
  <c r="DR249" i="1"/>
  <c r="DQ249" i="1"/>
  <c r="DP249" i="1"/>
  <c r="DO249" i="1"/>
  <c r="DN249" i="1"/>
  <c r="DM249" i="1"/>
  <c r="DL249" i="1"/>
  <c r="DK249" i="1"/>
  <c r="DJ249" i="1"/>
  <c r="DI249" i="1"/>
  <c r="DH249" i="1"/>
  <c r="DG249" i="1"/>
  <c r="DB249" i="1"/>
  <c r="DA249" i="1"/>
  <c r="CZ249" i="1"/>
  <c r="CY249" i="1"/>
  <c r="CX249" i="1"/>
  <c r="CW249" i="1"/>
  <c r="CV249" i="1"/>
  <c r="CU249" i="1"/>
  <c r="CT249" i="1"/>
  <c r="CS249" i="1"/>
  <c r="CR249" i="1"/>
  <c r="CQ249" i="1"/>
  <c r="CP249" i="1"/>
  <c r="CO249" i="1"/>
  <c r="CN249" i="1"/>
  <c r="CM249" i="1"/>
  <c r="CH249" i="1"/>
  <c r="CG249" i="1"/>
  <c r="CF249" i="1"/>
  <c r="CE249" i="1"/>
  <c r="CD249" i="1"/>
  <c r="EQ249" i="1" s="1"/>
  <c r="CC249" i="1"/>
  <c r="CB249" i="1"/>
  <c r="CA249" i="1"/>
  <c r="BZ249" i="1"/>
  <c r="BY249" i="1"/>
  <c r="BX249" i="1"/>
  <c r="BW249" i="1"/>
  <c r="BV249" i="1"/>
  <c r="BU249" i="1"/>
  <c r="BT249" i="1"/>
  <c r="BS249" i="1"/>
  <c r="BN249" i="1"/>
  <c r="BM249" i="1"/>
  <c r="BL249" i="1"/>
  <c r="BK249" i="1"/>
  <c r="BJ249" i="1"/>
  <c r="DW249" i="1" s="1"/>
  <c r="BI249" i="1"/>
  <c r="BH249" i="1"/>
  <c r="BG249" i="1"/>
  <c r="BF249" i="1"/>
  <c r="BE249" i="1"/>
  <c r="BD249" i="1"/>
  <c r="BC249" i="1"/>
  <c r="BB249" i="1"/>
  <c r="AY249" i="1"/>
  <c r="AX249" i="1"/>
  <c r="AW249" i="1"/>
  <c r="AU249" i="1"/>
  <c r="AT249" i="1"/>
  <c r="AS249" i="1"/>
  <c r="AR249" i="1"/>
  <c r="AP249" i="1"/>
  <c r="DC249" i="1" s="1"/>
  <c r="AO249" i="1"/>
  <c r="AN249" i="1"/>
  <c r="AM249" i="1"/>
  <c r="AK249" i="1"/>
  <c r="AL249" i="1" s="1"/>
  <c r="AI249" i="1"/>
  <c r="AH249" i="1"/>
  <c r="AG249" i="1"/>
  <c r="AF249" i="1"/>
  <c r="AE249" i="1"/>
  <c r="AD249" i="1"/>
  <c r="AC249" i="1"/>
  <c r="AB249" i="1"/>
  <c r="Z249" i="1"/>
  <c r="AA249" i="1" s="1"/>
  <c r="Y249" i="1"/>
  <c r="X249" i="1"/>
  <c r="W249" i="1"/>
  <c r="V249" i="1"/>
  <c r="CI249" i="1" s="1"/>
  <c r="T249" i="1"/>
  <c r="S249" i="1"/>
  <c r="R249" i="1"/>
  <c r="P249" i="1"/>
  <c r="EX248" i="1"/>
  <c r="EW248" i="1"/>
  <c r="EV248" i="1"/>
  <c r="EU248" i="1"/>
  <c r="EP248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V248" i="1"/>
  <c r="DU248" i="1"/>
  <c r="DT248" i="1"/>
  <c r="DS248" i="1"/>
  <c r="DR248" i="1"/>
  <c r="DQ248" i="1"/>
  <c r="DP248" i="1"/>
  <c r="DO248" i="1"/>
  <c r="DN248" i="1"/>
  <c r="DM248" i="1"/>
  <c r="DL248" i="1"/>
  <c r="DK248" i="1"/>
  <c r="DJ248" i="1"/>
  <c r="DI248" i="1"/>
  <c r="DH248" i="1"/>
  <c r="DG248" i="1"/>
  <c r="DB248" i="1"/>
  <c r="DA248" i="1"/>
  <c r="CZ248" i="1"/>
  <c r="CY248" i="1"/>
  <c r="CX248" i="1"/>
  <c r="CW248" i="1"/>
  <c r="CV248" i="1"/>
  <c r="CU248" i="1"/>
  <c r="CT248" i="1"/>
  <c r="CS248" i="1"/>
  <c r="CR248" i="1"/>
  <c r="CQ248" i="1"/>
  <c r="CP248" i="1"/>
  <c r="CO248" i="1"/>
  <c r="CN248" i="1"/>
  <c r="CM248" i="1"/>
  <c r="CH248" i="1"/>
  <c r="CG248" i="1"/>
  <c r="CF248" i="1"/>
  <c r="CE248" i="1"/>
  <c r="CD248" i="1"/>
  <c r="EQ248" i="1" s="1"/>
  <c r="CC248" i="1"/>
  <c r="CB248" i="1"/>
  <c r="CA248" i="1"/>
  <c r="BZ248" i="1"/>
  <c r="BY248" i="1"/>
  <c r="BX248" i="1"/>
  <c r="BW248" i="1"/>
  <c r="BV248" i="1"/>
  <c r="BU248" i="1"/>
  <c r="BT248" i="1"/>
  <c r="BS248" i="1"/>
  <c r="BN248" i="1"/>
  <c r="BM248" i="1"/>
  <c r="BL248" i="1"/>
  <c r="BK248" i="1"/>
  <c r="BJ248" i="1"/>
  <c r="DW248" i="1" s="1"/>
  <c r="BI248" i="1"/>
  <c r="BH248" i="1"/>
  <c r="BG248" i="1"/>
  <c r="BF248" i="1"/>
  <c r="BE248" i="1"/>
  <c r="BD248" i="1"/>
  <c r="BC248" i="1"/>
  <c r="BB248" i="1"/>
  <c r="AY248" i="1"/>
  <c r="AX248" i="1"/>
  <c r="AW248" i="1"/>
  <c r="AU248" i="1"/>
  <c r="AT248" i="1"/>
  <c r="AS248" i="1"/>
  <c r="AR248" i="1"/>
  <c r="AP248" i="1"/>
  <c r="DC248" i="1" s="1"/>
  <c r="AO248" i="1"/>
  <c r="AN248" i="1"/>
  <c r="AM248" i="1"/>
  <c r="AK248" i="1"/>
  <c r="AI248" i="1"/>
  <c r="AH248" i="1"/>
  <c r="AG248" i="1"/>
  <c r="AF248" i="1"/>
  <c r="AE248" i="1"/>
  <c r="AD248" i="1"/>
  <c r="AC248" i="1"/>
  <c r="AB248" i="1"/>
  <c r="Z248" i="1"/>
  <c r="Y248" i="1"/>
  <c r="X248" i="1"/>
  <c r="W248" i="1"/>
  <c r="V248" i="1"/>
  <c r="CI248" i="1" s="1"/>
  <c r="T248" i="1"/>
  <c r="S248" i="1"/>
  <c r="R248" i="1"/>
  <c r="P248" i="1"/>
  <c r="EX247" i="1"/>
  <c r="EW247" i="1"/>
  <c r="EV247" i="1"/>
  <c r="EU247" i="1"/>
  <c r="EP247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V247" i="1"/>
  <c r="DU247" i="1"/>
  <c r="DT247" i="1"/>
  <c r="DS247" i="1"/>
  <c r="DR247" i="1"/>
  <c r="DQ247" i="1"/>
  <c r="DP247" i="1"/>
  <c r="DO247" i="1"/>
  <c r="DN247" i="1"/>
  <c r="DM247" i="1"/>
  <c r="DL247" i="1"/>
  <c r="DK247" i="1"/>
  <c r="DJ247" i="1"/>
  <c r="DI247" i="1"/>
  <c r="DH247" i="1"/>
  <c r="DG247" i="1"/>
  <c r="DB247" i="1"/>
  <c r="DA247" i="1"/>
  <c r="CZ247" i="1"/>
  <c r="CY247" i="1"/>
  <c r="CX247" i="1"/>
  <c r="CW247" i="1"/>
  <c r="CV247" i="1"/>
  <c r="CU247" i="1"/>
  <c r="CT247" i="1"/>
  <c r="CS247" i="1"/>
  <c r="CR247" i="1"/>
  <c r="CQ247" i="1"/>
  <c r="CP247" i="1"/>
  <c r="CO247" i="1"/>
  <c r="CN247" i="1"/>
  <c r="CM247" i="1"/>
  <c r="CH247" i="1"/>
  <c r="CG247" i="1"/>
  <c r="CF247" i="1"/>
  <c r="CE247" i="1"/>
  <c r="CD247" i="1"/>
  <c r="EQ247" i="1" s="1"/>
  <c r="CC247" i="1"/>
  <c r="CB247" i="1"/>
  <c r="CA247" i="1"/>
  <c r="BZ247" i="1"/>
  <c r="BY247" i="1"/>
  <c r="BX247" i="1"/>
  <c r="BW247" i="1"/>
  <c r="BV247" i="1"/>
  <c r="BU247" i="1"/>
  <c r="BT247" i="1"/>
  <c r="BS247" i="1"/>
  <c r="BN247" i="1"/>
  <c r="BM247" i="1"/>
  <c r="BL247" i="1"/>
  <c r="BK247" i="1"/>
  <c r="BJ247" i="1"/>
  <c r="DW247" i="1" s="1"/>
  <c r="BI247" i="1"/>
  <c r="BH247" i="1"/>
  <c r="BG247" i="1"/>
  <c r="BF247" i="1"/>
  <c r="BE247" i="1"/>
  <c r="BD247" i="1"/>
  <c r="BC247" i="1"/>
  <c r="BB247" i="1"/>
  <c r="AY247" i="1"/>
  <c r="AX247" i="1"/>
  <c r="AW247" i="1"/>
  <c r="AU247" i="1"/>
  <c r="AT247" i="1"/>
  <c r="AS247" i="1"/>
  <c r="AR247" i="1"/>
  <c r="AP247" i="1"/>
  <c r="DC247" i="1" s="1"/>
  <c r="AO247" i="1"/>
  <c r="AN247" i="1"/>
  <c r="AM247" i="1"/>
  <c r="AK247" i="1"/>
  <c r="AL247" i="1" s="1"/>
  <c r="AI247" i="1"/>
  <c r="AH247" i="1"/>
  <c r="AG247" i="1"/>
  <c r="AF247" i="1"/>
  <c r="AE247" i="1"/>
  <c r="AD247" i="1"/>
  <c r="AC247" i="1"/>
  <c r="AB247" i="1"/>
  <c r="Z247" i="1"/>
  <c r="AA247" i="1" s="1"/>
  <c r="Y247" i="1"/>
  <c r="X247" i="1"/>
  <c r="W247" i="1"/>
  <c r="V247" i="1"/>
  <c r="CI247" i="1" s="1"/>
  <c r="T247" i="1"/>
  <c r="S247" i="1"/>
  <c r="R247" i="1"/>
  <c r="P247" i="1"/>
  <c r="EX246" i="1"/>
  <c r="EW246" i="1"/>
  <c r="EV246" i="1"/>
  <c r="EU246" i="1"/>
  <c r="EP246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V246" i="1"/>
  <c r="DU246" i="1"/>
  <c r="DT246" i="1"/>
  <c r="DS246" i="1"/>
  <c r="DR246" i="1"/>
  <c r="DQ246" i="1"/>
  <c r="DP246" i="1"/>
  <c r="DO246" i="1"/>
  <c r="DN246" i="1"/>
  <c r="DM246" i="1"/>
  <c r="DL246" i="1"/>
  <c r="DK246" i="1"/>
  <c r="DJ246" i="1"/>
  <c r="DI246" i="1"/>
  <c r="DH246" i="1"/>
  <c r="DG246" i="1"/>
  <c r="DB246" i="1"/>
  <c r="DA246" i="1"/>
  <c r="CZ246" i="1"/>
  <c r="CY246" i="1"/>
  <c r="CX246" i="1"/>
  <c r="CW246" i="1"/>
  <c r="CV246" i="1"/>
  <c r="CU246" i="1"/>
  <c r="CT246" i="1"/>
  <c r="CS246" i="1"/>
  <c r="CR246" i="1"/>
  <c r="CQ246" i="1"/>
  <c r="CP246" i="1"/>
  <c r="CO246" i="1"/>
  <c r="CN246" i="1"/>
  <c r="CM246" i="1"/>
  <c r="CH246" i="1"/>
  <c r="CG246" i="1"/>
  <c r="CF246" i="1"/>
  <c r="CE246" i="1"/>
  <c r="CD246" i="1"/>
  <c r="EQ246" i="1" s="1"/>
  <c r="CC246" i="1"/>
  <c r="CB246" i="1"/>
  <c r="CA246" i="1"/>
  <c r="BZ246" i="1"/>
  <c r="BY246" i="1"/>
  <c r="BX246" i="1"/>
  <c r="BW246" i="1"/>
  <c r="BV246" i="1"/>
  <c r="BU246" i="1"/>
  <c r="BT246" i="1"/>
  <c r="BS246" i="1"/>
  <c r="BN246" i="1"/>
  <c r="BM246" i="1"/>
  <c r="BL246" i="1"/>
  <c r="BK246" i="1"/>
  <c r="BJ246" i="1"/>
  <c r="DW246" i="1" s="1"/>
  <c r="BI246" i="1"/>
  <c r="BH246" i="1"/>
  <c r="BG246" i="1"/>
  <c r="BF246" i="1"/>
  <c r="BE246" i="1"/>
  <c r="BD246" i="1"/>
  <c r="BC246" i="1"/>
  <c r="BB246" i="1"/>
  <c r="AY246" i="1"/>
  <c r="AX246" i="1"/>
  <c r="AW246" i="1"/>
  <c r="AU246" i="1"/>
  <c r="AT246" i="1"/>
  <c r="AS246" i="1"/>
  <c r="AR246" i="1"/>
  <c r="AP246" i="1"/>
  <c r="DC246" i="1" s="1"/>
  <c r="AO246" i="1"/>
  <c r="AN246" i="1"/>
  <c r="AM246" i="1"/>
  <c r="AK246" i="1"/>
  <c r="AI246" i="1"/>
  <c r="AH246" i="1"/>
  <c r="AG246" i="1"/>
  <c r="AF246" i="1"/>
  <c r="AE246" i="1"/>
  <c r="AD246" i="1"/>
  <c r="AC246" i="1"/>
  <c r="AB246" i="1"/>
  <c r="Z246" i="1"/>
  <c r="Y246" i="1"/>
  <c r="X246" i="1"/>
  <c r="W246" i="1"/>
  <c r="V246" i="1"/>
  <c r="CI246" i="1" s="1"/>
  <c r="T246" i="1"/>
  <c r="S246" i="1"/>
  <c r="R246" i="1"/>
  <c r="P246" i="1"/>
  <c r="EX245" i="1"/>
  <c r="EW245" i="1"/>
  <c r="EV245" i="1"/>
  <c r="EU245" i="1"/>
  <c r="EP245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V245" i="1"/>
  <c r="DU245" i="1"/>
  <c r="DT245" i="1"/>
  <c r="DS245" i="1"/>
  <c r="DR245" i="1"/>
  <c r="DQ245" i="1"/>
  <c r="DP245" i="1"/>
  <c r="DO245" i="1"/>
  <c r="DN245" i="1"/>
  <c r="DM245" i="1"/>
  <c r="DL245" i="1"/>
  <c r="DK245" i="1"/>
  <c r="DJ245" i="1"/>
  <c r="DI245" i="1"/>
  <c r="DH245" i="1"/>
  <c r="DG245" i="1"/>
  <c r="DB245" i="1"/>
  <c r="DA245" i="1"/>
  <c r="CZ245" i="1"/>
  <c r="CY245" i="1"/>
  <c r="CX245" i="1"/>
  <c r="CW245" i="1"/>
  <c r="CV245" i="1"/>
  <c r="CU245" i="1"/>
  <c r="CT245" i="1"/>
  <c r="CS245" i="1"/>
  <c r="CR245" i="1"/>
  <c r="CQ245" i="1"/>
  <c r="CP245" i="1"/>
  <c r="CO245" i="1"/>
  <c r="CN245" i="1"/>
  <c r="CM245" i="1"/>
  <c r="CH245" i="1"/>
  <c r="CG245" i="1"/>
  <c r="CF245" i="1"/>
  <c r="CE245" i="1"/>
  <c r="CD245" i="1"/>
  <c r="EQ245" i="1" s="1"/>
  <c r="CC245" i="1"/>
  <c r="CB245" i="1"/>
  <c r="CA245" i="1"/>
  <c r="BZ245" i="1"/>
  <c r="BY245" i="1"/>
  <c r="BX245" i="1"/>
  <c r="BW245" i="1"/>
  <c r="BV245" i="1"/>
  <c r="BU245" i="1"/>
  <c r="BT245" i="1"/>
  <c r="BS245" i="1"/>
  <c r="BN245" i="1"/>
  <c r="BM245" i="1"/>
  <c r="BL245" i="1"/>
  <c r="BK245" i="1"/>
  <c r="BJ245" i="1"/>
  <c r="DW245" i="1" s="1"/>
  <c r="BI245" i="1"/>
  <c r="BH245" i="1"/>
  <c r="BG245" i="1"/>
  <c r="BF245" i="1"/>
  <c r="BE245" i="1"/>
  <c r="BD245" i="1"/>
  <c r="BC245" i="1"/>
  <c r="BB245" i="1"/>
  <c r="AY245" i="1"/>
  <c r="AX245" i="1"/>
  <c r="AW245" i="1"/>
  <c r="AU245" i="1"/>
  <c r="AT245" i="1"/>
  <c r="AS245" i="1"/>
  <c r="AR245" i="1"/>
  <c r="AP245" i="1"/>
  <c r="DC245" i="1" s="1"/>
  <c r="AO245" i="1"/>
  <c r="AN245" i="1"/>
  <c r="AM245" i="1"/>
  <c r="AK245" i="1"/>
  <c r="AL245" i="1" s="1"/>
  <c r="AI245" i="1"/>
  <c r="AH245" i="1"/>
  <c r="AG245" i="1"/>
  <c r="AF245" i="1"/>
  <c r="AE245" i="1"/>
  <c r="AD245" i="1"/>
  <c r="AC245" i="1"/>
  <c r="AB245" i="1"/>
  <c r="Z245" i="1"/>
  <c r="AA245" i="1" s="1"/>
  <c r="Y245" i="1"/>
  <c r="X245" i="1"/>
  <c r="W245" i="1"/>
  <c r="V245" i="1"/>
  <c r="CI245" i="1" s="1"/>
  <c r="T245" i="1"/>
  <c r="S245" i="1"/>
  <c r="R245" i="1"/>
  <c r="P245" i="1"/>
  <c r="EX244" i="1"/>
  <c r="EW244" i="1"/>
  <c r="EV244" i="1"/>
  <c r="EU244" i="1"/>
  <c r="EP244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V244" i="1"/>
  <c r="DU244" i="1"/>
  <c r="DT244" i="1"/>
  <c r="DS244" i="1"/>
  <c r="DR244" i="1"/>
  <c r="DQ244" i="1"/>
  <c r="DP244" i="1"/>
  <c r="DO244" i="1"/>
  <c r="DN244" i="1"/>
  <c r="DM244" i="1"/>
  <c r="DL244" i="1"/>
  <c r="DK244" i="1"/>
  <c r="DJ244" i="1"/>
  <c r="DI244" i="1"/>
  <c r="DH244" i="1"/>
  <c r="DG244" i="1"/>
  <c r="DB244" i="1"/>
  <c r="DA244" i="1"/>
  <c r="CZ244" i="1"/>
  <c r="CY244" i="1"/>
  <c r="CX244" i="1"/>
  <c r="CW244" i="1"/>
  <c r="CV244" i="1"/>
  <c r="CU244" i="1"/>
  <c r="CT244" i="1"/>
  <c r="CS244" i="1"/>
  <c r="CR244" i="1"/>
  <c r="CQ244" i="1"/>
  <c r="CP244" i="1"/>
  <c r="CO244" i="1"/>
  <c r="CN244" i="1"/>
  <c r="CM244" i="1"/>
  <c r="CH244" i="1"/>
  <c r="CG244" i="1"/>
  <c r="CF244" i="1"/>
  <c r="CE244" i="1"/>
  <c r="CD244" i="1"/>
  <c r="EQ244" i="1" s="1"/>
  <c r="CC244" i="1"/>
  <c r="CB244" i="1"/>
  <c r="CA244" i="1"/>
  <c r="BZ244" i="1"/>
  <c r="BY244" i="1"/>
  <c r="BX244" i="1"/>
  <c r="BW244" i="1"/>
  <c r="BV244" i="1"/>
  <c r="BU244" i="1"/>
  <c r="BT244" i="1"/>
  <c r="BS244" i="1"/>
  <c r="BN244" i="1"/>
  <c r="BM244" i="1"/>
  <c r="BL244" i="1"/>
  <c r="BK244" i="1"/>
  <c r="BJ244" i="1"/>
  <c r="DW244" i="1" s="1"/>
  <c r="BI244" i="1"/>
  <c r="BH244" i="1"/>
  <c r="BG244" i="1"/>
  <c r="BF244" i="1"/>
  <c r="BE244" i="1"/>
  <c r="BD244" i="1"/>
  <c r="BC244" i="1"/>
  <c r="BB244" i="1"/>
  <c r="AY244" i="1"/>
  <c r="AX244" i="1"/>
  <c r="AW244" i="1"/>
  <c r="AU244" i="1"/>
  <c r="AT244" i="1"/>
  <c r="AS244" i="1"/>
  <c r="AR244" i="1"/>
  <c r="AP244" i="1"/>
  <c r="DC244" i="1" s="1"/>
  <c r="AO244" i="1"/>
  <c r="AN244" i="1"/>
  <c r="AM244" i="1"/>
  <c r="AK244" i="1"/>
  <c r="AI244" i="1"/>
  <c r="AH244" i="1"/>
  <c r="AG244" i="1"/>
  <c r="AF244" i="1"/>
  <c r="AE244" i="1"/>
  <c r="AD244" i="1"/>
  <c r="AC244" i="1"/>
  <c r="AB244" i="1"/>
  <c r="Z244" i="1"/>
  <c r="Y244" i="1"/>
  <c r="X244" i="1"/>
  <c r="W244" i="1"/>
  <c r="V244" i="1"/>
  <c r="CI244" i="1" s="1"/>
  <c r="T244" i="1"/>
  <c r="S244" i="1"/>
  <c r="R244" i="1"/>
  <c r="P244" i="1"/>
  <c r="EX243" i="1"/>
  <c r="EW243" i="1"/>
  <c r="EV243" i="1"/>
  <c r="EU243" i="1"/>
  <c r="EP243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V243" i="1"/>
  <c r="DU243" i="1"/>
  <c r="DT243" i="1"/>
  <c r="DS243" i="1"/>
  <c r="DR243" i="1"/>
  <c r="DQ243" i="1"/>
  <c r="DP243" i="1"/>
  <c r="DO243" i="1"/>
  <c r="DN243" i="1"/>
  <c r="DM243" i="1"/>
  <c r="DL243" i="1"/>
  <c r="DK243" i="1"/>
  <c r="DJ243" i="1"/>
  <c r="DI243" i="1"/>
  <c r="DH243" i="1"/>
  <c r="DG243" i="1"/>
  <c r="DB243" i="1"/>
  <c r="DA243" i="1"/>
  <c r="CZ243" i="1"/>
  <c r="CY243" i="1"/>
  <c r="CX243" i="1"/>
  <c r="CW243" i="1"/>
  <c r="CV243" i="1"/>
  <c r="CU243" i="1"/>
  <c r="CT243" i="1"/>
  <c r="CS243" i="1"/>
  <c r="CR243" i="1"/>
  <c r="CQ243" i="1"/>
  <c r="CP243" i="1"/>
  <c r="CO243" i="1"/>
  <c r="CN243" i="1"/>
  <c r="CM243" i="1"/>
  <c r="CH243" i="1"/>
  <c r="CG243" i="1"/>
  <c r="CF243" i="1"/>
  <c r="CE243" i="1"/>
  <c r="CD243" i="1"/>
  <c r="EQ243" i="1" s="1"/>
  <c r="CC243" i="1"/>
  <c r="CB243" i="1"/>
  <c r="CA243" i="1"/>
  <c r="BZ243" i="1"/>
  <c r="BY243" i="1"/>
  <c r="BX243" i="1"/>
  <c r="BW243" i="1"/>
  <c r="BV243" i="1"/>
  <c r="BU243" i="1"/>
  <c r="BT243" i="1"/>
  <c r="BS243" i="1"/>
  <c r="BN243" i="1"/>
  <c r="BM243" i="1"/>
  <c r="BL243" i="1"/>
  <c r="BK243" i="1"/>
  <c r="BJ243" i="1"/>
  <c r="DW243" i="1" s="1"/>
  <c r="BI243" i="1"/>
  <c r="BH243" i="1"/>
  <c r="BG243" i="1"/>
  <c r="BF243" i="1"/>
  <c r="BE243" i="1"/>
  <c r="BD243" i="1"/>
  <c r="BC243" i="1"/>
  <c r="BB243" i="1"/>
  <c r="AY243" i="1"/>
  <c r="AX243" i="1"/>
  <c r="AW243" i="1"/>
  <c r="AU243" i="1"/>
  <c r="AT243" i="1"/>
  <c r="AS243" i="1"/>
  <c r="AR243" i="1"/>
  <c r="AP243" i="1"/>
  <c r="DC243" i="1" s="1"/>
  <c r="AO243" i="1"/>
  <c r="AN243" i="1"/>
  <c r="AM243" i="1"/>
  <c r="AK243" i="1"/>
  <c r="AL243" i="1" s="1"/>
  <c r="AI243" i="1"/>
  <c r="AH243" i="1"/>
  <c r="AG243" i="1"/>
  <c r="AF243" i="1"/>
  <c r="AE243" i="1"/>
  <c r="AD243" i="1"/>
  <c r="AC243" i="1"/>
  <c r="AB243" i="1"/>
  <c r="Z243" i="1"/>
  <c r="AA243" i="1" s="1"/>
  <c r="Y243" i="1"/>
  <c r="X243" i="1"/>
  <c r="W243" i="1"/>
  <c r="V243" i="1"/>
  <c r="CI243" i="1" s="1"/>
  <c r="T243" i="1"/>
  <c r="S243" i="1"/>
  <c r="R243" i="1"/>
  <c r="P243" i="1"/>
  <c r="EX242" i="1"/>
  <c r="EW242" i="1"/>
  <c r="EV242" i="1"/>
  <c r="EU242" i="1"/>
  <c r="EP242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V242" i="1"/>
  <c r="DU242" i="1"/>
  <c r="DT242" i="1"/>
  <c r="DS242" i="1"/>
  <c r="DR242" i="1"/>
  <c r="DQ242" i="1"/>
  <c r="DP242" i="1"/>
  <c r="DO242" i="1"/>
  <c r="DN242" i="1"/>
  <c r="DM242" i="1"/>
  <c r="DL242" i="1"/>
  <c r="DK242" i="1"/>
  <c r="DJ242" i="1"/>
  <c r="DI242" i="1"/>
  <c r="DH242" i="1"/>
  <c r="DG242" i="1"/>
  <c r="DB242" i="1"/>
  <c r="DA242" i="1"/>
  <c r="CZ242" i="1"/>
  <c r="CY242" i="1"/>
  <c r="CX242" i="1"/>
  <c r="CW242" i="1"/>
  <c r="CV242" i="1"/>
  <c r="CU242" i="1"/>
  <c r="CT242" i="1"/>
  <c r="CS242" i="1"/>
  <c r="CR242" i="1"/>
  <c r="CQ242" i="1"/>
  <c r="CP242" i="1"/>
  <c r="CO242" i="1"/>
  <c r="CN242" i="1"/>
  <c r="CM242" i="1"/>
  <c r="CH242" i="1"/>
  <c r="CG242" i="1"/>
  <c r="CF242" i="1"/>
  <c r="CE242" i="1"/>
  <c r="CD242" i="1"/>
  <c r="EQ242" i="1" s="1"/>
  <c r="CC242" i="1"/>
  <c r="CB242" i="1"/>
  <c r="CA242" i="1"/>
  <c r="BZ242" i="1"/>
  <c r="BY242" i="1"/>
  <c r="BX242" i="1"/>
  <c r="BW242" i="1"/>
  <c r="BV242" i="1"/>
  <c r="BU242" i="1"/>
  <c r="BT242" i="1"/>
  <c r="BS242" i="1"/>
  <c r="BN242" i="1"/>
  <c r="BM242" i="1"/>
  <c r="BL242" i="1"/>
  <c r="BK242" i="1"/>
  <c r="BJ242" i="1"/>
  <c r="DW242" i="1" s="1"/>
  <c r="BI242" i="1"/>
  <c r="BH242" i="1"/>
  <c r="BG242" i="1"/>
  <c r="BF242" i="1"/>
  <c r="BE242" i="1"/>
  <c r="BD242" i="1"/>
  <c r="BC242" i="1"/>
  <c r="BB242" i="1"/>
  <c r="AY242" i="1"/>
  <c r="AX242" i="1"/>
  <c r="AW242" i="1"/>
  <c r="AU242" i="1"/>
  <c r="AT242" i="1"/>
  <c r="AS242" i="1"/>
  <c r="AR242" i="1"/>
  <c r="AP242" i="1"/>
  <c r="DC242" i="1" s="1"/>
  <c r="AO242" i="1"/>
  <c r="AN242" i="1"/>
  <c r="AM242" i="1"/>
  <c r="AK242" i="1"/>
  <c r="AI242" i="1"/>
  <c r="AH242" i="1"/>
  <c r="AG242" i="1"/>
  <c r="AF242" i="1"/>
  <c r="AE242" i="1"/>
  <c r="AD242" i="1"/>
  <c r="AC242" i="1"/>
  <c r="AB242" i="1"/>
  <c r="Z242" i="1"/>
  <c r="Y242" i="1"/>
  <c r="X242" i="1"/>
  <c r="W242" i="1"/>
  <c r="V242" i="1"/>
  <c r="CI242" i="1" s="1"/>
  <c r="T242" i="1"/>
  <c r="S242" i="1"/>
  <c r="R242" i="1"/>
  <c r="P242" i="1"/>
  <c r="EX241" i="1"/>
  <c r="EW241" i="1"/>
  <c r="EV241" i="1"/>
  <c r="EU241" i="1"/>
  <c r="EP241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V241" i="1"/>
  <c r="DU241" i="1"/>
  <c r="DT241" i="1"/>
  <c r="DS241" i="1"/>
  <c r="DR241" i="1"/>
  <c r="DQ241" i="1"/>
  <c r="DP241" i="1"/>
  <c r="DO241" i="1"/>
  <c r="DN241" i="1"/>
  <c r="DM241" i="1"/>
  <c r="DL241" i="1"/>
  <c r="DK241" i="1"/>
  <c r="DJ241" i="1"/>
  <c r="DI241" i="1"/>
  <c r="DH241" i="1"/>
  <c r="DG241" i="1"/>
  <c r="DB241" i="1"/>
  <c r="DA241" i="1"/>
  <c r="CZ241" i="1"/>
  <c r="CY241" i="1"/>
  <c r="CX241" i="1"/>
  <c r="CW241" i="1"/>
  <c r="CV241" i="1"/>
  <c r="CU241" i="1"/>
  <c r="CT241" i="1"/>
  <c r="CS241" i="1"/>
  <c r="CR241" i="1"/>
  <c r="CQ241" i="1"/>
  <c r="CP241" i="1"/>
  <c r="CO241" i="1"/>
  <c r="CN241" i="1"/>
  <c r="CM241" i="1"/>
  <c r="CH241" i="1"/>
  <c r="CG241" i="1"/>
  <c r="CF241" i="1"/>
  <c r="CE241" i="1"/>
  <c r="CD241" i="1"/>
  <c r="EQ241" i="1" s="1"/>
  <c r="CC241" i="1"/>
  <c r="CB241" i="1"/>
  <c r="CA241" i="1"/>
  <c r="BZ241" i="1"/>
  <c r="BY241" i="1"/>
  <c r="BX241" i="1"/>
  <c r="BW241" i="1"/>
  <c r="BV241" i="1"/>
  <c r="BU241" i="1"/>
  <c r="BT241" i="1"/>
  <c r="BS241" i="1"/>
  <c r="BN241" i="1"/>
  <c r="BM241" i="1"/>
  <c r="BL241" i="1"/>
  <c r="BK241" i="1"/>
  <c r="BJ241" i="1"/>
  <c r="DW241" i="1" s="1"/>
  <c r="BI241" i="1"/>
  <c r="BH241" i="1"/>
  <c r="BG241" i="1"/>
  <c r="BF241" i="1"/>
  <c r="BE241" i="1"/>
  <c r="BD241" i="1"/>
  <c r="BC241" i="1"/>
  <c r="BB241" i="1"/>
  <c r="AY241" i="1"/>
  <c r="AX241" i="1"/>
  <c r="AW241" i="1"/>
  <c r="AU241" i="1"/>
  <c r="AT241" i="1"/>
  <c r="AS241" i="1"/>
  <c r="AR241" i="1"/>
  <c r="AP241" i="1"/>
  <c r="DC241" i="1" s="1"/>
  <c r="AO241" i="1"/>
  <c r="AN241" i="1"/>
  <c r="AM241" i="1"/>
  <c r="AK241" i="1"/>
  <c r="AL241" i="1" s="1"/>
  <c r="AI241" i="1"/>
  <c r="AH241" i="1"/>
  <c r="AG241" i="1"/>
  <c r="AF241" i="1"/>
  <c r="AE241" i="1"/>
  <c r="AD241" i="1"/>
  <c r="AC241" i="1"/>
  <c r="AB241" i="1"/>
  <c r="Z241" i="1"/>
  <c r="AA241" i="1" s="1"/>
  <c r="Y241" i="1"/>
  <c r="X241" i="1"/>
  <c r="W241" i="1"/>
  <c r="V241" i="1"/>
  <c r="CI241" i="1" s="1"/>
  <c r="T241" i="1"/>
  <c r="S241" i="1"/>
  <c r="R241" i="1"/>
  <c r="P241" i="1"/>
  <c r="EX240" i="1"/>
  <c r="EW240" i="1"/>
  <c r="EV240" i="1"/>
  <c r="EU240" i="1"/>
  <c r="EP240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V240" i="1"/>
  <c r="DU240" i="1"/>
  <c r="DT240" i="1"/>
  <c r="DS240" i="1"/>
  <c r="DR240" i="1"/>
  <c r="DQ240" i="1"/>
  <c r="DP240" i="1"/>
  <c r="DO240" i="1"/>
  <c r="DN240" i="1"/>
  <c r="DM240" i="1"/>
  <c r="DL240" i="1"/>
  <c r="DK240" i="1"/>
  <c r="DJ240" i="1"/>
  <c r="DI240" i="1"/>
  <c r="DH240" i="1"/>
  <c r="DG240" i="1"/>
  <c r="DB240" i="1"/>
  <c r="DA240" i="1"/>
  <c r="CZ240" i="1"/>
  <c r="CY240" i="1"/>
  <c r="CX240" i="1"/>
  <c r="CW240" i="1"/>
  <c r="CV240" i="1"/>
  <c r="CU240" i="1"/>
  <c r="CT240" i="1"/>
  <c r="CS240" i="1"/>
  <c r="CR240" i="1"/>
  <c r="CQ240" i="1"/>
  <c r="CP240" i="1"/>
  <c r="CO240" i="1"/>
  <c r="CN240" i="1"/>
  <c r="CM240" i="1"/>
  <c r="CH240" i="1"/>
  <c r="CG240" i="1"/>
  <c r="CF240" i="1"/>
  <c r="CE240" i="1"/>
  <c r="CD240" i="1"/>
  <c r="EQ240" i="1" s="1"/>
  <c r="CC240" i="1"/>
  <c r="CB240" i="1"/>
  <c r="CA240" i="1"/>
  <c r="BZ240" i="1"/>
  <c r="BY240" i="1"/>
  <c r="BX240" i="1"/>
  <c r="BW240" i="1"/>
  <c r="BV240" i="1"/>
  <c r="BU240" i="1"/>
  <c r="BT240" i="1"/>
  <c r="BS240" i="1"/>
  <c r="BN240" i="1"/>
  <c r="BM240" i="1"/>
  <c r="BL240" i="1"/>
  <c r="BK240" i="1"/>
  <c r="BJ240" i="1"/>
  <c r="DW240" i="1" s="1"/>
  <c r="BI240" i="1"/>
  <c r="BH240" i="1"/>
  <c r="BG240" i="1"/>
  <c r="BF240" i="1"/>
  <c r="BE240" i="1"/>
  <c r="BD240" i="1"/>
  <c r="BC240" i="1"/>
  <c r="BB240" i="1"/>
  <c r="AY240" i="1"/>
  <c r="AX240" i="1"/>
  <c r="AW240" i="1"/>
  <c r="AU240" i="1"/>
  <c r="AT240" i="1"/>
  <c r="AS240" i="1"/>
  <c r="AR240" i="1"/>
  <c r="AP240" i="1"/>
  <c r="DC240" i="1" s="1"/>
  <c r="AO240" i="1"/>
  <c r="AN240" i="1"/>
  <c r="AM240" i="1"/>
  <c r="AK240" i="1"/>
  <c r="AI240" i="1"/>
  <c r="AH240" i="1"/>
  <c r="AG240" i="1"/>
  <c r="AF240" i="1"/>
  <c r="AE240" i="1"/>
  <c r="AD240" i="1"/>
  <c r="AC240" i="1"/>
  <c r="AB240" i="1"/>
  <c r="Z240" i="1"/>
  <c r="Y240" i="1"/>
  <c r="X240" i="1"/>
  <c r="W240" i="1"/>
  <c r="V240" i="1"/>
  <c r="CI240" i="1" s="1"/>
  <c r="T240" i="1"/>
  <c r="S240" i="1"/>
  <c r="R240" i="1"/>
  <c r="P240" i="1"/>
  <c r="EX239" i="1"/>
  <c r="EW239" i="1"/>
  <c r="EV239" i="1"/>
  <c r="EU239" i="1"/>
  <c r="EP239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V239" i="1"/>
  <c r="DU239" i="1"/>
  <c r="DT239" i="1"/>
  <c r="DS239" i="1"/>
  <c r="DR239" i="1"/>
  <c r="DQ239" i="1"/>
  <c r="DP239" i="1"/>
  <c r="DO239" i="1"/>
  <c r="DN239" i="1"/>
  <c r="DM239" i="1"/>
  <c r="DL239" i="1"/>
  <c r="DK239" i="1"/>
  <c r="DJ239" i="1"/>
  <c r="DI239" i="1"/>
  <c r="DH239" i="1"/>
  <c r="DG239" i="1"/>
  <c r="DB239" i="1"/>
  <c r="DA239" i="1"/>
  <c r="CZ239" i="1"/>
  <c r="CY239" i="1"/>
  <c r="CX239" i="1"/>
  <c r="CW239" i="1"/>
  <c r="CV239" i="1"/>
  <c r="CU239" i="1"/>
  <c r="CT239" i="1"/>
  <c r="CS239" i="1"/>
  <c r="CR239" i="1"/>
  <c r="CQ239" i="1"/>
  <c r="CP239" i="1"/>
  <c r="CO239" i="1"/>
  <c r="CN239" i="1"/>
  <c r="CM239" i="1"/>
  <c r="CH239" i="1"/>
  <c r="CG239" i="1"/>
  <c r="CF239" i="1"/>
  <c r="CE239" i="1"/>
  <c r="CD239" i="1"/>
  <c r="EQ239" i="1" s="1"/>
  <c r="CC239" i="1"/>
  <c r="CB239" i="1"/>
  <c r="CA239" i="1"/>
  <c r="BZ239" i="1"/>
  <c r="BY239" i="1"/>
  <c r="BX239" i="1"/>
  <c r="BW239" i="1"/>
  <c r="BV239" i="1"/>
  <c r="BU239" i="1"/>
  <c r="BT239" i="1"/>
  <c r="BS239" i="1"/>
  <c r="BN239" i="1"/>
  <c r="BM239" i="1"/>
  <c r="BL239" i="1"/>
  <c r="BK239" i="1"/>
  <c r="BJ239" i="1"/>
  <c r="DW239" i="1" s="1"/>
  <c r="BI239" i="1"/>
  <c r="BH239" i="1"/>
  <c r="BG239" i="1"/>
  <c r="BF239" i="1"/>
  <c r="BE239" i="1"/>
  <c r="BD239" i="1"/>
  <c r="BC239" i="1"/>
  <c r="BB239" i="1"/>
  <c r="AY239" i="1"/>
  <c r="AX239" i="1"/>
  <c r="AW239" i="1"/>
  <c r="AU239" i="1"/>
  <c r="AT239" i="1"/>
  <c r="AS239" i="1"/>
  <c r="AR239" i="1"/>
  <c r="AP239" i="1"/>
  <c r="DC239" i="1" s="1"/>
  <c r="AO239" i="1"/>
  <c r="AN239" i="1"/>
  <c r="AM239" i="1"/>
  <c r="AK239" i="1"/>
  <c r="AL239" i="1" s="1"/>
  <c r="AI239" i="1"/>
  <c r="AH239" i="1"/>
  <c r="AG239" i="1"/>
  <c r="AF239" i="1"/>
  <c r="AE239" i="1"/>
  <c r="AD239" i="1"/>
  <c r="AC239" i="1"/>
  <c r="AB239" i="1"/>
  <c r="Z239" i="1"/>
  <c r="AA239" i="1" s="1"/>
  <c r="Y239" i="1"/>
  <c r="X239" i="1"/>
  <c r="W239" i="1"/>
  <c r="V239" i="1"/>
  <c r="CI239" i="1" s="1"/>
  <c r="T239" i="1"/>
  <c r="S239" i="1"/>
  <c r="R239" i="1"/>
  <c r="P239" i="1"/>
  <c r="EX238" i="1"/>
  <c r="EW238" i="1"/>
  <c r="EV238" i="1"/>
  <c r="EU238" i="1"/>
  <c r="EP238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V238" i="1"/>
  <c r="DU238" i="1"/>
  <c r="DT238" i="1"/>
  <c r="DS238" i="1"/>
  <c r="DR238" i="1"/>
  <c r="DQ238" i="1"/>
  <c r="DP238" i="1"/>
  <c r="DO238" i="1"/>
  <c r="DN238" i="1"/>
  <c r="DM238" i="1"/>
  <c r="DL238" i="1"/>
  <c r="DK238" i="1"/>
  <c r="DJ238" i="1"/>
  <c r="DI238" i="1"/>
  <c r="DH238" i="1"/>
  <c r="DG238" i="1"/>
  <c r="DB238" i="1"/>
  <c r="DA238" i="1"/>
  <c r="CZ238" i="1"/>
  <c r="CY238" i="1"/>
  <c r="CX238" i="1"/>
  <c r="CW238" i="1"/>
  <c r="CV238" i="1"/>
  <c r="CU238" i="1"/>
  <c r="CT238" i="1"/>
  <c r="CS238" i="1"/>
  <c r="CR238" i="1"/>
  <c r="CQ238" i="1"/>
  <c r="CP238" i="1"/>
  <c r="CO238" i="1"/>
  <c r="CN238" i="1"/>
  <c r="CM238" i="1"/>
  <c r="CH238" i="1"/>
  <c r="CG238" i="1"/>
  <c r="CF238" i="1"/>
  <c r="CE238" i="1"/>
  <c r="CD238" i="1"/>
  <c r="EQ238" i="1" s="1"/>
  <c r="CC238" i="1"/>
  <c r="CB238" i="1"/>
  <c r="CA238" i="1"/>
  <c r="BZ238" i="1"/>
  <c r="BY238" i="1"/>
  <c r="BX238" i="1"/>
  <c r="BW238" i="1"/>
  <c r="BV238" i="1"/>
  <c r="BU238" i="1"/>
  <c r="BT238" i="1"/>
  <c r="BS238" i="1"/>
  <c r="BN238" i="1"/>
  <c r="BM238" i="1"/>
  <c r="BL238" i="1"/>
  <c r="BK238" i="1"/>
  <c r="BJ238" i="1"/>
  <c r="DW238" i="1" s="1"/>
  <c r="BI238" i="1"/>
  <c r="BH238" i="1"/>
  <c r="BG238" i="1"/>
  <c r="BF238" i="1"/>
  <c r="BE238" i="1"/>
  <c r="BD238" i="1"/>
  <c r="BC238" i="1"/>
  <c r="BB238" i="1"/>
  <c r="AY238" i="1"/>
  <c r="AX238" i="1"/>
  <c r="AW238" i="1"/>
  <c r="AU238" i="1"/>
  <c r="AT238" i="1"/>
  <c r="AS238" i="1"/>
  <c r="AR238" i="1"/>
  <c r="AP238" i="1"/>
  <c r="DC238" i="1" s="1"/>
  <c r="AO238" i="1"/>
  <c r="AN238" i="1"/>
  <c r="AM238" i="1"/>
  <c r="AK238" i="1"/>
  <c r="AI238" i="1"/>
  <c r="AH238" i="1"/>
  <c r="AG238" i="1"/>
  <c r="AF238" i="1"/>
  <c r="AE238" i="1"/>
  <c r="AD238" i="1"/>
  <c r="AC238" i="1"/>
  <c r="AB238" i="1"/>
  <c r="Z238" i="1"/>
  <c r="Y238" i="1"/>
  <c r="X238" i="1"/>
  <c r="W238" i="1"/>
  <c r="V238" i="1"/>
  <c r="CI238" i="1" s="1"/>
  <c r="T238" i="1"/>
  <c r="S238" i="1"/>
  <c r="R238" i="1"/>
  <c r="P238" i="1"/>
  <c r="EX237" i="1"/>
  <c r="EW237" i="1"/>
  <c r="EV237" i="1"/>
  <c r="EU237" i="1"/>
  <c r="EP237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V237" i="1"/>
  <c r="DU237" i="1"/>
  <c r="DT237" i="1"/>
  <c r="DS237" i="1"/>
  <c r="DR237" i="1"/>
  <c r="DQ237" i="1"/>
  <c r="DP237" i="1"/>
  <c r="DO237" i="1"/>
  <c r="DN237" i="1"/>
  <c r="DM237" i="1"/>
  <c r="DL237" i="1"/>
  <c r="DK237" i="1"/>
  <c r="DJ237" i="1"/>
  <c r="DI237" i="1"/>
  <c r="DH237" i="1"/>
  <c r="DG237" i="1"/>
  <c r="DB237" i="1"/>
  <c r="DA237" i="1"/>
  <c r="CZ237" i="1"/>
  <c r="CY237" i="1"/>
  <c r="CX237" i="1"/>
  <c r="CW237" i="1"/>
  <c r="CV237" i="1"/>
  <c r="CU237" i="1"/>
  <c r="CT237" i="1"/>
  <c r="CS237" i="1"/>
  <c r="CR237" i="1"/>
  <c r="CQ237" i="1"/>
  <c r="CP237" i="1"/>
  <c r="CO237" i="1"/>
  <c r="CN237" i="1"/>
  <c r="CM237" i="1"/>
  <c r="CH237" i="1"/>
  <c r="CG237" i="1"/>
  <c r="CF237" i="1"/>
  <c r="CE237" i="1"/>
  <c r="CD237" i="1"/>
  <c r="EQ237" i="1" s="1"/>
  <c r="CC237" i="1"/>
  <c r="CB237" i="1"/>
  <c r="CA237" i="1"/>
  <c r="BZ237" i="1"/>
  <c r="BY237" i="1"/>
  <c r="BX237" i="1"/>
  <c r="BW237" i="1"/>
  <c r="BV237" i="1"/>
  <c r="BU237" i="1"/>
  <c r="BT237" i="1"/>
  <c r="BS237" i="1"/>
  <c r="BN237" i="1"/>
  <c r="BM237" i="1"/>
  <c r="BL237" i="1"/>
  <c r="BK237" i="1"/>
  <c r="BJ237" i="1"/>
  <c r="DW237" i="1" s="1"/>
  <c r="BI237" i="1"/>
  <c r="BH237" i="1"/>
  <c r="BG237" i="1"/>
  <c r="BF237" i="1"/>
  <c r="BE237" i="1"/>
  <c r="BD237" i="1"/>
  <c r="BC237" i="1"/>
  <c r="BB237" i="1"/>
  <c r="AY237" i="1"/>
  <c r="AX237" i="1"/>
  <c r="AW237" i="1"/>
  <c r="AU237" i="1"/>
  <c r="AT237" i="1"/>
  <c r="AS237" i="1"/>
  <c r="AR237" i="1"/>
  <c r="AP237" i="1"/>
  <c r="DC237" i="1" s="1"/>
  <c r="AO237" i="1"/>
  <c r="AN237" i="1"/>
  <c r="AM237" i="1"/>
  <c r="AK237" i="1"/>
  <c r="AL237" i="1" s="1"/>
  <c r="AI237" i="1"/>
  <c r="AH237" i="1"/>
  <c r="AG237" i="1"/>
  <c r="AF237" i="1"/>
  <c r="AE237" i="1"/>
  <c r="AD237" i="1"/>
  <c r="AC237" i="1"/>
  <c r="AB237" i="1"/>
  <c r="Z237" i="1"/>
  <c r="AA237" i="1" s="1"/>
  <c r="Y237" i="1"/>
  <c r="X237" i="1"/>
  <c r="W237" i="1"/>
  <c r="V237" i="1"/>
  <c r="CI237" i="1" s="1"/>
  <c r="T237" i="1"/>
  <c r="S237" i="1"/>
  <c r="R237" i="1"/>
  <c r="P237" i="1"/>
  <c r="EX236" i="1"/>
  <c r="EW236" i="1"/>
  <c r="EV236" i="1"/>
  <c r="EU236" i="1"/>
  <c r="EP236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V236" i="1"/>
  <c r="DU236" i="1"/>
  <c r="DT236" i="1"/>
  <c r="DS236" i="1"/>
  <c r="DR236" i="1"/>
  <c r="DQ236" i="1"/>
  <c r="DP236" i="1"/>
  <c r="DO236" i="1"/>
  <c r="DN236" i="1"/>
  <c r="DM236" i="1"/>
  <c r="DL236" i="1"/>
  <c r="DK236" i="1"/>
  <c r="DJ236" i="1"/>
  <c r="DI236" i="1"/>
  <c r="DH236" i="1"/>
  <c r="DG236" i="1"/>
  <c r="DB236" i="1"/>
  <c r="DA236" i="1"/>
  <c r="CZ236" i="1"/>
  <c r="CY236" i="1"/>
  <c r="CX236" i="1"/>
  <c r="CW236" i="1"/>
  <c r="CV236" i="1"/>
  <c r="CU236" i="1"/>
  <c r="CT236" i="1"/>
  <c r="CS236" i="1"/>
  <c r="CR236" i="1"/>
  <c r="CQ236" i="1"/>
  <c r="CP236" i="1"/>
  <c r="CO236" i="1"/>
  <c r="CN236" i="1"/>
  <c r="CM236" i="1"/>
  <c r="CH236" i="1"/>
  <c r="CG236" i="1"/>
  <c r="CF236" i="1"/>
  <c r="CE236" i="1"/>
  <c r="CD236" i="1"/>
  <c r="EQ236" i="1" s="1"/>
  <c r="CC236" i="1"/>
  <c r="CB236" i="1"/>
  <c r="CA236" i="1"/>
  <c r="BZ236" i="1"/>
  <c r="BY236" i="1"/>
  <c r="BX236" i="1"/>
  <c r="BW236" i="1"/>
  <c r="BV236" i="1"/>
  <c r="BU236" i="1"/>
  <c r="BT236" i="1"/>
  <c r="BS236" i="1"/>
  <c r="BN236" i="1"/>
  <c r="BM236" i="1"/>
  <c r="BL236" i="1"/>
  <c r="BK236" i="1"/>
  <c r="BJ236" i="1"/>
  <c r="DW236" i="1" s="1"/>
  <c r="BI236" i="1"/>
  <c r="BH236" i="1"/>
  <c r="BG236" i="1"/>
  <c r="BF236" i="1"/>
  <c r="BE236" i="1"/>
  <c r="BD236" i="1"/>
  <c r="BC236" i="1"/>
  <c r="BB236" i="1"/>
  <c r="AY236" i="1"/>
  <c r="AX236" i="1"/>
  <c r="AW236" i="1"/>
  <c r="AU236" i="1"/>
  <c r="AT236" i="1"/>
  <c r="AS236" i="1"/>
  <c r="AR236" i="1"/>
  <c r="AP236" i="1"/>
  <c r="DC236" i="1" s="1"/>
  <c r="AO236" i="1"/>
  <c r="AN236" i="1"/>
  <c r="AM236" i="1"/>
  <c r="AK236" i="1"/>
  <c r="AI236" i="1"/>
  <c r="AH236" i="1"/>
  <c r="AG236" i="1"/>
  <c r="AF236" i="1"/>
  <c r="AE236" i="1"/>
  <c r="AD236" i="1"/>
  <c r="AC236" i="1"/>
  <c r="AB236" i="1"/>
  <c r="Z236" i="1"/>
  <c r="Y236" i="1"/>
  <c r="X236" i="1"/>
  <c r="W236" i="1"/>
  <c r="V236" i="1"/>
  <c r="CI236" i="1" s="1"/>
  <c r="T236" i="1"/>
  <c r="S236" i="1"/>
  <c r="R236" i="1"/>
  <c r="P236" i="1"/>
  <c r="EX235" i="1"/>
  <c r="EW235" i="1"/>
  <c r="EV235" i="1"/>
  <c r="EU235" i="1"/>
  <c r="EP235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V235" i="1"/>
  <c r="DU235" i="1"/>
  <c r="DT235" i="1"/>
  <c r="DS235" i="1"/>
  <c r="DR235" i="1"/>
  <c r="DQ235" i="1"/>
  <c r="DP235" i="1"/>
  <c r="DO235" i="1"/>
  <c r="DN235" i="1"/>
  <c r="DM235" i="1"/>
  <c r="DL235" i="1"/>
  <c r="DK235" i="1"/>
  <c r="DJ235" i="1"/>
  <c r="DI235" i="1"/>
  <c r="DH235" i="1"/>
  <c r="DG235" i="1"/>
  <c r="DB235" i="1"/>
  <c r="DA235" i="1"/>
  <c r="CZ235" i="1"/>
  <c r="CY235" i="1"/>
  <c r="CX235" i="1"/>
  <c r="CW235" i="1"/>
  <c r="CV235" i="1"/>
  <c r="CU235" i="1"/>
  <c r="CT235" i="1"/>
  <c r="CS235" i="1"/>
  <c r="CR235" i="1"/>
  <c r="CQ235" i="1"/>
  <c r="CP235" i="1"/>
  <c r="CO235" i="1"/>
  <c r="CN235" i="1"/>
  <c r="CM235" i="1"/>
  <c r="CH235" i="1"/>
  <c r="CG235" i="1"/>
  <c r="CF235" i="1"/>
  <c r="CE235" i="1"/>
  <c r="CD235" i="1"/>
  <c r="EQ235" i="1" s="1"/>
  <c r="CC235" i="1"/>
  <c r="CB235" i="1"/>
  <c r="CA235" i="1"/>
  <c r="BZ235" i="1"/>
  <c r="BY235" i="1"/>
  <c r="BX235" i="1"/>
  <c r="BW235" i="1"/>
  <c r="BV235" i="1"/>
  <c r="BU235" i="1"/>
  <c r="BT235" i="1"/>
  <c r="BS235" i="1"/>
  <c r="BN235" i="1"/>
  <c r="BM235" i="1"/>
  <c r="BL235" i="1"/>
  <c r="BK235" i="1"/>
  <c r="BJ235" i="1"/>
  <c r="DW235" i="1" s="1"/>
  <c r="BI235" i="1"/>
  <c r="BH235" i="1"/>
  <c r="BG235" i="1"/>
  <c r="BF235" i="1"/>
  <c r="BE235" i="1"/>
  <c r="BD235" i="1"/>
  <c r="BC235" i="1"/>
  <c r="BB235" i="1"/>
  <c r="AY235" i="1"/>
  <c r="AX235" i="1"/>
  <c r="AW235" i="1"/>
  <c r="AU235" i="1"/>
  <c r="AT235" i="1"/>
  <c r="AS235" i="1"/>
  <c r="AR235" i="1"/>
  <c r="AP235" i="1"/>
  <c r="DC235" i="1" s="1"/>
  <c r="AO235" i="1"/>
  <c r="AN235" i="1"/>
  <c r="AM235" i="1"/>
  <c r="AK235" i="1"/>
  <c r="AL235" i="1" s="1"/>
  <c r="AI235" i="1"/>
  <c r="AH235" i="1"/>
  <c r="AG235" i="1"/>
  <c r="AF235" i="1"/>
  <c r="AE235" i="1"/>
  <c r="AD235" i="1"/>
  <c r="AC235" i="1"/>
  <c r="AB235" i="1"/>
  <c r="Z235" i="1"/>
  <c r="AA235" i="1" s="1"/>
  <c r="Y235" i="1"/>
  <c r="X235" i="1"/>
  <c r="W235" i="1"/>
  <c r="V235" i="1"/>
  <c r="CI235" i="1" s="1"/>
  <c r="T235" i="1"/>
  <c r="S235" i="1"/>
  <c r="R235" i="1"/>
  <c r="P235" i="1"/>
  <c r="EX234" i="1"/>
  <c r="EW234" i="1"/>
  <c r="EV234" i="1"/>
  <c r="EU234" i="1"/>
  <c r="EP234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V234" i="1"/>
  <c r="DU234" i="1"/>
  <c r="DT234" i="1"/>
  <c r="DS234" i="1"/>
  <c r="DR234" i="1"/>
  <c r="DQ234" i="1"/>
  <c r="DP234" i="1"/>
  <c r="DO234" i="1"/>
  <c r="DN234" i="1"/>
  <c r="DM234" i="1"/>
  <c r="DL234" i="1"/>
  <c r="DK234" i="1"/>
  <c r="DJ234" i="1"/>
  <c r="DI234" i="1"/>
  <c r="DH234" i="1"/>
  <c r="DG234" i="1"/>
  <c r="DB234" i="1"/>
  <c r="DA234" i="1"/>
  <c r="CZ234" i="1"/>
  <c r="CY234" i="1"/>
  <c r="CX234" i="1"/>
  <c r="CW234" i="1"/>
  <c r="CV234" i="1"/>
  <c r="CU234" i="1"/>
  <c r="CT234" i="1"/>
  <c r="CS234" i="1"/>
  <c r="CR234" i="1"/>
  <c r="CQ234" i="1"/>
  <c r="CP234" i="1"/>
  <c r="CO234" i="1"/>
  <c r="CN234" i="1"/>
  <c r="CM234" i="1"/>
  <c r="CH234" i="1"/>
  <c r="CG234" i="1"/>
  <c r="CF234" i="1"/>
  <c r="CE234" i="1"/>
  <c r="CD234" i="1"/>
  <c r="EQ234" i="1" s="1"/>
  <c r="CC234" i="1"/>
  <c r="CB234" i="1"/>
  <c r="CA234" i="1"/>
  <c r="BZ234" i="1"/>
  <c r="BY234" i="1"/>
  <c r="BX234" i="1"/>
  <c r="BW234" i="1"/>
  <c r="BV234" i="1"/>
  <c r="BU234" i="1"/>
  <c r="BT234" i="1"/>
  <c r="BS234" i="1"/>
  <c r="BN234" i="1"/>
  <c r="BM234" i="1"/>
  <c r="BL234" i="1"/>
  <c r="BK234" i="1"/>
  <c r="BJ234" i="1"/>
  <c r="DW234" i="1" s="1"/>
  <c r="BI234" i="1"/>
  <c r="BH234" i="1"/>
  <c r="BG234" i="1"/>
  <c r="BF234" i="1"/>
  <c r="BE234" i="1"/>
  <c r="BD234" i="1"/>
  <c r="BC234" i="1"/>
  <c r="BB234" i="1"/>
  <c r="AY234" i="1"/>
  <c r="AX234" i="1"/>
  <c r="AW234" i="1"/>
  <c r="AU234" i="1"/>
  <c r="AT234" i="1"/>
  <c r="AS234" i="1"/>
  <c r="AR234" i="1"/>
  <c r="AP234" i="1"/>
  <c r="DC234" i="1" s="1"/>
  <c r="AO234" i="1"/>
  <c r="AN234" i="1"/>
  <c r="AM234" i="1"/>
  <c r="AK234" i="1"/>
  <c r="AI234" i="1"/>
  <c r="AH234" i="1"/>
  <c r="AG234" i="1"/>
  <c r="AF234" i="1"/>
  <c r="AE234" i="1"/>
  <c r="AD234" i="1"/>
  <c r="AC234" i="1"/>
  <c r="AB234" i="1"/>
  <c r="Z234" i="1"/>
  <c r="Y234" i="1"/>
  <c r="X234" i="1"/>
  <c r="W234" i="1"/>
  <c r="V234" i="1"/>
  <c r="CI234" i="1" s="1"/>
  <c r="T234" i="1"/>
  <c r="S234" i="1"/>
  <c r="R234" i="1"/>
  <c r="P234" i="1"/>
  <c r="EX233" i="1"/>
  <c r="EW233" i="1"/>
  <c r="EV233" i="1"/>
  <c r="EU233" i="1"/>
  <c r="EP233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V233" i="1"/>
  <c r="DU233" i="1"/>
  <c r="DT233" i="1"/>
  <c r="DS233" i="1"/>
  <c r="DR233" i="1"/>
  <c r="DQ233" i="1"/>
  <c r="DP233" i="1"/>
  <c r="DO233" i="1"/>
  <c r="DN233" i="1"/>
  <c r="DM233" i="1"/>
  <c r="DL233" i="1"/>
  <c r="DK233" i="1"/>
  <c r="DJ233" i="1"/>
  <c r="DI233" i="1"/>
  <c r="DH233" i="1"/>
  <c r="DG233" i="1"/>
  <c r="DB233" i="1"/>
  <c r="DA233" i="1"/>
  <c r="CZ233" i="1"/>
  <c r="CY233" i="1"/>
  <c r="CX233" i="1"/>
  <c r="CW233" i="1"/>
  <c r="CV233" i="1"/>
  <c r="CU233" i="1"/>
  <c r="CT233" i="1"/>
  <c r="CS233" i="1"/>
  <c r="CR233" i="1"/>
  <c r="CQ233" i="1"/>
  <c r="CP233" i="1"/>
  <c r="CO233" i="1"/>
  <c r="CN233" i="1"/>
  <c r="CM233" i="1"/>
  <c r="CH233" i="1"/>
  <c r="CG233" i="1"/>
  <c r="CF233" i="1"/>
  <c r="CE233" i="1"/>
  <c r="CD233" i="1"/>
  <c r="EQ233" i="1" s="1"/>
  <c r="CC233" i="1"/>
  <c r="CB233" i="1"/>
  <c r="CA233" i="1"/>
  <c r="BZ233" i="1"/>
  <c r="BY233" i="1"/>
  <c r="BX233" i="1"/>
  <c r="BW233" i="1"/>
  <c r="BV233" i="1"/>
  <c r="BU233" i="1"/>
  <c r="BT233" i="1"/>
  <c r="BS233" i="1"/>
  <c r="BN233" i="1"/>
  <c r="BM233" i="1"/>
  <c r="BL233" i="1"/>
  <c r="BK233" i="1"/>
  <c r="BJ233" i="1"/>
  <c r="DW233" i="1" s="1"/>
  <c r="BI233" i="1"/>
  <c r="BH233" i="1"/>
  <c r="BG233" i="1"/>
  <c r="BF233" i="1"/>
  <c r="BE233" i="1"/>
  <c r="BD233" i="1"/>
  <c r="BC233" i="1"/>
  <c r="BB233" i="1"/>
  <c r="AY233" i="1"/>
  <c r="AX233" i="1"/>
  <c r="AW233" i="1"/>
  <c r="AU233" i="1"/>
  <c r="AT233" i="1"/>
  <c r="AS233" i="1"/>
  <c r="AR233" i="1"/>
  <c r="AP233" i="1"/>
  <c r="DC233" i="1" s="1"/>
  <c r="AO233" i="1"/>
  <c r="AN233" i="1"/>
  <c r="AM233" i="1"/>
  <c r="AK233" i="1"/>
  <c r="AL233" i="1" s="1"/>
  <c r="AI233" i="1"/>
  <c r="AH233" i="1"/>
  <c r="AG233" i="1"/>
  <c r="AF233" i="1"/>
  <c r="AE233" i="1"/>
  <c r="AD233" i="1"/>
  <c r="AC233" i="1"/>
  <c r="AB233" i="1"/>
  <c r="Z233" i="1"/>
  <c r="AA233" i="1" s="1"/>
  <c r="Y233" i="1"/>
  <c r="X233" i="1"/>
  <c r="W233" i="1"/>
  <c r="V233" i="1"/>
  <c r="CI233" i="1" s="1"/>
  <c r="T233" i="1"/>
  <c r="S233" i="1"/>
  <c r="R233" i="1"/>
  <c r="P233" i="1"/>
  <c r="EX232" i="1"/>
  <c r="EW232" i="1"/>
  <c r="EV232" i="1"/>
  <c r="EU232" i="1"/>
  <c r="EP232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V232" i="1"/>
  <c r="DU232" i="1"/>
  <c r="DT232" i="1"/>
  <c r="DS232" i="1"/>
  <c r="DR232" i="1"/>
  <c r="DQ232" i="1"/>
  <c r="DP232" i="1"/>
  <c r="DO232" i="1"/>
  <c r="DN232" i="1"/>
  <c r="DM232" i="1"/>
  <c r="DL232" i="1"/>
  <c r="DK232" i="1"/>
  <c r="DJ232" i="1"/>
  <c r="DI232" i="1"/>
  <c r="DH232" i="1"/>
  <c r="DG232" i="1"/>
  <c r="DB232" i="1"/>
  <c r="DA232" i="1"/>
  <c r="CZ232" i="1"/>
  <c r="CY232" i="1"/>
  <c r="CX232" i="1"/>
  <c r="CW232" i="1"/>
  <c r="CV232" i="1"/>
  <c r="CU232" i="1"/>
  <c r="CT232" i="1"/>
  <c r="CS232" i="1"/>
  <c r="CR232" i="1"/>
  <c r="CQ232" i="1"/>
  <c r="CP232" i="1"/>
  <c r="CO232" i="1"/>
  <c r="CN232" i="1"/>
  <c r="CM232" i="1"/>
  <c r="CH232" i="1"/>
  <c r="CG232" i="1"/>
  <c r="CF232" i="1"/>
  <c r="CE232" i="1"/>
  <c r="CD232" i="1"/>
  <c r="EQ232" i="1" s="1"/>
  <c r="CC232" i="1"/>
  <c r="CB232" i="1"/>
  <c r="CA232" i="1"/>
  <c r="BZ232" i="1"/>
  <c r="BY232" i="1"/>
  <c r="BX232" i="1"/>
  <c r="BW232" i="1"/>
  <c r="BV232" i="1"/>
  <c r="BU232" i="1"/>
  <c r="BT232" i="1"/>
  <c r="BS232" i="1"/>
  <c r="BN232" i="1"/>
  <c r="BM232" i="1"/>
  <c r="BL232" i="1"/>
  <c r="BK232" i="1"/>
  <c r="BJ232" i="1"/>
  <c r="DW232" i="1" s="1"/>
  <c r="BI232" i="1"/>
  <c r="BH232" i="1"/>
  <c r="BG232" i="1"/>
  <c r="BF232" i="1"/>
  <c r="BE232" i="1"/>
  <c r="BD232" i="1"/>
  <c r="BC232" i="1"/>
  <c r="BB232" i="1"/>
  <c r="AY232" i="1"/>
  <c r="AX232" i="1"/>
  <c r="AW232" i="1"/>
  <c r="AU232" i="1"/>
  <c r="AT232" i="1"/>
  <c r="AS232" i="1"/>
  <c r="AR232" i="1"/>
  <c r="AP232" i="1"/>
  <c r="DC232" i="1" s="1"/>
  <c r="AO232" i="1"/>
  <c r="AN232" i="1"/>
  <c r="AM232" i="1"/>
  <c r="AK232" i="1"/>
  <c r="AI232" i="1"/>
  <c r="AH232" i="1"/>
  <c r="AG232" i="1"/>
  <c r="AF232" i="1"/>
  <c r="AE232" i="1"/>
  <c r="AD232" i="1"/>
  <c r="AC232" i="1"/>
  <c r="AB232" i="1"/>
  <c r="Z232" i="1"/>
  <c r="Y232" i="1"/>
  <c r="X232" i="1"/>
  <c r="W232" i="1"/>
  <c r="V232" i="1"/>
  <c r="CI232" i="1" s="1"/>
  <c r="T232" i="1"/>
  <c r="S232" i="1"/>
  <c r="R232" i="1"/>
  <c r="P232" i="1"/>
  <c r="EX231" i="1"/>
  <c r="EW231" i="1"/>
  <c r="EV231" i="1"/>
  <c r="EU231" i="1"/>
  <c r="EP231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V231" i="1"/>
  <c r="DU231" i="1"/>
  <c r="DT231" i="1"/>
  <c r="DS231" i="1"/>
  <c r="DR231" i="1"/>
  <c r="DQ231" i="1"/>
  <c r="DP231" i="1"/>
  <c r="DO231" i="1"/>
  <c r="DN231" i="1"/>
  <c r="DM231" i="1"/>
  <c r="DL231" i="1"/>
  <c r="DK231" i="1"/>
  <c r="DJ231" i="1"/>
  <c r="DI231" i="1"/>
  <c r="DH231" i="1"/>
  <c r="DG231" i="1"/>
  <c r="DB231" i="1"/>
  <c r="DA231" i="1"/>
  <c r="CZ231" i="1"/>
  <c r="CY231" i="1"/>
  <c r="CX231" i="1"/>
  <c r="CW231" i="1"/>
  <c r="CV231" i="1"/>
  <c r="CU231" i="1"/>
  <c r="CT231" i="1"/>
  <c r="CS231" i="1"/>
  <c r="CR231" i="1"/>
  <c r="CQ231" i="1"/>
  <c r="CP231" i="1"/>
  <c r="CO231" i="1"/>
  <c r="CN231" i="1"/>
  <c r="CM231" i="1"/>
  <c r="CH231" i="1"/>
  <c r="CG231" i="1"/>
  <c r="CF231" i="1"/>
  <c r="CE231" i="1"/>
  <c r="CD231" i="1"/>
  <c r="EQ231" i="1" s="1"/>
  <c r="CC231" i="1"/>
  <c r="CB231" i="1"/>
  <c r="CA231" i="1"/>
  <c r="BZ231" i="1"/>
  <c r="BY231" i="1"/>
  <c r="BX231" i="1"/>
  <c r="BW231" i="1"/>
  <c r="BV231" i="1"/>
  <c r="BU231" i="1"/>
  <c r="BT231" i="1"/>
  <c r="BS231" i="1"/>
  <c r="BN231" i="1"/>
  <c r="BM231" i="1"/>
  <c r="BL231" i="1"/>
  <c r="BK231" i="1"/>
  <c r="BJ231" i="1"/>
  <c r="DW231" i="1" s="1"/>
  <c r="BI231" i="1"/>
  <c r="BH231" i="1"/>
  <c r="BG231" i="1"/>
  <c r="BF231" i="1"/>
  <c r="BE231" i="1"/>
  <c r="BD231" i="1"/>
  <c r="BC231" i="1"/>
  <c r="BB231" i="1"/>
  <c r="AY231" i="1"/>
  <c r="AX231" i="1"/>
  <c r="AW231" i="1"/>
  <c r="AU231" i="1"/>
  <c r="AT231" i="1"/>
  <c r="AS231" i="1"/>
  <c r="AR231" i="1"/>
  <c r="AP231" i="1"/>
  <c r="DC231" i="1" s="1"/>
  <c r="AO231" i="1"/>
  <c r="AN231" i="1"/>
  <c r="AM231" i="1"/>
  <c r="AK231" i="1"/>
  <c r="AL231" i="1" s="1"/>
  <c r="AI231" i="1"/>
  <c r="AH231" i="1"/>
  <c r="AG231" i="1"/>
  <c r="AF231" i="1"/>
  <c r="AE231" i="1"/>
  <c r="AD231" i="1"/>
  <c r="AC231" i="1"/>
  <c r="AB231" i="1"/>
  <c r="Z231" i="1"/>
  <c r="AA231" i="1" s="1"/>
  <c r="Y231" i="1"/>
  <c r="X231" i="1"/>
  <c r="W231" i="1"/>
  <c r="V231" i="1"/>
  <c r="CI231" i="1" s="1"/>
  <c r="T231" i="1"/>
  <c r="S231" i="1"/>
  <c r="R231" i="1"/>
  <c r="P231" i="1"/>
  <c r="EX230" i="1"/>
  <c r="EW230" i="1"/>
  <c r="EV230" i="1"/>
  <c r="EU230" i="1"/>
  <c r="EP230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V230" i="1"/>
  <c r="DU230" i="1"/>
  <c r="DT230" i="1"/>
  <c r="DS230" i="1"/>
  <c r="DR230" i="1"/>
  <c r="DQ230" i="1"/>
  <c r="DP230" i="1"/>
  <c r="DO230" i="1"/>
  <c r="DN230" i="1"/>
  <c r="DM230" i="1"/>
  <c r="DL230" i="1"/>
  <c r="DK230" i="1"/>
  <c r="DJ230" i="1"/>
  <c r="DI230" i="1"/>
  <c r="DH230" i="1"/>
  <c r="DG230" i="1"/>
  <c r="DB230" i="1"/>
  <c r="DA230" i="1"/>
  <c r="CZ230" i="1"/>
  <c r="CY230" i="1"/>
  <c r="CX230" i="1"/>
  <c r="CW230" i="1"/>
  <c r="CV230" i="1"/>
  <c r="CU230" i="1"/>
  <c r="CT230" i="1"/>
  <c r="CS230" i="1"/>
  <c r="CR230" i="1"/>
  <c r="CQ230" i="1"/>
  <c r="CP230" i="1"/>
  <c r="CO230" i="1"/>
  <c r="CN230" i="1"/>
  <c r="CM230" i="1"/>
  <c r="CH230" i="1"/>
  <c r="CG230" i="1"/>
  <c r="CF230" i="1"/>
  <c r="CE230" i="1"/>
  <c r="CD230" i="1"/>
  <c r="EQ230" i="1" s="1"/>
  <c r="CC230" i="1"/>
  <c r="CB230" i="1"/>
  <c r="CA230" i="1"/>
  <c r="BZ230" i="1"/>
  <c r="BY230" i="1"/>
  <c r="BX230" i="1"/>
  <c r="BW230" i="1"/>
  <c r="BV230" i="1"/>
  <c r="BU230" i="1"/>
  <c r="BT230" i="1"/>
  <c r="BS230" i="1"/>
  <c r="BN230" i="1"/>
  <c r="BM230" i="1"/>
  <c r="BL230" i="1"/>
  <c r="BK230" i="1"/>
  <c r="BJ230" i="1"/>
  <c r="DW230" i="1" s="1"/>
  <c r="BI230" i="1"/>
  <c r="BH230" i="1"/>
  <c r="BG230" i="1"/>
  <c r="BF230" i="1"/>
  <c r="BE230" i="1"/>
  <c r="BD230" i="1"/>
  <c r="BC230" i="1"/>
  <c r="BB230" i="1"/>
  <c r="AY230" i="1"/>
  <c r="AX230" i="1"/>
  <c r="AW230" i="1"/>
  <c r="AU230" i="1"/>
  <c r="AT230" i="1"/>
  <c r="AS230" i="1"/>
  <c r="AR230" i="1"/>
  <c r="AP230" i="1"/>
  <c r="DC230" i="1" s="1"/>
  <c r="AO230" i="1"/>
  <c r="AN230" i="1"/>
  <c r="AM230" i="1"/>
  <c r="AK230" i="1"/>
  <c r="AI230" i="1"/>
  <c r="AH230" i="1"/>
  <c r="AG230" i="1"/>
  <c r="AF230" i="1"/>
  <c r="AE230" i="1"/>
  <c r="AD230" i="1"/>
  <c r="AC230" i="1"/>
  <c r="AB230" i="1"/>
  <c r="Z230" i="1"/>
  <c r="Y230" i="1"/>
  <c r="X230" i="1"/>
  <c r="W230" i="1"/>
  <c r="V230" i="1"/>
  <c r="CI230" i="1" s="1"/>
  <c r="T230" i="1"/>
  <c r="S230" i="1"/>
  <c r="R230" i="1"/>
  <c r="P230" i="1"/>
  <c r="EX229" i="1"/>
  <c r="EW229" i="1"/>
  <c r="EV229" i="1"/>
  <c r="EU229" i="1"/>
  <c r="EP229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V229" i="1"/>
  <c r="DU229" i="1"/>
  <c r="DT229" i="1"/>
  <c r="DS229" i="1"/>
  <c r="DR229" i="1"/>
  <c r="DQ229" i="1"/>
  <c r="DP229" i="1"/>
  <c r="DO229" i="1"/>
  <c r="DN229" i="1"/>
  <c r="DM229" i="1"/>
  <c r="DL229" i="1"/>
  <c r="DK229" i="1"/>
  <c r="DJ229" i="1"/>
  <c r="DI229" i="1"/>
  <c r="DH229" i="1"/>
  <c r="DG229" i="1"/>
  <c r="DB229" i="1"/>
  <c r="DA229" i="1"/>
  <c r="CZ229" i="1"/>
  <c r="CY229" i="1"/>
  <c r="CX229" i="1"/>
  <c r="CW229" i="1"/>
  <c r="CV229" i="1"/>
  <c r="CU229" i="1"/>
  <c r="CT229" i="1"/>
  <c r="CS229" i="1"/>
  <c r="CR229" i="1"/>
  <c r="CQ229" i="1"/>
  <c r="CP229" i="1"/>
  <c r="CO229" i="1"/>
  <c r="CN229" i="1"/>
  <c r="CM229" i="1"/>
  <c r="CH229" i="1"/>
  <c r="CG229" i="1"/>
  <c r="CF229" i="1"/>
  <c r="CE229" i="1"/>
  <c r="CD229" i="1"/>
  <c r="EQ229" i="1" s="1"/>
  <c r="CC229" i="1"/>
  <c r="CB229" i="1"/>
  <c r="CA229" i="1"/>
  <c r="BZ229" i="1"/>
  <c r="BY229" i="1"/>
  <c r="BX229" i="1"/>
  <c r="BW229" i="1"/>
  <c r="BV229" i="1"/>
  <c r="BU229" i="1"/>
  <c r="BT229" i="1"/>
  <c r="BS229" i="1"/>
  <c r="BN229" i="1"/>
  <c r="BM229" i="1"/>
  <c r="BL229" i="1"/>
  <c r="BK229" i="1"/>
  <c r="BJ229" i="1"/>
  <c r="DW229" i="1" s="1"/>
  <c r="BI229" i="1"/>
  <c r="BH229" i="1"/>
  <c r="BG229" i="1"/>
  <c r="BF229" i="1"/>
  <c r="BE229" i="1"/>
  <c r="BD229" i="1"/>
  <c r="BC229" i="1"/>
  <c r="BB229" i="1"/>
  <c r="AY229" i="1"/>
  <c r="AX229" i="1"/>
  <c r="AW229" i="1"/>
  <c r="AU229" i="1"/>
  <c r="AT229" i="1"/>
  <c r="AS229" i="1"/>
  <c r="AR229" i="1"/>
  <c r="AP229" i="1"/>
  <c r="DC229" i="1" s="1"/>
  <c r="AO229" i="1"/>
  <c r="AN229" i="1"/>
  <c r="AM229" i="1"/>
  <c r="AK229" i="1"/>
  <c r="AL229" i="1" s="1"/>
  <c r="AI229" i="1"/>
  <c r="AH229" i="1"/>
  <c r="AG229" i="1"/>
  <c r="AF229" i="1"/>
  <c r="AE229" i="1"/>
  <c r="AD229" i="1"/>
  <c r="AC229" i="1"/>
  <c r="AB229" i="1"/>
  <c r="Z229" i="1"/>
  <c r="AA229" i="1" s="1"/>
  <c r="Y229" i="1"/>
  <c r="X229" i="1"/>
  <c r="W229" i="1"/>
  <c r="V229" i="1"/>
  <c r="CI229" i="1" s="1"/>
  <c r="T229" i="1"/>
  <c r="S229" i="1"/>
  <c r="R229" i="1"/>
  <c r="P229" i="1"/>
  <c r="EX228" i="1"/>
  <c r="EW228" i="1"/>
  <c r="EV228" i="1"/>
  <c r="EU228" i="1"/>
  <c r="EP228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V228" i="1"/>
  <c r="DU228" i="1"/>
  <c r="DT228" i="1"/>
  <c r="DS228" i="1"/>
  <c r="DR228" i="1"/>
  <c r="DQ228" i="1"/>
  <c r="DP228" i="1"/>
  <c r="DO228" i="1"/>
  <c r="DN228" i="1"/>
  <c r="DM228" i="1"/>
  <c r="DL228" i="1"/>
  <c r="DK228" i="1"/>
  <c r="DJ228" i="1"/>
  <c r="DI228" i="1"/>
  <c r="DH228" i="1"/>
  <c r="DG228" i="1"/>
  <c r="DB228" i="1"/>
  <c r="DA228" i="1"/>
  <c r="CZ228" i="1"/>
  <c r="CY228" i="1"/>
  <c r="CX228" i="1"/>
  <c r="CW228" i="1"/>
  <c r="CV228" i="1"/>
  <c r="CU228" i="1"/>
  <c r="CT228" i="1"/>
  <c r="CS228" i="1"/>
  <c r="CR228" i="1"/>
  <c r="CQ228" i="1"/>
  <c r="CP228" i="1"/>
  <c r="CO228" i="1"/>
  <c r="CN228" i="1"/>
  <c r="CM228" i="1"/>
  <c r="CH228" i="1"/>
  <c r="CG228" i="1"/>
  <c r="CF228" i="1"/>
  <c r="CE228" i="1"/>
  <c r="CD228" i="1"/>
  <c r="EQ228" i="1" s="1"/>
  <c r="CC228" i="1"/>
  <c r="CB228" i="1"/>
  <c r="CA228" i="1"/>
  <c r="BZ228" i="1"/>
  <c r="BY228" i="1"/>
  <c r="BX228" i="1"/>
  <c r="BW228" i="1"/>
  <c r="BV228" i="1"/>
  <c r="BU228" i="1"/>
  <c r="BT228" i="1"/>
  <c r="BS228" i="1"/>
  <c r="BN228" i="1"/>
  <c r="BM228" i="1"/>
  <c r="BL228" i="1"/>
  <c r="BK228" i="1"/>
  <c r="BJ228" i="1"/>
  <c r="DW228" i="1" s="1"/>
  <c r="BI228" i="1"/>
  <c r="BH228" i="1"/>
  <c r="BG228" i="1"/>
  <c r="BF228" i="1"/>
  <c r="BE228" i="1"/>
  <c r="BD228" i="1"/>
  <c r="BC228" i="1"/>
  <c r="BB228" i="1"/>
  <c r="AY228" i="1"/>
  <c r="AX228" i="1"/>
  <c r="AW228" i="1"/>
  <c r="AU228" i="1"/>
  <c r="AT228" i="1"/>
  <c r="AS228" i="1"/>
  <c r="AR228" i="1"/>
  <c r="AP228" i="1"/>
  <c r="DC228" i="1" s="1"/>
  <c r="AO228" i="1"/>
  <c r="AN228" i="1"/>
  <c r="AM228" i="1"/>
  <c r="AK228" i="1"/>
  <c r="AI228" i="1"/>
  <c r="AH228" i="1"/>
  <c r="AG228" i="1"/>
  <c r="AF228" i="1"/>
  <c r="AE228" i="1"/>
  <c r="AD228" i="1"/>
  <c r="AC228" i="1"/>
  <c r="AB228" i="1"/>
  <c r="Z228" i="1"/>
  <c r="Y228" i="1"/>
  <c r="X228" i="1"/>
  <c r="W228" i="1"/>
  <c r="V228" i="1"/>
  <c r="CI228" i="1" s="1"/>
  <c r="T228" i="1"/>
  <c r="S228" i="1"/>
  <c r="R228" i="1"/>
  <c r="P228" i="1"/>
  <c r="EX227" i="1"/>
  <c r="EW227" i="1"/>
  <c r="EV227" i="1"/>
  <c r="EU227" i="1"/>
  <c r="EP227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V227" i="1"/>
  <c r="DU227" i="1"/>
  <c r="DT227" i="1"/>
  <c r="DS227" i="1"/>
  <c r="DR227" i="1"/>
  <c r="DQ227" i="1"/>
  <c r="DP227" i="1"/>
  <c r="DO227" i="1"/>
  <c r="DN227" i="1"/>
  <c r="DM227" i="1"/>
  <c r="DL227" i="1"/>
  <c r="DK227" i="1"/>
  <c r="DJ227" i="1"/>
  <c r="DI227" i="1"/>
  <c r="DH227" i="1"/>
  <c r="DG227" i="1"/>
  <c r="DB227" i="1"/>
  <c r="DA227" i="1"/>
  <c r="CZ227" i="1"/>
  <c r="CY227" i="1"/>
  <c r="CX227" i="1"/>
  <c r="CW227" i="1"/>
  <c r="CV227" i="1"/>
  <c r="CU227" i="1"/>
  <c r="CT227" i="1"/>
  <c r="CS227" i="1"/>
  <c r="CR227" i="1"/>
  <c r="CQ227" i="1"/>
  <c r="CP227" i="1"/>
  <c r="CO227" i="1"/>
  <c r="CN227" i="1"/>
  <c r="CM227" i="1"/>
  <c r="CH227" i="1"/>
  <c r="CG227" i="1"/>
  <c r="CF227" i="1"/>
  <c r="CE227" i="1"/>
  <c r="CD227" i="1"/>
  <c r="EQ227" i="1" s="1"/>
  <c r="CC227" i="1"/>
  <c r="CB227" i="1"/>
  <c r="CA227" i="1"/>
  <c r="BZ227" i="1"/>
  <c r="BY227" i="1"/>
  <c r="BX227" i="1"/>
  <c r="BW227" i="1"/>
  <c r="BV227" i="1"/>
  <c r="BU227" i="1"/>
  <c r="BT227" i="1"/>
  <c r="BS227" i="1"/>
  <c r="BN227" i="1"/>
  <c r="BM227" i="1"/>
  <c r="BL227" i="1"/>
  <c r="BK227" i="1"/>
  <c r="BJ227" i="1"/>
  <c r="DW227" i="1" s="1"/>
  <c r="BI227" i="1"/>
  <c r="BH227" i="1"/>
  <c r="BG227" i="1"/>
  <c r="BF227" i="1"/>
  <c r="BE227" i="1"/>
  <c r="BD227" i="1"/>
  <c r="BC227" i="1"/>
  <c r="BB227" i="1"/>
  <c r="AY227" i="1"/>
  <c r="AX227" i="1"/>
  <c r="AW227" i="1"/>
  <c r="AU227" i="1"/>
  <c r="AT227" i="1"/>
  <c r="AS227" i="1"/>
  <c r="AR227" i="1"/>
  <c r="AP227" i="1"/>
  <c r="DC227" i="1" s="1"/>
  <c r="AO227" i="1"/>
  <c r="AN227" i="1"/>
  <c r="AM227" i="1"/>
  <c r="AK227" i="1"/>
  <c r="AL227" i="1" s="1"/>
  <c r="AI227" i="1"/>
  <c r="AH227" i="1"/>
  <c r="AG227" i="1"/>
  <c r="AF227" i="1"/>
  <c r="AE227" i="1"/>
  <c r="AD227" i="1"/>
  <c r="AC227" i="1"/>
  <c r="AB227" i="1"/>
  <c r="Z227" i="1"/>
  <c r="AA227" i="1" s="1"/>
  <c r="Y227" i="1"/>
  <c r="X227" i="1"/>
  <c r="W227" i="1"/>
  <c r="V227" i="1"/>
  <c r="CI227" i="1" s="1"/>
  <c r="T227" i="1"/>
  <c r="S227" i="1"/>
  <c r="R227" i="1"/>
  <c r="P227" i="1"/>
  <c r="EX226" i="1"/>
  <c r="EW226" i="1"/>
  <c r="EV226" i="1"/>
  <c r="EU226" i="1"/>
  <c r="EP226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V226" i="1"/>
  <c r="DU226" i="1"/>
  <c r="DT226" i="1"/>
  <c r="DS226" i="1"/>
  <c r="DR226" i="1"/>
  <c r="DQ226" i="1"/>
  <c r="DP226" i="1"/>
  <c r="DO226" i="1"/>
  <c r="DN226" i="1"/>
  <c r="DM226" i="1"/>
  <c r="DL226" i="1"/>
  <c r="DK226" i="1"/>
  <c r="DJ226" i="1"/>
  <c r="DI226" i="1"/>
  <c r="DH226" i="1"/>
  <c r="DG226" i="1"/>
  <c r="DB226" i="1"/>
  <c r="DA226" i="1"/>
  <c r="CZ226" i="1"/>
  <c r="CY226" i="1"/>
  <c r="CX226" i="1"/>
  <c r="CW226" i="1"/>
  <c r="CV226" i="1"/>
  <c r="CU226" i="1"/>
  <c r="CT226" i="1"/>
  <c r="CS226" i="1"/>
  <c r="CR226" i="1"/>
  <c r="CQ226" i="1"/>
  <c r="CP226" i="1"/>
  <c r="CO226" i="1"/>
  <c r="CN226" i="1"/>
  <c r="CM226" i="1"/>
  <c r="CH226" i="1"/>
  <c r="CG226" i="1"/>
  <c r="CF226" i="1"/>
  <c r="CE226" i="1"/>
  <c r="CD226" i="1"/>
  <c r="EQ226" i="1" s="1"/>
  <c r="CC226" i="1"/>
  <c r="CB226" i="1"/>
  <c r="CA226" i="1"/>
  <c r="BZ226" i="1"/>
  <c r="BY226" i="1"/>
  <c r="BX226" i="1"/>
  <c r="BW226" i="1"/>
  <c r="BV226" i="1"/>
  <c r="BU226" i="1"/>
  <c r="BT226" i="1"/>
  <c r="BS226" i="1"/>
  <c r="BN226" i="1"/>
  <c r="BM226" i="1"/>
  <c r="BL226" i="1"/>
  <c r="BK226" i="1"/>
  <c r="BJ226" i="1"/>
  <c r="DW226" i="1" s="1"/>
  <c r="BI226" i="1"/>
  <c r="BH226" i="1"/>
  <c r="BG226" i="1"/>
  <c r="BF226" i="1"/>
  <c r="BE226" i="1"/>
  <c r="BD226" i="1"/>
  <c r="BC226" i="1"/>
  <c r="BB226" i="1"/>
  <c r="AY226" i="1"/>
  <c r="AX226" i="1"/>
  <c r="AW226" i="1"/>
  <c r="AU226" i="1"/>
  <c r="AT226" i="1"/>
  <c r="AS226" i="1"/>
  <c r="AR226" i="1"/>
  <c r="AP226" i="1"/>
  <c r="DC226" i="1" s="1"/>
  <c r="AO226" i="1"/>
  <c r="AN226" i="1"/>
  <c r="AM226" i="1"/>
  <c r="AK226" i="1"/>
  <c r="AI226" i="1"/>
  <c r="AH226" i="1"/>
  <c r="AG226" i="1"/>
  <c r="AF226" i="1"/>
  <c r="AE226" i="1"/>
  <c r="AD226" i="1"/>
  <c r="AC226" i="1"/>
  <c r="AB226" i="1"/>
  <c r="Z226" i="1"/>
  <c r="Y226" i="1"/>
  <c r="X226" i="1"/>
  <c r="W226" i="1"/>
  <c r="V226" i="1"/>
  <c r="CI226" i="1" s="1"/>
  <c r="T226" i="1"/>
  <c r="S226" i="1"/>
  <c r="R226" i="1"/>
  <c r="P226" i="1"/>
  <c r="EX225" i="1"/>
  <c r="EW225" i="1"/>
  <c r="EV225" i="1"/>
  <c r="EU225" i="1"/>
  <c r="EP225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V225" i="1"/>
  <c r="DU225" i="1"/>
  <c r="DT225" i="1"/>
  <c r="DS225" i="1"/>
  <c r="DR225" i="1"/>
  <c r="DQ225" i="1"/>
  <c r="DP225" i="1"/>
  <c r="DO225" i="1"/>
  <c r="DN225" i="1"/>
  <c r="DM225" i="1"/>
  <c r="DL225" i="1"/>
  <c r="DK225" i="1"/>
  <c r="DJ225" i="1"/>
  <c r="DI225" i="1"/>
  <c r="DH225" i="1"/>
  <c r="DG225" i="1"/>
  <c r="DB225" i="1"/>
  <c r="DA225" i="1"/>
  <c r="CZ225" i="1"/>
  <c r="CY225" i="1"/>
  <c r="CX225" i="1"/>
  <c r="CW225" i="1"/>
  <c r="CV225" i="1"/>
  <c r="CU225" i="1"/>
  <c r="CT225" i="1"/>
  <c r="CS225" i="1"/>
  <c r="CR225" i="1"/>
  <c r="CQ225" i="1"/>
  <c r="CP225" i="1"/>
  <c r="CO225" i="1"/>
  <c r="CN225" i="1"/>
  <c r="CM225" i="1"/>
  <c r="CH225" i="1"/>
  <c r="CG225" i="1"/>
  <c r="CF225" i="1"/>
  <c r="CE225" i="1"/>
  <c r="CD225" i="1"/>
  <c r="EQ225" i="1" s="1"/>
  <c r="CC225" i="1"/>
  <c r="CB225" i="1"/>
  <c r="CA225" i="1"/>
  <c r="BZ225" i="1"/>
  <c r="BY225" i="1"/>
  <c r="BX225" i="1"/>
  <c r="BW225" i="1"/>
  <c r="BV225" i="1"/>
  <c r="BU225" i="1"/>
  <c r="BT225" i="1"/>
  <c r="BS225" i="1"/>
  <c r="BN225" i="1"/>
  <c r="BM225" i="1"/>
  <c r="BL225" i="1"/>
  <c r="BK225" i="1"/>
  <c r="BJ225" i="1"/>
  <c r="DW225" i="1" s="1"/>
  <c r="BI225" i="1"/>
  <c r="BH225" i="1"/>
  <c r="BG225" i="1"/>
  <c r="BF225" i="1"/>
  <c r="BE225" i="1"/>
  <c r="BD225" i="1"/>
  <c r="BC225" i="1"/>
  <c r="BB225" i="1"/>
  <c r="AY225" i="1"/>
  <c r="AX225" i="1"/>
  <c r="AW225" i="1"/>
  <c r="AU225" i="1"/>
  <c r="AT225" i="1"/>
  <c r="AS225" i="1"/>
  <c r="AR225" i="1"/>
  <c r="AP225" i="1"/>
  <c r="DC225" i="1" s="1"/>
  <c r="AO225" i="1"/>
  <c r="AN225" i="1"/>
  <c r="AM225" i="1"/>
  <c r="AK225" i="1"/>
  <c r="AL225" i="1" s="1"/>
  <c r="AI225" i="1"/>
  <c r="AH225" i="1"/>
  <c r="AG225" i="1"/>
  <c r="AF225" i="1"/>
  <c r="AE225" i="1"/>
  <c r="AD225" i="1"/>
  <c r="AC225" i="1"/>
  <c r="AB225" i="1"/>
  <c r="Z225" i="1"/>
  <c r="AA225" i="1" s="1"/>
  <c r="Y225" i="1"/>
  <c r="X225" i="1"/>
  <c r="W225" i="1"/>
  <c r="V225" i="1"/>
  <c r="CI225" i="1" s="1"/>
  <c r="T225" i="1"/>
  <c r="S225" i="1"/>
  <c r="R225" i="1"/>
  <c r="P225" i="1"/>
  <c r="EX224" i="1"/>
  <c r="EW224" i="1"/>
  <c r="EV224" i="1"/>
  <c r="EU224" i="1"/>
  <c r="EP224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V224" i="1"/>
  <c r="DU224" i="1"/>
  <c r="DT224" i="1"/>
  <c r="DS224" i="1"/>
  <c r="DR224" i="1"/>
  <c r="DQ224" i="1"/>
  <c r="DP224" i="1"/>
  <c r="DO224" i="1"/>
  <c r="DN224" i="1"/>
  <c r="DM224" i="1"/>
  <c r="DL224" i="1"/>
  <c r="DK224" i="1"/>
  <c r="DJ224" i="1"/>
  <c r="DI224" i="1"/>
  <c r="DH224" i="1"/>
  <c r="DG224" i="1"/>
  <c r="DB224" i="1"/>
  <c r="DA224" i="1"/>
  <c r="CZ224" i="1"/>
  <c r="CY224" i="1"/>
  <c r="CX224" i="1"/>
  <c r="CW224" i="1"/>
  <c r="CV224" i="1"/>
  <c r="CU224" i="1"/>
  <c r="CT224" i="1"/>
  <c r="CS224" i="1"/>
  <c r="CR224" i="1"/>
  <c r="CQ224" i="1"/>
  <c r="CP224" i="1"/>
  <c r="CO224" i="1"/>
  <c r="CN224" i="1"/>
  <c r="CM224" i="1"/>
  <c r="CH224" i="1"/>
  <c r="CG224" i="1"/>
  <c r="CF224" i="1"/>
  <c r="CE224" i="1"/>
  <c r="CD224" i="1"/>
  <c r="EQ224" i="1" s="1"/>
  <c r="CC224" i="1"/>
  <c r="CB224" i="1"/>
  <c r="CA224" i="1"/>
  <c r="BZ224" i="1"/>
  <c r="BY224" i="1"/>
  <c r="BX224" i="1"/>
  <c r="BW224" i="1"/>
  <c r="BV224" i="1"/>
  <c r="BU224" i="1"/>
  <c r="BT224" i="1"/>
  <c r="BS224" i="1"/>
  <c r="BN224" i="1"/>
  <c r="BM224" i="1"/>
  <c r="BL224" i="1"/>
  <c r="BK224" i="1"/>
  <c r="BJ224" i="1"/>
  <c r="DW224" i="1" s="1"/>
  <c r="BI224" i="1"/>
  <c r="BH224" i="1"/>
  <c r="BG224" i="1"/>
  <c r="BF224" i="1"/>
  <c r="BE224" i="1"/>
  <c r="BD224" i="1"/>
  <c r="BC224" i="1"/>
  <c r="BB224" i="1"/>
  <c r="AY224" i="1"/>
  <c r="AX224" i="1"/>
  <c r="AW224" i="1"/>
  <c r="AU224" i="1"/>
  <c r="AT224" i="1"/>
  <c r="AS224" i="1"/>
  <c r="AR224" i="1"/>
  <c r="AP224" i="1"/>
  <c r="DC224" i="1" s="1"/>
  <c r="AO224" i="1"/>
  <c r="AN224" i="1"/>
  <c r="AM224" i="1"/>
  <c r="AK224" i="1"/>
  <c r="AI224" i="1"/>
  <c r="AH224" i="1"/>
  <c r="AG224" i="1"/>
  <c r="AF224" i="1"/>
  <c r="AE224" i="1"/>
  <c r="AD224" i="1"/>
  <c r="AC224" i="1"/>
  <c r="AB224" i="1"/>
  <c r="Z224" i="1"/>
  <c r="Y224" i="1"/>
  <c r="X224" i="1"/>
  <c r="W224" i="1"/>
  <c r="V224" i="1"/>
  <c r="CI224" i="1" s="1"/>
  <c r="T224" i="1"/>
  <c r="S224" i="1"/>
  <c r="R224" i="1"/>
  <c r="P224" i="1"/>
  <c r="EX223" i="1"/>
  <c r="EW223" i="1"/>
  <c r="EV223" i="1"/>
  <c r="EU223" i="1"/>
  <c r="EP223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V223" i="1"/>
  <c r="DU223" i="1"/>
  <c r="DT223" i="1"/>
  <c r="DS223" i="1"/>
  <c r="DR223" i="1"/>
  <c r="DQ223" i="1"/>
  <c r="DP223" i="1"/>
  <c r="DO223" i="1"/>
  <c r="DN223" i="1"/>
  <c r="DM223" i="1"/>
  <c r="DL223" i="1"/>
  <c r="DK223" i="1"/>
  <c r="DJ223" i="1"/>
  <c r="DI223" i="1"/>
  <c r="DH223" i="1"/>
  <c r="DG223" i="1"/>
  <c r="DB223" i="1"/>
  <c r="DA223" i="1"/>
  <c r="CZ223" i="1"/>
  <c r="CY223" i="1"/>
  <c r="CX223" i="1"/>
  <c r="CW223" i="1"/>
  <c r="CV223" i="1"/>
  <c r="CU223" i="1"/>
  <c r="CT223" i="1"/>
  <c r="CS223" i="1"/>
  <c r="CR223" i="1"/>
  <c r="CQ223" i="1"/>
  <c r="CP223" i="1"/>
  <c r="CO223" i="1"/>
  <c r="CN223" i="1"/>
  <c r="CM223" i="1"/>
  <c r="CH223" i="1"/>
  <c r="CG223" i="1"/>
  <c r="CF223" i="1"/>
  <c r="CE223" i="1"/>
  <c r="CD223" i="1"/>
  <c r="EQ223" i="1" s="1"/>
  <c r="CC223" i="1"/>
  <c r="CB223" i="1"/>
  <c r="CA223" i="1"/>
  <c r="BZ223" i="1"/>
  <c r="BY223" i="1"/>
  <c r="BX223" i="1"/>
  <c r="BW223" i="1"/>
  <c r="BV223" i="1"/>
  <c r="BU223" i="1"/>
  <c r="BT223" i="1"/>
  <c r="BS223" i="1"/>
  <c r="BN223" i="1"/>
  <c r="BM223" i="1"/>
  <c r="BL223" i="1"/>
  <c r="BK223" i="1"/>
  <c r="BJ223" i="1"/>
  <c r="DW223" i="1" s="1"/>
  <c r="BI223" i="1"/>
  <c r="BH223" i="1"/>
  <c r="BG223" i="1"/>
  <c r="BF223" i="1"/>
  <c r="BE223" i="1"/>
  <c r="BD223" i="1"/>
  <c r="BC223" i="1"/>
  <c r="BB223" i="1"/>
  <c r="AY223" i="1"/>
  <c r="AX223" i="1"/>
  <c r="AW223" i="1"/>
  <c r="AU223" i="1"/>
  <c r="AT223" i="1"/>
  <c r="AS223" i="1"/>
  <c r="AR223" i="1"/>
  <c r="AP223" i="1"/>
  <c r="DC223" i="1" s="1"/>
  <c r="AO223" i="1"/>
  <c r="AN223" i="1"/>
  <c r="AM223" i="1"/>
  <c r="AK223" i="1"/>
  <c r="AL223" i="1" s="1"/>
  <c r="AI223" i="1"/>
  <c r="AH223" i="1"/>
  <c r="AG223" i="1"/>
  <c r="AF223" i="1"/>
  <c r="AE223" i="1"/>
  <c r="AD223" i="1"/>
  <c r="AC223" i="1"/>
  <c r="AB223" i="1"/>
  <c r="Z223" i="1"/>
  <c r="AA223" i="1" s="1"/>
  <c r="Y223" i="1"/>
  <c r="X223" i="1"/>
  <c r="W223" i="1"/>
  <c r="V223" i="1"/>
  <c r="CI223" i="1" s="1"/>
  <c r="T223" i="1"/>
  <c r="S223" i="1"/>
  <c r="R223" i="1"/>
  <c r="P223" i="1"/>
  <c r="EX222" i="1"/>
  <c r="EW222" i="1"/>
  <c r="EV222" i="1"/>
  <c r="EU222" i="1"/>
  <c r="EP222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V222" i="1"/>
  <c r="DU222" i="1"/>
  <c r="DT222" i="1"/>
  <c r="DS222" i="1"/>
  <c r="DR222" i="1"/>
  <c r="DQ222" i="1"/>
  <c r="DP222" i="1"/>
  <c r="DO222" i="1"/>
  <c r="DN222" i="1"/>
  <c r="DM222" i="1"/>
  <c r="DL222" i="1"/>
  <c r="DK222" i="1"/>
  <c r="DJ222" i="1"/>
  <c r="DI222" i="1"/>
  <c r="DH222" i="1"/>
  <c r="DG222" i="1"/>
  <c r="DB222" i="1"/>
  <c r="DA222" i="1"/>
  <c r="CZ222" i="1"/>
  <c r="CY222" i="1"/>
  <c r="CX222" i="1"/>
  <c r="CW222" i="1"/>
  <c r="CV222" i="1"/>
  <c r="CU222" i="1"/>
  <c r="CT222" i="1"/>
  <c r="CS222" i="1"/>
  <c r="CR222" i="1"/>
  <c r="CQ222" i="1"/>
  <c r="CP222" i="1"/>
  <c r="CO222" i="1"/>
  <c r="CN222" i="1"/>
  <c r="CM222" i="1"/>
  <c r="CH222" i="1"/>
  <c r="CG222" i="1"/>
  <c r="CF222" i="1"/>
  <c r="CE222" i="1"/>
  <c r="CD222" i="1"/>
  <c r="EQ222" i="1" s="1"/>
  <c r="CC222" i="1"/>
  <c r="CB222" i="1"/>
  <c r="CA222" i="1"/>
  <c r="BZ222" i="1"/>
  <c r="BY222" i="1"/>
  <c r="BX222" i="1"/>
  <c r="BW222" i="1"/>
  <c r="BV222" i="1"/>
  <c r="BU222" i="1"/>
  <c r="BT222" i="1"/>
  <c r="BS222" i="1"/>
  <c r="BN222" i="1"/>
  <c r="BM222" i="1"/>
  <c r="BL222" i="1"/>
  <c r="BK222" i="1"/>
  <c r="BJ222" i="1"/>
  <c r="DW222" i="1" s="1"/>
  <c r="BI222" i="1"/>
  <c r="BH222" i="1"/>
  <c r="BG222" i="1"/>
  <c r="BF222" i="1"/>
  <c r="BE222" i="1"/>
  <c r="BD222" i="1"/>
  <c r="BC222" i="1"/>
  <c r="BB222" i="1"/>
  <c r="AY222" i="1"/>
  <c r="AX222" i="1"/>
  <c r="AW222" i="1"/>
  <c r="AU222" i="1"/>
  <c r="AT222" i="1"/>
  <c r="AS222" i="1"/>
  <c r="AR222" i="1"/>
  <c r="AP222" i="1"/>
  <c r="DC222" i="1" s="1"/>
  <c r="AO222" i="1"/>
  <c r="AN222" i="1"/>
  <c r="AM222" i="1"/>
  <c r="AK222" i="1"/>
  <c r="AI222" i="1"/>
  <c r="AH222" i="1"/>
  <c r="AG222" i="1"/>
  <c r="AF222" i="1"/>
  <c r="AE222" i="1"/>
  <c r="AD222" i="1"/>
  <c r="AC222" i="1"/>
  <c r="AB222" i="1"/>
  <c r="Z222" i="1"/>
  <c r="Y222" i="1"/>
  <c r="X222" i="1"/>
  <c r="W222" i="1"/>
  <c r="V222" i="1"/>
  <c r="CI222" i="1" s="1"/>
  <c r="T222" i="1"/>
  <c r="S222" i="1"/>
  <c r="R222" i="1"/>
  <c r="P222" i="1"/>
  <c r="EX221" i="1"/>
  <c r="EW221" i="1"/>
  <c r="EV221" i="1"/>
  <c r="EU221" i="1"/>
  <c r="EP221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V221" i="1"/>
  <c r="DU221" i="1"/>
  <c r="DT221" i="1"/>
  <c r="DS221" i="1"/>
  <c r="DR221" i="1"/>
  <c r="DQ221" i="1"/>
  <c r="DP221" i="1"/>
  <c r="DO221" i="1"/>
  <c r="DN221" i="1"/>
  <c r="DM221" i="1"/>
  <c r="DL221" i="1"/>
  <c r="DK221" i="1"/>
  <c r="DJ221" i="1"/>
  <c r="DI221" i="1"/>
  <c r="DH221" i="1"/>
  <c r="DG221" i="1"/>
  <c r="DB221" i="1"/>
  <c r="DA221" i="1"/>
  <c r="CZ221" i="1"/>
  <c r="CY221" i="1"/>
  <c r="CX221" i="1"/>
  <c r="CW221" i="1"/>
  <c r="CV221" i="1"/>
  <c r="CU221" i="1"/>
  <c r="CT221" i="1"/>
  <c r="CS221" i="1"/>
  <c r="CR221" i="1"/>
  <c r="CQ221" i="1"/>
  <c r="CP221" i="1"/>
  <c r="CO221" i="1"/>
  <c r="CN221" i="1"/>
  <c r="CM221" i="1"/>
  <c r="CH221" i="1"/>
  <c r="CG221" i="1"/>
  <c r="CF221" i="1"/>
  <c r="CE221" i="1"/>
  <c r="CD221" i="1"/>
  <c r="EQ221" i="1" s="1"/>
  <c r="CC221" i="1"/>
  <c r="CB221" i="1"/>
  <c r="CA221" i="1"/>
  <c r="BZ221" i="1"/>
  <c r="BY221" i="1"/>
  <c r="BX221" i="1"/>
  <c r="BW221" i="1"/>
  <c r="BV221" i="1"/>
  <c r="BU221" i="1"/>
  <c r="BT221" i="1"/>
  <c r="BS221" i="1"/>
  <c r="BN221" i="1"/>
  <c r="BM221" i="1"/>
  <c r="BL221" i="1"/>
  <c r="BK221" i="1"/>
  <c r="BJ221" i="1"/>
  <c r="DW221" i="1" s="1"/>
  <c r="BI221" i="1"/>
  <c r="BH221" i="1"/>
  <c r="BG221" i="1"/>
  <c r="BF221" i="1"/>
  <c r="BE221" i="1"/>
  <c r="BD221" i="1"/>
  <c r="BC221" i="1"/>
  <c r="BB221" i="1"/>
  <c r="AY221" i="1"/>
  <c r="AX221" i="1"/>
  <c r="AW221" i="1"/>
  <c r="AU221" i="1"/>
  <c r="AT221" i="1"/>
  <c r="AS221" i="1"/>
  <c r="AR221" i="1"/>
  <c r="AP221" i="1"/>
  <c r="DC221" i="1" s="1"/>
  <c r="AO221" i="1"/>
  <c r="AN221" i="1"/>
  <c r="AM221" i="1"/>
  <c r="AK221" i="1"/>
  <c r="AL221" i="1" s="1"/>
  <c r="AI221" i="1"/>
  <c r="AH221" i="1"/>
  <c r="AG221" i="1"/>
  <c r="AF221" i="1"/>
  <c r="AE221" i="1"/>
  <c r="AD221" i="1"/>
  <c r="AC221" i="1"/>
  <c r="AB221" i="1"/>
  <c r="Z221" i="1"/>
  <c r="AA221" i="1" s="1"/>
  <c r="Y221" i="1"/>
  <c r="X221" i="1"/>
  <c r="W221" i="1"/>
  <c r="V221" i="1"/>
  <c r="CI221" i="1" s="1"/>
  <c r="T221" i="1"/>
  <c r="S221" i="1"/>
  <c r="R221" i="1"/>
  <c r="P221" i="1"/>
  <c r="EX220" i="1"/>
  <c r="EW220" i="1"/>
  <c r="EV220" i="1"/>
  <c r="EU220" i="1"/>
  <c r="EP220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V220" i="1"/>
  <c r="DU220" i="1"/>
  <c r="DT220" i="1"/>
  <c r="DS220" i="1"/>
  <c r="DR220" i="1"/>
  <c r="DQ220" i="1"/>
  <c r="DP220" i="1"/>
  <c r="DO220" i="1"/>
  <c r="DN220" i="1"/>
  <c r="DM220" i="1"/>
  <c r="DL220" i="1"/>
  <c r="DK220" i="1"/>
  <c r="DJ220" i="1"/>
  <c r="DI220" i="1"/>
  <c r="DH220" i="1"/>
  <c r="DG220" i="1"/>
  <c r="DB220" i="1"/>
  <c r="DA220" i="1"/>
  <c r="CZ220" i="1"/>
  <c r="CY220" i="1"/>
  <c r="CX220" i="1"/>
  <c r="CW220" i="1"/>
  <c r="CV220" i="1"/>
  <c r="CU220" i="1"/>
  <c r="CT220" i="1"/>
  <c r="CS220" i="1"/>
  <c r="CR220" i="1"/>
  <c r="CQ220" i="1"/>
  <c r="CP220" i="1"/>
  <c r="CO220" i="1"/>
  <c r="CN220" i="1"/>
  <c r="CM220" i="1"/>
  <c r="CH220" i="1"/>
  <c r="CG220" i="1"/>
  <c r="CF220" i="1"/>
  <c r="CE220" i="1"/>
  <c r="CD220" i="1"/>
  <c r="EQ220" i="1" s="1"/>
  <c r="CC220" i="1"/>
  <c r="CB220" i="1"/>
  <c r="CA220" i="1"/>
  <c r="BZ220" i="1"/>
  <c r="BY220" i="1"/>
  <c r="BX220" i="1"/>
  <c r="BW220" i="1"/>
  <c r="BV220" i="1"/>
  <c r="BU220" i="1"/>
  <c r="BT220" i="1"/>
  <c r="BS220" i="1"/>
  <c r="BN220" i="1"/>
  <c r="BM220" i="1"/>
  <c r="BL220" i="1"/>
  <c r="BK220" i="1"/>
  <c r="BJ220" i="1"/>
  <c r="DW220" i="1" s="1"/>
  <c r="BI220" i="1"/>
  <c r="BH220" i="1"/>
  <c r="BG220" i="1"/>
  <c r="BF220" i="1"/>
  <c r="BE220" i="1"/>
  <c r="BD220" i="1"/>
  <c r="BC220" i="1"/>
  <c r="BB220" i="1"/>
  <c r="AY220" i="1"/>
  <c r="AX220" i="1"/>
  <c r="AW220" i="1"/>
  <c r="AU220" i="1"/>
  <c r="AT220" i="1"/>
  <c r="AS220" i="1"/>
  <c r="AR220" i="1"/>
  <c r="AP220" i="1"/>
  <c r="DC220" i="1" s="1"/>
  <c r="AO220" i="1"/>
  <c r="AN220" i="1"/>
  <c r="AM220" i="1"/>
  <c r="AK220" i="1"/>
  <c r="AI220" i="1"/>
  <c r="AH220" i="1"/>
  <c r="AG220" i="1"/>
  <c r="AF220" i="1"/>
  <c r="AE220" i="1"/>
  <c r="AD220" i="1"/>
  <c r="AC220" i="1"/>
  <c r="AB220" i="1"/>
  <c r="Z220" i="1"/>
  <c r="Y220" i="1"/>
  <c r="X220" i="1"/>
  <c r="W220" i="1"/>
  <c r="V220" i="1"/>
  <c r="CI220" i="1" s="1"/>
  <c r="T220" i="1"/>
  <c r="S220" i="1"/>
  <c r="R220" i="1"/>
  <c r="P220" i="1"/>
  <c r="EX219" i="1"/>
  <c r="EW219" i="1"/>
  <c r="EV219" i="1"/>
  <c r="EU219" i="1"/>
  <c r="EP219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V219" i="1"/>
  <c r="DU219" i="1"/>
  <c r="DT219" i="1"/>
  <c r="DS219" i="1"/>
  <c r="DR219" i="1"/>
  <c r="DQ219" i="1"/>
  <c r="DP219" i="1"/>
  <c r="DO219" i="1"/>
  <c r="DN219" i="1"/>
  <c r="DM219" i="1"/>
  <c r="DL219" i="1"/>
  <c r="DK219" i="1"/>
  <c r="DJ219" i="1"/>
  <c r="DI219" i="1"/>
  <c r="DH219" i="1"/>
  <c r="DG219" i="1"/>
  <c r="DB219" i="1"/>
  <c r="DA219" i="1"/>
  <c r="CZ219" i="1"/>
  <c r="CY219" i="1"/>
  <c r="CX219" i="1"/>
  <c r="CW219" i="1"/>
  <c r="CV219" i="1"/>
  <c r="CU219" i="1"/>
  <c r="CT219" i="1"/>
  <c r="CS219" i="1"/>
  <c r="CR219" i="1"/>
  <c r="CQ219" i="1"/>
  <c r="CP219" i="1"/>
  <c r="CO219" i="1"/>
  <c r="CN219" i="1"/>
  <c r="CM219" i="1"/>
  <c r="CH219" i="1"/>
  <c r="CG219" i="1"/>
  <c r="CF219" i="1"/>
  <c r="CE219" i="1"/>
  <c r="CD219" i="1"/>
  <c r="EQ219" i="1" s="1"/>
  <c r="CC219" i="1"/>
  <c r="CB219" i="1"/>
  <c r="CA219" i="1"/>
  <c r="BZ219" i="1"/>
  <c r="BY219" i="1"/>
  <c r="BX219" i="1"/>
  <c r="BW219" i="1"/>
  <c r="BV219" i="1"/>
  <c r="BU219" i="1"/>
  <c r="BT219" i="1"/>
  <c r="BS219" i="1"/>
  <c r="BN219" i="1"/>
  <c r="BM219" i="1"/>
  <c r="BL219" i="1"/>
  <c r="BK219" i="1"/>
  <c r="BJ219" i="1"/>
  <c r="DW219" i="1" s="1"/>
  <c r="BI219" i="1"/>
  <c r="BH219" i="1"/>
  <c r="BG219" i="1"/>
  <c r="BF219" i="1"/>
  <c r="BE219" i="1"/>
  <c r="BD219" i="1"/>
  <c r="BC219" i="1"/>
  <c r="BB219" i="1"/>
  <c r="AY219" i="1"/>
  <c r="AX219" i="1"/>
  <c r="AW219" i="1"/>
  <c r="AU219" i="1"/>
  <c r="AT219" i="1"/>
  <c r="AS219" i="1"/>
  <c r="AR219" i="1"/>
  <c r="AP219" i="1"/>
  <c r="DC219" i="1" s="1"/>
  <c r="AO219" i="1"/>
  <c r="AN219" i="1"/>
  <c r="AM219" i="1"/>
  <c r="AK219" i="1"/>
  <c r="AL219" i="1" s="1"/>
  <c r="AI219" i="1"/>
  <c r="AH219" i="1"/>
  <c r="AG219" i="1"/>
  <c r="AF219" i="1"/>
  <c r="AE219" i="1"/>
  <c r="AD219" i="1"/>
  <c r="AC219" i="1"/>
  <c r="AB219" i="1"/>
  <c r="Z219" i="1"/>
  <c r="AA219" i="1" s="1"/>
  <c r="Y219" i="1"/>
  <c r="X219" i="1"/>
  <c r="W219" i="1"/>
  <c r="V219" i="1"/>
  <c r="CI219" i="1" s="1"/>
  <c r="T219" i="1"/>
  <c r="S219" i="1"/>
  <c r="R219" i="1"/>
  <c r="P219" i="1"/>
  <c r="EX218" i="1"/>
  <c r="EW218" i="1"/>
  <c r="EV218" i="1"/>
  <c r="EU218" i="1"/>
  <c r="EP218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V218" i="1"/>
  <c r="DU218" i="1"/>
  <c r="DT218" i="1"/>
  <c r="DS218" i="1"/>
  <c r="DR218" i="1"/>
  <c r="DQ218" i="1"/>
  <c r="DP218" i="1"/>
  <c r="DO218" i="1"/>
  <c r="DN218" i="1"/>
  <c r="DM218" i="1"/>
  <c r="DL218" i="1"/>
  <c r="DK218" i="1"/>
  <c r="DJ218" i="1"/>
  <c r="DI218" i="1"/>
  <c r="DH218" i="1"/>
  <c r="DG218" i="1"/>
  <c r="DB218" i="1"/>
  <c r="DA218" i="1"/>
  <c r="CZ218" i="1"/>
  <c r="CY218" i="1"/>
  <c r="CX218" i="1"/>
  <c r="CW218" i="1"/>
  <c r="CV218" i="1"/>
  <c r="CU218" i="1"/>
  <c r="CT218" i="1"/>
  <c r="CS218" i="1"/>
  <c r="CR218" i="1"/>
  <c r="CQ218" i="1"/>
  <c r="CP218" i="1"/>
  <c r="CO218" i="1"/>
  <c r="CN218" i="1"/>
  <c r="CM218" i="1"/>
  <c r="CH218" i="1"/>
  <c r="CG218" i="1"/>
  <c r="CF218" i="1"/>
  <c r="CE218" i="1"/>
  <c r="CD218" i="1"/>
  <c r="EQ218" i="1" s="1"/>
  <c r="CC218" i="1"/>
  <c r="CB218" i="1"/>
  <c r="CA218" i="1"/>
  <c r="BZ218" i="1"/>
  <c r="BY218" i="1"/>
  <c r="BX218" i="1"/>
  <c r="BW218" i="1"/>
  <c r="BV218" i="1"/>
  <c r="BU218" i="1"/>
  <c r="BT218" i="1"/>
  <c r="BS218" i="1"/>
  <c r="BN218" i="1"/>
  <c r="BM218" i="1"/>
  <c r="BL218" i="1"/>
  <c r="BK218" i="1"/>
  <c r="BJ218" i="1"/>
  <c r="DW218" i="1" s="1"/>
  <c r="BI218" i="1"/>
  <c r="BH218" i="1"/>
  <c r="BG218" i="1"/>
  <c r="BF218" i="1"/>
  <c r="BE218" i="1"/>
  <c r="BD218" i="1"/>
  <c r="BC218" i="1"/>
  <c r="BB218" i="1"/>
  <c r="AY218" i="1"/>
  <c r="AX218" i="1"/>
  <c r="AW218" i="1"/>
  <c r="AU218" i="1"/>
  <c r="AT218" i="1"/>
  <c r="AS218" i="1"/>
  <c r="AR218" i="1"/>
  <c r="AP218" i="1"/>
  <c r="DC218" i="1" s="1"/>
  <c r="AO218" i="1"/>
  <c r="AN218" i="1"/>
  <c r="AM218" i="1"/>
  <c r="AK218" i="1"/>
  <c r="AI218" i="1"/>
  <c r="AH218" i="1"/>
  <c r="AG218" i="1"/>
  <c r="AF218" i="1"/>
  <c r="AE218" i="1"/>
  <c r="AD218" i="1"/>
  <c r="AC218" i="1"/>
  <c r="AB218" i="1"/>
  <c r="Z218" i="1"/>
  <c r="Y218" i="1"/>
  <c r="X218" i="1"/>
  <c r="W218" i="1"/>
  <c r="V218" i="1"/>
  <c r="CI218" i="1" s="1"/>
  <c r="T218" i="1"/>
  <c r="S218" i="1"/>
  <c r="R218" i="1"/>
  <c r="P218" i="1"/>
  <c r="EX217" i="1"/>
  <c r="EW217" i="1"/>
  <c r="EV217" i="1"/>
  <c r="EU217" i="1"/>
  <c r="EP217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V217" i="1"/>
  <c r="DU217" i="1"/>
  <c r="DT217" i="1"/>
  <c r="DS217" i="1"/>
  <c r="DR217" i="1"/>
  <c r="DQ217" i="1"/>
  <c r="DP217" i="1"/>
  <c r="DO217" i="1"/>
  <c r="DN217" i="1"/>
  <c r="DM217" i="1"/>
  <c r="DL217" i="1"/>
  <c r="DK217" i="1"/>
  <c r="DJ217" i="1"/>
  <c r="DI217" i="1"/>
  <c r="DH217" i="1"/>
  <c r="DG217" i="1"/>
  <c r="DB217" i="1"/>
  <c r="DA217" i="1"/>
  <c r="CZ217" i="1"/>
  <c r="CY217" i="1"/>
  <c r="CX217" i="1"/>
  <c r="CW217" i="1"/>
  <c r="CV217" i="1"/>
  <c r="CU217" i="1"/>
  <c r="CT217" i="1"/>
  <c r="CS217" i="1"/>
  <c r="CR217" i="1"/>
  <c r="CQ217" i="1"/>
  <c r="CP217" i="1"/>
  <c r="CO217" i="1"/>
  <c r="CN217" i="1"/>
  <c r="CM217" i="1"/>
  <c r="CH217" i="1"/>
  <c r="CG217" i="1"/>
  <c r="CF217" i="1"/>
  <c r="CE217" i="1"/>
  <c r="CD217" i="1"/>
  <c r="EQ217" i="1" s="1"/>
  <c r="CC217" i="1"/>
  <c r="CB217" i="1"/>
  <c r="CA217" i="1"/>
  <c r="BZ217" i="1"/>
  <c r="BY217" i="1"/>
  <c r="BX217" i="1"/>
  <c r="BW217" i="1"/>
  <c r="BV217" i="1"/>
  <c r="BU217" i="1"/>
  <c r="BT217" i="1"/>
  <c r="BS217" i="1"/>
  <c r="BN217" i="1"/>
  <c r="BM217" i="1"/>
  <c r="BL217" i="1"/>
  <c r="BK217" i="1"/>
  <c r="BJ217" i="1"/>
  <c r="DW217" i="1" s="1"/>
  <c r="BI217" i="1"/>
  <c r="BH217" i="1"/>
  <c r="BG217" i="1"/>
  <c r="BF217" i="1"/>
  <c r="BE217" i="1"/>
  <c r="BD217" i="1"/>
  <c r="BC217" i="1"/>
  <c r="BB217" i="1"/>
  <c r="AY217" i="1"/>
  <c r="AX217" i="1"/>
  <c r="AW217" i="1"/>
  <c r="AU217" i="1"/>
  <c r="AT217" i="1"/>
  <c r="AS217" i="1"/>
  <c r="AR217" i="1"/>
  <c r="AP217" i="1"/>
  <c r="DC217" i="1" s="1"/>
  <c r="AO217" i="1"/>
  <c r="AN217" i="1"/>
  <c r="AM217" i="1"/>
  <c r="AK217" i="1"/>
  <c r="AI217" i="1"/>
  <c r="AH217" i="1"/>
  <c r="AG217" i="1"/>
  <c r="AF217" i="1"/>
  <c r="AE217" i="1"/>
  <c r="AD217" i="1"/>
  <c r="AC217" i="1"/>
  <c r="AB217" i="1"/>
  <c r="Z217" i="1"/>
  <c r="AA217" i="1" s="1"/>
  <c r="Y217" i="1"/>
  <c r="X217" i="1"/>
  <c r="W217" i="1"/>
  <c r="V217" i="1"/>
  <c r="CI217" i="1" s="1"/>
  <c r="T217" i="1"/>
  <c r="S217" i="1"/>
  <c r="R217" i="1"/>
  <c r="P217" i="1"/>
  <c r="EX216" i="1"/>
  <c r="EW216" i="1"/>
  <c r="EV216" i="1"/>
  <c r="EU216" i="1"/>
  <c r="EP216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V216" i="1"/>
  <c r="DU216" i="1"/>
  <c r="DT216" i="1"/>
  <c r="DS216" i="1"/>
  <c r="DR216" i="1"/>
  <c r="DQ216" i="1"/>
  <c r="DP216" i="1"/>
  <c r="DO216" i="1"/>
  <c r="DN216" i="1"/>
  <c r="DM216" i="1"/>
  <c r="DL216" i="1"/>
  <c r="DK216" i="1"/>
  <c r="DJ216" i="1"/>
  <c r="DI216" i="1"/>
  <c r="DH216" i="1"/>
  <c r="DG216" i="1"/>
  <c r="DB216" i="1"/>
  <c r="DA216" i="1"/>
  <c r="CZ216" i="1"/>
  <c r="CY216" i="1"/>
  <c r="CX216" i="1"/>
  <c r="CW216" i="1"/>
  <c r="CV216" i="1"/>
  <c r="CU216" i="1"/>
  <c r="CT216" i="1"/>
  <c r="CS216" i="1"/>
  <c r="CR216" i="1"/>
  <c r="CQ216" i="1"/>
  <c r="CP216" i="1"/>
  <c r="CO216" i="1"/>
  <c r="CN216" i="1"/>
  <c r="CM216" i="1"/>
  <c r="CH216" i="1"/>
  <c r="CG216" i="1"/>
  <c r="CF216" i="1"/>
  <c r="CE216" i="1"/>
  <c r="CD216" i="1"/>
  <c r="EQ216" i="1" s="1"/>
  <c r="CC216" i="1"/>
  <c r="CB216" i="1"/>
  <c r="CA216" i="1"/>
  <c r="BZ216" i="1"/>
  <c r="BY216" i="1"/>
  <c r="BX216" i="1"/>
  <c r="BW216" i="1"/>
  <c r="BV216" i="1"/>
  <c r="BU216" i="1"/>
  <c r="BT216" i="1"/>
  <c r="BS216" i="1"/>
  <c r="BN216" i="1"/>
  <c r="BM216" i="1"/>
  <c r="BL216" i="1"/>
  <c r="BK216" i="1"/>
  <c r="BJ216" i="1"/>
  <c r="DW216" i="1" s="1"/>
  <c r="BI216" i="1"/>
  <c r="BH216" i="1"/>
  <c r="BG216" i="1"/>
  <c r="BF216" i="1"/>
  <c r="BE216" i="1"/>
  <c r="BD216" i="1"/>
  <c r="BC216" i="1"/>
  <c r="BB216" i="1"/>
  <c r="AY216" i="1"/>
  <c r="AX216" i="1"/>
  <c r="AW216" i="1"/>
  <c r="AU216" i="1"/>
  <c r="AT216" i="1"/>
  <c r="AS216" i="1"/>
  <c r="AR216" i="1"/>
  <c r="AP216" i="1"/>
  <c r="DC216" i="1" s="1"/>
  <c r="AO216" i="1"/>
  <c r="AN216" i="1"/>
  <c r="AM216" i="1"/>
  <c r="AK216" i="1"/>
  <c r="AI216" i="1"/>
  <c r="AH216" i="1"/>
  <c r="AG216" i="1"/>
  <c r="AF216" i="1"/>
  <c r="AE216" i="1"/>
  <c r="AD216" i="1"/>
  <c r="AC216" i="1"/>
  <c r="AB216" i="1"/>
  <c r="Z216" i="1"/>
  <c r="Y216" i="1"/>
  <c r="X216" i="1"/>
  <c r="W216" i="1"/>
  <c r="V216" i="1"/>
  <c r="CI216" i="1" s="1"/>
  <c r="T216" i="1"/>
  <c r="S216" i="1"/>
  <c r="R216" i="1"/>
  <c r="P216" i="1"/>
  <c r="EX215" i="1"/>
  <c r="EW215" i="1"/>
  <c r="EV215" i="1"/>
  <c r="EU215" i="1"/>
  <c r="EP215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V215" i="1"/>
  <c r="DU215" i="1"/>
  <c r="DT215" i="1"/>
  <c r="DS215" i="1"/>
  <c r="DR215" i="1"/>
  <c r="DQ215" i="1"/>
  <c r="DP215" i="1"/>
  <c r="DO215" i="1"/>
  <c r="DN215" i="1"/>
  <c r="DM215" i="1"/>
  <c r="DL215" i="1"/>
  <c r="DK215" i="1"/>
  <c r="DJ215" i="1"/>
  <c r="DI215" i="1"/>
  <c r="DH215" i="1"/>
  <c r="DG215" i="1"/>
  <c r="DB215" i="1"/>
  <c r="DA215" i="1"/>
  <c r="CZ215" i="1"/>
  <c r="CY215" i="1"/>
  <c r="CX215" i="1"/>
  <c r="CW215" i="1"/>
  <c r="CV215" i="1"/>
  <c r="CU215" i="1"/>
  <c r="CT215" i="1"/>
  <c r="CS215" i="1"/>
  <c r="CR215" i="1"/>
  <c r="CQ215" i="1"/>
  <c r="CP215" i="1"/>
  <c r="CO215" i="1"/>
  <c r="CN215" i="1"/>
  <c r="CM215" i="1"/>
  <c r="CH215" i="1"/>
  <c r="CG215" i="1"/>
  <c r="CF215" i="1"/>
  <c r="CE215" i="1"/>
  <c r="CD215" i="1"/>
  <c r="EQ215" i="1" s="1"/>
  <c r="CC215" i="1"/>
  <c r="CB215" i="1"/>
  <c r="CA215" i="1"/>
  <c r="BZ215" i="1"/>
  <c r="BY215" i="1"/>
  <c r="BX215" i="1"/>
  <c r="BW215" i="1"/>
  <c r="BV215" i="1"/>
  <c r="BU215" i="1"/>
  <c r="BT215" i="1"/>
  <c r="BS215" i="1"/>
  <c r="BN215" i="1"/>
  <c r="BM215" i="1"/>
  <c r="BL215" i="1"/>
  <c r="BK215" i="1"/>
  <c r="BJ215" i="1"/>
  <c r="DW215" i="1" s="1"/>
  <c r="BI215" i="1"/>
  <c r="BH215" i="1"/>
  <c r="BG215" i="1"/>
  <c r="BF215" i="1"/>
  <c r="BE215" i="1"/>
  <c r="BD215" i="1"/>
  <c r="BC215" i="1"/>
  <c r="BB215" i="1"/>
  <c r="AY215" i="1"/>
  <c r="AX215" i="1"/>
  <c r="AW215" i="1"/>
  <c r="AU215" i="1"/>
  <c r="AT215" i="1"/>
  <c r="AS215" i="1"/>
  <c r="AR215" i="1"/>
  <c r="AP215" i="1"/>
  <c r="DC215" i="1" s="1"/>
  <c r="AO215" i="1"/>
  <c r="AN215" i="1"/>
  <c r="AM215" i="1"/>
  <c r="AK215" i="1"/>
  <c r="AI215" i="1"/>
  <c r="AH215" i="1"/>
  <c r="AG215" i="1"/>
  <c r="AF215" i="1"/>
  <c r="AE215" i="1"/>
  <c r="AD215" i="1"/>
  <c r="AC215" i="1"/>
  <c r="AB215" i="1"/>
  <c r="Z215" i="1"/>
  <c r="AA215" i="1" s="1"/>
  <c r="Y215" i="1"/>
  <c r="X215" i="1"/>
  <c r="W215" i="1"/>
  <c r="V215" i="1"/>
  <c r="CI215" i="1" s="1"/>
  <c r="T215" i="1"/>
  <c r="S215" i="1"/>
  <c r="R215" i="1"/>
  <c r="P215" i="1"/>
  <c r="EX214" i="1"/>
  <c r="EW214" i="1"/>
  <c r="EV214" i="1"/>
  <c r="EU214" i="1"/>
  <c r="EP214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V214" i="1"/>
  <c r="DU214" i="1"/>
  <c r="DT214" i="1"/>
  <c r="DS214" i="1"/>
  <c r="DR214" i="1"/>
  <c r="DQ214" i="1"/>
  <c r="DP214" i="1"/>
  <c r="DO214" i="1"/>
  <c r="DN214" i="1"/>
  <c r="DM214" i="1"/>
  <c r="DL214" i="1"/>
  <c r="DK214" i="1"/>
  <c r="DJ214" i="1"/>
  <c r="DI214" i="1"/>
  <c r="DH214" i="1"/>
  <c r="DG214" i="1"/>
  <c r="DB214" i="1"/>
  <c r="DA214" i="1"/>
  <c r="CZ214" i="1"/>
  <c r="CY214" i="1"/>
  <c r="CX214" i="1"/>
  <c r="CW214" i="1"/>
  <c r="CV214" i="1"/>
  <c r="CU214" i="1"/>
  <c r="CT214" i="1"/>
  <c r="CS214" i="1"/>
  <c r="CR214" i="1"/>
  <c r="CQ214" i="1"/>
  <c r="CP214" i="1"/>
  <c r="CO214" i="1"/>
  <c r="CN214" i="1"/>
  <c r="CM214" i="1"/>
  <c r="CH214" i="1"/>
  <c r="CG214" i="1"/>
  <c r="CF214" i="1"/>
  <c r="CE214" i="1"/>
  <c r="CD214" i="1"/>
  <c r="EQ214" i="1" s="1"/>
  <c r="CC214" i="1"/>
  <c r="CB214" i="1"/>
  <c r="CA214" i="1"/>
  <c r="BZ214" i="1"/>
  <c r="BY214" i="1"/>
  <c r="BX214" i="1"/>
  <c r="BW214" i="1"/>
  <c r="BV214" i="1"/>
  <c r="BU214" i="1"/>
  <c r="BT214" i="1"/>
  <c r="BS214" i="1"/>
  <c r="BN214" i="1"/>
  <c r="BM214" i="1"/>
  <c r="BL214" i="1"/>
  <c r="BK214" i="1"/>
  <c r="BJ214" i="1"/>
  <c r="DW214" i="1" s="1"/>
  <c r="BI214" i="1"/>
  <c r="BH214" i="1"/>
  <c r="BG214" i="1"/>
  <c r="BF214" i="1"/>
  <c r="BE214" i="1"/>
  <c r="BD214" i="1"/>
  <c r="BC214" i="1"/>
  <c r="BB214" i="1"/>
  <c r="AY214" i="1"/>
  <c r="AX214" i="1"/>
  <c r="AW214" i="1"/>
  <c r="AU214" i="1"/>
  <c r="AT214" i="1"/>
  <c r="AS214" i="1"/>
  <c r="AR214" i="1"/>
  <c r="AP214" i="1"/>
  <c r="DC214" i="1" s="1"/>
  <c r="AO214" i="1"/>
  <c r="AN214" i="1"/>
  <c r="AM214" i="1"/>
  <c r="AK214" i="1"/>
  <c r="AI214" i="1"/>
  <c r="AH214" i="1"/>
  <c r="AG214" i="1"/>
  <c r="AF214" i="1"/>
  <c r="AE214" i="1"/>
  <c r="AD214" i="1"/>
  <c r="AC214" i="1"/>
  <c r="AB214" i="1"/>
  <c r="Z214" i="1"/>
  <c r="Y214" i="1"/>
  <c r="X214" i="1"/>
  <c r="W214" i="1"/>
  <c r="V214" i="1"/>
  <c r="CI214" i="1" s="1"/>
  <c r="T214" i="1"/>
  <c r="S214" i="1"/>
  <c r="R214" i="1"/>
  <c r="P214" i="1"/>
  <c r="EX213" i="1"/>
  <c r="EW213" i="1"/>
  <c r="EV213" i="1"/>
  <c r="EU213" i="1"/>
  <c r="EP213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V213" i="1"/>
  <c r="DU213" i="1"/>
  <c r="DT213" i="1"/>
  <c r="DS213" i="1"/>
  <c r="DR213" i="1"/>
  <c r="DQ213" i="1"/>
  <c r="DP213" i="1"/>
  <c r="DO213" i="1"/>
  <c r="DN213" i="1"/>
  <c r="DM213" i="1"/>
  <c r="DL213" i="1"/>
  <c r="DK213" i="1"/>
  <c r="DJ213" i="1"/>
  <c r="DI213" i="1"/>
  <c r="DH213" i="1"/>
  <c r="DG213" i="1"/>
  <c r="DB213" i="1"/>
  <c r="DA213" i="1"/>
  <c r="CZ213" i="1"/>
  <c r="CY213" i="1"/>
  <c r="CX213" i="1"/>
  <c r="CW213" i="1"/>
  <c r="CV213" i="1"/>
  <c r="CU213" i="1"/>
  <c r="CT213" i="1"/>
  <c r="CS213" i="1"/>
  <c r="CR213" i="1"/>
  <c r="CQ213" i="1"/>
  <c r="CP213" i="1"/>
  <c r="CO213" i="1"/>
  <c r="CN213" i="1"/>
  <c r="CM213" i="1"/>
  <c r="CH213" i="1"/>
  <c r="CG213" i="1"/>
  <c r="CF213" i="1"/>
  <c r="CE213" i="1"/>
  <c r="CD213" i="1"/>
  <c r="EQ213" i="1" s="1"/>
  <c r="CC213" i="1"/>
  <c r="CB213" i="1"/>
  <c r="CA213" i="1"/>
  <c r="BZ213" i="1"/>
  <c r="BY213" i="1"/>
  <c r="BX213" i="1"/>
  <c r="BW213" i="1"/>
  <c r="BV213" i="1"/>
  <c r="BU213" i="1"/>
  <c r="BT213" i="1"/>
  <c r="BS213" i="1"/>
  <c r="BN213" i="1"/>
  <c r="BM213" i="1"/>
  <c r="BL213" i="1"/>
  <c r="BK213" i="1"/>
  <c r="BJ213" i="1"/>
  <c r="DW213" i="1" s="1"/>
  <c r="BI213" i="1"/>
  <c r="BH213" i="1"/>
  <c r="BG213" i="1"/>
  <c r="BF213" i="1"/>
  <c r="BE213" i="1"/>
  <c r="BD213" i="1"/>
  <c r="BC213" i="1"/>
  <c r="BB213" i="1"/>
  <c r="AY213" i="1"/>
  <c r="AX213" i="1"/>
  <c r="AW213" i="1"/>
  <c r="AU213" i="1"/>
  <c r="AT213" i="1"/>
  <c r="AS213" i="1"/>
  <c r="AR213" i="1"/>
  <c r="AP213" i="1"/>
  <c r="DC213" i="1" s="1"/>
  <c r="AO213" i="1"/>
  <c r="AN213" i="1"/>
  <c r="AM213" i="1"/>
  <c r="AK213" i="1"/>
  <c r="AL213" i="1" s="1"/>
  <c r="AI213" i="1"/>
  <c r="AH213" i="1"/>
  <c r="AG213" i="1"/>
  <c r="AF213" i="1"/>
  <c r="AE213" i="1"/>
  <c r="AD213" i="1"/>
  <c r="AC213" i="1"/>
  <c r="AB213" i="1"/>
  <c r="Z213" i="1"/>
  <c r="AA213" i="1" s="1"/>
  <c r="Y213" i="1"/>
  <c r="X213" i="1"/>
  <c r="W213" i="1"/>
  <c r="V213" i="1"/>
  <c r="CI213" i="1" s="1"/>
  <c r="T213" i="1"/>
  <c r="S213" i="1"/>
  <c r="R213" i="1"/>
  <c r="P213" i="1"/>
  <c r="EX212" i="1"/>
  <c r="EW212" i="1"/>
  <c r="EV212" i="1"/>
  <c r="EU212" i="1"/>
  <c r="EP212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V212" i="1"/>
  <c r="DU212" i="1"/>
  <c r="DT212" i="1"/>
  <c r="DS212" i="1"/>
  <c r="DR212" i="1"/>
  <c r="DQ212" i="1"/>
  <c r="DP212" i="1"/>
  <c r="DO212" i="1"/>
  <c r="DN212" i="1"/>
  <c r="DM212" i="1"/>
  <c r="DL212" i="1"/>
  <c r="DK212" i="1"/>
  <c r="DJ212" i="1"/>
  <c r="DI212" i="1"/>
  <c r="DH212" i="1"/>
  <c r="DG212" i="1"/>
  <c r="DB212" i="1"/>
  <c r="DA212" i="1"/>
  <c r="CZ212" i="1"/>
  <c r="CY212" i="1"/>
  <c r="CX212" i="1"/>
  <c r="CW212" i="1"/>
  <c r="CV212" i="1"/>
  <c r="CU212" i="1"/>
  <c r="CT212" i="1"/>
  <c r="CS212" i="1"/>
  <c r="CR212" i="1"/>
  <c r="CQ212" i="1"/>
  <c r="CP212" i="1"/>
  <c r="CO212" i="1"/>
  <c r="CN212" i="1"/>
  <c r="CM212" i="1"/>
  <c r="CH212" i="1"/>
  <c r="CG212" i="1"/>
  <c r="CF212" i="1"/>
  <c r="CE212" i="1"/>
  <c r="CD212" i="1"/>
  <c r="EQ212" i="1" s="1"/>
  <c r="CC212" i="1"/>
  <c r="CB212" i="1"/>
  <c r="CA212" i="1"/>
  <c r="BZ212" i="1"/>
  <c r="BY212" i="1"/>
  <c r="BX212" i="1"/>
  <c r="BW212" i="1"/>
  <c r="BV212" i="1"/>
  <c r="BU212" i="1"/>
  <c r="BT212" i="1"/>
  <c r="BS212" i="1"/>
  <c r="BN212" i="1"/>
  <c r="BM212" i="1"/>
  <c r="BL212" i="1"/>
  <c r="BK212" i="1"/>
  <c r="BJ212" i="1"/>
  <c r="DW212" i="1" s="1"/>
  <c r="BI212" i="1"/>
  <c r="BH212" i="1"/>
  <c r="BG212" i="1"/>
  <c r="BF212" i="1"/>
  <c r="BE212" i="1"/>
  <c r="BD212" i="1"/>
  <c r="BC212" i="1"/>
  <c r="BB212" i="1"/>
  <c r="AY212" i="1"/>
  <c r="AX212" i="1"/>
  <c r="AW212" i="1"/>
  <c r="AU212" i="1"/>
  <c r="AT212" i="1"/>
  <c r="AS212" i="1"/>
  <c r="AR212" i="1"/>
  <c r="AP212" i="1"/>
  <c r="DC212" i="1" s="1"/>
  <c r="AO212" i="1"/>
  <c r="AN212" i="1"/>
  <c r="AM212" i="1"/>
  <c r="AK212" i="1"/>
  <c r="AI212" i="1"/>
  <c r="AH212" i="1"/>
  <c r="AG212" i="1"/>
  <c r="AF212" i="1"/>
  <c r="AE212" i="1"/>
  <c r="AD212" i="1"/>
  <c r="AC212" i="1"/>
  <c r="AB212" i="1"/>
  <c r="Z212" i="1"/>
  <c r="Y212" i="1"/>
  <c r="X212" i="1"/>
  <c r="W212" i="1"/>
  <c r="V212" i="1"/>
  <c r="CI212" i="1" s="1"/>
  <c r="T212" i="1"/>
  <c r="S212" i="1"/>
  <c r="R212" i="1"/>
  <c r="P212" i="1"/>
  <c r="EX211" i="1"/>
  <c r="EW211" i="1"/>
  <c r="EV211" i="1"/>
  <c r="EU211" i="1"/>
  <c r="EP211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V211" i="1"/>
  <c r="DU211" i="1"/>
  <c r="DT211" i="1"/>
  <c r="DS211" i="1"/>
  <c r="DR211" i="1"/>
  <c r="DQ211" i="1"/>
  <c r="DP211" i="1"/>
  <c r="DO211" i="1"/>
  <c r="DN211" i="1"/>
  <c r="DM211" i="1"/>
  <c r="DL211" i="1"/>
  <c r="DK211" i="1"/>
  <c r="DJ211" i="1"/>
  <c r="DI211" i="1"/>
  <c r="DH211" i="1"/>
  <c r="DG211" i="1"/>
  <c r="DB211" i="1"/>
  <c r="DA211" i="1"/>
  <c r="CZ211" i="1"/>
  <c r="CY211" i="1"/>
  <c r="CX211" i="1"/>
  <c r="CW211" i="1"/>
  <c r="CV211" i="1"/>
  <c r="CU211" i="1"/>
  <c r="CT211" i="1"/>
  <c r="CS211" i="1"/>
  <c r="CR211" i="1"/>
  <c r="CQ211" i="1"/>
  <c r="CP211" i="1"/>
  <c r="CO211" i="1"/>
  <c r="CN211" i="1"/>
  <c r="CM211" i="1"/>
  <c r="CH211" i="1"/>
  <c r="CG211" i="1"/>
  <c r="CF211" i="1"/>
  <c r="CE211" i="1"/>
  <c r="CD211" i="1"/>
  <c r="EQ211" i="1" s="1"/>
  <c r="CC211" i="1"/>
  <c r="CB211" i="1"/>
  <c r="CA211" i="1"/>
  <c r="BZ211" i="1"/>
  <c r="BY211" i="1"/>
  <c r="BX211" i="1"/>
  <c r="BW211" i="1"/>
  <c r="BV211" i="1"/>
  <c r="BU211" i="1"/>
  <c r="BT211" i="1"/>
  <c r="BS211" i="1"/>
  <c r="BN211" i="1"/>
  <c r="BM211" i="1"/>
  <c r="BL211" i="1"/>
  <c r="BK211" i="1"/>
  <c r="BJ211" i="1"/>
  <c r="DW211" i="1" s="1"/>
  <c r="BI211" i="1"/>
  <c r="BH211" i="1"/>
  <c r="BG211" i="1"/>
  <c r="BF211" i="1"/>
  <c r="BE211" i="1"/>
  <c r="BD211" i="1"/>
  <c r="BC211" i="1"/>
  <c r="BB211" i="1"/>
  <c r="AY211" i="1"/>
  <c r="AX211" i="1"/>
  <c r="AW211" i="1"/>
  <c r="AU211" i="1"/>
  <c r="AT211" i="1"/>
  <c r="AS211" i="1"/>
  <c r="AR211" i="1"/>
  <c r="AP211" i="1"/>
  <c r="DC211" i="1" s="1"/>
  <c r="AO211" i="1"/>
  <c r="AN211" i="1"/>
  <c r="AM211" i="1"/>
  <c r="AK211" i="1"/>
  <c r="AL211" i="1" s="1"/>
  <c r="AI211" i="1"/>
  <c r="AH211" i="1"/>
  <c r="AG211" i="1"/>
  <c r="AF211" i="1"/>
  <c r="AE211" i="1"/>
  <c r="AD211" i="1"/>
  <c r="AC211" i="1"/>
  <c r="AB211" i="1"/>
  <c r="Z211" i="1"/>
  <c r="AA211" i="1" s="1"/>
  <c r="Y211" i="1"/>
  <c r="X211" i="1"/>
  <c r="W211" i="1"/>
  <c r="V211" i="1"/>
  <c r="CI211" i="1" s="1"/>
  <c r="T211" i="1"/>
  <c r="S211" i="1"/>
  <c r="R211" i="1"/>
  <c r="P211" i="1"/>
  <c r="EX210" i="1"/>
  <c r="EW210" i="1"/>
  <c r="EV210" i="1"/>
  <c r="EU210" i="1"/>
  <c r="EP210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V210" i="1"/>
  <c r="DU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B210" i="1"/>
  <c r="DA210" i="1"/>
  <c r="CZ210" i="1"/>
  <c r="CY210" i="1"/>
  <c r="CX210" i="1"/>
  <c r="CW210" i="1"/>
  <c r="CV210" i="1"/>
  <c r="CU210" i="1"/>
  <c r="CT210" i="1"/>
  <c r="CS210" i="1"/>
  <c r="CR210" i="1"/>
  <c r="CQ210" i="1"/>
  <c r="CP210" i="1"/>
  <c r="CO210" i="1"/>
  <c r="CN210" i="1"/>
  <c r="CM210" i="1"/>
  <c r="CH210" i="1"/>
  <c r="CG210" i="1"/>
  <c r="CF210" i="1"/>
  <c r="CE210" i="1"/>
  <c r="CD210" i="1"/>
  <c r="EQ210" i="1" s="1"/>
  <c r="CC210" i="1"/>
  <c r="CB210" i="1"/>
  <c r="CA210" i="1"/>
  <c r="BZ210" i="1"/>
  <c r="BY210" i="1"/>
  <c r="BX210" i="1"/>
  <c r="BW210" i="1"/>
  <c r="BV210" i="1"/>
  <c r="BU210" i="1"/>
  <c r="BT210" i="1"/>
  <c r="BS210" i="1"/>
  <c r="BN210" i="1"/>
  <c r="BM210" i="1"/>
  <c r="BL210" i="1"/>
  <c r="BK210" i="1"/>
  <c r="BJ210" i="1"/>
  <c r="DW210" i="1" s="1"/>
  <c r="BI210" i="1"/>
  <c r="BH210" i="1"/>
  <c r="BG210" i="1"/>
  <c r="BF210" i="1"/>
  <c r="BE210" i="1"/>
  <c r="BD210" i="1"/>
  <c r="BC210" i="1"/>
  <c r="BB210" i="1"/>
  <c r="AY210" i="1"/>
  <c r="AX210" i="1"/>
  <c r="AW210" i="1"/>
  <c r="AU210" i="1"/>
  <c r="AT210" i="1"/>
  <c r="AS210" i="1"/>
  <c r="AR210" i="1"/>
  <c r="AP210" i="1"/>
  <c r="DC210" i="1" s="1"/>
  <c r="AO210" i="1"/>
  <c r="AN210" i="1"/>
  <c r="AM210" i="1"/>
  <c r="AK210" i="1"/>
  <c r="AI210" i="1"/>
  <c r="AH210" i="1"/>
  <c r="AG210" i="1"/>
  <c r="AF210" i="1"/>
  <c r="AE210" i="1"/>
  <c r="AD210" i="1"/>
  <c r="AC210" i="1"/>
  <c r="AB210" i="1"/>
  <c r="Z210" i="1"/>
  <c r="Y210" i="1"/>
  <c r="X210" i="1"/>
  <c r="W210" i="1"/>
  <c r="V210" i="1"/>
  <c r="CI210" i="1" s="1"/>
  <c r="T210" i="1"/>
  <c r="S210" i="1"/>
  <c r="R210" i="1"/>
  <c r="P210" i="1"/>
  <c r="EX209" i="1"/>
  <c r="EW209" i="1"/>
  <c r="EV209" i="1"/>
  <c r="EU209" i="1"/>
  <c r="EP209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V209" i="1"/>
  <c r="DU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B209" i="1"/>
  <c r="DA209" i="1"/>
  <c r="CZ209" i="1"/>
  <c r="CY209" i="1"/>
  <c r="CX209" i="1"/>
  <c r="CW209" i="1"/>
  <c r="CV209" i="1"/>
  <c r="CU209" i="1"/>
  <c r="CT209" i="1"/>
  <c r="CS209" i="1"/>
  <c r="CR209" i="1"/>
  <c r="CQ209" i="1"/>
  <c r="CP209" i="1"/>
  <c r="CO209" i="1"/>
  <c r="CN209" i="1"/>
  <c r="CM209" i="1"/>
  <c r="CH209" i="1"/>
  <c r="CG209" i="1"/>
  <c r="CF209" i="1"/>
  <c r="CE209" i="1"/>
  <c r="CD209" i="1"/>
  <c r="EQ209" i="1" s="1"/>
  <c r="CC209" i="1"/>
  <c r="CB209" i="1"/>
  <c r="CA209" i="1"/>
  <c r="BZ209" i="1"/>
  <c r="BY209" i="1"/>
  <c r="BX209" i="1"/>
  <c r="BW209" i="1"/>
  <c r="BV209" i="1"/>
  <c r="BU209" i="1"/>
  <c r="BT209" i="1"/>
  <c r="BS209" i="1"/>
  <c r="BN209" i="1"/>
  <c r="BM209" i="1"/>
  <c r="BL209" i="1"/>
  <c r="BK209" i="1"/>
  <c r="BJ209" i="1"/>
  <c r="DW209" i="1" s="1"/>
  <c r="BI209" i="1"/>
  <c r="BH209" i="1"/>
  <c r="BG209" i="1"/>
  <c r="BF209" i="1"/>
  <c r="BE209" i="1"/>
  <c r="BD209" i="1"/>
  <c r="BC209" i="1"/>
  <c r="BB209" i="1"/>
  <c r="AY209" i="1"/>
  <c r="AX209" i="1"/>
  <c r="AW209" i="1"/>
  <c r="AU209" i="1"/>
  <c r="AT209" i="1"/>
  <c r="AS209" i="1"/>
  <c r="AR209" i="1"/>
  <c r="AP209" i="1"/>
  <c r="DC209" i="1" s="1"/>
  <c r="AO209" i="1"/>
  <c r="AN209" i="1"/>
  <c r="AM209" i="1"/>
  <c r="AK209" i="1"/>
  <c r="AL209" i="1" s="1"/>
  <c r="AI209" i="1"/>
  <c r="AH209" i="1"/>
  <c r="AG209" i="1"/>
  <c r="AF209" i="1"/>
  <c r="AE209" i="1"/>
  <c r="AD209" i="1"/>
  <c r="AC209" i="1"/>
  <c r="AB209" i="1"/>
  <c r="Z209" i="1"/>
  <c r="AA209" i="1" s="1"/>
  <c r="Y209" i="1"/>
  <c r="X209" i="1"/>
  <c r="W209" i="1"/>
  <c r="V209" i="1"/>
  <c r="CI209" i="1" s="1"/>
  <c r="T209" i="1"/>
  <c r="S209" i="1"/>
  <c r="R209" i="1"/>
  <c r="P209" i="1"/>
  <c r="EX208" i="1"/>
  <c r="EW208" i="1"/>
  <c r="EV208" i="1"/>
  <c r="EU208" i="1"/>
  <c r="EP208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V208" i="1"/>
  <c r="DU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B208" i="1"/>
  <c r="DA208" i="1"/>
  <c r="CZ208" i="1"/>
  <c r="CY208" i="1"/>
  <c r="CX208" i="1"/>
  <c r="CW208" i="1"/>
  <c r="CV208" i="1"/>
  <c r="CU208" i="1"/>
  <c r="CT208" i="1"/>
  <c r="CS208" i="1"/>
  <c r="CR208" i="1"/>
  <c r="CQ208" i="1"/>
  <c r="CP208" i="1"/>
  <c r="CO208" i="1"/>
  <c r="CN208" i="1"/>
  <c r="CM208" i="1"/>
  <c r="CH208" i="1"/>
  <c r="CG208" i="1"/>
  <c r="CF208" i="1"/>
  <c r="CE208" i="1"/>
  <c r="CD208" i="1"/>
  <c r="EQ208" i="1" s="1"/>
  <c r="CC208" i="1"/>
  <c r="CB208" i="1"/>
  <c r="CA208" i="1"/>
  <c r="BZ208" i="1"/>
  <c r="BY208" i="1"/>
  <c r="BX208" i="1"/>
  <c r="BW208" i="1"/>
  <c r="BV208" i="1"/>
  <c r="BU208" i="1"/>
  <c r="BT208" i="1"/>
  <c r="BS208" i="1"/>
  <c r="BN208" i="1"/>
  <c r="BM208" i="1"/>
  <c r="BL208" i="1"/>
  <c r="BK208" i="1"/>
  <c r="BJ208" i="1"/>
  <c r="DW208" i="1" s="1"/>
  <c r="BI208" i="1"/>
  <c r="BH208" i="1"/>
  <c r="BG208" i="1"/>
  <c r="BF208" i="1"/>
  <c r="BE208" i="1"/>
  <c r="BD208" i="1"/>
  <c r="BC208" i="1"/>
  <c r="BB208" i="1"/>
  <c r="AY208" i="1"/>
  <c r="AX208" i="1"/>
  <c r="AW208" i="1"/>
  <c r="AU208" i="1"/>
  <c r="AT208" i="1"/>
  <c r="AS208" i="1"/>
  <c r="AR208" i="1"/>
  <c r="AP208" i="1"/>
  <c r="DC208" i="1" s="1"/>
  <c r="AO208" i="1"/>
  <c r="AN208" i="1"/>
  <c r="AM208" i="1"/>
  <c r="AK208" i="1"/>
  <c r="AI208" i="1"/>
  <c r="AH208" i="1"/>
  <c r="AG208" i="1"/>
  <c r="AF208" i="1"/>
  <c r="AE208" i="1"/>
  <c r="AD208" i="1"/>
  <c r="AC208" i="1"/>
  <c r="AB208" i="1"/>
  <c r="Z208" i="1"/>
  <c r="Y208" i="1"/>
  <c r="X208" i="1"/>
  <c r="W208" i="1"/>
  <c r="V208" i="1"/>
  <c r="CI208" i="1" s="1"/>
  <c r="T208" i="1"/>
  <c r="S208" i="1"/>
  <c r="R208" i="1"/>
  <c r="P208" i="1"/>
  <c r="EX207" i="1"/>
  <c r="EW207" i="1"/>
  <c r="EV207" i="1"/>
  <c r="EU207" i="1"/>
  <c r="EP207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V207" i="1"/>
  <c r="DU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B207" i="1"/>
  <c r="DA207" i="1"/>
  <c r="CZ207" i="1"/>
  <c r="CY207" i="1"/>
  <c r="CX207" i="1"/>
  <c r="CW207" i="1"/>
  <c r="CV207" i="1"/>
  <c r="CU207" i="1"/>
  <c r="CT207" i="1"/>
  <c r="CS207" i="1"/>
  <c r="CR207" i="1"/>
  <c r="CQ207" i="1"/>
  <c r="CP207" i="1"/>
  <c r="CO207" i="1"/>
  <c r="CN207" i="1"/>
  <c r="CM207" i="1"/>
  <c r="CH207" i="1"/>
  <c r="CG207" i="1"/>
  <c r="CF207" i="1"/>
  <c r="CE207" i="1"/>
  <c r="CD207" i="1"/>
  <c r="EQ207" i="1" s="1"/>
  <c r="CC207" i="1"/>
  <c r="CB207" i="1"/>
  <c r="CA207" i="1"/>
  <c r="BZ207" i="1"/>
  <c r="BY207" i="1"/>
  <c r="BX207" i="1"/>
  <c r="BW207" i="1"/>
  <c r="BV207" i="1"/>
  <c r="BU207" i="1"/>
  <c r="BT207" i="1"/>
  <c r="BS207" i="1"/>
  <c r="BN207" i="1"/>
  <c r="BM207" i="1"/>
  <c r="BL207" i="1"/>
  <c r="BK207" i="1"/>
  <c r="BJ207" i="1"/>
  <c r="DW207" i="1" s="1"/>
  <c r="BI207" i="1"/>
  <c r="BH207" i="1"/>
  <c r="BG207" i="1"/>
  <c r="BF207" i="1"/>
  <c r="BE207" i="1"/>
  <c r="BD207" i="1"/>
  <c r="BC207" i="1"/>
  <c r="BB207" i="1"/>
  <c r="AY207" i="1"/>
  <c r="AX207" i="1"/>
  <c r="AW207" i="1"/>
  <c r="AU207" i="1"/>
  <c r="AT207" i="1"/>
  <c r="AS207" i="1"/>
  <c r="AR207" i="1"/>
  <c r="AP207" i="1"/>
  <c r="DC207" i="1" s="1"/>
  <c r="AO207" i="1"/>
  <c r="AN207" i="1"/>
  <c r="AM207" i="1"/>
  <c r="AK207" i="1"/>
  <c r="AL207" i="1" s="1"/>
  <c r="AI207" i="1"/>
  <c r="AH207" i="1"/>
  <c r="AG207" i="1"/>
  <c r="AF207" i="1"/>
  <c r="AE207" i="1"/>
  <c r="AD207" i="1"/>
  <c r="AC207" i="1"/>
  <c r="AB207" i="1"/>
  <c r="Z207" i="1"/>
  <c r="AA207" i="1" s="1"/>
  <c r="Y207" i="1"/>
  <c r="X207" i="1"/>
  <c r="W207" i="1"/>
  <c r="V207" i="1"/>
  <c r="CI207" i="1" s="1"/>
  <c r="T207" i="1"/>
  <c r="S207" i="1"/>
  <c r="R207" i="1"/>
  <c r="P207" i="1"/>
  <c r="EX206" i="1"/>
  <c r="EW206" i="1"/>
  <c r="EV206" i="1"/>
  <c r="EU206" i="1"/>
  <c r="EP206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V206" i="1"/>
  <c r="DU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B206" i="1"/>
  <c r="DA206" i="1"/>
  <c r="CZ206" i="1"/>
  <c r="CY206" i="1"/>
  <c r="CX206" i="1"/>
  <c r="CW206" i="1"/>
  <c r="CV206" i="1"/>
  <c r="CU206" i="1"/>
  <c r="CT206" i="1"/>
  <c r="CS206" i="1"/>
  <c r="CR206" i="1"/>
  <c r="CQ206" i="1"/>
  <c r="CP206" i="1"/>
  <c r="CO206" i="1"/>
  <c r="CN206" i="1"/>
  <c r="CM206" i="1"/>
  <c r="CH206" i="1"/>
  <c r="CG206" i="1"/>
  <c r="CF206" i="1"/>
  <c r="CE206" i="1"/>
  <c r="CD206" i="1"/>
  <c r="EQ206" i="1" s="1"/>
  <c r="CC206" i="1"/>
  <c r="CB206" i="1"/>
  <c r="CA206" i="1"/>
  <c r="BZ206" i="1"/>
  <c r="BY206" i="1"/>
  <c r="BX206" i="1"/>
  <c r="BW206" i="1"/>
  <c r="BV206" i="1"/>
  <c r="BU206" i="1"/>
  <c r="BT206" i="1"/>
  <c r="BS206" i="1"/>
  <c r="BN206" i="1"/>
  <c r="BM206" i="1"/>
  <c r="BL206" i="1"/>
  <c r="BK206" i="1"/>
  <c r="BJ206" i="1"/>
  <c r="DW206" i="1" s="1"/>
  <c r="BI206" i="1"/>
  <c r="BH206" i="1"/>
  <c r="BG206" i="1"/>
  <c r="BF206" i="1"/>
  <c r="BE206" i="1"/>
  <c r="BD206" i="1"/>
  <c r="BC206" i="1"/>
  <c r="BB206" i="1"/>
  <c r="AY206" i="1"/>
  <c r="AX206" i="1"/>
  <c r="AW206" i="1"/>
  <c r="AU206" i="1"/>
  <c r="AT206" i="1"/>
  <c r="AS206" i="1"/>
  <c r="AR206" i="1"/>
  <c r="AP206" i="1"/>
  <c r="DC206" i="1" s="1"/>
  <c r="AO206" i="1"/>
  <c r="AN206" i="1"/>
  <c r="AM206" i="1"/>
  <c r="AK206" i="1"/>
  <c r="AI206" i="1"/>
  <c r="AH206" i="1"/>
  <c r="AG206" i="1"/>
  <c r="AF206" i="1"/>
  <c r="AE206" i="1"/>
  <c r="AD206" i="1"/>
  <c r="AC206" i="1"/>
  <c r="AB206" i="1"/>
  <c r="Z206" i="1"/>
  <c r="Y206" i="1"/>
  <c r="X206" i="1"/>
  <c r="W206" i="1"/>
  <c r="V206" i="1"/>
  <c r="CI206" i="1" s="1"/>
  <c r="T206" i="1"/>
  <c r="S206" i="1"/>
  <c r="R206" i="1"/>
  <c r="P206" i="1"/>
  <c r="EX205" i="1"/>
  <c r="EW205" i="1"/>
  <c r="EV205" i="1"/>
  <c r="EU205" i="1"/>
  <c r="EP205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V205" i="1"/>
  <c r="DU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B205" i="1"/>
  <c r="DA205" i="1"/>
  <c r="CZ205" i="1"/>
  <c r="CY205" i="1"/>
  <c r="CX205" i="1"/>
  <c r="CW205" i="1"/>
  <c r="CV205" i="1"/>
  <c r="CU205" i="1"/>
  <c r="CT205" i="1"/>
  <c r="CS205" i="1"/>
  <c r="CR205" i="1"/>
  <c r="CQ205" i="1"/>
  <c r="CP205" i="1"/>
  <c r="CO205" i="1"/>
  <c r="CN205" i="1"/>
  <c r="CM205" i="1"/>
  <c r="CH205" i="1"/>
  <c r="CG205" i="1"/>
  <c r="CF205" i="1"/>
  <c r="CE205" i="1"/>
  <c r="CD205" i="1"/>
  <c r="EQ205" i="1" s="1"/>
  <c r="CC205" i="1"/>
  <c r="CB205" i="1"/>
  <c r="CA205" i="1"/>
  <c r="BZ205" i="1"/>
  <c r="BY205" i="1"/>
  <c r="BX205" i="1"/>
  <c r="BW205" i="1"/>
  <c r="BV205" i="1"/>
  <c r="BU205" i="1"/>
  <c r="BT205" i="1"/>
  <c r="BS205" i="1"/>
  <c r="BN205" i="1"/>
  <c r="BM205" i="1"/>
  <c r="BL205" i="1"/>
  <c r="BK205" i="1"/>
  <c r="BJ205" i="1"/>
  <c r="DW205" i="1" s="1"/>
  <c r="BI205" i="1"/>
  <c r="BH205" i="1"/>
  <c r="BG205" i="1"/>
  <c r="BF205" i="1"/>
  <c r="BE205" i="1"/>
  <c r="BD205" i="1"/>
  <c r="BC205" i="1"/>
  <c r="BB205" i="1"/>
  <c r="AY205" i="1"/>
  <c r="AX205" i="1"/>
  <c r="AW205" i="1"/>
  <c r="AU205" i="1"/>
  <c r="AT205" i="1"/>
  <c r="AS205" i="1"/>
  <c r="AR205" i="1"/>
  <c r="AP205" i="1"/>
  <c r="DC205" i="1" s="1"/>
  <c r="AO205" i="1"/>
  <c r="AN205" i="1"/>
  <c r="AM205" i="1"/>
  <c r="AK205" i="1"/>
  <c r="AL205" i="1" s="1"/>
  <c r="AI205" i="1"/>
  <c r="AH205" i="1"/>
  <c r="AG205" i="1"/>
  <c r="AF205" i="1"/>
  <c r="AE205" i="1"/>
  <c r="AD205" i="1"/>
  <c r="AC205" i="1"/>
  <c r="AB205" i="1"/>
  <c r="Z205" i="1"/>
  <c r="AA205" i="1" s="1"/>
  <c r="Y205" i="1"/>
  <c r="X205" i="1"/>
  <c r="W205" i="1"/>
  <c r="V205" i="1"/>
  <c r="CI205" i="1" s="1"/>
  <c r="T205" i="1"/>
  <c r="S205" i="1"/>
  <c r="R205" i="1"/>
  <c r="P205" i="1"/>
  <c r="EX204" i="1"/>
  <c r="EW204" i="1"/>
  <c r="EV204" i="1"/>
  <c r="EU204" i="1"/>
  <c r="EP204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V204" i="1"/>
  <c r="DU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B204" i="1"/>
  <c r="DA204" i="1"/>
  <c r="CZ204" i="1"/>
  <c r="CY204" i="1"/>
  <c r="CX204" i="1"/>
  <c r="CW204" i="1"/>
  <c r="CV204" i="1"/>
  <c r="CU204" i="1"/>
  <c r="CT204" i="1"/>
  <c r="CS204" i="1"/>
  <c r="CR204" i="1"/>
  <c r="CQ204" i="1"/>
  <c r="CP204" i="1"/>
  <c r="CO204" i="1"/>
  <c r="CN204" i="1"/>
  <c r="CM204" i="1"/>
  <c r="CH204" i="1"/>
  <c r="CG204" i="1"/>
  <c r="CF204" i="1"/>
  <c r="CE204" i="1"/>
  <c r="CD204" i="1"/>
  <c r="EQ204" i="1" s="1"/>
  <c r="CC204" i="1"/>
  <c r="CB204" i="1"/>
  <c r="CA204" i="1"/>
  <c r="BZ204" i="1"/>
  <c r="BY204" i="1"/>
  <c r="BX204" i="1"/>
  <c r="BW204" i="1"/>
  <c r="BV204" i="1"/>
  <c r="BU204" i="1"/>
  <c r="BT204" i="1"/>
  <c r="BS204" i="1"/>
  <c r="BN204" i="1"/>
  <c r="BM204" i="1"/>
  <c r="BL204" i="1"/>
  <c r="BK204" i="1"/>
  <c r="BJ204" i="1"/>
  <c r="DW204" i="1" s="1"/>
  <c r="BI204" i="1"/>
  <c r="BH204" i="1"/>
  <c r="BG204" i="1"/>
  <c r="BF204" i="1"/>
  <c r="BE204" i="1"/>
  <c r="BD204" i="1"/>
  <c r="BC204" i="1"/>
  <c r="BB204" i="1"/>
  <c r="AY204" i="1"/>
  <c r="AX204" i="1"/>
  <c r="AW204" i="1"/>
  <c r="AU204" i="1"/>
  <c r="AT204" i="1"/>
  <c r="AS204" i="1"/>
  <c r="AR204" i="1"/>
  <c r="AP204" i="1"/>
  <c r="DC204" i="1" s="1"/>
  <c r="AO204" i="1"/>
  <c r="AN204" i="1"/>
  <c r="AM204" i="1"/>
  <c r="AK204" i="1"/>
  <c r="AI204" i="1"/>
  <c r="AH204" i="1"/>
  <c r="AG204" i="1"/>
  <c r="AF204" i="1"/>
  <c r="AE204" i="1"/>
  <c r="AD204" i="1"/>
  <c r="AC204" i="1"/>
  <c r="AB204" i="1"/>
  <c r="Z204" i="1"/>
  <c r="Y204" i="1"/>
  <c r="X204" i="1"/>
  <c r="W204" i="1"/>
  <c r="V204" i="1"/>
  <c r="CI204" i="1" s="1"/>
  <c r="T204" i="1"/>
  <c r="S204" i="1"/>
  <c r="R204" i="1"/>
  <c r="P204" i="1"/>
  <c r="EX203" i="1"/>
  <c r="EW203" i="1"/>
  <c r="EV203" i="1"/>
  <c r="EU203" i="1"/>
  <c r="EP203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V203" i="1"/>
  <c r="DU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B203" i="1"/>
  <c r="DA203" i="1"/>
  <c r="CZ203" i="1"/>
  <c r="CY203" i="1"/>
  <c r="CX203" i="1"/>
  <c r="CW203" i="1"/>
  <c r="CV203" i="1"/>
  <c r="CU203" i="1"/>
  <c r="CT203" i="1"/>
  <c r="CS203" i="1"/>
  <c r="CR203" i="1"/>
  <c r="CQ203" i="1"/>
  <c r="CP203" i="1"/>
  <c r="CO203" i="1"/>
  <c r="CN203" i="1"/>
  <c r="CM203" i="1"/>
  <c r="CH203" i="1"/>
  <c r="CG203" i="1"/>
  <c r="CF203" i="1"/>
  <c r="CE203" i="1"/>
  <c r="CD203" i="1"/>
  <c r="EQ203" i="1" s="1"/>
  <c r="CC203" i="1"/>
  <c r="CB203" i="1"/>
  <c r="CA203" i="1"/>
  <c r="BZ203" i="1"/>
  <c r="BY203" i="1"/>
  <c r="BX203" i="1"/>
  <c r="BW203" i="1"/>
  <c r="BV203" i="1"/>
  <c r="BU203" i="1"/>
  <c r="BT203" i="1"/>
  <c r="BS203" i="1"/>
  <c r="BN203" i="1"/>
  <c r="BM203" i="1"/>
  <c r="BL203" i="1"/>
  <c r="BK203" i="1"/>
  <c r="BJ203" i="1"/>
  <c r="DW203" i="1" s="1"/>
  <c r="BI203" i="1"/>
  <c r="BH203" i="1"/>
  <c r="BG203" i="1"/>
  <c r="BF203" i="1"/>
  <c r="BE203" i="1"/>
  <c r="BD203" i="1"/>
  <c r="BC203" i="1"/>
  <c r="BB203" i="1"/>
  <c r="AY203" i="1"/>
  <c r="AX203" i="1"/>
  <c r="AW203" i="1"/>
  <c r="AU203" i="1"/>
  <c r="AT203" i="1"/>
  <c r="AS203" i="1"/>
  <c r="AR203" i="1"/>
  <c r="AP203" i="1"/>
  <c r="DC203" i="1" s="1"/>
  <c r="AO203" i="1"/>
  <c r="AN203" i="1"/>
  <c r="AM203" i="1"/>
  <c r="AK203" i="1"/>
  <c r="AL203" i="1" s="1"/>
  <c r="AI203" i="1"/>
  <c r="AH203" i="1"/>
  <c r="AG203" i="1"/>
  <c r="AF203" i="1"/>
  <c r="AE203" i="1"/>
  <c r="AD203" i="1"/>
  <c r="AC203" i="1"/>
  <c r="AB203" i="1"/>
  <c r="Z203" i="1"/>
  <c r="AA203" i="1" s="1"/>
  <c r="Y203" i="1"/>
  <c r="X203" i="1"/>
  <c r="W203" i="1"/>
  <c r="V203" i="1"/>
  <c r="CI203" i="1" s="1"/>
  <c r="T203" i="1"/>
  <c r="S203" i="1"/>
  <c r="R203" i="1"/>
  <c r="P203" i="1"/>
  <c r="EX202" i="1"/>
  <c r="EW202" i="1"/>
  <c r="EV202" i="1"/>
  <c r="EU202" i="1"/>
  <c r="EP202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V202" i="1"/>
  <c r="DU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B202" i="1"/>
  <c r="DA202" i="1"/>
  <c r="CZ202" i="1"/>
  <c r="CY202" i="1"/>
  <c r="CX202" i="1"/>
  <c r="CW202" i="1"/>
  <c r="CV202" i="1"/>
  <c r="CU202" i="1"/>
  <c r="CT202" i="1"/>
  <c r="CS202" i="1"/>
  <c r="CR202" i="1"/>
  <c r="CQ202" i="1"/>
  <c r="CP202" i="1"/>
  <c r="CO202" i="1"/>
  <c r="CN202" i="1"/>
  <c r="CM202" i="1"/>
  <c r="CH202" i="1"/>
  <c r="CG202" i="1"/>
  <c r="CF202" i="1"/>
  <c r="CE202" i="1"/>
  <c r="CD202" i="1"/>
  <c r="EQ202" i="1" s="1"/>
  <c r="CC202" i="1"/>
  <c r="CB202" i="1"/>
  <c r="CA202" i="1"/>
  <c r="BZ202" i="1"/>
  <c r="BY202" i="1"/>
  <c r="BX202" i="1"/>
  <c r="BW202" i="1"/>
  <c r="BV202" i="1"/>
  <c r="BU202" i="1"/>
  <c r="BT202" i="1"/>
  <c r="BS202" i="1"/>
  <c r="BN202" i="1"/>
  <c r="BM202" i="1"/>
  <c r="BL202" i="1"/>
  <c r="BK202" i="1"/>
  <c r="BJ202" i="1"/>
  <c r="DW202" i="1" s="1"/>
  <c r="BI202" i="1"/>
  <c r="BH202" i="1"/>
  <c r="BG202" i="1"/>
  <c r="BF202" i="1"/>
  <c r="BE202" i="1"/>
  <c r="BD202" i="1"/>
  <c r="BC202" i="1"/>
  <c r="BB202" i="1"/>
  <c r="AY202" i="1"/>
  <c r="AX202" i="1"/>
  <c r="AW202" i="1"/>
  <c r="AU202" i="1"/>
  <c r="AT202" i="1"/>
  <c r="AS202" i="1"/>
  <c r="AR202" i="1"/>
  <c r="AP202" i="1"/>
  <c r="DC202" i="1" s="1"/>
  <c r="AO202" i="1"/>
  <c r="AN202" i="1"/>
  <c r="AM202" i="1"/>
  <c r="AK202" i="1"/>
  <c r="AI202" i="1"/>
  <c r="AH202" i="1"/>
  <c r="AG202" i="1"/>
  <c r="AF202" i="1"/>
  <c r="AE202" i="1"/>
  <c r="AD202" i="1"/>
  <c r="AC202" i="1"/>
  <c r="AB202" i="1"/>
  <c r="Z202" i="1"/>
  <c r="Y202" i="1"/>
  <c r="X202" i="1"/>
  <c r="W202" i="1"/>
  <c r="V202" i="1"/>
  <c r="CI202" i="1" s="1"/>
  <c r="T202" i="1"/>
  <c r="S202" i="1"/>
  <c r="R202" i="1"/>
  <c r="P202" i="1"/>
  <c r="EX201" i="1"/>
  <c r="EW201" i="1"/>
  <c r="EV201" i="1"/>
  <c r="EU201" i="1"/>
  <c r="EP201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V201" i="1"/>
  <c r="DU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B201" i="1"/>
  <c r="DA201" i="1"/>
  <c r="CZ201" i="1"/>
  <c r="CY201" i="1"/>
  <c r="CX201" i="1"/>
  <c r="CW201" i="1"/>
  <c r="CV201" i="1"/>
  <c r="CU201" i="1"/>
  <c r="CT201" i="1"/>
  <c r="CS201" i="1"/>
  <c r="CR201" i="1"/>
  <c r="CQ201" i="1"/>
  <c r="CP201" i="1"/>
  <c r="CO201" i="1"/>
  <c r="CN201" i="1"/>
  <c r="CM201" i="1"/>
  <c r="CH201" i="1"/>
  <c r="CG201" i="1"/>
  <c r="CF201" i="1"/>
  <c r="CE201" i="1"/>
  <c r="CD201" i="1"/>
  <c r="EQ201" i="1" s="1"/>
  <c r="CC201" i="1"/>
  <c r="CB201" i="1"/>
  <c r="CA201" i="1"/>
  <c r="BZ201" i="1"/>
  <c r="BY201" i="1"/>
  <c r="BX201" i="1"/>
  <c r="BW201" i="1"/>
  <c r="BV201" i="1"/>
  <c r="BU201" i="1"/>
  <c r="BT201" i="1"/>
  <c r="BS201" i="1"/>
  <c r="BN201" i="1"/>
  <c r="BM201" i="1"/>
  <c r="BL201" i="1"/>
  <c r="BK201" i="1"/>
  <c r="BJ201" i="1"/>
  <c r="DW201" i="1" s="1"/>
  <c r="BI201" i="1"/>
  <c r="BH201" i="1"/>
  <c r="BG201" i="1"/>
  <c r="BF201" i="1"/>
  <c r="BE201" i="1"/>
  <c r="BD201" i="1"/>
  <c r="BC201" i="1"/>
  <c r="BB201" i="1"/>
  <c r="AY201" i="1"/>
  <c r="AX201" i="1"/>
  <c r="AW201" i="1"/>
  <c r="AU201" i="1"/>
  <c r="AT201" i="1"/>
  <c r="AS201" i="1"/>
  <c r="AR201" i="1"/>
  <c r="AP201" i="1"/>
  <c r="DC201" i="1" s="1"/>
  <c r="AO201" i="1"/>
  <c r="AN201" i="1"/>
  <c r="AM201" i="1"/>
  <c r="AK201" i="1"/>
  <c r="AL201" i="1" s="1"/>
  <c r="AI201" i="1"/>
  <c r="AH201" i="1"/>
  <c r="AG201" i="1"/>
  <c r="AF201" i="1"/>
  <c r="AE201" i="1"/>
  <c r="AD201" i="1"/>
  <c r="AC201" i="1"/>
  <c r="AB201" i="1"/>
  <c r="Z201" i="1"/>
  <c r="AA201" i="1" s="1"/>
  <c r="Y201" i="1"/>
  <c r="X201" i="1"/>
  <c r="W201" i="1"/>
  <c r="V201" i="1"/>
  <c r="CI201" i="1" s="1"/>
  <c r="T201" i="1"/>
  <c r="S201" i="1"/>
  <c r="R201" i="1"/>
  <c r="P201" i="1"/>
  <c r="EX200" i="1"/>
  <c r="EW200" i="1"/>
  <c r="EV200" i="1"/>
  <c r="EU200" i="1"/>
  <c r="EP200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V200" i="1"/>
  <c r="DU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B200" i="1"/>
  <c r="DA200" i="1"/>
  <c r="CZ200" i="1"/>
  <c r="CY200" i="1"/>
  <c r="CX200" i="1"/>
  <c r="CW200" i="1"/>
  <c r="CV200" i="1"/>
  <c r="CU200" i="1"/>
  <c r="CT200" i="1"/>
  <c r="CS200" i="1"/>
  <c r="CR200" i="1"/>
  <c r="CQ200" i="1"/>
  <c r="CP200" i="1"/>
  <c r="CO200" i="1"/>
  <c r="CN200" i="1"/>
  <c r="CM200" i="1"/>
  <c r="CH200" i="1"/>
  <c r="CG200" i="1"/>
  <c r="CF200" i="1"/>
  <c r="CE200" i="1"/>
  <c r="CD200" i="1"/>
  <c r="EQ200" i="1" s="1"/>
  <c r="CC200" i="1"/>
  <c r="CB200" i="1"/>
  <c r="CA200" i="1"/>
  <c r="BZ200" i="1"/>
  <c r="BY200" i="1"/>
  <c r="BX200" i="1"/>
  <c r="BW200" i="1"/>
  <c r="BV200" i="1"/>
  <c r="BU200" i="1"/>
  <c r="BT200" i="1"/>
  <c r="BS200" i="1"/>
  <c r="BN200" i="1"/>
  <c r="BM200" i="1"/>
  <c r="BL200" i="1"/>
  <c r="BK200" i="1"/>
  <c r="BJ200" i="1"/>
  <c r="DW200" i="1" s="1"/>
  <c r="BI200" i="1"/>
  <c r="BH200" i="1"/>
  <c r="BG200" i="1"/>
  <c r="BF200" i="1"/>
  <c r="BE200" i="1"/>
  <c r="BD200" i="1"/>
  <c r="BC200" i="1"/>
  <c r="BB200" i="1"/>
  <c r="AY200" i="1"/>
  <c r="AX200" i="1"/>
  <c r="AW200" i="1"/>
  <c r="AU200" i="1"/>
  <c r="AT200" i="1"/>
  <c r="AS200" i="1"/>
  <c r="AR200" i="1"/>
  <c r="AP200" i="1"/>
  <c r="DC200" i="1" s="1"/>
  <c r="AO200" i="1"/>
  <c r="AN200" i="1"/>
  <c r="AM200" i="1"/>
  <c r="AK200" i="1"/>
  <c r="AI200" i="1"/>
  <c r="AH200" i="1"/>
  <c r="AG200" i="1"/>
  <c r="AF200" i="1"/>
  <c r="AE200" i="1"/>
  <c r="AD200" i="1"/>
  <c r="AC200" i="1"/>
  <c r="AB200" i="1"/>
  <c r="Z200" i="1"/>
  <c r="Y200" i="1"/>
  <c r="X200" i="1"/>
  <c r="W200" i="1"/>
  <c r="V200" i="1"/>
  <c r="CI200" i="1" s="1"/>
  <c r="T200" i="1"/>
  <c r="S200" i="1"/>
  <c r="R200" i="1"/>
  <c r="P200" i="1"/>
  <c r="EX199" i="1"/>
  <c r="EW199" i="1"/>
  <c r="EV199" i="1"/>
  <c r="EU199" i="1"/>
  <c r="EP199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V199" i="1"/>
  <c r="DU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B199" i="1"/>
  <c r="DA199" i="1"/>
  <c r="CZ199" i="1"/>
  <c r="CY199" i="1"/>
  <c r="CX199" i="1"/>
  <c r="CW199" i="1"/>
  <c r="CV199" i="1"/>
  <c r="CU199" i="1"/>
  <c r="CT199" i="1"/>
  <c r="CS199" i="1"/>
  <c r="CR199" i="1"/>
  <c r="CQ199" i="1"/>
  <c r="CP199" i="1"/>
  <c r="CO199" i="1"/>
  <c r="CN199" i="1"/>
  <c r="CM199" i="1"/>
  <c r="CH199" i="1"/>
  <c r="CG199" i="1"/>
  <c r="CF199" i="1"/>
  <c r="CE199" i="1"/>
  <c r="CD199" i="1"/>
  <c r="EQ199" i="1" s="1"/>
  <c r="CC199" i="1"/>
  <c r="CB199" i="1"/>
  <c r="CA199" i="1"/>
  <c r="BZ199" i="1"/>
  <c r="BY199" i="1"/>
  <c r="BX199" i="1"/>
  <c r="BW199" i="1"/>
  <c r="BV199" i="1"/>
  <c r="BU199" i="1"/>
  <c r="BT199" i="1"/>
  <c r="BS199" i="1"/>
  <c r="BN199" i="1"/>
  <c r="BM199" i="1"/>
  <c r="BL199" i="1"/>
  <c r="BK199" i="1"/>
  <c r="BJ199" i="1"/>
  <c r="DW199" i="1" s="1"/>
  <c r="BI199" i="1"/>
  <c r="BH199" i="1"/>
  <c r="BG199" i="1"/>
  <c r="BF199" i="1"/>
  <c r="BE199" i="1"/>
  <c r="BD199" i="1"/>
  <c r="BC199" i="1"/>
  <c r="BB199" i="1"/>
  <c r="AY199" i="1"/>
  <c r="AX199" i="1"/>
  <c r="AW199" i="1"/>
  <c r="AU199" i="1"/>
  <c r="AT199" i="1"/>
  <c r="AS199" i="1"/>
  <c r="AR199" i="1"/>
  <c r="AP199" i="1"/>
  <c r="DC199" i="1" s="1"/>
  <c r="AO199" i="1"/>
  <c r="AN199" i="1"/>
  <c r="AM199" i="1"/>
  <c r="AK199" i="1"/>
  <c r="AL199" i="1" s="1"/>
  <c r="AI199" i="1"/>
  <c r="AH199" i="1"/>
  <c r="AG199" i="1"/>
  <c r="AF199" i="1"/>
  <c r="AE199" i="1"/>
  <c r="AD199" i="1"/>
  <c r="AC199" i="1"/>
  <c r="AB199" i="1"/>
  <c r="Z199" i="1"/>
  <c r="AA199" i="1" s="1"/>
  <c r="Y199" i="1"/>
  <c r="X199" i="1"/>
  <c r="W199" i="1"/>
  <c r="V199" i="1"/>
  <c r="CI199" i="1" s="1"/>
  <c r="T199" i="1"/>
  <c r="S199" i="1"/>
  <c r="R199" i="1"/>
  <c r="P199" i="1"/>
  <c r="EX198" i="1"/>
  <c r="EW198" i="1"/>
  <c r="EV198" i="1"/>
  <c r="EU198" i="1"/>
  <c r="EP198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V198" i="1"/>
  <c r="DU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B198" i="1"/>
  <c r="DA198" i="1"/>
  <c r="CZ198" i="1"/>
  <c r="CY198" i="1"/>
  <c r="CX198" i="1"/>
  <c r="CW198" i="1"/>
  <c r="CV198" i="1"/>
  <c r="CU198" i="1"/>
  <c r="CT198" i="1"/>
  <c r="CS198" i="1"/>
  <c r="CR198" i="1"/>
  <c r="CQ198" i="1"/>
  <c r="CP198" i="1"/>
  <c r="CO198" i="1"/>
  <c r="CN198" i="1"/>
  <c r="CM198" i="1"/>
  <c r="CH198" i="1"/>
  <c r="CG198" i="1"/>
  <c r="CF198" i="1"/>
  <c r="CE198" i="1"/>
  <c r="CD198" i="1"/>
  <c r="EQ198" i="1" s="1"/>
  <c r="CC198" i="1"/>
  <c r="CB198" i="1"/>
  <c r="CA198" i="1"/>
  <c r="BZ198" i="1"/>
  <c r="BY198" i="1"/>
  <c r="BX198" i="1"/>
  <c r="BW198" i="1"/>
  <c r="BV198" i="1"/>
  <c r="BU198" i="1"/>
  <c r="BT198" i="1"/>
  <c r="BS198" i="1"/>
  <c r="BN198" i="1"/>
  <c r="BM198" i="1"/>
  <c r="BL198" i="1"/>
  <c r="BK198" i="1"/>
  <c r="BJ198" i="1"/>
  <c r="DW198" i="1" s="1"/>
  <c r="BI198" i="1"/>
  <c r="BH198" i="1"/>
  <c r="BG198" i="1"/>
  <c r="BF198" i="1"/>
  <c r="BE198" i="1"/>
  <c r="BD198" i="1"/>
  <c r="BC198" i="1"/>
  <c r="BB198" i="1"/>
  <c r="AY198" i="1"/>
  <c r="AX198" i="1"/>
  <c r="AW198" i="1"/>
  <c r="AU198" i="1"/>
  <c r="AT198" i="1"/>
  <c r="AS198" i="1"/>
  <c r="AR198" i="1"/>
  <c r="AP198" i="1"/>
  <c r="DC198" i="1" s="1"/>
  <c r="AO198" i="1"/>
  <c r="AN198" i="1"/>
  <c r="AM198" i="1"/>
  <c r="AK198" i="1"/>
  <c r="AI198" i="1"/>
  <c r="AH198" i="1"/>
  <c r="AG198" i="1"/>
  <c r="AF198" i="1"/>
  <c r="AE198" i="1"/>
  <c r="AD198" i="1"/>
  <c r="AC198" i="1"/>
  <c r="AB198" i="1"/>
  <c r="Z198" i="1"/>
  <c r="Y198" i="1"/>
  <c r="X198" i="1"/>
  <c r="W198" i="1"/>
  <c r="V198" i="1"/>
  <c r="CI198" i="1" s="1"/>
  <c r="T198" i="1"/>
  <c r="S198" i="1"/>
  <c r="R198" i="1"/>
  <c r="P198" i="1"/>
  <c r="EX197" i="1"/>
  <c r="EW197" i="1"/>
  <c r="EV197" i="1"/>
  <c r="EU197" i="1"/>
  <c r="EP197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V197" i="1"/>
  <c r="DU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B197" i="1"/>
  <c r="DA197" i="1"/>
  <c r="CZ197" i="1"/>
  <c r="CY197" i="1"/>
  <c r="CX197" i="1"/>
  <c r="CW197" i="1"/>
  <c r="CV197" i="1"/>
  <c r="CU197" i="1"/>
  <c r="CT197" i="1"/>
  <c r="CS197" i="1"/>
  <c r="CR197" i="1"/>
  <c r="CQ197" i="1"/>
  <c r="CP197" i="1"/>
  <c r="CO197" i="1"/>
  <c r="CN197" i="1"/>
  <c r="CM197" i="1"/>
  <c r="CH197" i="1"/>
  <c r="CG197" i="1"/>
  <c r="CF197" i="1"/>
  <c r="CE197" i="1"/>
  <c r="CD197" i="1"/>
  <c r="EQ197" i="1" s="1"/>
  <c r="CC197" i="1"/>
  <c r="CB197" i="1"/>
  <c r="CA197" i="1"/>
  <c r="BZ197" i="1"/>
  <c r="BY197" i="1"/>
  <c r="BX197" i="1"/>
  <c r="BW197" i="1"/>
  <c r="BV197" i="1"/>
  <c r="BU197" i="1"/>
  <c r="BT197" i="1"/>
  <c r="BS197" i="1"/>
  <c r="BN197" i="1"/>
  <c r="BM197" i="1"/>
  <c r="BL197" i="1"/>
  <c r="BK197" i="1"/>
  <c r="BJ197" i="1"/>
  <c r="DW197" i="1" s="1"/>
  <c r="BI197" i="1"/>
  <c r="BH197" i="1"/>
  <c r="BG197" i="1"/>
  <c r="BF197" i="1"/>
  <c r="BE197" i="1"/>
  <c r="BD197" i="1"/>
  <c r="BC197" i="1"/>
  <c r="BB197" i="1"/>
  <c r="AY197" i="1"/>
  <c r="AX197" i="1"/>
  <c r="AW197" i="1"/>
  <c r="AU197" i="1"/>
  <c r="AT197" i="1"/>
  <c r="AS197" i="1"/>
  <c r="AR197" i="1"/>
  <c r="AP197" i="1"/>
  <c r="DC197" i="1" s="1"/>
  <c r="AO197" i="1"/>
  <c r="AN197" i="1"/>
  <c r="AM197" i="1"/>
  <c r="AK197" i="1"/>
  <c r="AL197" i="1" s="1"/>
  <c r="AI197" i="1"/>
  <c r="AH197" i="1"/>
  <c r="AG197" i="1"/>
  <c r="AF197" i="1"/>
  <c r="AE197" i="1"/>
  <c r="AD197" i="1"/>
  <c r="AC197" i="1"/>
  <c r="AB197" i="1"/>
  <c r="Z197" i="1"/>
  <c r="AA197" i="1" s="1"/>
  <c r="Y197" i="1"/>
  <c r="X197" i="1"/>
  <c r="W197" i="1"/>
  <c r="V197" i="1"/>
  <c r="CI197" i="1" s="1"/>
  <c r="T197" i="1"/>
  <c r="S197" i="1"/>
  <c r="R197" i="1"/>
  <c r="P197" i="1"/>
  <c r="EX196" i="1"/>
  <c r="EW196" i="1"/>
  <c r="EV196" i="1"/>
  <c r="EU196" i="1"/>
  <c r="EP196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V196" i="1"/>
  <c r="DU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B196" i="1"/>
  <c r="DA196" i="1"/>
  <c r="CZ196" i="1"/>
  <c r="CY196" i="1"/>
  <c r="CX196" i="1"/>
  <c r="CW196" i="1"/>
  <c r="CV196" i="1"/>
  <c r="CU196" i="1"/>
  <c r="CT196" i="1"/>
  <c r="CS196" i="1"/>
  <c r="CR196" i="1"/>
  <c r="CQ196" i="1"/>
  <c r="CP196" i="1"/>
  <c r="CO196" i="1"/>
  <c r="CN196" i="1"/>
  <c r="CM196" i="1"/>
  <c r="CH196" i="1"/>
  <c r="CG196" i="1"/>
  <c r="CF196" i="1"/>
  <c r="CE196" i="1"/>
  <c r="CD196" i="1"/>
  <c r="EQ196" i="1" s="1"/>
  <c r="CC196" i="1"/>
  <c r="CB196" i="1"/>
  <c r="CA196" i="1"/>
  <c r="BZ196" i="1"/>
  <c r="BY196" i="1"/>
  <c r="BX196" i="1"/>
  <c r="BW196" i="1"/>
  <c r="BV196" i="1"/>
  <c r="BU196" i="1"/>
  <c r="BT196" i="1"/>
  <c r="BS196" i="1"/>
  <c r="BN196" i="1"/>
  <c r="BM196" i="1"/>
  <c r="BL196" i="1"/>
  <c r="BK196" i="1"/>
  <c r="BJ196" i="1"/>
  <c r="DW196" i="1" s="1"/>
  <c r="BI196" i="1"/>
  <c r="BH196" i="1"/>
  <c r="BG196" i="1"/>
  <c r="BF196" i="1"/>
  <c r="BE196" i="1"/>
  <c r="BD196" i="1"/>
  <c r="BC196" i="1"/>
  <c r="BB196" i="1"/>
  <c r="AY196" i="1"/>
  <c r="AX196" i="1"/>
  <c r="AW196" i="1"/>
  <c r="AU196" i="1"/>
  <c r="AT196" i="1"/>
  <c r="AS196" i="1"/>
  <c r="AR196" i="1"/>
  <c r="AP196" i="1"/>
  <c r="DC196" i="1" s="1"/>
  <c r="AO196" i="1"/>
  <c r="AN196" i="1"/>
  <c r="AM196" i="1"/>
  <c r="AK196" i="1"/>
  <c r="AI196" i="1"/>
  <c r="AH196" i="1"/>
  <c r="AG196" i="1"/>
  <c r="AF196" i="1"/>
  <c r="AE196" i="1"/>
  <c r="AD196" i="1"/>
  <c r="AC196" i="1"/>
  <c r="AB196" i="1"/>
  <c r="Z196" i="1"/>
  <c r="Y196" i="1"/>
  <c r="X196" i="1"/>
  <c r="W196" i="1"/>
  <c r="V196" i="1"/>
  <c r="CI196" i="1" s="1"/>
  <c r="T196" i="1"/>
  <c r="S196" i="1"/>
  <c r="R196" i="1"/>
  <c r="P196" i="1"/>
  <c r="EX195" i="1"/>
  <c r="EW195" i="1"/>
  <c r="EV195" i="1"/>
  <c r="EU195" i="1"/>
  <c r="EP195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V195" i="1"/>
  <c r="DU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B195" i="1"/>
  <c r="DA195" i="1"/>
  <c r="CZ195" i="1"/>
  <c r="CY195" i="1"/>
  <c r="CX195" i="1"/>
  <c r="CW195" i="1"/>
  <c r="CV195" i="1"/>
  <c r="CU195" i="1"/>
  <c r="CT195" i="1"/>
  <c r="CS195" i="1"/>
  <c r="CR195" i="1"/>
  <c r="CQ195" i="1"/>
  <c r="CP195" i="1"/>
  <c r="CO195" i="1"/>
  <c r="CN195" i="1"/>
  <c r="CM195" i="1"/>
  <c r="CH195" i="1"/>
  <c r="CG195" i="1"/>
  <c r="CF195" i="1"/>
  <c r="CE195" i="1"/>
  <c r="CD195" i="1"/>
  <c r="EQ195" i="1" s="1"/>
  <c r="CC195" i="1"/>
  <c r="CB195" i="1"/>
  <c r="CA195" i="1"/>
  <c r="BZ195" i="1"/>
  <c r="BY195" i="1"/>
  <c r="BX195" i="1"/>
  <c r="BW195" i="1"/>
  <c r="BV195" i="1"/>
  <c r="BU195" i="1"/>
  <c r="BT195" i="1"/>
  <c r="BS195" i="1"/>
  <c r="BN195" i="1"/>
  <c r="BM195" i="1"/>
  <c r="BL195" i="1"/>
  <c r="BK195" i="1"/>
  <c r="BJ195" i="1"/>
  <c r="DW195" i="1" s="1"/>
  <c r="BI195" i="1"/>
  <c r="BH195" i="1"/>
  <c r="BG195" i="1"/>
  <c r="BF195" i="1"/>
  <c r="BE195" i="1"/>
  <c r="BD195" i="1"/>
  <c r="BC195" i="1"/>
  <c r="BB195" i="1"/>
  <c r="AY195" i="1"/>
  <c r="AX195" i="1"/>
  <c r="AW195" i="1"/>
  <c r="AU195" i="1"/>
  <c r="AT195" i="1"/>
  <c r="AS195" i="1"/>
  <c r="AR195" i="1"/>
  <c r="AP195" i="1"/>
  <c r="DC195" i="1" s="1"/>
  <c r="AO195" i="1"/>
  <c r="AN195" i="1"/>
  <c r="AM195" i="1"/>
  <c r="AK195" i="1"/>
  <c r="AL195" i="1" s="1"/>
  <c r="AI195" i="1"/>
  <c r="AH195" i="1"/>
  <c r="AG195" i="1"/>
  <c r="AF195" i="1"/>
  <c r="AE195" i="1"/>
  <c r="AD195" i="1"/>
  <c r="AC195" i="1"/>
  <c r="AB195" i="1"/>
  <c r="Z195" i="1"/>
  <c r="AA195" i="1" s="1"/>
  <c r="Y195" i="1"/>
  <c r="X195" i="1"/>
  <c r="W195" i="1"/>
  <c r="V195" i="1"/>
  <c r="CI195" i="1" s="1"/>
  <c r="T195" i="1"/>
  <c r="S195" i="1"/>
  <c r="R195" i="1"/>
  <c r="P195" i="1"/>
  <c r="EX194" i="1"/>
  <c r="EW194" i="1"/>
  <c r="EV194" i="1"/>
  <c r="EU194" i="1"/>
  <c r="EP194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V194" i="1"/>
  <c r="DU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B194" i="1"/>
  <c r="DA194" i="1"/>
  <c r="CZ194" i="1"/>
  <c r="CY194" i="1"/>
  <c r="CX194" i="1"/>
  <c r="CW194" i="1"/>
  <c r="CV194" i="1"/>
  <c r="CU194" i="1"/>
  <c r="CT194" i="1"/>
  <c r="CS194" i="1"/>
  <c r="CR194" i="1"/>
  <c r="CQ194" i="1"/>
  <c r="CP194" i="1"/>
  <c r="CO194" i="1"/>
  <c r="CN194" i="1"/>
  <c r="CM194" i="1"/>
  <c r="CH194" i="1"/>
  <c r="CG194" i="1"/>
  <c r="CF194" i="1"/>
  <c r="CE194" i="1"/>
  <c r="CD194" i="1"/>
  <c r="EQ194" i="1" s="1"/>
  <c r="CC194" i="1"/>
  <c r="CB194" i="1"/>
  <c r="CA194" i="1"/>
  <c r="BZ194" i="1"/>
  <c r="BY194" i="1"/>
  <c r="BX194" i="1"/>
  <c r="BW194" i="1"/>
  <c r="BV194" i="1"/>
  <c r="BU194" i="1"/>
  <c r="BT194" i="1"/>
  <c r="BS194" i="1"/>
  <c r="BN194" i="1"/>
  <c r="BM194" i="1"/>
  <c r="BL194" i="1"/>
  <c r="BK194" i="1"/>
  <c r="BJ194" i="1"/>
  <c r="DW194" i="1" s="1"/>
  <c r="BI194" i="1"/>
  <c r="BH194" i="1"/>
  <c r="BG194" i="1"/>
  <c r="BF194" i="1"/>
  <c r="BE194" i="1"/>
  <c r="BD194" i="1"/>
  <c r="BC194" i="1"/>
  <c r="BB194" i="1"/>
  <c r="AY194" i="1"/>
  <c r="AX194" i="1"/>
  <c r="AW194" i="1"/>
  <c r="AU194" i="1"/>
  <c r="AT194" i="1"/>
  <c r="AS194" i="1"/>
  <c r="AR194" i="1"/>
  <c r="AP194" i="1"/>
  <c r="DC194" i="1" s="1"/>
  <c r="AO194" i="1"/>
  <c r="AN194" i="1"/>
  <c r="AM194" i="1"/>
  <c r="AK194" i="1"/>
  <c r="AI194" i="1"/>
  <c r="AH194" i="1"/>
  <c r="AG194" i="1"/>
  <c r="AF194" i="1"/>
  <c r="AE194" i="1"/>
  <c r="AD194" i="1"/>
  <c r="AC194" i="1"/>
  <c r="AB194" i="1"/>
  <c r="Z194" i="1"/>
  <c r="Y194" i="1"/>
  <c r="X194" i="1"/>
  <c r="W194" i="1"/>
  <c r="V194" i="1"/>
  <c r="CI194" i="1" s="1"/>
  <c r="T194" i="1"/>
  <c r="S194" i="1"/>
  <c r="R194" i="1"/>
  <c r="P194" i="1"/>
  <c r="EX193" i="1"/>
  <c r="EW193" i="1"/>
  <c r="EV193" i="1"/>
  <c r="EU193" i="1"/>
  <c r="EP193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V193" i="1"/>
  <c r="DU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B193" i="1"/>
  <c r="DA193" i="1"/>
  <c r="CZ193" i="1"/>
  <c r="CY193" i="1"/>
  <c r="CX193" i="1"/>
  <c r="CW193" i="1"/>
  <c r="CV193" i="1"/>
  <c r="CU193" i="1"/>
  <c r="CT193" i="1"/>
  <c r="CS193" i="1"/>
  <c r="CR193" i="1"/>
  <c r="CQ193" i="1"/>
  <c r="CP193" i="1"/>
  <c r="CO193" i="1"/>
  <c r="CN193" i="1"/>
  <c r="CM193" i="1"/>
  <c r="CH193" i="1"/>
  <c r="CG193" i="1"/>
  <c r="CF193" i="1"/>
  <c r="CE193" i="1"/>
  <c r="CD193" i="1"/>
  <c r="EQ193" i="1" s="1"/>
  <c r="CC193" i="1"/>
  <c r="CB193" i="1"/>
  <c r="CA193" i="1"/>
  <c r="BZ193" i="1"/>
  <c r="BY193" i="1"/>
  <c r="BX193" i="1"/>
  <c r="BW193" i="1"/>
  <c r="BV193" i="1"/>
  <c r="BU193" i="1"/>
  <c r="BT193" i="1"/>
  <c r="BS193" i="1"/>
  <c r="BN193" i="1"/>
  <c r="BM193" i="1"/>
  <c r="BL193" i="1"/>
  <c r="BK193" i="1"/>
  <c r="BJ193" i="1"/>
  <c r="DW193" i="1" s="1"/>
  <c r="BI193" i="1"/>
  <c r="BH193" i="1"/>
  <c r="BG193" i="1"/>
  <c r="BF193" i="1"/>
  <c r="BE193" i="1"/>
  <c r="BD193" i="1"/>
  <c r="BC193" i="1"/>
  <c r="BB193" i="1"/>
  <c r="AY193" i="1"/>
  <c r="AX193" i="1"/>
  <c r="AW193" i="1"/>
  <c r="AU193" i="1"/>
  <c r="AT193" i="1"/>
  <c r="AS193" i="1"/>
  <c r="AR193" i="1"/>
  <c r="AP193" i="1"/>
  <c r="DC193" i="1" s="1"/>
  <c r="AO193" i="1"/>
  <c r="AN193" i="1"/>
  <c r="AM193" i="1"/>
  <c r="AK193" i="1"/>
  <c r="AL193" i="1" s="1"/>
  <c r="AI193" i="1"/>
  <c r="AH193" i="1"/>
  <c r="AG193" i="1"/>
  <c r="AF193" i="1"/>
  <c r="AE193" i="1"/>
  <c r="AD193" i="1"/>
  <c r="AC193" i="1"/>
  <c r="AB193" i="1"/>
  <c r="Z193" i="1"/>
  <c r="AA193" i="1" s="1"/>
  <c r="Y193" i="1"/>
  <c r="X193" i="1"/>
  <c r="W193" i="1"/>
  <c r="V193" i="1"/>
  <c r="CI193" i="1" s="1"/>
  <c r="T193" i="1"/>
  <c r="S193" i="1"/>
  <c r="R193" i="1"/>
  <c r="P193" i="1"/>
  <c r="EX192" i="1"/>
  <c r="EW192" i="1"/>
  <c r="EV192" i="1"/>
  <c r="EU192" i="1"/>
  <c r="EP192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V192" i="1"/>
  <c r="DU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B192" i="1"/>
  <c r="DA192" i="1"/>
  <c r="CZ192" i="1"/>
  <c r="CY192" i="1"/>
  <c r="CX192" i="1"/>
  <c r="CW192" i="1"/>
  <c r="CV192" i="1"/>
  <c r="CU192" i="1"/>
  <c r="CT192" i="1"/>
  <c r="CS192" i="1"/>
  <c r="CR192" i="1"/>
  <c r="CQ192" i="1"/>
  <c r="CP192" i="1"/>
  <c r="CO192" i="1"/>
  <c r="CN192" i="1"/>
  <c r="CM192" i="1"/>
  <c r="CH192" i="1"/>
  <c r="CG192" i="1"/>
  <c r="CF192" i="1"/>
  <c r="CE192" i="1"/>
  <c r="CD192" i="1"/>
  <c r="EQ192" i="1" s="1"/>
  <c r="CC192" i="1"/>
  <c r="CB192" i="1"/>
  <c r="CA192" i="1"/>
  <c r="BZ192" i="1"/>
  <c r="BY192" i="1"/>
  <c r="BX192" i="1"/>
  <c r="BW192" i="1"/>
  <c r="BV192" i="1"/>
  <c r="BU192" i="1"/>
  <c r="BT192" i="1"/>
  <c r="BS192" i="1"/>
  <c r="BN192" i="1"/>
  <c r="BM192" i="1"/>
  <c r="BL192" i="1"/>
  <c r="BK192" i="1"/>
  <c r="BJ192" i="1"/>
  <c r="DW192" i="1" s="1"/>
  <c r="BI192" i="1"/>
  <c r="BH192" i="1"/>
  <c r="BG192" i="1"/>
  <c r="BF192" i="1"/>
  <c r="BE192" i="1"/>
  <c r="BD192" i="1"/>
  <c r="BC192" i="1"/>
  <c r="BB192" i="1"/>
  <c r="AY192" i="1"/>
  <c r="AX192" i="1"/>
  <c r="AW192" i="1"/>
  <c r="AU192" i="1"/>
  <c r="AT192" i="1"/>
  <c r="AS192" i="1"/>
  <c r="AR192" i="1"/>
  <c r="AP192" i="1"/>
  <c r="DC192" i="1" s="1"/>
  <c r="AO192" i="1"/>
  <c r="AN192" i="1"/>
  <c r="AM192" i="1"/>
  <c r="AK192" i="1"/>
  <c r="AI192" i="1"/>
  <c r="AH192" i="1"/>
  <c r="AG192" i="1"/>
  <c r="AF192" i="1"/>
  <c r="AE192" i="1"/>
  <c r="AD192" i="1"/>
  <c r="AC192" i="1"/>
  <c r="AB192" i="1"/>
  <c r="Z192" i="1"/>
  <c r="Y192" i="1"/>
  <c r="X192" i="1"/>
  <c r="W192" i="1"/>
  <c r="V192" i="1"/>
  <c r="CI192" i="1" s="1"/>
  <c r="T192" i="1"/>
  <c r="S192" i="1"/>
  <c r="R192" i="1"/>
  <c r="P192" i="1"/>
  <c r="EX191" i="1"/>
  <c r="EW191" i="1"/>
  <c r="EV191" i="1"/>
  <c r="EU191" i="1"/>
  <c r="EP191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V191" i="1"/>
  <c r="DU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B191" i="1"/>
  <c r="DA191" i="1"/>
  <c r="CZ191" i="1"/>
  <c r="CY191" i="1"/>
  <c r="CX191" i="1"/>
  <c r="CW191" i="1"/>
  <c r="CV191" i="1"/>
  <c r="CU191" i="1"/>
  <c r="CT191" i="1"/>
  <c r="CS191" i="1"/>
  <c r="CR191" i="1"/>
  <c r="CQ191" i="1"/>
  <c r="CP191" i="1"/>
  <c r="CO191" i="1"/>
  <c r="CN191" i="1"/>
  <c r="CM191" i="1"/>
  <c r="CH191" i="1"/>
  <c r="CG191" i="1"/>
  <c r="CF191" i="1"/>
  <c r="CE191" i="1"/>
  <c r="CD191" i="1"/>
  <c r="EQ191" i="1" s="1"/>
  <c r="CC191" i="1"/>
  <c r="CB191" i="1"/>
  <c r="CA191" i="1"/>
  <c r="BZ191" i="1"/>
  <c r="BY191" i="1"/>
  <c r="BX191" i="1"/>
  <c r="BW191" i="1"/>
  <c r="BV191" i="1"/>
  <c r="BU191" i="1"/>
  <c r="BT191" i="1"/>
  <c r="BS191" i="1"/>
  <c r="BN191" i="1"/>
  <c r="BM191" i="1"/>
  <c r="BL191" i="1"/>
  <c r="BK191" i="1"/>
  <c r="BJ191" i="1"/>
  <c r="DW191" i="1" s="1"/>
  <c r="BI191" i="1"/>
  <c r="BH191" i="1"/>
  <c r="BG191" i="1"/>
  <c r="BF191" i="1"/>
  <c r="BE191" i="1"/>
  <c r="BD191" i="1"/>
  <c r="BC191" i="1"/>
  <c r="BB191" i="1"/>
  <c r="AY191" i="1"/>
  <c r="AX191" i="1"/>
  <c r="AW191" i="1"/>
  <c r="AU191" i="1"/>
  <c r="AT191" i="1"/>
  <c r="AS191" i="1"/>
  <c r="AR191" i="1"/>
  <c r="AP191" i="1"/>
  <c r="DC191" i="1" s="1"/>
  <c r="AO191" i="1"/>
  <c r="AN191" i="1"/>
  <c r="AM191" i="1"/>
  <c r="AK191" i="1"/>
  <c r="AL191" i="1" s="1"/>
  <c r="AI191" i="1"/>
  <c r="AH191" i="1"/>
  <c r="AG191" i="1"/>
  <c r="AF191" i="1"/>
  <c r="AE191" i="1"/>
  <c r="AD191" i="1"/>
  <c r="AC191" i="1"/>
  <c r="AB191" i="1"/>
  <c r="Z191" i="1"/>
  <c r="AA191" i="1" s="1"/>
  <c r="Y191" i="1"/>
  <c r="X191" i="1"/>
  <c r="W191" i="1"/>
  <c r="V191" i="1"/>
  <c r="CI191" i="1" s="1"/>
  <c r="T191" i="1"/>
  <c r="S191" i="1"/>
  <c r="R191" i="1"/>
  <c r="P191" i="1"/>
  <c r="EX190" i="1"/>
  <c r="EW190" i="1"/>
  <c r="EV190" i="1"/>
  <c r="EU190" i="1"/>
  <c r="EP190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V190" i="1"/>
  <c r="DU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B190" i="1"/>
  <c r="DA190" i="1"/>
  <c r="CZ190" i="1"/>
  <c r="CY190" i="1"/>
  <c r="CX190" i="1"/>
  <c r="CW190" i="1"/>
  <c r="CV190" i="1"/>
  <c r="CU190" i="1"/>
  <c r="CT190" i="1"/>
  <c r="CS190" i="1"/>
  <c r="CR190" i="1"/>
  <c r="CQ190" i="1"/>
  <c r="CP190" i="1"/>
  <c r="CO190" i="1"/>
  <c r="CN190" i="1"/>
  <c r="CM190" i="1"/>
  <c r="CH190" i="1"/>
  <c r="CG190" i="1"/>
  <c r="CF190" i="1"/>
  <c r="CE190" i="1"/>
  <c r="CD190" i="1"/>
  <c r="EQ190" i="1" s="1"/>
  <c r="CC190" i="1"/>
  <c r="CB190" i="1"/>
  <c r="CA190" i="1"/>
  <c r="BZ190" i="1"/>
  <c r="BY190" i="1"/>
  <c r="BX190" i="1"/>
  <c r="BW190" i="1"/>
  <c r="BV190" i="1"/>
  <c r="BU190" i="1"/>
  <c r="BT190" i="1"/>
  <c r="BS190" i="1"/>
  <c r="BN190" i="1"/>
  <c r="BM190" i="1"/>
  <c r="BL190" i="1"/>
  <c r="BK190" i="1"/>
  <c r="BJ190" i="1"/>
  <c r="DW190" i="1" s="1"/>
  <c r="BI190" i="1"/>
  <c r="BH190" i="1"/>
  <c r="BG190" i="1"/>
  <c r="BF190" i="1"/>
  <c r="BE190" i="1"/>
  <c r="BD190" i="1"/>
  <c r="BC190" i="1"/>
  <c r="BB190" i="1"/>
  <c r="AY190" i="1"/>
  <c r="AX190" i="1"/>
  <c r="AW190" i="1"/>
  <c r="AU190" i="1"/>
  <c r="AT190" i="1"/>
  <c r="AS190" i="1"/>
  <c r="AR190" i="1"/>
  <c r="AP190" i="1"/>
  <c r="DC190" i="1" s="1"/>
  <c r="AO190" i="1"/>
  <c r="AN190" i="1"/>
  <c r="AM190" i="1"/>
  <c r="AK190" i="1"/>
  <c r="AI190" i="1"/>
  <c r="AH190" i="1"/>
  <c r="AG190" i="1"/>
  <c r="AF190" i="1"/>
  <c r="AE190" i="1"/>
  <c r="AD190" i="1"/>
  <c r="AC190" i="1"/>
  <c r="AB190" i="1"/>
  <c r="Z190" i="1"/>
  <c r="Y190" i="1"/>
  <c r="X190" i="1"/>
  <c r="W190" i="1"/>
  <c r="V190" i="1"/>
  <c r="CI190" i="1" s="1"/>
  <c r="T190" i="1"/>
  <c r="S190" i="1"/>
  <c r="R190" i="1"/>
  <c r="P190" i="1"/>
  <c r="EX189" i="1"/>
  <c r="EW189" i="1"/>
  <c r="EV189" i="1"/>
  <c r="EU189" i="1"/>
  <c r="EP189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V189" i="1"/>
  <c r="DU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B189" i="1"/>
  <c r="DA189" i="1"/>
  <c r="CZ189" i="1"/>
  <c r="CY189" i="1"/>
  <c r="CX189" i="1"/>
  <c r="CW189" i="1"/>
  <c r="CV189" i="1"/>
  <c r="CU189" i="1"/>
  <c r="CT189" i="1"/>
  <c r="CS189" i="1"/>
  <c r="CR189" i="1"/>
  <c r="CQ189" i="1"/>
  <c r="CP189" i="1"/>
  <c r="CO189" i="1"/>
  <c r="CN189" i="1"/>
  <c r="CM189" i="1"/>
  <c r="CH189" i="1"/>
  <c r="CG189" i="1"/>
  <c r="CF189" i="1"/>
  <c r="CE189" i="1"/>
  <c r="CD189" i="1"/>
  <c r="EQ189" i="1" s="1"/>
  <c r="CC189" i="1"/>
  <c r="CB189" i="1"/>
  <c r="CA189" i="1"/>
  <c r="BZ189" i="1"/>
  <c r="BY189" i="1"/>
  <c r="BX189" i="1"/>
  <c r="BW189" i="1"/>
  <c r="BV189" i="1"/>
  <c r="BU189" i="1"/>
  <c r="BT189" i="1"/>
  <c r="BS189" i="1"/>
  <c r="BN189" i="1"/>
  <c r="BM189" i="1"/>
  <c r="BL189" i="1"/>
  <c r="BK189" i="1"/>
  <c r="BJ189" i="1"/>
  <c r="DW189" i="1" s="1"/>
  <c r="BI189" i="1"/>
  <c r="BH189" i="1"/>
  <c r="BG189" i="1"/>
  <c r="BF189" i="1"/>
  <c r="BE189" i="1"/>
  <c r="BD189" i="1"/>
  <c r="BC189" i="1"/>
  <c r="BB189" i="1"/>
  <c r="AY189" i="1"/>
  <c r="AX189" i="1"/>
  <c r="AW189" i="1"/>
  <c r="AU189" i="1"/>
  <c r="AT189" i="1"/>
  <c r="AS189" i="1"/>
  <c r="AR189" i="1"/>
  <c r="AP189" i="1"/>
  <c r="DC189" i="1" s="1"/>
  <c r="AO189" i="1"/>
  <c r="AN189" i="1"/>
  <c r="AM189" i="1"/>
  <c r="AK189" i="1"/>
  <c r="AL189" i="1" s="1"/>
  <c r="AI189" i="1"/>
  <c r="AH189" i="1"/>
  <c r="AG189" i="1"/>
  <c r="AF189" i="1"/>
  <c r="AE189" i="1"/>
  <c r="AD189" i="1"/>
  <c r="AC189" i="1"/>
  <c r="AB189" i="1"/>
  <c r="Z189" i="1"/>
  <c r="AA189" i="1" s="1"/>
  <c r="Y189" i="1"/>
  <c r="X189" i="1"/>
  <c r="W189" i="1"/>
  <c r="V189" i="1"/>
  <c r="CI189" i="1" s="1"/>
  <c r="T189" i="1"/>
  <c r="S189" i="1"/>
  <c r="R189" i="1"/>
  <c r="P189" i="1"/>
  <c r="EX188" i="1"/>
  <c r="EW188" i="1"/>
  <c r="EV188" i="1"/>
  <c r="EU188" i="1"/>
  <c r="EP188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V188" i="1"/>
  <c r="DU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B188" i="1"/>
  <c r="DA188" i="1"/>
  <c r="CZ188" i="1"/>
  <c r="CY188" i="1"/>
  <c r="CX188" i="1"/>
  <c r="CW188" i="1"/>
  <c r="CV188" i="1"/>
  <c r="CU188" i="1"/>
  <c r="CT188" i="1"/>
  <c r="CS188" i="1"/>
  <c r="CR188" i="1"/>
  <c r="CQ188" i="1"/>
  <c r="CP188" i="1"/>
  <c r="CO188" i="1"/>
  <c r="CN188" i="1"/>
  <c r="CM188" i="1"/>
  <c r="CH188" i="1"/>
  <c r="CG188" i="1"/>
  <c r="CF188" i="1"/>
  <c r="CE188" i="1"/>
  <c r="CD188" i="1"/>
  <c r="EQ188" i="1" s="1"/>
  <c r="CC188" i="1"/>
  <c r="CB188" i="1"/>
  <c r="CA188" i="1"/>
  <c r="BZ188" i="1"/>
  <c r="BY188" i="1"/>
  <c r="BX188" i="1"/>
  <c r="BW188" i="1"/>
  <c r="BV188" i="1"/>
  <c r="BU188" i="1"/>
  <c r="BT188" i="1"/>
  <c r="BS188" i="1"/>
  <c r="BN188" i="1"/>
  <c r="BM188" i="1"/>
  <c r="BL188" i="1"/>
  <c r="BK188" i="1"/>
  <c r="BJ188" i="1"/>
  <c r="DW188" i="1" s="1"/>
  <c r="BI188" i="1"/>
  <c r="BH188" i="1"/>
  <c r="BG188" i="1"/>
  <c r="BF188" i="1"/>
  <c r="BE188" i="1"/>
  <c r="BD188" i="1"/>
  <c r="BC188" i="1"/>
  <c r="BB188" i="1"/>
  <c r="AY188" i="1"/>
  <c r="AX188" i="1"/>
  <c r="AW188" i="1"/>
  <c r="AU188" i="1"/>
  <c r="AT188" i="1"/>
  <c r="AS188" i="1"/>
  <c r="AR188" i="1"/>
  <c r="AP188" i="1"/>
  <c r="DC188" i="1" s="1"/>
  <c r="AO188" i="1"/>
  <c r="AN188" i="1"/>
  <c r="AM188" i="1"/>
  <c r="AK188" i="1"/>
  <c r="AI188" i="1"/>
  <c r="AH188" i="1"/>
  <c r="AG188" i="1"/>
  <c r="AF188" i="1"/>
  <c r="AE188" i="1"/>
  <c r="AD188" i="1"/>
  <c r="AC188" i="1"/>
  <c r="AB188" i="1"/>
  <c r="Z188" i="1"/>
  <c r="Y188" i="1"/>
  <c r="X188" i="1"/>
  <c r="W188" i="1"/>
  <c r="V188" i="1"/>
  <c r="CI188" i="1" s="1"/>
  <c r="T188" i="1"/>
  <c r="S188" i="1"/>
  <c r="R188" i="1"/>
  <c r="P188" i="1"/>
  <c r="EX187" i="1"/>
  <c r="EW187" i="1"/>
  <c r="EV187" i="1"/>
  <c r="EU187" i="1"/>
  <c r="EP187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V187" i="1"/>
  <c r="DU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B187" i="1"/>
  <c r="DA187" i="1"/>
  <c r="CZ187" i="1"/>
  <c r="CY187" i="1"/>
  <c r="CX187" i="1"/>
  <c r="CW187" i="1"/>
  <c r="CV187" i="1"/>
  <c r="CU187" i="1"/>
  <c r="CT187" i="1"/>
  <c r="CS187" i="1"/>
  <c r="CR187" i="1"/>
  <c r="CQ187" i="1"/>
  <c r="CP187" i="1"/>
  <c r="CO187" i="1"/>
  <c r="CN187" i="1"/>
  <c r="CM187" i="1"/>
  <c r="CH187" i="1"/>
  <c r="CG187" i="1"/>
  <c r="CF187" i="1"/>
  <c r="CE187" i="1"/>
  <c r="CD187" i="1"/>
  <c r="EQ187" i="1" s="1"/>
  <c r="CC187" i="1"/>
  <c r="CB187" i="1"/>
  <c r="CA187" i="1"/>
  <c r="BZ187" i="1"/>
  <c r="BY187" i="1"/>
  <c r="BX187" i="1"/>
  <c r="BW187" i="1"/>
  <c r="BV187" i="1"/>
  <c r="BU187" i="1"/>
  <c r="BT187" i="1"/>
  <c r="BS187" i="1"/>
  <c r="BN187" i="1"/>
  <c r="BM187" i="1"/>
  <c r="BL187" i="1"/>
  <c r="BK187" i="1"/>
  <c r="BJ187" i="1"/>
  <c r="DW187" i="1" s="1"/>
  <c r="BI187" i="1"/>
  <c r="BH187" i="1"/>
  <c r="BG187" i="1"/>
  <c r="BF187" i="1"/>
  <c r="BE187" i="1"/>
  <c r="BD187" i="1"/>
  <c r="BC187" i="1"/>
  <c r="BB187" i="1"/>
  <c r="AY187" i="1"/>
  <c r="AX187" i="1"/>
  <c r="AW187" i="1"/>
  <c r="AU187" i="1"/>
  <c r="AT187" i="1"/>
  <c r="AS187" i="1"/>
  <c r="AR187" i="1"/>
  <c r="AP187" i="1"/>
  <c r="DC187" i="1" s="1"/>
  <c r="AO187" i="1"/>
  <c r="AN187" i="1"/>
  <c r="AM187" i="1"/>
  <c r="AK187" i="1"/>
  <c r="AL187" i="1" s="1"/>
  <c r="AI187" i="1"/>
  <c r="AH187" i="1"/>
  <c r="AG187" i="1"/>
  <c r="AF187" i="1"/>
  <c r="AE187" i="1"/>
  <c r="AD187" i="1"/>
  <c r="AC187" i="1"/>
  <c r="AB187" i="1"/>
  <c r="Z187" i="1"/>
  <c r="AA187" i="1" s="1"/>
  <c r="Y187" i="1"/>
  <c r="X187" i="1"/>
  <c r="W187" i="1"/>
  <c r="V187" i="1"/>
  <c r="CI187" i="1" s="1"/>
  <c r="T187" i="1"/>
  <c r="S187" i="1"/>
  <c r="R187" i="1"/>
  <c r="P187" i="1"/>
  <c r="EX186" i="1"/>
  <c r="EW186" i="1"/>
  <c r="EV186" i="1"/>
  <c r="EU186" i="1"/>
  <c r="EP186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V186" i="1"/>
  <c r="DU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B186" i="1"/>
  <c r="DA186" i="1"/>
  <c r="CZ186" i="1"/>
  <c r="CY186" i="1"/>
  <c r="CX186" i="1"/>
  <c r="CW186" i="1"/>
  <c r="CV186" i="1"/>
  <c r="CU186" i="1"/>
  <c r="CT186" i="1"/>
  <c r="CS186" i="1"/>
  <c r="CR186" i="1"/>
  <c r="CQ186" i="1"/>
  <c r="CP186" i="1"/>
  <c r="CO186" i="1"/>
  <c r="CN186" i="1"/>
  <c r="CM186" i="1"/>
  <c r="CH186" i="1"/>
  <c r="CG186" i="1"/>
  <c r="CF186" i="1"/>
  <c r="CE186" i="1"/>
  <c r="CD186" i="1"/>
  <c r="EQ186" i="1" s="1"/>
  <c r="CC186" i="1"/>
  <c r="CB186" i="1"/>
  <c r="CA186" i="1"/>
  <c r="BZ186" i="1"/>
  <c r="BY186" i="1"/>
  <c r="BX186" i="1"/>
  <c r="BW186" i="1"/>
  <c r="BV186" i="1"/>
  <c r="BU186" i="1"/>
  <c r="BT186" i="1"/>
  <c r="BS186" i="1"/>
  <c r="BN186" i="1"/>
  <c r="BM186" i="1"/>
  <c r="BL186" i="1"/>
  <c r="BK186" i="1"/>
  <c r="BJ186" i="1"/>
  <c r="DW186" i="1" s="1"/>
  <c r="BI186" i="1"/>
  <c r="BH186" i="1"/>
  <c r="BG186" i="1"/>
  <c r="BF186" i="1"/>
  <c r="BE186" i="1"/>
  <c r="BD186" i="1"/>
  <c r="BC186" i="1"/>
  <c r="BB186" i="1"/>
  <c r="AY186" i="1"/>
  <c r="AX186" i="1"/>
  <c r="AW186" i="1"/>
  <c r="AU186" i="1"/>
  <c r="AT186" i="1"/>
  <c r="AS186" i="1"/>
  <c r="AR186" i="1"/>
  <c r="AP186" i="1"/>
  <c r="DC186" i="1" s="1"/>
  <c r="AO186" i="1"/>
  <c r="AN186" i="1"/>
  <c r="AM186" i="1"/>
  <c r="AK186" i="1"/>
  <c r="AI186" i="1"/>
  <c r="AH186" i="1"/>
  <c r="AG186" i="1"/>
  <c r="AF186" i="1"/>
  <c r="AE186" i="1"/>
  <c r="AD186" i="1"/>
  <c r="AC186" i="1"/>
  <c r="AB186" i="1"/>
  <c r="Z186" i="1"/>
  <c r="Y186" i="1"/>
  <c r="X186" i="1"/>
  <c r="W186" i="1"/>
  <c r="V186" i="1"/>
  <c r="CI186" i="1" s="1"/>
  <c r="T186" i="1"/>
  <c r="S186" i="1"/>
  <c r="R186" i="1"/>
  <c r="P186" i="1"/>
  <c r="EX185" i="1"/>
  <c r="EW185" i="1"/>
  <c r="EV185" i="1"/>
  <c r="EU185" i="1"/>
  <c r="EP185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V185" i="1"/>
  <c r="DU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B185" i="1"/>
  <c r="DA185" i="1"/>
  <c r="CZ185" i="1"/>
  <c r="CY185" i="1"/>
  <c r="CX185" i="1"/>
  <c r="CW185" i="1"/>
  <c r="CV185" i="1"/>
  <c r="CU185" i="1"/>
  <c r="CT185" i="1"/>
  <c r="CS185" i="1"/>
  <c r="CR185" i="1"/>
  <c r="CQ185" i="1"/>
  <c r="CP185" i="1"/>
  <c r="CO185" i="1"/>
  <c r="CN185" i="1"/>
  <c r="CM185" i="1"/>
  <c r="CH185" i="1"/>
  <c r="CG185" i="1"/>
  <c r="CF185" i="1"/>
  <c r="CE185" i="1"/>
  <c r="CD185" i="1"/>
  <c r="EQ185" i="1" s="1"/>
  <c r="CC185" i="1"/>
  <c r="CB185" i="1"/>
  <c r="CA185" i="1"/>
  <c r="BZ185" i="1"/>
  <c r="BY185" i="1"/>
  <c r="BX185" i="1"/>
  <c r="BW185" i="1"/>
  <c r="BV185" i="1"/>
  <c r="BU185" i="1"/>
  <c r="BT185" i="1"/>
  <c r="BS185" i="1"/>
  <c r="BN185" i="1"/>
  <c r="BM185" i="1"/>
  <c r="BL185" i="1"/>
  <c r="BK185" i="1"/>
  <c r="BJ185" i="1"/>
  <c r="DW185" i="1" s="1"/>
  <c r="BI185" i="1"/>
  <c r="BH185" i="1"/>
  <c r="BG185" i="1"/>
  <c r="BF185" i="1"/>
  <c r="BE185" i="1"/>
  <c r="BD185" i="1"/>
  <c r="BC185" i="1"/>
  <c r="BB185" i="1"/>
  <c r="AY185" i="1"/>
  <c r="AX185" i="1"/>
  <c r="AW185" i="1"/>
  <c r="AU185" i="1"/>
  <c r="AT185" i="1"/>
  <c r="AS185" i="1"/>
  <c r="AR185" i="1"/>
  <c r="AP185" i="1"/>
  <c r="DC185" i="1" s="1"/>
  <c r="AO185" i="1"/>
  <c r="AN185" i="1"/>
  <c r="AM185" i="1"/>
  <c r="AK185" i="1"/>
  <c r="AL185" i="1" s="1"/>
  <c r="AI185" i="1"/>
  <c r="AH185" i="1"/>
  <c r="AG185" i="1"/>
  <c r="AF185" i="1"/>
  <c r="AE185" i="1"/>
  <c r="AD185" i="1"/>
  <c r="AC185" i="1"/>
  <c r="AB185" i="1"/>
  <c r="Z185" i="1"/>
  <c r="AA185" i="1" s="1"/>
  <c r="Y185" i="1"/>
  <c r="X185" i="1"/>
  <c r="W185" i="1"/>
  <c r="V185" i="1"/>
  <c r="CI185" i="1" s="1"/>
  <c r="T185" i="1"/>
  <c r="S185" i="1"/>
  <c r="R185" i="1"/>
  <c r="P185" i="1"/>
  <c r="EX184" i="1"/>
  <c r="EW184" i="1"/>
  <c r="EV184" i="1"/>
  <c r="EU184" i="1"/>
  <c r="EP184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V184" i="1"/>
  <c r="DU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B184" i="1"/>
  <c r="DA184" i="1"/>
  <c r="CZ184" i="1"/>
  <c r="CY184" i="1"/>
  <c r="CX184" i="1"/>
  <c r="CW184" i="1"/>
  <c r="CV184" i="1"/>
  <c r="CU184" i="1"/>
  <c r="CT184" i="1"/>
  <c r="CS184" i="1"/>
  <c r="CR184" i="1"/>
  <c r="CQ184" i="1"/>
  <c r="CP184" i="1"/>
  <c r="CO184" i="1"/>
  <c r="CN184" i="1"/>
  <c r="CM184" i="1"/>
  <c r="CH184" i="1"/>
  <c r="CG184" i="1"/>
  <c r="CF184" i="1"/>
  <c r="CE184" i="1"/>
  <c r="CD184" i="1"/>
  <c r="EQ184" i="1" s="1"/>
  <c r="CC184" i="1"/>
  <c r="CB184" i="1"/>
  <c r="CA184" i="1"/>
  <c r="BZ184" i="1"/>
  <c r="BY184" i="1"/>
  <c r="BX184" i="1"/>
  <c r="BW184" i="1"/>
  <c r="BV184" i="1"/>
  <c r="BU184" i="1"/>
  <c r="BT184" i="1"/>
  <c r="BS184" i="1"/>
  <c r="BN184" i="1"/>
  <c r="BM184" i="1"/>
  <c r="BL184" i="1"/>
  <c r="BK184" i="1"/>
  <c r="BJ184" i="1"/>
  <c r="DW184" i="1" s="1"/>
  <c r="BI184" i="1"/>
  <c r="BH184" i="1"/>
  <c r="BG184" i="1"/>
  <c r="BF184" i="1"/>
  <c r="BE184" i="1"/>
  <c r="BD184" i="1"/>
  <c r="BC184" i="1"/>
  <c r="BB184" i="1"/>
  <c r="AY184" i="1"/>
  <c r="AX184" i="1"/>
  <c r="AW184" i="1"/>
  <c r="AU184" i="1"/>
  <c r="AT184" i="1"/>
  <c r="AS184" i="1"/>
  <c r="AR184" i="1"/>
  <c r="AP184" i="1"/>
  <c r="DC184" i="1" s="1"/>
  <c r="AO184" i="1"/>
  <c r="AN184" i="1"/>
  <c r="AM184" i="1"/>
  <c r="AK184" i="1"/>
  <c r="AI184" i="1"/>
  <c r="AH184" i="1"/>
  <c r="AG184" i="1"/>
  <c r="AF184" i="1"/>
  <c r="AE184" i="1"/>
  <c r="AD184" i="1"/>
  <c r="AC184" i="1"/>
  <c r="AB184" i="1"/>
  <c r="Z184" i="1"/>
  <c r="Y184" i="1"/>
  <c r="X184" i="1"/>
  <c r="W184" i="1"/>
  <c r="V184" i="1"/>
  <c r="CI184" i="1" s="1"/>
  <c r="T184" i="1"/>
  <c r="S184" i="1"/>
  <c r="R184" i="1"/>
  <c r="P184" i="1"/>
  <c r="EX183" i="1"/>
  <c r="EW183" i="1"/>
  <c r="EV183" i="1"/>
  <c r="EU183" i="1"/>
  <c r="EP183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V183" i="1"/>
  <c r="DU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B183" i="1"/>
  <c r="DA183" i="1"/>
  <c r="CZ183" i="1"/>
  <c r="CY183" i="1"/>
  <c r="CX183" i="1"/>
  <c r="CW183" i="1"/>
  <c r="CV183" i="1"/>
  <c r="CU183" i="1"/>
  <c r="CT183" i="1"/>
  <c r="CS183" i="1"/>
  <c r="CR183" i="1"/>
  <c r="CQ183" i="1"/>
  <c r="CP183" i="1"/>
  <c r="CO183" i="1"/>
  <c r="CN183" i="1"/>
  <c r="CM183" i="1"/>
  <c r="CH183" i="1"/>
  <c r="CG183" i="1"/>
  <c r="CF183" i="1"/>
  <c r="CE183" i="1"/>
  <c r="CD183" i="1"/>
  <c r="EQ183" i="1" s="1"/>
  <c r="CC183" i="1"/>
  <c r="CB183" i="1"/>
  <c r="CA183" i="1"/>
  <c r="BZ183" i="1"/>
  <c r="BY183" i="1"/>
  <c r="BX183" i="1"/>
  <c r="BW183" i="1"/>
  <c r="BV183" i="1"/>
  <c r="BU183" i="1"/>
  <c r="BT183" i="1"/>
  <c r="BS183" i="1"/>
  <c r="BN183" i="1"/>
  <c r="BM183" i="1"/>
  <c r="BL183" i="1"/>
  <c r="BK183" i="1"/>
  <c r="BJ183" i="1"/>
  <c r="DW183" i="1" s="1"/>
  <c r="BI183" i="1"/>
  <c r="BH183" i="1"/>
  <c r="BG183" i="1"/>
  <c r="BF183" i="1"/>
  <c r="BE183" i="1"/>
  <c r="BD183" i="1"/>
  <c r="BC183" i="1"/>
  <c r="BB183" i="1"/>
  <c r="AY183" i="1"/>
  <c r="AX183" i="1"/>
  <c r="AW183" i="1"/>
  <c r="AU183" i="1"/>
  <c r="AT183" i="1"/>
  <c r="AS183" i="1"/>
  <c r="AR183" i="1"/>
  <c r="AP183" i="1"/>
  <c r="DC183" i="1" s="1"/>
  <c r="AO183" i="1"/>
  <c r="AN183" i="1"/>
  <c r="AM183" i="1"/>
  <c r="AK183" i="1"/>
  <c r="AL183" i="1" s="1"/>
  <c r="AI183" i="1"/>
  <c r="AH183" i="1"/>
  <c r="AG183" i="1"/>
  <c r="AF183" i="1"/>
  <c r="AE183" i="1"/>
  <c r="AD183" i="1"/>
  <c r="AC183" i="1"/>
  <c r="AB183" i="1"/>
  <c r="Z183" i="1"/>
  <c r="AA183" i="1" s="1"/>
  <c r="Y183" i="1"/>
  <c r="X183" i="1"/>
  <c r="W183" i="1"/>
  <c r="V183" i="1"/>
  <c r="CI183" i="1" s="1"/>
  <c r="T183" i="1"/>
  <c r="S183" i="1"/>
  <c r="R183" i="1"/>
  <c r="P183" i="1"/>
  <c r="EX182" i="1"/>
  <c r="EW182" i="1"/>
  <c r="EV182" i="1"/>
  <c r="EU182" i="1"/>
  <c r="EP182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V182" i="1"/>
  <c r="DU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B182" i="1"/>
  <c r="DA182" i="1"/>
  <c r="CZ182" i="1"/>
  <c r="CY182" i="1"/>
  <c r="CX182" i="1"/>
  <c r="CW182" i="1"/>
  <c r="CV182" i="1"/>
  <c r="CU182" i="1"/>
  <c r="CT182" i="1"/>
  <c r="CS182" i="1"/>
  <c r="CR182" i="1"/>
  <c r="CQ182" i="1"/>
  <c r="CP182" i="1"/>
  <c r="CO182" i="1"/>
  <c r="CN182" i="1"/>
  <c r="CM182" i="1"/>
  <c r="CH182" i="1"/>
  <c r="CG182" i="1"/>
  <c r="CF182" i="1"/>
  <c r="CE182" i="1"/>
  <c r="CD182" i="1"/>
  <c r="EQ182" i="1" s="1"/>
  <c r="CC182" i="1"/>
  <c r="CB182" i="1"/>
  <c r="CA182" i="1"/>
  <c r="BZ182" i="1"/>
  <c r="BY182" i="1"/>
  <c r="BX182" i="1"/>
  <c r="BW182" i="1"/>
  <c r="BV182" i="1"/>
  <c r="BU182" i="1"/>
  <c r="BT182" i="1"/>
  <c r="BS182" i="1"/>
  <c r="BN182" i="1"/>
  <c r="BM182" i="1"/>
  <c r="BL182" i="1"/>
  <c r="BK182" i="1"/>
  <c r="BJ182" i="1"/>
  <c r="DW182" i="1" s="1"/>
  <c r="BI182" i="1"/>
  <c r="BH182" i="1"/>
  <c r="BG182" i="1"/>
  <c r="BF182" i="1"/>
  <c r="BE182" i="1"/>
  <c r="BD182" i="1"/>
  <c r="BC182" i="1"/>
  <c r="BB182" i="1"/>
  <c r="AY182" i="1"/>
  <c r="AX182" i="1"/>
  <c r="AW182" i="1"/>
  <c r="AU182" i="1"/>
  <c r="AT182" i="1"/>
  <c r="AS182" i="1"/>
  <c r="AR182" i="1"/>
  <c r="AP182" i="1"/>
  <c r="DC182" i="1" s="1"/>
  <c r="AO182" i="1"/>
  <c r="AN182" i="1"/>
  <c r="AM182" i="1"/>
  <c r="AK182" i="1"/>
  <c r="AI182" i="1"/>
  <c r="AH182" i="1"/>
  <c r="AG182" i="1"/>
  <c r="AF182" i="1"/>
  <c r="AE182" i="1"/>
  <c r="AD182" i="1"/>
  <c r="AC182" i="1"/>
  <c r="AB182" i="1"/>
  <c r="Z182" i="1"/>
  <c r="Y182" i="1"/>
  <c r="X182" i="1"/>
  <c r="W182" i="1"/>
  <c r="V182" i="1"/>
  <c r="CI182" i="1" s="1"/>
  <c r="T182" i="1"/>
  <c r="S182" i="1"/>
  <c r="R182" i="1"/>
  <c r="P182" i="1"/>
  <c r="EX181" i="1"/>
  <c r="EW181" i="1"/>
  <c r="EV181" i="1"/>
  <c r="EU181" i="1"/>
  <c r="EP181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V181" i="1"/>
  <c r="DU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B181" i="1"/>
  <c r="DA181" i="1"/>
  <c r="CZ181" i="1"/>
  <c r="CY181" i="1"/>
  <c r="CX181" i="1"/>
  <c r="CW181" i="1"/>
  <c r="CV181" i="1"/>
  <c r="CU181" i="1"/>
  <c r="CT181" i="1"/>
  <c r="CS181" i="1"/>
  <c r="CR181" i="1"/>
  <c r="CQ181" i="1"/>
  <c r="CP181" i="1"/>
  <c r="CO181" i="1"/>
  <c r="CN181" i="1"/>
  <c r="CM181" i="1"/>
  <c r="CH181" i="1"/>
  <c r="CG181" i="1"/>
  <c r="CF181" i="1"/>
  <c r="CE181" i="1"/>
  <c r="CD181" i="1"/>
  <c r="EQ181" i="1" s="1"/>
  <c r="CC181" i="1"/>
  <c r="CB181" i="1"/>
  <c r="CA181" i="1"/>
  <c r="BZ181" i="1"/>
  <c r="BY181" i="1"/>
  <c r="BX181" i="1"/>
  <c r="BW181" i="1"/>
  <c r="BV181" i="1"/>
  <c r="BU181" i="1"/>
  <c r="BT181" i="1"/>
  <c r="BS181" i="1"/>
  <c r="BN181" i="1"/>
  <c r="BM181" i="1"/>
  <c r="BL181" i="1"/>
  <c r="BK181" i="1"/>
  <c r="BJ181" i="1"/>
  <c r="DW181" i="1" s="1"/>
  <c r="BI181" i="1"/>
  <c r="BH181" i="1"/>
  <c r="BG181" i="1"/>
  <c r="BF181" i="1"/>
  <c r="BE181" i="1"/>
  <c r="BD181" i="1"/>
  <c r="BC181" i="1"/>
  <c r="BB181" i="1"/>
  <c r="AY181" i="1"/>
  <c r="AX181" i="1"/>
  <c r="AW181" i="1"/>
  <c r="AU181" i="1"/>
  <c r="AT181" i="1"/>
  <c r="AS181" i="1"/>
  <c r="AR181" i="1"/>
  <c r="AP181" i="1"/>
  <c r="DC181" i="1" s="1"/>
  <c r="AO181" i="1"/>
  <c r="AN181" i="1"/>
  <c r="AM181" i="1"/>
  <c r="AK181" i="1"/>
  <c r="AL181" i="1" s="1"/>
  <c r="AI181" i="1"/>
  <c r="AH181" i="1"/>
  <c r="AG181" i="1"/>
  <c r="AF181" i="1"/>
  <c r="AE181" i="1"/>
  <c r="AD181" i="1"/>
  <c r="AC181" i="1"/>
  <c r="AB181" i="1"/>
  <c r="Z181" i="1"/>
  <c r="AA181" i="1" s="1"/>
  <c r="Y181" i="1"/>
  <c r="X181" i="1"/>
  <c r="W181" i="1"/>
  <c r="V181" i="1"/>
  <c r="CI181" i="1" s="1"/>
  <c r="T181" i="1"/>
  <c r="S181" i="1"/>
  <c r="R181" i="1"/>
  <c r="P181" i="1"/>
  <c r="EX180" i="1"/>
  <c r="EW180" i="1"/>
  <c r="EV180" i="1"/>
  <c r="EU180" i="1"/>
  <c r="EP180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V180" i="1"/>
  <c r="DU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B180" i="1"/>
  <c r="DA180" i="1"/>
  <c r="CZ180" i="1"/>
  <c r="CY180" i="1"/>
  <c r="CX180" i="1"/>
  <c r="CW180" i="1"/>
  <c r="CV180" i="1"/>
  <c r="CU180" i="1"/>
  <c r="CT180" i="1"/>
  <c r="CS180" i="1"/>
  <c r="CR180" i="1"/>
  <c r="CQ180" i="1"/>
  <c r="CP180" i="1"/>
  <c r="CO180" i="1"/>
  <c r="CN180" i="1"/>
  <c r="CM180" i="1"/>
  <c r="CH180" i="1"/>
  <c r="CG180" i="1"/>
  <c r="CF180" i="1"/>
  <c r="CE180" i="1"/>
  <c r="CD180" i="1"/>
  <c r="EQ180" i="1" s="1"/>
  <c r="CC180" i="1"/>
  <c r="CB180" i="1"/>
  <c r="CA180" i="1"/>
  <c r="BZ180" i="1"/>
  <c r="BY180" i="1"/>
  <c r="BX180" i="1"/>
  <c r="BW180" i="1"/>
  <c r="BV180" i="1"/>
  <c r="BU180" i="1"/>
  <c r="BT180" i="1"/>
  <c r="BS180" i="1"/>
  <c r="BN180" i="1"/>
  <c r="BM180" i="1"/>
  <c r="BL180" i="1"/>
  <c r="BK180" i="1"/>
  <c r="BJ180" i="1"/>
  <c r="DW180" i="1" s="1"/>
  <c r="BI180" i="1"/>
  <c r="BH180" i="1"/>
  <c r="BG180" i="1"/>
  <c r="BF180" i="1"/>
  <c r="BE180" i="1"/>
  <c r="BD180" i="1"/>
  <c r="BC180" i="1"/>
  <c r="BB180" i="1"/>
  <c r="AY180" i="1"/>
  <c r="AX180" i="1"/>
  <c r="AW180" i="1"/>
  <c r="AU180" i="1"/>
  <c r="AT180" i="1"/>
  <c r="AS180" i="1"/>
  <c r="AR180" i="1"/>
  <c r="AP180" i="1"/>
  <c r="DC180" i="1" s="1"/>
  <c r="AO180" i="1"/>
  <c r="AN180" i="1"/>
  <c r="AM180" i="1"/>
  <c r="AK180" i="1"/>
  <c r="AI180" i="1"/>
  <c r="AH180" i="1"/>
  <c r="AG180" i="1"/>
  <c r="AF180" i="1"/>
  <c r="AE180" i="1"/>
  <c r="AD180" i="1"/>
  <c r="AC180" i="1"/>
  <c r="AB180" i="1"/>
  <c r="Z180" i="1"/>
  <c r="Y180" i="1"/>
  <c r="X180" i="1"/>
  <c r="W180" i="1"/>
  <c r="V180" i="1"/>
  <c r="CI180" i="1" s="1"/>
  <c r="T180" i="1"/>
  <c r="S180" i="1"/>
  <c r="R180" i="1"/>
  <c r="P180" i="1"/>
  <c r="EX179" i="1"/>
  <c r="EW179" i="1"/>
  <c r="EV179" i="1"/>
  <c r="EU179" i="1"/>
  <c r="EP179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V179" i="1"/>
  <c r="DU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B179" i="1"/>
  <c r="DA179" i="1"/>
  <c r="CZ179" i="1"/>
  <c r="CY179" i="1"/>
  <c r="CX179" i="1"/>
  <c r="CW179" i="1"/>
  <c r="CV179" i="1"/>
  <c r="CU179" i="1"/>
  <c r="CT179" i="1"/>
  <c r="CS179" i="1"/>
  <c r="CR179" i="1"/>
  <c r="CQ179" i="1"/>
  <c r="CP179" i="1"/>
  <c r="CO179" i="1"/>
  <c r="CN179" i="1"/>
  <c r="CM179" i="1"/>
  <c r="CH179" i="1"/>
  <c r="CG179" i="1"/>
  <c r="CF179" i="1"/>
  <c r="CE179" i="1"/>
  <c r="CD179" i="1"/>
  <c r="EQ179" i="1" s="1"/>
  <c r="CC179" i="1"/>
  <c r="CB179" i="1"/>
  <c r="CA179" i="1"/>
  <c r="BZ179" i="1"/>
  <c r="BY179" i="1"/>
  <c r="BX179" i="1"/>
  <c r="BW179" i="1"/>
  <c r="BV179" i="1"/>
  <c r="BU179" i="1"/>
  <c r="BT179" i="1"/>
  <c r="BS179" i="1"/>
  <c r="BN179" i="1"/>
  <c r="BM179" i="1"/>
  <c r="BL179" i="1"/>
  <c r="BK179" i="1"/>
  <c r="BJ179" i="1"/>
  <c r="DW179" i="1" s="1"/>
  <c r="BI179" i="1"/>
  <c r="BH179" i="1"/>
  <c r="BG179" i="1"/>
  <c r="BF179" i="1"/>
  <c r="BE179" i="1"/>
  <c r="BD179" i="1"/>
  <c r="BC179" i="1"/>
  <c r="BB179" i="1"/>
  <c r="AY179" i="1"/>
  <c r="AX179" i="1"/>
  <c r="AW179" i="1"/>
  <c r="AU179" i="1"/>
  <c r="AT179" i="1"/>
  <c r="AS179" i="1"/>
  <c r="AR179" i="1"/>
  <c r="AP179" i="1"/>
  <c r="DC179" i="1" s="1"/>
  <c r="AO179" i="1"/>
  <c r="AN179" i="1"/>
  <c r="AM179" i="1"/>
  <c r="AK179" i="1"/>
  <c r="AL179" i="1" s="1"/>
  <c r="AI179" i="1"/>
  <c r="AH179" i="1"/>
  <c r="AG179" i="1"/>
  <c r="AF179" i="1"/>
  <c r="AE179" i="1"/>
  <c r="AD179" i="1"/>
  <c r="AC179" i="1"/>
  <c r="AB179" i="1"/>
  <c r="Z179" i="1"/>
  <c r="AA179" i="1" s="1"/>
  <c r="Y179" i="1"/>
  <c r="X179" i="1"/>
  <c r="W179" i="1"/>
  <c r="V179" i="1"/>
  <c r="CI179" i="1" s="1"/>
  <c r="T179" i="1"/>
  <c r="S179" i="1"/>
  <c r="R179" i="1"/>
  <c r="P179" i="1"/>
  <c r="EX178" i="1"/>
  <c r="EW178" i="1"/>
  <c r="EV178" i="1"/>
  <c r="EU178" i="1"/>
  <c r="EP178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V178" i="1"/>
  <c r="DU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B178" i="1"/>
  <c r="DA178" i="1"/>
  <c r="CZ178" i="1"/>
  <c r="CY178" i="1"/>
  <c r="CX178" i="1"/>
  <c r="CW178" i="1"/>
  <c r="CV178" i="1"/>
  <c r="CU178" i="1"/>
  <c r="CT178" i="1"/>
  <c r="CS178" i="1"/>
  <c r="CR178" i="1"/>
  <c r="CQ178" i="1"/>
  <c r="CP178" i="1"/>
  <c r="CO178" i="1"/>
  <c r="CN178" i="1"/>
  <c r="CM178" i="1"/>
  <c r="CH178" i="1"/>
  <c r="CG178" i="1"/>
  <c r="CF178" i="1"/>
  <c r="CE178" i="1"/>
  <c r="CD178" i="1"/>
  <c r="EQ178" i="1" s="1"/>
  <c r="CC178" i="1"/>
  <c r="CB178" i="1"/>
  <c r="CA178" i="1"/>
  <c r="BZ178" i="1"/>
  <c r="BY178" i="1"/>
  <c r="BX178" i="1"/>
  <c r="BW178" i="1"/>
  <c r="BV178" i="1"/>
  <c r="BU178" i="1"/>
  <c r="BT178" i="1"/>
  <c r="BS178" i="1"/>
  <c r="BN178" i="1"/>
  <c r="BM178" i="1"/>
  <c r="BL178" i="1"/>
  <c r="BK178" i="1"/>
  <c r="BJ178" i="1"/>
  <c r="DW178" i="1" s="1"/>
  <c r="BI178" i="1"/>
  <c r="BH178" i="1"/>
  <c r="BG178" i="1"/>
  <c r="BF178" i="1"/>
  <c r="BE178" i="1"/>
  <c r="BD178" i="1"/>
  <c r="BC178" i="1"/>
  <c r="BB178" i="1"/>
  <c r="AY178" i="1"/>
  <c r="AX178" i="1"/>
  <c r="AW178" i="1"/>
  <c r="AU178" i="1"/>
  <c r="AT178" i="1"/>
  <c r="AS178" i="1"/>
  <c r="AR178" i="1"/>
  <c r="AP178" i="1"/>
  <c r="DC178" i="1" s="1"/>
  <c r="AO178" i="1"/>
  <c r="AN178" i="1"/>
  <c r="AM178" i="1"/>
  <c r="AK178" i="1"/>
  <c r="AI178" i="1"/>
  <c r="AH178" i="1"/>
  <c r="AG178" i="1"/>
  <c r="AF178" i="1"/>
  <c r="AE178" i="1"/>
  <c r="AD178" i="1"/>
  <c r="AC178" i="1"/>
  <c r="AB178" i="1"/>
  <c r="Z178" i="1"/>
  <c r="Y178" i="1"/>
  <c r="X178" i="1"/>
  <c r="W178" i="1"/>
  <c r="V178" i="1"/>
  <c r="CI178" i="1" s="1"/>
  <c r="T178" i="1"/>
  <c r="S178" i="1"/>
  <c r="R178" i="1"/>
  <c r="P178" i="1"/>
  <c r="EX177" i="1"/>
  <c r="EW177" i="1"/>
  <c r="EV177" i="1"/>
  <c r="EU177" i="1"/>
  <c r="EP177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V177" i="1"/>
  <c r="DU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B177" i="1"/>
  <c r="DA177" i="1"/>
  <c r="CZ177" i="1"/>
  <c r="CY177" i="1"/>
  <c r="CX177" i="1"/>
  <c r="CW177" i="1"/>
  <c r="CV177" i="1"/>
  <c r="CU177" i="1"/>
  <c r="CT177" i="1"/>
  <c r="CS177" i="1"/>
  <c r="CR177" i="1"/>
  <c r="CQ177" i="1"/>
  <c r="CP177" i="1"/>
  <c r="CO177" i="1"/>
  <c r="CN177" i="1"/>
  <c r="CM177" i="1"/>
  <c r="CH177" i="1"/>
  <c r="CG177" i="1"/>
  <c r="CF177" i="1"/>
  <c r="CE177" i="1"/>
  <c r="CD177" i="1"/>
  <c r="EQ177" i="1" s="1"/>
  <c r="CC177" i="1"/>
  <c r="CB177" i="1"/>
  <c r="CA177" i="1"/>
  <c r="BZ177" i="1"/>
  <c r="BY177" i="1"/>
  <c r="BX177" i="1"/>
  <c r="BW177" i="1"/>
  <c r="BV177" i="1"/>
  <c r="BU177" i="1"/>
  <c r="BT177" i="1"/>
  <c r="BS177" i="1"/>
  <c r="BN177" i="1"/>
  <c r="BM177" i="1"/>
  <c r="BL177" i="1"/>
  <c r="BK177" i="1"/>
  <c r="BJ177" i="1"/>
  <c r="DW177" i="1" s="1"/>
  <c r="BI177" i="1"/>
  <c r="BH177" i="1"/>
  <c r="BG177" i="1"/>
  <c r="BF177" i="1"/>
  <c r="BE177" i="1"/>
  <c r="BD177" i="1"/>
  <c r="BC177" i="1"/>
  <c r="BB177" i="1"/>
  <c r="AY177" i="1"/>
  <c r="AX177" i="1"/>
  <c r="AW177" i="1"/>
  <c r="AU177" i="1"/>
  <c r="AT177" i="1"/>
  <c r="AS177" i="1"/>
  <c r="AR177" i="1"/>
  <c r="AP177" i="1"/>
  <c r="DC177" i="1" s="1"/>
  <c r="AO177" i="1"/>
  <c r="AN177" i="1"/>
  <c r="AM177" i="1"/>
  <c r="AK177" i="1"/>
  <c r="AL177" i="1" s="1"/>
  <c r="AI177" i="1"/>
  <c r="AH177" i="1"/>
  <c r="AG177" i="1"/>
  <c r="AF177" i="1"/>
  <c r="AE177" i="1"/>
  <c r="AD177" i="1"/>
  <c r="AC177" i="1"/>
  <c r="AB177" i="1"/>
  <c r="Z177" i="1"/>
  <c r="AA177" i="1" s="1"/>
  <c r="Y177" i="1"/>
  <c r="X177" i="1"/>
  <c r="W177" i="1"/>
  <c r="V177" i="1"/>
  <c r="CI177" i="1" s="1"/>
  <c r="T177" i="1"/>
  <c r="S177" i="1"/>
  <c r="R177" i="1"/>
  <c r="P177" i="1"/>
  <c r="EX176" i="1"/>
  <c r="EW176" i="1"/>
  <c r="EV176" i="1"/>
  <c r="EU176" i="1"/>
  <c r="EP176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V176" i="1"/>
  <c r="DU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B176" i="1"/>
  <c r="DA176" i="1"/>
  <c r="CZ176" i="1"/>
  <c r="CY176" i="1"/>
  <c r="CX176" i="1"/>
  <c r="CW176" i="1"/>
  <c r="CV176" i="1"/>
  <c r="CU176" i="1"/>
  <c r="CT176" i="1"/>
  <c r="CS176" i="1"/>
  <c r="CR176" i="1"/>
  <c r="CQ176" i="1"/>
  <c r="CP176" i="1"/>
  <c r="CO176" i="1"/>
  <c r="CN176" i="1"/>
  <c r="CM176" i="1"/>
  <c r="CH176" i="1"/>
  <c r="CG176" i="1"/>
  <c r="CF176" i="1"/>
  <c r="CE176" i="1"/>
  <c r="CD176" i="1"/>
  <c r="EQ176" i="1" s="1"/>
  <c r="CC176" i="1"/>
  <c r="CB176" i="1"/>
  <c r="CA176" i="1"/>
  <c r="BZ176" i="1"/>
  <c r="BY176" i="1"/>
  <c r="BX176" i="1"/>
  <c r="BW176" i="1"/>
  <c r="BV176" i="1"/>
  <c r="BU176" i="1"/>
  <c r="BT176" i="1"/>
  <c r="BS176" i="1"/>
  <c r="BN176" i="1"/>
  <c r="BM176" i="1"/>
  <c r="BL176" i="1"/>
  <c r="BK176" i="1"/>
  <c r="BJ176" i="1"/>
  <c r="DW176" i="1" s="1"/>
  <c r="BI176" i="1"/>
  <c r="BH176" i="1"/>
  <c r="BG176" i="1"/>
  <c r="BF176" i="1"/>
  <c r="BE176" i="1"/>
  <c r="BD176" i="1"/>
  <c r="BC176" i="1"/>
  <c r="BB176" i="1"/>
  <c r="AY176" i="1"/>
  <c r="AX176" i="1"/>
  <c r="AW176" i="1"/>
  <c r="AU176" i="1"/>
  <c r="AT176" i="1"/>
  <c r="AS176" i="1"/>
  <c r="AR176" i="1"/>
  <c r="AP176" i="1"/>
  <c r="DC176" i="1" s="1"/>
  <c r="AO176" i="1"/>
  <c r="AN176" i="1"/>
  <c r="AM176" i="1"/>
  <c r="AK176" i="1"/>
  <c r="AI176" i="1"/>
  <c r="AH176" i="1"/>
  <c r="AG176" i="1"/>
  <c r="AF176" i="1"/>
  <c r="AE176" i="1"/>
  <c r="AD176" i="1"/>
  <c r="AC176" i="1"/>
  <c r="AB176" i="1"/>
  <c r="Z176" i="1"/>
  <c r="Y176" i="1"/>
  <c r="X176" i="1"/>
  <c r="W176" i="1"/>
  <c r="V176" i="1"/>
  <c r="CI176" i="1" s="1"/>
  <c r="T176" i="1"/>
  <c r="S176" i="1"/>
  <c r="R176" i="1"/>
  <c r="P176" i="1"/>
  <c r="EX175" i="1"/>
  <c r="EW175" i="1"/>
  <c r="EV175" i="1"/>
  <c r="EU175" i="1"/>
  <c r="EP175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V175" i="1"/>
  <c r="DU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B175" i="1"/>
  <c r="DA175" i="1"/>
  <c r="CZ175" i="1"/>
  <c r="CY175" i="1"/>
  <c r="CX175" i="1"/>
  <c r="CW175" i="1"/>
  <c r="CV175" i="1"/>
  <c r="CU175" i="1"/>
  <c r="CT175" i="1"/>
  <c r="CS175" i="1"/>
  <c r="CR175" i="1"/>
  <c r="CQ175" i="1"/>
  <c r="CP175" i="1"/>
  <c r="CO175" i="1"/>
  <c r="CN175" i="1"/>
  <c r="CM175" i="1"/>
  <c r="CH175" i="1"/>
  <c r="CG175" i="1"/>
  <c r="CF175" i="1"/>
  <c r="CE175" i="1"/>
  <c r="CD175" i="1"/>
  <c r="EQ175" i="1" s="1"/>
  <c r="CC175" i="1"/>
  <c r="CB175" i="1"/>
  <c r="CA175" i="1"/>
  <c r="BZ175" i="1"/>
  <c r="BY175" i="1"/>
  <c r="BX175" i="1"/>
  <c r="BW175" i="1"/>
  <c r="BV175" i="1"/>
  <c r="BU175" i="1"/>
  <c r="BT175" i="1"/>
  <c r="BS175" i="1"/>
  <c r="BN175" i="1"/>
  <c r="BM175" i="1"/>
  <c r="BL175" i="1"/>
  <c r="BK175" i="1"/>
  <c r="BJ175" i="1"/>
  <c r="DW175" i="1" s="1"/>
  <c r="BI175" i="1"/>
  <c r="BH175" i="1"/>
  <c r="BG175" i="1"/>
  <c r="BF175" i="1"/>
  <c r="BE175" i="1"/>
  <c r="BD175" i="1"/>
  <c r="BC175" i="1"/>
  <c r="BB175" i="1"/>
  <c r="AY175" i="1"/>
  <c r="AX175" i="1"/>
  <c r="AW175" i="1"/>
  <c r="AU175" i="1"/>
  <c r="AT175" i="1"/>
  <c r="AS175" i="1"/>
  <c r="AR175" i="1"/>
  <c r="AP175" i="1"/>
  <c r="DC175" i="1" s="1"/>
  <c r="AO175" i="1"/>
  <c r="AN175" i="1"/>
  <c r="AM175" i="1"/>
  <c r="AK175" i="1"/>
  <c r="AI175" i="1"/>
  <c r="AH175" i="1"/>
  <c r="AG175" i="1"/>
  <c r="AF175" i="1"/>
  <c r="AE175" i="1"/>
  <c r="AD175" i="1"/>
  <c r="AC175" i="1"/>
  <c r="AB175" i="1"/>
  <c r="Z175" i="1"/>
  <c r="AA175" i="1" s="1"/>
  <c r="Y175" i="1"/>
  <c r="X175" i="1"/>
  <c r="W175" i="1"/>
  <c r="V175" i="1"/>
  <c r="CI175" i="1" s="1"/>
  <c r="T175" i="1"/>
  <c r="S175" i="1"/>
  <c r="R175" i="1"/>
  <c r="P175" i="1"/>
  <c r="EX174" i="1"/>
  <c r="EW174" i="1"/>
  <c r="EV174" i="1"/>
  <c r="EU174" i="1"/>
  <c r="EP174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V174" i="1"/>
  <c r="DU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B174" i="1"/>
  <c r="DA174" i="1"/>
  <c r="CZ174" i="1"/>
  <c r="CY174" i="1"/>
  <c r="CX174" i="1"/>
  <c r="CW174" i="1"/>
  <c r="CV174" i="1"/>
  <c r="CU174" i="1"/>
  <c r="CT174" i="1"/>
  <c r="CS174" i="1"/>
  <c r="CR174" i="1"/>
  <c r="CQ174" i="1"/>
  <c r="CP174" i="1"/>
  <c r="CO174" i="1"/>
  <c r="CN174" i="1"/>
  <c r="CM174" i="1"/>
  <c r="CH174" i="1"/>
  <c r="CG174" i="1"/>
  <c r="CF174" i="1"/>
  <c r="CE174" i="1"/>
  <c r="CD174" i="1"/>
  <c r="EQ174" i="1" s="1"/>
  <c r="CC174" i="1"/>
  <c r="CB174" i="1"/>
  <c r="CA174" i="1"/>
  <c r="BZ174" i="1"/>
  <c r="BY174" i="1"/>
  <c r="BX174" i="1"/>
  <c r="BW174" i="1"/>
  <c r="BV174" i="1"/>
  <c r="BU174" i="1"/>
  <c r="BT174" i="1"/>
  <c r="BS174" i="1"/>
  <c r="BN174" i="1"/>
  <c r="BM174" i="1"/>
  <c r="BL174" i="1"/>
  <c r="BK174" i="1"/>
  <c r="BJ174" i="1"/>
  <c r="DW174" i="1" s="1"/>
  <c r="BI174" i="1"/>
  <c r="BH174" i="1"/>
  <c r="BG174" i="1"/>
  <c r="BF174" i="1"/>
  <c r="BE174" i="1"/>
  <c r="BD174" i="1"/>
  <c r="BC174" i="1"/>
  <c r="BB174" i="1"/>
  <c r="AY174" i="1"/>
  <c r="AX174" i="1"/>
  <c r="AW174" i="1"/>
  <c r="AU174" i="1"/>
  <c r="AT174" i="1"/>
  <c r="AS174" i="1"/>
  <c r="AR174" i="1"/>
  <c r="AP174" i="1"/>
  <c r="DC174" i="1" s="1"/>
  <c r="AO174" i="1"/>
  <c r="AN174" i="1"/>
  <c r="AM174" i="1"/>
  <c r="AK174" i="1"/>
  <c r="AI174" i="1"/>
  <c r="AH174" i="1"/>
  <c r="AG174" i="1"/>
  <c r="AF174" i="1"/>
  <c r="AE174" i="1"/>
  <c r="AD174" i="1"/>
  <c r="AC174" i="1"/>
  <c r="AB174" i="1"/>
  <c r="Z174" i="1"/>
  <c r="Y174" i="1"/>
  <c r="X174" i="1"/>
  <c r="W174" i="1"/>
  <c r="V174" i="1"/>
  <c r="CI174" i="1" s="1"/>
  <c r="T174" i="1"/>
  <c r="S174" i="1"/>
  <c r="R174" i="1"/>
  <c r="P174" i="1"/>
  <c r="EX173" i="1"/>
  <c r="EW173" i="1"/>
  <c r="EV173" i="1"/>
  <c r="EU173" i="1"/>
  <c r="EP173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V173" i="1"/>
  <c r="DU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B173" i="1"/>
  <c r="DA173" i="1"/>
  <c r="CZ173" i="1"/>
  <c r="CY173" i="1"/>
  <c r="CX173" i="1"/>
  <c r="CW173" i="1"/>
  <c r="CV173" i="1"/>
  <c r="CU173" i="1"/>
  <c r="CT173" i="1"/>
  <c r="CS173" i="1"/>
  <c r="CR173" i="1"/>
  <c r="CQ173" i="1"/>
  <c r="CP173" i="1"/>
  <c r="CO173" i="1"/>
  <c r="CN173" i="1"/>
  <c r="CM173" i="1"/>
  <c r="CH173" i="1"/>
  <c r="CG173" i="1"/>
  <c r="CF173" i="1"/>
  <c r="CE173" i="1"/>
  <c r="CD173" i="1"/>
  <c r="EQ173" i="1" s="1"/>
  <c r="CC173" i="1"/>
  <c r="CB173" i="1"/>
  <c r="CA173" i="1"/>
  <c r="BZ173" i="1"/>
  <c r="BY173" i="1"/>
  <c r="BX173" i="1"/>
  <c r="BW173" i="1"/>
  <c r="BV173" i="1"/>
  <c r="BU173" i="1"/>
  <c r="BT173" i="1"/>
  <c r="BS173" i="1"/>
  <c r="BN173" i="1"/>
  <c r="BM173" i="1"/>
  <c r="BL173" i="1"/>
  <c r="BK173" i="1"/>
  <c r="BJ173" i="1"/>
  <c r="DW173" i="1" s="1"/>
  <c r="BI173" i="1"/>
  <c r="BH173" i="1"/>
  <c r="BG173" i="1"/>
  <c r="BF173" i="1"/>
  <c r="BE173" i="1"/>
  <c r="BD173" i="1"/>
  <c r="BC173" i="1"/>
  <c r="BB173" i="1"/>
  <c r="AY173" i="1"/>
  <c r="AX173" i="1"/>
  <c r="AW173" i="1"/>
  <c r="AU173" i="1"/>
  <c r="AT173" i="1"/>
  <c r="AS173" i="1"/>
  <c r="AR173" i="1"/>
  <c r="AP173" i="1"/>
  <c r="DC173" i="1" s="1"/>
  <c r="AO173" i="1"/>
  <c r="AN173" i="1"/>
  <c r="AM173" i="1"/>
  <c r="AK173" i="1"/>
  <c r="AI173" i="1"/>
  <c r="AH173" i="1"/>
  <c r="AG173" i="1"/>
  <c r="AF173" i="1"/>
  <c r="AE173" i="1"/>
  <c r="AD173" i="1"/>
  <c r="AC173" i="1"/>
  <c r="AB173" i="1"/>
  <c r="Z173" i="1"/>
  <c r="AA173" i="1" s="1"/>
  <c r="Y173" i="1"/>
  <c r="X173" i="1"/>
  <c r="W173" i="1"/>
  <c r="V173" i="1"/>
  <c r="CI173" i="1" s="1"/>
  <c r="T173" i="1"/>
  <c r="S173" i="1"/>
  <c r="R173" i="1"/>
  <c r="P173" i="1"/>
  <c r="EX172" i="1"/>
  <c r="EW172" i="1"/>
  <c r="EV172" i="1"/>
  <c r="EU172" i="1"/>
  <c r="EP172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V172" i="1"/>
  <c r="DU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B172" i="1"/>
  <c r="DA172" i="1"/>
  <c r="CZ172" i="1"/>
  <c r="CY172" i="1"/>
  <c r="CX172" i="1"/>
  <c r="CW172" i="1"/>
  <c r="CV172" i="1"/>
  <c r="CU172" i="1"/>
  <c r="CT172" i="1"/>
  <c r="CS172" i="1"/>
  <c r="CR172" i="1"/>
  <c r="CQ172" i="1"/>
  <c r="CP172" i="1"/>
  <c r="CO172" i="1"/>
  <c r="CN172" i="1"/>
  <c r="CM172" i="1"/>
  <c r="CH172" i="1"/>
  <c r="CG172" i="1"/>
  <c r="CF172" i="1"/>
  <c r="CE172" i="1"/>
  <c r="CD172" i="1"/>
  <c r="EQ172" i="1" s="1"/>
  <c r="CC172" i="1"/>
  <c r="CB172" i="1"/>
  <c r="CA172" i="1"/>
  <c r="BZ172" i="1"/>
  <c r="BY172" i="1"/>
  <c r="BX172" i="1"/>
  <c r="BW172" i="1"/>
  <c r="BV172" i="1"/>
  <c r="BU172" i="1"/>
  <c r="BT172" i="1"/>
  <c r="BS172" i="1"/>
  <c r="BN172" i="1"/>
  <c r="BM172" i="1"/>
  <c r="BL172" i="1"/>
  <c r="BK172" i="1"/>
  <c r="BJ172" i="1"/>
  <c r="DW172" i="1" s="1"/>
  <c r="BI172" i="1"/>
  <c r="BH172" i="1"/>
  <c r="BG172" i="1"/>
  <c r="BF172" i="1"/>
  <c r="BE172" i="1"/>
  <c r="BD172" i="1"/>
  <c r="BC172" i="1"/>
  <c r="BB172" i="1"/>
  <c r="AY172" i="1"/>
  <c r="AX172" i="1"/>
  <c r="AW172" i="1"/>
  <c r="AU172" i="1"/>
  <c r="AT172" i="1"/>
  <c r="AS172" i="1"/>
  <c r="AR172" i="1"/>
  <c r="AP172" i="1"/>
  <c r="DC172" i="1" s="1"/>
  <c r="AO172" i="1"/>
  <c r="AN172" i="1"/>
  <c r="AM172" i="1"/>
  <c r="AK172" i="1"/>
  <c r="AI172" i="1"/>
  <c r="AH172" i="1"/>
  <c r="AG172" i="1"/>
  <c r="AF172" i="1"/>
  <c r="AE172" i="1"/>
  <c r="AD172" i="1"/>
  <c r="AC172" i="1"/>
  <c r="AB172" i="1"/>
  <c r="Z172" i="1"/>
  <c r="Y172" i="1"/>
  <c r="X172" i="1"/>
  <c r="W172" i="1"/>
  <c r="V172" i="1"/>
  <c r="CI172" i="1" s="1"/>
  <c r="T172" i="1"/>
  <c r="S172" i="1"/>
  <c r="R172" i="1"/>
  <c r="P172" i="1"/>
  <c r="EX171" i="1"/>
  <c r="EW171" i="1"/>
  <c r="EV171" i="1"/>
  <c r="EU171" i="1"/>
  <c r="EP171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V171" i="1"/>
  <c r="DU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B171" i="1"/>
  <c r="DA171" i="1"/>
  <c r="CZ171" i="1"/>
  <c r="CY171" i="1"/>
  <c r="CX171" i="1"/>
  <c r="CW171" i="1"/>
  <c r="CV171" i="1"/>
  <c r="CU171" i="1"/>
  <c r="CT171" i="1"/>
  <c r="CS171" i="1"/>
  <c r="CR171" i="1"/>
  <c r="CQ171" i="1"/>
  <c r="CP171" i="1"/>
  <c r="CO171" i="1"/>
  <c r="CN171" i="1"/>
  <c r="CM171" i="1"/>
  <c r="CH171" i="1"/>
  <c r="CG171" i="1"/>
  <c r="CF171" i="1"/>
  <c r="CE171" i="1"/>
  <c r="CD171" i="1"/>
  <c r="EQ171" i="1" s="1"/>
  <c r="CC171" i="1"/>
  <c r="CB171" i="1"/>
  <c r="CA171" i="1"/>
  <c r="BZ171" i="1"/>
  <c r="BY171" i="1"/>
  <c r="BX171" i="1"/>
  <c r="BW171" i="1"/>
  <c r="BV171" i="1"/>
  <c r="BU171" i="1"/>
  <c r="BT171" i="1"/>
  <c r="BS171" i="1"/>
  <c r="BN171" i="1"/>
  <c r="BM171" i="1"/>
  <c r="BL171" i="1"/>
  <c r="BK171" i="1"/>
  <c r="BJ171" i="1"/>
  <c r="DW171" i="1" s="1"/>
  <c r="BI171" i="1"/>
  <c r="BH171" i="1"/>
  <c r="BG171" i="1"/>
  <c r="BF171" i="1"/>
  <c r="BE171" i="1"/>
  <c r="BD171" i="1"/>
  <c r="BC171" i="1"/>
  <c r="BB171" i="1"/>
  <c r="AY171" i="1"/>
  <c r="AX171" i="1"/>
  <c r="AW171" i="1"/>
  <c r="AU171" i="1"/>
  <c r="AT171" i="1"/>
  <c r="AS171" i="1"/>
  <c r="AR171" i="1"/>
  <c r="AP171" i="1"/>
  <c r="DC171" i="1" s="1"/>
  <c r="AO171" i="1"/>
  <c r="AN171" i="1"/>
  <c r="AM171" i="1"/>
  <c r="AK171" i="1"/>
  <c r="AL171" i="1" s="1"/>
  <c r="AI171" i="1"/>
  <c r="AH171" i="1"/>
  <c r="AG171" i="1"/>
  <c r="AF171" i="1"/>
  <c r="AE171" i="1"/>
  <c r="AD171" i="1"/>
  <c r="AC171" i="1"/>
  <c r="AB171" i="1"/>
  <c r="Z171" i="1"/>
  <c r="AA171" i="1" s="1"/>
  <c r="Y171" i="1"/>
  <c r="X171" i="1"/>
  <c r="W171" i="1"/>
  <c r="V171" i="1"/>
  <c r="CI171" i="1" s="1"/>
  <c r="T171" i="1"/>
  <c r="S171" i="1"/>
  <c r="R171" i="1"/>
  <c r="P171" i="1"/>
  <c r="EX170" i="1"/>
  <c r="EW170" i="1"/>
  <c r="EV170" i="1"/>
  <c r="EU170" i="1"/>
  <c r="EP170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V170" i="1"/>
  <c r="DU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B170" i="1"/>
  <c r="DA170" i="1"/>
  <c r="CZ170" i="1"/>
  <c r="CY170" i="1"/>
  <c r="CX170" i="1"/>
  <c r="CW170" i="1"/>
  <c r="CV170" i="1"/>
  <c r="CU170" i="1"/>
  <c r="CT170" i="1"/>
  <c r="CS170" i="1"/>
  <c r="CR170" i="1"/>
  <c r="CQ170" i="1"/>
  <c r="CP170" i="1"/>
  <c r="CO170" i="1"/>
  <c r="CN170" i="1"/>
  <c r="CM170" i="1"/>
  <c r="CH170" i="1"/>
  <c r="CG170" i="1"/>
  <c r="CF170" i="1"/>
  <c r="CE170" i="1"/>
  <c r="CD170" i="1"/>
  <c r="EQ170" i="1" s="1"/>
  <c r="CC170" i="1"/>
  <c r="CB170" i="1"/>
  <c r="CA170" i="1"/>
  <c r="BZ170" i="1"/>
  <c r="BY170" i="1"/>
  <c r="BX170" i="1"/>
  <c r="BW170" i="1"/>
  <c r="BV170" i="1"/>
  <c r="BU170" i="1"/>
  <c r="BT170" i="1"/>
  <c r="BS170" i="1"/>
  <c r="BN170" i="1"/>
  <c r="BM170" i="1"/>
  <c r="BL170" i="1"/>
  <c r="BK170" i="1"/>
  <c r="BJ170" i="1"/>
  <c r="DW170" i="1" s="1"/>
  <c r="BI170" i="1"/>
  <c r="BH170" i="1"/>
  <c r="BG170" i="1"/>
  <c r="BF170" i="1"/>
  <c r="BE170" i="1"/>
  <c r="BD170" i="1"/>
  <c r="BC170" i="1"/>
  <c r="BB170" i="1"/>
  <c r="AY170" i="1"/>
  <c r="AX170" i="1"/>
  <c r="AW170" i="1"/>
  <c r="AU170" i="1"/>
  <c r="AT170" i="1"/>
  <c r="AS170" i="1"/>
  <c r="AR170" i="1"/>
  <c r="AP170" i="1"/>
  <c r="DC170" i="1" s="1"/>
  <c r="AO170" i="1"/>
  <c r="AN170" i="1"/>
  <c r="AM170" i="1"/>
  <c r="AK170" i="1"/>
  <c r="AI170" i="1"/>
  <c r="AH170" i="1"/>
  <c r="AG170" i="1"/>
  <c r="AF170" i="1"/>
  <c r="AE170" i="1"/>
  <c r="AD170" i="1"/>
  <c r="AC170" i="1"/>
  <c r="AB170" i="1"/>
  <c r="Z170" i="1"/>
  <c r="Y170" i="1"/>
  <c r="X170" i="1"/>
  <c r="W170" i="1"/>
  <c r="V170" i="1"/>
  <c r="CI170" i="1" s="1"/>
  <c r="T170" i="1"/>
  <c r="S170" i="1"/>
  <c r="R170" i="1"/>
  <c r="P170" i="1"/>
  <c r="EX169" i="1"/>
  <c r="EW169" i="1"/>
  <c r="EV169" i="1"/>
  <c r="EU169" i="1"/>
  <c r="EP169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V169" i="1"/>
  <c r="DU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B169" i="1"/>
  <c r="DA169" i="1"/>
  <c r="CZ169" i="1"/>
  <c r="CY169" i="1"/>
  <c r="CX169" i="1"/>
  <c r="CW169" i="1"/>
  <c r="CV169" i="1"/>
  <c r="CU169" i="1"/>
  <c r="CT169" i="1"/>
  <c r="CS169" i="1"/>
  <c r="CR169" i="1"/>
  <c r="CQ169" i="1"/>
  <c r="CP169" i="1"/>
  <c r="CO169" i="1"/>
  <c r="CN169" i="1"/>
  <c r="CM169" i="1"/>
  <c r="CH169" i="1"/>
  <c r="CG169" i="1"/>
  <c r="CF169" i="1"/>
  <c r="CE169" i="1"/>
  <c r="CD169" i="1"/>
  <c r="EQ169" i="1" s="1"/>
  <c r="CC169" i="1"/>
  <c r="CB169" i="1"/>
  <c r="CA169" i="1"/>
  <c r="BZ169" i="1"/>
  <c r="BY169" i="1"/>
  <c r="BX169" i="1"/>
  <c r="BW169" i="1"/>
  <c r="BV169" i="1"/>
  <c r="BU169" i="1"/>
  <c r="BT169" i="1"/>
  <c r="BS169" i="1"/>
  <c r="BN169" i="1"/>
  <c r="BM169" i="1"/>
  <c r="BL169" i="1"/>
  <c r="BK169" i="1"/>
  <c r="BJ169" i="1"/>
  <c r="DW169" i="1" s="1"/>
  <c r="BI169" i="1"/>
  <c r="BH169" i="1"/>
  <c r="BG169" i="1"/>
  <c r="BF169" i="1"/>
  <c r="BE169" i="1"/>
  <c r="BD169" i="1"/>
  <c r="BC169" i="1"/>
  <c r="BB169" i="1"/>
  <c r="AY169" i="1"/>
  <c r="AX169" i="1"/>
  <c r="AW169" i="1"/>
  <c r="AU169" i="1"/>
  <c r="AT169" i="1"/>
  <c r="AS169" i="1"/>
  <c r="AR169" i="1"/>
  <c r="AP169" i="1"/>
  <c r="DC169" i="1" s="1"/>
  <c r="AO169" i="1"/>
  <c r="AN169" i="1"/>
  <c r="AM169" i="1"/>
  <c r="AK169" i="1"/>
  <c r="AL169" i="1" s="1"/>
  <c r="AI169" i="1"/>
  <c r="AH169" i="1"/>
  <c r="AG169" i="1"/>
  <c r="AF169" i="1"/>
  <c r="AE169" i="1"/>
  <c r="AD169" i="1"/>
  <c r="AC169" i="1"/>
  <c r="AB169" i="1"/>
  <c r="Z169" i="1"/>
  <c r="AA169" i="1" s="1"/>
  <c r="Y169" i="1"/>
  <c r="X169" i="1"/>
  <c r="W169" i="1"/>
  <c r="V169" i="1"/>
  <c r="CI169" i="1" s="1"/>
  <c r="T169" i="1"/>
  <c r="S169" i="1"/>
  <c r="R169" i="1"/>
  <c r="P169" i="1"/>
  <c r="EX168" i="1"/>
  <c r="EW168" i="1"/>
  <c r="EV168" i="1"/>
  <c r="EU168" i="1"/>
  <c r="EP168" i="1"/>
  <c r="EO168" i="1"/>
  <c r="EN168" i="1"/>
  <c r="EM168" i="1"/>
  <c r="EL168" i="1"/>
  <c r="EK168" i="1"/>
  <c r="EJ168" i="1"/>
  <c r="EI168" i="1"/>
  <c r="EH168" i="1"/>
  <c r="EG168" i="1"/>
  <c r="EF168" i="1"/>
  <c r="EE168" i="1"/>
  <c r="ED168" i="1"/>
  <c r="EC168" i="1"/>
  <c r="EB168" i="1"/>
  <c r="EA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M168" i="1"/>
  <c r="CH168" i="1"/>
  <c r="CG168" i="1"/>
  <c r="CF168" i="1"/>
  <c r="CE168" i="1"/>
  <c r="CD168" i="1"/>
  <c r="EQ168" i="1" s="1"/>
  <c r="CC168" i="1"/>
  <c r="CB168" i="1"/>
  <c r="CA168" i="1"/>
  <c r="BZ168" i="1"/>
  <c r="BY168" i="1"/>
  <c r="BX168" i="1"/>
  <c r="BW168" i="1"/>
  <c r="BV168" i="1"/>
  <c r="BU168" i="1"/>
  <c r="BT168" i="1"/>
  <c r="BS168" i="1"/>
  <c r="BN168" i="1"/>
  <c r="BM168" i="1"/>
  <c r="BL168" i="1"/>
  <c r="BK168" i="1"/>
  <c r="BJ168" i="1"/>
  <c r="DW168" i="1" s="1"/>
  <c r="BI168" i="1"/>
  <c r="BH168" i="1"/>
  <c r="BG168" i="1"/>
  <c r="BF168" i="1"/>
  <c r="BE168" i="1"/>
  <c r="BD168" i="1"/>
  <c r="BC168" i="1"/>
  <c r="BB168" i="1"/>
  <c r="AY168" i="1"/>
  <c r="AX168" i="1"/>
  <c r="AW168" i="1"/>
  <c r="AU168" i="1"/>
  <c r="AT168" i="1"/>
  <c r="AS168" i="1"/>
  <c r="AR168" i="1"/>
  <c r="AP168" i="1"/>
  <c r="DC168" i="1" s="1"/>
  <c r="AO168" i="1"/>
  <c r="AN168" i="1"/>
  <c r="AM168" i="1"/>
  <c r="AK168" i="1"/>
  <c r="AI168" i="1"/>
  <c r="AH168" i="1"/>
  <c r="AG168" i="1"/>
  <c r="AF168" i="1"/>
  <c r="AE168" i="1"/>
  <c r="AD168" i="1"/>
  <c r="AC168" i="1"/>
  <c r="AB168" i="1"/>
  <c r="Z168" i="1"/>
  <c r="Y168" i="1"/>
  <c r="X168" i="1"/>
  <c r="W168" i="1"/>
  <c r="V168" i="1"/>
  <c r="CI168" i="1" s="1"/>
  <c r="T168" i="1"/>
  <c r="S168" i="1"/>
  <c r="R168" i="1"/>
  <c r="P168" i="1"/>
  <c r="EX167" i="1"/>
  <c r="EW167" i="1"/>
  <c r="EV167" i="1"/>
  <c r="EU167" i="1"/>
  <c r="EP167" i="1"/>
  <c r="EO167" i="1"/>
  <c r="EN167" i="1"/>
  <c r="EM167" i="1"/>
  <c r="EL167" i="1"/>
  <c r="EK167" i="1"/>
  <c r="EJ167" i="1"/>
  <c r="EI167" i="1"/>
  <c r="EH167" i="1"/>
  <c r="EG167" i="1"/>
  <c r="EF167" i="1"/>
  <c r="EE167" i="1"/>
  <c r="ED167" i="1"/>
  <c r="EC167" i="1"/>
  <c r="EB167" i="1"/>
  <c r="EA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M167" i="1"/>
  <c r="CH167" i="1"/>
  <c r="CG167" i="1"/>
  <c r="CF167" i="1"/>
  <c r="CE167" i="1"/>
  <c r="CD167" i="1"/>
  <c r="EQ167" i="1" s="1"/>
  <c r="CC167" i="1"/>
  <c r="CB167" i="1"/>
  <c r="CA167" i="1"/>
  <c r="BZ167" i="1"/>
  <c r="BY167" i="1"/>
  <c r="BX167" i="1"/>
  <c r="BW167" i="1"/>
  <c r="BV167" i="1"/>
  <c r="BU167" i="1"/>
  <c r="BT167" i="1"/>
  <c r="BS167" i="1"/>
  <c r="BN167" i="1"/>
  <c r="BM167" i="1"/>
  <c r="BL167" i="1"/>
  <c r="BK167" i="1"/>
  <c r="BJ167" i="1"/>
  <c r="DW167" i="1" s="1"/>
  <c r="BI167" i="1"/>
  <c r="BH167" i="1"/>
  <c r="BG167" i="1"/>
  <c r="BF167" i="1"/>
  <c r="BE167" i="1"/>
  <c r="BD167" i="1"/>
  <c r="BC167" i="1"/>
  <c r="BB167" i="1"/>
  <c r="AY167" i="1"/>
  <c r="AX167" i="1"/>
  <c r="AW167" i="1"/>
  <c r="AU167" i="1"/>
  <c r="AT167" i="1"/>
  <c r="AS167" i="1"/>
  <c r="AR167" i="1"/>
  <c r="AP167" i="1"/>
  <c r="DC167" i="1" s="1"/>
  <c r="AO167" i="1"/>
  <c r="AN167" i="1"/>
  <c r="AM167" i="1"/>
  <c r="AK167" i="1"/>
  <c r="AL167" i="1" s="1"/>
  <c r="AI167" i="1"/>
  <c r="AH167" i="1"/>
  <c r="AG167" i="1"/>
  <c r="AF167" i="1"/>
  <c r="AE167" i="1"/>
  <c r="AD167" i="1"/>
  <c r="AC167" i="1"/>
  <c r="AB167" i="1"/>
  <c r="Z167" i="1"/>
  <c r="AA167" i="1" s="1"/>
  <c r="Y167" i="1"/>
  <c r="X167" i="1"/>
  <c r="W167" i="1"/>
  <c r="V167" i="1"/>
  <c r="CI167" i="1" s="1"/>
  <c r="T167" i="1"/>
  <c r="S167" i="1"/>
  <c r="R167" i="1"/>
  <c r="P167" i="1"/>
  <c r="EX166" i="1"/>
  <c r="EW166" i="1"/>
  <c r="EV166" i="1"/>
  <c r="EU166" i="1"/>
  <c r="EP166" i="1"/>
  <c r="EO166" i="1"/>
  <c r="EN166" i="1"/>
  <c r="EM166" i="1"/>
  <c r="EL166" i="1"/>
  <c r="EK166" i="1"/>
  <c r="EJ166" i="1"/>
  <c r="EI166" i="1"/>
  <c r="EH166" i="1"/>
  <c r="EG166" i="1"/>
  <c r="EF166" i="1"/>
  <c r="EE166" i="1"/>
  <c r="ED166" i="1"/>
  <c r="EC166" i="1"/>
  <c r="EB166" i="1"/>
  <c r="EA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M166" i="1"/>
  <c r="CH166" i="1"/>
  <c r="CG166" i="1"/>
  <c r="CF166" i="1"/>
  <c r="CE166" i="1"/>
  <c r="CD166" i="1"/>
  <c r="EQ166" i="1" s="1"/>
  <c r="CC166" i="1"/>
  <c r="CB166" i="1"/>
  <c r="CA166" i="1"/>
  <c r="BZ166" i="1"/>
  <c r="BY166" i="1"/>
  <c r="BX166" i="1"/>
  <c r="BW166" i="1"/>
  <c r="BV166" i="1"/>
  <c r="BU166" i="1"/>
  <c r="BT166" i="1"/>
  <c r="BS166" i="1"/>
  <c r="BN166" i="1"/>
  <c r="BM166" i="1"/>
  <c r="BL166" i="1"/>
  <c r="BK166" i="1"/>
  <c r="BJ166" i="1"/>
  <c r="DW166" i="1" s="1"/>
  <c r="BI166" i="1"/>
  <c r="BH166" i="1"/>
  <c r="BG166" i="1"/>
  <c r="BF166" i="1"/>
  <c r="BE166" i="1"/>
  <c r="BD166" i="1"/>
  <c r="BC166" i="1"/>
  <c r="BB166" i="1"/>
  <c r="AY166" i="1"/>
  <c r="AX166" i="1"/>
  <c r="AW166" i="1"/>
  <c r="AU166" i="1"/>
  <c r="AT166" i="1"/>
  <c r="AS166" i="1"/>
  <c r="AR166" i="1"/>
  <c r="AP166" i="1"/>
  <c r="DC166" i="1" s="1"/>
  <c r="AO166" i="1"/>
  <c r="AN166" i="1"/>
  <c r="AM166" i="1"/>
  <c r="AK166" i="1"/>
  <c r="AI166" i="1"/>
  <c r="AH166" i="1"/>
  <c r="AG166" i="1"/>
  <c r="AF166" i="1"/>
  <c r="AE166" i="1"/>
  <c r="AD166" i="1"/>
  <c r="AC166" i="1"/>
  <c r="AB166" i="1"/>
  <c r="Z166" i="1"/>
  <c r="Y166" i="1"/>
  <c r="X166" i="1"/>
  <c r="W166" i="1"/>
  <c r="V166" i="1"/>
  <c r="CI166" i="1" s="1"/>
  <c r="T166" i="1"/>
  <c r="S166" i="1"/>
  <c r="R166" i="1"/>
  <c r="P166" i="1"/>
  <c r="EX165" i="1"/>
  <c r="EW165" i="1"/>
  <c r="EV165" i="1"/>
  <c r="EU165" i="1"/>
  <c r="EP165" i="1"/>
  <c r="EO165" i="1"/>
  <c r="EN165" i="1"/>
  <c r="EM165" i="1"/>
  <c r="EL165" i="1"/>
  <c r="EK165" i="1"/>
  <c r="EJ165" i="1"/>
  <c r="EI165" i="1"/>
  <c r="EH165" i="1"/>
  <c r="EG165" i="1"/>
  <c r="EF165" i="1"/>
  <c r="EE165" i="1"/>
  <c r="ED165" i="1"/>
  <c r="EC165" i="1"/>
  <c r="EB165" i="1"/>
  <c r="EA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M165" i="1"/>
  <c r="CH165" i="1"/>
  <c r="CG165" i="1"/>
  <c r="CF165" i="1"/>
  <c r="CE165" i="1"/>
  <c r="CD165" i="1"/>
  <c r="EQ165" i="1" s="1"/>
  <c r="CC165" i="1"/>
  <c r="CB165" i="1"/>
  <c r="CA165" i="1"/>
  <c r="BZ165" i="1"/>
  <c r="BY165" i="1"/>
  <c r="BX165" i="1"/>
  <c r="BW165" i="1"/>
  <c r="BV165" i="1"/>
  <c r="BU165" i="1"/>
  <c r="BT165" i="1"/>
  <c r="BS165" i="1"/>
  <c r="BN165" i="1"/>
  <c r="BM165" i="1"/>
  <c r="BL165" i="1"/>
  <c r="BK165" i="1"/>
  <c r="BJ165" i="1"/>
  <c r="DW165" i="1" s="1"/>
  <c r="BI165" i="1"/>
  <c r="BH165" i="1"/>
  <c r="BG165" i="1"/>
  <c r="BF165" i="1"/>
  <c r="BE165" i="1"/>
  <c r="BD165" i="1"/>
  <c r="BC165" i="1"/>
  <c r="BB165" i="1"/>
  <c r="AY165" i="1"/>
  <c r="AX165" i="1"/>
  <c r="AW165" i="1"/>
  <c r="AU165" i="1"/>
  <c r="AT165" i="1"/>
  <c r="AS165" i="1"/>
  <c r="AR165" i="1"/>
  <c r="AP165" i="1"/>
  <c r="DC165" i="1" s="1"/>
  <c r="AO165" i="1"/>
  <c r="AN165" i="1"/>
  <c r="AM165" i="1"/>
  <c r="AK165" i="1"/>
  <c r="AL165" i="1" s="1"/>
  <c r="AI165" i="1"/>
  <c r="AH165" i="1"/>
  <c r="AG165" i="1"/>
  <c r="AF165" i="1"/>
  <c r="AE165" i="1"/>
  <c r="AD165" i="1"/>
  <c r="AC165" i="1"/>
  <c r="AB165" i="1"/>
  <c r="Z165" i="1"/>
  <c r="AA165" i="1" s="1"/>
  <c r="Y165" i="1"/>
  <c r="X165" i="1"/>
  <c r="W165" i="1"/>
  <c r="V165" i="1"/>
  <c r="CI165" i="1" s="1"/>
  <c r="T165" i="1"/>
  <c r="S165" i="1"/>
  <c r="R165" i="1"/>
  <c r="P165" i="1"/>
  <c r="EX164" i="1"/>
  <c r="EW164" i="1"/>
  <c r="EV164" i="1"/>
  <c r="EU164" i="1"/>
  <c r="EP164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M164" i="1"/>
  <c r="CH164" i="1"/>
  <c r="CG164" i="1"/>
  <c r="CF164" i="1"/>
  <c r="CE164" i="1"/>
  <c r="CD164" i="1"/>
  <c r="EQ164" i="1" s="1"/>
  <c r="CC164" i="1"/>
  <c r="CB164" i="1"/>
  <c r="CA164" i="1"/>
  <c r="BZ164" i="1"/>
  <c r="BY164" i="1"/>
  <c r="BX164" i="1"/>
  <c r="BW164" i="1"/>
  <c r="BV164" i="1"/>
  <c r="BU164" i="1"/>
  <c r="BT164" i="1"/>
  <c r="BS164" i="1"/>
  <c r="BN164" i="1"/>
  <c r="BM164" i="1"/>
  <c r="BL164" i="1"/>
  <c r="BK164" i="1"/>
  <c r="BJ164" i="1"/>
  <c r="DW164" i="1" s="1"/>
  <c r="BI164" i="1"/>
  <c r="BH164" i="1"/>
  <c r="BG164" i="1"/>
  <c r="BF164" i="1"/>
  <c r="BE164" i="1"/>
  <c r="BD164" i="1"/>
  <c r="BC164" i="1"/>
  <c r="BB164" i="1"/>
  <c r="AY164" i="1"/>
  <c r="AX164" i="1"/>
  <c r="AW164" i="1"/>
  <c r="AU164" i="1"/>
  <c r="AT164" i="1"/>
  <c r="AS164" i="1"/>
  <c r="AR164" i="1"/>
  <c r="AP164" i="1"/>
  <c r="DC164" i="1" s="1"/>
  <c r="AO164" i="1"/>
  <c r="AN164" i="1"/>
  <c r="AM164" i="1"/>
  <c r="AK164" i="1"/>
  <c r="AI164" i="1"/>
  <c r="AH164" i="1"/>
  <c r="AG164" i="1"/>
  <c r="AF164" i="1"/>
  <c r="AE164" i="1"/>
  <c r="AD164" i="1"/>
  <c r="AC164" i="1"/>
  <c r="AB164" i="1"/>
  <c r="Z164" i="1"/>
  <c r="Y164" i="1"/>
  <c r="X164" i="1"/>
  <c r="W164" i="1"/>
  <c r="V164" i="1"/>
  <c r="CI164" i="1" s="1"/>
  <c r="T164" i="1"/>
  <c r="S164" i="1"/>
  <c r="R164" i="1"/>
  <c r="P164" i="1"/>
  <c r="EX163" i="1"/>
  <c r="EW163" i="1"/>
  <c r="EV163" i="1"/>
  <c r="EU163" i="1"/>
  <c r="EP163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M163" i="1"/>
  <c r="CH163" i="1"/>
  <c r="CG163" i="1"/>
  <c r="CF163" i="1"/>
  <c r="CE163" i="1"/>
  <c r="CD163" i="1"/>
  <c r="EQ163" i="1" s="1"/>
  <c r="CC163" i="1"/>
  <c r="CB163" i="1"/>
  <c r="CA163" i="1"/>
  <c r="BZ163" i="1"/>
  <c r="BY163" i="1"/>
  <c r="BX163" i="1"/>
  <c r="BW163" i="1"/>
  <c r="BV163" i="1"/>
  <c r="BU163" i="1"/>
  <c r="BT163" i="1"/>
  <c r="BS163" i="1"/>
  <c r="BN163" i="1"/>
  <c r="BM163" i="1"/>
  <c r="BL163" i="1"/>
  <c r="BK163" i="1"/>
  <c r="BJ163" i="1"/>
  <c r="DW163" i="1" s="1"/>
  <c r="BI163" i="1"/>
  <c r="BH163" i="1"/>
  <c r="BG163" i="1"/>
  <c r="BF163" i="1"/>
  <c r="BE163" i="1"/>
  <c r="BD163" i="1"/>
  <c r="BC163" i="1"/>
  <c r="BB163" i="1"/>
  <c r="AY163" i="1"/>
  <c r="AX163" i="1"/>
  <c r="AW163" i="1"/>
  <c r="AU163" i="1"/>
  <c r="AT163" i="1"/>
  <c r="AS163" i="1"/>
  <c r="AR163" i="1"/>
  <c r="AP163" i="1"/>
  <c r="DC163" i="1" s="1"/>
  <c r="AO163" i="1"/>
  <c r="AN163" i="1"/>
  <c r="AM163" i="1"/>
  <c r="AK163" i="1"/>
  <c r="AL163" i="1" s="1"/>
  <c r="AI163" i="1"/>
  <c r="AH163" i="1"/>
  <c r="AG163" i="1"/>
  <c r="AF163" i="1"/>
  <c r="AE163" i="1"/>
  <c r="AD163" i="1"/>
  <c r="AC163" i="1"/>
  <c r="AB163" i="1"/>
  <c r="Z163" i="1"/>
  <c r="AA163" i="1" s="1"/>
  <c r="Y163" i="1"/>
  <c r="X163" i="1"/>
  <c r="W163" i="1"/>
  <c r="V163" i="1"/>
  <c r="CI163" i="1" s="1"/>
  <c r="T163" i="1"/>
  <c r="S163" i="1"/>
  <c r="R163" i="1"/>
  <c r="P163" i="1"/>
  <c r="EX162" i="1"/>
  <c r="EW162" i="1"/>
  <c r="EV162" i="1"/>
  <c r="EU162" i="1"/>
  <c r="EP162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M162" i="1"/>
  <c r="CH162" i="1"/>
  <c r="CG162" i="1"/>
  <c r="CF162" i="1"/>
  <c r="CE162" i="1"/>
  <c r="CD162" i="1"/>
  <c r="EQ162" i="1" s="1"/>
  <c r="CC162" i="1"/>
  <c r="CB162" i="1"/>
  <c r="CA162" i="1"/>
  <c r="BZ162" i="1"/>
  <c r="BY162" i="1"/>
  <c r="BX162" i="1"/>
  <c r="BW162" i="1"/>
  <c r="BV162" i="1"/>
  <c r="BU162" i="1"/>
  <c r="BT162" i="1"/>
  <c r="BS162" i="1"/>
  <c r="BN162" i="1"/>
  <c r="BM162" i="1"/>
  <c r="BL162" i="1"/>
  <c r="BK162" i="1"/>
  <c r="BJ162" i="1"/>
  <c r="DW162" i="1" s="1"/>
  <c r="BI162" i="1"/>
  <c r="BH162" i="1"/>
  <c r="BG162" i="1"/>
  <c r="BF162" i="1"/>
  <c r="BE162" i="1"/>
  <c r="BD162" i="1"/>
  <c r="BC162" i="1"/>
  <c r="BB162" i="1"/>
  <c r="AY162" i="1"/>
  <c r="AX162" i="1"/>
  <c r="AW162" i="1"/>
  <c r="AU162" i="1"/>
  <c r="AT162" i="1"/>
  <c r="AS162" i="1"/>
  <c r="AR162" i="1"/>
  <c r="AP162" i="1"/>
  <c r="DC162" i="1" s="1"/>
  <c r="AO162" i="1"/>
  <c r="AN162" i="1"/>
  <c r="AM162" i="1"/>
  <c r="AK162" i="1"/>
  <c r="AI162" i="1"/>
  <c r="AH162" i="1"/>
  <c r="AG162" i="1"/>
  <c r="AF162" i="1"/>
  <c r="AE162" i="1"/>
  <c r="AD162" i="1"/>
  <c r="AC162" i="1"/>
  <c r="AB162" i="1"/>
  <c r="Z162" i="1"/>
  <c r="Y162" i="1"/>
  <c r="X162" i="1"/>
  <c r="W162" i="1"/>
  <c r="V162" i="1"/>
  <c r="CI162" i="1" s="1"/>
  <c r="T162" i="1"/>
  <c r="S162" i="1"/>
  <c r="R162" i="1"/>
  <c r="P162" i="1"/>
  <c r="EX161" i="1"/>
  <c r="EW161" i="1"/>
  <c r="EV161" i="1"/>
  <c r="EU161" i="1"/>
  <c r="EP161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M161" i="1"/>
  <c r="CH161" i="1"/>
  <c r="CG161" i="1"/>
  <c r="CF161" i="1"/>
  <c r="CE161" i="1"/>
  <c r="CD161" i="1"/>
  <c r="EQ161" i="1" s="1"/>
  <c r="CC161" i="1"/>
  <c r="CB161" i="1"/>
  <c r="CA161" i="1"/>
  <c r="BZ161" i="1"/>
  <c r="BY161" i="1"/>
  <c r="BX161" i="1"/>
  <c r="BW161" i="1"/>
  <c r="BV161" i="1"/>
  <c r="BU161" i="1"/>
  <c r="BT161" i="1"/>
  <c r="BS161" i="1"/>
  <c r="BN161" i="1"/>
  <c r="BM161" i="1"/>
  <c r="BL161" i="1"/>
  <c r="BK161" i="1"/>
  <c r="BJ161" i="1"/>
  <c r="DW161" i="1" s="1"/>
  <c r="BI161" i="1"/>
  <c r="BH161" i="1"/>
  <c r="BG161" i="1"/>
  <c r="BF161" i="1"/>
  <c r="BE161" i="1"/>
  <c r="BD161" i="1"/>
  <c r="BC161" i="1"/>
  <c r="BB161" i="1"/>
  <c r="AY161" i="1"/>
  <c r="AX161" i="1"/>
  <c r="AW161" i="1"/>
  <c r="AU161" i="1"/>
  <c r="AT161" i="1"/>
  <c r="AS161" i="1"/>
  <c r="AR161" i="1"/>
  <c r="AP161" i="1"/>
  <c r="DC161" i="1" s="1"/>
  <c r="AO161" i="1"/>
  <c r="AN161" i="1"/>
  <c r="AM161" i="1"/>
  <c r="AK161" i="1"/>
  <c r="AL161" i="1" s="1"/>
  <c r="AI161" i="1"/>
  <c r="AH161" i="1"/>
  <c r="AG161" i="1"/>
  <c r="AF161" i="1"/>
  <c r="AE161" i="1"/>
  <c r="AD161" i="1"/>
  <c r="AC161" i="1"/>
  <c r="AB161" i="1"/>
  <c r="Z161" i="1"/>
  <c r="AA161" i="1" s="1"/>
  <c r="Y161" i="1"/>
  <c r="X161" i="1"/>
  <c r="W161" i="1"/>
  <c r="V161" i="1"/>
  <c r="CI161" i="1" s="1"/>
  <c r="T161" i="1"/>
  <c r="S161" i="1"/>
  <c r="R161" i="1"/>
  <c r="P161" i="1"/>
  <c r="EX160" i="1"/>
  <c r="EW160" i="1"/>
  <c r="EV160" i="1"/>
  <c r="EU160" i="1"/>
  <c r="EP160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M160" i="1"/>
  <c r="CH160" i="1"/>
  <c r="CG160" i="1"/>
  <c r="CF160" i="1"/>
  <c r="CE160" i="1"/>
  <c r="CD160" i="1"/>
  <c r="EQ160" i="1" s="1"/>
  <c r="CC160" i="1"/>
  <c r="CB160" i="1"/>
  <c r="CA160" i="1"/>
  <c r="BZ160" i="1"/>
  <c r="BY160" i="1"/>
  <c r="BX160" i="1"/>
  <c r="BW160" i="1"/>
  <c r="BV160" i="1"/>
  <c r="BU160" i="1"/>
  <c r="BT160" i="1"/>
  <c r="BS160" i="1"/>
  <c r="BN160" i="1"/>
  <c r="BM160" i="1"/>
  <c r="BL160" i="1"/>
  <c r="BK160" i="1"/>
  <c r="BJ160" i="1"/>
  <c r="DW160" i="1" s="1"/>
  <c r="BI160" i="1"/>
  <c r="BH160" i="1"/>
  <c r="BG160" i="1"/>
  <c r="BF160" i="1"/>
  <c r="BE160" i="1"/>
  <c r="BD160" i="1"/>
  <c r="BC160" i="1"/>
  <c r="BB160" i="1"/>
  <c r="AY160" i="1"/>
  <c r="AX160" i="1"/>
  <c r="AW160" i="1"/>
  <c r="AU160" i="1"/>
  <c r="AT160" i="1"/>
  <c r="AS160" i="1"/>
  <c r="AR160" i="1"/>
  <c r="AP160" i="1"/>
  <c r="DC160" i="1" s="1"/>
  <c r="AO160" i="1"/>
  <c r="AN160" i="1"/>
  <c r="AM160" i="1"/>
  <c r="AK160" i="1"/>
  <c r="AI160" i="1"/>
  <c r="AH160" i="1"/>
  <c r="AG160" i="1"/>
  <c r="AF160" i="1"/>
  <c r="AE160" i="1"/>
  <c r="AD160" i="1"/>
  <c r="AC160" i="1"/>
  <c r="AB160" i="1"/>
  <c r="Z160" i="1"/>
  <c r="Y160" i="1"/>
  <c r="X160" i="1"/>
  <c r="W160" i="1"/>
  <c r="V160" i="1"/>
  <c r="CI160" i="1" s="1"/>
  <c r="T160" i="1"/>
  <c r="S160" i="1"/>
  <c r="R160" i="1"/>
  <c r="P160" i="1"/>
  <c r="EX159" i="1"/>
  <c r="EW159" i="1"/>
  <c r="EV159" i="1"/>
  <c r="EU159" i="1"/>
  <c r="EP159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M159" i="1"/>
  <c r="CH159" i="1"/>
  <c r="CG159" i="1"/>
  <c r="CF159" i="1"/>
  <c r="CE159" i="1"/>
  <c r="CD159" i="1"/>
  <c r="EQ159" i="1" s="1"/>
  <c r="CC159" i="1"/>
  <c r="CB159" i="1"/>
  <c r="CA159" i="1"/>
  <c r="BZ159" i="1"/>
  <c r="BY159" i="1"/>
  <c r="BX159" i="1"/>
  <c r="BW159" i="1"/>
  <c r="BV159" i="1"/>
  <c r="BU159" i="1"/>
  <c r="BT159" i="1"/>
  <c r="BS159" i="1"/>
  <c r="BN159" i="1"/>
  <c r="BM159" i="1"/>
  <c r="BL159" i="1"/>
  <c r="BK159" i="1"/>
  <c r="BJ159" i="1"/>
  <c r="DW159" i="1" s="1"/>
  <c r="BI159" i="1"/>
  <c r="BH159" i="1"/>
  <c r="BG159" i="1"/>
  <c r="BF159" i="1"/>
  <c r="BE159" i="1"/>
  <c r="BD159" i="1"/>
  <c r="BC159" i="1"/>
  <c r="BB159" i="1"/>
  <c r="AY159" i="1"/>
  <c r="AX159" i="1"/>
  <c r="AW159" i="1"/>
  <c r="AU159" i="1"/>
  <c r="AT159" i="1"/>
  <c r="AS159" i="1"/>
  <c r="AR159" i="1"/>
  <c r="AP159" i="1"/>
  <c r="DC159" i="1" s="1"/>
  <c r="AO159" i="1"/>
  <c r="AN159" i="1"/>
  <c r="AM159" i="1"/>
  <c r="AK159" i="1"/>
  <c r="AL159" i="1" s="1"/>
  <c r="AI159" i="1"/>
  <c r="AH159" i="1"/>
  <c r="AG159" i="1"/>
  <c r="AF159" i="1"/>
  <c r="AE159" i="1"/>
  <c r="AD159" i="1"/>
  <c r="AC159" i="1"/>
  <c r="AB159" i="1"/>
  <c r="Z159" i="1"/>
  <c r="AA159" i="1" s="1"/>
  <c r="Y159" i="1"/>
  <c r="X159" i="1"/>
  <c r="W159" i="1"/>
  <c r="V159" i="1"/>
  <c r="CI159" i="1" s="1"/>
  <c r="T159" i="1"/>
  <c r="S159" i="1"/>
  <c r="R159" i="1"/>
  <c r="P159" i="1"/>
  <c r="EX158" i="1"/>
  <c r="EW158" i="1"/>
  <c r="EV158" i="1"/>
  <c r="EU158" i="1"/>
  <c r="EP158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M158" i="1"/>
  <c r="CH158" i="1"/>
  <c r="CG158" i="1"/>
  <c r="CF158" i="1"/>
  <c r="CE158" i="1"/>
  <c r="CD158" i="1"/>
  <c r="EQ158" i="1" s="1"/>
  <c r="CC158" i="1"/>
  <c r="CB158" i="1"/>
  <c r="CA158" i="1"/>
  <c r="BZ158" i="1"/>
  <c r="BY158" i="1"/>
  <c r="BX158" i="1"/>
  <c r="BW158" i="1"/>
  <c r="BV158" i="1"/>
  <c r="BU158" i="1"/>
  <c r="BT158" i="1"/>
  <c r="BS158" i="1"/>
  <c r="BN158" i="1"/>
  <c r="BM158" i="1"/>
  <c r="BL158" i="1"/>
  <c r="BK158" i="1"/>
  <c r="BJ158" i="1"/>
  <c r="DW158" i="1" s="1"/>
  <c r="BI158" i="1"/>
  <c r="BH158" i="1"/>
  <c r="BG158" i="1"/>
  <c r="BF158" i="1"/>
  <c r="BE158" i="1"/>
  <c r="BD158" i="1"/>
  <c r="BC158" i="1"/>
  <c r="BB158" i="1"/>
  <c r="AY158" i="1"/>
  <c r="AX158" i="1"/>
  <c r="AW158" i="1"/>
  <c r="AU158" i="1"/>
  <c r="AT158" i="1"/>
  <c r="AS158" i="1"/>
  <c r="AR158" i="1"/>
  <c r="AP158" i="1"/>
  <c r="DC158" i="1" s="1"/>
  <c r="AO158" i="1"/>
  <c r="AN158" i="1"/>
  <c r="AM158" i="1"/>
  <c r="AK158" i="1"/>
  <c r="AI158" i="1"/>
  <c r="AH158" i="1"/>
  <c r="AG158" i="1"/>
  <c r="AF158" i="1"/>
  <c r="AE158" i="1"/>
  <c r="AD158" i="1"/>
  <c r="AC158" i="1"/>
  <c r="AB158" i="1"/>
  <c r="Z158" i="1"/>
  <c r="Y158" i="1"/>
  <c r="X158" i="1"/>
  <c r="W158" i="1"/>
  <c r="V158" i="1"/>
  <c r="CI158" i="1" s="1"/>
  <c r="T158" i="1"/>
  <c r="S158" i="1"/>
  <c r="R158" i="1"/>
  <c r="P158" i="1"/>
  <c r="EX157" i="1"/>
  <c r="EW157" i="1"/>
  <c r="EV157" i="1"/>
  <c r="EU157" i="1"/>
  <c r="EP157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M157" i="1"/>
  <c r="CH157" i="1"/>
  <c r="CG157" i="1"/>
  <c r="CF157" i="1"/>
  <c r="CE157" i="1"/>
  <c r="CD157" i="1"/>
  <c r="EQ157" i="1" s="1"/>
  <c r="CC157" i="1"/>
  <c r="CB157" i="1"/>
  <c r="CA157" i="1"/>
  <c r="BZ157" i="1"/>
  <c r="BY157" i="1"/>
  <c r="BX157" i="1"/>
  <c r="BW157" i="1"/>
  <c r="BV157" i="1"/>
  <c r="BU157" i="1"/>
  <c r="BT157" i="1"/>
  <c r="BS157" i="1"/>
  <c r="BN157" i="1"/>
  <c r="BM157" i="1"/>
  <c r="BL157" i="1"/>
  <c r="BK157" i="1"/>
  <c r="BJ157" i="1"/>
  <c r="DW157" i="1" s="1"/>
  <c r="BI157" i="1"/>
  <c r="BH157" i="1"/>
  <c r="BG157" i="1"/>
  <c r="BF157" i="1"/>
  <c r="BE157" i="1"/>
  <c r="BD157" i="1"/>
  <c r="BC157" i="1"/>
  <c r="BB157" i="1"/>
  <c r="AY157" i="1"/>
  <c r="AX157" i="1"/>
  <c r="AW157" i="1"/>
  <c r="AU157" i="1"/>
  <c r="AT157" i="1"/>
  <c r="AS157" i="1"/>
  <c r="AR157" i="1"/>
  <c r="AP157" i="1"/>
  <c r="DC157" i="1" s="1"/>
  <c r="AO157" i="1"/>
  <c r="AN157" i="1"/>
  <c r="AM157" i="1"/>
  <c r="AK157" i="1"/>
  <c r="AL157" i="1" s="1"/>
  <c r="AI157" i="1"/>
  <c r="AH157" i="1"/>
  <c r="AG157" i="1"/>
  <c r="AF157" i="1"/>
  <c r="AE157" i="1"/>
  <c r="AD157" i="1"/>
  <c r="AC157" i="1"/>
  <c r="AB157" i="1"/>
  <c r="Z157" i="1"/>
  <c r="AA157" i="1" s="1"/>
  <c r="Y157" i="1"/>
  <c r="X157" i="1"/>
  <c r="W157" i="1"/>
  <c r="V157" i="1"/>
  <c r="CI157" i="1" s="1"/>
  <c r="T157" i="1"/>
  <c r="S157" i="1"/>
  <c r="R157" i="1"/>
  <c r="P157" i="1"/>
  <c r="EX156" i="1"/>
  <c r="EW156" i="1"/>
  <c r="EV156" i="1"/>
  <c r="EU156" i="1"/>
  <c r="EP156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M156" i="1"/>
  <c r="CH156" i="1"/>
  <c r="CG156" i="1"/>
  <c r="CF156" i="1"/>
  <c r="CE156" i="1"/>
  <c r="CD156" i="1"/>
  <c r="EQ156" i="1" s="1"/>
  <c r="CC156" i="1"/>
  <c r="CB156" i="1"/>
  <c r="CA156" i="1"/>
  <c r="BZ156" i="1"/>
  <c r="BY156" i="1"/>
  <c r="BX156" i="1"/>
  <c r="BW156" i="1"/>
  <c r="BV156" i="1"/>
  <c r="BU156" i="1"/>
  <c r="BT156" i="1"/>
  <c r="BS156" i="1"/>
  <c r="BN156" i="1"/>
  <c r="BM156" i="1"/>
  <c r="BL156" i="1"/>
  <c r="BK156" i="1"/>
  <c r="BJ156" i="1"/>
  <c r="DW156" i="1" s="1"/>
  <c r="BI156" i="1"/>
  <c r="BH156" i="1"/>
  <c r="BG156" i="1"/>
  <c r="BF156" i="1"/>
  <c r="BE156" i="1"/>
  <c r="BD156" i="1"/>
  <c r="BC156" i="1"/>
  <c r="BB156" i="1"/>
  <c r="AY156" i="1"/>
  <c r="AX156" i="1"/>
  <c r="AW156" i="1"/>
  <c r="AU156" i="1"/>
  <c r="AT156" i="1"/>
  <c r="AS156" i="1"/>
  <c r="AR156" i="1"/>
  <c r="AP156" i="1"/>
  <c r="DC156" i="1" s="1"/>
  <c r="AO156" i="1"/>
  <c r="AN156" i="1"/>
  <c r="AM156" i="1"/>
  <c r="AK156" i="1"/>
  <c r="AI156" i="1"/>
  <c r="AH156" i="1"/>
  <c r="AG156" i="1"/>
  <c r="AF156" i="1"/>
  <c r="AE156" i="1"/>
  <c r="AD156" i="1"/>
  <c r="AC156" i="1"/>
  <c r="AB156" i="1"/>
  <c r="Z156" i="1"/>
  <c r="Y156" i="1"/>
  <c r="X156" i="1"/>
  <c r="W156" i="1"/>
  <c r="V156" i="1"/>
  <c r="CI156" i="1" s="1"/>
  <c r="T156" i="1"/>
  <c r="S156" i="1"/>
  <c r="R156" i="1"/>
  <c r="P156" i="1"/>
  <c r="EX155" i="1"/>
  <c r="EW155" i="1"/>
  <c r="EV155" i="1"/>
  <c r="EU155" i="1"/>
  <c r="EP155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M155" i="1"/>
  <c r="CH155" i="1"/>
  <c r="CG155" i="1"/>
  <c r="CF155" i="1"/>
  <c r="CE155" i="1"/>
  <c r="CD155" i="1"/>
  <c r="EQ155" i="1" s="1"/>
  <c r="CC155" i="1"/>
  <c r="CB155" i="1"/>
  <c r="CA155" i="1"/>
  <c r="BZ155" i="1"/>
  <c r="BY155" i="1"/>
  <c r="BX155" i="1"/>
  <c r="BW155" i="1"/>
  <c r="BV155" i="1"/>
  <c r="BU155" i="1"/>
  <c r="BT155" i="1"/>
  <c r="BS155" i="1"/>
  <c r="BN155" i="1"/>
  <c r="BM155" i="1"/>
  <c r="BL155" i="1"/>
  <c r="BK155" i="1"/>
  <c r="BJ155" i="1"/>
  <c r="DW155" i="1" s="1"/>
  <c r="BI155" i="1"/>
  <c r="BH155" i="1"/>
  <c r="BG155" i="1"/>
  <c r="BF155" i="1"/>
  <c r="BE155" i="1"/>
  <c r="BD155" i="1"/>
  <c r="BC155" i="1"/>
  <c r="BB155" i="1"/>
  <c r="AY155" i="1"/>
  <c r="AX155" i="1"/>
  <c r="AW155" i="1"/>
  <c r="AU155" i="1"/>
  <c r="AT155" i="1"/>
  <c r="AS155" i="1"/>
  <c r="AR155" i="1"/>
  <c r="AP155" i="1"/>
  <c r="DC155" i="1" s="1"/>
  <c r="AO155" i="1"/>
  <c r="AN155" i="1"/>
  <c r="AM155" i="1"/>
  <c r="AK155" i="1"/>
  <c r="AL155" i="1" s="1"/>
  <c r="AI155" i="1"/>
  <c r="AH155" i="1"/>
  <c r="AG155" i="1"/>
  <c r="AF155" i="1"/>
  <c r="AE155" i="1"/>
  <c r="AD155" i="1"/>
  <c r="AC155" i="1"/>
  <c r="AB155" i="1"/>
  <c r="Z155" i="1"/>
  <c r="AA155" i="1" s="1"/>
  <c r="Y155" i="1"/>
  <c r="X155" i="1"/>
  <c r="W155" i="1"/>
  <c r="V155" i="1"/>
  <c r="CI155" i="1" s="1"/>
  <c r="T155" i="1"/>
  <c r="S155" i="1"/>
  <c r="R155" i="1"/>
  <c r="P155" i="1"/>
  <c r="EX154" i="1"/>
  <c r="EW154" i="1"/>
  <c r="EV154" i="1"/>
  <c r="EU154" i="1"/>
  <c r="EP154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V154" i="1"/>
  <c r="DU154" i="1"/>
  <c r="DT154" i="1"/>
  <c r="DS154" i="1"/>
  <c r="DR154" i="1"/>
  <c r="DQ154" i="1"/>
  <c r="DP154" i="1"/>
  <c r="DO154" i="1"/>
  <c r="DN154" i="1"/>
  <c r="DM154" i="1"/>
  <c r="DL154" i="1"/>
  <c r="DK154" i="1"/>
  <c r="DJ154" i="1"/>
  <c r="DI154" i="1"/>
  <c r="DH154" i="1"/>
  <c r="DG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H154" i="1"/>
  <c r="CG154" i="1"/>
  <c r="CF154" i="1"/>
  <c r="CE154" i="1"/>
  <c r="CD154" i="1"/>
  <c r="EQ154" i="1" s="1"/>
  <c r="CC154" i="1"/>
  <c r="CB154" i="1"/>
  <c r="CA154" i="1"/>
  <c r="BZ154" i="1"/>
  <c r="BY154" i="1"/>
  <c r="BX154" i="1"/>
  <c r="BW154" i="1"/>
  <c r="BV154" i="1"/>
  <c r="BU154" i="1"/>
  <c r="BT154" i="1"/>
  <c r="BS154" i="1"/>
  <c r="BN154" i="1"/>
  <c r="BM154" i="1"/>
  <c r="BL154" i="1"/>
  <c r="BK154" i="1"/>
  <c r="BJ154" i="1"/>
  <c r="DW154" i="1" s="1"/>
  <c r="BI154" i="1"/>
  <c r="BH154" i="1"/>
  <c r="BG154" i="1"/>
  <c r="BF154" i="1"/>
  <c r="BE154" i="1"/>
  <c r="BD154" i="1"/>
  <c r="BC154" i="1"/>
  <c r="BB154" i="1"/>
  <c r="AY154" i="1"/>
  <c r="AX154" i="1"/>
  <c r="AW154" i="1"/>
  <c r="AU154" i="1"/>
  <c r="AT154" i="1"/>
  <c r="AS154" i="1"/>
  <c r="AR154" i="1"/>
  <c r="AP154" i="1"/>
  <c r="DC154" i="1" s="1"/>
  <c r="AO154" i="1"/>
  <c r="AN154" i="1"/>
  <c r="AM154" i="1"/>
  <c r="AK154" i="1"/>
  <c r="AI154" i="1"/>
  <c r="AH154" i="1"/>
  <c r="AG154" i="1"/>
  <c r="AF154" i="1"/>
  <c r="AE154" i="1"/>
  <c r="AD154" i="1"/>
  <c r="AC154" i="1"/>
  <c r="AB154" i="1"/>
  <c r="Z154" i="1"/>
  <c r="Y154" i="1"/>
  <c r="X154" i="1"/>
  <c r="W154" i="1"/>
  <c r="V154" i="1"/>
  <c r="CI154" i="1" s="1"/>
  <c r="T154" i="1"/>
  <c r="S154" i="1"/>
  <c r="R154" i="1"/>
  <c r="P154" i="1"/>
  <c r="EX153" i="1"/>
  <c r="EW153" i="1"/>
  <c r="EV153" i="1"/>
  <c r="EU153" i="1"/>
  <c r="EP153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V153" i="1"/>
  <c r="DU153" i="1"/>
  <c r="DT153" i="1"/>
  <c r="DS153" i="1"/>
  <c r="DR153" i="1"/>
  <c r="DQ153" i="1"/>
  <c r="DP153" i="1"/>
  <c r="DO153" i="1"/>
  <c r="DN153" i="1"/>
  <c r="DM153" i="1"/>
  <c r="DL153" i="1"/>
  <c r="DK153" i="1"/>
  <c r="DJ153" i="1"/>
  <c r="DI153" i="1"/>
  <c r="DH153" i="1"/>
  <c r="DG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H153" i="1"/>
  <c r="CG153" i="1"/>
  <c r="CF153" i="1"/>
  <c r="CE153" i="1"/>
  <c r="CD153" i="1"/>
  <c r="EQ153" i="1" s="1"/>
  <c r="CC153" i="1"/>
  <c r="CB153" i="1"/>
  <c r="CA153" i="1"/>
  <c r="BZ153" i="1"/>
  <c r="BY153" i="1"/>
  <c r="BX153" i="1"/>
  <c r="BW153" i="1"/>
  <c r="BV153" i="1"/>
  <c r="BU153" i="1"/>
  <c r="BT153" i="1"/>
  <c r="BS153" i="1"/>
  <c r="BN153" i="1"/>
  <c r="BM153" i="1"/>
  <c r="BL153" i="1"/>
  <c r="BK153" i="1"/>
  <c r="BJ153" i="1"/>
  <c r="DW153" i="1" s="1"/>
  <c r="BI153" i="1"/>
  <c r="BH153" i="1"/>
  <c r="BG153" i="1"/>
  <c r="BF153" i="1"/>
  <c r="BE153" i="1"/>
  <c r="BD153" i="1"/>
  <c r="BC153" i="1"/>
  <c r="BB153" i="1"/>
  <c r="AY153" i="1"/>
  <c r="AX153" i="1"/>
  <c r="AW153" i="1"/>
  <c r="AU153" i="1"/>
  <c r="AT153" i="1"/>
  <c r="AS153" i="1"/>
  <c r="AR153" i="1"/>
  <c r="AP153" i="1"/>
  <c r="DC153" i="1" s="1"/>
  <c r="AO153" i="1"/>
  <c r="AN153" i="1"/>
  <c r="AM153" i="1"/>
  <c r="AK153" i="1"/>
  <c r="AL153" i="1" s="1"/>
  <c r="AI153" i="1"/>
  <c r="AH153" i="1"/>
  <c r="AG153" i="1"/>
  <c r="AF153" i="1"/>
  <c r="AE153" i="1"/>
  <c r="AD153" i="1"/>
  <c r="AC153" i="1"/>
  <c r="AB153" i="1"/>
  <c r="Z153" i="1"/>
  <c r="AA153" i="1" s="1"/>
  <c r="Y153" i="1"/>
  <c r="X153" i="1"/>
  <c r="W153" i="1"/>
  <c r="V153" i="1"/>
  <c r="CI153" i="1" s="1"/>
  <c r="T153" i="1"/>
  <c r="S153" i="1"/>
  <c r="R153" i="1"/>
  <c r="P153" i="1"/>
  <c r="EX152" i="1"/>
  <c r="EW152" i="1"/>
  <c r="EV152" i="1"/>
  <c r="EU152" i="1"/>
  <c r="EP152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V152" i="1"/>
  <c r="DU152" i="1"/>
  <c r="DT152" i="1"/>
  <c r="DS152" i="1"/>
  <c r="DR152" i="1"/>
  <c r="DQ152" i="1"/>
  <c r="DP152" i="1"/>
  <c r="DO152" i="1"/>
  <c r="DN152" i="1"/>
  <c r="DM152" i="1"/>
  <c r="DL152" i="1"/>
  <c r="DK152" i="1"/>
  <c r="DJ152" i="1"/>
  <c r="DI152" i="1"/>
  <c r="DH152" i="1"/>
  <c r="DG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H152" i="1"/>
  <c r="CG152" i="1"/>
  <c r="CF152" i="1"/>
  <c r="CE152" i="1"/>
  <c r="CD152" i="1"/>
  <c r="EQ152" i="1" s="1"/>
  <c r="CC152" i="1"/>
  <c r="CB152" i="1"/>
  <c r="CA152" i="1"/>
  <c r="BZ152" i="1"/>
  <c r="BY152" i="1"/>
  <c r="BX152" i="1"/>
  <c r="BW152" i="1"/>
  <c r="BV152" i="1"/>
  <c r="BU152" i="1"/>
  <c r="BT152" i="1"/>
  <c r="BS152" i="1"/>
  <c r="BN152" i="1"/>
  <c r="BM152" i="1"/>
  <c r="BL152" i="1"/>
  <c r="BK152" i="1"/>
  <c r="BJ152" i="1"/>
  <c r="DW152" i="1" s="1"/>
  <c r="BI152" i="1"/>
  <c r="BH152" i="1"/>
  <c r="BG152" i="1"/>
  <c r="BF152" i="1"/>
  <c r="BE152" i="1"/>
  <c r="BD152" i="1"/>
  <c r="BC152" i="1"/>
  <c r="BB152" i="1"/>
  <c r="AY152" i="1"/>
  <c r="AX152" i="1"/>
  <c r="AW152" i="1"/>
  <c r="AU152" i="1"/>
  <c r="AT152" i="1"/>
  <c r="AS152" i="1"/>
  <c r="AR152" i="1"/>
  <c r="AP152" i="1"/>
  <c r="DC152" i="1" s="1"/>
  <c r="AO152" i="1"/>
  <c r="AN152" i="1"/>
  <c r="AM152" i="1"/>
  <c r="AK152" i="1"/>
  <c r="AI152" i="1"/>
  <c r="AH152" i="1"/>
  <c r="AG152" i="1"/>
  <c r="AF152" i="1"/>
  <c r="AE152" i="1"/>
  <c r="AD152" i="1"/>
  <c r="AC152" i="1"/>
  <c r="AB152" i="1"/>
  <c r="Z152" i="1"/>
  <c r="Y152" i="1"/>
  <c r="X152" i="1"/>
  <c r="W152" i="1"/>
  <c r="V152" i="1"/>
  <c r="CI152" i="1" s="1"/>
  <c r="T152" i="1"/>
  <c r="S152" i="1"/>
  <c r="R152" i="1"/>
  <c r="P152" i="1"/>
  <c r="EX151" i="1"/>
  <c r="EW151" i="1"/>
  <c r="EV151" i="1"/>
  <c r="EU151" i="1"/>
  <c r="EP151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V151" i="1"/>
  <c r="DU151" i="1"/>
  <c r="DT151" i="1"/>
  <c r="DS151" i="1"/>
  <c r="DR151" i="1"/>
  <c r="DQ151" i="1"/>
  <c r="DP151" i="1"/>
  <c r="DO151" i="1"/>
  <c r="DN151" i="1"/>
  <c r="DM151" i="1"/>
  <c r="DL151" i="1"/>
  <c r="DK151" i="1"/>
  <c r="DJ151" i="1"/>
  <c r="DI151" i="1"/>
  <c r="DH151" i="1"/>
  <c r="DG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H151" i="1"/>
  <c r="CG151" i="1"/>
  <c r="CF151" i="1"/>
  <c r="CE151" i="1"/>
  <c r="CD151" i="1"/>
  <c r="EQ151" i="1" s="1"/>
  <c r="CC151" i="1"/>
  <c r="CB151" i="1"/>
  <c r="CA151" i="1"/>
  <c r="BZ151" i="1"/>
  <c r="BY151" i="1"/>
  <c r="BX151" i="1"/>
  <c r="BW151" i="1"/>
  <c r="BV151" i="1"/>
  <c r="BU151" i="1"/>
  <c r="BT151" i="1"/>
  <c r="BS151" i="1"/>
  <c r="BN151" i="1"/>
  <c r="BM151" i="1"/>
  <c r="BL151" i="1"/>
  <c r="BK151" i="1"/>
  <c r="BJ151" i="1"/>
  <c r="DW151" i="1" s="1"/>
  <c r="BI151" i="1"/>
  <c r="BH151" i="1"/>
  <c r="BG151" i="1"/>
  <c r="BF151" i="1"/>
  <c r="BE151" i="1"/>
  <c r="BD151" i="1"/>
  <c r="BC151" i="1"/>
  <c r="BB151" i="1"/>
  <c r="AY151" i="1"/>
  <c r="AX151" i="1"/>
  <c r="AW151" i="1"/>
  <c r="AU151" i="1"/>
  <c r="AT151" i="1"/>
  <c r="AS151" i="1"/>
  <c r="AR151" i="1"/>
  <c r="AP151" i="1"/>
  <c r="DC151" i="1" s="1"/>
  <c r="AO151" i="1"/>
  <c r="AN151" i="1"/>
  <c r="AM151" i="1"/>
  <c r="AK151" i="1"/>
  <c r="AL151" i="1" s="1"/>
  <c r="AI151" i="1"/>
  <c r="AH151" i="1"/>
  <c r="AG151" i="1"/>
  <c r="AF151" i="1"/>
  <c r="AE151" i="1"/>
  <c r="AD151" i="1"/>
  <c r="AC151" i="1"/>
  <c r="AB151" i="1"/>
  <c r="Z151" i="1"/>
  <c r="AA151" i="1" s="1"/>
  <c r="Y151" i="1"/>
  <c r="X151" i="1"/>
  <c r="W151" i="1"/>
  <c r="V151" i="1"/>
  <c r="CI151" i="1" s="1"/>
  <c r="T151" i="1"/>
  <c r="S151" i="1"/>
  <c r="R151" i="1"/>
  <c r="P151" i="1"/>
  <c r="EX150" i="1"/>
  <c r="EW150" i="1"/>
  <c r="EV150" i="1"/>
  <c r="EU150" i="1"/>
  <c r="EP150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V150" i="1"/>
  <c r="DU150" i="1"/>
  <c r="DT150" i="1"/>
  <c r="DS150" i="1"/>
  <c r="DR150" i="1"/>
  <c r="DQ150" i="1"/>
  <c r="DP150" i="1"/>
  <c r="DO150" i="1"/>
  <c r="DN150" i="1"/>
  <c r="DM150" i="1"/>
  <c r="DL150" i="1"/>
  <c r="DK150" i="1"/>
  <c r="DJ150" i="1"/>
  <c r="DI150" i="1"/>
  <c r="DH150" i="1"/>
  <c r="DG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H150" i="1"/>
  <c r="CG150" i="1"/>
  <c r="CF150" i="1"/>
  <c r="CE150" i="1"/>
  <c r="CD150" i="1"/>
  <c r="EQ150" i="1" s="1"/>
  <c r="CC150" i="1"/>
  <c r="CB150" i="1"/>
  <c r="CA150" i="1"/>
  <c r="BZ150" i="1"/>
  <c r="BY150" i="1"/>
  <c r="BX150" i="1"/>
  <c r="BW150" i="1"/>
  <c r="BV150" i="1"/>
  <c r="BU150" i="1"/>
  <c r="BT150" i="1"/>
  <c r="BS150" i="1"/>
  <c r="BN150" i="1"/>
  <c r="BM150" i="1"/>
  <c r="BL150" i="1"/>
  <c r="BK150" i="1"/>
  <c r="BJ150" i="1"/>
  <c r="DW150" i="1" s="1"/>
  <c r="BI150" i="1"/>
  <c r="BH150" i="1"/>
  <c r="BG150" i="1"/>
  <c r="BF150" i="1"/>
  <c r="BE150" i="1"/>
  <c r="BD150" i="1"/>
  <c r="BC150" i="1"/>
  <c r="BB150" i="1"/>
  <c r="AY150" i="1"/>
  <c r="AX150" i="1"/>
  <c r="AW150" i="1"/>
  <c r="AU150" i="1"/>
  <c r="AT150" i="1"/>
  <c r="AS150" i="1"/>
  <c r="AR150" i="1"/>
  <c r="AP150" i="1"/>
  <c r="DC150" i="1" s="1"/>
  <c r="AO150" i="1"/>
  <c r="AN150" i="1"/>
  <c r="AM150" i="1"/>
  <c r="AK150" i="1"/>
  <c r="AI150" i="1"/>
  <c r="AH150" i="1"/>
  <c r="AG150" i="1"/>
  <c r="AF150" i="1"/>
  <c r="AE150" i="1"/>
  <c r="AD150" i="1"/>
  <c r="AC150" i="1"/>
  <c r="AB150" i="1"/>
  <c r="Z150" i="1"/>
  <c r="Y150" i="1"/>
  <c r="X150" i="1"/>
  <c r="W150" i="1"/>
  <c r="V150" i="1"/>
  <c r="CI150" i="1" s="1"/>
  <c r="T150" i="1"/>
  <c r="S150" i="1"/>
  <c r="R150" i="1"/>
  <c r="P150" i="1"/>
  <c r="EX149" i="1"/>
  <c r="EW149" i="1"/>
  <c r="EV149" i="1"/>
  <c r="EU149" i="1"/>
  <c r="EP149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V149" i="1"/>
  <c r="DU149" i="1"/>
  <c r="DT149" i="1"/>
  <c r="DS149" i="1"/>
  <c r="DR149" i="1"/>
  <c r="DQ149" i="1"/>
  <c r="DP149" i="1"/>
  <c r="DO149" i="1"/>
  <c r="DN149" i="1"/>
  <c r="DM149" i="1"/>
  <c r="DL149" i="1"/>
  <c r="DK149" i="1"/>
  <c r="DJ149" i="1"/>
  <c r="DI149" i="1"/>
  <c r="DH149" i="1"/>
  <c r="DG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H149" i="1"/>
  <c r="CG149" i="1"/>
  <c r="CF149" i="1"/>
  <c r="CE149" i="1"/>
  <c r="CD149" i="1"/>
  <c r="EQ149" i="1" s="1"/>
  <c r="CC149" i="1"/>
  <c r="CB149" i="1"/>
  <c r="CA149" i="1"/>
  <c r="BZ149" i="1"/>
  <c r="BY149" i="1"/>
  <c r="BX149" i="1"/>
  <c r="BW149" i="1"/>
  <c r="BV149" i="1"/>
  <c r="BU149" i="1"/>
  <c r="BT149" i="1"/>
  <c r="BS149" i="1"/>
  <c r="BN149" i="1"/>
  <c r="BM149" i="1"/>
  <c r="BL149" i="1"/>
  <c r="BK149" i="1"/>
  <c r="BJ149" i="1"/>
  <c r="DW149" i="1" s="1"/>
  <c r="BI149" i="1"/>
  <c r="BH149" i="1"/>
  <c r="BG149" i="1"/>
  <c r="BF149" i="1"/>
  <c r="BE149" i="1"/>
  <c r="BD149" i="1"/>
  <c r="BC149" i="1"/>
  <c r="BB149" i="1"/>
  <c r="AY149" i="1"/>
  <c r="AX149" i="1"/>
  <c r="AW149" i="1"/>
  <c r="AU149" i="1"/>
  <c r="AT149" i="1"/>
  <c r="AS149" i="1"/>
  <c r="AR149" i="1"/>
  <c r="AP149" i="1"/>
  <c r="DC149" i="1" s="1"/>
  <c r="AO149" i="1"/>
  <c r="AN149" i="1"/>
  <c r="AM149" i="1"/>
  <c r="AK149" i="1"/>
  <c r="AL149" i="1" s="1"/>
  <c r="AI149" i="1"/>
  <c r="AH149" i="1"/>
  <c r="AG149" i="1"/>
  <c r="AF149" i="1"/>
  <c r="AE149" i="1"/>
  <c r="AD149" i="1"/>
  <c r="AC149" i="1"/>
  <c r="AB149" i="1"/>
  <c r="Z149" i="1"/>
  <c r="AA149" i="1" s="1"/>
  <c r="Y149" i="1"/>
  <c r="X149" i="1"/>
  <c r="W149" i="1"/>
  <c r="V149" i="1"/>
  <c r="CI149" i="1" s="1"/>
  <c r="T149" i="1"/>
  <c r="S149" i="1"/>
  <c r="R149" i="1"/>
  <c r="P149" i="1"/>
  <c r="EX148" i="1"/>
  <c r="EW148" i="1"/>
  <c r="EV148" i="1"/>
  <c r="EU148" i="1"/>
  <c r="EP148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V148" i="1"/>
  <c r="DU148" i="1"/>
  <c r="DT148" i="1"/>
  <c r="DS148" i="1"/>
  <c r="DR148" i="1"/>
  <c r="DQ148" i="1"/>
  <c r="DP148" i="1"/>
  <c r="DO148" i="1"/>
  <c r="DN148" i="1"/>
  <c r="DM148" i="1"/>
  <c r="DL148" i="1"/>
  <c r="DK148" i="1"/>
  <c r="DJ148" i="1"/>
  <c r="DI148" i="1"/>
  <c r="DH148" i="1"/>
  <c r="DG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H148" i="1"/>
  <c r="CG148" i="1"/>
  <c r="CF148" i="1"/>
  <c r="CE148" i="1"/>
  <c r="CD148" i="1"/>
  <c r="EQ148" i="1" s="1"/>
  <c r="CC148" i="1"/>
  <c r="CB148" i="1"/>
  <c r="CA148" i="1"/>
  <c r="BZ148" i="1"/>
  <c r="BY148" i="1"/>
  <c r="BX148" i="1"/>
  <c r="BW148" i="1"/>
  <c r="BV148" i="1"/>
  <c r="BU148" i="1"/>
  <c r="BT148" i="1"/>
  <c r="BS148" i="1"/>
  <c r="BN148" i="1"/>
  <c r="BM148" i="1"/>
  <c r="BL148" i="1"/>
  <c r="BK148" i="1"/>
  <c r="BJ148" i="1"/>
  <c r="DW148" i="1" s="1"/>
  <c r="BI148" i="1"/>
  <c r="BH148" i="1"/>
  <c r="BG148" i="1"/>
  <c r="BF148" i="1"/>
  <c r="BE148" i="1"/>
  <c r="BD148" i="1"/>
  <c r="BC148" i="1"/>
  <c r="BB148" i="1"/>
  <c r="AY148" i="1"/>
  <c r="AX148" i="1"/>
  <c r="AW148" i="1"/>
  <c r="AU148" i="1"/>
  <c r="AT148" i="1"/>
  <c r="AS148" i="1"/>
  <c r="AR148" i="1"/>
  <c r="AP148" i="1"/>
  <c r="DC148" i="1" s="1"/>
  <c r="AO148" i="1"/>
  <c r="AN148" i="1"/>
  <c r="AM148" i="1"/>
  <c r="AK148" i="1"/>
  <c r="AI148" i="1"/>
  <c r="AH148" i="1"/>
  <c r="AG148" i="1"/>
  <c r="AF148" i="1"/>
  <c r="AE148" i="1"/>
  <c r="AD148" i="1"/>
  <c r="AC148" i="1"/>
  <c r="AB148" i="1"/>
  <c r="Z148" i="1"/>
  <c r="Y148" i="1"/>
  <c r="X148" i="1"/>
  <c r="W148" i="1"/>
  <c r="V148" i="1"/>
  <c r="CI148" i="1" s="1"/>
  <c r="T148" i="1"/>
  <c r="S148" i="1"/>
  <c r="R148" i="1"/>
  <c r="P148" i="1"/>
  <c r="EX147" i="1"/>
  <c r="EW147" i="1"/>
  <c r="EV147" i="1"/>
  <c r="EU147" i="1"/>
  <c r="EP147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V147" i="1"/>
  <c r="DU147" i="1"/>
  <c r="DT147" i="1"/>
  <c r="DS147" i="1"/>
  <c r="DR147" i="1"/>
  <c r="DQ147" i="1"/>
  <c r="DP147" i="1"/>
  <c r="DO147" i="1"/>
  <c r="DN147" i="1"/>
  <c r="DM147" i="1"/>
  <c r="DL147" i="1"/>
  <c r="DK147" i="1"/>
  <c r="DJ147" i="1"/>
  <c r="DI147" i="1"/>
  <c r="DH147" i="1"/>
  <c r="DG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H147" i="1"/>
  <c r="CG147" i="1"/>
  <c r="CF147" i="1"/>
  <c r="CE147" i="1"/>
  <c r="CD147" i="1"/>
  <c r="EQ147" i="1" s="1"/>
  <c r="CC147" i="1"/>
  <c r="CB147" i="1"/>
  <c r="CA147" i="1"/>
  <c r="BZ147" i="1"/>
  <c r="BY147" i="1"/>
  <c r="BX147" i="1"/>
  <c r="BW147" i="1"/>
  <c r="BV147" i="1"/>
  <c r="BU147" i="1"/>
  <c r="BT147" i="1"/>
  <c r="BS147" i="1"/>
  <c r="BN147" i="1"/>
  <c r="BM147" i="1"/>
  <c r="BL147" i="1"/>
  <c r="BK147" i="1"/>
  <c r="BJ147" i="1"/>
  <c r="DW147" i="1" s="1"/>
  <c r="BI147" i="1"/>
  <c r="BH147" i="1"/>
  <c r="BG147" i="1"/>
  <c r="BF147" i="1"/>
  <c r="BE147" i="1"/>
  <c r="BD147" i="1"/>
  <c r="BC147" i="1"/>
  <c r="BB147" i="1"/>
  <c r="AY147" i="1"/>
  <c r="AX147" i="1"/>
  <c r="AW147" i="1"/>
  <c r="AU147" i="1"/>
  <c r="AT147" i="1"/>
  <c r="AS147" i="1"/>
  <c r="AR147" i="1"/>
  <c r="AP147" i="1"/>
  <c r="DC147" i="1" s="1"/>
  <c r="AO147" i="1"/>
  <c r="AN147" i="1"/>
  <c r="AM147" i="1"/>
  <c r="AK147" i="1"/>
  <c r="AL147" i="1" s="1"/>
  <c r="AI147" i="1"/>
  <c r="AH147" i="1"/>
  <c r="AG147" i="1"/>
  <c r="AF147" i="1"/>
  <c r="AE147" i="1"/>
  <c r="AD147" i="1"/>
  <c r="AC147" i="1"/>
  <c r="AB147" i="1"/>
  <c r="Z147" i="1"/>
  <c r="AA147" i="1" s="1"/>
  <c r="Y147" i="1"/>
  <c r="X147" i="1"/>
  <c r="W147" i="1"/>
  <c r="V147" i="1"/>
  <c r="CI147" i="1" s="1"/>
  <c r="T147" i="1"/>
  <c r="S147" i="1"/>
  <c r="R147" i="1"/>
  <c r="P147" i="1"/>
  <c r="EX146" i="1"/>
  <c r="EW146" i="1"/>
  <c r="EV146" i="1"/>
  <c r="EU146" i="1"/>
  <c r="EP146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V146" i="1"/>
  <c r="DU146" i="1"/>
  <c r="DT146" i="1"/>
  <c r="DS146" i="1"/>
  <c r="DR146" i="1"/>
  <c r="DQ146" i="1"/>
  <c r="DP146" i="1"/>
  <c r="DO146" i="1"/>
  <c r="DN146" i="1"/>
  <c r="DM146" i="1"/>
  <c r="DL146" i="1"/>
  <c r="DK146" i="1"/>
  <c r="DJ146" i="1"/>
  <c r="DI146" i="1"/>
  <c r="DH146" i="1"/>
  <c r="DG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H146" i="1"/>
  <c r="CG146" i="1"/>
  <c r="CF146" i="1"/>
  <c r="CE146" i="1"/>
  <c r="CD146" i="1"/>
  <c r="EQ146" i="1" s="1"/>
  <c r="CC146" i="1"/>
  <c r="CB146" i="1"/>
  <c r="CA146" i="1"/>
  <c r="BZ146" i="1"/>
  <c r="BY146" i="1"/>
  <c r="BX146" i="1"/>
  <c r="BW146" i="1"/>
  <c r="BV146" i="1"/>
  <c r="BU146" i="1"/>
  <c r="BT146" i="1"/>
  <c r="BS146" i="1"/>
  <c r="BN146" i="1"/>
  <c r="BM146" i="1"/>
  <c r="BL146" i="1"/>
  <c r="BK146" i="1"/>
  <c r="BJ146" i="1"/>
  <c r="DW146" i="1" s="1"/>
  <c r="BI146" i="1"/>
  <c r="BH146" i="1"/>
  <c r="BG146" i="1"/>
  <c r="BF146" i="1"/>
  <c r="BE146" i="1"/>
  <c r="BD146" i="1"/>
  <c r="BC146" i="1"/>
  <c r="BB146" i="1"/>
  <c r="AY146" i="1"/>
  <c r="AX146" i="1"/>
  <c r="AW146" i="1"/>
  <c r="AU146" i="1"/>
  <c r="AT146" i="1"/>
  <c r="AS146" i="1"/>
  <c r="AR146" i="1"/>
  <c r="AP146" i="1"/>
  <c r="DC146" i="1" s="1"/>
  <c r="AO146" i="1"/>
  <c r="AN146" i="1"/>
  <c r="AM146" i="1"/>
  <c r="AK146" i="1"/>
  <c r="AI146" i="1"/>
  <c r="AH146" i="1"/>
  <c r="AG146" i="1"/>
  <c r="AF146" i="1"/>
  <c r="AE146" i="1"/>
  <c r="AD146" i="1"/>
  <c r="AC146" i="1"/>
  <c r="AB146" i="1"/>
  <c r="Z146" i="1"/>
  <c r="Y146" i="1"/>
  <c r="X146" i="1"/>
  <c r="W146" i="1"/>
  <c r="V146" i="1"/>
  <c r="CI146" i="1" s="1"/>
  <c r="T146" i="1"/>
  <c r="S146" i="1"/>
  <c r="R146" i="1"/>
  <c r="P146" i="1"/>
  <c r="EX145" i="1"/>
  <c r="EW145" i="1"/>
  <c r="EV145" i="1"/>
  <c r="EU145" i="1"/>
  <c r="EP145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V145" i="1"/>
  <c r="DU145" i="1"/>
  <c r="DT145" i="1"/>
  <c r="DS145" i="1"/>
  <c r="DR145" i="1"/>
  <c r="DQ145" i="1"/>
  <c r="DP145" i="1"/>
  <c r="DO145" i="1"/>
  <c r="DN145" i="1"/>
  <c r="DM145" i="1"/>
  <c r="DL145" i="1"/>
  <c r="DK145" i="1"/>
  <c r="DJ145" i="1"/>
  <c r="DI145" i="1"/>
  <c r="DH145" i="1"/>
  <c r="DG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H145" i="1"/>
  <c r="CG145" i="1"/>
  <c r="CF145" i="1"/>
  <c r="CE145" i="1"/>
  <c r="CD145" i="1"/>
  <c r="EQ145" i="1" s="1"/>
  <c r="CC145" i="1"/>
  <c r="CB145" i="1"/>
  <c r="CA145" i="1"/>
  <c r="BZ145" i="1"/>
  <c r="BY145" i="1"/>
  <c r="BX145" i="1"/>
  <c r="BW145" i="1"/>
  <c r="BV145" i="1"/>
  <c r="BU145" i="1"/>
  <c r="BT145" i="1"/>
  <c r="BS145" i="1"/>
  <c r="BN145" i="1"/>
  <c r="BM145" i="1"/>
  <c r="BL145" i="1"/>
  <c r="BK145" i="1"/>
  <c r="BJ145" i="1"/>
  <c r="DW145" i="1" s="1"/>
  <c r="BI145" i="1"/>
  <c r="BH145" i="1"/>
  <c r="BG145" i="1"/>
  <c r="BF145" i="1"/>
  <c r="BE145" i="1"/>
  <c r="BD145" i="1"/>
  <c r="BC145" i="1"/>
  <c r="BB145" i="1"/>
  <c r="AY145" i="1"/>
  <c r="AX145" i="1"/>
  <c r="AW145" i="1"/>
  <c r="AU145" i="1"/>
  <c r="AT145" i="1"/>
  <c r="AS145" i="1"/>
  <c r="AR145" i="1"/>
  <c r="AP145" i="1"/>
  <c r="DC145" i="1" s="1"/>
  <c r="AO145" i="1"/>
  <c r="AN145" i="1"/>
  <c r="AM145" i="1"/>
  <c r="AK145" i="1"/>
  <c r="AL145" i="1" s="1"/>
  <c r="AI145" i="1"/>
  <c r="AH145" i="1"/>
  <c r="AG145" i="1"/>
  <c r="AF145" i="1"/>
  <c r="AE145" i="1"/>
  <c r="AD145" i="1"/>
  <c r="AC145" i="1"/>
  <c r="AB145" i="1"/>
  <c r="Z145" i="1"/>
  <c r="AA145" i="1" s="1"/>
  <c r="Y145" i="1"/>
  <c r="X145" i="1"/>
  <c r="W145" i="1"/>
  <c r="V145" i="1"/>
  <c r="CI145" i="1" s="1"/>
  <c r="T145" i="1"/>
  <c r="S145" i="1"/>
  <c r="R145" i="1"/>
  <c r="P145" i="1"/>
  <c r="EX144" i="1"/>
  <c r="EW144" i="1"/>
  <c r="EV144" i="1"/>
  <c r="EU144" i="1"/>
  <c r="EP144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V144" i="1"/>
  <c r="DU144" i="1"/>
  <c r="DT144" i="1"/>
  <c r="DS144" i="1"/>
  <c r="DR144" i="1"/>
  <c r="DQ144" i="1"/>
  <c r="DP144" i="1"/>
  <c r="DO144" i="1"/>
  <c r="DN144" i="1"/>
  <c r="DM144" i="1"/>
  <c r="DL144" i="1"/>
  <c r="DK144" i="1"/>
  <c r="DJ144" i="1"/>
  <c r="DI144" i="1"/>
  <c r="DH144" i="1"/>
  <c r="DG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H144" i="1"/>
  <c r="CG144" i="1"/>
  <c r="CF144" i="1"/>
  <c r="CE144" i="1"/>
  <c r="CD144" i="1"/>
  <c r="EQ144" i="1" s="1"/>
  <c r="CC144" i="1"/>
  <c r="CB144" i="1"/>
  <c r="CA144" i="1"/>
  <c r="BZ144" i="1"/>
  <c r="BY144" i="1"/>
  <c r="BX144" i="1"/>
  <c r="BW144" i="1"/>
  <c r="BV144" i="1"/>
  <c r="BU144" i="1"/>
  <c r="BT144" i="1"/>
  <c r="BS144" i="1"/>
  <c r="BN144" i="1"/>
  <c r="BM144" i="1"/>
  <c r="BL144" i="1"/>
  <c r="BK144" i="1"/>
  <c r="BJ144" i="1"/>
  <c r="DW144" i="1" s="1"/>
  <c r="BI144" i="1"/>
  <c r="BH144" i="1"/>
  <c r="BG144" i="1"/>
  <c r="BF144" i="1"/>
  <c r="BE144" i="1"/>
  <c r="BD144" i="1"/>
  <c r="BC144" i="1"/>
  <c r="BB144" i="1"/>
  <c r="AY144" i="1"/>
  <c r="AX144" i="1"/>
  <c r="AW144" i="1"/>
  <c r="AU144" i="1"/>
  <c r="AT144" i="1"/>
  <c r="AS144" i="1"/>
  <c r="AR144" i="1"/>
  <c r="AP144" i="1"/>
  <c r="DC144" i="1" s="1"/>
  <c r="AO144" i="1"/>
  <c r="AN144" i="1"/>
  <c r="AM144" i="1"/>
  <c r="AK144" i="1"/>
  <c r="AI144" i="1"/>
  <c r="AH144" i="1"/>
  <c r="AG144" i="1"/>
  <c r="AF144" i="1"/>
  <c r="AE144" i="1"/>
  <c r="AD144" i="1"/>
  <c r="AC144" i="1"/>
  <c r="AB144" i="1"/>
  <c r="Z144" i="1"/>
  <c r="Y144" i="1"/>
  <c r="X144" i="1"/>
  <c r="W144" i="1"/>
  <c r="V144" i="1"/>
  <c r="CI144" i="1" s="1"/>
  <c r="T144" i="1"/>
  <c r="S144" i="1"/>
  <c r="R144" i="1"/>
  <c r="P144" i="1"/>
  <c r="EX143" i="1"/>
  <c r="EW143" i="1"/>
  <c r="EV143" i="1"/>
  <c r="EU143" i="1"/>
  <c r="EP143" i="1"/>
  <c r="EO143" i="1"/>
  <c r="EN143" i="1"/>
  <c r="EM143" i="1"/>
  <c r="EL143" i="1"/>
  <c r="EK143" i="1"/>
  <c r="EJ143" i="1"/>
  <c r="EI143" i="1"/>
  <c r="EH143" i="1"/>
  <c r="EG143" i="1"/>
  <c r="EF143" i="1"/>
  <c r="EE143" i="1"/>
  <c r="ED143" i="1"/>
  <c r="EC143" i="1"/>
  <c r="EB143" i="1"/>
  <c r="EA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H143" i="1"/>
  <c r="CG143" i="1"/>
  <c r="CF143" i="1"/>
  <c r="CE143" i="1"/>
  <c r="CD143" i="1"/>
  <c r="EQ143" i="1" s="1"/>
  <c r="CC143" i="1"/>
  <c r="CB143" i="1"/>
  <c r="CA143" i="1"/>
  <c r="BZ143" i="1"/>
  <c r="BY143" i="1"/>
  <c r="BX143" i="1"/>
  <c r="BW143" i="1"/>
  <c r="BV143" i="1"/>
  <c r="BU143" i="1"/>
  <c r="BT143" i="1"/>
  <c r="BS143" i="1"/>
  <c r="BN143" i="1"/>
  <c r="BM143" i="1"/>
  <c r="BL143" i="1"/>
  <c r="BK143" i="1"/>
  <c r="BJ143" i="1"/>
  <c r="DW143" i="1" s="1"/>
  <c r="BI143" i="1"/>
  <c r="BH143" i="1"/>
  <c r="BG143" i="1"/>
  <c r="BF143" i="1"/>
  <c r="BE143" i="1"/>
  <c r="BD143" i="1"/>
  <c r="BC143" i="1"/>
  <c r="BB143" i="1"/>
  <c r="AY143" i="1"/>
  <c r="AX143" i="1"/>
  <c r="AW143" i="1"/>
  <c r="AU143" i="1"/>
  <c r="AT143" i="1"/>
  <c r="AS143" i="1"/>
  <c r="AR143" i="1"/>
  <c r="AP143" i="1"/>
  <c r="DC143" i="1" s="1"/>
  <c r="AO143" i="1"/>
  <c r="AN143" i="1"/>
  <c r="AM143" i="1"/>
  <c r="AK143" i="1"/>
  <c r="AL143" i="1" s="1"/>
  <c r="AI143" i="1"/>
  <c r="AH143" i="1"/>
  <c r="AG143" i="1"/>
  <c r="AF143" i="1"/>
  <c r="AE143" i="1"/>
  <c r="AD143" i="1"/>
  <c r="AC143" i="1"/>
  <c r="AB143" i="1"/>
  <c r="Z143" i="1"/>
  <c r="AA143" i="1" s="1"/>
  <c r="Y143" i="1"/>
  <c r="X143" i="1"/>
  <c r="W143" i="1"/>
  <c r="V143" i="1"/>
  <c r="CI143" i="1" s="1"/>
  <c r="T143" i="1"/>
  <c r="S143" i="1"/>
  <c r="R143" i="1"/>
  <c r="P143" i="1"/>
  <c r="EX142" i="1"/>
  <c r="EW142" i="1"/>
  <c r="EV142" i="1"/>
  <c r="EU142" i="1"/>
  <c r="EP142" i="1"/>
  <c r="EO142" i="1"/>
  <c r="EN142" i="1"/>
  <c r="EM142" i="1"/>
  <c r="EL142" i="1"/>
  <c r="EK142" i="1"/>
  <c r="EJ142" i="1"/>
  <c r="EI142" i="1"/>
  <c r="EH142" i="1"/>
  <c r="EG142" i="1"/>
  <c r="EF142" i="1"/>
  <c r="EE142" i="1"/>
  <c r="ED142" i="1"/>
  <c r="EC142" i="1"/>
  <c r="EB142" i="1"/>
  <c r="EA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H142" i="1"/>
  <c r="CG142" i="1"/>
  <c r="CF142" i="1"/>
  <c r="CE142" i="1"/>
  <c r="CD142" i="1"/>
  <c r="EQ142" i="1" s="1"/>
  <c r="CC142" i="1"/>
  <c r="CB142" i="1"/>
  <c r="CA142" i="1"/>
  <c r="BZ142" i="1"/>
  <c r="BY142" i="1"/>
  <c r="BX142" i="1"/>
  <c r="BW142" i="1"/>
  <c r="BV142" i="1"/>
  <c r="BU142" i="1"/>
  <c r="BT142" i="1"/>
  <c r="BS142" i="1"/>
  <c r="BN142" i="1"/>
  <c r="BM142" i="1"/>
  <c r="BL142" i="1"/>
  <c r="BK142" i="1"/>
  <c r="BJ142" i="1"/>
  <c r="DW142" i="1" s="1"/>
  <c r="BI142" i="1"/>
  <c r="BH142" i="1"/>
  <c r="BG142" i="1"/>
  <c r="BF142" i="1"/>
  <c r="BE142" i="1"/>
  <c r="BD142" i="1"/>
  <c r="BC142" i="1"/>
  <c r="BB142" i="1"/>
  <c r="AY142" i="1"/>
  <c r="AX142" i="1"/>
  <c r="AW142" i="1"/>
  <c r="AU142" i="1"/>
  <c r="AT142" i="1"/>
  <c r="AS142" i="1"/>
  <c r="AR142" i="1"/>
  <c r="AP142" i="1"/>
  <c r="DC142" i="1" s="1"/>
  <c r="AO142" i="1"/>
  <c r="AN142" i="1"/>
  <c r="AM142" i="1"/>
  <c r="AK142" i="1"/>
  <c r="AI142" i="1"/>
  <c r="AH142" i="1"/>
  <c r="AG142" i="1"/>
  <c r="AF142" i="1"/>
  <c r="AE142" i="1"/>
  <c r="AD142" i="1"/>
  <c r="AC142" i="1"/>
  <c r="AB142" i="1"/>
  <c r="Z142" i="1"/>
  <c r="Y142" i="1"/>
  <c r="X142" i="1"/>
  <c r="W142" i="1"/>
  <c r="V142" i="1"/>
  <c r="CI142" i="1" s="1"/>
  <c r="T142" i="1"/>
  <c r="S142" i="1"/>
  <c r="R142" i="1"/>
  <c r="P142" i="1"/>
  <c r="EX141" i="1"/>
  <c r="EW141" i="1"/>
  <c r="EV141" i="1"/>
  <c r="EU141" i="1"/>
  <c r="EP141" i="1"/>
  <c r="EO141" i="1"/>
  <c r="EN141" i="1"/>
  <c r="EM141" i="1"/>
  <c r="EL141" i="1"/>
  <c r="EK141" i="1"/>
  <c r="EJ141" i="1"/>
  <c r="EI141" i="1"/>
  <c r="EH141" i="1"/>
  <c r="EG141" i="1"/>
  <c r="EF141" i="1"/>
  <c r="EE141" i="1"/>
  <c r="ED141" i="1"/>
  <c r="EC141" i="1"/>
  <c r="EB141" i="1"/>
  <c r="EA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H141" i="1"/>
  <c r="CG141" i="1"/>
  <c r="CF141" i="1"/>
  <c r="CE141" i="1"/>
  <c r="CD141" i="1"/>
  <c r="EQ141" i="1" s="1"/>
  <c r="CC141" i="1"/>
  <c r="CB141" i="1"/>
  <c r="CA141" i="1"/>
  <c r="BZ141" i="1"/>
  <c r="BY141" i="1"/>
  <c r="BX141" i="1"/>
  <c r="BW141" i="1"/>
  <c r="BV141" i="1"/>
  <c r="BU141" i="1"/>
  <c r="BT141" i="1"/>
  <c r="BS141" i="1"/>
  <c r="BN141" i="1"/>
  <c r="BM141" i="1"/>
  <c r="BL141" i="1"/>
  <c r="BK141" i="1"/>
  <c r="BJ141" i="1"/>
  <c r="DW141" i="1" s="1"/>
  <c r="BI141" i="1"/>
  <c r="BH141" i="1"/>
  <c r="BG141" i="1"/>
  <c r="BF141" i="1"/>
  <c r="BE141" i="1"/>
  <c r="BD141" i="1"/>
  <c r="BC141" i="1"/>
  <c r="BB141" i="1"/>
  <c r="AY141" i="1"/>
  <c r="AX141" i="1"/>
  <c r="AW141" i="1"/>
  <c r="AU141" i="1"/>
  <c r="AT141" i="1"/>
  <c r="AS141" i="1"/>
  <c r="AR141" i="1"/>
  <c r="AP141" i="1"/>
  <c r="DC141" i="1" s="1"/>
  <c r="AO141" i="1"/>
  <c r="AN141" i="1"/>
  <c r="AM141" i="1"/>
  <c r="AK141" i="1"/>
  <c r="AL141" i="1" s="1"/>
  <c r="AI141" i="1"/>
  <c r="AH141" i="1"/>
  <c r="AG141" i="1"/>
  <c r="AF141" i="1"/>
  <c r="AE141" i="1"/>
  <c r="AD141" i="1"/>
  <c r="AC141" i="1"/>
  <c r="AB141" i="1"/>
  <c r="Z141" i="1"/>
  <c r="AA141" i="1" s="1"/>
  <c r="Y141" i="1"/>
  <c r="X141" i="1"/>
  <c r="W141" i="1"/>
  <c r="V141" i="1"/>
  <c r="CI141" i="1" s="1"/>
  <c r="T141" i="1"/>
  <c r="S141" i="1"/>
  <c r="R141" i="1"/>
  <c r="P141" i="1"/>
  <c r="EX140" i="1"/>
  <c r="EW140" i="1"/>
  <c r="EV140" i="1"/>
  <c r="EU140" i="1"/>
  <c r="EP140" i="1"/>
  <c r="EO140" i="1"/>
  <c r="EN140" i="1"/>
  <c r="EM140" i="1"/>
  <c r="EL140" i="1"/>
  <c r="EK140" i="1"/>
  <c r="EJ140" i="1"/>
  <c r="EI140" i="1"/>
  <c r="EH140" i="1"/>
  <c r="EG140" i="1"/>
  <c r="EF140" i="1"/>
  <c r="EE140" i="1"/>
  <c r="ED140" i="1"/>
  <c r="EC140" i="1"/>
  <c r="EB140" i="1"/>
  <c r="EA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H140" i="1"/>
  <c r="CG140" i="1"/>
  <c r="CF140" i="1"/>
  <c r="CE140" i="1"/>
  <c r="CD140" i="1"/>
  <c r="EQ140" i="1" s="1"/>
  <c r="CC140" i="1"/>
  <c r="CB140" i="1"/>
  <c r="CA140" i="1"/>
  <c r="BZ140" i="1"/>
  <c r="BY140" i="1"/>
  <c r="BX140" i="1"/>
  <c r="BW140" i="1"/>
  <c r="BV140" i="1"/>
  <c r="BU140" i="1"/>
  <c r="BT140" i="1"/>
  <c r="BS140" i="1"/>
  <c r="BN140" i="1"/>
  <c r="BM140" i="1"/>
  <c r="BL140" i="1"/>
  <c r="BK140" i="1"/>
  <c r="BJ140" i="1"/>
  <c r="DW140" i="1" s="1"/>
  <c r="BI140" i="1"/>
  <c r="BH140" i="1"/>
  <c r="BG140" i="1"/>
  <c r="BF140" i="1"/>
  <c r="BE140" i="1"/>
  <c r="BD140" i="1"/>
  <c r="BC140" i="1"/>
  <c r="BB140" i="1"/>
  <c r="AY140" i="1"/>
  <c r="AX140" i="1"/>
  <c r="AW140" i="1"/>
  <c r="AU140" i="1"/>
  <c r="AT140" i="1"/>
  <c r="AS140" i="1"/>
  <c r="AR140" i="1"/>
  <c r="AP140" i="1"/>
  <c r="DC140" i="1" s="1"/>
  <c r="AO140" i="1"/>
  <c r="AN140" i="1"/>
  <c r="AM140" i="1"/>
  <c r="AK140" i="1"/>
  <c r="AI140" i="1"/>
  <c r="AH140" i="1"/>
  <c r="AG140" i="1"/>
  <c r="AF140" i="1"/>
  <c r="AE140" i="1"/>
  <c r="AD140" i="1"/>
  <c r="AC140" i="1"/>
  <c r="AB140" i="1"/>
  <c r="Z140" i="1"/>
  <c r="Y140" i="1"/>
  <c r="X140" i="1"/>
  <c r="W140" i="1"/>
  <c r="V140" i="1"/>
  <c r="CI140" i="1" s="1"/>
  <c r="T140" i="1"/>
  <c r="S140" i="1"/>
  <c r="R140" i="1"/>
  <c r="P140" i="1"/>
  <c r="EX139" i="1"/>
  <c r="EW139" i="1"/>
  <c r="EV139" i="1"/>
  <c r="EU139" i="1"/>
  <c r="EP139" i="1"/>
  <c r="EO139" i="1"/>
  <c r="EN139" i="1"/>
  <c r="EM139" i="1"/>
  <c r="EL139" i="1"/>
  <c r="EK139" i="1"/>
  <c r="EJ139" i="1"/>
  <c r="EI139" i="1"/>
  <c r="EH139" i="1"/>
  <c r="EG139" i="1"/>
  <c r="EF139" i="1"/>
  <c r="EE139" i="1"/>
  <c r="ED139" i="1"/>
  <c r="EC139" i="1"/>
  <c r="EB139" i="1"/>
  <c r="EA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H139" i="1"/>
  <c r="CG139" i="1"/>
  <c r="CF139" i="1"/>
  <c r="CE139" i="1"/>
  <c r="CD139" i="1"/>
  <c r="EQ139" i="1" s="1"/>
  <c r="CC139" i="1"/>
  <c r="CB139" i="1"/>
  <c r="CA139" i="1"/>
  <c r="BZ139" i="1"/>
  <c r="BY139" i="1"/>
  <c r="BX139" i="1"/>
  <c r="BW139" i="1"/>
  <c r="BV139" i="1"/>
  <c r="BU139" i="1"/>
  <c r="BT139" i="1"/>
  <c r="BS139" i="1"/>
  <c r="BN139" i="1"/>
  <c r="BM139" i="1"/>
  <c r="BL139" i="1"/>
  <c r="BK139" i="1"/>
  <c r="BJ139" i="1"/>
  <c r="DW139" i="1" s="1"/>
  <c r="BI139" i="1"/>
  <c r="BH139" i="1"/>
  <c r="BG139" i="1"/>
  <c r="BF139" i="1"/>
  <c r="BE139" i="1"/>
  <c r="BD139" i="1"/>
  <c r="BC139" i="1"/>
  <c r="BB139" i="1"/>
  <c r="AY139" i="1"/>
  <c r="AX139" i="1"/>
  <c r="AW139" i="1"/>
  <c r="AU139" i="1"/>
  <c r="AT139" i="1"/>
  <c r="AS139" i="1"/>
  <c r="AR139" i="1"/>
  <c r="AP139" i="1"/>
  <c r="DC139" i="1" s="1"/>
  <c r="AO139" i="1"/>
  <c r="AN139" i="1"/>
  <c r="AM139" i="1"/>
  <c r="AK139" i="1"/>
  <c r="AL139" i="1" s="1"/>
  <c r="AI139" i="1"/>
  <c r="AH139" i="1"/>
  <c r="AG139" i="1"/>
  <c r="AF139" i="1"/>
  <c r="AE139" i="1"/>
  <c r="AD139" i="1"/>
  <c r="AC139" i="1"/>
  <c r="AB139" i="1"/>
  <c r="Z139" i="1"/>
  <c r="AA139" i="1" s="1"/>
  <c r="Y139" i="1"/>
  <c r="X139" i="1"/>
  <c r="W139" i="1"/>
  <c r="V139" i="1"/>
  <c r="CI139" i="1" s="1"/>
  <c r="T139" i="1"/>
  <c r="S139" i="1"/>
  <c r="R139" i="1"/>
  <c r="P139" i="1"/>
  <c r="EX138" i="1"/>
  <c r="EW138" i="1"/>
  <c r="EV138" i="1"/>
  <c r="EU138" i="1"/>
  <c r="EP138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H138" i="1"/>
  <c r="CG138" i="1"/>
  <c r="CF138" i="1"/>
  <c r="CE138" i="1"/>
  <c r="CD138" i="1"/>
  <c r="EQ138" i="1" s="1"/>
  <c r="CC138" i="1"/>
  <c r="CB138" i="1"/>
  <c r="CA138" i="1"/>
  <c r="BZ138" i="1"/>
  <c r="BY138" i="1"/>
  <c r="BX138" i="1"/>
  <c r="BW138" i="1"/>
  <c r="BV138" i="1"/>
  <c r="BU138" i="1"/>
  <c r="BT138" i="1"/>
  <c r="BS138" i="1"/>
  <c r="BN138" i="1"/>
  <c r="BM138" i="1"/>
  <c r="BL138" i="1"/>
  <c r="BK138" i="1"/>
  <c r="BJ138" i="1"/>
  <c r="DW138" i="1" s="1"/>
  <c r="BI138" i="1"/>
  <c r="BH138" i="1"/>
  <c r="BG138" i="1"/>
  <c r="BF138" i="1"/>
  <c r="BE138" i="1"/>
  <c r="BD138" i="1"/>
  <c r="BC138" i="1"/>
  <c r="BB138" i="1"/>
  <c r="AY138" i="1"/>
  <c r="AX138" i="1"/>
  <c r="AW138" i="1"/>
  <c r="AU138" i="1"/>
  <c r="AT138" i="1"/>
  <c r="AS138" i="1"/>
  <c r="AR138" i="1"/>
  <c r="AP138" i="1"/>
  <c r="DC138" i="1" s="1"/>
  <c r="AO138" i="1"/>
  <c r="AN138" i="1"/>
  <c r="AM138" i="1"/>
  <c r="AK138" i="1"/>
  <c r="AI138" i="1"/>
  <c r="AH138" i="1"/>
  <c r="AG138" i="1"/>
  <c r="AF138" i="1"/>
  <c r="AE138" i="1"/>
  <c r="AD138" i="1"/>
  <c r="AC138" i="1"/>
  <c r="AB138" i="1"/>
  <c r="Z138" i="1"/>
  <c r="Y138" i="1"/>
  <c r="X138" i="1"/>
  <c r="W138" i="1"/>
  <c r="V138" i="1"/>
  <c r="CI138" i="1" s="1"/>
  <c r="T138" i="1"/>
  <c r="S138" i="1"/>
  <c r="R138" i="1"/>
  <c r="P138" i="1"/>
  <c r="EX137" i="1"/>
  <c r="EW137" i="1"/>
  <c r="EV137" i="1"/>
  <c r="EU137" i="1"/>
  <c r="EP137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H137" i="1"/>
  <c r="CG137" i="1"/>
  <c r="CF137" i="1"/>
  <c r="CE137" i="1"/>
  <c r="CD137" i="1"/>
  <c r="EQ137" i="1" s="1"/>
  <c r="CC137" i="1"/>
  <c r="CB137" i="1"/>
  <c r="CA137" i="1"/>
  <c r="BZ137" i="1"/>
  <c r="BY137" i="1"/>
  <c r="BX137" i="1"/>
  <c r="BW137" i="1"/>
  <c r="BV137" i="1"/>
  <c r="BU137" i="1"/>
  <c r="BT137" i="1"/>
  <c r="BS137" i="1"/>
  <c r="BN137" i="1"/>
  <c r="BM137" i="1"/>
  <c r="BL137" i="1"/>
  <c r="BK137" i="1"/>
  <c r="BJ137" i="1"/>
  <c r="DW137" i="1" s="1"/>
  <c r="BI137" i="1"/>
  <c r="BH137" i="1"/>
  <c r="BG137" i="1"/>
  <c r="BF137" i="1"/>
  <c r="BE137" i="1"/>
  <c r="BD137" i="1"/>
  <c r="BC137" i="1"/>
  <c r="BB137" i="1"/>
  <c r="AY137" i="1"/>
  <c r="AX137" i="1"/>
  <c r="AW137" i="1"/>
  <c r="AU137" i="1"/>
  <c r="AT137" i="1"/>
  <c r="AS137" i="1"/>
  <c r="AR137" i="1"/>
  <c r="AP137" i="1"/>
  <c r="DC137" i="1" s="1"/>
  <c r="AO137" i="1"/>
  <c r="AN137" i="1"/>
  <c r="AM137" i="1"/>
  <c r="AK137" i="1"/>
  <c r="AL137" i="1" s="1"/>
  <c r="AI137" i="1"/>
  <c r="AH137" i="1"/>
  <c r="AG137" i="1"/>
  <c r="AF137" i="1"/>
  <c r="AE137" i="1"/>
  <c r="AD137" i="1"/>
  <c r="AC137" i="1"/>
  <c r="AB137" i="1"/>
  <c r="Z137" i="1"/>
  <c r="AA137" i="1" s="1"/>
  <c r="Y137" i="1"/>
  <c r="X137" i="1"/>
  <c r="W137" i="1"/>
  <c r="V137" i="1"/>
  <c r="CI137" i="1" s="1"/>
  <c r="T137" i="1"/>
  <c r="S137" i="1"/>
  <c r="R137" i="1"/>
  <c r="P137" i="1"/>
  <c r="EX136" i="1"/>
  <c r="EW136" i="1"/>
  <c r="EV136" i="1"/>
  <c r="EU136" i="1"/>
  <c r="EP136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H136" i="1"/>
  <c r="CG136" i="1"/>
  <c r="CF136" i="1"/>
  <c r="CE136" i="1"/>
  <c r="CD136" i="1"/>
  <c r="EQ136" i="1" s="1"/>
  <c r="CC136" i="1"/>
  <c r="CB136" i="1"/>
  <c r="CA136" i="1"/>
  <c r="BZ136" i="1"/>
  <c r="BY136" i="1"/>
  <c r="BX136" i="1"/>
  <c r="BW136" i="1"/>
  <c r="BV136" i="1"/>
  <c r="BU136" i="1"/>
  <c r="BT136" i="1"/>
  <c r="BS136" i="1"/>
  <c r="BN136" i="1"/>
  <c r="BM136" i="1"/>
  <c r="BL136" i="1"/>
  <c r="BK136" i="1"/>
  <c r="BJ136" i="1"/>
  <c r="DW136" i="1" s="1"/>
  <c r="BI136" i="1"/>
  <c r="BH136" i="1"/>
  <c r="BG136" i="1"/>
  <c r="BF136" i="1"/>
  <c r="BE136" i="1"/>
  <c r="BD136" i="1"/>
  <c r="BC136" i="1"/>
  <c r="BB136" i="1"/>
  <c r="AY136" i="1"/>
  <c r="AX136" i="1"/>
  <c r="AW136" i="1"/>
  <c r="AU136" i="1"/>
  <c r="AT136" i="1"/>
  <c r="AS136" i="1"/>
  <c r="AR136" i="1"/>
  <c r="AP136" i="1"/>
  <c r="DC136" i="1" s="1"/>
  <c r="AO136" i="1"/>
  <c r="AN136" i="1"/>
  <c r="AM136" i="1"/>
  <c r="AK136" i="1"/>
  <c r="AI136" i="1"/>
  <c r="AH136" i="1"/>
  <c r="AG136" i="1"/>
  <c r="AF136" i="1"/>
  <c r="AE136" i="1"/>
  <c r="AD136" i="1"/>
  <c r="AC136" i="1"/>
  <c r="AB136" i="1"/>
  <c r="Z136" i="1"/>
  <c r="Y136" i="1"/>
  <c r="X136" i="1"/>
  <c r="W136" i="1"/>
  <c r="V136" i="1"/>
  <c r="CI136" i="1" s="1"/>
  <c r="T136" i="1"/>
  <c r="S136" i="1"/>
  <c r="R136" i="1"/>
  <c r="P136" i="1"/>
  <c r="EX135" i="1"/>
  <c r="EW135" i="1"/>
  <c r="EV135" i="1"/>
  <c r="EU135" i="1"/>
  <c r="EP135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H135" i="1"/>
  <c r="CG135" i="1"/>
  <c r="CF135" i="1"/>
  <c r="CE135" i="1"/>
  <c r="CD135" i="1"/>
  <c r="EQ135" i="1" s="1"/>
  <c r="CC135" i="1"/>
  <c r="CB135" i="1"/>
  <c r="CA135" i="1"/>
  <c r="BZ135" i="1"/>
  <c r="BY135" i="1"/>
  <c r="BX135" i="1"/>
  <c r="BW135" i="1"/>
  <c r="BV135" i="1"/>
  <c r="BU135" i="1"/>
  <c r="BT135" i="1"/>
  <c r="BS135" i="1"/>
  <c r="BN135" i="1"/>
  <c r="BM135" i="1"/>
  <c r="BL135" i="1"/>
  <c r="BK135" i="1"/>
  <c r="BJ135" i="1"/>
  <c r="DW135" i="1" s="1"/>
  <c r="BI135" i="1"/>
  <c r="BH135" i="1"/>
  <c r="BG135" i="1"/>
  <c r="BF135" i="1"/>
  <c r="BE135" i="1"/>
  <c r="BD135" i="1"/>
  <c r="BC135" i="1"/>
  <c r="BB135" i="1"/>
  <c r="AY135" i="1"/>
  <c r="AX135" i="1"/>
  <c r="AW135" i="1"/>
  <c r="AU135" i="1"/>
  <c r="AT135" i="1"/>
  <c r="AS135" i="1"/>
  <c r="AR135" i="1"/>
  <c r="AP135" i="1"/>
  <c r="DC135" i="1" s="1"/>
  <c r="AO135" i="1"/>
  <c r="AN135" i="1"/>
  <c r="AM135" i="1"/>
  <c r="AK135" i="1"/>
  <c r="AL135" i="1" s="1"/>
  <c r="AI135" i="1"/>
  <c r="AH135" i="1"/>
  <c r="AG135" i="1"/>
  <c r="AF135" i="1"/>
  <c r="AE135" i="1"/>
  <c r="AD135" i="1"/>
  <c r="AC135" i="1"/>
  <c r="AB135" i="1"/>
  <c r="Z135" i="1"/>
  <c r="AA135" i="1" s="1"/>
  <c r="Y135" i="1"/>
  <c r="X135" i="1"/>
  <c r="W135" i="1"/>
  <c r="V135" i="1"/>
  <c r="CI135" i="1" s="1"/>
  <c r="T135" i="1"/>
  <c r="S135" i="1"/>
  <c r="R135" i="1"/>
  <c r="P135" i="1"/>
  <c r="EX134" i="1"/>
  <c r="EW134" i="1"/>
  <c r="EV134" i="1"/>
  <c r="EU134" i="1"/>
  <c r="EP134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H134" i="1"/>
  <c r="CG134" i="1"/>
  <c r="CF134" i="1"/>
  <c r="CE134" i="1"/>
  <c r="CD134" i="1"/>
  <c r="EQ134" i="1" s="1"/>
  <c r="CC134" i="1"/>
  <c r="CB134" i="1"/>
  <c r="CA134" i="1"/>
  <c r="BZ134" i="1"/>
  <c r="BY134" i="1"/>
  <c r="BX134" i="1"/>
  <c r="BW134" i="1"/>
  <c r="BV134" i="1"/>
  <c r="BU134" i="1"/>
  <c r="BT134" i="1"/>
  <c r="BS134" i="1"/>
  <c r="BN134" i="1"/>
  <c r="BM134" i="1"/>
  <c r="BL134" i="1"/>
  <c r="BK134" i="1"/>
  <c r="BJ134" i="1"/>
  <c r="DW134" i="1" s="1"/>
  <c r="BI134" i="1"/>
  <c r="BH134" i="1"/>
  <c r="BG134" i="1"/>
  <c r="BF134" i="1"/>
  <c r="BE134" i="1"/>
  <c r="BD134" i="1"/>
  <c r="BC134" i="1"/>
  <c r="BB134" i="1"/>
  <c r="AY134" i="1"/>
  <c r="AX134" i="1"/>
  <c r="AW134" i="1"/>
  <c r="AU134" i="1"/>
  <c r="AT134" i="1"/>
  <c r="AS134" i="1"/>
  <c r="AR134" i="1"/>
  <c r="AP134" i="1"/>
  <c r="DC134" i="1" s="1"/>
  <c r="AO134" i="1"/>
  <c r="AN134" i="1"/>
  <c r="AM134" i="1"/>
  <c r="AK134" i="1"/>
  <c r="AI134" i="1"/>
  <c r="AH134" i="1"/>
  <c r="AG134" i="1"/>
  <c r="AF134" i="1"/>
  <c r="AE134" i="1"/>
  <c r="AD134" i="1"/>
  <c r="AC134" i="1"/>
  <c r="AB134" i="1"/>
  <c r="Z134" i="1"/>
  <c r="Y134" i="1"/>
  <c r="X134" i="1"/>
  <c r="W134" i="1"/>
  <c r="V134" i="1"/>
  <c r="CI134" i="1" s="1"/>
  <c r="T134" i="1"/>
  <c r="S134" i="1"/>
  <c r="R134" i="1"/>
  <c r="P134" i="1"/>
  <c r="EX133" i="1"/>
  <c r="EW133" i="1"/>
  <c r="EV133" i="1"/>
  <c r="EU133" i="1"/>
  <c r="EP133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H133" i="1"/>
  <c r="CG133" i="1"/>
  <c r="CF133" i="1"/>
  <c r="CE133" i="1"/>
  <c r="CD133" i="1"/>
  <c r="EQ133" i="1" s="1"/>
  <c r="CC133" i="1"/>
  <c r="CB133" i="1"/>
  <c r="CA133" i="1"/>
  <c r="BZ133" i="1"/>
  <c r="BY133" i="1"/>
  <c r="BX133" i="1"/>
  <c r="BW133" i="1"/>
  <c r="BV133" i="1"/>
  <c r="BU133" i="1"/>
  <c r="BT133" i="1"/>
  <c r="BS133" i="1"/>
  <c r="BN133" i="1"/>
  <c r="BM133" i="1"/>
  <c r="BL133" i="1"/>
  <c r="BK133" i="1"/>
  <c r="BJ133" i="1"/>
  <c r="DW133" i="1" s="1"/>
  <c r="BI133" i="1"/>
  <c r="BH133" i="1"/>
  <c r="BG133" i="1"/>
  <c r="BF133" i="1"/>
  <c r="BE133" i="1"/>
  <c r="BD133" i="1"/>
  <c r="BC133" i="1"/>
  <c r="BB133" i="1"/>
  <c r="AY133" i="1"/>
  <c r="AX133" i="1"/>
  <c r="AW133" i="1"/>
  <c r="AU133" i="1"/>
  <c r="AT133" i="1"/>
  <c r="AS133" i="1"/>
  <c r="AR133" i="1"/>
  <c r="AP133" i="1"/>
  <c r="DC133" i="1" s="1"/>
  <c r="AO133" i="1"/>
  <c r="AN133" i="1"/>
  <c r="AM133" i="1"/>
  <c r="AK133" i="1"/>
  <c r="AL133" i="1" s="1"/>
  <c r="AI133" i="1"/>
  <c r="AH133" i="1"/>
  <c r="AG133" i="1"/>
  <c r="AF133" i="1"/>
  <c r="AE133" i="1"/>
  <c r="AD133" i="1"/>
  <c r="AC133" i="1"/>
  <c r="AB133" i="1"/>
  <c r="Z133" i="1"/>
  <c r="AA133" i="1" s="1"/>
  <c r="Y133" i="1"/>
  <c r="X133" i="1"/>
  <c r="W133" i="1"/>
  <c r="V133" i="1"/>
  <c r="CI133" i="1" s="1"/>
  <c r="T133" i="1"/>
  <c r="S133" i="1"/>
  <c r="R133" i="1"/>
  <c r="P133" i="1"/>
  <c r="EX132" i="1"/>
  <c r="EW132" i="1"/>
  <c r="EV132" i="1"/>
  <c r="EU132" i="1"/>
  <c r="EP132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H132" i="1"/>
  <c r="CG132" i="1"/>
  <c r="CF132" i="1"/>
  <c r="CE132" i="1"/>
  <c r="CD132" i="1"/>
  <c r="EQ132" i="1" s="1"/>
  <c r="CC132" i="1"/>
  <c r="CB132" i="1"/>
  <c r="CA132" i="1"/>
  <c r="BZ132" i="1"/>
  <c r="BY132" i="1"/>
  <c r="BX132" i="1"/>
  <c r="BW132" i="1"/>
  <c r="BV132" i="1"/>
  <c r="BU132" i="1"/>
  <c r="BT132" i="1"/>
  <c r="BS132" i="1"/>
  <c r="BN132" i="1"/>
  <c r="BM132" i="1"/>
  <c r="BL132" i="1"/>
  <c r="BK132" i="1"/>
  <c r="BJ132" i="1"/>
  <c r="DW132" i="1" s="1"/>
  <c r="BI132" i="1"/>
  <c r="BH132" i="1"/>
  <c r="BG132" i="1"/>
  <c r="BF132" i="1"/>
  <c r="BE132" i="1"/>
  <c r="BD132" i="1"/>
  <c r="BC132" i="1"/>
  <c r="BB132" i="1"/>
  <c r="AY132" i="1"/>
  <c r="AX132" i="1"/>
  <c r="AW132" i="1"/>
  <c r="AU132" i="1"/>
  <c r="AT132" i="1"/>
  <c r="AS132" i="1"/>
  <c r="AR132" i="1"/>
  <c r="AP132" i="1"/>
  <c r="DC132" i="1" s="1"/>
  <c r="AO132" i="1"/>
  <c r="AN132" i="1"/>
  <c r="AM132" i="1"/>
  <c r="AK132" i="1"/>
  <c r="AI132" i="1"/>
  <c r="AH132" i="1"/>
  <c r="AG132" i="1"/>
  <c r="AF132" i="1"/>
  <c r="AE132" i="1"/>
  <c r="AD132" i="1"/>
  <c r="AC132" i="1"/>
  <c r="AB132" i="1"/>
  <c r="Z132" i="1"/>
  <c r="Y132" i="1"/>
  <c r="X132" i="1"/>
  <c r="W132" i="1"/>
  <c r="V132" i="1"/>
  <c r="CI132" i="1" s="1"/>
  <c r="T132" i="1"/>
  <c r="S132" i="1"/>
  <c r="R132" i="1"/>
  <c r="P132" i="1"/>
  <c r="EX131" i="1"/>
  <c r="EW131" i="1"/>
  <c r="EV131" i="1"/>
  <c r="EU131" i="1"/>
  <c r="EP131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H131" i="1"/>
  <c r="CG131" i="1"/>
  <c r="CF131" i="1"/>
  <c r="CE131" i="1"/>
  <c r="CD131" i="1"/>
  <c r="EQ131" i="1" s="1"/>
  <c r="CC131" i="1"/>
  <c r="CB131" i="1"/>
  <c r="CA131" i="1"/>
  <c r="BZ131" i="1"/>
  <c r="BY131" i="1"/>
  <c r="BX131" i="1"/>
  <c r="BW131" i="1"/>
  <c r="BV131" i="1"/>
  <c r="BU131" i="1"/>
  <c r="BT131" i="1"/>
  <c r="BS131" i="1"/>
  <c r="BN131" i="1"/>
  <c r="BM131" i="1"/>
  <c r="BL131" i="1"/>
  <c r="BK131" i="1"/>
  <c r="BJ131" i="1"/>
  <c r="DW131" i="1" s="1"/>
  <c r="BI131" i="1"/>
  <c r="BH131" i="1"/>
  <c r="BG131" i="1"/>
  <c r="BF131" i="1"/>
  <c r="BE131" i="1"/>
  <c r="BD131" i="1"/>
  <c r="BC131" i="1"/>
  <c r="BB131" i="1"/>
  <c r="AY131" i="1"/>
  <c r="AX131" i="1"/>
  <c r="AW131" i="1"/>
  <c r="AU131" i="1"/>
  <c r="AT131" i="1"/>
  <c r="AS131" i="1"/>
  <c r="AR131" i="1"/>
  <c r="AP131" i="1"/>
  <c r="DC131" i="1" s="1"/>
  <c r="AO131" i="1"/>
  <c r="AN131" i="1"/>
  <c r="AM131" i="1"/>
  <c r="AK131" i="1"/>
  <c r="AL131" i="1" s="1"/>
  <c r="AI131" i="1"/>
  <c r="AH131" i="1"/>
  <c r="AG131" i="1"/>
  <c r="AF131" i="1"/>
  <c r="AE131" i="1"/>
  <c r="AD131" i="1"/>
  <c r="AC131" i="1"/>
  <c r="AB131" i="1"/>
  <c r="Z131" i="1"/>
  <c r="AA131" i="1" s="1"/>
  <c r="Y131" i="1"/>
  <c r="X131" i="1"/>
  <c r="W131" i="1"/>
  <c r="V131" i="1"/>
  <c r="CI131" i="1" s="1"/>
  <c r="T131" i="1"/>
  <c r="S131" i="1"/>
  <c r="R131" i="1"/>
  <c r="P131" i="1"/>
  <c r="EX130" i="1"/>
  <c r="EW130" i="1"/>
  <c r="EV130" i="1"/>
  <c r="EU130" i="1"/>
  <c r="EP130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H130" i="1"/>
  <c r="CG130" i="1"/>
  <c r="CF130" i="1"/>
  <c r="CE130" i="1"/>
  <c r="CD130" i="1"/>
  <c r="EQ130" i="1" s="1"/>
  <c r="CC130" i="1"/>
  <c r="CB130" i="1"/>
  <c r="CA130" i="1"/>
  <c r="BZ130" i="1"/>
  <c r="BY130" i="1"/>
  <c r="BX130" i="1"/>
  <c r="BW130" i="1"/>
  <c r="BV130" i="1"/>
  <c r="BU130" i="1"/>
  <c r="BT130" i="1"/>
  <c r="BS130" i="1"/>
  <c r="BN130" i="1"/>
  <c r="BM130" i="1"/>
  <c r="BL130" i="1"/>
  <c r="BK130" i="1"/>
  <c r="BJ130" i="1"/>
  <c r="DW130" i="1" s="1"/>
  <c r="BI130" i="1"/>
  <c r="BH130" i="1"/>
  <c r="BG130" i="1"/>
  <c r="BF130" i="1"/>
  <c r="BE130" i="1"/>
  <c r="BD130" i="1"/>
  <c r="BC130" i="1"/>
  <c r="BB130" i="1"/>
  <c r="AY130" i="1"/>
  <c r="AX130" i="1"/>
  <c r="AW130" i="1"/>
  <c r="AU130" i="1"/>
  <c r="AT130" i="1"/>
  <c r="AS130" i="1"/>
  <c r="AR130" i="1"/>
  <c r="AP130" i="1"/>
  <c r="DC130" i="1" s="1"/>
  <c r="AO130" i="1"/>
  <c r="AN130" i="1"/>
  <c r="AM130" i="1"/>
  <c r="AK130" i="1"/>
  <c r="AI130" i="1"/>
  <c r="AH130" i="1"/>
  <c r="AG130" i="1"/>
  <c r="AF130" i="1"/>
  <c r="AE130" i="1"/>
  <c r="AD130" i="1"/>
  <c r="AC130" i="1"/>
  <c r="AB130" i="1"/>
  <c r="Z130" i="1"/>
  <c r="Y130" i="1"/>
  <c r="X130" i="1"/>
  <c r="W130" i="1"/>
  <c r="V130" i="1"/>
  <c r="CI130" i="1" s="1"/>
  <c r="T130" i="1"/>
  <c r="S130" i="1"/>
  <c r="R130" i="1"/>
  <c r="P130" i="1"/>
  <c r="EX129" i="1"/>
  <c r="EW129" i="1"/>
  <c r="EV129" i="1"/>
  <c r="EU129" i="1"/>
  <c r="EP129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H129" i="1"/>
  <c r="CG129" i="1"/>
  <c r="CF129" i="1"/>
  <c r="CE129" i="1"/>
  <c r="CD129" i="1"/>
  <c r="EQ129" i="1" s="1"/>
  <c r="CC129" i="1"/>
  <c r="CB129" i="1"/>
  <c r="CA129" i="1"/>
  <c r="BZ129" i="1"/>
  <c r="BY129" i="1"/>
  <c r="BX129" i="1"/>
  <c r="BW129" i="1"/>
  <c r="BV129" i="1"/>
  <c r="BU129" i="1"/>
  <c r="BT129" i="1"/>
  <c r="BS129" i="1"/>
  <c r="BN129" i="1"/>
  <c r="BM129" i="1"/>
  <c r="BL129" i="1"/>
  <c r="BK129" i="1"/>
  <c r="BJ129" i="1"/>
  <c r="DW129" i="1" s="1"/>
  <c r="BI129" i="1"/>
  <c r="BH129" i="1"/>
  <c r="BG129" i="1"/>
  <c r="BF129" i="1"/>
  <c r="BE129" i="1"/>
  <c r="BD129" i="1"/>
  <c r="BC129" i="1"/>
  <c r="BB129" i="1"/>
  <c r="AY129" i="1"/>
  <c r="AX129" i="1"/>
  <c r="AW129" i="1"/>
  <c r="AU129" i="1"/>
  <c r="AT129" i="1"/>
  <c r="AS129" i="1"/>
  <c r="AR129" i="1"/>
  <c r="AP129" i="1"/>
  <c r="DC129" i="1" s="1"/>
  <c r="AO129" i="1"/>
  <c r="AN129" i="1"/>
  <c r="AM129" i="1"/>
  <c r="AK129" i="1"/>
  <c r="AL129" i="1" s="1"/>
  <c r="AI129" i="1"/>
  <c r="AH129" i="1"/>
  <c r="AG129" i="1"/>
  <c r="AF129" i="1"/>
  <c r="AE129" i="1"/>
  <c r="AD129" i="1"/>
  <c r="AC129" i="1"/>
  <c r="AB129" i="1"/>
  <c r="Z129" i="1"/>
  <c r="AA129" i="1" s="1"/>
  <c r="Y129" i="1"/>
  <c r="X129" i="1"/>
  <c r="W129" i="1"/>
  <c r="V129" i="1"/>
  <c r="CI129" i="1" s="1"/>
  <c r="T129" i="1"/>
  <c r="S129" i="1"/>
  <c r="R129" i="1"/>
  <c r="P129" i="1"/>
  <c r="EX128" i="1"/>
  <c r="EW128" i="1"/>
  <c r="EV128" i="1"/>
  <c r="EU128" i="1"/>
  <c r="EP128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H128" i="1"/>
  <c r="CG128" i="1"/>
  <c r="CF128" i="1"/>
  <c r="CE128" i="1"/>
  <c r="CD128" i="1"/>
  <c r="EQ128" i="1" s="1"/>
  <c r="CC128" i="1"/>
  <c r="CB128" i="1"/>
  <c r="CA128" i="1"/>
  <c r="BZ128" i="1"/>
  <c r="BY128" i="1"/>
  <c r="BX128" i="1"/>
  <c r="BW128" i="1"/>
  <c r="BV128" i="1"/>
  <c r="BU128" i="1"/>
  <c r="BT128" i="1"/>
  <c r="BS128" i="1"/>
  <c r="BN128" i="1"/>
  <c r="BM128" i="1"/>
  <c r="BL128" i="1"/>
  <c r="BK128" i="1"/>
  <c r="BJ128" i="1"/>
  <c r="DW128" i="1" s="1"/>
  <c r="BI128" i="1"/>
  <c r="BH128" i="1"/>
  <c r="BG128" i="1"/>
  <c r="BF128" i="1"/>
  <c r="BE128" i="1"/>
  <c r="BD128" i="1"/>
  <c r="BC128" i="1"/>
  <c r="BB128" i="1"/>
  <c r="AY128" i="1"/>
  <c r="AX128" i="1"/>
  <c r="AW128" i="1"/>
  <c r="AU128" i="1"/>
  <c r="AT128" i="1"/>
  <c r="AS128" i="1"/>
  <c r="AR128" i="1"/>
  <c r="AP128" i="1"/>
  <c r="DC128" i="1" s="1"/>
  <c r="AO128" i="1"/>
  <c r="AN128" i="1"/>
  <c r="AM128" i="1"/>
  <c r="AK128" i="1"/>
  <c r="AI128" i="1"/>
  <c r="AH128" i="1"/>
  <c r="AG128" i="1"/>
  <c r="AF128" i="1"/>
  <c r="AE128" i="1"/>
  <c r="AD128" i="1"/>
  <c r="AC128" i="1"/>
  <c r="AB128" i="1"/>
  <c r="Z128" i="1"/>
  <c r="Y128" i="1"/>
  <c r="X128" i="1"/>
  <c r="W128" i="1"/>
  <c r="V128" i="1"/>
  <c r="CI128" i="1" s="1"/>
  <c r="T128" i="1"/>
  <c r="S128" i="1"/>
  <c r="R128" i="1"/>
  <c r="P128" i="1"/>
  <c r="EX127" i="1"/>
  <c r="EW127" i="1"/>
  <c r="EV127" i="1"/>
  <c r="EU127" i="1"/>
  <c r="EP127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H127" i="1"/>
  <c r="CG127" i="1"/>
  <c r="CF127" i="1"/>
  <c r="CE127" i="1"/>
  <c r="CD127" i="1"/>
  <c r="EQ127" i="1" s="1"/>
  <c r="CC127" i="1"/>
  <c r="CB127" i="1"/>
  <c r="CA127" i="1"/>
  <c r="BZ127" i="1"/>
  <c r="BY127" i="1"/>
  <c r="BX127" i="1"/>
  <c r="BW127" i="1"/>
  <c r="BV127" i="1"/>
  <c r="BU127" i="1"/>
  <c r="BT127" i="1"/>
  <c r="BS127" i="1"/>
  <c r="BN127" i="1"/>
  <c r="BM127" i="1"/>
  <c r="BL127" i="1"/>
  <c r="BK127" i="1"/>
  <c r="BJ127" i="1"/>
  <c r="DW127" i="1" s="1"/>
  <c r="BI127" i="1"/>
  <c r="BH127" i="1"/>
  <c r="BG127" i="1"/>
  <c r="BF127" i="1"/>
  <c r="BE127" i="1"/>
  <c r="BD127" i="1"/>
  <c r="BC127" i="1"/>
  <c r="BB127" i="1"/>
  <c r="AY127" i="1"/>
  <c r="AX127" i="1"/>
  <c r="AW127" i="1"/>
  <c r="AU127" i="1"/>
  <c r="AT127" i="1"/>
  <c r="AS127" i="1"/>
  <c r="AR127" i="1"/>
  <c r="AP127" i="1"/>
  <c r="DC127" i="1" s="1"/>
  <c r="AO127" i="1"/>
  <c r="AN127" i="1"/>
  <c r="AM127" i="1"/>
  <c r="AK127" i="1"/>
  <c r="AL127" i="1" s="1"/>
  <c r="AI127" i="1"/>
  <c r="AH127" i="1"/>
  <c r="AG127" i="1"/>
  <c r="AF127" i="1"/>
  <c r="AE127" i="1"/>
  <c r="AD127" i="1"/>
  <c r="AC127" i="1"/>
  <c r="AB127" i="1"/>
  <c r="Z127" i="1"/>
  <c r="AA127" i="1" s="1"/>
  <c r="Y127" i="1"/>
  <c r="X127" i="1"/>
  <c r="W127" i="1"/>
  <c r="V127" i="1"/>
  <c r="CI127" i="1" s="1"/>
  <c r="T127" i="1"/>
  <c r="S127" i="1"/>
  <c r="R127" i="1"/>
  <c r="P127" i="1"/>
  <c r="EX126" i="1"/>
  <c r="EW126" i="1"/>
  <c r="EV126" i="1"/>
  <c r="EU126" i="1"/>
  <c r="EP126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H126" i="1"/>
  <c r="CG126" i="1"/>
  <c r="CF126" i="1"/>
  <c r="CE126" i="1"/>
  <c r="CD126" i="1"/>
  <c r="EQ126" i="1" s="1"/>
  <c r="CC126" i="1"/>
  <c r="CB126" i="1"/>
  <c r="CA126" i="1"/>
  <c r="BZ126" i="1"/>
  <c r="BY126" i="1"/>
  <c r="BX126" i="1"/>
  <c r="BW126" i="1"/>
  <c r="BV126" i="1"/>
  <c r="BU126" i="1"/>
  <c r="BT126" i="1"/>
  <c r="BS126" i="1"/>
  <c r="BN126" i="1"/>
  <c r="BM126" i="1"/>
  <c r="BL126" i="1"/>
  <c r="BK126" i="1"/>
  <c r="BJ126" i="1"/>
  <c r="DW126" i="1" s="1"/>
  <c r="BI126" i="1"/>
  <c r="BH126" i="1"/>
  <c r="BG126" i="1"/>
  <c r="BF126" i="1"/>
  <c r="BE126" i="1"/>
  <c r="BD126" i="1"/>
  <c r="BC126" i="1"/>
  <c r="BB126" i="1"/>
  <c r="AY126" i="1"/>
  <c r="AX126" i="1"/>
  <c r="AW126" i="1"/>
  <c r="AU126" i="1"/>
  <c r="AT126" i="1"/>
  <c r="AS126" i="1"/>
  <c r="AR126" i="1"/>
  <c r="AP126" i="1"/>
  <c r="DC126" i="1" s="1"/>
  <c r="AO126" i="1"/>
  <c r="AN126" i="1"/>
  <c r="AM126" i="1"/>
  <c r="AK126" i="1"/>
  <c r="AI126" i="1"/>
  <c r="AH126" i="1"/>
  <c r="AG126" i="1"/>
  <c r="AF126" i="1"/>
  <c r="AE126" i="1"/>
  <c r="AD126" i="1"/>
  <c r="AC126" i="1"/>
  <c r="AB126" i="1"/>
  <c r="Z126" i="1"/>
  <c r="Y126" i="1"/>
  <c r="X126" i="1"/>
  <c r="W126" i="1"/>
  <c r="V126" i="1"/>
  <c r="CI126" i="1" s="1"/>
  <c r="T126" i="1"/>
  <c r="S126" i="1"/>
  <c r="R126" i="1"/>
  <c r="P126" i="1"/>
  <c r="EX125" i="1"/>
  <c r="EW125" i="1"/>
  <c r="EV125" i="1"/>
  <c r="EU125" i="1"/>
  <c r="EP125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H125" i="1"/>
  <c r="CG125" i="1"/>
  <c r="CF125" i="1"/>
  <c r="CE125" i="1"/>
  <c r="CD125" i="1"/>
  <c r="EQ125" i="1" s="1"/>
  <c r="CC125" i="1"/>
  <c r="CB125" i="1"/>
  <c r="CA125" i="1"/>
  <c r="BZ125" i="1"/>
  <c r="BY125" i="1"/>
  <c r="BX125" i="1"/>
  <c r="BW125" i="1"/>
  <c r="BV125" i="1"/>
  <c r="BU125" i="1"/>
  <c r="BT125" i="1"/>
  <c r="BS125" i="1"/>
  <c r="BN125" i="1"/>
  <c r="BM125" i="1"/>
  <c r="BL125" i="1"/>
  <c r="BK125" i="1"/>
  <c r="BJ125" i="1"/>
  <c r="DW125" i="1" s="1"/>
  <c r="BI125" i="1"/>
  <c r="BH125" i="1"/>
  <c r="BG125" i="1"/>
  <c r="BF125" i="1"/>
  <c r="BE125" i="1"/>
  <c r="BD125" i="1"/>
  <c r="BC125" i="1"/>
  <c r="BB125" i="1"/>
  <c r="AY125" i="1"/>
  <c r="AX125" i="1"/>
  <c r="AW125" i="1"/>
  <c r="AU125" i="1"/>
  <c r="AT125" i="1"/>
  <c r="AS125" i="1"/>
  <c r="AR125" i="1"/>
  <c r="AP125" i="1"/>
  <c r="DC125" i="1" s="1"/>
  <c r="AO125" i="1"/>
  <c r="AN125" i="1"/>
  <c r="AM125" i="1"/>
  <c r="AK125" i="1"/>
  <c r="AL125" i="1" s="1"/>
  <c r="AI125" i="1"/>
  <c r="AH125" i="1"/>
  <c r="AG125" i="1"/>
  <c r="AF125" i="1"/>
  <c r="AE125" i="1"/>
  <c r="AD125" i="1"/>
  <c r="AC125" i="1"/>
  <c r="AB125" i="1"/>
  <c r="Z125" i="1"/>
  <c r="AA125" i="1" s="1"/>
  <c r="Y125" i="1"/>
  <c r="X125" i="1"/>
  <c r="W125" i="1"/>
  <c r="V125" i="1"/>
  <c r="CI125" i="1" s="1"/>
  <c r="T125" i="1"/>
  <c r="S125" i="1"/>
  <c r="R125" i="1"/>
  <c r="P125" i="1"/>
  <c r="EX124" i="1"/>
  <c r="EW124" i="1"/>
  <c r="EV124" i="1"/>
  <c r="EU124" i="1"/>
  <c r="EP124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H124" i="1"/>
  <c r="CG124" i="1"/>
  <c r="CF124" i="1"/>
  <c r="CE124" i="1"/>
  <c r="CD124" i="1"/>
  <c r="EQ124" i="1" s="1"/>
  <c r="CC124" i="1"/>
  <c r="CB124" i="1"/>
  <c r="CA124" i="1"/>
  <c r="BZ124" i="1"/>
  <c r="BY124" i="1"/>
  <c r="BX124" i="1"/>
  <c r="BW124" i="1"/>
  <c r="BV124" i="1"/>
  <c r="BU124" i="1"/>
  <c r="BT124" i="1"/>
  <c r="BS124" i="1"/>
  <c r="BN124" i="1"/>
  <c r="BM124" i="1"/>
  <c r="BL124" i="1"/>
  <c r="BK124" i="1"/>
  <c r="BJ124" i="1"/>
  <c r="DW124" i="1" s="1"/>
  <c r="BI124" i="1"/>
  <c r="BH124" i="1"/>
  <c r="BG124" i="1"/>
  <c r="BF124" i="1"/>
  <c r="BE124" i="1"/>
  <c r="BD124" i="1"/>
  <c r="BC124" i="1"/>
  <c r="BB124" i="1"/>
  <c r="AY124" i="1"/>
  <c r="AX124" i="1"/>
  <c r="AW124" i="1"/>
  <c r="AU124" i="1"/>
  <c r="AT124" i="1"/>
  <c r="AS124" i="1"/>
  <c r="AR124" i="1"/>
  <c r="AP124" i="1"/>
  <c r="DC124" i="1" s="1"/>
  <c r="AO124" i="1"/>
  <c r="AN124" i="1"/>
  <c r="AM124" i="1"/>
  <c r="AK124" i="1"/>
  <c r="AI124" i="1"/>
  <c r="AH124" i="1"/>
  <c r="AG124" i="1"/>
  <c r="AF124" i="1"/>
  <c r="AE124" i="1"/>
  <c r="AD124" i="1"/>
  <c r="AC124" i="1"/>
  <c r="AB124" i="1"/>
  <c r="Z124" i="1"/>
  <c r="Y124" i="1"/>
  <c r="X124" i="1"/>
  <c r="W124" i="1"/>
  <c r="V124" i="1"/>
  <c r="CI124" i="1" s="1"/>
  <c r="T124" i="1"/>
  <c r="S124" i="1"/>
  <c r="R124" i="1"/>
  <c r="P124" i="1"/>
  <c r="EX123" i="1"/>
  <c r="EW123" i="1"/>
  <c r="EV123" i="1"/>
  <c r="EU123" i="1"/>
  <c r="EP123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H123" i="1"/>
  <c r="CG123" i="1"/>
  <c r="CF123" i="1"/>
  <c r="CE123" i="1"/>
  <c r="CD123" i="1"/>
  <c r="EQ123" i="1" s="1"/>
  <c r="CC123" i="1"/>
  <c r="CB123" i="1"/>
  <c r="CA123" i="1"/>
  <c r="BZ123" i="1"/>
  <c r="BY123" i="1"/>
  <c r="BX123" i="1"/>
  <c r="BW123" i="1"/>
  <c r="BV123" i="1"/>
  <c r="BU123" i="1"/>
  <c r="BT123" i="1"/>
  <c r="BS123" i="1"/>
  <c r="BN123" i="1"/>
  <c r="BM123" i="1"/>
  <c r="BL123" i="1"/>
  <c r="BK123" i="1"/>
  <c r="BJ123" i="1"/>
  <c r="DW123" i="1" s="1"/>
  <c r="BI123" i="1"/>
  <c r="BH123" i="1"/>
  <c r="BG123" i="1"/>
  <c r="BF123" i="1"/>
  <c r="BE123" i="1"/>
  <c r="BD123" i="1"/>
  <c r="BC123" i="1"/>
  <c r="BB123" i="1"/>
  <c r="AY123" i="1"/>
  <c r="AX123" i="1"/>
  <c r="AW123" i="1"/>
  <c r="AU123" i="1"/>
  <c r="AT123" i="1"/>
  <c r="AS123" i="1"/>
  <c r="AR123" i="1"/>
  <c r="AP123" i="1"/>
  <c r="DC123" i="1" s="1"/>
  <c r="AO123" i="1"/>
  <c r="AN123" i="1"/>
  <c r="AM123" i="1"/>
  <c r="AK123" i="1"/>
  <c r="AL123" i="1" s="1"/>
  <c r="AI123" i="1"/>
  <c r="AH123" i="1"/>
  <c r="AG123" i="1"/>
  <c r="AF123" i="1"/>
  <c r="AE123" i="1"/>
  <c r="AD123" i="1"/>
  <c r="AC123" i="1"/>
  <c r="AB123" i="1"/>
  <c r="Z123" i="1"/>
  <c r="AA123" i="1" s="1"/>
  <c r="Y123" i="1"/>
  <c r="X123" i="1"/>
  <c r="W123" i="1"/>
  <c r="V123" i="1"/>
  <c r="CI123" i="1" s="1"/>
  <c r="T123" i="1"/>
  <c r="S123" i="1"/>
  <c r="R123" i="1"/>
  <c r="P123" i="1"/>
  <c r="EX122" i="1"/>
  <c r="EW122" i="1"/>
  <c r="EV122" i="1"/>
  <c r="EU122" i="1"/>
  <c r="EP122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H122" i="1"/>
  <c r="CG122" i="1"/>
  <c r="CF122" i="1"/>
  <c r="CE122" i="1"/>
  <c r="CD122" i="1"/>
  <c r="EQ122" i="1" s="1"/>
  <c r="CC122" i="1"/>
  <c r="CB122" i="1"/>
  <c r="CA122" i="1"/>
  <c r="BZ122" i="1"/>
  <c r="BY122" i="1"/>
  <c r="BX122" i="1"/>
  <c r="BW122" i="1"/>
  <c r="BV122" i="1"/>
  <c r="BU122" i="1"/>
  <c r="BT122" i="1"/>
  <c r="BS122" i="1"/>
  <c r="BN122" i="1"/>
  <c r="BM122" i="1"/>
  <c r="BL122" i="1"/>
  <c r="BK122" i="1"/>
  <c r="BJ122" i="1"/>
  <c r="DW122" i="1" s="1"/>
  <c r="BI122" i="1"/>
  <c r="BH122" i="1"/>
  <c r="BG122" i="1"/>
  <c r="BF122" i="1"/>
  <c r="BE122" i="1"/>
  <c r="BD122" i="1"/>
  <c r="BC122" i="1"/>
  <c r="BB122" i="1"/>
  <c r="AY122" i="1"/>
  <c r="AX122" i="1"/>
  <c r="AW122" i="1"/>
  <c r="AU122" i="1"/>
  <c r="AT122" i="1"/>
  <c r="AS122" i="1"/>
  <c r="AR122" i="1"/>
  <c r="AP122" i="1"/>
  <c r="DC122" i="1" s="1"/>
  <c r="AO122" i="1"/>
  <c r="AN122" i="1"/>
  <c r="AM122" i="1"/>
  <c r="AK122" i="1"/>
  <c r="AI122" i="1"/>
  <c r="AH122" i="1"/>
  <c r="AG122" i="1"/>
  <c r="AF122" i="1"/>
  <c r="AE122" i="1"/>
  <c r="AD122" i="1"/>
  <c r="AC122" i="1"/>
  <c r="AB122" i="1"/>
  <c r="Z122" i="1"/>
  <c r="Y122" i="1"/>
  <c r="X122" i="1"/>
  <c r="W122" i="1"/>
  <c r="V122" i="1"/>
  <c r="CI122" i="1" s="1"/>
  <c r="T122" i="1"/>
  <c r="S122" i="1"/>
  <c r="R122" i="1"/>
  <c r="P122" i="1"/>
  <c r="EX121" i="1"/>
  <c r="EW121" i="1"/>
  <c r="EV121" i="1"/>
  <c r="EU121" i="1"/>
  <c r="EP121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H121" i="1"/>
  <c r="CG121" i="1"/>
  <c r="CF121" i="1"/>
  <c r="CE121" i="1"/>
  <c r="CD121" i="1"/>
  <c r="EQ121" i="1" s="1"/>
  <c r="CC121" i="1"/>
  <c r="CB121" i="1"/>
  <c r="CA121" i="1"/>
  <c r="BZ121" i="1"/>
  <c r="BY121" i="1"/>
  <c r="BX121" i="1"/>
  <c r="BW121" i="1"/>
  <c r="BV121" i="1"/>
  <c r="BU121" i="1"/>
  <c r="BT121" i="1"/>
  <c r="BS121" i="1"/>
  <c r="BN121" i="1"/>
  <c r="BM121" i="1"/>
  <c r="BL121" i="1"/>
  <c r="BK121" i="1"/>
  <c r="BJ121" i="1"/>
  <c r="DW121" i="1" s="1"/>
  <c r="BI121" i="1"/>
  <c r="BH121" i="1"/>
  <c r="BG121" i="1"/>
  <c r="BF121" i="1"/>
  <c r="BE121" i="1"/>
  <c r="BD121" i="1"/>
  <c r="BC121" i="1"/>
  <c r="BB121" i="1"/>
  <c r="AY121" i="1"/>
  <c r="AX121" i="1"/>
  <c r="AW121" i="1"/>
  <c r="AU121" i="1"/>
  <c r="AT121" i="1"/>
  <c r="AS121" i="1"/>
  <c r="AR121" i="1"/>
  <c r="AP121" i="1"/>
  <c r="DC121" i="1" s="1"/>
  <c r="AO121" i="1"/>
  <c r="AN121" i="1"/>
  <c r="AM121" i="1"/>
  <c r="AK121" i="1"/>
  <c r="AL121" i="1" s="1"/>
  <c r="AI121" i="1"/>
  <c r="AH121" i="1"/>
  <c r="AG121" i="1"/>
  <c r="AF121" i="1"/>
  <c r="AE121" i="1"/>
  <c r="AD121" i="1"/>
  <c r="AC121" i="1"/>
  <c r="AB121" i="1"/>
  <c r="Z121" i="1"/>
  <c r="AA121" i="1" s="1"/>
  <c r="Y121" i="1"/>
  <c r="X121" i="1"/>
  <c r="W121" i="1"/>
  <c r="V121" i="1"/>
  <c r="CI121" i="1" s="1"/>
  <c r="T121" i="1"/>
  <c r="S121" i="1"/>
  <c r="R121" i="1"/>
  <c r="P121" i="1"/>
  <c r="EX120" i="1"/>
  <c r="EW120" i="1"/>
  <c r="EV120" i="1"/>
  <c r="EU120" i="1"/>
  <c r="EP120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H120" i="1"/>
  <c r="CG120" i="1"/>
  <c r="CF120" i="1"/>
  <c r="CE120" i="1"/>
  <c r="CD120" i="1"/>
  <c r="EQ120" i="1" s="1"/>
  <c r="CC120" i="1"/>
  <c r="CB120" i="1"/>
  <c r="CA120" i="1"/>
  <c r="BZ120" i="1"/>
  <c r="BY120" i="1"/>
  <c r="BX120" i="1"/>
  <c r="BW120" i="1"/>
  <c r="BV120" i="1"/>
  <c r="BU120" i="1"/>
  <c r="BT120" i="1"/>
  <c r="BS120" i="1"/>
  <c r="BN120" i="1"/>
  <c r="BM120" i="1"/>
  <c r="BL120" i="1"/>
  <c r="BK120" i="1"/>
  <c r="BJ120" i="1"/>
  <c r="DW120" i="1" s="1"/>
  <c r="BI120" i="1"/>
  <c r="BH120" i="1"/>
  <c r="BG120" i="1"/>
  <c r="BF120" i="1"/>
  <c r="BE120" i="1"/>
  <c r="BD120" i="1"/>
  <c r="BC120" i="1"/>
  <c r="BB120" i="1"/>
  <c r="AY120" i="1"/>
  <c r="AX120" i="1"/>
  <c r="AW120" i="1"/>
  <c r="AU120" i="1"/>
  <c r="AT120" i="1"/>
  <c r="AS120" i="1"/>
  <c r="AR120" i="1"/>
  <c r="AP120" i="1"/>
  <c r="DC120" i="1" s="1"/>
  <c r="AO120" i="1"/>
  <c r="AN120" i="1"/>
  <c r="AM120" i="1"/>
  <c r="AK120" i="1"/>
  <c r="AI120" i="1"/>
  <c r="AH120" i="1"/>
  <c r="AG120" i="1"/>
  <c r="AF120" i="1"/>
  <c r="AE120" i="1"/>
  <c r="AD120" i="1"/>
  <c r="AC120" i="1"/>
  <c r="AB120" i="1"/>
  <c r="Z120" i="1"/>
  <c r="Y120" i="1"/>
  <c r="X120" i="1"/>
  <c r="W120" i="1"/>
  <c r="V120" i="1"/>
  <c r="CI120" i="1" s="1"/>
  <c r="T120" i="1"/>
  <c r="S120" i="1"/>
  <c r="R120" i="1"/>
  <c r="P120" i="1"/>
  <c r="EX119" i="1"/>
  <c r="EW119" i="1"/>
  <c r="EV119" i="1"/>
  <c r="EU119" i="1"/>
  <c r="EP119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H119" i="1"/>
  <c r="CG119" i="1"/>
  <c r="CF119" i="1"/>
  <c r="CE119" i="1"/>
  <c r="CD119" i="1"/>
  <c r="EQ119" i="1" s="1"/>
  <c r="CC119" i="1"/>
  <c r="CB119" i="1"/>
  <c r="CA119" i="1"/>
  <c r="BZ119" i="1"/>
  <c r="BY119" i="1"/>
  <c r="BX119" i="1"/>
  <c r="BW119" i="1"/>
  <c r="BV119" i="1"/>
  <c r="BU119" i="1"/>
  <c r="BT119" i="1"/>
  <c r="BS119" i="1"/>
  <c r="BN119" i="1"/>
  <c r="BM119" i="1"/>
  <c r="BL119" i="1"/>
  <c r="BK119" i="1"/>
  <c r="BJ119" i="1"/>
  <c r="DW119" i="1" s="1"/>
  <c r="BI119" i="1"/>
  <c r="BH119" i="1"/>
  <c r="BG119" i="1"/>
  <c r="BF119" i="1"/>
  <c r="BE119" i="1"/>
  <c r="BD119" i="1"/>
  <c r="BC119" i="1"/>
  <c r="BB119" i="1"/>
  <c r="AY119" i="1"/>
  <c r="AX119" i="1"/>
  <c r="AW119" i="1"/>
  <c r="AU119" i="1"/>
  <c r="AT119" i="1"/>
  <c r="AS119" i="1"/>
  <c r="AR119" i="1"/>
  <c r="AP119" i="1"/>
  <c r="DC119" i="1" s="1"/>
  <c r="AO119" i="1"/>
  <c r="AN119" i="1"/>
  <c r="AM119" i="1"/>
  <c r="AK119" i="1"/>
  <c r="AL119" i="1" s="1"/>
  <c r="AI119" i="1"/>
  <c r="AH119" i="1"/>
  <c r="AG119" i="1"/>
  <c r="AF119" i="1"/>
  <c r="AE119" i="1"/>
  <c r="AD119" i="1"/>
  <c r="AC119" i="1"/>
  <c r="AB119" i="1"/>
  <c r="Z119" i="1"/>
  <c r="AA119" i="1" s="1"/>
  <c r="Y119" i="1"/>
  <c r="X119" i="1"/>
  <c r="W119" i="1"/>
  <c r="V119" i="1"/>
  <c r="CI119" i="1" s="1"/>
  <c r="T119" i="1"/>
  <c r="S119" i="1"/>
  <c r="R119" i="1"/>
  <c r="P119" i="1"/>
  <c r="EX118" i="1"/>
  <c r="EW118" i="1"/>
  <c r="EV118" i="1"/>
  <c r="EU118" i="1"/>
  <c r="EP118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H118" i="1"/>
  <c r="CG118" i="1"/>
  <c r="CF118" i="1"/>
  <c r="CE118" i="1"/>
  <c r="CD118" i="1"/>
  <c r="EQ118" i="1" s="1"/>
  <c r="CC118" i="1"/>
  <c r="CB118" i="1"/>
  <c r="CA118" i="1"/>
  <c r="BZ118" i="1"/>
  <c r="BY118" i="1"/>
  <c r="BX118" i="1"/>
  <c r="BW118" i="1"/>
  <c r="BV118" i="1"/>
  <c r="BU118" i="1"/>
  <c r="BT118" i="1"/>
  <c r="BS118" i="1"/>
  <c r="BN118" i="1"/>
  <c r="BM118" i="1"/>
  <c r="BL118" i="1"/>
  <c r="BK118" i="1"/>
  <c r="BJ118" i="1"/>
  <c r="DW118" i="1" s="1"/>
  <c r="BI118" i="1"/>
  <c r="BH118" i="1"/>
  <c r="BG118" i="1"/>
  <c r="BF118" i="1"/>
  <c r="BE118" i="1"/>
  <c r="BD118" i="1"/>
  <c r="BC118" i="1"/>
  <c r="BB118" i="1"/>
  <c r="AY118" i="1"/>
  <c r="AX118" i="1"/>
  <c r="AW118" i="1"/>
  <c r="AU118" i="1"/>
  <c r="AT118" i="1"/>
  <c r="AS118" i="1"/>
  <c r="AR118" i="1"/>
  <c r="AP118" i="1"/>
  <c r="DC118" i="1" s="1"/>
  <c r="AO118" i="1"/>
  <c r="AN118" i="1"/>
  <c r="AM118" i="1"/>
  <c r="AK118" i="1"/>
  <c r="AI118" i="1"/>
  <c r="AH118" i="1"/>
  <c r="AG118" i="1"/>
  <c r="AF118" i="1"/>
  <c r="AE118" i="1"/>
  <c r="AD118" i="1"/>
  <c r="AC118" i="1"/>
  <c r="AB118" i="1"/>
  <c r="Z118" i="1"/>
  <c r="Y118" i="1"/>
  <c r="X118" i="1"/>
  <c r="W118" i="1"/>
  <c r="V118" i="1"/>
  <c r="CI118" i="1" s="1"/>
  <c r="T118" i="1"/>
  <c r="S118" i="1"/>
  <c r="R118" i="1"/>
  <c r="P118" i="1"/>
  <c r="EX117" i="1"/>
  <c r="EW117" i="1"/>
  <c r="EV117" i="1"/>
  <c r="EU117" i="1"/>
  <c r="EP117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H117" i="1"/>
  <c r="CG117" i="1"/>
  <c r="CF117" i="1"/>
  <c r="CE117" i="1"/>
  <c r="CD117" i="1"/>
  <c r="EQ117" i="1" s="1"/>
  <c r="CC117" i="1"/>
  <c r="CB117" i="1"/>
  <c r="CA117" i="1"/>
  <c r="BZ117" i="1"/>
  <c r="BY117" i="1"/>
  <c r="BX117" i="1"/>
  <c r="BW117" i="1"/>
  <c r="BV117" i="1"/>
  <c r="BU117" i="1"/>
  <c r="BT117" i="1"/>
  <c r="BS117" i="1"/>
  <c r="BN117" i="1"/>
  <c r="BM117" i="1"/>
  <c r="BL117" i="1"/>
  <c r="BK117" i="1"/>
  <c r="BJ117" i="1"/>
  <c r="DW117" i="1" s="1"/>
  <c r="BI117" i="1"/>
  <c r="BH117" i="1"/>
  <c r="BG117" i="1"/>
  <c r="BF117" i="1"/>
  <c r="BE117" i="1"/>
  <c r="BD117" i="1"/>
  <c r="BC117" i="1"/>
  <c r="BB117" i="1"/>
  <c r="AY117" i="1"/>
  <c r="AX117" i="1"/>
  <c r="AW117" i="1"/>
  <c r="AU117" i="1"/>
  <c r="AT117" i="1"/>
  <c r="AS117" i="1"/>
  <c r="AR117" i="1"/>
  <c r="AP117" i="1"/>
  <c r="DC117" i="1" s="1"/>
  <c r="AO117" i="1"/>
  <c r="AN117" i="1"/>
  <c r="AM117" i="1"/>
  <c r="AK117" i="1"/>
  <c r="AL117" i="1" s="1"/>
  <c r="AI117" i="1"/>
  <c r="AH117" i="1"/>
  <c r="AG117" i="1"/>
  <c r="AF117" i="1"/>
  <c r="AE117" i="1"/>
  <c r="AD117" i="1"/>
  <c r="AC117" i="1"/>
  <c r="AB117" i="1"/>
  <c r="Z117" i="1"/>
  <c r="AA117" i="1" s="1"/>
  <c r="Y117" i="1"/>
  <c r="X117" i="1"/>
  <c r="W117" i="1"/>
  <c r="V117" i="1"/>
  <c r="CI117" i="1" s="1"/>
  <c r="T117" i="1"/>
  <c r="S117" i="1"/>
  <c r="R117" i="1"/>
  <c r="P117" i="1"/>
  <c r="EX116" i="1"/>
  <c r="EW116" i="1"/>
  <c r="EV116" i="1"/>
  <c r="EU116" i="1"/>
  <c r="EP116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H116" i="1"/>
  <c r="CG116" i="1"/>
  <c r="CF116" i="1"/>
  <c r="CE116" i="1"/>
  <c r="CD116" i="1"/>
  <c r="EQ116" i="1" s="1"/>
  <c r="CC116" i="1"/>
  <c r="CB116" i="1"/>
  <c r="CA116" i="1"/>
  <c r="BZ116" i="1"/>
  <c r="BY116" i="1"/>
  <c r="BX116" i="1"/>
  <c r="BW116" i="1"/>
  <c r="BV116" i="1"/>
  <c r="BU116" i="1"/>
  <c r="BT116" i="1"/>
  <c r="BS116" i="1"/>
  <c r="BN116" i="1"/>
  <c r="BM116" i="1"/>
  <c r="BL116" i="1"/>
  <c r="BK116" i="1"/>
  <c r="BJ116" i="1"/>
  <c r="DW116" i="1" s="1"/>
  <c r="BI116" i="1"/>
  <c r="BH116" i="1"/>
  <c r="BG116" i="1"/>
  <c r="BF116" i="1"/>
  <c r="BE116" i="1"/>
  <c r="BD116" i="1"/>
  <c r="BC116" i="1"/>
  <c r="BB116" i="1"/>
  <c r="AY116" i="1"/>
  <c r="AX116" i="1"/>
  <c r="AW116" i="1"/>
  <c r="AU116" i="1"/>
  <c r="AT116" i="1"/>
  <c r="AS116" i="1"/>
  <c r="AR116" i="1"/>
  <c r="AP116" i="1"/>
  <c r="DC116" i="1" s="1"/>
  <c r="AO116" i="1"/>
  <c r="AN116" i="1"/>
  <c r="AM116" i="1"/>
  <c r="AK116" i="1"/>
  <c r="AI116" i="1"/>
  <c r="AH116" i="1"/>
  <c r="AG116" i="1"/>
  <c r="AF116" i="1"/>
  <c r="AE116" i="1"/>
  <c r="AD116" i="1"/>
  <c r="AC116" i="1"/>
  <c r="AB116" i="1"/>
  <c r="Z116" i="1"/>
  <c r="Y116" i="1"/>
  <c r="X116" i="1"/>
  <c r="W116" i="1"/>
  <c r="V116" i="1"/>
  <c r="CI116" i="1" s="1"/>
  <c r="T116" i="1"/>
  <c r="S116" i="1"/>
  <c r="R116" i="1"/>
  <c r="P116" i="1"/>
  <c r="EX115" i="1"/>
  <c r="EW115" i="1"/>
  <c r="EV115" i="1"/>
  <c r="EU115" i="1"/>
  <c r="EP115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H115" i="1"/>
  <c r="CG115" i="1"/>
  <c r="CF115" i="1"/>
  <c r="CE115" i="1"/>
  <c r="CD115" i="1"/>
  <c r="EQ115" i="1" s="1"/>
  <c r="CC115" i="1"/>
  <c r="CB115" i="1"/>
  <c r="CA115" i="1"/>
  <c r="BZ115" i="1"/>
  <c r="BY115" i="1"/>
  <c r="BX115" i="1"/>
  <c r="BW115" i="1"/>
  <c r="BV115" i="1"/>
  <c r="BU115" i="1"/>
  <c r="BT115" i="1"/>
  <c r="BS115" i="1"/>
  <c r="BN115" i="1"/>
  <c r="BM115" i="1"/>
  <c r="BL115" i="1"/>
  <c r="BK115" i="1"/>
  <c r="BJ115" i="1"/>
  <c r="DW115" i="1" s="1"/>
  <c r="BI115" i="1"/>
  <c r="BH115" i="1"/>
  <c r="BG115" i="1"/>
  <c r="BF115" i="1"/>
  <c r="BE115" i="1"/>
  <c r="BD115" i="1"/>
  <c r="BC115" i="1"/>
  <c r="BB115" i="1"/>
  <c r="AY115" i="1"/>
  <c r="AX115" i="1"/>
  <c r="AW115" i="1"/>
  <c r="AU115" i="1"/>
  <c r="AT115" i="1"/>
  <c r="AS115" i="1"/>
  <c r="AR115" i="1"/>
  <c r="AP115" i="1"/>
  <c r="DC115" i="1" s="1"/>
  <c r="AO115" i="1"/>
  <c r="AN115" i="1"/>
  <c r="AM115" i="1"/>
  <c r="AK115" i="1"/>
  <c r="AL115" i="1" s="1"/>
  <c r="AI115" i="1"/>
  <c r="AH115" i="1"/>
  <c r="AG115" i="1"/>
  <c r="AF115" i="1"/>
  <c r="AE115" i="1"/>
  <c r="AD115" i="1"/>
  <c r="AC115" i="1"/>
  <c r="AB115" i="1"/>
  <c r="Z115" i="1"/>
  <c r="AA115" i="1" s="1"/>
  <c r="Y115" i="1"/>
  <c r="X115" i="1"/>
  <c r="W115" i="1"/>
  <c r="V115" i="1"/>
  <c r="CI115" i="1" s="1"/>
  <c r="T115" i="1"/>
  <c r="S115" i="1"/>
  <c r="R115" i="1"/>
  <c r="P115" i="1"/>
  <c r="EX114" i="1"/>
  <c r="EW114" i="1"/>
  <c r="EV114" i="1"/>
  <c r="EU114" i="1"/>
  <c r="EP114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H114" i="1"/>
  <c r="CG114" i="1"/>
  <c r="CF114" i="1"/>
  <c r="CE114" i="1"/>
  <c r="CD114" i="1"/>
  <c r="EQ114" i="1" s="1"/>
  <c r="CC114" i="1"/>
  <c r="CB114" i="1"/>
  <c r="CA114" i="1"/>
  <c r="BZ114" i="1"/>
  <c r="BY114" i="1"/>
  <c r="BX114" i="1"/>
  <c r="BW114" i="1"/>
  <c r="BV114" i="1"/>
  <c r="BU114" i="1"/>
  <c r="BT114" i="1"/>
  <c r="BS114" i="1"/>
  <c r="BN114" i="1"/>
  <c r="BM114" i="1"/>
  <c r="BL114" i="1"/>
  <c r="BK114" i="1"/>
  <c r="BJ114" i="1"/>
  <c r="DW114" i="1" s="1"/>
  <c r="BI114" i="1"/>
  <c r="BH114" i="1"/>
  <c r="BG114" i="1"/>
  <c r="BF114" i="1"/>
  <c r="BE114" i="1"/>
  <c r="BD114" i="1"/>
  <c r="BC114" i="1"/>
  <c r="BB114" i="1"/>
  <c r="AY114" i="1"/>
  <c r="AX114" i="1"/>
  <c r="AW114" i="1"/>
  <c r="AU114" i="1"/>
  <c r="AT114" i="1"/>
  <c r="AS114" i="1"/>
  <c r="AR114" i="1"/>
  <c r="AP114" i="1"/>
  <c r="DC114" i="1" s="1"/>
  <c r="AO114" i="1"/>
  <c r="AN114" i="1"/>
  <c r="AM114" i="1"/>
  <c r="AK114" i="1"/>
  <c r="AI114" i="1"/>
  <c r="AH114" i="1"/>
  <c r="AG114" i="1"/>
  <c r="AF114" i="1"/>
  <c r="AE114" i="1"/>
  <c r="AD114" i="1"/>
  <c r="AC114" i="1"/>
  <c r="AB114" i="1"/>
  <c r="Z114" i="1"/>
  <c r="Y114" i="1"/>
  <c r="X114" i="1"/>
  <c r="W114" i="1"/>
  <c r="V114" i="1"/>
  <c r="CI114" i="1" s="1"/>
  <c r="T114" i="1"/>
  <c r="S114" i="1"/>
  <c r="R114" i="1"/>
  <c r="P114" i="1"/>
  <c r="EX113" i="1"/>
  <c r="EW113" i="1"/>
  <c r="EV113" i="1"/>
  <c r="EU113" i="1"/>
  <c r="EP113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H113" i="1"/>
  <c r="CG113" i="1"/>
  <c r="CF113" i="1"/>
  <c r="CE113" i="1"/>
  <c r="CD113" i="1"/>
  <c r="EQ113" i="1" s="1"/>
  <c r="CC113" i="1"/>
  <c r="CB113" i="1"/>
  <c r="CA113" i="1"/>
  <c r="BZ113" i="1"/>
  <c r="BY113" i="1"/>
  <c r="BX113" i="1"/>
  <c r="BW113" i="1"/>
  <c r="BV113" i="1"/>
  <c r="BU113" i="1"/>
  <c r="BT113" i="1"/>
  <c r="BS113" i="1"/>
  <c r="BN113" i="1"/>
  <c r="BM113" i="1"/>
  <c r="BL113" i="1"/>
  <c r="BK113" i="1"/>
  <c r="BJ113" i="1"/>
  <c r="DW113" i="1" s="1"/>
  <c r="BI113" i="1"/>
  <c r="BH113" i="1"/>
  <c r="BG113" i="1"/>
  <c r="BF113" i="1"/>
  <c r="BE113" i="1"/>
  <c r="BD113" i="1"/>
  <c r="BC113" i="1"/>
  <c r="BB113" i="1"/>
  <c r="AY113" i="1"/>
  <c r="AX113" i="1"/>
  <c r="AW113" i="1"/>
  <c r="AU113" i="1"/>
  <c r="AT113" i="1"/>
  <c r="AS113" i="1"/>
  <c r="AR113" i="1"/>
  <c r="AP113" i="1"/>
  <c r="DC113" i="1" s="1"/>
  <c r="AO113" i="1"/>
  <c r="AN113" i="1"/>
  <c r="AM113" i="1"/>
  <c r="AK113" i="1"/>
  <c r="AL113" i="1" s="1"/>
  <c r="AI113" i="1"/>
  <c r="AH113" i="1"/>
  <c r="AG113" i="1"/>
  <c r="AF113" i="1"/>
  <c r="AE113" i="1"/>
  <c r="AD113" i="1"/>
  <c r="AC113" i="1"/>
  <c r="AB113" i="1"/>
  <c r="Z113" i="1"/>
  <c r="AA113" i="1" s="1"/>
  <c r="Y113" i="1"/>
  <c r="X113" i="1"/>
  <c r="W113" i="1"/>
  <c r="V113" i="1"/>
  <c r="CI113" i="1" s="1"/>
  <c r="T113" i="1"/>
  <c r="S113" i="1"/>
  <c r="R113" i="1"/>
  <c r="P113" i="1"/>
  <c r="EX112" i="1"/>
  <c r="EW112" i="1"/>
  <c r="EV112" i="1"/>
  <c r="EU112" i="1"/>
  <c r="EP112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H112" i="1"/>
  <c r="CG112" i="1"/>
  <c r="CF112" i="1"/>
  <c r="CE112" i="1"/>
  <c r="CD112" i="1"/>
  <c r="EQ112" i="1" s="1"/>
  <c r="CC112" i="1"/>
  <c r="CB112" i="1"/>
  <c r="CA112" i="1"/>
  <c r="BZ112" i="1"/>
  <c r="BY112" i="1"/>
  <c r="BX112" i="1"/>
  <c r="BW112" i="1"/>
  <c r="BV112" i="1"/>
  <c r="BU112" i="1"/>
  <c r="BT112" i="1"/>
  <c r="BS112" i="1"/>
  <c r="BN112" i="1"/>
  <c r="BM112" i="1"/>
  <c r="BL112" i="1"/>
  <c r="BK112" i="1"/>
  <c r="BJ112" i="1"/>
  <c r="DW112" i="1" s="1"/>
  <c r="BI112" i="1"/>
  <c r="BH112" i="1"/>
  <c r="BG112" i="1"/>
  <c r="BF112" i="1"/>
  <c r="BE112" i="1"/>
  <c r="BD112" i="1"/>
  <c r="BC112" i="1"/>
  <c r="BB112" i="1"/>
  <c r="AY112" i="1"/>
  <c r="AX112" i="1"/>
  <c r="AW112" i="1"/>
  <c r="AU112" i="1"/>
  <c r="AT112" i="1"/>
  <c r="AS112" i="1"/>
  <c r="AR112" i="1"/>
  <c r="AP112" i="1"/>
  <c r="DC112" i="1" s="1"/>
  <c r="AO112" i="1"/>
  <c r="AN112" i="1"/>
  <c r="AM112" i="1"/>
  <c r="AK112" i="1"/>
  <c r="AI112" i="1"/>
  <c r="AH112" i="1"/>
  <c r="AG112" i="1"/>
  <c r="AF112" i="1"/>
  <c r="AE112" i="1"/>
  <c r="AD112" i="1"/>
  <c r="AC112" i="1"/>
  <c r="AB112" i="1"/>
  <c r="Z112" i="1"/>
  <c r="Y112" i="1"/>
  <c r="X112" i="1"/>
  <c r="W112" i="1"/>
  <c r="V112" i="1"/>
  <c r="CI112" i="1" s="1"/>
  <c r="T112" i="1"/>
  <c r="S112" i="1"/>
  <c r="R112" i="1"/>
  <c r="P112" i="1"/>
  <c r="EX111" i="1"/>
  <c r="EW111" i="1"/>
  <c r="EV111" i="1"/>
  <c r="EU111" i="1"/>
  <c r="EP111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H111" i="1"/>
  <c r="CG111" i="1"/>
  <c r="CF111" i="1"/>
  <c r="CE111" i="1"/>
  <c r="CD111" i="1"/>
  <c r="EQ111" i="1" s="1"/>
  <c r="CC111" i="1"/>
  <c r="CB111" i="1"/>
  <c r="CA111" i="1"/>
  <c r="BZ111" i="1"/>
  <c r="BY111" i="1"/>
  <c r="BX111" i="1"/>
  <c r="BW111" i="1"/>
  <c r="BV111" i="1"/>
  <c r="BU111" i="1"/>
  <c r="BT111" i="1"/>
  <c r="BS111" i="1"/>
  <c r="BN111" i="1"/>
  <c r="BM111" i="1"/>
  <c r="BL111" i="1"/>
  <c r="BK111" i="1"/>
  <c r="BJ111" i="1"/>
  <c r="DW111" i="1" s="1"/>
  <c r="BI111" i="1"/>
  <c r="BH111" i="1"/>
  <c r="BG111" i="1"/>
  <c r="BF111" i="1"/>
  <c r="BE111" i="1"/>
  <c r="BD111" i="1"/>
  <c r="BC111" i="1"/>
  <c r="BB111" i="1"/>
  <c r="AY111" i="1"/>
  <c r="AX111" i="1"/>
  <c r="AW111" i="1"/>
  <c r="AU111" i="1"/>
  <c r="AT111" i="1"/>
  <c r="AS111" i="1"/>
  <c r="AR111" i="1"/>
  <c r="AP111" i="1"/>
  <c r="DC111" i="1" s="1"/>
  <c r="AO111" i="1"/>
  <c r="AN111" i="1"/>
  <c r="AM111" i="1"/>
  <c r="AK111" i="1"/>
  <c r="AL111" i="1" s="1"/>
  <c r="AI111" i="1"/>
  <c r="AH111" i="1"/>
  <c r="AG111" i="1"/>
  <c r="AF111" i="1"/>
  <c r="AE111" i="1"/>
  <c r="AD111" i="1"/>
  <c r="AC111" i="1"/>
  <c r="AB111" i="1"/>
  <c r="Z111" i="1"/>
  <c r="AA111" i="1" s="1"/>
  <c r="Y111" i="1"/>
  <c r="X111" i="1"/>
  <c r="W111" i="1"/>
  <c r="V111" i="1"/>
  <c r="CI111" i="1" s="1"/>
  <c r="T111" i="1"/>
  <c r="S111" i="1"/>
  <c r="R111" i="1"/>
  <c r="P111" i="1"/>
  <c r="EX110" i="1"/>
  <c r="EW110" i="1"/>
  <c r="EV110" i="1"/>
  <c r="EU110" i="1"/>
  <c r="EP110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H110" i="1"/>
  <c r="CG110" i="1"/>
  <c r="CF110" i="1"/>
  <c r="CE110" i="1"/>
  <c r="CD110" i="1"/>
  <c r="EQ110" i="1" s="1"/>
  <c r="CC110" i="1"/>
  <c r="CB110" i="1"/>
  <c r="CA110" i="1"/>
  <c r="BZ110" i="1"/>
  <c r="BY110" i="1"/>
  <c r="BX110" i="1"/>
  <c r="BW110" i="1"/>
  <c r="BV110" i="1"/>
  <c r="BU110" i="1"/>
  <c r="BT110" i="1"/>
  <c r="BS110" i="1"/>
  <c r="BN110" i="1"/>
  <c r="BM110" i="1"/>
  <c r="BL110" i="1"/>
  <c r="BK110" i="1"/>
  <c r="BJ110" i="1"/>
  <c r="DW110" i="1" s="1"/>
  <c r="BI110" i="1"/>
  <c r="BH110" i="1"/>
  <c r="BG110" i="1"/>
  <c r="BF110" i="1"/>
  <c r="BE110" i="1"/>
  <c r="BD110" i="1"/>
  <c r="BC110" i="1"/>
  <c r="BB110" i="1"/>
  <c r="AY110" i="1"/>
  <c r="AX110" i="1"/>
  <c r="AW110" i="1"/>
  <c r="AU110" i="1"/>
  <c r="AT110" i="1"/>
  <c r="AS110" i="1"/>
  <c r="AR110" i="1"/>
  <c r="AP110" i="1"/>
  <c r="DC110" i="1" s="1"/>
  <c r="AO110" i="1"/>
  <c r="AN110" i="1"/>
  <c r="AM110" i="1"/>
  <c r="AK110" i="1"/>
  <c r="AI110" i="1"/>
  <c r="AH110" i="1"/>
  <c r="AG110" i="1"/>
  <c r="AF110" i="1"/>
  <c r="AE110" i="1"/>
  <c r="AD110" i="1"/>
  <c r="AC110" i="1"/>
  <c r="AB110" i="1"/>
  <c r="Z110" i="1"/>
  <c r="Y110" i="1"/>
  <c r="X110" i="1"/>
  <c r="W110" i="1"/>
  <c r="V110" i="1"/>
  <c r="CI110" i="1" s="1"/>
  <c r="T110" i="1"/>
  <c r="S110" i="1"/>
  <c r="R110" i="1"/>
  <c r="P110" i="1"/>
  <c r="EX109" i="1"/>
  <c r="EW109" i="1"/>
  <c r="EV109" i="1"/>
  <c r="EU109" i="1"/>
  <c r="EP109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H109" i="1"/>
  <c r="CG109" i="1"/>
  <c r="CF109" i="1"/>
  <c r="CE109" i="1"/>
  <c r="CD109" i="1"/>
  <c r="EQ109" i="1" s="1"/>
  <c r="CC109" i="1"/>
  <c r="CB109" i="1"/>
  <c r="CA109" i="1"/>
  <c r="BZ109" i="1"/>
  <c r="BY109" i="1"/>
  <c r="BX109" i="1"/>
  <c r="BW109" i="1"/>
  <c r="BV109" i="1"/>
  <c r="BU109" i="1"/>
  <c r="BT109" i="1"/>
  <c r="BS109" i="1"/>
  <c r="BN109" i="1"/>
  <c r="BM109" i="1"/>
  <c r="BL109" i="1"/>
  <c r="BK109" i="1"/>
  <c r="BJ109" i="1"/>
  <c r="DW109" i="1" s="1"/>
  <c r="BI109" i="1"/>
  <c r="BH109" i="1"/>
  <c r="BG109" i="1"/>
  <c r="BF109" i="1"/>
  <c r="BE109" i="1"/>
  <c r="BD109" i="1"/>
  <c r="BC109" i="1"/>
  <c r="BB109" i="1"/>
  <c r="AY109" i="1"/>
  <c r="AX109" i="1"/>
  <c r="AW109" i="1"/>
  <c r="AU109" i="1"/>
  <c r="AT109" i="1"/>
  <c r="AS109" i="1"/>
  <c r="AR109" i="1"/>
  <c r="AP109" i="1"/>
  <c r="DC109" i="1" s="1"/>
  <c r="AO109" i="1"/>
  <c r="AN109" i="1"/>
  <c r="AM109" i="1"/>
  <c r="AK109" i="1"/>
  <c r="AL109" i="1" s="1"/>
  <c r="AI109" i="1"/>
  <c r="AH109" i="1"/>
  <c r="AG109" i="1"/>
  <c r="AF109" i="1"/>
  <c r="AE109" i="1"/>
  <c r="AD109" i="1"/>
  <c r="AC109" i="1"/>
  <c r="AB109" i="1"/>
  <c r="Z109" i="1"/>
  <c r="AA109" i="1" s="1"/>
  <c r="Y109" i="1"/>
  <c r="X109" i="1"/>
  <c r="W109" i="1"/>
  <c r="V109" i="1"/>
  <c r="CI109" i="1" s="1"/>
  <c r="T109" i="1"/>
  <c r="S109" i="1"/>
  <c r="R109" i="1"/>
  <c r="P109" i="1"/>
  <c r="EX108" i="1"/>
  <c r="EW108" i="1"/>
  <c r="EV108" i="1"/>
  <c r="EU108" i="1"/>
  <c r="EP108" i="1"/>
  <c r="EO108" i="1"/>
  <c r="EN108" i="1"/>
  <c r="EM108" i="1"/>
  <c r="EL108" i="1"/>
  <c r="EK108" i="1"/>
  <c r="EJ108" i="1"/>
  <c r="EI108" i="1"/>
  <c r="EH108" i="1"/>
  <c r="EG108" i="1"/>
  <c r="EF108" i="1"/>
  <c r="EE108" i="1"/>
  <c r="ED108" i="1"/>
  <c r="EC108" i="1"/>
  <c r="EB108" i="1"/>
  <c r="EA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P108" i="1"/>
  <c r="CO108" i="1"/>
  <c r="CN108" i="1"/>
  <c r="CM108" i="1"/>
  <c r="CH108" i="1"/>
  <c r="CG108" i="1"/>
  <c r="CF108" i="1"/>
  <c r="CE108" i="1"/>
  <c r="CD108" i="1"/>
  <c r="EQ108" i="1" s="1"/>
  <c r="CC108" i="1"/>
  <c r="CB108" i="1"/>
  <c r="CA108" i="1"/>
  <c r="BZ108" i="1"/>
  <c r="BY108" i="1"/>
  <c r="BX108" i="1"/>
  <c r="BW108" i="1"/>
  <c r="BV108" i="1"/>
  <c r="BU108" i="1"/>
  <c r="BT108" i="1"/>
  <c r="BS108" i="1"/>
  <c r="BN108" i="1"/>
  <c r="BM108" i="1"/>
  <c r="BL108" i="1"/>
  <c r="BK108" i="1"/>
  <c r="BJ108" i="1"/>
  <c r="DW108" i="1" s="1"/>
  <c r="BI108" i="1"/>
  <c r="BH108" i="1"/>
  <c r="BG108" i="1"/>
  <c r="BF108" i="1"/>
  <c r="BE108" i="1"/>
  <c r="BD108" i="1"/>
  <c r="BC108" i="1"/>
  <c r="BB108" i="1"/>
  <c r="AY108" i="1"/>
  <c r="AX108" i="1"/>
  <c r="AW108" i="1"/>
  <c r="AU108" i="1"/>
  <c r="AT108" i="1"/>
  <c r="AS108" i="1"/>
  <c r="AR108" i="1"/>
  <c r="AP108" i="1"/>
  <c r="DC108" i="1" s="1"/>
  <c r="AO108" i="1"/>
  <c r="AN108" i="1"/>
  <c r="AM108" i="1"/>
  <c r="AK108" i="1"/>
  <c r="AI108" i="1"/>
  <c r="AH108" i="1"/>
  <c r="AG108" i="1"/>
  <c r="AF108" i="1"/>
  <c r="AE108" i="1"/>
  <c r="AD108" i="1"/>
  <c r="AC108" i="1"/>
  <c r="AB108" i="1"/>
  <c r="Z108" i="1"/>
  <c r="Y108" i="1"/>
  <c r="X108" i="1"/>
  <c r="W108" i="1"/>
  <c r="V108" i="1"/>
  <c r="CI108" i="1" s="1"/>
  <c r="T108" i="1"/>
  <c r="S108" i="1"/>
  <c r="R108" i="1"/>
  <c r="P108" i="1"/>
  <c r="EX107" i="1"/>
  <c r="EW107" i="1"/>
  <c r="EV107" i="1"/>
  <c r="EU107" i="1"/>
  <c r="EP107" i="1"/>
  <c r="EO107" i="1"/>
  <c r="EN107" i="1"/>
  <c r="EM107" i="1"/>
  <c r="EL107" i="1"/>
  <c r="EK107" i="1"/>
  <c r="EJ107" i="1"/>
  <c r="EI107" i="1"/>
  <c r="EH107" i="1"/>
  <c r="EG107" i="1"/>
  <c r="EF107" i="1"/>
  <c r="EE107" i="1"/>
  <c r="ED107" i="1"/>
  <c r="EC107" i="1"/>
  <c r="EB107" i="1"/>
  <c r="EA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P107" i="1"/>
  <c r="CO107" i="1"/>
  <c r="CN107" i="1"/>
  <c r="CM107" i="1"/>
  <c r="CH107" i="1"/>
  <c r="CG107" i="1"/>
  <c r="CF107" i="1"/>
  <c r="CE107" i="1"/>
  <c r="CD107" i="1"/>
  <c r="EQ107" i="1" s="1"/>
  <c r="CC107" i="1"/>
  <c r="CB107" i="1"/>
  <c r="CA107" i="1"/>
  <c r="BZ107" i="1"/>
  <c r="BY107" i="1"/>
  <c r="BX107" i="1"/>
  <c r="BW107" i="1"/>
  <c r="BV107" i="1"/>
  <c r="BU107" i="1"/>
  <c r="BT107" i="1"/>
  <c r="BS107" i="1"/>
  <c r="BN107" i="1"/>
  <c r="BM107" i="1"/>
  <c r="BL107" i="1"/>
  <c r="BK107" i="1"/>
  <c r="BJ107" i="1"/>
  <c r="DW107" i="1" s="1"/>
  <c r="BI107" i="1"/>
  <c r="BH107" i="1"/>
  <c r="BG107" i="1"/>
  <c r="BF107" i="1"/>
  <c r="BE107" i="1"/>
  <c r="BD107" i="1"/>
  <c r="BC107" i="1"/>
  <c r="BB107" i="1"/>
  <c r="AY107" i="1"/>
  <c r="AX107" i="1"/>
  <c r="AW107" i="1"/>
  <c r="AU107" i="1"/>
  <c r="AT107" i="1"/>
  <c r="AS107" i="1"/>
  <c r="AR107" i="1"/>
  <c r="AP107" i="1"/>
  <c r="DC107" i="1" s="1"/>
  <c r="AO107" i="1"/>
  <c r="AN107" i="1"/>
  <c r="AM107" i="1"/>
  <c r="AK107" i="1"/>
  <c r="AL107" i="1" s="1"/>
  <c r="AI107" i="1"/>
  <c r="AH107" i="1"/>
  <c r="AG107" i="1"/>
  <c r="AF107" i="1"/>
  <c r="AE107" i="1"/>
  <c r="AD107" i="1"/>
  <c r="AC107" i="1"/>
  <c r="AB107" i="1"/>
  <c r="Z107" i="1"/>
  <c r="AA107" i="1" s="1"/>
  <c r="Y107" i="1"/>
  <c r="X107" i="1"/>
  <c r="W107" i="1"/>
  <c r="V107" i="1"/>
  <c r="CI107" i="1" s="1"/>
  <c r="T107" i="1"/>
  <c r="S107" i="1"/>
  <c r="R107" i="1"/>
  <c r="P107" i="1"/>
  <c r="EX106" i="1"/>
  <c r="EW106" i="1"/>
  <c r="EV106" i="1"/>
  <c r="EU106" i="1"/>
  <c r="EP106" i="1"/>
  <c r="EO106" i="1"/>
  <c r="EN106" i="1"/>
  <c r="EM106" i="1"/>
  <c r="EL106" i="1"/>
  <c r="EK106" i="1"/>
  <c r="EJ106" i="1"/>
  <c r="EI106" i="1"/>
  <c r="EH106" i="1"/>
  <c r="EG106" i="1"/>
  <c r="EF106" i="1"/>
  <c r="EE106" i="1"/>
  <c r="ED106" i="1"/>
  <c r="EC106" i="1"/>
  <c r="EB106" i="1"/>
  <c r="EA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P106" i="1"/>
  <c r="CO106" i="1"/>
  <c r="CN106" i="1"/>
  <c r="CM106" i="1"/>
  <c r="CH106" i="1"/>
  <c r="CG106" i="1"/>
  <c r="CF106" i="1"/>
  <c r="CE106" i="1"/>
  <c r="CD106" i="1"/>
  <c r="EQ106" i="1" s="1"/>
  <c r="CC106" i="1"/>
  <c r="CB106" i="1"/>
  <c r="CA106" i="1"/>
  <c r="BZ106" i="1"/>
  <c r="BY106" i="1"/>
  <c r="BX106" i="1"/>
  <c r="BW106" i="1"/>
  <c r="BV106" i="1"/>
  <c r="BU106" i="1"/>
  <c r="BT106" i="1"/>
  <c r="BS106" i="1"/>
  <c r="BN106" i="1"/>
  <c r="BM106" i="1"/>
  <c r="BL106" i="1"/>
  <c r="BK106" i="1"/>
  <c r="BJ106" i="1"/>
  <c r="DW106" i="1" s="1"/>
  <c r="BI106" i="1"/>
  <c r="BH106" i="1"/>
  <c r="BG106" i="1"/>
  <c r="BF106" i="1"/>
  <c r="BE106" i="1"/>
  <c r="BD106" i="1"/>
  <c r="BC106" i="1"/>
  <c r="BB106" i="1"/>
  <c r="AY106" i="1"/>
  <c r="AX106" i="1"/>
  <c r="AW106" i="1"/>
  <c r="AU106" i="1"/>
  <c r="AT106" i="1"/>
  <c r="AS106" i="1"/>
  <c r="AR106" i="1"/>
  <c r="AP106" i="1"/>
  <c r="DC106" i="1" s="1"/>
  <c r="AO106" i="1"/>
  <c r="AN106" i="1"/>
  <c r="AM106" i="1"/>
  <c r="AK106" i="1"/>
  <c r="AI106" i="1"/>
  <c r="AH106" i="1"/>
  <c r="AG106" i="1"/>
  <c r="AF106" i="1"/>
  <c r="AE106" i="1"/>
  <c r="AD106" i="1"/>
  <c r="AC106" i="1"/>
  <c r="AB106" i="1"/>
  <c r="Z106" i="1"/>
  <c r="Y106" i="1"/>
  <c r="X106" i="1"/>
  <c r="W106" i="1"/>
  <c r="V106" i="1"/>
  <c r="CI106" i="1" s="1"/>
  <c r="T106" i="1"/>
  <c r="S106" i="1"/>
  <c r="R106" i="1"/>
  <c r="P106" i="1"/>
  <c r="EX105" i="1"/>
  <c r="EW105" i="1"/>
  <c r="EV105" i="1"/>
  <c r="EU105" i="1"/>
  <c r="EP105" i="1"/>
  <c r="EO105" i="1"/>
  <c r="EN105" i="1"/>
  <c r="EM105" i="1"/>
  <c r="EL105" i="1"/>
  <c r="EK105" i="1"/>
  <c r="EJ105" i="1"/>
  <c r="EI105" i="1"/>
  <c r="EH105" i="1"/>
  <c r="EG105" i="1"/>
  <c r="EF105" i="1"/>
  <c r="EE105" i="1"/>
  <c r="ED105" i="1"/>
  <c r="EC105" i="1"/>
  <c r="EB105" i="1"/>
  <c r="EA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P105" i="1"/>
  <c r="CO105" i="1"/>
  <c r="CN105" i="1"/>
  <c r="CM105" i="1"/>
  <c r="CH105" i="1"/>
  <c r="CG105" i="1"/>
  <c r="CF105" i="1"/>
  <c r="CE105" i="1"/>
  <c r="CD105" i="1"/>
  <c r="EQ105" i="1" s="1"/>
  <c r="CC105" i="1"/>
  <c r="CB105" i="1"/>
  <c r="CA105" i="1"/>
  <c r="BZ105" i="1"/>
  <c r="BY105" i="1"/>
  <c r="BX105" i="1"/>
  <c r="BW105" i="1"/>
  <c r="BV105" i="1"/>
  <c r="BU105" i="1"/>
  <c r="BT105" i="1"/>
  <c r="BS105" i="1"/>
  <c r="BN105" i="1"/>
  <c r="BM105" i="1"/>
  <c r="BL105" i="1"/>
  <c r="BK105" i="1"/>
  <c r="BJ105" i="1"/>
  <c r="DW105" i="1" s="1"/>
  <c r="BI105" i="1"/>
  <c r="BH105" i="1"/>
  <c r="BG105" i="1"/>
  <c r="BF105" i="1"/>
  <c r="BE105" i="1"/>
  <c r="BD105" i="1"/>
  <c r="BC105" i="1"/>
  <c r="BB105" i="1"/>
  <c r="AY105" i="1"/>
  <c r="AX105" i="1"/>
  <c r="AW105" i="1"/>
  <c r="AU105" i="1"/>
  <c r="AT105" i="1"/>
  <c r="AS105" i="1"/>
  <c r="AR105" i="1"/>
  <c r="AP105" i="1"/>
  <c r="DC105" i="1" s="1"/>
  <c r="AO105" i="1"/>
  <c r="AN105" i="1"/>
  <c r="AM105" i="1"/>
  <c r="AK105" i="1"/>
  <c r="AL105" i="1" s="1"/>
  <c r="AI105" i="1"/>
  <c r="AH105" i="1"/>
  <c r="AG105" i="1"/>
  <c r="AF105" i="1"/>
  <c r="AE105" i="1"/>
  <c r="AD105" i="1"/>
  <c r="AC105" i="1"/>
  <c r="AB105" i="1"/>
  <c r="Z105" i="1"/>
  <c r="AA105" i="1" s="1"/>
  <c r="Y105" i="1"/>
  <c r="X105" i="1"/>
  <c r="W105" i="1"/>
  <c r="V105" i="1"/>
  <c r="CI105" i="1" s="1"/>
  <c r="T105" i="1"/>
  <c r="S105" i="1"/>
  <c r="R105" i="1"/>
  <c r="P105" i="1"/>
  <c r="EX104" i="1"/>
  <c r="EW104" i="1"/>
  <c r="EV104" i="1"/>
  <c r="EU104" i="1"/>
  <c r="EP104" i="1"/>
  <c r="EO104" i="1"/>
  <c r="EN104" i="1"/>
  <c r="EM104" i="1"/>
  <c r="EL104" i="1"/>
  <c r="EK104" i="1"/>
  <c r="EJ104" i="1"/>
  <c r="EI104" i="1"/>
  <c r="EH104" i="1"/>
  <c r="EG104" i="1"/>
  <c r="EF104" i="1"/>
  <c r="EE104" i="1"/>
  <c r="ED104" i="1"/>
  <c r="EC104" i="1"/>
  <c r="EB104" i="1"/>
  <c r="EA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P104" i="1"/>
  <c r="CO104" i="1"/>
  <c r="CN104" i="1"/>
  <c r="CM104" i="1"/>
  <c r="CH104" i="1"/>
  <c r="CG104" i="1"/>
  <c r="CF104" i="1"/>
  <c r="CE104" i="1"/>
  <c r="CD104" i="1"/>
  <c r="EQ104" i="1" s="1"/>
  <c r="CC104" i="1"/>
  <c r="CB104" i="1"/>
  <c r="CA104" i="1"/>
  <c r="BZ104" i="1"/>
  <c r="BY104" i="1"/>
  <c r="BX104" i="1"/>
  <c r="BW104" i="1"/>
  <c r="BV104" i="1"/>
  <c r="BU104" i="1"/>
  <c r="BT104" i="1"/>
  <c r="BS104" i="1"/>
  <c r="BN104" i="1"/>
  <c r="BM104" i="1"/>
  <c r="BL104" i="1"/>
  <c r="BK104" i="1"/>
  <c r="BJ104" i="1"/>
  <c r="DW104" i="1" s="1"/>
  <c r="BI104" i="1"/>
  <c r="BH104" i="1"/>
  <c r="BG104" i="1"/>
  <c r="BF104" i="1"/>
  <c r="BE104" i="1"/>
  <c r="BD104" i="1"/>
  <c r="BC104" i="1"/>
  <c r="BB104" i="1"/>
  <c r="AY104" i="1"/>
  <c r="AX104" i="1"/>
  <c r="AW104" i="1"/>
  <c r="AU104" i="1"/>
  <c r="AT104" i="1"/>
  <c r="AS104" i="1"/>
  <c r="AR104" i="1"/>
  <c r="AP104" i="1"/>
  <c r="DC104" i="1" s="1"/>
  <c r="AO104" i="1"/>
  <c r="AN104" i="1"/>
  <c r="AM104" i="1"/>
  <c r="AK104" i="1"/>
  <c r="AI104" i="1"/>
  <c r="AH104" i="1"/>
  <c r="AG104" i="1"/>
  <c r="AF104" i="1"/>
  <c r="AE104" i="1"/>
  <c r="AD104" i="1"/>
  <c r="AC104" i="1"/>
  <c r="AB104" i="1"/>
  <c r="Z104" i="1"/>
  <c r="Y104" i="1"/>
  <c r="X104" i="1"/>
  <c r="W104" i="1"/>
  <c r="V104" i="1"/>
  <c r="CI104" i="1" s="1"/>
  <c r="T104" i="1"/>
  <c r="S104" i="1"/>
  <c r="R104" i="1"/>
  <c r="P104" i="1"/>
  <c r="EX103" i="1"/>
  <c r="EW103" i="1"/>
  <c r="EV103" i="1"/>
  <c r="EU103" i="1"/>
  <c r="EP103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P103" i="1"/>
  <c r="CO103" i="1"/>
  <c r="CN103" i="1"/>
  <c r="CM103" i="1"/>
  <c r="CH103" i="1"/>
  <c r="CG103" i="1"/>
  <c r="CF103" i="1"/>
  <c r="CE103" i="1"/>
  <c r="CD103" i="1"/>
  <c r="EQ103" i="1" s="1"/>
  <c r="CC103" i="1"/>
  <c r="CB103" i="1"/>
  <c r="CA103" i="1"/>
  <c r="BZ103" i="1"/>
  <c r="BY103" i="1"/>
  <c r="BX103" i="1"/>
  <c r="BW103" i="1"/>
  <c r="BV103" i="1"/>
  <c r="BU103" i="1"/>
  <c r="BT103" i="1"/>
  <c r="BS103" i="1"/>
  <c r="BN103" i="1"/>
  <c r="BM103" i="1"/>
  <c r="BL103" i="1"/>
  <c r="BK103" i="1"/>
  <c r="BJ103" i="1"/>
  <c r="DW103" i="1" s="1"/>
  <c r="BI103" i="1"/>
  <c r="BH103" i="1"/>
  <c r="BG103" i="1"/>
  <c r="BF103" i="1"/>
  <c r="BE103" i="1"/>
  <c r="BD103" i="1"/>
  <c r="BC103" i="1"/>
  <c r="BB103" i="1"/>
  <c r="AY103" i="1"/>
  <c r="AX103" i="1"/>
  <c r="AW103" i="1"/>
  <c r="AU103" i="1"/>
  <c r="AT103" i="1"/>
  <c r="AS103" i="1"/>
  <c r="AR103" i="1"/>
  <c r="AP103" i="1"/>
  <c r="DC103" i="1" s="1"/>
  <c r="AO103" i="1"/>
  <c r="AN103" i="1"/>
  <c r="AM103" i="1"/>
  <c r="AK103" i="1"/>
  <c r="AL103" i="1" s="1"/>
  <c r="AI103" i="1"/>
  <c r="AH103" i="1"/>
  <c r="AG103" i="1"/>
  <c r="AF103" i="1"/>
  <c r="AE103" i="1"/>
  <c r="AD103" i="1"/>
  <c r="AC103" i="1"/>
  <c r="AB103" i="1"/>
  <c r="Z103" i="1"/>
  <c r="AA103" i="1" s="1"/>
  <c r="Y103" i="1"/>
  <c r="X103" i="1"/>
  <c r="W103" i="1"/>
  <c r="V103" i="1"/>
  <c r="CI103" i="1" s="1"/>
  <c r="T103" i="1"/>
  <c r="S103" i="1"/>
  <c r="R103" i="1"/>
  <c r="P103" i="1"/>
  <c r="EX102" i="1"/>
  <c r="EW102" i="1"/>
  <c r="EV102" i="1"/>
  <c r="EU102" i="1"/>
  <c r="EP102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P102" i="1"/>
  <c r="CO102" i="1"/>
  <c r="CN102" i="1"/>
  <c r="CM102" i="1"/>
  <c r="CH102" i="1"/>
  <c r="CG102" i="1"/>
  <c r="CF102" i="1"/>
  <c r="CE102" i="1"/>
  <c r="CD102" i="1"/>
  <c r="EQ102" i="1" s="1"/>
  <c r="CC102" i="1"/>
  <c r="CB102" i="1"/>
  <c r="CA102" i="1"/>
  <c r="BZ102" i="1"/>
  <c r="BY102" i="1"/>
  <c r="BX102" i="1"/>
  <c r="BW102" i="1"/>
  <c r="BV102" i="1"/>
  <c r="BU102" i="1"/>
  <c r="BT102" i="1"/>
  <c r="BS102" i="1"/>
  <c r="BN102" i="1"/>
  <c r="BM102" i="1"/>
  <c r="BL102" i="1"/>
  <c r="BK102" i="1"/>
  <c r="BJ102" i="1"/>
  <c r="DW102" i="1" s="1"/>
  <c r="BI102" i="1"/>
  <c r="BH102" i="1"/>
  <c r="BG102" i="1"/>
  <c r="BF102" i="1"/>
  <c r="BE102" i="1"/>
  <c r="BD102" i="1"/>
  <c r="BC102" i="1"/>
  <c r="BB102" i="1"/>
  <c r="AY102" i="1"/>
  <c r="AX102" i="1"/>
  <c r="AW102" i="1"/>
  <c r="AU102" i="1"/>
  <c r="AT102" i="1"/>
  <c r="AS102" i="1"/>
  <c r="AR102" i="1"/>
  <c r="AP102" i="1"/>
  <c r="DC102" i="1" s="1"/>
  <c r="AO102" i="1"/>
  <c r="AN102" i="1"/>
  <c r="AM102" i="1"/>
  <c r="AK102" i="1"/>
  <c r="AI102" i="1"/>
  <c r="AH102" i="1"/>
  <c r="AG102" i="1"/>
  <c r="AF102" i="1"/>
  <c r="AE102" i="1"/>
  <c r="AD102" i="1"/>
  <c r="AC102" i="1"/>
  <c r="AB102" i="1"/>
  <c r="Z102" i="1"/>
  <c r="Y102" i="1"/>
  <c r="X102" i="1"/>
  <c r="W102" i="1"/>
  <c r="V102" i="1"/>
  <c r="CI102" i="1" s="1"/>
  <c r="T102" i="1"/>
  <c r="S102" i="1"/>
  <c r="R102" i="1"/>
  <c r="P102" i="1"/>
  <c r="EX101" i="1"/>
  <c r="EW101" i="1"/>
  <c r="EV101" i="1"/>
  <c r="EU101" i="1"/>
  <c r="EP101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P101" i="1"/>
  <c r="CO101" i="1"/>
  <c r="CN101" i="1"/>
  <c r="CM101" i="1"/>
  <c r="CH101" i="1"/>
  <c r="CG101" i="1"/>
  <c r="CF101" i="1"/>
  <c r="CE101" i="1"/>
  <c r="CD101" i="1"/>
  <c r="EQ101" i="1" s="1"/>
  <c r="CC101" i="1"/>
  <c r="CB101" i="1"/>
  <c r="CA101" i="1"/>
  <c r="BZ101" i="1"/>
  <c r="BY101" i="1"/>
  <c r="BX101" i="1"/>
  <c r="BW101" i="1"/>
  <c r="BV101" i="1"/>
  <c r="BU101" i="1"/>
  <c r="BT101" i="1"/>
  <c r="BS101" i="1"/>
  <c r="BN101" i="1"/>
  <c r="BM101" i="1"/>
  <c r="BL101" i="1"/>
  <c r="BK101" i="1"/>
  <c r="BJ101" i="1"/>
  <c r="DW101" i="1" s="1"/>
  <c r="BI101" i="1"/>
  <c r="BH101" i="1"/>
  <c r="BG101" i="1"/>
  <c r="BF101" i="1"/>
  <c r="BE101" i="1"/>
  <c r="BD101" i="1"/>
  <c r="BC101" i="1"/>
  <c r="BB101" i="1"/>
  <c r="AY101" i="1"/>
  <c r="AX101" i="1"/>
  <c r="AW101" i="1"/>
  <c r="AU101" i="1"/>
  <c r="AT101" i="1"/>
  <c r="AS101" i="1"/>
  <c r="AR101" i="1"/>
  <c r="AP101" i="1"/>
  <c r="DC101" i="1" s="1"/>
  <c r="AO101" i="1"/>
  <c r="AN101" i="1"/>
  <c r="AM101" i="1"/>
  <c r="AK101" i="1"/>
  <c r="AL101" i="1" s="1"/>
  <c r="AI101" i="1"/>
  <c r="AH101" i="1"/>
  <c r="AG101" i="1"/>
  <c r="AF101" i="1"/>
  <c r="AE101" i="1"/>
  <c r="AD101" i="1"/>
  <c r="AC101" i="1"/>
  <c r="AB101" i="1"/>
  <c r="Z101" i="1"/>
  <c r="AA101" i="1" s="1"/>
  <c r="Y101" i="1"/>
  <c r="X101" i="1"/>
  <c r="W101" i="1"/>
  <c r="V101" i="1"/>
  <c r="CI101" i="1" s="1"/>
  <c r="T101" i="1"/>
  <c r="S101" i="1"/>
  <c r="R101" i="1"/>
  <c r="P101" i="1"/>
  <c r="EX100" i="1"/>
  <c r="EW100" i="1"/>
  <c r="EV100" i="1"/>
  <c r="EU100" i="1"/>
  <c r="EP100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P100" i="1"/>
  <c r="CO100" i="1"/>
  <c r="CN100" i="1"/>
  <c r="CM100" i="1"/>
  <c r="CH100" i="1"/>
  <c r="CG100" i="1"/>
  <c r="CF100" i="1"/>
  <c r="CE100" i="1"/>
  <c r="CD100" i="1"/>
  <c r="EQ100" i="1" s="1"/>
  <c r="CC100" i="1"/>
  <c r="CB100" i="1"/>
  <c r="CA100" i="1"/>
  <c r="BZ100" i="1"/>
  <c r="BY100" i="1"/>
  <c r="BX100" i="1"/>
  <c r="BW100" i="1"/>
  <c r="BV100" i="1"/>
  <c r="BU100" i="1"/>
  <c r="BT100" i="1"/>
  <c r="BS100" i="1"/>
  <c r="BN100" i="1"/>
  <c r="BM100" i="1"/>
  <c r="BL100" i="1"/>
  <c r="BK100" i="1"/>
  <c r="BJ100" i="1"/>
  <c r="DW100" i="1" s="1"/>
  <c r="BI100" i="1"/>
  <c r="BH100" i="1"/>
  <c r="BG100" i="1"/>
  <c r="BF100" i="1"/>
  <c r="BE100" i="1"/>
  <c r="BD100" i="1"/>
  <c r="BC100" i="1"/>
  <c r="BB100" i="1"/>
  <c r="AY100" i="1"/>
  <c r="AX100" i="1"/>
  <c r="AW100" i="1"/>
  <c r="AU100" i="1"/>
  <c r="AT100" i="1"/>
  <c r="AS100" i="1"/>
  <c r="AR100" i="1"/>
  <c r="AP100" i="1"/>
  <c r="DC100" i="1" s="1"/>
  <c r="AO100" i="1"/>
  <c r="AN100" i="1"/>
  <c r="AM100" i="1"/>
  <c r="AK100" i="1"/>
  <c r="AI100" i="1"/>
  <c r="AH100" i="1"/>
  <c r="AG100" i="1"/>
  <c r="AF100" i="1"/>
  <c r="AE100" i="1"/>
  <c r="AD100" i="1"/>
  <c r="AC100" i="1"/>
  <c r="AB100" i="1"/>
  <c r="Z100" i="1"/>
  <c r="Y100" i="1"/>
  <c r="X100" i="1"/>
  <c r="W100" i="1"/>
  <c r="V100" i="1"/>
  <c r="CI100" i="1" s="1"/>
  <c r="T100" i="1"/>
  <c r="S100" i="1"/>
  <c r="R100" i="1"/>
  <c r="P100" i="1"/>
  <c r="EX99" i="1"/>
  <c r="EW99" i="1"/>
  <c r="EV99" i="1"/>
  <c r="EU99" i="1"/>
  <c r="EP99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P99" i="1"/>
  <c r="CO99" i="1"/>
  <c r="CN99" i="1"/>
  <c r="CM99" i="1"/>
  <c r="CH99" i="1"/>
  <c r="CG99" i="1"/>
  <c r="CF99" i="1"/>
  <c r="CE99" i="1"/>
  <c r="CD99" i="1"/>
  <c r="EQ99" i="1" s="1"/>
  <c r="CC99" i="1"/>
  <c r="CB99" i="1"/>
  <c r="CA99" i="1"/>
  <c r="BZ99" i="1"/>
  <c r="BY99" i="1"/>
  <c r="BX99" i="1"/>
  <c r="BW99" i="1"/>
  <c r="BV99" i="1"/>
  <c r="BU99" i="1"/>
  <c r="BT99" i="1"/>
  <c r="BS99" i="1"/>
  <c r="BN99" i="1"/>
  <c r="BM99" i="1"/>
  <c r="BL99" i="1"/>
  <c r="BK99" i="1"/>
  <c r="BJ99" i="1"/>
  <c r="DW99" i="1" s="1"/>
  <c r="BI99" i="1"/>
  <c r="BH99" i="1"/>
  <c r="BG99" i="1"/>
  <c r="BF99" i="1"/>
  <c r="BE99" i="1"/>
  <c r="BD99" i="1"/>
  <c r="BC99" i="1"/>
  <c r="BB99" i="1"/>
  <c r="AY99" i="1"/>
  <c r="AX99" i="1"/>
  <c r="AW99" i="1"/>
  <c r="AU99" i="1"/>
  <c r="AT99" i="1"/>
  <c r="AS99" i="1"/>
  <c r="AR99" i="1"/>
  <c r="AP99" i="1"/>
  <c r="DC99" i="1" s="1"/>
  <c r="AO99" i="1"/>
  <c r="AN99" i="1"/>
  <c r="AM99" i="1"/>
  <c r="AK99" i="1"/>
  <c r="AL99" i="1" s="1"/>
  <c r="AI99" i="1"/>
  <c r="AH99" i="1"/>
  <c r="AG99" i="1"/>
  <c r="AF99" i="1"/>
  <c r="AE99" i="1"/>
  <c r="AD99" i="1"/>
  <c r="AC99" i="1"/>
  <c r="AB99" i="1"/>
  <c r="Z99" i="1"/>
  <c r="AA99" i="1" s="1"/>
  <c r="Y99" i="1"/>
  <c r="X99" i="1"/>
  <c r="W99" i="1"/>
  <c r="V99" i="1"/>
  <c r="CI99" i="1" s="1"/>
  <c r="T99" i="1"/>
  <c r="S99" i="1"/>
  <c r="R99" i="1"/>
  <c r="P99" i="1"/>
  <c r="EX98" i="1"/>
  <c r="EW98" i="1"/>
  <c r="EV98" i="1"/>
  <c r="EU98" i="1"/>
  <c r="EP98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P98" i="1"/>
  <c r="CO98" i="1"/>
  <c r="CN98" i="1"/>
  <c r="CM98" i="1"/>
  <c r="CH98" i="1"/>
  <c r="CG98" i="1"/>
  <c r="CF98" i="1"/>
  <c r="CE98" i="1"/>
  <c r="CD98" i="1"/>
  <c r="EQ98" i="1" s="1"/>
  <c r="CC98" i="1"/>
  <c r="CB98" i="1"/>
  <c r="CA98" i="1"/>
  <c r="BZ98" i="1"/>
  <c r="BY98" i="1"/>
  <c r="BX98" i="1"/>
  <c r="BW98" i="1"/>
  <c r="BV98" i="1"/>
  <c r="BU98" i="1"/>
  <c r="BT98" i="1"/>
  <c r="BS98" i="1"/>
  <c r="BN98" i="1"/>
  <c r="BM98" i="1"/>
  <c r="BL98" i="1"/>
  <c r="BK98" i="1"/>
  <c r="BJ98" i="1"/>
  <c r="DW98" i="1" s="1"/>
  <c r="BI98" i="1"/>
  <c r="BH98" i="1"/>
  <c r="BG98" i="1"/>
  <c r="BF98" i="1"/>
  <c r="BE98" i="1"/>
  <c r="BD98" i="1"/>
  <c r="BC98" i="1"/>
  <c r="BB98" i="1"/>
  <c r="AY98" i="1"/>
  <c r="AX98" i="1"/>
  <c r="AW98" i="1"/>
  <c r="AU98" i="1"/>
  <c r="AT98" i="1"/>
  <c r="AS98" i="1"/>
  <c r="AR98" i="1"/>
  <c r="AP98" i="1"/>
  <c r="DC98" i="1" s="1"/>
  <c r="AO98" i="1"/>
  <c r="AN98" i="1"/>
  <c r="AM98" i="1"/>
  <c r="AK98" i="1"/>
  <c r="AI98" i="1"/>
  <c r="AH98" i="1"/>
  <c r="AG98" i="1"/>
  <c r="AF98" i="1"/>
  <c r="AE98" i="1"/>
  <c r="AD98" i="1"/>
  <c r="AC98" i="1"/>
  <c r="AB98" i="1"/>
  <c r="Z98" i="1"/>
  <c r="Y98" i="1"/>
  <c r="X98" i="1"/>
  <c r="W98" i="1"/>
  <c r="V98" i="1"/>
  <c r="CI98" i="1" s="1"/>
  <c r="T98" i="1"/>
  <c r="S98" i="1"/>
  <c r="R98" i="1"/>
  <c r="P98" i="1"/>
  <c r="EX97" i="1"/>
  <c r="EW97" i="1"/>
  <c r="EV97" i="1"/>
  <c r="EU97" i="1"/>
  <c r="EP97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P97" i="1"/>
  <c r="CO97" i="1"/>
  <c r="CN97" i="1"/>
  <c r="CM97" i="1"/>
  <c r="CH97" i="1"/>
  <c r="CG97" i="1"/>
  <c r="CF97" i="1"/>
  <c r="CE97" i="1"/>
  <c r="CD97" i="1"/>
  <c r="EQ97" i="1" s="1"/>
  <c r="CC97" i="1"/>
  <c r="CB97" i="1"/>
  <c r="CA97" i="1"/>
  <c r="BZ97" i="1"/>
  <c r="BY97" i="1"/>
  <c r="BX97" i="1"/>
  <c r="BW97" i="1"/>
  <c r="BV97" i="1"/>
  <c r="BU97" i="1"/>
  <c r="BT97" i="1"/>
  <c r="BS97" i="1"/>
  <c r="BN97" i="1"/>
  <c r="BM97" i="1"/>
  <c r="BL97" i="1"/>
  <c r="BK97" i="1"/>
  <c r="BJ97" i="1"/>
  <c r="DW97" i="1" s="1"/>
  <c r="BI97" i="1"/>
  <c r="BH97" i="1"/>
  <c r="BG97" i="1"/>
  <c r="BF97" i="1"/>
  <c r="BE97" i="1"/>
  <c r="BD97" i="1"/>
  <c r="BC97" i="1"/>
  <c r="BB97" i="1"/>
  <c r="AY97" i="1"/>
  <c r="AX97" i="1"/>
  <c r="AW97" i="1"/>
  <c r="AU97" i="1"/>
  <c r="AT97" i="1"/>
  <c r="AS97" i="1"/>
  <c r="AR97" i="1"/>
  <c r="AP97" i="1"/>
  <c r="DC97" i="1" s="1"/>
  <c r="AO97" i="1"/>
  <c r="AN97" i="1"/>
  <c r="AM97" i="1"/>
  <c r="AK97" i="1"/>
  <c r="AL97" i="1" s="1"/>
  <c r="AI97" i="1"/>
  <c r="AH97" i="1"/>
  <c r="AG97" i="1"/>
  <c r="AF97" i="1"/>
  <c r="AE97" i="1"/>
  <c r="AD97" i="1"/>
  <c r="AC97" i="1"/>
  <c r="AB97" i="1"/>
  <c r="Z97" i="1"/>
  <c r="AA97" i="1" s="1"/>
  <c r="Y97" i="1"/>
  <c r="X97" i="1"/>
  <c r="W97" i="1"/>
  <c r="V97" i="1"/>
  <c r="CI97" i="1" s="1"/>
  <c r="T97" i="1"/>
  <c r="S97" i="1"/>
  <c r="R97" i="1"/>
  <c r="P97" i="1"/>
  <c r="EX96" i="1"/>
  <c r="EW96" i="1"/>
  <c r="EV96" i="1"/>
  <c r="EU96" i="1"/>
  <c r="EP96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P96" i="1"/>
  <c r="CO96" i="1"/>
  <c r="CN96" i="1"/>
  <c r="CM96" i="1"/>
  <c r="CH96" i="1"/>
  <c r="CG96" i="1"/>
  <c r="CF96" i="1"/>
  <c r="CE96" i="1"/>
  <c r="CD96" i="1"/>
  <c r="EQ96" i="1" s="1"/>
  <c r="CC96" i="1"/>
  <c r="CB96" i="1"/>
  <c r="CA96" i="1"/>
  <c r="BZ96" i="1"/>
  <c r="BY96" i="1"/>
  <c r="BX96" i="1"/>
  <c r="BW96" i="1"/>
  <c r="BV96" i="1"/>
  <c r="BU96" i="1"/>
  <c r="BT96" i="1"/>
  <c r="BS96" i="1"/>
  <c r="BN96" i="1"/>
  <c r="BM96" i="1"/>
  <c r="BL96" i="1"/>
  <c r="BK96" i="1"/>
  <c r="BJ96" i="1"/>
  <c r="DW96" i="1" s="1"/>
  <c r="BI96" i="1"/>
  <c r="BH96" i="1"/>
  <c r="BG96" i="1"/>
  <c r="BF96" i="1"/>
  <c r="BE96" i="1"/>
  <c r="BD96" i="1"/>
  <c r="BC96" i="1"/>
  <c r="BB96" i="1"/>
  <c r="AY96" i="1"/>
  <c r="AX96" i="1"/>
  <c r="AW96" i="1"/>
  <c r="AU96" i="1"/>
  <c r="AT96" i="1"/>
  <c r="AS96" i="1"/>
  <c r="AR96" i="1"/>
  <c r="AP96" i="1"/>
  <c r="DC96" i="1" s="1"/>
  <c r="AO96" i="1"/>
  <c r="AN96" i="1"/>
  <c r="AM96" i="1"/>
  <c r="AK96" i="1"/>
  <c r="AI96" i="1"/>
  <c r="AH96" i="1"/>
  <c r="AG96" i="1"/>
  <c r="AF96" i="1"/>
  <c r="AE96" i="1"/>
  <c r="AD96" i="1"/>
  <c r="AC96" i="1"/>
  <c r="AB96" i="1"/>
  <c r="Z96" i="1"/>
  <c r="Y96" i="1"/>
  <c r="X96" i="1"/>
  <c r="W96" i="1"/>
  <c r="V96" i="1"/>
  <c r="CI96" i="1" s="1"/>
  <c r="T96" i="1"/>
  <c r="S96" i="1"/>
  <c r="R96" i="1"/>
  <c r="P96" i="1"/>
  <c r="EX95" i="1"/>
  <c r="EW95" i="1"/>
  <c r="EV95" i="1"/>
  <c r="EU95" i="1"/>
  <c r="EP95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P95" i="1"/>
  <c r="CO95" i="1"/>
  <c r="CN95" i="1"/>
  <c r="CM95" i="1"/>
  <c r="CH95" i="1"/>
  <c r="CG95" i="1"/>
  <c r="CF95" i="1"/>
  <c r="CE95" i="1"/>
  <c r="CD95" i="1"/>
  <c r="EQ95" i="1" s="1"/>
  <c r="CC95" i="1"/>
  <c r="CB95" i="1"/>
  <c r="CA95" i="1"/>
  <c r="BZ95" i="1"/>
  <c r="BY95" i="1"/>
  <c r="BX95" i="1"/>
  <c r="BW95" i="1"/>
  <c r="BV95" i="1"/>
  <c r="BU95" i="1"/>
  <c r="BT95" i="1"/>
  <c r="BS95" i="1"/>
  <c r="BN95" i="1"/>
  <c r="BM95" i="1"/>
  <c r="BL95" i="1"/>
  <c r="BK95" i="1"/>
  <c r="BJ95" i="1"/>
  <c r="DW95" i="1" s="1"/>
  <c r="BI95" i="1"/>
  <c r="BH95" i="1"/>
  <c r="BG95" i="1"/>
  <c r="BF95" i="1"/>
  <c r="BE95" i="1"/>
  <c r="BD95" i="1"/>
  <c r="BC95" i="1"/>
  <c r="BB95" i="1"/>
  <c r="AY95" i="1"/>
  <c r="AX95" i="1"/>
  <c r="AW95" i="1"/>
  <c r="AU95" i="1"/>
  <c r="AT95" i="1"/>
  <c r="AS95" i="1"/>
  <c r="AR95" i="1"/>
  <c r="AP95" i="1"/>
  <c r="DC95" i="1" s="1"/>
  <c r="AO95" i="1"/>
  <c r="AN95" i="1"/>
  <c r="AM95" i="1"/>
  <c r="AK95" i="1"/>
  <c r="AL95" i="1" s="1"/>
  <c r="AI95" i="1"/>
  <c r="AH95" i="1"/>
  <c r="AG95" i="1"/>
  <c r="AF95" i="1"/>
  <c r="AE95" i="1"/>
  <c r="AD95" i="1"/>
  <c r="AC95" i="1"/>
  <c r="AB95" i="1"/>
  <c r="Z95" i="1"/>
  <c r="AA95" i="1" s="1"/>
  <c r="Y95" i="1"/>
  <c r="X95" i="1"/>
  <c r="W95" i="1"/>
  <c r="V95" i="1"/>
  <c r="CI95" i="1" s="1"/>
  <c r="T95" i="1"/>
  <c r="S95" i="1"/>
  <c r="R95" i="1"/>
  <c r="P95" i="1"/>
  <c r="EX94" i="1"/>
  <c r="EW94" i="1"/>
  <c r="EV94" i="1"/>
  <c r="EU94" i="1"/>
  <c r="EP94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P94" i="1"/>
  <c r="CO94" i="1"/>
  <c r="CN94" i="1"/>
  <c r="CM94" i="1"/>
  <c r="CH94" i="1"/>
  <c r="CG94" i="1"/>
  <c r="CF94" i="1"/>
  <c r="CE94" i="1"/>
  <c r="CD94" i="1"/>
  <c r="EQ94" i="1" s="1"/>
  <c r="CC94" i="1"/>
  <c r="CB94" i="1"/>
  <c r="CA94" i="1"/>
  <c r="BZ94" i="1"/>
  <c r="BY94" i="1"/>
  <c r="BX94" i="1"/>
  <c r="BW94" i="1"/>
  <c r="BV94" i="1"/>
  <c r="BU94" i="1"/>
  <c r="BT94" i="1"/>
  <c r="BS94" i="1"/>
  <c r="BN94" i="1"/>
  <c r="BM94" i="1"/>
  <c r="BL94" i="1"/>
  <c r="BK94" i="1"/>
  <c r="BJ94" i="1"/>
  <c r="DW94" i="1" s="1"/>
  <c r="BI94" i="1"/>
  <c r="BH94" i="1"/>
  <c r="BG94" i="1"/>
  <c r="BF94" i="1"/>
  <c r="BE94" i="1"/>
  <c r="BD94" i="1"/>
  <c r="BC94" i="1"/>
  <c r="BB94" i="1"/>
  <c r="AY94" i="1"/>
  <c r="AX94" i="1"/>
  <c r="AW94" i="1"/>
  <c r="AU94" i="1"/>
  <c r="AT94" i="1"/>
  <c r="AS94" i="1"/>
  <c r="AR94" i="1"/>
  <c r="AP94" i="1"/>
  <c r="DC94" i="1" s="1"/>
  <c r="AO94" i="1"/>
  <c r="AN94" i="1"/>
  <c r="AM94" i="1"/>
  <c r="AK94" i="1"/>
  <c r="AI94" i="1"/>
  <c r="AH94" i="1"/>
  <c r="AG94" i="1"/>
  <c r="AF94" i="1"/>
  <c r="AE94" i="1"/>
  <c r="AD94" i="1"/>
  <c r="AC94" i="1"/>
  <c r="AB94" i="1"/>
  <c r="Z94" i="1"/>
  <c r="Y94" i="1"/>
  <c r="X94" i="1"/>
  <c r="W94" i="1"/>
  <c r="V94" i="1"/>
  <c r="CI94" i="1" s="1"/>
  <c r="T94" i="1"/>
  <c r="S94" i="1"/>
  <c r="R94" i="1"/>
  <c r="P94" i="1"/>
  <c r="EX93" i="1"/>
  <c r="EW93" i="1"/>
  <c r="EV93" i="1"/>
  <c r="EU93" i="1"/>
  <c r="EP93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P93" i="1"/>
  <c r="CO93" i="1"/>
  <c r="CN93" i="1"/>
  <c r="CM93" i="1"/>
  <c r="CH93" i="1"/>
  <c r="CG93" i="1"/>
  <c r="CF93" i="1"/>
  <c r="CE93" i="1"/>
  <c r="CD93" i="1"/>
  <c r="EQ93" i="1" s="1"/>
  <c r="CC93" i="1"/>
  <c r="CB93" i="1"/>
  <c r="CA93" i="1"/>
  <c r="BZ93" i="1"/>
  <c r="BY93" i="1"/>
  <c r="BX93" i="1"/>
  <c r="BW93" i="1"/>
  <c r="BV93" i="1"/>
  <c r="BU93" i="1"/>
  <c r="BT93" i="1"/>
  <c r="BS93" i="1"/>
  <c r="BN93" i="1"/>
  <c r="BM93" i="1"/>
  <c r="BL93" i="1"/>
  <c r="BK93" i="1"/>
  <c r="BJ93" i="1"/>
  <c r="DW93" i="1" s="1"/>
  <c r="BI93" i="1"/>
  <c r="BH93" i="1"/>
  <c r="BG93" i="1"/>
  <c r="BF93" i="1"/>
  <c r="BE93" i="1"/>
  <c r="BD93" i="1"/>
  <c r="BC93" i="1"/>
  <c r="BB93" i="1"/>
  <c r="AY93" i="1"/>
  <c r="AX93" i="1"/>
  <c r="AW93" i="1"/>
  <c r="AU93" i="1"/>
  <c r="AT93" i="1"/>
  <c r="AS93" i="1"/>
  <c r="AR93" i="1"/>
  <c r="AP93" i="1"/>
  <c r="DC93" i="1" s="1"/>
  <c r="AO93" i="1"/>
  <c r="AN93" i="1"/>
  <c r="AM93" i="1"/>
  <c r="AK93" i="1"/>
  <c r="AL93" i="1" s="1"/>
  <c r="AI93" i="1"/>
  <c r="AH93" i="1"/>
  <c r="AG93" i="1"/>
  <c r="AF93" i="1"/>
  <c r="AE93" i="1"/>
  <c r="AD93" i="1"/>
  <c r="AC93" i="1"/>
  <c r="AB93" i="1"/>
  <c r="Z93" i="1"/>
  <c r="AA93" i="1" s="1"/>
  <c r="Y93" i="1"/>
  <c r="X93" i="1"/>
  <c r="W93" i="1"/>
  <c r="V93" i="1"/>
  <c r="CI93" i="1" s="1"/>
  <c r="T93" i="1"/>
  <c r="S93" i="1"/>
  <c r="R93" i="1"/>
  <c r="P93" i="1"/>
  <c r="EX92" i="1"/>
  <c r="EW92" i="1"/>
  <c r="EV92" i="1"/>
  <c r="EU92" i="1"/>
  <c r="EP92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P92" i="1"/>
  <c r="CO92" i="1"/>
  <c r="CN92" i="1"/>
  <c r="CM92" i="1"/>
  <c r="CH92" i="1"/>
  <c r="CG92" i="1"/>
  <c r="CF92" i="1"/>
  <c r="CE92" i="1"/>
  <c r="CD92" i="1"/>
  <c r="EQ92" i="1" s="1"/>
  <c r="CC92" i="1"/>
  <c r="CB92" i="1"/>
  <c r="CA92" i="1"/>
  <c r="BZ92" i="1"/>
  <c r="BY92" i="1"/>
  <c r="BX92" i="1"/>
  <c r="BW92" i="1"/>
  <c r="BV92" i="1"/>
  <c r="BU92" i="1"/>
  <c r="BT92" i="1"/>
  <c r="BS92" i="1"/>
  <c r="BN92" i="1"/>
  <c r="BM92" i="1"/>
  <c r="BL92" i="1"/>
  <c r="BK92" i="1"/>
  <c r="BJ92" i="1"/>
  <c r="DW92" i="1" s="1"/>
  <c r="BI92" i="1"/>
  <c r="BH92" i="1"/>
  <c r="BG92" i="1"/>
  <c r="BF92" i="1"/>
  <c r="BE92" i="1"/>
  <c r="BD92" i="1"/>
  <c r="BC92" i="1"/>
  <c r="BB92" i="1"/>
  <c r="AY92" i="1"/>
  <c r="AX92" i="1"/>
  <c r="AW92" i="1"/>
  <c r="AU92" i="1"/>
  <c r="AT92" i="1"/>
  <c r="AS92" i="1"/>
  <c r="AR92" i="1"/>
  <c r="AP92" i="1"/>
  <c r="DC92" i="1" s="1"/>
  <c r="AO92" i="1"/>
  <c r="AN92" i="1"/>
  <c r="AM92" i="1"/>
  <c r="AK92" i="1"/>
  <c r="AI92" i="1"/>
  <c r="AH92" i="1"/>
  <c r="AG92" i="1"/>
  <c r="AF92" i="1"/>
  <c r="AE92" i="1"/>
  <c r="AD92" i="1"/>
  <c r="AC92" i="1"/>
  <c r="AB92" i="1"/>
  <c r="Z92" i="1"/>
  <c r="Y92" i="1"/>
  <c r="X92" i="1"/>
  <c r="W92" i="1"/>
  <c r="V92" i="1"/>
  <c r="CI92" i="1" s="1"/>
  <c r="T92" i="1"/>
  <c r="S92" i="1"/>
  <c r="R92" i="1"/>
  <c r="P92" i="1"/>
  <c r="EX91" i="1"/>
  <c r="EW91" i="1"/>
  <c r="EV91" i="1"/>
  <c r="EU91" i="1"/>
  <c r="EP91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P91" i="1"/>
  <c r="CO91" i="1"/>
  <c r="CN91" i="1"/>
  <c r="CM91" i="1"/>
  <c r="CH91" i="1"/>
  <c r="CG91" i="1"/>
  <c r="CF91" i="1"/>
  <c r="CE91" i="1"/>
  <c r="CD91" i="1"/>
  <c r="EQ91" i="1" s="1"/>
  <c r="CC91" i="1"/>
  <c r="CB91" i="1"/>
  <c r="CA91" i="1"/>
  <c r="BZ91" i="1"/>
  <c r="BY91" i="1"/>
  <c r="BX91" i="1"/>
  <c r="BW91" i="1"/>
  <c r="BV91" i="1"/>
  <c r="BU91" i="1"/>
  <c r="BT91" i="1"/>
  <c r="BS91" i="1"/>
  <c r="BN91" i="1"/>
  <c r="BM91" i="1"/>
  <c r="BL91" i="1"/>
  <c r="BK91" i="1"/>
  <c r="BJ91" i="1"/>
  <c r="DW91" i="1" s="1"/>
  <c r="BI91" i="1"/>
  <c r="BH91" i="1"/>
  <c r="BG91" i="1"/>
  <c r="BF91" i="1"/>
  <c r="BE91" i="1"/>
  <c r="BD91" i="1"/>
  <c r="BC91" i="1"/>
  <c r="BB91" i="1"/>
  <c r="AY91" i="1"/>
  <c r="AX91" i="1"/>
  <c r="AW91" i="1"/>
  <c r="AU91" i="1"/>
  <c r="AT91" i="1"/>
  <c r="AS91" i="1"/>
  <c r="AR91" i="1"/>
  <c r="AP91" i="1"/>
  <c r="DC91" i="1" s="1"/>
  <c r="AO91" i="1"/>
  <c r="AN91" i="1"/>
  <c r="AM91" i="1"/>
  <c r="AK91" i="1"/>
  <c r="AL91" i="1" s="1"/>
  <c r="AI91" i="1"/>
  <c r="AH91" i="1"/>
  <c r="AG91" i="1"/>
  <c r="AF91" i="1"/>
  <c r="AE91" i="1"/>
  <c r="AD91" i="1"/>
  <c r="AC91" i="1"/>
  <c r="AB91" i="1"/>
  <c r="Z91" i="1"/>
  <c r="AA91" i="1" s="1"/>
  <c r="Y91" i="1"/>
  <c r="X91" i="1"/>
  <c r="W91" i="1"/>
  <c r="V91" i="1"/>
  <c r="CI91" i="1" s="1"/>
  <c r="T91" i="1"/>
  <c r="S91" i="1"/>
  <c r="R91" i="1"/>
  <c r="P91" i="1"/>
  <c r="EX90" i="1"/>
  <c r="EW90" i="1"/>
  <c r="EV90" i="1"/>
  <c r="EU90" i="1"/>
  <c r="EP90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P90" i="1"/>
  <c r="CO90" i="1"/>
  <c r="CN90" i="1"/>
  <c r="CM90" i="1"/>
  <c r="CH90" i="1"/>
  <c r="CG90" i="1"/>
  <c r="CF90" i="1"/>
  <c r="CE90" i="1"/>
  <c r="CD90" i="1"/>
  <c r="EQ90" i="1" s="1"/>
  <c r="CC90" i="1"/>
  <c r="CB90" i="1"/>
  <c r="CA90" i="1"/>
  <c r="BZ90" i="1"/>
  <c r="BY90" i="1"/>
  <c r="BX90" i="1"/>
  <c r="BW90" i="1"/>
  <c r="BV90" i="1"/>
  <c r="BU90" i="1"/>
  <c r="BT90" i="1"/>
  <c r="BS90" i="1"/>
  <c r="BN90" i="1"/>
  <c r="BM90" i="1"/>
  <c r="BL90" i="1"/>
  <c r="BK90" i="1"/>
  <c r="BJ90" i="1"/>
  <c r="DW90" i="1" s="1"/>
  <c r="BI90" i="1"/>
  <c r="BH90" i="1"/>
  <c r="BG90" i="1"/>
  <c r="BF90" i="1"/>
  <c r="BE90" i="1"/>
  <c r="BD90" i="1"/>
  <c r="BC90" i="1"/>
  <c r="BB90" i="1"/>
  <c r="AY90" i="1"/>
  <c r="AX90" i="1"/>
  <c r="AW90" i="1"/>
  <c r="AU90" i="1"/>
  <c r="AT90" i="1"/>
  <c r="AS90" i="1"/>
  <c r="AR90" i="1"/>
  <c r="AP90" i="1"/>
  <c r="DC90" i="1" s="1"/>
  <c r="AO90" i="1"/>
  <c r="AN90" i="1"/>
  <c r="AM90" i="1"/>
  <c r="AK90" i="1"/>
  <c r="AI90" i="1"/>
  <c r="AH90" i="1"/>
  <c r="AG90" i="1"/>
  <c r="AF90" i="1"/>
  <c r="AE90" i="1"/>
  <c r="AD90" i="1"/>
  <c r="AC90" i="1"/>
  <c r="AB90" i="1"/>
  <c r="Z90" i="1"/>
  <c r="Y90" i="1"/>
  <c r="X90" i="1"/>
  <c r="W90" i="1"/>
  <c r="V90" i="1"/>
  <c r="CI90" i="1" s="1"/>
  <c r="T90" i="1"/>
  <c r="S90" i="1"/>
  <c r="R90" i="1"/>
  <c r="P90" i="1"/>
  <c r="EX89" i="1"/>
  <c r="EW89" i="1"/>
  <c r="EV89" i="1"/>
  <c r="EU89" i="1"/>
  <c r="EP89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P89" i="1"/>
  <c r="CO89" i="1"/>
  <c r="CN89" i="1"/>
  <c r="CM89" i="1"/>
  <c r="CH89" i="1"/>
  <c r="CG89" i="1"/>
  <c r="CF89" i="1"/>
  <c r="CE89" i="1"/>
  <c r="CD89" i="1"/>
  <c r="EQ89" i="1" s="1"/>
  <c r="CC89" i="1"/>
  <c r="CB89" i="1"/>
  <c r="CA89" i="1"/>
  <c r="BZ89" i="1"/>
  <c r="BY89" i="1"/>
  <c r="BX89" i="1"/>
  <c r="BW89" i="1"/>
  <c r="BV89" i="1"/>
  <c r="BU89" i="1"/>
  <c r="BT89" i="1"/>
  <c r="BS89" i="1"/>
  <c r="BN89" i="1"/>
  <c r="BM89" i="1"/>
  <c r="BL89" i="1"/>
  <c r="BK89" i="1"/>
  <c r="BJ89" i="1"/>
  <c r="DW89" i="1" s="1"/>
  <c r="BI89" i="1"/>
  <c r="BH89" i="1"/>
  <c r="BG89" i="1"/>
  <c r="BF89" i="1"/>
  <c r="BE89" i="1"/>
  <c r="BD89" i="1"/>
  <c r="BC89" i="1"/>
  <c r="BB89" i="1"/>
  <c r="AY89" i="1"/>
  <c r="AX89" i="1"/>
  <c r="AW89" i="1"/>
  <c r="AU89" i="1"/>
  <c r="AT89" i="1"/>
  <c r="AS89" i="1"/>
  <c r="AR89" i="1"/>
  <c r="AP89" i="1"/>
  <c r="DC89" i="1" s="1"/>
  <c r="AO89" i="1"/>
  <c r="AN89" i="1"/>
  <c r="AM89" i="1"/>
  <c r="AK89" i="1"/>
  <c r="AL89" i="1" s="1"/>
  <c r="AI89" i="1"/>
  <c r="AH89" i="1"/>
  <c r="AG89" i="1"/>
  <c r="AF89" i="1"/>
  <c r="AE89" i="1"/>
  <c r="AD89" i="1"/>
  <c r="AC89" i="1"/>
  <c r="AB89" i="1"/>
  <c r="Z89" i="1"/>
  <c r="AA89" i="1" s="1"/>
  <c r="Y89" i="1"/>
  <c r="X89" i="1"/>
  <c r="W89" i="1"/>
  <c r="V89" i="1"/>
  <c r="CI89" i="1" s="1"/>
  <c r="T89" i="1"/>
  <c r="S89" i="1"/>
  <c r="R89" i="1"/>
  <c r="P89" i="1"/>
  <c r="EX88" i="1"/>
  <c r="EW88" i="1"/>
  <c r="EV88" i="1"/>
  <c r="EU88" i="1"/>
  <c r="EP88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P88" i="1"/>
  <c r="CO88" i="1"/>
  <c r="CN88" i="1"/>
  <c r="CM88" i="1"/>
  <c r="CH88" i="1"/>
  <c r="CG88" i="1"/>
  <c r="CF88" i="1"/>
  <c r="CE88" i="1"/>
  <c r="CD88" i="1"/>
  <c r="EQ88" i="1" s="1"/>
  <c r="CC88" i="1"/>
  <c r="CB88" i="1"/>
  <c r="CA88" i="1"/>
  <c r="BZ88" i="1"/>
  <c r="BY88" i="1"/>
  <c r="BX88" i="1"/>
  <c r="BW88" i="1"/>
  <c r="BV88" i="1"/>
  <c r="BU88" i="1"/>
  <c r="BT88" i="1"/>
  <c r="BS88" i="1"/>
  <c r="BN88" i="1"/>
  <c r="BM88" i="1"/>
  <c r="BL88" i="1"/>
  <c r="BK88" i="1"/>
  <c r="BJ88" i="1"/>
  <c r="DW88" i="1" s="1"/>
  <c r="BI88" i="1"/>
  <c r="BH88" i="1"/>
  <c r="BG88" i="1"/>
  <c r="BF88" i="1"/>
  <c r="BE88" i="1"/>
  <c r="BD88" i="1"/>
  <c r="BC88" i="1"/>
  <c r="BB88" i="1"/>
  <c r="AY88" i="1"/>
  <c r="AX88" i="1"/>
  <c r="AW88" i="1"/>
  <c r="AU88" i="1"/>
  <c r="AT88" i="1"/>
  <c r="AS88" i="1"/>
  <c r="AR88" i="1"/>
  <c r="AP88" i="1"/>
  <c r="DC88" i="1" s="1"/>
  <c r="AO88" i="1"/>
  <c r="AN88" i="1"/>
  <c r="AM88" i="1"/>
  <c r="AK88" i="1"/>
  <c r="AI88" i="1"/>
  <c r="AH88" i="1"/>
  <c r="AG88" i="1"/>
  <c r="AF88" i="1"/>
  <c r="AE88" i="1"/>
  <c r="AD88" i="1"/>
  <c r="AC88" i="1"/>
  <c r="AB88" i="1"/>
  <c r="Z88" i="1"/>
  <c r="Y88" i="1"/>
  <c r="X88" i="1"/>
  <c r="W88" i="1"/>
  <c r="V88" i="1"/>
  <c r="CI88" i="1" s="1"/>
  <c r="T88" i="1"/>
  <c r="S88" i="1"/>
  <c r="R88" i="1"/>
  <c r="P88" i="1"/>
  <c r="EX87" i="1"/>
  <c r="EW87" i="1"/>
  <c r="EV87" i="1"/>
  <c r="EU87" i="1"/>
  <c r="EP87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P87" i="1"/>
  <c r="CO87" i="1"/>
  <c r="CN87" i="1"/>
  <c r="CM87" i="1"/>
  <c r="CH87" i="1"/>
  <c r="CG87" i="1"/>
  <c r="CF87" i="1"/>
  <c r="CE87" i="1"/>
  <c r="CD87" i="1"/>
  <c r="EQ87" i="1" s="1"/>
  <c r="CC87" i="1"/>
  <c r="CB87" i="1"/>
  <c r="CA87" i="1"/>
  <c r="BZ87" i="1"/>
  <c r="BY87" i="1"/>
  <c r="BX87" i="1"/>
  <c r="BW87" i="1"/>
  <c r="BV87" i="1"/>
  <c r="BU87" i="1"/>
  <c r="BT87" i="1"/>
  <c r="BS87" i="1"/>
  <c r="BN87" i="1"/>
  <c r="BM87" i="1"/>
  <c r="BL87" i="1"/>
  <c r="BK87" i="1"/>
  <c r="BJ87" i="1"/>
  <c r="DW87" i="1" s="1"/>
  <c r="BI87" i="1"/>
  <c r="BH87" i="1"/>
  <c r="BG87" i="1"/>
  <c r="BF87" i="1"/>
  <c r="BE87" i="1"/>
  <c r="BD87" i="1"/>
  <c r="BC87" i="1"/>
  <c r="BB87" i="1"/>
  <c r="AY87" i="1"/>
  <c r="AX87" i="1"/>
  <c r="AW87" i="1"/>
  <c r="AU87" i="1"/>
  <c r="AT87" i="1"/>
  <c r="AS87" i="1"/>
  <c r="AR87" i="1"/>
  <c r="AP87" i="1"/>
  <c r="DC87" i="1" s="1"/>
  <c r="AO87" i="1"/>
  <c r="AN87" i="1"/>
  <c r="AM87" i="1"/>
  <c r="AK87" i="1"/>
  <c r="AL87" i="1" s="1"/>
  <c r="AI87" i="1"/>
  <c r="AH87" i="1"/>
  <c r="AG87" i="1"/>
  <c r="AF87" i="1"/>
  <c r="AE87" i="1"/>
  <c r="AD87" i="1"/>
  <c r="AC87" i="1"/>
  <c r="AB87" i="1"/>
  <c r="Z87" i="1"/>
  <c r="AA87" i="1" s="1"/>
  <c r="Y87" i="1"/>
  <c r="X87" i="1"/>
  <c r="W87" i="1"/>
  <c r="V87" i="1"/>
  <c r="CI87" i="1" s="1"/>
  <c r="T87" i="1"/>
  <c r="S87" i="1"/>
  <c r="R87" i="1"/>
  <c r="P87" i="1"/>
  <c r="EX86" i="1"/>
  <c r="EW86" i="1"/>
  <c r="EV86" i="1"/>
  <c r="EU86" i="1"/>
  <c r="EP86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P86" i="1"/>
  <c r="CO86" i="1"/>
  <c r="CN86" i="1"/>
  <c r="CM86" i="1"/>
  <c r="CH86" i="1"/>
  <c r="CG86" i="1"/>
  <c r="CF86" i="1"/>
  <c r="CE86" i="1"/>
  <c r="CD86" i="1"/>
  <c r="EQ86" i="1" s="1"/>
  <c r="CC86" i="1"/>
  <c r="CB86" i="1"/>
  <c r="CA86" i="1"/>
  <c r="BZ86" i="1"/>
  <c r="BY86" i="1"/>
  <c r="BX86" i="1"/>
  <c r="BW86" i="1"/>
  <c r="BV86" i="1"/>
  <c r="BU86" i="1"/>
  <c r="BT86" i="1"/>
  <c r="BS86" i="1"/>
  <c r="BN86" i="1"/>
  <c r="BM86" i="1"/>
  <c r="BL86" i="1"/>
  <c r="BK86" i="1"/>
  <c r="BJ86" i="1"/>
  <c r="DW86" i="1" s="1"/>
  <c r="BI86" i="1"/>
  <c r="BH86" i="1"/>
  <c r="BG86" i="1"/>
  <c r="BF86" i="1"/>
  <c r="BE86" i="1"/>
  <c r="BD86" i="1"/>
  <c r="BC86" i="1"/>
  <c r="BB86" i="1"/>
  <c r="AY86" i="1"/>
  <c r="AX86" i="1"/>
  <c r="AW86" i="1"/>
  <c r="AU86" i="1"/>
  <c r="AT86" i="1"/>
  <c r="AS86" i="1"/>
  <c r="AR86" i="1"/>
  <c r="AP86" i="1"/>
  <c r="DC86" i="1" s="1"/>
  <c r="AO86" i="1"/>
  <c r="AN86" i="1"/>
  <c r="AM86" i="1"/>
  <c r="AK86" i="1"/>
  <c r="AI86" i="1"/>
  <c r="AH86" i="1"/>
  <c r="AG86" i="1"/>
  <c r="AF86" i="1"/>
  <c r="AE86" i="1"/>
  <c r="AD86" i="1"/>
  <c r="AC86" i="1"/>
  <c r="AB86" i="1"/>
  <c r="Z86" i="1"/>
  <c r="Y86" i="1"/>
  <c r="X86" i="1"/>
  <c r="W86" i="1"/>
  <c r="V86" i="1"/>
  <c r="CI86" i="1" s="1"/>
  <c r="T86" i="1"/>
  <c r="S86" i="1"/>
  <c r="R86" i="1"/>
  <c r="P86" i="1"/>
  <c r="EX85" i="1"/>
  <c r="EW85" i="1"/>
  <c r="EV85" i="1"/>
  <c r="EU85" i="1"/>
  <c r="EP85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P85" i="1"/>
  <c r="CO85" i="1"/>
  <c r="CN85" i="1"/>
  <c r="CM85" i="1"/>
  <c r="CH85" i="1"/>
  <c r="CG85" i="1"/>
  <c r="CF85" i="1"/>
  <c r="CE85" i="1"/>
  <c r="CD85" i="1"/>
  <c r="EQ85" i="1" s="1"/>
  <c r="CC85" i="1"/>
  <c r="CB85" i="1"/>
  <c r="CA85" i="1"/>
  <c r="BZ85" i="1"/>
  <c r="BY85" i="1"/>
  <c r="BX85" i="1"/>
  <c r="BW85" i="1"/>
  <c r="BV85" i="1"/>
  <c r="BU85" i="1"/>
  <c r="BT85" i="1"/>
  <c r="BS85" i="1"/>
  <c r="BN85" i="1"/>
  <c r="BM85" i="1"/>
  <c r="BL85" i="1"/>
  <c r="BK85" i="1"/>
  <c r="BJ85" i="1"/>
  <c r="DW85" i="1" s="1"/>
  <c r="BI85" i="1"/>
  <c r="BH85" i="1"/>
  <c r="BG85" i="1"/>
  <c r="BF85" i="1"/>
  <c r="BE85" i="1"/>
  <c r="BD85" i="1"/>
  <c r="BC85" i="1"/>
  <c r="BB85" i="1"/>
  <c r="AY85" i="1"/>
  <c r="AX85" i="1"/>
  <c r="AW85" i="1"/>
  <c r="AU85" i="1"/>
  <c r="AT85" i="1"/>
  <c r="AS85" i="1"/>
  <c r="AR85" i="1"/>
  <c r="AP85" i="1"/>
  <c r="DC85" i="1" s="1"/>
  <c r="AO85" i="1"/>
  <c r="AN85" i="1"/>
  <c r="AM85" i="1"/>
  <c r="AK85" i="1"/>
  <c r="AL85" i="1" s="1"/>
  <c r="AI85" i="1"/>
  <c r="AH85" i="1"/>
  <c r="AG85" i="1"/>
  <c r="AF85" i="1"/>
  <c r="AE85" i="1"/>
  <c r="AD85" i="1"/>
  <c r="AC85" i="1"/>
  <c r="AB85" i="1"/>
  <c r="Z85" i="1"/>
  <c r="AA85" i="1" s="1"/>
  <c r="Y85" i="1"/>
  <c r="X85" i="1"/>
  <c r="W85" i="1"/>
  <c r="V85" i="1"/>
  <c r="CI85" i="1" s="1"/>
  <c r="T85" i="1"/>
  <c r="S85" i="1"/>
  <c r="R85" i="1"/>
  <c r="P85" i="1"/>
  <c r="EX84" i="1"/>
  <c r="EW84" i="1"/>
  <c r="EV84" i="1"/>
  <c r="EU84" i="1"/>
  <c r="EP84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P84" i="1"/>
  <c r="CO84" i="1"/>
  <c r="CN84" i="1"/>
  <c r="CM84" i="1"/>
  <c r="CH84" i="1"/>
  <c r="CG84" i="1"/>
  <c r="CF84" i="1"/>
  <c r="CE84" i="1"/>
  <c r="CD84" i="1"/>
  <c r="EQ84" i="1" s="1"/>
  <c r="CC84" i="1"/>
  <c r="CB84" i="1"/>
  <c r="CA84" i="1"/>
  <c r="BZ84" i="1"/>
  <c r="BY84" i="1"/>
  <c r="BX84" i="1"/>
  <c r="BW84" i="1"/>
  <c r="BV84" i="1"/>
  <c r="BU84" i="1"/>
  <c r="BT84" i="1"/>
  <c r="BS84" i="1"/>
  <c r="BN84" i="1"/>
  <c r="BM84" i="1"/>
  <c r="BL84" i="1"/>
  <c r="BK84" i="1"/>
  <c r="BJ84" i="1"/>
  <c r="DW84" i="1" s="1"/>
  <c r="BI84" i="1"/>
  <c r="BH84" i="1"/>
  <c r="BG84" i="1"/>
  <c r="BF84" i="1"/>
  <c r="BE84" i="1"/>
  <c r="BD84" i="1"/>
  <c r="BC84" i="1"/>
  <c r="BB84" i="1"/>
  <c r="AY84" i="1"/>
  <c r="AX84" i="1"/>
  <c r="AW84" i="1"/>
  <c r="AU84" i="1"/>
  <c r="AT84" i="1"/>
  <c r="AS84" i="1"/>
  <c r="AR84" i="1"/>
  <c r="AP84" i="1"/>
  <c r="DC84" i="1" s="1"/>
  <c r="AO84" i="1"/>
  <c r="AN84" i="1"/>
  <c r="AM84" i="1"/>
  <c r="AK84" i="1"/>
  <c r="AI84" i="1"/>
  <c r="AH84" i="1"/>
  <c r="AG84" i="1"/>
  <c r="AF84" i="1"/>
  <c r="AE84" i="1"/>
  <c r="AD84" i="1"/>
  <c r="AC84" i="1"/>
  <c r="AB84" i="1"/>
  <c r="Z84" i="1"/>
  <c r="Y84" i="1"/>
  <c r="X84" i="1"/>
  <c r="W84" i="1"/>
  <c r="V84" i="1"/>
  <c r="CI84" i="1" s="1"/>
  <c r="T84" i="1"/>
  <c r="S84" i="1"/>
  <c r="R84" i="1"/>
  <c r="P84" i="1"/>
  <c r="EX83" i="1"/>
  <c r="EW83" i="1"/>
  <c r="EV83" i="1"/>
  <c r="EU83" i="1"/>
  <c r="EP83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P83" i="1"/>
  <c r="CO83" i="1"/>
  <c r="CN83" i="1"/>
  <c r="CM83" i="1"/>
  <c r="CH83" i="1"/>
  <c r="CG83" i="1"/>
  <c r="CF83" i="1"/>
  <c r="CE83" i="1"/>
  <c r="CD83" i="1"/>
  <c r="EQ83" i="1" s="1"/>
  <c r="CC83" i="1"/>
  <c r="CB83" i="1"/>
  <c r="CA83" i="1"/>
  <c r="BZ83" i="1"/>
  <c r="BY83" i="1"/>
  <c r="BX83" i="1"/>
  <c r="BW83" i="1"/>
  <c r="BV83" i="1"/>
  <c r="BU83" i="1"/>
  <c r="BT83" i="1"/>
  <c r="BS83" i="1"/>
  <c r="BN83" i="1"/>
  <c r="BM83" i="1"/>
  <c r="BL83" i="1"/>
  <c r="BK83" i="1"/>
  <c r="BJ83" i="1"/>
  <c r="DW83" i="1" s="1"/>
  <c r="BI83" i="1"/>
  <c r="BH83" i="1"/>
  <c r="BG83" i="1"/>
  <c r="BF83" i="1"/>
  <c r="BE83" i="1"/>
  <c r="BD83" i="1"/>
  <c r="BC83" i="1"/>
  <c r="BB83" i="1"/>
  <c r="AY83" i="1"/>
  <c r="AX83" i="1"/>
  <c r="AW83" i="1"/>
  <c r="AU83" i="1"/>
  <c r="AT83" i="1"/>
  <c r="AS83" i="1"/>
  <c r="AR83" i="1"/>
  <c r="AP83" i="1"/>
  <c r="DC83" i="1" s="1"/>
  <c r="AO83" i="1"/>
  <c r="AN83" i="1"/>
  <c r="AM83" i="1"/>
  <c r="AK83" i="1"/>
  <c r="AL83" i="1" s="1"/>
  <c r="AI83" i="1"/>
  <c r="AH83" i="1"/>
  <c r="AG83" i="1"/>
  <c r="AF83" i="1"/>
  <c r="AE83" i="1"/>
  <c r="AD83" i="1"/>
  <c r="AC83" i="1"/>
  <c r="AB83" i="1"/>
  <c r="Z83" i="1"/>
  <c r="AA83" i="1" s="1"/>
  <c r="Y83" i="1"/>
  <c r="X83" i="1"/>
  <c r="W83" i="1"/>
  <c r="V83" i="1"/>
  <c r="CI83" i="1" s="1"/>
  <c r="T83" i="1"/>
  <c r="S83" i="1"/>
  <c r="R83" i="1"/>
  <c r="P83" i="1"/>
  <c r="EX82" i="1"/>
  <c r="EW82" i="1"/>
  <c r="EV82" i="1"/>
  <c r="EU82" i="1"/>
  <c r="EP82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P82" i="1"/>
  <c r="CO82" i="1"/>
  <c r="CN82" i="1"/>
  <c r="CM82" i="1"/>
  <c r="CH82" i="1"/>
  <c r="CG82" i="1"/>
  <c r="CF82" i="1"/>
  <c r="CE82" i="1"/>
  <c r="CD82" i="1"/>
  <c r="EQ82" i="1" s="1"/>
  <c r="CC82" i="1"/>
  <c r="CB82" i="1"/>
  <c r="CA82" i="1"/>
  <c r="BZ82" i="1"/>
  <c r="BY82" i="1"/>
  <c r="BX82" i="1"/>
  <c r="BW82" i="1"/>
  <c r="BV82" i="1"/>
  <c r="BU82" i="1"/>
  <c r="BT82" i="1"/>
  <c r="BS82" i="1"/>
  <c r="BN82" i="1"/>
  <c r="BM82" i="1"/>
  <c r="BL82" i="1"/>
  <c r="BK82" i="1"/>
  <c r="BJ82" i="1"/>
  <c r="DW82" i="1" s="1"/>
  <c r="BI82" i="1"/>
  <c r="BH82" i="1"/>
  <c r="BG82" i="1"/>
  <c r="BF82" i="1"/>
  <c r="BE82" i="1"/>
  <c r="BD82" i="1"/>
  <c r="BC82" i="1"/>
  <c r="BB82" i="1"/>
  <c r="AY82" i="1"/>
  <c r="AX82" i="1"/>
  <c r="AW82" i="1"/>
  <c r="AU82" i="1"/>
  <c r="AT82" i="1"/>
  <c r="AS82" i="1"/>
  <c r="AR82" i="1"/>
  <c r="AP82" i="1"/>
  <c r="DC82" i="1" s="1"/>
  <c r="AO82" i="1"/>
  <c r="AN82" i="1"/>
  <c r="AM82" i="1"/>
  <c r="AK82" i="1"/>
  <c r="AI82" i="1"/>
  <c r="AH82" i="1"/>
  <c r="AG82" i="1"/>
  <c r="AF82" i="1"/>
  <c r="AE82" i="1"/>
  <c r="AD82" i="1"/>
  <c r="AC82" i="1"/>
  <c r="AB82" i="1"/>
  <c r="Z82" i="1"/>
  <c r="Y82" i="1"/>
  <c r="X82" i="1"/>
  <c r="W82" i="1"/>
  <c r="V82" i="1"/>
  <c r="CI82" i="1" s="1"/>
  <c r="T82" i="1"/>
  <c r="S82" i="1"/>
  <c r="R82" i="1"/>
  <c r="P82" i="1"/>
  <c r="EX81" i="1"/>
  <c r="EW81" i="1"/>
  <c r="EV81" i="1"/>
  <c r="EU81" i="1"/>
  <c r="EP81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P81" i="1"/>
  <c r="CO81" i="1"/>
  <c r="CN81" i="1"/>
  <c r="CM81" i="1"/>
  <c r="CH81" i="1"/>
  <c r="CG81" i="1"/>
  <c r="CF81" i="1"/>
  <c r="CE81" i="1"/>
  <c r="CD81" i="1"/>
  <c r="EQ81" i="1" s="1"/>
  <c r="CC81" i="1"/>
  <c r="CB81" i="1"/>
  <c r="CA81" i="1"/>
  <c r="BZ81" i="1"/>
  <c r="BY81" i="1"/>
  <c r="BX81" i="1"/>
  <c r="BW81" i="1"/>
  <c r="BV81" i="1"/>
  <c r="BU81" i="1"/>
  <c r="BT81" i="1"/>
  <c r="BS81" i="1"/>
  <c r="BN81" i="1"/>
  <c r="BM81" i="1"/>
  <c r="BL81" i="1"/>
  <c r="BK81" i="1"/>
  <c r="BJ81" i="1"/>
  <c r="DW81" i="1" s="1"/>
  <c r="BI81" i="1"/>
  <c r="BH81" i="1"/>
  <c r="BG81" i="1"/>
  <c r="BF81" i="1"/>
  <c r="BE81" i="1"/>
  <c r="BD81" i="1"/>
  <c r="BC81" i="1"/>
  <c r="BB81" i="1"/>
  <c r="AY81" i="1"/>
  <c r="AX81" i="1"/>
  <c r="AW81" i="1"/>
  <c r="AU81" i="1"/>
  <c r="AT81" i="1"/>
  <c r="AS81" i="1"/>
  <c r="AR81" i="1"/>
  <c r="AP81" i="1"/>
  <c r="DC81" i="1" s="1"/>
  <c r="AO81" i="1"/>
  <c r="AN81" i="1"/>
  <c r="AM81" i="1"/>
  <c r="AK81" i="1"/>
  <c r="AL81" i="1" s="1"/>
  <c r="AI81" i="1"/>
  <c r="AH81" i="1"/>
  <c r="AG81" i="1"/>
  <c r="AF81" i="1"/>
  <c r="AE81" i="1"/>
  <c r="AD81" i="1"/>
  <c r="AC81" i="1"/>
  <c r="AB81" i="1"/>
  <c r="Z81" i="1"/>
  <c r="AA81" i="1" s="1"/>
  <c r="Y81" i="1"/>
  <c r="X81" i="1"/>
  <c r="W81" i="1"/>
  <c r="V81" i="1"/>
  <c r="CI81" i="1" s="1"/>
  <c r="T81" i="1"/>
  <c r="S81" i="1"/>
  <c r="R81" i="1"/>
  <c r="P81" i="1"/>
  <c r="EX80" i="1"/>
  <c r="EW80" i="1"/>
  <c r="EV80" i="1"/>
  <c r="EU80" i="1"/>
  <c r="EP80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P80" i="1"/>
  <c r="CO80" i="1"/>
  <c r="CN80" i="1"/>
  <c r="CM80" i="1"/>
  <c r="CH80" i="1"/>
  <c r="CG80" i="1"/>
  <c r="CF80" i="1"/>
  <c r="CE80" i="1"/>
  <c r="CD80" i="1"/>
  <c r="EQ80" i="1" s="1"/>
  <c r="CC80" i="1"/>
  <c r="CB80" i="1"/>
  <c r="CA80" i="1"/>
  <c r="BZ80" i="1"/>
  <c r="BY80" i="1"/>
  <c r="BX80" i="1"/>
  <c r="BW80" i="1"/>
  <c r="BV80" i="1"/>
  <c r="BU80" i="1"/>
  <c r="BT80" i="1"/>
  <c r="BS80" i="1"/>
  <c r="BN80" i="1"/>
  <c r="BM80" i="1"/>
  <c r="BL80" i="1"/>
  <c r="BK80" i="1"/>
  <c r="BJ80" i="1"/>
  <c r="DW80" i="1" s="1"/>
  <c r="BI80" i="1"/>
  <c r="BH80" i="1"/>
  <c r="BG80" i="1"/>
  <c r="BF80" i="1"/>
  <c r="BE80" i="1"/>
  <c r="BD80" i="1"/>
  <c r="BC80" i="1"/>
  <c r="BB80" i="1"/>
  <c r="AY80" i="1"/>
  <c r="AX80" i="1"/>
  <c r="AW80" i="1"/>
  <c r="AU80" i="1"/>
  <c r="AT80" i="1"/>
  <c r="AS80" i="1"/>
  <c r="AR80" i="1"/>
  <c r="AP80" i="1"/>
  <c r="DC80" i="1" s="1"/>
  <c r="AO80" i="1"/>
  <c r="AN80" i="1"/>
  <c r="AM80" i="1"/>
  <c r="AK80" i="1"/>
  <c r="AI80" i="1"/>
  <c r="AH80" i="1"/>
  <c r="AG80" i="1"/>
  <c r="AF80" i="1"/>
  <c r="AE80" i="1"/>
  <c r="AD80" i="1"/>
  <c r="AC80" i="1"/>
  <c r="AB80" i="1"/>
  <c r="Z80" i="1"/>
  <c r="Y80" i="1"/>
  <c r="X80" i="1"/>
  <c r="W80" i="1"/>
  <c r="V80" i="1"/>
  <c r="CI80" i="1" s="1"/>
  <c r="T80" i="1"/>
  <c r="S80" i="1"/>
  <c r="R80" i="1"/>
  <c r="P80" i="1"/>
  <c r="EX79" i="1"/>
  <c r="EW79" i="1"/>
  <c r="EV79" i="1"/>
  <c r="EU79" i="1"/>
  <c r="EP79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P79" i="1"/>
  <c r="CO79" i="1"/>
  <c r="CN79" i="1"/>
  <c r="CM79" i="1"/>
  <c r="CH79" i="1"/>
  <c r="CG79" i="1"/>
  <c r="CF79" i="1"/>
  <c r="CE79" i="1"/>
  <c r="CD79" i="1"/>
  <c r="EQ79" i="1" s="1"/>
  <c r="CC79" i="1"/>
  <c r="CB79" i="1"/>
  <c r="CA79" i="1"/>
  <c r="BZ79" i="1"/>
  <c r="BY79" i="1"/>
  <c r="BX79" i="1"/>
  <c r="BW79" i="1"/>
  <c r="BV79" i="1"/>
  <c r="BU79" i="1"/>
  <c r="BT79" i="1"/>
  <c r="BS79" i="1"/>
  <c r="BN79" i="1"/>
  <c r="BM79" i="1"/>
  <c r="BL79" i="1"/>
  <c r="BK79" i="1"/>
  <c r="BJ79" i="1"/>
  <c r="DW79" i="1" s="1"/>
  <c r="BI79" i="1"/>
  <c r="BH79" i="1"/>
  <c r="BG79" i="1"/>
  <c r="BF79" i="1"/>
  <c r="BE79" i="1"/>
  <c r="BD79" i="1"/>
  <c r="BC79" i="1"/>
  <c r="BB79" i="1"/>
  <c r="AY79" i="1"/>
  <c r="AX79" i="1"/>
  <c r="AW79" i="1"/>
  <c r="AU79" i="1"/>
  <c r="AT79" i="1"/>
  <c r="AS79" i="1"/>
  <c r="AR79" i="1"/>
  <c r="AP79" i="1"/>
  <c r="DC79" i="1" s="1"/>
  <c r="AO79" i="1"/>
  <c r="AN79" i="1"/>
  <c r="AM79" i="1"/>
  <c r="AK79" i="1"/>
  <c r="AL79" i="1" s="1"/>
  <c r="AI79" i="1"/>
  <c r="AH79" i="1"/>
  <c r="AG79" i="1"/>
  <c r="AF79" i="1"/>
  <c r="AE79" i="1"/>
  <c r="AD79" i="1"/>
  <c r="AC79" i="1"/>
  <c r="AB79" i="1"/>
  <c r="Z79" i="1"/>
  <c r="AA79" i="1" s="1"/>
  <c r="Y79" i="1"/>
  <c r="X79" i="1"/>
  <c r="W79" i="1"/>
  <c r="V79" i="1"/>
  <c r="CI79" i="1" s="1"/>
  <c r="T79" i="1"/>
  <c r="S79" i="1"/>
  <c r="R79" i="1"/>
  <c r="P79" i="1"/>
  <c r="EX78" i="1"/>
  <c r="EW78" i="1"/>
  <c r="EV78" i="1"/>
  <c r="EU78" i="1"/>
  <c r="EP78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H78" i="1"/>
  <c r="CG78" i="1"/>
  <c r="CF78" i="1"/>
  <c r="CE78" i="1"/>
  <c r="CD78" i="1"/>
  <c r="EQ78" i="1" s="1"/>
  <c r="CC78" i="1"/>
  <c r="CB78" i="1"/>
  <c r="CA78" i="1"/>
  <c r="BZ78" i="1"/>
  <c r="BY78" i="1"/>
  <c r="BX78" i="1"/>
  <c r="BW78" i="1"/>
  <c r="BV78" i="1"/>
  <c r="BU78" i="1"/>
  <c r="BT78" i="1"/>
  <c r="BS78" i="1"/>
  <c r="BN78" i="1"/>
  <c r="BM78" i="1"/>
  <c r="BL78" i="1"/>
  <c r="BK78" i="1"/>
  <c r="BJ78" i="1"/>
  <c r="DW78" i="1" s="1"/>
  <c r="BI78" i="1"/>
  <c r="BH78" i="1"/>
  <c r="BG78" i="1"/>
  <c r="BF78" i="1"/>
  <c r="BE78" i="1"/>
  <c r="BD78" i="1"/>
  <c r="BC78" i="1"/>
  <c r="BB78" i="1"/>
  <c r="AY78" i="1"/>
  <c r="AX78" i="1"/>
  <c r="AW78" i="1"/>
  <c r="AU78" i="1"/>
  <c r="AT78" i="1"/>
  <c r="AS78" i="1"/>
  <c r="AR78" i="1"/>
  <c r="AP78" i="1"/>
  <c r="DC78" i="1" s="1"/>
  <c r="AO78" i="1"/>
  <c r="AN78" i="1"/>
  <c r="AM78" i="1"/>
  <c r="AK78" i="1"/>
  <c r="AI78" i="1"/>
  <c r="AH78" i="1"/>
  <c r="AG78" i="1"/>
  <c r="AF78" i="1"/>
  <c r="AE78" i="1"/>
  <c r="AD78" i="1"/>
  <c r="AC78" i="1"/>
  <c r="AB78" i="1"/>
  <c r="Z78" i="1"/>
  <c r="Y78" i="1"/>
  <c r="X78" i="1"/>
  <c r="W78" i="1"/>
  <c r="V78" i="1"/>
  <c r="CI78" i="1" s="1"/>
  <c r="T78" i="1"/>
  <c r="S78" i="1"/>
  <c r="R78" i="1"/>
  <c r="P78" i="1"/>
  <c r="EX77" i="1"/>
  <c r="EW77" i="1"/>
  <c r="EV77" i="1"/>
  <c r="EU77" i="1"/>
  <c r="EP77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H77" i="1"/>
  <c r="CG77" i="1"/>
  <c r="CF77" i="1"/>
  <c r="CE77" i="1"/>
  <c r="CD77" i="1"/>
  <c r="EQ77" i="1" s="1"/>
  <c r="CC77" i="1"/>
  <c r="CB77" i="1"/>
  <c r="CA77" i="1"/>
  <c r="BZ77" i="1"/>
  <c r="BY77" i="1"/>
  <c r="BX77" i="1"/>
  <c r="BW77" i="1"/>
  <c r="BV77" i="1"/>
  <c r="BU77" i="1"/>
  <c r="BT77" i="1"/>
  <c r="BS77" i="1"/>
  <c r="BN77" i="1"/>
  <c r="BM77" i="1"/>
  <c r="BL77" i="1"/>
  <c r="BK77" i="1"/>
  <c r="BJ77" i="1"/>
  <c r="DW77" i="1" s="1"/>
  <c r="BI77" i="1"/>
  <c r="BH77" i="1"/>
  <c r="BG77" i="1"/>
  <c r="BF77" i="1"/>
  <c r="BE77" i="1"/>
  <c r="BD77" i="1"/>
  <c r="BC77" i="1"/>
  <c r="BB77" i="1"/>
  <c r="AY77" i="1"/>
  <c r="AX77" i="1"/>
  <c r="AW77" i="1"/>
  <c r="AU77" i="1"/>
  <c r="AT77" i="1"/>
  <c r="AS77" i="1"/>
  <c r="AR77" i="1"/>
  <c r="AP77" i="1"/>
  <c r="DC77" i="1" s="1"/>
  <c r="AO77" i="1"/>
  <c r="AN77" i="1"/>
  <c r="AM77" i="1"/>
  <c r="AK77" i="1"/>
  <c r="AL77" i="1" s="1"/>
  <c r="AI77" i="1"/>
  <c r="AH77" i="1"/>
  <c r="AG77" i="1"/>
  <c r="AF77" i="1"/>
  <c r="AE77" i="1"/>
  <c r="AD77" i="1"/>
  <c r="AC77" i="1"/>
  <c r="AB77" i="1"/>
  <c r="Z77" i="1"/>
  <c r="AA77" i="1" s="1"/>
  <c r="Y77" i="1"/>
  <c r="X77" i="1"/>
  <c r="W77" i="1"/>
  <c r="V77" i="1"/>
  <c r="CI77" i="1" s="1"/>
  <c r="T77" i="1"/>
  <c r="S77" i="1"/>
  <c r="R77" i="1"/>
  <c r="P77" i="1"/>
  <c r="EX76" i="1"/>
  <c r="EW76" i="1"/>
  <c r="EV76" i="1"/>
  <c r="EU76" i="1"/>
  <c r="EP76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H76" i="1"/>
  <c r="CG76" i="1"/>
  <c r="CF76" i="1"/>
  <c r="CE76" i="1"/>
  <c r="CD76" i="1"/>
  <c r="EQ76" i="1" s="1"/>
  <c r="CC76" i="1"/>
  <c r="CB76" i="1"/>
  <c r="CA76" i="1"/>
  <c r="BZ76" i="1"/>
  <c r="BY76" i="1"/>
  <c r="BX76" i="1"/>
  <c r="BW76" i="1"/>
  <c r="BV76" i="1"/>
  <c r="BU76" i="1"/>
  <c r="BT76" i="1"/>
  <c r="BS76" i="1"/>
  <c r="BN76" i="1"/>
  <c r="BM76" i="1"/>
  <c r="BL76" i="1"/>
  <c r="BK76" i="1"/>
  <c r="BJ76" i="1"/>
  <c r="DW76" i="1" s="1"/>
  <c r="BI76" i="1"/>
  <c r="BH76" i="1"/>
  <c r="BG76" i="1"/>
  <c r="BF76" i="1"/>
  <c r="BE76" i="1"/>
  <c r="BD76" i="1"/>
  <c r="BC76" i="1"/>
  <c r="BB76" i="1"/>
  <c r="AY76" i="1"/>
  <c r="AX76" i="1"/>
  <c r="AW76" i="1"/>
  <c r="AU76" i="1"/>
  <c r="AT76" i="1"/>
  <c r="AS76" i="1"/>
  <c r="AR76" i="1"/>
  <c r="AP76" i="1"/>
  <c r="DC76" i="1" s="1"/>
  <c r="AO76" i="1"/>
  <c r="AN76" i="1"/>
  <c r="AM76" i="1"/>
  <c r="AK76" i="1"/>
  <c r="AI76" i="1"/>
  <c r="AH76" i="1"/>
  <c r="AG76" i="1"/>
  <c r="AF76" i="1"/>
  <c r="AE76" i="1"/>
  <c r="AD76" i="1"/>
  <c r="AC76" i="1"/>
  <c r="AB76" i="1"/>
  <c r="Z76" i="1"/>
  <c r="Y76" i="1"/>
  <c r="X76" i="1"/>
  <c r="W76" i="1"/>
  <c r="V76" i="1"/>
  <c r="CI76" i="1" s="1"/>
  <c r="T76" i="1"/>
  <c r="S76" i="1"/>
  <c r="R76" i="1"/>
  <c r="P76" i="1"/>
  <c r="EX75" i="1"/>
  <c r="EW75" i="1"/>
  <c r="EV75" i="1"/>
  <c r="EU75" i="1"/>
  <c r="EP75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H75" i="1"/>
  <c r="CG75" i="1"/>
  <c r="CF75" i="1"/>
  <c r="CE75" i="1"/>
  <c r="CD75" i="1"/>
  <c r="EQ75" i="1" s="1"/>
  <c r="CC75" i="1"/>
  <c r="CB75" i="1"/>
  <c r="CA75" i="1"/>
  <c r="BZ75" i="1"/>
  <c r="BY75" i="1"/>
  <c r="BX75" i="1"/>
  <c r="BW75" i="1"/>
  <c r="BV75" i="1"/>
  <c r="BU75" i="1"/>
  <c r="BT75" i="1"/>
  <c r="BS75" i="1"/>
  <c r="BN75" i="1"/>
  <c r="BM75" i="1"/>
  <c r="BL75" i="1"/>
  <c r="BK75" i="1"/>
  <c r="BJ75" i="1"/>
  <c r="DW75" i="1" s="1"/>
  <c r="BI75" i="1"/>
  <c r="BH75" i="1"/>
  <c r="BG75" i="1"/>
  <c r="BF75" i="1"/>
  <c r="BE75" i="1"/>
  <c r="BD75" i="1"/>
  <c r="BC75" i="1"/>
  <c r="BB75" i="1"/>
  <c r="AY75" i="1"/>
  <c r="AX75" i="1"/>
  <c r="AW75" i="1"/>
  <c r="AU75" i="1"/>
  <c r="AT75" i="1"/>
  <c r="AS75" i="1"/>
  <c r="AR75" i="1"/>
  <c r="AP75" i="1"/>
  <c r="DC75" i="1" s="1"/>
  <c r="AO75" i="1"/>
  <c r="AN75" i="1"/>
  <c r="AM75" i="1"/>
  <c r="AK75" i="1"/>
  <c r="AL75" i="1" s="1"/>
  <c r="AI75" i="1"/>
  <c r="AH75" i="1"/>
  <c r="AG75" i="1"/>
  <c r="AF75" i="1"/>
  <c r="AE75" i="1"/>
  <c r="AD75" i="1"/>
  <c r="AC75" i="1"/>
  <c r="AB75" i="1"/>
  <c r="Z75" i="1"/>
  <c r="AA75" i="1" s="1"/>
  <c r="Y75" i="1"/>
  <c r="X75" i="1"/>
  <c r="W75" i="1"/>
  <c r="V75" i="1"/>
  <c r="CI75" i="1" s="1"/>
  <c r="T75" i="1"/>
  <c r="S75" i="1"/>
  <c r="R75" i="1"/>
  <c r="P75" i="1"/>
  <c r="EX74" i="1"/>
  <c r="EW74" i="1"/>
  <c r="EV74" i="1"/>
  <c r="EU74" i="1"/>
  <c r="EP74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H74" i="1"/>
  <c r="CG74" i="1"/>
  <c r="CF74" i="1"/>
  <c r="CE74" i="1"/>
  <c r="CD74" i="1"/>
  <c r="EQ74" i="1" s="1"/>
  <c r="CC74" i="1"/>
  <c r="CB74" i="1"/>
  <c r="CA74" i="1"/>
  <c r="BZ74" i="1"/>
  <c r="BY74" i="1"/>
  <c r="BX74" i="1"/>
  <c r="BW74" i="1"/>
  <c r="BV74" i="1"/>
  <c r="BU74" i="1"/>
  <c r="BT74" i="1"/>
  <c r="BS74" i="1"/>
  <c r="BN74" i="1"/>
  <c r="BM74" i="1"/>
  <c r="BL74" i="1"/>
  <c r="BK74" i="1"/>
  <c r="BJ74" i="1"/>
  <c r="DW74" i="1" s="1"/>
  <c r="BI74" i="1"/>
  <c r="BH74" i="1"/>
  <c r="BG74" i="1"/>
  <c r="BF74" i="1"/>
  <c r="BE74" i="1"/>
  <c r="BD74" i="1"/>
  <c r="BC74" i="1"/>
  <c r="BB74" i="1"/>
  <c r="AY74" i="1"/>
  <c r="AX74" i="1"/>
  <c r="AW74" i="1"/>
  <c r="AU74" i="1"/>
  <c r="AT74" i="1"/>
  <c r="AS74" i="1"/>
  <c r="AR74" i="1"/>
  <c r="AP74" i="1"/>
  <c r="DC74" i="1" s="1"/>
  <c r="AO74" i="1"/>
  <c r="AN74" i="1"/>
  <c r="AM74" i="1"/>
  <c r="AK74" i="1"/>
  <c r="AI74" i="1"/>
  <c r="AH74" i="1"/>
  <c r="AG74" i="1"/>
  <c r="AF74" i="1"/>
  <c r="AE74" i="1"/>
  <c r="AD74" i="1"/>
  <c r="AC74" i="1"/>
  <c r="AB74" i="1"/>
  <c r="Z74" i="1"/>
  <c r="Y74" i="1"/>
  <c r="X74" i="1"/>
  <c r="W74" i="1"/>
  <c r="V74" i="1"/>
  <c r="CI74" i="1" s="1"/>
  <c r="T74" i="1"/>
  <c r="S74" i="1"/>
  <c r="R74" i="1"/>
  <c r="P74" i="1"/>
  <c r="EX73" i="1"/>
  <c r="EW73" i="1"/>
  <c r="EV73" i="1"/>
  <c r="EU73" i="1"/>
  <c r="EP73" i="1"/>
  <c r="EO73" i="1"/>
  <c r="EN73" i="1"/>
  <c r="EM73" i="1"/>
  <c r="EL73" i="1"/>
  <c r="EK73" i="1"/>
  <c r="EJ73" i="1"/>
  <c r="EI73" i="1"/>
  <c r="EH73" i="1"/>
  <c r="EG73" i="1"/>
  <c r="EF73" i="1"/>
  <c r="EE73" i="1"/>
  <c r="ED73" i="1"/>
  <c r="EC73" i="1"/>
  <c r="EB73" i="1"/>
  <c r="EA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B73" i="1"/>
  <c r="DA73" i="1"/>
  <c r="CZ73" i="1"/>
  <c r="CY73" i="1"/>
  <c r="CX73" i="1"/>
  <c r="CW73" i="1"/>
  <c r="CV73" i="1"/>
  <c r="CU73" i="1"/>
  <c r="CT73" i="1"/>
  <c r="CS73" i="1"/>
  <c r="CR73" i="1"/>
  <c r="CQ73" i="1"/>
  <c r="CP73" i="1"/>
  <c r="CO73" i="1"/>
  <c r="CN73" i="1"/>
  <c r="CM73" i="1"/>
  <c r="CH73" i="1"/>
  <c r="CG73" i="1"/>
  <c r="CF73" i="1"/>
  <c r="CE73" i="1"/>
  <c r="CD73" i="1"/>
  <c r="EQ73" i="1" s="1"/>
  <c r="CC73" i="1"/>
  <c r="CB73" i="1"/>
  <c r="CA73" i="1"/>
  <c r="BZ73" i="1"/>
  <c r="BY73" i="1"/>
  <c r="BX73" i="1"/>
  <c r="BW73" i="1"/>
  <c r="BV73" i="1"/>
  <c r="BU73" i="1"/>
  <c r="BT73" i="1"/>
  <c r="BS73" i="1"/>
  <c r="BN73" i="1"/>
  <c r="BM73" i="1"/>
  <c r="BL73" i="1"/>
  <c r="BK73" i="1"/>
  <c r="BJ73" i="1"/>
  <c r="DW73" i="1" s="1"/>
  <c r="BI73" i="1"/>
  <c r="BH73" i="1"/>
  <c r="BG73" i="1"/>
  <c r="BF73" i="1"/>
  <c r="BE73" i="1"/>
  <c r="BD73" i="1"/>
  <c r="BC73" i="1"/>
  <c r="BB73" i="1"/>
  <c r="AY73" i="1"/>
  <c r="AX73" i="1"/>
  <c r="AW73" i="1"/>
  <c r="AU73" i="1"/>
  <c r="AT73" i="1"/>
  <c r="AS73" i="1"/>
  <c r="AR73" i="1"/>
  <c r="AP73" i="1"/>
  <c r="DC73" i="1" s="1"/>
  <c r="AO73" i="1"/>
  <c r="AN73" i="1"/>
  <c r="AM73" i="1"/>
  <c r="AK73" i="1"/>
  <c r="AL73" i="1" s="1"/>
  <c r="AI73" i="1"/>
  <c r="AH73" i="1"/>
  <c r="AG73" i="1"/>
  <c r="AF73" i="1"/>
  <c r="AE73" i="1"/>
  <c r="AD73" i="1"/>
  <c r="AC73" i="1"/>
  <c r="AB73" i="1"/>
  <c r="Z73" i="1"/>
  <c r="AA73" i="1" s="1"/>
  <c r="Y73" i="1"/>
  <c r="X73" i="1"/>
  <c r="W73" i="1"/>
  <c r="V73" i="1"/>
  <c r="CI73" i="1" s="1"/>
  <c r="T73" i="1"/>
  <c r="S73" i="1"/>
  <c r="R73" i="1"/>
  <c r="P73" i="1"/>
  <c r="EX72" i="1"/>
  <c r="EW72" i="1"/>
  <c r="EV72" i="1"/>
  <c r="EU72" i="1"/>
  <c r="EP72" i="1"/>
  <c r="EO72" i="1"/>
  <c r="EN72" i="1"/>
  <c r="EM72" i="1"/>
  <c r="EL72" i="1"/>
  <c r="EK72" i="1"/>
  <c r="EJ72" i="1"/>
  <c r="EI72" i="1"/>
  <c r="EH72" i="1"/>
  <c r="EG72" i="1"/>
  <c r="EF72" i="1"/>
  <c r="EE72" i="1"/>
  <c r="ED72" i="1"/>
  <c r="EC72" i="1"/>
  <c r="EB72" i="1"/>
  <c r="EA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B72" i="1"/>
  <c r="DA72" i="1"/>
  <c r="CZ72" i="1"/>
  <c r="CY72" i="1"/>
  <c r="CX72" i="1"/>
  <c r="CW72" i="1"/>
  <c r="CV72" i="1"/>
  <c r="CU72" i="1"/>
  <c r="CT72" i="1"/>
  <c r="CS72" i="1"/>
  <c r="CR72" i="1"/>
  <c r="CQ72" i="1"/>
  <c r="CP72" i="1"/>
  <c r="CO72" i="1"/>
  <c r="CN72" i="1"/>
  <c r="CM72" i="1"/>
  <c r="CH72" i="1"/>
  <c r="CG72" i="1"/>
  <c r="CF72" i="1"/>
  <c r="CE72" i="1"/>
  <c r="CD72" i="1"/>
  <c r="EQ72" i="1" s="1"/>
  <c r="CC72" i="1"/>
  <c r="CB72" i="1"/>
  <c r="CA72" i="1"/>
  <c r="BZ72" i="1"/>
  <c r="BY72" i="1"/>
  <c r="BX72" i="1"/>
  <c r="BW72" i="1"/>
  <c r="BV72" i="1"/>
  <c r="BU72" i="1"/>
  <c r="BT72" i="1"/>
  <c r="BS72" i="1"/>
  <c r="BN72" i="1"/>
  <c r="BM72" i="1"/>
  <c r="BL72" i="1"/>
  <c r="BK72" i="1"/>
  <c r="BJ72" i="1"/>
  <c r="DW72" i="1" s="1"/>
  <c r="BI72" i="1"/>
  <c r="BH72" i="1"/>
  <c r="BG72" i="1"/>
  <c r="BF72" i="1"/>
  <c r="BE72" i="1"/>
  <c r="BD72" i="1"/>
  <c r="BC72" i="1"/>
  <c r="BB72" i="1"/>
  <c r="AY72" i="1"/>
  <c r="AX72" i="1"/>
  <c r="AW72" i="1"/>
  <c r="AU72" i="1"/>
  <c r="AT72" i="1"/>
  <c r="AS72" i="1"/>
  <c r="AR72" i="1"/>
  <c r="AP72" i="1"/>
  <c r="DC72" i="1" s="1"/>
  <c r="AO72" i="1"/>
  <c r="AN72" i="1"/>
  <c r="AM72" i="1"/>
  <c r="AK72" i="1"/>
  <c r="AI72" i="1"/>
  <c r="AH72" i="1"/>
  <c r="AG72" i="1"/>
  <c r="AF72" i="1"/>
  <c r="AE72" i="1"/>
  <c r="AD72" i="1"/>
  <c r="AC72" i="1"/>
  <c r="AB72" i="1"/>
  <c r="Z72" i="1"/>
  <c r="Y72" i="1"/>
  <c r="X72" i="1"/>
  <c r="W72" i="1"/>
  <c r="V72" i="1"/>
  <c r="CI72" i="1" s="1"/>
  <c r="T72" i="1"/>
  <c r="S72" i="1"/>
  <c r="R72" i="1"/>
  <c r="P72" i="1"/>
  <c r="EX71" i="1"/>
  <c r="EW71" i="1"/>
  <c r="EV71" i="1"/>
  <c r="EU71" i="1"/>
  <c r="EP71" i="1"/>
  <c r="EO71" i="1"/>
  <c r="EN71" i="1"/>
  <c r="EM71" i="1"/>
  <c r="EL71" i="1"/>
  <c r="EK71" i="1"/>
  <c r="EJ71" i="1"/>
  <c r="EI71" i="1"/>
  <c r="EH71" i="1"/>
  <c r="EG71" i="1"/>
  <c r="EF71" i="1"/>
  <c r="EE71" i="1"/>
  <c r="ED71" i="1"/>
  <c r="EC71" i="1"/>
  <c r="EB71" i="1"/>
  <c r="EA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B71" i="1"/>
  <c r="DA71" i="1"/>
  <c r="CZ71" i="1"/>
  <c r="CY71" i="1"/>
  <c r="CX71" i="1"/>
  <c r="CW71" i="1"/>
  <c r="CV71" i="1"/>
  <c r="CU71" i="1"/>
  <c r="CT71" i="1"/>
  <c r="CS71" i="1"/>
  <c r="CR71" i="1"/>
  <c r="CQ71" i="1"/>
  <c r="CP71" i="1"/>
  <c r="CO71" i="1"/>
  <c r="CN71" i="1"/>
  <c r="CM71" i="1"/>
  <c r="CH71" i="1"/>
  <c r="CG71" i="1"/>
  <c r="CF71" i="1"/>
  <c r="CE71" i="1"/>
  <c r="CD71" i="1"/>
  <c r="EQ71" i="1" s="1"/>
  <c r="CC71" i="1"/>
  <c r="CB71" i="1"/>
  <c r="CA71" i="1"/>
  <c r="BZ71" i="1"/>
  <c r="BY71" i="1"/>
  <c r="BX71" i="1"/>
  <c r="BW71" i="1"/>
  <c r="BV71" i="1"/>
  <c r="BU71" i="1"/>
  <c r="BT71" i="1"/>
  <c r="BS71" i="1"/>
  <c r="BN71" i="1"/>
  <c r="BM71" i="1"/>
  <c r="BL71" i="1"/>
  <c r="BK71" i="1"/>
  <c r="BJ71" i="1"/>
  <c r="DW71" i="1" s="1"/>
  <c r="BI71" i="1"/>
  <c r="BH71" i="1"/>
  <c r="BG71" i="1"/>
  <c r="BF71" i="1"/>
  <c r="BE71" i="1"/>
  <c r="BD71" i="1"/>
  <c r="BC71" i="1"/>
  <c r="BB71" i="1"/>
  <c r="AY71" i="1"/>
  <c r="AX71" i="1"/>
  <c r="AW71" i="1"/>
  <c r="AU71" i="1"/>
  <c r="AT71" i="1"/>
  <c r="AS71" i="1"/>
  <c r="AR71" i="1"/>
  <c r="AP71" i="1"/>
  <c r="DC71" i="1" s="1"/>
  <c r="AO71" i="1"/>
  <c r="AN71" i="1"/>
  <c r="AM71" i="1"/>
  <c r="AK71" i="1"/>
  <c r="AL71" i="1" s="1"/>
  <c r="AI71" i="1"/>
  <c r="AH71" i="1"/>
  <c r="AG71" i="1"/>
  <c r="AF71" i="1"/>
  <c r="AE71" i="1"/>
  <c r="AD71" i="1"/>
  <c r="AC71" i="1"/>
  <c r="AB71" i="1"/>
  <c r="Z71" i="1"/>
  <c r="AA71" i="1" s="1"/>
  <c r="Y71" i="1"/>
  <c r="X71" i="1"/>
  <c r="W71" i="1"/>
  <c r="V71" i="1"/>
  <c r="CI71" i="1" s="1"/>
  <c r="T71" i="1"/>
  <c r="S71" i="1"/>
  <c r="R71" i="1"/>
  <c r="P71" i="1"/>
  <c r="EX70" i="1"/>
  <c r="EW70" i="1"/>
  <c r="EV70" i="1"/>
  <c r="EU70" i="1"/>
  <c r="EP70" i="1"/>
  <c r="EO70" i="1"/>
  <c r="EN70" i="1"/>
  <c r="EM70" i="1"/>
  <c r="EL70" i="1"/>
  <c r="EK70" i="1"/>
  <c r="EJ70" i="1"/>
  <c r="EI70" i="1"/>
  <c r="EH70" i="1"/>
  <c r="EG70" i="1"/>
  <c r="EF70" i="1"/>
  <c r="EE70" i="1"/>
  <c r="ED70" i="1"/>
  <c r="EC70" i="1"/>
  <c r="EB70" i="1"/>
  <c r="EA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B70" i="1"/>
  <c r="DA70" i="1"/>
  <c r="CZ70" i="1"/>
  <c r="CY70" i="1"/>
  <c r="CX70" i="1"/>
  <c r="CW70" i="1"/>
  <c r="CV70" i="1"/>
  <c r="CU70" i="1"/>
  <c r="CT70" i="1"/>
  <c r="CS70" i="1"/>
  <c r="CR70" i="1"/>
  <c r="CQ70" i="1"/>
  <c r="CP70" i="1"/>
  <c r="CO70" i="1"/>
  <c r="CN70" i="1"/>
  <c r="CM70" i="1"/>
  <c r="CH70" i="1"/>
  <c r="CG70" i="1"/>
  <c r="CF70" i="1"/>
  <c r="CE70" i="1"/>
  <c r="CD70" i="1"/>
  <c r="EQ70" i="1" s="1"/>
  <c r="CC70" i="1"/>
  <c r="CB70" i="1"/>
  <c r="CA70" i="1"/>
  <c r="BZ70" i="1"/>
  <c r="BY70" i="1"/>
  <c r="BX70" i="1"/>
  <c r="BW70" i="1"/>
  <c r="BV70" i="1"/>
  <c r="BU70" i="1"/>
  <c r="BT70" i="1"/>
  <c r="BS70" i="1"/>
  <c r="BN70" i="1"/>
  <c r="BM70" i="1"/>
  <c r="BL70" i="1"/>
  <c r="BK70" i="1"/>
  <c r="BJ70" i="1"/>
  <c r="DW70" i="1" s="1"/>
  <c r="BI70" i="1"/>
  <c r="BH70" i="1"/>
  <c r="BG70" i="1"/>
  <c r="BF70" i="1"/>
  <c r="BE70" i="1"/>
  <c r="BD70" i="1"/>
  <c r="BC70" i="1"/>
  <c r="BB70" i="1"/>
  <c r="AY70" i="1"/>
  <c r="AX70" i="1"/>
  <c r="AW70" i="1"/>
  <c r="AU70" i="1"/>
  <c r="AT70" i="1"/>
  <c r="AS70" i="1"/>
  <c r="AR70" i="1"/>
  <c r="AP70" i="1"/>
  <c r="DC70" i="1" s="1"/>
  <c r="AO70" i="1"/>
  <c r="AN70" i="1"/>
  <c r="AM70" i="1"/>
  <c r="AK70" i="1"/>
  <c r="AI70" i="1"/>
  <c r="AH70" i="1"/>
  <c r="AG70" i="1"/>
  <c r="AF70" i="1"/>
  <c r="AE70" i="1"/>
  <c r="AD70" i="1"/>
  <c r="AC70" i="1"/>
  <c r="AB70" i="1"/>
  <c r="Z70" i="1"/>
  <c r="Y70" i="1"/>
  <c r="X70" i="1"/>
  <c r="W70" i="1"/>
  <c r="V70" i="1"/>
  <c r="CI70" i="1" s="1"/>
  <c r="T70" i="1"/>
  <c r="S70" i="1"/>
  <c r="R70" i="1"/>
  <c r="P70" i="1"/>
  <c r="EX69" i="1"/>
  <c r="EW69" i="1"/>
  <c r="EV69" i="1"/>
  <c r="EU69" i="1"/>
  <c r="EP69" i="1"/>
  <c r="EO69" i="1"/>
  <c r="EN69" i="1"/>
  <c r="EM69" i="1"/>
  <c r="EL69" i="1"/>
  <c r="EK69" i="1"/>
  <c r="EJ69" i="1"/>
  <c r="EI69" i="1"/>
  <c r="EH69" i="1"/>
  <c r="EG69" i="1"/>
  <c r="EF69" i="1"/>
  <c r="EE69" i="1"/>
  <c r="ED69" i="1"/>
  <c r="EC69" i="1"/>
  <c r="EB69" i="1"/>
  <c r="EA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B69" i="1"/>
  <c r="DA69" i="1"/>
  <c r="CZ69" i="1"/>
  <c r="CY69" i="1"/>
  <c r="CX69" i="1"/>
  <c r="CW69" i="1"/>
  <c r="CV69" i="1"/>
  <c r="CU69" i="1"/>
  <c r="CT69" i="1"/>
  <c r="CS69" i="1"/>
  <c r="CR69" i="1"/>
  <c r="CQ69" i="1"/>
  <c r="CP69" i="1"/>
  <c r="CO69" i="1"/>
  <c r="CN69" i="1"/>
  <c r="CM69" i="1"/>
  <c r="CH69" i="1"/>
  <c r="CG69" i="1"/>
  <c r="CF69" i="1"/>
  <c r="CE69" i="1"/>
  <c r="CD69" i="1"/>
  <c r="EQ69" i="1" s="1"/>
  <c r="CC69" i="1"/>
  <c r="CB69" i="1"/>
  <c r="CA69" i="1"/>
  <c r="BZ69" i="1"/>
  <c r="BY69" i="1"/>
  <c r="BX69" i="1"/>
  <c r="BW69" i="1"/>
  <c r="BV69" i="1"/>
  <c r="BU69" i="1"/>
  <c r="BT69" i="1"/>
  <c r="BS69" i="1"/>
  <c r="BN69" i="1"/>
  <c r="BM69" i="1"/>
  <c r="BL69" i="1"/>
  <c r="BK69" i="1"/>
  <c r="BJ69" i="1"/>
  <c r="DW69" i="1" s="1"/>
  <c r="BI69" i="1"/>
  <c r="BH69" i="1"/>
  <c r="BG69" i="1"/>
  <c r="BF69" i="1"/>
  <c r="BE69" i="1"/>
  <c r="BD69" i="1"/>
  <c r="BC69" i="1"/>
  <c r="BB69" i="1"/>
  <c r="AY69" i="1"/>
  <c r="AX69" i="1"/>
  <c r="AW69" i="1"/>
  <c r="AU69" i="1"/>
  <c r="AT69" i="1"/>
  <c r="AS69" i="1"/>
  <c r="AR69" i="1"/>
  <c r="AP69" i="1"/>
  <c r="DC69" i="1" s="1"/>
  <c r="AO69" i="1"/>
  <c r="AN69" i="1"/>
  <c r="AM69" i="1"/>
  <c r="AK69" i="1"/>
  <c r="AL69" i="1" s="1"/>
  <c r="AI69" i="1"/>
  <c r="AH69" i="1"/>
  <c r="AG69" i="1"/>
  <c r="AF69" i="1"/>
  <c r="AE69" i="1"/>
  <c r="AD69" i="1"/>
  <c r="AC69" i="1"/>
  <c r="AB69" i="1"/>
  <c r="Z69" i="1"/>
  <c r="AA69" i="1" s="1"/>
  <c r="Y69" i="1"/>
  <c r="X69" i="1"/>
  <c r="W69" i="1"/>
  <c r="V69" i="1"/>
  <c r="CI69" i="1" s="1"/>
  <c r="T69" i="1"/>
  <c r="S69" i="1"/>
  <c r="R69" i="1"/>
  <c r="P69" i="1"/>
  <c r="EX68" i="1"/>
  <c r="EW68" i="1"/>
  <c r="EV68" i="1"/>
  <c r="EU68" i="1"/>
  <c r="EP68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B68" i="1"/>
  <c r="DA68" i="1"/>
  <c r="CZ68" i="1"/>
  <c r="CY68" i="1"/>
  <c r="CX68" i="1"/>
  <c r="CW68" i="1"/>
  <c r="CV68" i="1"/>
  <c r="CU68" i="1"/>
  <c r="CT68" i="1"/>
  <c r="CS68" i="1"/>
  <c r="CR68" i="1"/>
  <c r="CQ68" i="1"/>
  <c r="CP68" i="1"/>
  <c r="CO68" i="1"/>
  <c r="CN68" i="1"/>
  <c r="CM68" i="1"/>
  <c r="CH68" i="1"/>
  <c r="CG68" i="1"/>
  <c r="CF68" i="1"/>
  <c r="CE68" i="1"/>
  <c r="CD68" i="1"/>
  <c r="EQ68" i="1" s="1"/>
  <c r="CC68" i="1"/>
  <c r="CB68" i="1"/>
  <c r="CA68" i="1"/>
  <c r="BZ68" i="1"/>
  <c r="BY68" i="1"/>
  <c r="BX68" i="1"/>
  <c r="BW68" i="1"/>
  <c r="BV68" i="1"/>
  <c r="BU68" i="1"/>
  <c r="BT68" i="1"/>
  <c r="BS68" i="1"/>
  <c r="BN68" i="1"/>
  <c r="BM68" i="1"/>
  <c r="BL68" i="1"/>
  <c r="BK68" i="1"/>
  <c r="BJ68" i="1"/>
  <c r="DW68" i="1" s="1"/>
  <c r="BI68" i="1"/>
  <c r="BH68" i="1"/>
  <c r="BG68" i="1"/>
  <c r="BF68" i="1"/>
  <c r="BE68" i="1"/>
  <c r="BD68" i="1"/>
  <c r="BC68" i="1"/>
  <c r="BB68" i="1"/>
  <c r="AY68" i="1"/>
  <c r="AX68" i="1"/>
  <c r="AW68" i="1"/>
  <c r="AU68" i="1"/>
  <c r="AT68" i="1"/>
  <c r="AS68" i="1"/>
  <c r="AR68" i="1"/>
  <c r="AP68" i="1"/>
  <c r="DC68" i="1" s="1"/>
  <c r="AO68" i="1"/>
  <c r="AN68" i="1"/>
  <c r="AM68" i="1"/>
  <c r="AK68" i="1"/>
  <c r="AI68" i="1"/>
  <c r="AH68" i="1"/>
  <c r="AG68" i="1"/>
  <c r="AF68" i="1"/>
  <c r="AE68" i="1"/>
  <c r="AD68" i="1"/>
  <c r="AC68" i="1"/>
  <c r="AB68" i="1"/>
  <c r="Z68" i="1"/>
  <c r="Y68" i="1"/>
  <c r="X68" i="1"/>
  <c r="W68" i="1"/>
  <c r="V68" i="1"/>
  <c r="CI68" i="1" s="1"/>
  <c r="T68" i="1"/>
  <c r="S68" i="1"/>
  <c r="R68" i="1"/>
  <c r="P68" i="1"/>
  <c r="EX67" i="1"/>
  <c r="EW67" i="1"/>
  <c r="EV67" i="1"/>
  <c r="EU67" i="1"/>
  <c r="EP67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B67" i="1"/>
  <c r="DA67" i="1"/>
  <c r="CZ67" i="1"/>
  <c r="CY67" i="1"/>
  <c r="CX67" i="1"/>
  <c r="CW67" i="1"/>
  <c r="CV67" i="1"/>
  <c r="CU67" i="1"/>
  <c r="CT67" i="1"/>
  <c r="CS67" i="1"/>
  <c r="CR67" i="1"/>
  <c r="CQ67" i="1"/>
  <c r="CP67" i="1"/>
  <c r="CO67" i="1"/>
  <c r="CN67" i="1"/>
  <c r="CM67" i="1"/>
  <c r="CH67" i="1"/>
  <c r="CG67" i="1"/>
  <c r="CF67" i="1"/>
  <c r="CE67" i="1"/>
  <c r="CD67" i="1"/>
  <c r="EQ67" i="1" s="1"/>
  <c r="CC67" i="1"/>
  <c r="CB67" i="1"/>
  <c r="CA67" i="1"/>
  <c r="BZ67" i="1"/>
  <c r="BY67" i="1"/>
  <c r="BX67" i="1"/>
  <c r="BW67" i="1"/>
  <c r="BV67" i="1"/>
  <c r="BU67" i="1"/>
  <c r="BT67" i="1"/>
  <c r="BS67" i="1"/>
  <c r="BN67" i="1"/>
  <c r="BM67" i="1"/>
  <c r="BL67" i="1"/>
  <c r="BK67" i="1"/>
  <c r="BJ67" i="1"/>
  <c r="DW67" i="1" s="1"/>
  <c r="BI67" i="1"/>
  <c r="BH67" i="1"/>
  <c r="BG67" i="1"/>
  <c r="BF67" i="1"/>
  <c r="BE67" i="1"/>
  <c r="BD67" i="1"/>
  <c r="BC67" i="1"/>
  <c r="BB67" i="1"/>
  <c r="AY67" i="1"/>
  <c r="AX67" i="1"/>
  <c r="AW67" i="1"/>
  <c r="AU67" i="1"/>
  <c r="AT67" i="1"/>
  <c r="AS67" i="1"/>
  <c r="AR67" i="1"/>
  <c r="AP67" i="1"/>
  <c r="DC67" i="1" s="1"/>
  <c r="AO67" i="1"/>
  <c r="AN67" i="1"/>
  <c r="AM67" i="1"/>
  <c r="AK67" i="1"/>
  <c r="AL67" i="1" s="1"/>
  <c r="AI67" i="1"/>
  <c r="AH67" i="1"/>
  <c r="AG67" i="1"/>
  <c r="AF67" i="1"/>
  <c r="AE67" i="1"/>
  <c r="AD67" i="1"/>
  <c r="AC67" i="1"/>
  <c r="AB67" i="1"/>
  <c r="Z67" i="1"/>
  <c r="AA67" i="1" s="1"/>
  <c r="Y67" i="1"/>
  <c r="X67" i="1"/>
  <c r="W67" i="1"/>
  <c r="V67" i="1"/>
  <c r="CI67" i="1" s="1"/>
  <c r="T67" i="1"/>
  <c r="S67" i="1"/>
  <c r="R67" i="1"/>
  <c r="P67" i="1"/>
  <c r="EX66" i="1"/>
  <c r="EW66" i="1"/>
  <c r="EV66" i="1"/>
  <c r="EU66" i="1"/>
  <c r="EP66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B66" i="1"/>
  <c r="DA66" i="1"/>
  <c r="CZ66" i="1"/>
  <c r="CY66" i="1"/>
  <c r="CX66" i="1"/>
  <c r="CW66" i="1"/>
  <c r="CV66" i="1"/>
  <c r="CU66" i="1"/>
  <c r="CT66" i="1"/>
  <c r="CS66" i="1"/>
  <c r="CR66" i="1"/>
  <c r="CQ66" i="1"/>
  <c r="CP66" i="1"/>
  <c r="CO66" i="1"/>
  <c r="CN66" i="1"/>
  <c r="CM66" i="1"/>
  <c r="CH66" i="1"/>
  <c r="CG66" i="1"/>
  <c r="CF66" i="1"/>
  <c r="CE66" i="1"/>
  <c r="CD66" i="1"/>
  <c r="EQ66" i="1" s="1"/>
  <c r="CC66" i="1"/>
  <c r="CB66" i="1"/>
  <c r="CA66" i="1"/>
  <c r="BZ66" i="1"/>
  <c r="BY66" i="1"/>
  <c r="BX66" i="1"/>
  <c r="BW66" i="1"/>
  <c r="BV66" i="1"/>
  <c r="BU66" i="1"/>
  <c r="BT66" i="1"/>
  <c r="BS66" i="1"/>
  <c r="BN66" i="1"/>
  <c r="BM66" i="1"/>
  <c r="BL66" i="1"/>
  <c r="BK66" i="1"/>
  <c r="BJ66" i="1"/>
  <c r="DW66" i="1" s="1"/>
  <c r="BI66" i="1"/>
  <c r="BH66" i="1"/>
  <c r="BG66" i="1"/>
  <c r="BF66" i="1"/>
  <c r="BE66" i="1"/>
  <c r="BD66" i="1"/>
  <c r="BC66" i="1"/>
  <c r="BB66" i="1"/>
  <c r="AY66" i="1"/>
  <c r="AX66" i="1"/>
  <c r="AW66" i="1"/>
  <c r="AU66" i="1"/>
  <c r="AT66" i="1"/>
  <c r="AS66" i="1"/>
  <c r="AR66" i="1"/>
  <c r="AP66" i="1"/>
  <c r="DC66" i="1" s="1"/>
  <c r="AO66" i="1"/>
  <c r="AN66" i="1"/>
  <c r="AM66" i="1"/>
  <c r="AK66" i="1"/>
  <c r="AI66" i="1"/>
  <c r="AH66" i="1"/>
  <c r="AG66" i="1"/>
  <c r="AF66" i="1"/>
  <c r="AE66" i="1"/>
  <c r="AD66" i="1"/>
  <c r="AC66" i="1"/>
  <c r="AB66" i="1"/>
  <c r="Z66" i="1"/>
  <c r="Y66" i="1"/>
  <c r="X66" i="1"/>
  <c r="W66" i="1"/>
  <c r="V66" i="1"/>
  <c r="CI66" i="1" s="1"/>
  <c r="T66" i="1"/>
  <c r="S66" i="1"/>
  <c r="R66" i="1"/>
  <c r="P66" i="1"/>
  <c r="EX65" i="1"/>
  <c r="EW65" i="1"/>
  <c r="EV65" i="1"/>
  <c r="EU65" i="1"/>
  <c r="EP65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B65" i="1"/>
  <c r="DA65" i="1"/>
  <c r="CZ65" i="1"/>
  <c r="CY65" i="1"/>
  <c r="CX65" i="1"/>
  <c r="CW65" i="1"/>
  <c r="CV65" i="1"/>
  <c r="CU65" i="1"/>
  <c r="CT65" i="1"/>
  <c r="CS65" i="1"/>
  <c r="CR65" i="1"/>
  <c r="CQ65" i="1"/>
  <c r="CP65" i="1"/>
  <c r="CO65" i="1"/>
  <c r="CN65" i="1"/>
  <c r="CM65" i="1"/>
  <c r="CH65" i="1"/>
  <c r="CG65" i="1"/>
  <c r="CF65" i="1"/>
  <c r="CE65" i="1"/>
  <c r="CD65" i="1"/>
  <c r="EQ65" i="1" s="1"/>
  <c r="CC65" i="1"/>
  <c r="CB65" i="1"/>
  <c r="CA65" i="1"/>
  <c r="BZ65" i="1"/>
  <c r="BY65" i="1"/>
  <c r="BX65" i="1"/>
  <c r="BW65" i="1"/>
  <c r="BV65" i="1"/>
  <c r="BU65" i="1"/>
  <c r="BT65" i="1"/>
  <c r="BS65" i="1"/>
  <c r="BN65" i="1"/>
  <c r="BM65" i="1"/>
  <c r="BL65" i="1"/>
  <c r="BK65" i="1"/>
  <c r="BJ65" i="1"/>
  <c r="DW65" i="1" s="1"/>
  <c r="BI65" i="1"/>
  <c r="BH65" i="1"/>
  <c r="BG65" i="1"/>
  <c r="BF65" i="1"/>
  <c r="BE65" i="1"/>
  <c r="BD65" i="1"/>
  <c r="BC65" i="1"/>
  <c r="BB65" i="1"/>
  <c r="AY65" i="1"/>
  <c r="AX65" i="1"/>
  <c r="AW65" i="1"/>
  <c r="AU65" i="1"/>
  <c r="AT65" i="1"/>
  <c r="AS65" i="1"/>
  <c r="AR65" i="1"/>
  <c r="AP65" i="1"/>
  <c r="DC65" i="1" s="1"/>
  <c r="AO65" i="1"/>
  <c r="AN65" i="1"/>
  <c r="AM65" i="1"/>
  <c r="AK65" i="1"/>
  <c r="AL65" i="1" s="1"/>
  <c r="AI65" i="1"/>
  <c r="AH65" i="1"/>
  <c r="AG65" i="1"/>
  <c r="AF65" i="1"/>
  <c r="AE65" i="1"/>
  <c r="AD65" i="1"/>
  <c r="AC65" i="1"/>
  <c r="AB65" i="1"/>
  <c r="Z65" i="1"/>
  <c r="AA65" i="1" s="1"/>
  <c r="Y65" i="1"/>
  <c r="X65" i="1"/>
  <c r="W65" i="1"/>
  <c r="V65" i="1"/>
  <c r="CI65" i="1" s="1"/>
  <c r="T65" i="1"/>
  <c r="S65" i="1"/>
  <c r="R65" i="1"/>
  <c r="P65" i="1"/>
  <c r="EX64" i="1"/>
  <c r="EW64" i="1"/>
  <c r="EV64" i="1"/>
  <c r="EU64" i="1"/>
  <c r="EP64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B64" i="1"/>
  <c r="DA64" i="1"/>
  <c r="CZ64" i="1"/>
  <c r="CY64" i="1"/>
  <c r="CX64" i="1"/>
  <c r="CW64" i="1"/>
  <c r="CV64" i="1"/>
  <c r="CU64" i="1"/>
  <c r="CT64" i="1"/>
  <c r="CS64" i="1"/>
  <c r="CR64" i="1"/>
  <c r="CQ64" i="1"/>
  <c r="CP64" i="1"/>
  <c r="CO64" i="1"/>
  <c r="CN64" i="1"/>
  <c r="CM64" i="1"/>
  <c r="CH64" i="1"/>
  <c r="CG64" i="1"/>
  <c r="CF64" i="1"/>
  <c r="CE64" i="1"/>
  <c r="CD64" i="1"/>
  <c r="EQ64" i="1" s="1"/>
  <c r="CC64" i="1"/>
  <c r="CB64" i="1"/>
  <c r="CA64" i="1"/>
  <c r="BZ64" i="1"/>
  <c r="BY64" i="1"/>
  <c r="BX64" i="1"/>
  <c r="BW64" i="1"/>
  <c r="BV64" i="1"/>
  <c r="BU64" i="1"/>
  <c r="BT64" i="1"/>
  <c r="BS64" i="1"/>
  <c r="BN64" i="1"/>
  <c r="BM64" i="1"/>
  <c r="BL64" i="1"/>
  <c r="BK64" i="1"/>
  <c r="BJ64" i="1"/>
  <c r="DW64" i="1" s="1"/>
  <c r="BI64" i="1"/>
  <c r="BH64" i="1"/>
  <c r="BG64" i="1"/>
  <c r="BF64" i="1"/>
  <c r="BE64" i="1"/>
  <c r="BD64" i="1"/>
  <c r="BC64" i="1"/>
  <c r="BB64" i="1"/>
  <c r="AY64" i="1"/>
  <c r="AX64" i="1"/>
  <c r="AW64" i="1"/>
  <c r="AU64" i="1"/>
  <c r="AT64" i="1"/>
  <c r="AS64" i="1"/>
  <c r="AR64" i="1"/>
  <c r="AP64" i="1"/>
  <c r="DC64" i="1" s="1"/>
  <c r="AO64" i="1"/>
  <c r="AN64" i="1"/>
  <c r="AM64" i="1"/>
  <c r="AK64" i="1"/>
  <c r="AI64" i="1"/>
  <c r="AH64" i="1"/>
  <c r="AG64" i="1"/>
  <c r="AF64" i="1"/>
  <c r="AE64" i="1"/>
  <c r="AD64" i="1"/>
  <c r="AC64" i="1"/>
  <c r="AB64" i="1"/>
  <c r="Z64" i="1"/>
  <c r="Y64" i="1"/>
  <c r="X64" i="1"/>
  <c r="W64" i="1"/>
  <c r="V64" i="1"/>
  <c r="CI64" i="1" s="1"/>
  <c r="T64" i="1"/>
  <c r="S64" i="1"/>
  <c r="R64" i="1"/>
  <c r="P64" i="1"/>
  <c r="EX63" i="1"/>
  <c r="EW63" i="1"/>
  <c r="EV63" i="1"/>
  <c r="EU63" i="1"/>
  <c r="EP63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B63" i="1"/>
  <c r="DA63" i="1"/>
  <c r="CZ63" i="1"/>
  <c r="CY63" i="1"/>
  <c r="CX63" i="1"/>
  <c r="CW63" i="1"/>
  <c r="CV63" i="1"/>
  <c r="CU63" i="1"/>
  <c r="CT63" i="1"/>
  <c r="CS63" i="1"/>
  <c r="CR63" i="1"/>
  <c r="CQ63" i="1"/>
  <c r="CP63" i="1"/>
  <c r="CO63" i="1"/>
  <c r="CN63" i="1"/>
  <c r="CM63" i="1"/>
  <c r="CH63" i="1"/>
  <c r="CG63" i="1"/>
  <c r="CF63" i="1"/>
  <c r="CE63" i="1"/>
  <c r="CD63" i="1"/>
  <c r="EQ63" i="1" s="1"/>
  <c r="CC63" i="1"/>
  <c r="CB63" i="1"/>
  <c r="CA63" i="1"/>
  <c r="BZ63" i="1"/>
  <c r="BY63" i="1"/>
  <c r="BX63" i="1"/>
  <c r="BW63" i="1"/>
  <c r="BV63" i="1"/>
  <c r="BU63" i="1"/>
  <c r="BT63" i="1"/>
  <c r="BS63" i="1"/>
  <c r="BN63" i="1"/>
  <c r="BM63" i="1"/>
  <c r="BL63" i="1"/>
  <c r="BK63" i="1"/>
  <c r="BJ63" i="1"/>
  <c r="DW63" i="1" s="1"/>
  <c r="BI63" i="1"/>
  <c r="BH63" i="1"/>
  <c r="BG63" i="1"/>
  <c r="BF63" i="1"/>
  <c r="BE63" i="1"/>
  <c r="BD63" i="1"/>
  <c r="BC63" i="1"/>
  <c r="BB63" i="1"/>
  <c r="AY63" i="1"/>
  <c r="AX63" i="1"/>
  <c r="AW63" i="1"/>
  <c r="AU63" i="1"/>
  <c r="AT63" i="1"/>
  <c r="AS63" i="1"/>
  <c r="AR63" i="1"/>
  <c r="AP63" i="1"/>
  <c r="DC63" i="1" s="1"/>
  <c r="AO63" i="1"/>
  <c r="AN63" i="1"/>
  <c r="AM63" i="1"/>
  <c r="AK63" i="1"/>
  <c r="AL63" i="1" s="1"/>
  <c r="AI63" i="1"/>
  <c r="AH63" i="1"/>
  <c r="AG63" i="1"/>
  <c r="AF63" i="1"/>
  <c r="AE63" i="1"/>
  <c r="AD63" i="1"/>
  <c r="AC63" i="1"/>
  <c r="AB63" i="1"/>
  <c r="Z63" i="1"/>
  <c r="AA63" i="1" s="1"/>
  <c r="Y63" i="1"/>
  <c r="X63" i="1"/>
  <c r="W63" i="1"/>
  <c r="V63" i="1"/>
  <c r="CI63" i="1" s="1"/>
  <c r="T63" i="1"/>
  <c r="S63" i="1"/>
  <c r="R63" i="1"/>
  <c r="P63" i="1"/>
  <c r="EX62" i="1"/>
  <c r="EW62" i="1"/>
  <c r="EV62" i="1"/>
  <c r="EU62" i="1"/>
  <c r="EP62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B62" i="1"/>
  <c r="DA62" i="1"/>
  <c r="CZ62" i="1"/>
  <c r="CY62" i="1"/>
  <c r="CX62" i="1"/>
  <c r="CW62" i="1"/>
  <c r="CV62" i="1"/>
  <c r="CU62" i="1"/>
  <c r="CT62" i="1"/>
  <c r="CS62" i="1"/>
  <c r="CR62" i="1"/>
  <c r="CQ62" i="1"/>
  <c r="CP62" i="1"/>
  <c r="CO62" i="1"/>
  <c r="CN62" i="1"/>
  <c r="CM62" i="1"/>
  <c r="CH62" i="1"/>
  <c r="CG62" i="1"/>
  <c r="CF62" i="1"/>
  <c r="CE62" i="1"/>
  <c r="CD62" i="1"/>
  <c r="EQ62" i="1" s="1"/>
  <c r="CC62" i="1"/>
  <c r="CB62" i="1"/>
  <c r="CA62" i="1"/>
  <c r="BZ62" i="1"/>
  <c r="BY62" i="1"/>
  <c r="BX62" i="1"/>
  <c r="BW62" i="1"/>
  <c r="BV62" i="1"/>
  <c r="BU62" i="1"/>
  <c r="BT62" i="1"/>
  <c r="BS62" i="1"/>
  <c r="BN62" i="1"/>
  <c r="BM62" i="1"/>
  <c r="BL62" i="1"/>
  <c r="BK62" i="1"/>
  <c r="BJ62" i="1"/>
  <c r="DW62" i="1" s="1"/>
  <c r="BI62" i="1"/>
  <c r="BH62" i="1"/>
  <c r="BG62" i="1"/>
  <c r="BF62" i="1"/>
  <c r="BE62" i="1"/>
  <c r="BD62" i="1"/>
  <c r="BC62" i="1"/>
  <c r="BB62" i="1"/>
  <c r="AY62" i="1"/>
  <c r="AX62" i="1"/>
  <c r="AW62" i="1"/>
  <c r="AU62" i="1"/>
  <c r="AT62" i="1"/>
  <c r="AS62" i="1"/>
  <c r="AR62" i="1"/>
  <c r="AP62" i="1"/>
  <c r="DC62" i="1" s="1"/>
  <c r="AO62" i="1"/>
  <c r="AN62" i="1"/>
  <c r="AM62" i="1"/>
  <c r="AK62" i="1"/>
  <c r="AI62" i="1"/>
  <c r="AH62" i="1"/>
  <c r="AG62" i="1"/>
  <c r="AF62" i="1"/>
  <c r="AE62" i="1"/>
  <c r="AD62" i="1"/>
  <c r="AC62" i="1"/>
  <c r="AB62" i="1"/>
  <c r="Z62" i="1"/>
  <c r="Y62" i="1"/>
  <c r="X62" i="1"/>
  <c r="W62" i="1"/>
  <c r="V62" i="1"/>
  <c r="CI62" i="1" s="1"/>
  <c r="T62" i="1"/>
  <c r="S62" i="1"/>
  <c r="R62" i="1"/>
  <c r="P62" i="1"/>
  <c r="EX61" i="1"/>
  <c r="EW61" i="1"/>
  <c r="EV61" i="1"/>
  <c r="EU61" i="1"/>
  <c r="EP61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B61" i="1"/>
  <c r="DA61" i="1"/>
  <c r="CZ61" i="1"/>
  <c r="CY61" i="1"/>
  <c r="CX61" i="1"/>
  <c r="CW61" i="1"/>
  <c r="CV61" i="1"/>
  <c r="CU61" i="1"/>
  <c r="CT61" i="1"/>
  <c r="CS61" i="1"/>
  <c r="CR61" i="1"/>
  <c r="CQ61" i="1"/>
  <c r="CP61" i="1"/>
  <c r="CO61" i="1"/>
  <c r="CN61" i="1"/>
  <c r="CM61" i="1"/>
  <c r="CH61" i="1"/>
  <c r="CG61" i="1"/>
  <c r="CF61" i="1"/>
  <c r="CE61" i="1"/>
  <c r="CD61" i="1"/>
  <c r="EQ61" i="1" s="1"/>
  <c r="CC61" i="1"/>
  <c r="CB61" i="1"/>
  <c r="CA61" i="1"/>
  <c r="BZ61" i="1"/>
  <c r="BY61" i="1"/>
  <c r="BX61" i="1"/>
  <c r="BW61" i="1"/>
  <c r="BV61" i="1"/>
  <c r="BU61" i="1"/>
  <c r="BT61" i="1"/>
  <c r="BS61" i="1"/>
  <c r="BN61" i="1"/>
  <c r="BM61" i="1"/>
  <c r="BL61" i="1"/>
  <c r="BK61" i="1"/>
  <c r="BJ61" i="1"/>
  <c r="DW61" i="1" s="1"/>
  <c r="BI61" i="1"/>
  <c r="BH61" i="1"/>
  <c r="BG61" i="1"/>
  <c r="BF61" i="1"/>
  <c r="BE61" i="1"/>
  <c r="BD61" i="1"/>
  <c r="BC61" i="1"/>
  <c r="BB61" i="1"/>
  <c r="AY61" i="1"/>
  <c r="AX61" i="1"/>
  <c r="AW61" i="1"/>
  <c r="AU61" i="1"/>
  <c r="AT61" i="1"/>
  <c r="AS61" i="1"/>
  <c r="AR61" i="1"/>
  <c r="AP61" i="1"/>
  <c r="DC61" i="1" s="1"/>
  <c r="AO61" i="1"/>
  <c r="AN61" i="1"/>
  <c r="AM61" i="1"/>
  <c r="AK61" i="1"/>
  <c r="AL61" i="1" s="1"/>
  <c r="AI61" i="1"/>
  <c r="AH61" i="1"/>
  <c r="AG61" i="1"/>
  <c r="AF61" i="1"/>
  <c r="AE61" i="1"/>
  <c r="AD61" i="1"/>
  <c r="AC61" i="1"/>
  <c r="AB61" i="1"/>
  <c r="Z61" i="1"/>
  <c r="AA61" i="1" s="1"/>
  <c r="Y61" i="1"/>
  <c r="X61" i="1"/>
  <c r="W61" i="1"/>
  <c r="V61" i="1"/>
  <c r="CI61" i="1" s="1"/>
  <c r="T61" i="1"/>
  <c r="S61" i="1"/>
  <c r="R61" i="1"/>
  <c r="P61" i="1"/>
  <c r="EX60" i="1"/>
  <c r="EW60" i="1"/>
  <c r="EV60" i="1"/>
  <c r="EU60" i="1"/>
  <c r="EP60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B60" i="1"/>
  <c r="DA60" i="1"/>
  <c r="CZ60" i="1"/>
  <c r="CY60" i="1"/>
  <c r="CX60" i="1"/>
  <c r="CW60" i="1"/>
  <c r="CV60" i="1"/>
  <c r="CU60" i="1"/>
  <c r="CT60" i="1"/>
  <c r="CS60" i="1"/>
  <c r="CR60" i="1"/>
  <c r="CQ60" i="1"/>
  <c r="CP60" i="1"/>
  <c r="CO60" i="1"/>
  <c r="CN60" i="1"/>
  <c r="CM60" i="1"/>
  <c r="CH60" i="1"/>
  <c r="CG60" i="1"/>
  <c r="CF60" i="1"/>
  <c r="CE60" i="1"/>
  <c r="CD60" i="1"/>
  <c r="EQ60" i="1" s="1"/>
  <c r="CC60" i="1"/>
  <c r="CB60" i="1"/>
  <c r="CA60" i="1"/>
  <c r="BZ60" i="1"/>
  <c r="BY60" i="1"/>
  <c r="BX60" i="1"/>
  <c r="BW60" i="1"/>
  <c r="BV60" i="1"/>
  <c r="BU60" i="1"/>
  <c r="BT60" i="1"/>
  <c r="BS60" i="1"/>
  <c r="BN60" i="1"/>
  <c r="BM60" i="1"/>
  <c r="BL60" i="1"/>
  <c r="BK60" i="1"/>
  <c r="BJ60" i="1"/>
  <c r="DW60" i="1" s="1"/>
  <c r="BI60" i="1"/>
  <c r="BH60" i="1"/>
  <c r="BG60" i="1"/>
  <c r="BF60" i="1"/>
  <c r="BE60" i="1"/>
  <c r="BD60" i="1"/>
  <c r="BC60" i="1"/>
  <c r="BB60" i="1"/>
  <c r="AY60" i="1"/>
  <c r="AX60" i="1"/>
  <c r="AW60" i="1"/>
  <c r="AU60" i="1"/>
  <c r="AT60" i="1"/>
  <c r="AS60" i="1"/>
  <c r="AR60" i="1"/>
  <c r="AP60" i="1"/>
  <c r="DC60" i="1" s="1"/>
  <c r="AO60" i="1"/>
  <c r="AN60" i="1"/>
  <c r="AM60" i="1"/>
  <c r="AK60" i="1"/>
  <c r="AI60" i="1"/>
  <c r="AH60" i="1"/>
  <c r="AG60" i="1"/>
  <c r="AF60" i="1"/>
  <c r="AE60" i="1"/>
  <c r="AD60" i="1"/>
  <c r="AC60" i="1"/>
  <c r="AB60" i="1"/>
  <c r="Z60" i="1"/>
  <c r="Y60" i="1"/>
  <c r="X60" i="1"/>
  <c r="W60" i="1"/>
  <c r="V60" i="1"/>
  <c r="CI60" i="1" s="1"/>
  <c r="T60" i="1"/>
  <c r="S60" i="1"/>
  <c r="R60" i="1"/>
  <c r="P60" i="1"/>
  <c r="EX59" i="1"/>
  <c r="EW59" i="1"/>
  <c r="EV59" i="1"/>
  <c r="EU59" i="1"/>
  <c r="EP59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B59" i="1"/>
  <c r="DA59" i="1"/>
  <c r="CZ59" i="1"/>
  <c r="CY59" i="1"/>
  <c r="CX59" i="1"/>
  <c r="CW59" i="1"/>
  <c r="CV59" i="1"/>
  <c r="CU59" i="1"/>
  <c r="CT59" i="1"/>
  <c r="CS59" i="1"/>
  <c r="CR59" i="1"/>
  <c r="CQ59" i="1"/>
  <c r="CP59" i="1"/>
  <c r="CO59" i="1"/>
  <c r="CN59" i="1"/>
  <c r="CM59" i="1"/>
  <c r="CH59" i="1"/>
  <c r="CG59" i="1"/>
  <c r="CF59" i="1"/>
  <c r="CE59" i="1"/>
  <c r="CD59" i="1"/>
  <c r="EQ59" i="1" s="1"/>
  <c r="CC59" i="1"/>
  <c r="CB59" i="1"/>
  <c r="CA59" i="1"/>
  <c r="BZ59" i="1"/>
  <c r="BY59" i="1"/>
  <c r="BX59" i="1"/>
  <c r="BW59" i="1"/>
  <c r="BV59" i="1"/>
  <c r="BU59" i="1"/>
  <c r="BT59" i="1"/>
  <c r="BS59" i="1"/>
  <c r="BN59" i="1"/>
  <c r="BM59" i="1"/>
  <c r="BL59" i="1"/>
  <c r="BK59" i="1"/>
  <c r="BJ59" i="1"/>
  <c r="DW59" i="1" s="1"/>
  <c r="BI59" i="1"/>
  <c r="BH59" i="1"/>
  <c r="BG59" i="1"/>
  <c r="BF59" i="1"/>
  <c r="BE59" i="1"/>
  <c r="BD59" i="1"/>
  <c r="BC59" i="1"/>
  <c r="BB59" i="1"/>
  <c r="AY59" i="1"/>
  <c r="AX59" i="1"/>
  <c r="AW59" i="1"/>
  <c r="AU59" i="1"/>
  <c r="AT59" i="1"/>
  <c r="AS59" i="1"/>
  <c r="AR59" i="1"/>
  <c r="AP59" i="1"/>
  <c r="DC59" i="1" s="1"/>
  <c r="AO59" i="1"/>
  <c r="AN59" i="1"/>
  <c r="AM59" i="1"/>
  <c r="AK59" i="1"/>
  <c r="AL59" i="1" s="1"/>
  <c r="AI59" i="1"/>
  <c r="AH59" i="1"/>
  <c r="AG59" i="1"/>
  <c r="AF59" i="1"/>
  <c r="AE59" i="1"/>
  <c r="AD59" i="1"/>
  <c r="AC59" i="1"/>
  <c r="AB59" i="1"/>
  <c r="Z59" i="1"/>
  <c r="AA59" i="1" s="1"/>
  <c r="Y59" i="1"/>
  <c r="X59" i="1"/>
  <c r="W59" i="1"/>
  <c r="V59" i="1"/>
  <c r="CI59" i="1" s="1"/>
  <c r="T59" i="1"/>
  <c r="S59" i="1"/>
  <c r="R59" i="1"/>
  <c r="P59" i="1"/>
  <c r="EX58" i="1"/>
  <c r="EW58" i="1"/>
  <c r="EV58" i="1"/>
  <c r="EU58" i="1"/>
  <c r="EP58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B58" i="1"/>
  <c r="DA58" i="1"/>
  <c r="CZ58" i="1"/>
  <c r="CY58" i="1"/>
  <c r="CX58" i="1"/>
  <c r="CW58" i="1"/>
  <c r="CV58" i="1"/>
  <c r="CU58" i="1"/>
  <c r="CT58" i="1"/>
  <c r="CS58" i="1"/>
  <c r="CR58" i="1"/>
  <c r="CQ58" i="1"/>
  <c r="CP58" i="1"/>
  <c r="CO58" i="1"/>
  <c r="CN58" i="1"/>
  <c r="CM58" i="1"/>
  <c r="CH58" i="1"/>
  <c r="CG58" i="1"/>
  <c r="CF58" i="1"/>
  <c r="CE58" i="1"/>
  <c r="CD58" i="1"/>
  <c r="EQ58" i="1" s="1"/>
  <c r="CC58" i="1"/>
  <c r="CB58" i="1"/>
  <c r="CA58" i="1"/>
  <c r="BZ58" i="1"/>
  <c r="BY58" i="1"/>
  <c r="BX58" i="1"/>
  <c r="BW58" i="1"/>
  <c r="BV58" i="1"/>
  <c r="BU58" i="1"/>
  <c r="BT58" i="1"/>
  <c r="BS58" i="1"/>
  <c r="BN58" i="1"/>
  <c r="BM58" i="1"/>
  <c r="BL58" i="1"/>
  <c r="BK58" i="1"/>
  <c r="BJ58" i="1"/>
  <c r="DW58" i="1" s="1"/>
  <c r="BI58" i="1"/>
  <c r="BH58" i="1"/>
  <c r="BG58" i="1"/>
  <c r="BF58" i="1"/>
  <c r="BE58" i="1"/>
  <c r="BD58" i="1"/>
  <c r="BC58" i="1"/>
  <c r="BB58" i="1"/>
  <c r="AY58" i="1"/>
  <c r="AX58" i="1"/>
  <c r="AW58" i="1"/>
  <c r="AU58" i="1"/>
  <c r="AT58" i="1"/>
  <c r="AS58" i="1"/>
  <c r="AR58" i="1"/>
  <c r="AP58" i="1"/>
  <c r="DC58" i="1" s="1"/>
  <c r="AO58" i="1"/>
  <c r="AN58" i="1"/>
  <c r="AM58" i="1"/>
  <c r="AK58" i="1"/>
  <c r="AI58" i="1"/>
  <c r="AH58" i="1"/>
  <c r="AG58" i="1"/>
  <c r="AF58" i="1"/>
  <c r="AE58" i="1"/>
  <c r="AD58" i="1"/>
  <c r="AC58" i="1"/>
  <c r="AB58" i="1"/>
  <c r="Z58" i="1"/>
  <c r="Y58" i="1"/>
  <c r="X58" i="1"/>
  <c r="W58" i="1"/>
  <c r="V58" i="1"/>
  <c r="CI58" i="1" s="1"/>
  <c r="T58" i="1"/>
  <c r="S58" i="1"/>
  <c r="R58" i="1"/>
  <c r="P58" i="1"/>
  <c r="EX57" i="1"/>
  <c r="EW57" i="1"/>
  <c r="EV57" i="1"/>
  <c r="EU57" i="1"/>
  <c r="EP57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B57" i="1"/>
  <c r="DA57" i="1"/>
  <c r="CZ57" i="1"/>
  <c r="CY57" i="1"/>
  <c r="CX57" i="1"/>
  <c r="CW57" i="1"/>
  <c r="CV57" i="1"/>
  <c r="CU57" i="1"/>
  <c r="CT57" i="1"/>
  <c r="CS57" i="1"/>
  <c r="CR57" i="1"/>
  <c r="CQ57" i="1"/>
  <c r="CP57" i="1"/>
  <c r="CO57" i="1"/>
  <c r="CN57" i="1"/>
  <c r="CM57" i="1"/>
  <c r="CH57" i="1"/>
  <c r="CG57" i="1"/>
  <c r="CF57" i="1"/>
  <c r="CE57" i="1"/>
  <c r="CD57" i="1"/>
  <c r="EQ57" i="1" s="1"/>
  <c r="CC57" i="1"/>
  <c r="CB57" i="1"/>
  <c r="CA57" i="1"/>
  <c r="BZ57" i="1"/>
  <c r="BY57" i="1"/>
  <c r="BX57" i="1"/>
  <c r="BW57" i="1"/>
  <c r="BV57" i="1"/>
  <c r="BU57" i="1"/>
  <c r="BT57" i="1"/>
  <c r="BS57" i="1"/>
  <c r="BN57" i="1"/>
  <c r="BM57" i="1"/>
  <c r="BL57" i="1"/>
  <c r="BK57" i="1"/>
  <c r="BJ57" i="1"/>
  <c r="DW57" i="1" s="1"/>
  <c r="BI57" i="1"/>
  <c r="BH57" i="1"/>
  <c r="BG57" i="1"/>
  <c r="BF57" i="1"/>
  <c r="BE57" i="1"/>
  <c r="BD57" i="1"/>
  <c r="BC57" i="1"/>
  <c r="BB57" i="1"/>
  <c r="AY57" i="1"/>
  <c r="AX57" i="1"/>
  <c r="AW57" i="1"/>
  <c r="AU57" i="1"/>
  <c r="AT57" i="1"/>
  <c r="AS57" i="1"/>
  <c r="AR57" i="1"/>
  <c r="AP57" i="1"/>
  <c r="DC57" i="1" s="1"/>
  <c r="AO57" i="1"/>
  <c r="AN57" i="1"/>
  <c r="AM57" i="1"/>
  <c r="AK57" i="1"/>
  <c r="AL57" i="1" s="1"/>
  <c r="AI57" i="1"/>
  <c r="AH57" i="1"/>
  <c r="AG57" i="1"/>
  <c r="AF57" i="1"/>
  <c r="AE57" i="1"/>
  <c r="AD57" i="1"/>
  <c r="AC57" i="1"/>
  <c r="AB57" i="1"/>
  <c r="Z57" i="1"/>
  <c r="AA57" i="1" s="1"/>
  <c r="Y57" i="1"/>
  <c r="X57" i="1"/>
  <c r="W57" i="1"/>
  <c r="V57" i="1"/>
  <c r="CI57" i="1" s="1"/>
  <c r="T57" i="1"/>
  <c r="S57" i="1"/>
  <c r="R57" i="1"/>
  <c r="P57" i="1"/>
  <c r="EX56" i="1"/>
  <c r="EW56" i="1"/>
  <c r="EV56" i="1"/>
  <c r="EU56" i="1"/>
  <c r="EP56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B56" i="1"/>
  <c r="DA56" i="1"/>
  <c r="CZ56" i="1"/>
  <c r="CY56" i="1"/>
  <c r="CX56" i="1"/>
  <c r="CW56" i="1"/>
  <c r="CV56" i="1"/>
  <c r="CU56" i="1"/>
  <c r="CT56" i="1"/>
  <c r="CS56" i="1"/>
  <c r="CR56" i="1"/>
  <c r="CQ56" i="1"/>
  <c r="CP56" i="1"/>
  <c r="CO56" i="1"/>
  <c r="CN56" i="1"/>
  <c r="CM56" i="1"/>
  <c r="CH56" i="1"/>
  <c r="CG56" i="1"/>
  <c r="CF56" i="1"/>
  <c r="CE56" i="1"/>
  <c r="CD56" i="1"/>
  <c r="EQ56" i="1" s="1"/>
  <c r="CC56" i="1"/>
  <c r="CB56" i="1"/>
  <c r="CA56" i="1"/>
  <c r="BZ56" i="1"/>
  <c r="BY56" i="1"/>
  <c r="BX56" i="1"/>
  <c r="BW56" i="1"/>
  <c r="BV56" i="1"/>
  <c r="BU56" i="1"/>
  <c r="BT56" i="1"/>
  <c r="BS56" i="1"/>
  <c r="BN56" i="1"/>
  <c r="BM56" i="1"/>
  <c r="BL56" i="1"/>
  <c r="BK56" i="1"/>
  <c r="BJ56" i="1"/>
  <c r="DW56" i="1" s="1"/>
  <c r="BI56" i="1"/>
  <c r="BH56" i="1"/>
  <c r="BG56" i="1"/>
  <c r="BF56" i="1"/>
  <c r="BE56" i="1"/>
  <c r="BD56" i="1"/>
  <c r="BC56" i="1"/>
  <c r="BB56" i="1"/>
  <c r="AY56" i="1"/>
  <c r="AX56" i="1"/>
  <c r="AW56" i="1"/>
  <c r="AU56" i="1"/>
  <c r="AT56" i="1"/>
  <c r="AS56" i="1"/>
  <c r="AR56" i="1"/>
  <c r="AP56" i="1"/>
  <c r="DC56" i="1" s="1"/>
  <c r="AO56" i="1"/>
  <c r="AN56" i="1"/>
  <c r="AM56" i="1"/>
  <c r="AK56" i="1"/>
  <c r="AI56" i="1"/>
  <c r="AH56" i="1"/>
  <c r="AG56" i="1"/>
  <c r="AF56" i="1"/>
  <c r="AE56" i="1"/>
  <c r="AD56" i="1"/>
  <c r="AC56" i="1"/>
  <c r="AB56" i="1"/>
  <c r="Z56" i="1"/>
  <c r="Y56" i="1"/>
  <c r="X56" i="1"/>
  <c r="W56" i="1"/>
  <c r="V56" i="1"/>
  <c r="CI56" i="1" s="1"/>
  <c r="T56" i="1"/>
  <c r="S56" i="1"/>
  <c r="R56" i="1"/>
  <c r="P56" i="1"/>
  <c r="EX55" i="1"/>
  <c r="EW55" i="1"/>
  <c r="EV55" i="1"/>
  <c r="EU55" i="1"/>
  <c r="EP55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B55" i="1"/>
  <c r="DA55" i="1"/>
  <c r="CZ55" i="1"/>
  <c r="CY55" i="1"/>
  <c r="CX55" i="1"/>
  <c r="CW55" i="1"/>
  <c r="CV55" i="1"/>
  <c r="CU55" i="1"/>
  <c r="CT55" i="1"/>
  <c r="CS55" i="1"/>
  <c r="CR55" i="1"/>
  <c r="CQ55" i="1"/>
  <c r="CP55" i="1"/>
  <c r="CO55" i="1"/>
  <c r="CN55" i="1"/>
  <c r="CM55" i="1"/>
  <c r="CH55" i="1"/>
  <c r="CG55" i="1"/>
  <c r="CF55" i="1"/>
  <c r="CE55" i="1"/>
  <c r="CD55" i="1"/>
  <c r="EQ55" i="1" s="1"/>
  <c r="CC55" i="1"/>
  <c r="CB55" i="1"/>
  <c r="CA55" i="1"/>
  <c r="BZ55" i="1"/>
  <c r="BY55" i="1"/>
  <c r="BX55" i="1"/>
  <c r="BW55" i="1"/>
  <c r="BV55" i="1"/>
  <c r="BU55" i="1"/>
  <c r="BT55" i="1"/>
  <c r="BS55" i="1"/>
  <c r="BN55" i="1"/>
  <c r="BM55" i="1"/>
  <c r="BL55" i="1"/>
  <c r="BK55" i="1"/>
  <c r="BJ55" i="1"/>
  <c r="DW55" i="1" s="1"/>
  <c r="BI55" i="1"/>
  <c r="BH55" i="1"/>
  <c r="BG55" i="1"/>
  <c r="BF55" i="1"/>
  <c r="BE55" i="1"/>
  <c r="BD55" i="1"/>
  <c r="BC55" i="1"/>
  <c r="BB55" i="1"/>
  <c r="AY55" i="1"/>
  <c r="AX55" i="1"/>
  <c r="AW55" i="1"/>
  <c r="AU55" i="1"/>
  <c r="AT55" i="1"/>
  <c r="AS55" i="1"/>
  <c r="AR55" i="1"/>
  <c r="AP55" i="1"/>
  <c r="DC55" i="1" s="1"/>
  <c r="AO55" i="1"/>
  <c r="AN55" i="1"/>
  <c r="AM55" i="1"/>
  <c r="AK55" i="1"/>
  <c r="AL55" i="1" s="1"/>
  <c r="AI55" i="1"/>
  <c r="AH55" i="1"/>
  <c r="AG55" i="1"/>
  <c r="AF55" i="1"/>
  <c r="AE55" i="1"/>
  <c r="AD55" i="1"/>
  <c r="AC55" i="1"/>
  <c r="AB55" i="1"/>
  <c r="Z55" i="1"/>
  <c r="AA55" i="1" s="1"/>
  <c r="Y55" i="1"/>
  <c r="X55" i="1"/>
  <c r="W55" i="1"/>
  <c r="V55" i="1"/>
  <c r="CI55" i="1" s="1"/>
  <c r="T55" i="1"/>
  <c r="S55" i="1"/>
  <c r="R55" i="1"/>
  <c r="P55" i="1"/>
  <c r="EX54" i="1"/>
  <c r="EW54" i="1"/>
  <c r="EV54" i="1"/>
  <c r="EU54" i="1"/>
  <c r="EP54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B54" i="1"/>
  <c r="DA54" i="1"/>
  <c r="CZ54" i="1"/>
  <c r="CY54" i="1"/>
  <c r="CX54" i="1"/>
  <c r="CW54" i="1"/>
  <c r="CV54" i="1"/>
  <c r="CU54" i="1"/>
  <c r="CT54" i="1"/>
  <c r="CS54" i="1"/>
  <c r="CR54" i="1"/>
  <c r="CQ54" i="1"/>
  <c r="CP54" i="1"/>
  <c r="CO54" i="1"/>
  <c r="CN54" i="1"/>
  <c r="CM54" i="1"/>
  <c r="CH54" i="1"/>
  <c r="CG54" i="1"/>
  <c r="CF54" i="1"/>
  <c r="CE54" i="1"/>
  <c r="CD54" i="1"/>
  <c r="EQ54" i="1" s="1"/>
  <c r="CC54" i="1"/>
  <c r="CB54" i="1"/>
  <c r="CA54" i="1"/>
  <c r="BZ54" i="1"/>
  <c r="BY54" i="1"/>
  <c r="BX54" i="1"/>
  <c r="BW54" i="1"/>
  <c r="BV54" i="1"/>
  <c r="BU54" i="1"/>
  <c r="BT54" i="1"/>
  <c r="BS54" i="1"/>
  <c r="BN54" i="1"/>
  <c r="BM54" i="1"/>
  <c r="BL54" i="1"/>
  <c r="BK54" i="1"/>
  <c r="BJ54" i="1"/>
  <c r="DW54" i="1" s="1"/>
  <c r="BI54" i="1"/>
  <c r="BH54" i="1"/>
  <c r="BG54" i="1"/>
  <c r="BF54" i="1"/>
  <c r="BE54" i="1"/>
  <c r="BD54" i="1"/>
  <c r="BC54" i="1"/>
  <c r="BB54" i="1"/>
  <c r="AY54" i="1"/>
  <c r="AX54" i="1"/>
  <c r="AW54" i="1"/>
  <c r="AU54" i="1"/>
  <c r="AT54" i="1"/>
  <c r="AS54" i="1"/>
  <c r="AR54" i="1"/>
  <c r="AP54" i="1"/>
  <c r="DC54" i="1" s="1"/>
  <c r="AO54" i="1"/>
  <c r="AN54" i="1"/>
  <c r="AM54" i="1"/>
  <c r="AK54" i="1"/>
  <c r="AI54" i="1"/>
  <c r="AH54" i="1"/>
  <c r="AG54" i="1"/>
  <c r="AF54" i="1"/>
  <c r="AE54" i="1"/>
  <c r="AD54" i="1"/>
  <c r="AC54" i="1"/>
  <c r="AB54" i="1"/>
  <c r="Z54" i="1"/>
  <c r="Y54" i="1"/>
  <c r="X54" i="1"/>
  <c r="W54" i="1"/>
  <c r="V54" i="1"/>
  <c r="CI54" i="1" s="1"/>
  <c r="T54" i="1"/>
  <c r="S54" i="1"/>
  <c r="R54" i="1"/>
  <c r="P54" i="1"/>
  <c r="EX53" i="1"/>
  <c r="EW53" i="1"/>
  <c r="EV53" i="1"/>
  <c r="EU53" i="1"/>
  <c r="EP53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B53" i="1"/>
  <c r="DA53" i="1"/>
  <c r="CZ53" i="1"/>
  <c r="CY53" i="1"/>
  <c r="CX53" i="1"/>
  <c r="CW53" i="1"/>
  <c r="CV53" i="1"/>
  <c r="CU53" i="1"/>
  <c r="CT53" i="1"/>
  <c r="CS53" i="1"/>
  <c r="CR53" i="1"/>
  <c r="CQ53" i="1"/>
  <c r="CP53" i="1"/>
  <c r="CO53" i="1"/>
  <c r="CN53" i="1"/>
  <c r="CM53" i="1"/>
  <c r="CH53" i="1"/>
  <c r="CG53" i="1"/>
  <c r="CF53" i="1"/>
  <c r="CE53" i="1"/>
  <c r="CD53" i="1"/>
  <c r="EQ53" i="1" s="1"/>
  <c r="CC53" i="1"/>
  <c r="CB53" i="1"/>
  <c r="CA53" i="1"/>
  <c r="BZ53" i="1"/>
  <c r="BY53" i="1"/>
  <c r="BX53" i="1"/>
  <c r="BW53" i="1"/>
  <c r="BV53" i="1"/>
  <c r="BU53" i="1"/>
  <c r="BT53" i="1"/>
  <c r="BS53" i="1"/>
  <c r="BN53" i="1"/>
  <c r="BM53" i="1"/>
  <c r="BL53" i="1"/>
  <c r="BK53" i="1"/>
  <c r="BJ53" i="1"/>
  <c r="DW53" i="1" s="1"/>
  <c r="BI53" i="1"/>
  <c r="BH53" i="1"/>
  <c r="BG53" i="1"/>
  <c r="BF53" i="1"/>
  <c r="BE53" i="1"/>
  <c r="BD53" i="1"/>
  <c r="BC53" i="1"/>
  <c r="BB53" i="1"/>
  <c r="AY53" i="1"/>
  <c r="AX53" i="1"/>
  <c r="AW53" i="1"/>
  <c r="AU53" i="1"/>
  <c r="AT53" i="1"/>
  <c r="AS53" i="1"/>
  <c r="AR53" i="1"/>
  <c r="AP53" i="1"/>
  <c r="DC53" i="1" s="1"/>
  <c r="AO53" i="1"/>
  <c r="AN53" i="1"/>
  <c r="AM53" i="1"/>
  <c r="AK53" i="1"/>
  <c r="AL53" i="1" s="1"/>
  <c r="AI53" i="1"/>
  <c r="AH53" i="1"/>
  <c r="AG53" i="1"/>
  <c r="AF53" i="1"/>
  <c r="AE53" i="1"/>
  <c r="AD53" i="1"/>
  <c r="AC53" i="1"/>
  <c r="AB53" i="1"/>
  <c r="Z53" i="1"/>
  <c r="AA53" i="1" s="1"/>
  <c r="Y53" i="1"/>
  <c r="X53" i="1"/>
  <c r="W53" i="1"/>
  <c r="V53" i="1"/>
  <c r="CI53" i="1" s="1"/>
  <c r="T53" i="1"/>
  <c r="S53" i="1"/>
  <c r="R53" i="1"/>
  <c r="P53" i="1"/>
  <c r="EX52" i="1"/>
  <c r="EW52" i="1"/>
  <c r="EV52" i="1"/>
  <c r="EU52" i="1"/>
  <c r="EP52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B52" i="1"/>
  <c r="DA52" i="1"/>
  <c r="CZ52" i="1"/>
  <c r="CY52" i="1"/>
  <c r="CX52" i="1"/>
  <c r="CW52" i="1"/>
  <c r="CV52" i="1"/>
  <c r="CU52" i="1"/>
  <c r="CT52" i="1"/>
  <c r="CS52" i="1"/>
  <c r="CR52" i="1"/>
  <c r="CQ52" i="1"/>
  <c r="CP52" i="1"/>
  <c r="CO52" i="1"/>
  <c r="CN52" i="1"/>
  <c r="CM52" i="1"/>
  <c r="CH52" i="1"/>
  <c r="CG52" i="1"/>
  <c r="CF52" i="1"/>
  <c r="CE52" i="1"/>
  <c r="CD52" i="1"/>
  <c r="EQ52" i="1" s="1"/>
  <c r="CC52" i="1"/>
  <c r="CB52" i="1"/>
  <c r="CA52" i="1"/>
  <c r="BZ52" i="1"/>
  <c r="BY52" i="1"/>
  <c r="BX52" i="1"/>
  <c r="BW52" i="1"/>
  <c r="BV52" i="1"/>
  <c r="BU52" i="1"/>
  <c r="BT52" i="1"/>
  <c r="BS52" i="1"/>
  <c r="BN52" i="1"/>
  <c r="BM52" i="1"/>
  <c r="BL52" i="1"/>
  <c r="BK52" i="1"/>
  <c r="BJ52" i="1"/>
  <c r="DW52" i="1" s="1"/>
  <c r="BI52" i="1"/>
  <c r="BH52" i="1"/>
  <c r="BG52" i="1"/>
  <c r="BF52" i="1"/>
  <c r="BE52" i="1"/>
  <c r="BD52" i="1"/>
  <c r="BC52" i="1"/>
  <c r="BB52" i="1"/>
  <c r="AY52" i="1"/>
  <c r="AX52" i="1"/>
  <c r="AW52" i="1"/>
  <c r="AU52" i="1"/>
  <c r="AT52" i="1"/>
  <c r="AS52" i="1"/>
  <c r="AR52" i="1"/>
  <c r="AP52" i="1"/>
  <c r="DC52" i="1" s="1"/>
  <c r="AO52" i="1"/>
  <c r="AN52" i="1"/>
  <c r="AM52" i="1"/>
  <c r="AK52" i="1"/>
  <c r="AI52" i="1"/>
  <c r="AH52" i="1"/>
  <c r="AG52" i="1"/>
  <c r="AF52" i="1"/>
  <c r="AE52" i="1"/>
  <c r="AD52" i="1"/>
  <c r="AC52" i="1"/>
  <c r="AB52" i="1"/>
  <c r="Z52" i="1"/>
  <c r="Y52" i="1"/>
  <c r="X52" i="1"/>
  <c r="W52" i="1"/>
  <c r="V52" i="1"/>
  <c r="CI52" i="1" s="1"/>
  <c r="T52" i="1"/>
  <c r="S52" i="1"/>
  <c r="R52" i="1"/>
  <c r="P52" i="1"/>
  <c r="EX51" i="1"/>
  <c r="EW51" i="1"/>
  <c r="EV51" i="1"/>
  <c r="EU51" i="1"/>
  <c r="EP51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B51" i="1"/>
  <c r="DA51" i="1"/>
  <c r="CZ51" i="1"/>
  <c r="CY51" i="1"/>
  <c r="CX51" i="1"/>
  <c r="CW51" i="1"/>
  <c r="CV51" i="1"/>
  <c r="CU51" i="1"/>
  <c r="CT51" i="1"/>
  <c r="CS51" i="1"/>
  <c r="CR51" i="1"/>
  <c r="CQ51" i="1"/>
  <c r="CP51" i="1"/>
  <c r="CO51" i="1"/>
  <c r="CN51" i="1"/>
  <c r="CM51" i="1"/>
  <c r="CH51" i="1"/>
  <c r="CG51" i="1"/>
  <c r="CF51" i="1"/>
  <c r="CE51" i="1"/>
  <c r="CD51" i="1"/>
  <c r="EQ51" i="1" s="1"/>
  <c r="CC51" i="1"/>
  <c r="CB51" i="1"/>
  <c r="CA51" i="1"/>
  <c r="BZ51" i="1"/>
  <c r="BY51" i="1"/>
  <c r="BX51" i="1"/>
  <c r="BW51" i="1"/>
  <c r="BV51" i="1"/>
  <c r="BU51" i="1"/>
  <c r="BT51" i="1"/>
  <c r="BS51" i="1"/>
  <c r="BN51" i="1"/>
  <c r="BM51" i="1"/>
  <c r="BL51" i="1"/>
  <c r="BK51" i="1"/>
  <c r="BJ51" i="1"/>
  <c r="DW51" i="1" s="1"/>
  <c r="BI51" i="1"/>
  <c r="BH51" i="1"/>
  <c r="BG51" i="1"/>
  <c r="BF51" i="1"/>
  <c r="BE51" i="1"/>
  <c r="BD51" i="1"/>
  <c r="BC51" i="1"/>
  <c r="BB51" i="1"/>
  <c r="AY51" i="1"/>
  <c r="AX51" i="1"/>
  <c r="AW51" i="1"/>
  <c r="AU51" i="1"/>
  <c r="AT51" i="1"/>
  <c r="AS51" i="1"/>
  <c r="AR51" i="1"/>
  <c r="AP51" i="1"/>
  <c r="DC51" i="1" s="1"/>
  <c r="AO51" i="1"/>
  <c r="AN51" i="1"/>
  <c r="AM51" i="1"/>
  <c r="AK51" i="1"/>
  <c r="AL51" i="1" s="1"/>
  <c r="AI51" i="1"/>
  <c r="AH51" i="1"/>
  <c r="AG51" i="1"/>
  <c r="AF51" i="1"/>
  <c r="AE51" i="1"/>
  <c r="AD51" i="1"/>
  <c r="AC51" i="1"/>
  <c r="AB51" i="1"/>
  <c r="Z51" i="1"/>
  <c r="AA51" i="1" s="1"/>
  <c r="Y51" i="1"/>
  <c r="X51" i="1"/>
  <c r="W51" i="1"/>
  <c r="V51" i="1"/>
  <c r="CI51" i="1" s="1"/>
  <c r="T51" i="1"/>
  <c r="S51" i="1"/>
  <c r="R51" i="1"/>
  <c r="P51" i="1"/>
  <c r="EX50" i="1"/>
  <c r="EW50" i="1"/>
  <c r="EV50" i="1"/>
  <c r="EU50" i="1"/>
  <c r="EP50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B50" i="1"/>
  <c r="DA50" i="1"/>
  <c r="CZ50" i="1"/>
  <c r="CY50" i="1"/>
  <c r="CX50" i="1"/>
  <c r="CW50" i="1"/>
  <c r="CV50" i="1"/>
  <c r="CU50" i="1"/>
  <c r="CT50" i="1"/>
  <c r="CS50" i="1"/>
  <c r="CR50" i="1"/>
  <c r="CQ50" i="1"/>
  <c r="CP50" i="1"/>
  <c r="CO50" i="1"/>
  <c r="CN50" i="1"/>
  <c r="CM50" i="1"/>
  <c r="CH50" i="1"/>
  <c r="CG50" i="1"/>
  <c r="CF50" i="1"/>
  <c r="CE50" i="1"/>
  <c r="CD50" i="1"/>
  <c r="EQ50" i="1" s="1"/>
  <c r="CC50" i="1"/>
  <c r="CB50" i="1"/>
  <c r="CA50" i="1"/>
  <c r="BZ50" i="1"/>
  <c r="BY50" i="1"/>
  <c r="BX50" i="1"/>
  <c r="BW50" i="1"/>
  <c r="BV50" i="1"/>
  <c r="BU50" i="1"/>
  <c r="BT50" i="1"/>
  <c r="BS50" i="1"/>
  <c r="BN50" i="1"/>
  <c r="BM50" i="1"/>
  <c r="BL50" i="1"/>
  <c r="BK50" i="1"/>
  <c r="BJ50" i="1"/>
  <c r="DW50" i="1" s="1"/>
  <c r="BI50" i="1"/>
  <c r="BH50" i="1"/>
  <c r="BG50" i="1"/>
  <c r="BF50" i="1"/>
  <c r="BE50" i="1"/>
  <c r="BD50" i="1"/>
  <c r="BC50" i="1"/>
  <c r="BB50" i="1"/>
  <c r="AY50" i="1"/>
  <c r="AX50" i="1"/>
  <c r="AW50" i="1"/>
  <c r="AU50" i="1"/>
  <c r="AT50" i="1"/>
  <c r="AS50" i="1"/>
  <c r="AR50" i="1"/>
  <c r="AP50" i="1"/>
  <c r="DC50" i="1" s="1"/>
  <c r="AO50" i="1"/>
  <c r="AN50" i="1"/>
  <c r="AM50" i="1"/>
  <c r="AK50" i="1"/>
  <c r="AI50" i="1"/>
  <c r="AH50" i="1"/>
  <c r="AG50" i="1"/>
  <c r="AF50" i="1"/>
  <c r="AE50" i="1"/>
  <c r="AD50" i="1"/>
  <c r="AC50" i="1"/>
  <c r="AB50" i="1"/>
  <c r="Z50" i="1"/>
  <c r="Y50" i="1"/>
  <c r="X50" i="1"/>
  <c r="W50" i="1"/>
  <c r="V50" i="1"/>
  <c r="CI50" i="1" s="1"/>
  <c r="T50" i="1"/>
  <c r="S50" i="1"/>
  <c r="R50" i="1"/>
  <c r="P50" i="1"/>
  <c r="EX49" i="1"/>
  <c r="EW49" i="1"/>
  <c r="EV49" i="1"/>
  <c r="EU49" i="1"/>
  <c r="EP49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B49" i="1"/>
  <c r="DA49" i="1"/>
  <c r="CZ49" i="1"/>
  <c r="CY49" i="1"/>
  <c r="CX49" i="1"/>
  <c r="CW49" i="1"/>
  <c r="CV49" i="1"/>
  <c r="CU49" i="1"/>
  <c r="CT49" i="1"/>
  <c r="CS49" i="1"/>
  <c r="CR49" i="1"/>
  <c r="CQ49" i="1"/>
  <c r="CP49" i="1"/>
  <c r="CO49" i="1"/>
  <c r="CN49" i="1"/>
  <c r="CM49" i="1"/>
  <c r="CH49" i="1"/>
  <c r="CG49" i="1"/>
  <c r="CF49" i="1"/>
  <c r="CE49" i="1"/>
  <c r="CD49" i="1"/>
  <c r="EQ49" i="1" s="1"/>
  <c r="CC49" i="1"/>
  <c r="CB49" i="1"/>
  <c r="CA49" i="1"/>
  <c r="BZ49" i="1"/>
  <c r="BY49" i="1"/>
  <c r="BX49" i="1"/>
  <c r="BW49" i="1"/>
  <c r="BV49" i="1"/>
  <c r="BU49" i="1"/>
  <c r="BT49" i="1"/>
  <c r="BS49" i="1"/>
  <c r="BN49" i="1"/>
  <c r="BM49" i="1"/>
  <c r="BL49" i="1"/>
  <c r="BK49" i="1"/>
  <c r="BJ49" i="1"/>
  <c r="DW49" i="1" s="1"/>
  <c r="BI49" i="1"/>
  <c r="BH49" i="1"/>
  <c r="BG49" i="1"/>
  <c r="BF49" i="1"/>
  <c r="BE49" i="1"/>
  <c r="BD49" i="1"/>
  <c r="BC49" i="1"/>
  <c r="BB49" i="1"/>
  <c r="AY49" i="1"/>
  <c r="AX49" i="1"/>
  <c r="AW49" i="1"/>
  <c r="AU49" i="1"/>
  <c r="AT49" i="1"/>
  <c r="AS49" i="1"/>
  <c r="AR49" i="1"/>
  <c r="AP49" i="1"/>
  <c r="DC49" i="1" s="1"/>
  <c r="AO49" i="1"/>
  <c r="AN49" i="1"/>
  <c r="AM49" i="1"/>
  <c r="AK49" i="1"/>
  <c r="AL49" i="1" s="1"/>
  <c r="AI49" i="1"/>
  <c r="AH49" i="1"/>
  <c r="AG49" i="1"/>
  <c r="AF49" i="1"/>
  <c r="AE49" i="1"/>
  <c r="AD49" i="1"/>
  <c r="AC49" i="1"/>
  <c r="AB49" i="1"/>
  <c r="Z49" i="1"/>
  <c r="AA49" i="1" s="1"/>
  <c r="Y49" i="1"/>
  <c r="X49" i="1"/>
  <c r="W49" i="1"/>
  <c r="V49" i="1"/>
  <c r="CI49" i="1" s="1"/>
  <c r="T49" i="1"/>
  <c r="S49" i="1"/>
  <c r="R49" i="1"/>
  <c r="P49" i="1"/>
  <c r="EX48" i="1"/>
  <c r="EW48" i="1"/>
  <c r="EV48" i="1"/>
  <c r="EU48" i="1"/>
  <c r="EP48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B48" i="1"/>
  <c r="DA48" i="1"/>
  <c r="CZ48" i="1"/>
  <c r="CY48" i="1"/>
  <c r="CX48" i="1"/>
  <c r="CW48" i="1"/>
  <c r="CV48" i="1"/>
  <c r="CU48" i="1"/>
  <c r="CT48" i="1"/>
  <c r="CS48" i="1"/>
  <c r="CR48" i="1"/>
  <c r="CQ48" i="1"/>
  <c r="CP48" i="1"/>
  <c r="CO48" i="1"/>
  <c r="CN48" i="1"/>
  <c r="CM48" i="1"/>
  <c r="CH48" i="1"/>
  <c r="CG48" i="1"/>
  <c r="CF48" i="1"/>
  <c r="CE48" i="1"/>
  <c r="CD48" i="1"/>
  <c r="EQ48" i="1" s="1"/>
  <c r="CC48" i="1"/>
  <c r="CB48" i="1"/>
  <c r="CA48" i="1"/>
  <c r="BZ48" i="1"/>
  <c r="BY48" i="1"/>
  <c r="BX48" i="1"/>
  <c r="BW48" i="1"/>
  <c r="BV48" i="1"/>
  <c r="BU48" i="1"/>
  <c r="BT48" i="1"/>
  <c r="BS48" i="1"/>
  <c r="BN48" i="1"/>
  <c r="BM48" i="1"/>
  <c r="BL48" i="1"/>
  <c r="BK48" i="1"/>
  <c r="BJ48" i="1"/>
  <c r="DW48" i="1" s="1"/>
  <c r="BI48" i="1"/>
  <c r="BH48" i="1"/>
  <c r="BG48" i="1"/>
  <c r="BF48" i="1"/>
  <c r="BE48" i="1"/>
  <c r="BD48" i="1"/>
  <c r="BC48" i="1"/>
  <c r="BB48" i="1"/>
  <c r="AY48" i="1"/>
  <c r="AX48" i="1"/>
  <c r="AW48" i="1"/>
  <c r="AU48" i="1"/>
  <c r="AT48" i="1"/>
  <c r="AS48" i="1"/>
  <c r="AR48" i="1"/>
  <c r="AP48" i="1"/>
  <c r="DC48" i="1" s="1"/>
  <c r="AO48" i="1"/>
  <c r="AN48" i="1"/>
  <c r="AM48" i="1"/>
  <c r="AK48" i="1"/>
  <c r="AI48" i="1"/>
  <c r="AH48" i="1"/>
  <c r="AG48" i="1"/>
  <c r="AF48" i="1"/>
  <c r="AE48" i="1"/>
  <c r="AD48" i="1"/>
  <c r="AC48" i="1"/>
  <c r="AB48" i="1"/>
  <c r="Z48" i="1"/>
  <c r="Y48" i="1"/>
  <c r="X48" i="1"/>
  <c r="W48" i="1"/>
  <c r="V48" i="1"/>
  <c r="CI48" i="1" s="1"/>
  <c r="T48" i="1"/>
  <c r="S48" i="1"/>
  <c r="R48" i="1"/>
  <c r="P48" i="1"/>
  <c r="EX47" i="1"/>
  <c r="EW47" i="1"/>
  <c r="EV47" i="1"/>
  <c r="EU47" i="1"/>
  <c r="EP47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H47" i="1"/>
  <c r="CG47" i="1"/>
  <c r="CF47" i="1"/>
  <c r="CE47" i="1"/>
  <c r="CD47" i="1"/>
  <c r="EQ47" i="1" s="1"/>
  <c r="CC47" i="1"/>
  <c r="CB47" i="1"/>
  <c r="CA47" i="1"/>
  <c r="BZ47" i="1"/>
  <c r="BY47" i="1"/>
  <c r="BX47" i="1"/>
  <c r="BW47" i="1"/>
  <c r="BV47" i="1"/>
  <c r="BU47" i="1"/>
  <c r="BT47" i="1"/>
  <c r="BS47" i="1"/>
  <c r="BN47" i="1"/>
  <c r="BM47" i="1"/>
  <c r="BL47" i="1"/>
  <c r="BK47" i="1"/>
  <c r="BJ47" i="1"/>
  <c r="DW47" i="1" s="1"/>
  <c r="BI47" i="1"/>
  <c r="BH47" i="1"/>
  <c r="BG47" i="1"/>
  <c r="BF47" i="1"/>
  <c r="BE47" i="1"/>
  <c r="BD47" i="1"/>
  <c r="BC47" i="1"/>
  <c r="BB47" i="1"/>
  <c r="AY47" i="1"/>
  <c r="AX47" i="1"/>
  <c r="AW47" i="1"/>
  <c r="AU47" i="1"/>
  <c r="AT47" i="1"/>
  <c r="AS47" i="1"/>
  <c r="AR47" i="1"/>
  <c r="AP47" i="1"/>
  <c r="DC47" i="1" s="1"/>
  <c r="AO47" i="1"/>
  <c r="AN47" i="1"/>
  <c r="AM47" i="1"/>
  <c r="AK47" i="1"/>
  <c r="AL47" i="1" s="1"/>
  <c r="AI47" i="1"/>
  <c r="AH47" i="1"/>
  <c r="AG47" i="1"/>
  <c r="AF47" i="1"/>
  <c r="AE47" i="1"/>
  <c r="AD47" i="1"/>
  <c r="AC47" i="1"/>
  <c r="AB47" i="1"/>
  <c r="Z47" i="1"/>
  <c r="AA47" i="1" s="1"/>
  <c r="Y47" i="1"/>
  <c r="X47" i="1"/>
  <c r="W47" i="1"/>
  <c r="V47" i="1"/>
  <c r="CI47" i="1" s="1"/>
  <c r="T47" i="1"/>
  <c r="S47" i="1"/>
  <c r="R47" i="1"/>
  <c r="P47" i="1"/>
  <c r="EX46" i="1"/>
  <c r="EW46" i="1"/>
  <c r="EV46" i="1"/>
  <c r="EU46" i="1"/>
  <c r="EP46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B46" i="1"/>
  <c r="DA46" i="1"/>
  <c r="CZ46" i="1"/>
  <c r="CY46" i="1"/>
  <c r="CX46" i="1"/>
  <c r="CW46" i="1"/>
  <c r="CV46" i="1"/>
  <c r="CU46" i="1"/>
  <c r="CT46" i="1"/>
  <c r="CS46" i="1"/>
  <c r="CR46" i="1"/>
  <c r="CQ46" i="1"/>
  <c r="CP46" i="1"/>
  <c r="CO46" i="1"/>
  <c r="CN46" i="1"/>
  <c r="CM46" i="1"/>
  <c r="CH46" i="1"/>
  <c r="CG46" i="1"/>
  <c r="CF46" i="1"/>
  <c r="CE46" i="1"/>
  <c r="CD46" i="1"/>
  <c r="EQ46" i="1" s="1"/>
  <c r="CC46" i="1"/>
  <c r="CB46" i="1"/>
  <c r="CA46" i="1"/>
  <c r="BZ46" i="1"/>
  <c r="BY46" i="1"/>
  <c r="BX46" i="1"/>
  <c r="BW46" i="1"/>
  <c r="BV46" i="1"/>
  <c r="BU46" i="1"/>
  <c r="BT46" i="1"/>
  <c r="BS46" i="1"/>
  <c r="BN46" i="1"/>
  <c r="BM46" i="1"/>
  <c r="BL46" i="1"/>
  <c r="BK46" i="1"/>
  <c r="BJ46" i="1"/>
  <c r="DW46" i="1" s="1"/>
  <c r="BI46" i="1"/>
  <c r="BH46" i="1"/>
  <c r="BG46" i="1"/>
  <c r="BF46" i="1"/>
  <c r="BE46" i="1"/>
  <c r="BD46" i="1"/>
  <c r="BC46" i="1"/>
  <c r="BB46" i="1"/>
  <c r="AY46" i="1"/>
  <c r="AX46" i="1"/>
  <c r="AW46" i="1"/>
  <c r="AU46" i="1"/>
  <c r="AT46" i="1"/>
  <c r="AS46" i="1"/>
  <c r="AR46" i="1"/>
  <c r="AP46" i="1"/>
  <c r="DC46" i="1" s="1"/>
  <c r="AO46" i="1"/>
  <c r="AN46" i="1"/>
  <c r="AM46" i="1"/>
  <c r="AK46" i="1"/>
  <c r="AI46" i="1"/>
  <c r="AH46" i="1"/>
  <c r="AG46" i="1"/>
  <c r="AF46" i="1"/>
  <c r="AE46" i="1"/>
  <c r="AD46" i="1"/>
  <c r="AC46" i="1"/>
  <c r="AB46" i="1"/>
  <c r="Z46" i="1"/>
  <c r="Y46" i="1"/>
  <c r="X46" i="1"/>
  <c r="W46" i="1"/>
  <c r="V46" i="1"/>
  <c r="CI46" i="1" s="1"/>
  <c r="T46" i="1"/>
  <c r="S46" i="1"/>
  <c r="R46" i="1"/>
  <c r="P46" i="1"/>
  <c r="EX45" i="1"/>
  <c r="EW45" i="1"/>
  <c r="EV45" i="1"/>
  <c r="EU45" i="1"/>
  <c r="EP45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B45" i="1"/>
  <c r="DA45" i="1"/>
  <c r="CZ45" i="1"/>
  <c r="CY45" i="1"/>
  <c r="CX45" i="1"/>
  <c r="CW45" i="1"/>
  <c r="CV45" i="1"/>
  <c r="CU45" i="1"/>
  <c r="CT45" i="1"/>
  <c r="CS45" i="1"/>
  <c r="CR45" i="1"/>
  <c r="CQ45" i="1"/>
  <c r="CP45" i="1"/>
  <c r="CO45" i="1"/>
  <c r="CN45" i="1"/>
  <c r="CM45" i="1"/>
  <c r="CH45" i="1"/>
  <c r="CG45" i="1"/>
  <c r="CF45" i="1"/>
  <c r="CE45" i="1"/>
  <c r="CD45" i="1"/>
  <c r="EQ45" i="1" s="1"/>
  <c r="CC45" i="1"/>
  <c r="CB45" i="1"/>
  <c r="CA45" i="1"/>
  <c r="BZ45" i="1"/>
  <c r="BY45" i="1"/>
  <c r="BX45" i="1"/>
  <c r="BW45" i="1"/>
  <c r="BV45" i="1"/>
  <c r="BU45" i="1"/>
  <c r="BT45" i="1"/>
  <c r="BS45" i="1"/>
  <c r="BN45" i="1"/>
  <c r="BM45" i="1"/>
  <c r="BL45" i="1"/>
  <c r="BK45" i="1"/>
  <c r="BJ45" i="1"/>
  <c r="DW45" i="1" s="1"/>
  <c r="BI45" i="1"/>
  <c r="BH45" i="1"/>
  <c r="BG45" i="1"/>
  <c r="BF45" i="1"/>
  <c r="BE45" i="1"/>
  <c r="BD45" i="1"/>
  <c r="BC45" i="1"/>
  <c r="BB45" i="1"/>
  <c r="AY45" i="1"/>
  <c r="AX45" i="1"/>
  <c r="AW45" i="1"/>
  <c r="AU45" i="1"/>
  <c r="AT45" i="1"/>
  <c r="AS45" i="1"/>
  <c r="AR45" i="1"/>
  <c r="AP45" i="1"/>
  <c r="DC45" i="1" s="1"/>
  <c r="AO45" i="1"/>
  <c r="AN45" i="1"/>
  <c r="AM45" i="1"/>
  <c r="AK45" i="1"/>
  <c r="AL45" i="1" s="1"/>
  <c r="AI45" i="1"/>
  <c r="AH45" i="1"/>
  <c r="AG45" i="1"/>
  <c r="AF45" i="1"/>
  <c r="AE45" i="1"/>
  <c r="AD45" i="1"/>
  <c r="AC45" i="1"/>
  <c r="AB45" i="1"/>
  <c r="Z45" i="1"/>
  <c r="AA45" i="1" s="1"/>
  <c r="Y45" i="1"/>
  <c r="X45" i="1"/>
  <c r="W45" i="1"/>
  <c r="V45" i="1"/>
  <c r="CI45" i="1" s="1"/>
  <c r="T45" i="1"/>
  <c r="S45" i="1"/>
  <c r="R45" i="1"/>
  <c r="P45" i="1"/>
  <c r="EX44" i="1"/>
  <c r="EW44" i="1"/>
  <c r="EV44" i="1"/>
  <c r="EU44" i="1"/>
  <c r="EP44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B44" i="1"/>
  <c r="DA44" i="1"/>
  <c r="CZ44" i="1"/>
  <c r="CY44" i="1"/>
  <c r="CX44" i="1"/>
  <c r="CW44" i="1"/>
  <c r="CV44" i="1"/>
  <c r="CU44" i="1"/>
  <c r="CT44" i="1"/>
  <c r="CS44" i="1"/>
  <c r="CR44" i="1"/>
  <c r="CQ44" i="1"/>
  <c r="CP44" i="1"/>
  <c r="CO44" i="1"/>
  <c r="CN44" i="1"/>
  <c r="CM44" i="1"/>
  <c r="CH44" i="1"/>
  <c r="CG44" i="1"/>
  <c r="CF44" i="1"/>
  <c r="CE44" i="1"/>
  <c r="CD44" i="1"/>
  <c r="EQ44" i="1" s="1"/>
  <c r="CC44" i="1"/>
  <c r="CB44" i="1"/>
  <c r="CA44" i="1"/>
  <c r="BZ44" i="1"/>
  <c r="BY44" i="1"/>
  <c r="BX44" i="1"/>
  <c r="BW44" i="1"/>
  <c r="BV44" i="1"/>
  <c r="BU44" i="1"/>
  <c r="BT44" i="1"/>
  <c r="BS44" i="1"/>
  <c r="BN44" i="1"/>
  <c r="BM44" i="1"/>
  <c r="BL44" i="1"/>
  <c r="BK44" i="1"/>
  <c r="BJ44" i="1"/>
  <c r="DW44" i="1" s="1"/>
  <c r="BI44" i="1"/>
  <c r="BH44" i="1"/>
  <c r="BG44" i="1"/>
  <c r="BF44" i="1"/>
  <c r="BE44" i="1"/>
  <c r="BD44" i="1"/>
  <c r="BC44" i="1"/>
  <c r="BB44" i="1"/>
  <c r="AY44" i="1"/>
  <c r="AX44" i="1"/>
  <c r="AW44" i="1"/>
  <c r="AU44" i="1"/>
  <c r="AT44" i="1"/>
  <c r="AS44" i="1"/>
  <c r="AR44" i="1"/>
  <c r="AP44" i="1"/>
  <c r="DC44" i="1" s="1"/>
  <c r="AO44" i="1"/>
  <c r="AN44" i="1"/>
  <c r="AM44" i="1"/>
  <c r="AK44" i="1"/>
  <c r="AI44" i="1"/>
  <c r="AH44" i="1"/>
  <c r="AG44" i="1"/>
  <c r="AF44" i="1"/>
  <c r="AE44" i="1"/>
  <c r="AD44" i="1"/>
  <c r="AC44" i="1"/>
  <c r="AB44" i="1"/>
  <c r="Z44" i="1"/>
  <c r="Y44" i="1"/>
  <c r="X44" i="1"/>
  <c r="W44" i="1"/>
  <c r="V44" i="1"/>
  <c r="CI44" i="1" s="1"/>
  <c r="T44" i="1"/>
  <c r="S44" i="1"/>
  <c r="R44" i="1"/>
  <c r="P44" i="1"/>
  <c r="EX43" i="1"/>
  <c r="EW43" i="1"/>
  <c r="EV43" i="1"/>
  <c r="EU43" i="1"/>
  <c r="EP43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H43" i="1"/>
  <c r="CG43" i="1"/>
  <c r="CF43" i="1"/>
  <c r="CE43" i="1"/>
  <c r="CD43" i="1"/>
  <c r="EQ43" i="1" s="1"/>
  <c r="CC43" i="1"/>
  <c r="CB43" i="1"/>
  <c r="CA43" i="1"/>
  <c r="BZ43" i="1"/>
  <c r="BY43" i="1"/>
  <c r="BX43" i="1"/>
  <c r="BW43" i="1"/>
  <c r="BV43" i="1"/>
  <c r="BU43" i="1"/>
  <c r="BT43" i="1"/>
  <c r="BS43" i="1"/>
  <c r="BN43" i="1"/>
  <c r="BM43" i="1"/>
  <c r="BL43" i="1"/>
  <c r="BK43" i="1"/>
  <c r="BJ43" i="1"/>
  <c r="DW43" i="1" s="1"/>
  <c r="BI43" i="1"/>
  <c r="BH43" i="1"/>
  <c r="BG43" i="1"/>
  <c r="BF43" i="1"/>
  <c r="BE43" i="1"/>
  <c r="BD43" i="1"/>
  <c r="BC43" i="1"/>
  <c r="BB43" i="1"/>
  <c r="AY43" i="1"/>
  <c r="AX43" i="1"/>
  <c r="AW43" i="1"/>
  <c r="AU43" i="1"/>
  <c r="AT43" i="1"/>
  <c r="AS43" i="1"/>
  <c r="AR43" i="1"/>
  <c r="AP43" i="1"/>
  <c r="DC43" i="1" s="1"/>
  <c r="AO43" i="1"/>
  <c r="AN43" i="1"/>
  <c r="AM43" i="1"/>
  <c r="AK43" i="1"/>
  <c r="AL43" i="1" s="1"/>
  <c r="AI43" i="1"/>
  <c r="AH43" i="1"/>
  <c r="AG43" i="1"/>
  <c r="AF43" i="1"/>
  <c r="AE43" i="1"/>
  <c r="AD43" i="1"/>
  <c r="AC43" i="1"/>
  <c r="AB43" i="1"/>
  <c r="Z43" i="1"/>
  <c r="AA43" i="1" s="1"/>
  <c r="Y43" i="1"/>
  <c r="X43" i="1"/>
  <c r="W43" i="1"/>
  <c r="V43" i="1"/>
  <c r="CI43" i="1" s="1"/>
  <c r="T43" i="1"/>
  <c r="S43" i="1"/>
  <c r="R43" i="1"/>
  <c r="P43" i="1"/>
  <c r="EX42" i="1"/>
  <c r="EW42" i="1"/>
  <c r="EV42" i="1"/>
  <c r="EU42" i="1"/>
  <c r="EP42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H42" i="1"/>
  <c r="CG42" i="1"/>
  <c r="CF42" i="1"/>
  <c r="CE42" i="1"/>
  <c r="CD42" i="1"/>
  <c r="EQ42" i="1" s="1"/>
  <c r="CC42" i="1"/>
  <c r="CB42" i="1"/>
  <c r="CA42" i="1"/>
  <c r="BZ42" i="1"/>
  <c r="BY42" i="1"/>
  <c r="BX42" i="1"/>
  <c r="BW42" i="1"/>
  <c r="BV42" i="1"/>
  <c r="BU42" i="1"/>
  <c r="BT42" i="1"/>
  <c r="BS42" i="1"/>
  <c r="BN42" i="1"/>
  <c r="BM42" i="1"/>
  <c r="BL42" i="1"/>
  <c r="BK42" i="1"/>
  <c r="BJ42" i="1"/>
  <c r="DW42" i="1" s="1"/>
  <c r="BI42" i="1"/>
  <c r="BH42" i="1"/>
  <c r="BG42" i="1"/>
  <c r="BF42" i="1"/>
  <c r="BE42" i="1"/>
  <c r="BD42" i="1"/>
  <c r="BC42" i="1"/>
  <c r="BB42" i="1"/>
  <c r="AY42" i="1"/>
  <c r="AX42" i="1"/>
  <c r="AW42" i="1"/>
  <c r="AU42" i="1"/>
  <c r="AT42" i="1"/>
  <c r="AS42" i="1"/>
  <c r="AR42" i="1"/>
  <c r="AP42" i="1"/>
  <c r="DC42" i="1" s="1"/>
  <c r="AO42" i="1"/>
  <c r="AN42" i="1"/>
  <c r="AM42" i="1"/>
  <c r="AK42" i="1"/>
  <c r="AI42" i="1"/>
  <c r="AH42" i="1"/>
  <c r="AG42" i="1"/>
  <c r="AF42" i="1"/>
  <c r="AE42" i="1"/>
  <c r="AD42" i="1"/>
  <c r="AC42" i="1"/>
  <c r="AB42" i="1"/>
  <c r="Z42" i="1"/>
  <c r="Y42" i="1"/>
  <c r="X42" i="1"/>
  <c r="W42" i="1"/>
  <c r="V42" i="1"/>
  <c r="CI42" i="1" s="1"/>
  <c r="T42" i="1"/>
  <c r="S42" i="1"/>
  <c r="R42" i="1"/>
  <c r="P42" i="1"/>
  <c r="EX41" i="1"/>
  <c r="EW41" i="1"/>
  <c r="EV41" i="1"/>
  <c r="EU41" i="1"/>
  <c r="EP41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H41" i="1"/>
  <c r="CG41" i="1"/>
  <c r="CF41" i="1"/>
  <c r="CE41" i="1"/>
  <c r="CD41" i="1"/>
  <c r="EQ41" i="1" s="1"/>
  <c r="CC41" i="1"/>
  <c r="CB41" i="1"/>
  <c r="CA41" i="1"/>
  <c r="BZ41" i="1"/>
  <c r="BY41" i="1"/>
  <c r="BX41" i="1"/>
  <c r="BW41" i="1"/>
  <c r="BV41" i="1"/>
  <c r="BU41" i="1"/>
  <c r="BT41" i="1"/>
  <c r="BS41" i="1"/>
  <c r="BN41" i="1"/>
  <c r="BM41" i="1"/>
  <c r="BL41" i="1"/>
  <c r="BK41" i="1"/>
  <c r="BJ41" i="1"/>
  <c r="DW41" i="1" s="1"/>
  <c r="BI41" i="1"/>
  <c r="BH41" i="1"/>
  <c r="BG41" i="1"/>
  <c r="BF41" i="1"/>
  <c r="BE41" i="1"/>
  <c r="BD41" i="1"/>
  <c r="BC41" i="1"/>
  <c r="BB41" i="1"/>
  <c r="AY41" i="1"/>
  <c r="AX41" i="1"/>
  <c r="AW41" i="1"/>
  <c r="AU41" i="1"/>
  <c r="AT41" i="1"/>
  <c r="AS41" i="1"/>
  <c r="AR41" i="1"/>
  <c r="AP41" i="1"/>
  <c r="DC41" i="1" s="1"/>
  <c r="AO41" i="1"/>
  <c r="AN41" i="1"/>
  <c r="AM41" i="1"/>
  <c r="AK41" i="1"/>
  <c r="AL41" i="1" s="1"/>
  <c r="AI41" i="1"/>
  <c r="AH41" i="1"/>
  <c r="AG41" i="1"/>
  <c r="AF41" i="1"/>
  <c r="AE41" i="1"/>
  <c r="AD41" i="1"/>
  <c r="AC41" i="1"/>
  <c r="AB41" i="1"/>
  <c r="Z41" i="1"/>
  <c r="AA41" i="1" s="1"/>
  <c r="Y41" i="1"/>
  <c r="X41" i="1"/>
  <c r="W41" i="1"/>
  <c r="V41" i="1"/>
  <c r="CI41" i="1" s="1"/>
  <c r="T41" i="1"/>
  <c r="S41" i="1"/>
  <c r="R41" i="1"/>
  <c r="P41" i="1"/>
  <c r="EX40" i="1"/>
  <c r="EW40" i="1"/>
  <c r="EV40" i="1"/>
  <c r="EU40" i="1"/>
  <c r="EP40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H40" i="1"/>
  <c r="CG40" i="1"/>
  <c r="CF40" i="1"/>
  <c r="CE40" i="1"/>
  <c r="CD40" i="1"/>
  <c r="EQ40" i="1" s="1"/>
  <c r="CC40" i="1"/>
  <c r="CB40" i="1"/>
  <c r="CA40" i="1"/>
  <c r="BZ40" i="1"/>
  <c r="BY40" i="1"/>
  <c r="BX40" i="1"/>
  <c r="BW40" i="1"/>
  <c r="BV40" i="1"/>
  <c r="BU40" i="1"/>
  <c r="BT40" i="1"/>
  <c r="BS40" i="1"/>
  <c r="BN40" i="1"/>
  <c r="BM40" i="1"/>
  <c r="BL40" i="1"/>
  <c r="BK40" i="1"/>
  <c r="BJ40" i="1"/>
  <c r="DW40" i="1" s="1"/>
  <c r="BI40" i="1"/>
  <c r="BH40" i="1"/>
  <c r="BG40" i="1"/>
  <c r="BF40" i="1"/>
  <c r="BE40" i="1"/>
  <c r="BD40" i="1"/>
  <c r="BC40" i="1"/>
  <c r="BB40" i="1"/>
  <c r="AY40" i="1"/>
  <c r="AX40" i="1"/>
  <c r="AW40" i="1"/>
  <c r="AU40" i="1"/>
  <c r="AT40" i="1"/>
  <c r="AS40" i="1"/>
  <c r="AR40" i="1"/>
  <c r="AP40" i="1"/>
  <c r="DC40" i="1" s="1"/>
  <c r="AO40" i="1"/>
  <c r="AN40" i="1"/>
  <c r="AM40" i="1"/>
  <c r="AK40" i="1"/>
  <c r="AI40" i="1"/>
  <c r="AH40" i="1"/>
  <c r="AG40" i="1"/>
  <c r="AF40" i="1"/>
  <c r="AE40" i="1"/>
  <c r="AD40" i="1"/>
  <c r="AC40" i="1"/>
  <c r="AB40" i="1"/>
  <c r="Z40" i="1"/>
  <c r="Y40" i="1"/>
  <c r="X40" i="1"/>
  <c r="W40" i="1"/>
  <c r="V40" i="1"/>
  <c r="CI40" i="1" s="1"/>
  <c r="T40" i="1"/>
  <c r="S40" i="1"/>
  <c r="R40" i="1"/>
  <c r="P40" i="1"/>
  <c r="EX39" i="1"/>
  <c r="EW39" i="1"/>
  <c r="EV39" i="1"/>
  <c r="EU39" i="1"/>
  <c r="EP39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H39" i="1"/>
  <c r="CG39" i="1"/>
  <c r="CF39" i="1"/>
  <c r="CE39" i="1"/>
  <c r="CD39" i="1"/>
  <c r="EQ39" i="1" s="1"/>
  <c r="CC39" i="1"/>
  <c r="CB39" i="1"/>
  <c r="CA39" i="1"/>
  <c r="BZ39" i="1"/>
  <c r="BY39" i="1"/>
  <c r="BX39" i="1"/>
  <c r="BW39" i="1"/>
  <c r="BV39" i="1"/>
  <c r="BU39" i="1"/>
  <c r="BT39" i="1"/>
  <c r="BS39" i="1"/>
  <c r="BN39" i="1"/>
  <c r="BM39" i="1"/>
  <c r="BL39" i="1"/>
  <c r="BK39" i="1"/>
  <c r="BJ39" i="1"/>
  <c r="DW39" i="1" s="1"/>
  <c r="BI39" i="1"/>
  <c r="BH39" i="1"/>
  <c r="BG39" i="1"/>
  <c r="BF39" i="1"/>
  <c r="BE39" i="1"/>
  <c r="BD39" i="1"/>
  <c r="BC39" i="1"/>
  <c r="BB39" i="1"/>
  <c r="AY39" i="1"/>
  <c r="AX39" i="1"/>
  <c r="AW39" i="1"/>
  <c r="AU39" i="1"/>
  <c r="AT39" i="1"/>
  <c r="AS39" i="1"/>
  <c r="AR39" i="1"/>
  <c r="AP39" i="1"/>
  <c r="DC39" i="1" s="1"/>
  <c r="AO39" i="1"/>
  <c r="AN39" i="1"/>
  <c r="AM39" i="1"/>
  <c r="AK39" i="1"/>
  <c r="AL39" i="1" s="1"/>
  <c r="AI39" i="1"/>
  <c r="AH39" i="1"/>
  <c r="AG39" i="1"/>
  <c r="AF39" i="1"/>
  <c r="AE39" i="1"/>
  <c r="AD39" i="1"/>
  <c r="AC39" i="1"/>
  <c r="AB39" i="1"/>
  <c r="Z39" i="1"/>
  <c r="AA39" i="1" s="1"/>
  <c r="Y39" i="1"/>
  <c r="X39" i="1"/>
  <c r="W39" i="1"/>
  <c r="V39" i="1"/>
  <c r="CI39" i="1" s="1"/>
  <c r="T39" i="1"/>
  <c r="S39" i="1"/>
  <c r="R39" i="1"/>
  <c r="P39" i="1"/>
  <c r="EX38" i="1"/>
  <c r="EW38" i="1"/>
  <c r="EV38" i="1"/>
  <c r="EU38" i="1"/>
  <c r="EP38" i="1"/>
  <c r="EO38" i="1"/>
  <c r="EN38" i="1"/>
  <c r="EM38" i="1"/>
  <c r="EL38" i="1"/>
  <c r="EK38" i="1"/>
  <c r="EJ38" i="1"/>
  <c r="EI38" i="1"/>
  <c r="EH38" i="1"/>
  <c r="EG38" i="1"/>
  <c r="EF38" i="1"/>
  <c r="EE38" i="1"/>
  <c r="ED38" i="1"/>
  <c r="EC38" i="1"/>
  <c r="EB38" i="1"/>
  <c r="EA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B38" i="1"/>
  <c r="DA38" i="1"/>
  <c r="CZ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H38" i="1"/>
  <c r="CG38" i="1"/>
  <c r="CF38" i="1"/>
  <c r="CE38" i="1"/>
  <c r="CD38" i="1"/>
  <c r="EQ38" i="1" s="1"/>
  <c r="CC38" i="1"/>
  <c r="CB38" i="1"/>
  <c r="CA38" i="1"/>
  <c r="BZ38" i="1"/>
  <c r="BY38" i="1"/>
  <c r="BX38" i="1"/>
  <c r="BW38" i="1"/>
  <c r="BV38" i="1"/>
  <c r="BU38" i="1"/>
  <c r="BT38" i="1"/>
  <c r="BS38" i="1"/>
  <c r="BN38" i="1"/>
  <c r="BM38" i="1"/>
  <c r="BL38" i="1"/>
  <c r="BK38" i="1"/>
  <c r="BJ38" i="1"/>
  <c r="DW38" i="1" s="1"/>
  <c r="BI38" i="1"/>
  <c r="BH38" i="1"/>
  <c r="BG38" i="1"/>
  <c r="BF38" i="1"/>
  <c r="BE38" i="1"/>
  <c r="BD38" i="1"/>
  <c r="BC38" i="1"/>
  <c r="BB38" i="1"/>
  <c r="AY38" i="1"/>
  <c r="AX38" i="1"/>
  <c r="AW38" i="1"/>
  <c r="AU38" i="1"/>
  <c r="AT38" i="1"/>
  <c r="AS38" i="1"/>
  <c r="AR38" i="1"/>
  <c r="AP38" i="1"/>
  <c r="DC38" i="1" s="1"/>
  <c r="AO38" i="1"/>
  <c r="AN38" i="1"/>
  <c r="AM38" i="1"/>
  <c r="AK38" i="1"/>
  <c r="AI38" i="1"/>
  <c r="AH38" i="1"/>
  <c r="AG38" i="1"/>
  <c r="AF38" i="1"/>
  <c r="AE38" i="1"/>
  <c r="AD38" i="1"/>
  <c r="AC38" i="1"/>
  <c r="AB38" i="1"/>
  <c r="Z38" i="1"/>
  <c r="Y38" i="1"/>
  <c r="X38" i="1"/>
  <c r="W38" i="1"/>
  <c r="V38" i="1"/>
  <c r="CI38" i="1" s="1"/>
  <c r="T38" i="1"/>
  <c r="S38" i="1"/>
  <c r="R38" i="1"/>
  <c r="P38" i="1"/>
  <c r="EX37" i="1"/>
  <c r="EW37" i="1"/>
  <c r="EV37" i="1"/>
  <c r="EU37" i="1"/>
  <c r="EP37" i="1"/>
  <c r="EO37" i="1"/>
  <c r="EN37" i="1"/>
  <c r="EM37" i="1"/>
  <c r="EL37" i="1"/>
  <c r="EK37" i="1"/>
  <c r="EJ37" i="1"/>
  <c r="EI37" i="1"/>
  <c r="EH37" i="1"/>
  <c r="EG37" i="1"/>
  <c r="EF37" i="1"/>
  <c r="EE37" i="1"/>
  <c r="ED37" i="1"/>
  <c r="EC37" i="1"/>
  <c r="EB37" i="1"/>
  <c r="EA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B37" i="1"/>
  <c r="DA37" i="1"/>
  <c r="CZ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H37" i="1"/>
  <c r="CG37" i="1"/>
  <c r="CF37" i="1"/>
  <c r="CE37" i="1"/>
  <c r="CD37" i="1"/>
  <c r="EQ37" i="1" s="1"/>
  <c r="CC37" i="1"/>
  <c r="CB37" i="1"/>
  <c r="CA37" i="1"/>
  <c r="BZ37" i="1"/>
  <c r="BY37" i="1"/>
  <c r="BX37" i="1"/>
  <c r="BW37" i="1"/>
  <c r="BV37" i="1"/>
  <c r="BU37" i="1"/>
  <c r="BT37" i="1"/>
  <c r="BS37" i="1"/>
  <c r="BN37" i="1"/>
  <c r="BM37" i="1"/>
  <c r="BL37" i="1"/>
  <c r="BK37" i="1"/>
  <c r="BJ37" i="1"/>
  <c r="DW37" i="1" s="1"/>
  <c r="BI37" i="1"/>
  <c r="BH37" i="1"/>
  <c r="BG37" i="1"/>
  <c r="BF37" i="1"/>
  <c r="BE37" i="1"/>
  <c r="BD37" i="1"/>
  <c r="BC37" i="1"/>
  <c r="BB37" i="1"/>
  <c r="AY37" i="1"/>
  <c r="AX37" i="1"/>
  <c r="AW37" i="1"/>
  <c r="AU37" i="1"/>
  <c r="AT37" i="1"/>
  <c r="AS37" i="1"/>
  <c r="AR37" i="1"/>
  <c r="AP37" i="1"/>
  <c r="DC37" i="1" s="1"/>
  <c r="AO37" i="1"/>
  <c r="AN37" i="1"/>
  <c r="AM37" i="1"/>
  <c r="AK37" i="1"/>
  <c r="AL37" i="1" s="1"/>
  <c r="AI37" i="1"/>
  <c r="AH37" i="1"/>
  <c r="AG37" i="1"/>
  <c r="AF37" i="1"/>
  <c r="AE37" i="1"/>
  <c r="AD37" i="1"/>
  <c r="AC37" i="1"/>
  <c r="AB37" i="1"/>
  <c r="Z37" i="1"/>
  <c r="AA37" i="1" s="1"/>
  <c r="Y37" i="1"/>
  <c r="X37" i="1"/>
  <c r="W37" i="1"/>
  <c r="V37" i="1"/>
  <c r="CI37" i="1" s="1"/>
  <c r="T37" i="1"/>
  <c r="S37" i="1"/>
  <c r="R37" i="1"/>
  <c r="P37" i="1"/>
  <c r="EX36" i="1"/>
  <c r="EW36" i="1"/>
  <c r="EV36" i="1"/>
  <c r="EU36" i="1"/>
  <c r="EP36" i="1"/>
  <c r="EO36" i="1"/>
  <c r="EN36" i="1"/>
  <c r="EM36" i="1"/>
  <c r="EL36" i="1"/>
  <c r="EK36" i="1"/>
  <c r="EJ36" i="1"/>
  <c r="EI36" i="1"/>
  <c r="EH36" i="1"/>
  <c r="EG36" i="1"/>
  <c r="EF36" i="1"/>
  <c r="EE36" i="1"/>
  <c r="ED36" i="1"/>
  <c r="EC36" i="1"/>
  <c r="EB36" i="1"/>
  <c r="EA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B36" i="1"/>
  <c r="DA36" i="1"/>
  <c r="CZ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H36" i="1"/>
  <c r="CG36" i="1"/>
  <c r="CF36" i="1"/>
  <c r="CE36" i="1"/>
  <c r="CD36" i="1"/>
  <c r="EQ36" i="1" s="1"/>
  <c r="CC36" i="1"/>
  <c r="CB36" i="1"/>
  <c r="CA36" i="1"/>
  <c r="BZ36" i="1"/>
  <c r="BY36" i="1"/>
  <c r="BX36" i="1"/>
  <c r="BW36" i="1"/>
  <c r="BV36" i="1"/>
  <c r="BU36" i="1"/>
  <c r="BT36" i="1"/>
  <c r="BS36" i="1"/>
  <c r="BN36" i="1"/>
  <c r="BM36" i="1"/>
  <c r="BL36" i="1"/>
  <c r="BK36" i="1"/>
  <c r="BJ36" i="1"/>
  <c r="DW36" i="1" s="1"/>
  <c r="BI36" i="1"/>
  <c r="BH36" i="1"/>
  <c r="BG36" i="1"/>
  <c r="BF36" i="1"/>
  <c r="BE36" i="1"/>
  <c r="BD36" i="1"/>
  <c r="BC36" i="1"/>
  <c r="BB36" i="1"/>
  <c r="AY36" i="1"/>
  <c r="AX36" i="1"/>
  <c r="AW36" i="1"/>
  <c r="AU36" i="1"/>
  <c r="AT36" i="1"/>
  <c r="AS36" i="1"/>
  <c r="AR36" i="1"/>
  <c r="AP36" i="1"/>
  <c r="DC36" i="1" s="1"/>
  <c r="AO36" i="1"/>
  <c r="AN36" i="1"/>
  <c r="AM36" i="1"/>
  <c r="AK36" i="1"/>
  <c r="AI36" i="1"/>
  <c r="AH36" i="1"/>
  <c r="AG36" i="1"/>
  <c r="AF36" i="1"/>
  <c r="AE36" i="1"/>
  <c r="AD36" i="1"/>
  <c r="AC36" i="1"/>
  <c r="AB36" i="1"/>
  <c r="Z36" i="1"/>
  <c r="Y36" i="1"/>
  <c r="X36" i="1"/>
  <c r="W36" i="1"/>
  <c r="V36" i="1"/>
  <c r="CI36" i="1" s="1"/>
  <c r="T36" i="1"/>
  <c r="S36" i="1"/>
  <c r="R36" i="1"/>
  <c r="P36" i="1"/>
  <c r="EX35" i="1"/>
  <c r="EW35" i="1"/>
  <c r="EV35" i="1"/>
  <c r="EU35" i="1"/>
  <c r="EP35" i="1"/>
  <c r="EO35" i="1"/>
  <c r="EN35" i="1"/>
  <c r="EM35" i="1"/>
  <c r="EL35" i="1"/>
  <c r="EK35" i="1"/>
  <c r="EJ35" i="1"/>
  <c r="EI35" i="1"/>
  <c r="EH35" i="1"/>
  <c r="EG35" i="1"/>
  <c r="EF35" i="1"/>
  <c r="EE35" i="1"/>
  <c r="ED35" i="1"/>
  <c r="EC35" i="1"/>
  <c r="EB35" i="1"/>
  <c r="EA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B35" i="1"/>
  <c r="DA35" i="1"/>
  <c r="CZ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H35" i="1"/>
  <c r="CG35" i="1"/>
  <c r="CF35" i="1"/>
  <c r="CE35" i="1"/>
  <c r="CD35" i="1"/>
  <c r="EQ35" i="1" s="1"/>
  <c r="CC35" i="1"/>
  <c r="CB35" i="1"/>
  <c r="CA35" i="1"/>
  <c r="BZ35" i="1"/>
  <c r="BY35" i="1"/>
  <c r="BX35" i="1"/>
  <c r="BW35" i="1"/>
  <c r="BV35" i="1"/>
  <c r="BU35" i="1"/>
  <c r="BT35" i="1"/>
  <c r="BS35" i="1"/>
  <c r="BN35" i="1"/>
  <c r="BM35" i="1"/>
  <c r="BL35" i="1"/>
  <c r="BK35" i="1"/>
  <c r="BJ35" i="1"/>
  <c r="DW35" i="1" s="1"/>
  <c r="BI35" i="1"/>
  <c r="BH35" i="1"/>
  <c r="BG35" i="1"/>
  <c r="BF35" i="1"/>
  <c r="BE35" i="1"/>
  <c r="BD35" i="1"/>
  <c r="BC35" i="1"/>
  <c r="BB35" i="1"/>
  <c r="AY35" i="1"/>
  <c r="AX35" i="1"/>
  <c r="AW35" i="1"/>
  <c r="AU35" i="1"/>
  <c r="AT35" i="1"/>
  <c r="AS35" i="1"/>
  <c r="AR35" i="1"/>
  <c r="AP35" i="1"/>
  <c r="DC35" i="1" s="1"/>
  <c r="AO35" i="1"/>
  <c r="AN35" i="1"/>
  <c r="AM35" i="1"/>
  <c r="AK35" i="1"/>
  <c r="AL35" i="1" s="1"/>
  <c r="AI35" i="1"/>
  <c r="AH35" i="1"/>
  <c r="AG35" i="1"/>
  <c r="AF35" i="1"/>
  <c r="AE35" i="1"/>
  <c r="AD35" i="1"/>
  <c r="AC35" i="1"/>
  <c r="AB35" i="1"/>
  <c r="Z35" i="1"/>
  <c r="AA35" i="1" s="1"/>
  <c r="Y35" i="1"/>
  <c r="X35" i="1"/>
  <c r="W35" i="1"/>
  <c r="V35" i="1"/>
  <c r="CI35" i="1" s="1"/>
  <c r="T35" i="1"/>
  <c r="S35" i="1"/>
  <c r="R35" i="1"/>
  <c r="P35" i="1"/>
  <c r="EX34" i="1"/>
  <c r="EW34" i="1"/>
  <c r="EV34" i="1"/>
  <c r="EU34" i="1"/>
  <c r="EP34" i="1"/>
  <c r="EO34" i="1"/>
  <c r="EN34" i="1"/>
  <c r="EM34" i="1"/>
  <c r="EL34" i="1"/>
  <c r="EK34" i="1"/>
  <c r="EJ34" i="1"/>
  <c r="EI34" i="1"/>
  <c r="EH34" i="1"/>
  <c r="EG34" i="1"/>
  <c r="EF34" i="1"/>
  <c r="EE34" i="1"/>
  <c r="ED34" i="1"/>
  <c r="EC34" i="1"/>
  <c r="EB34" i="1"/>
  <c r="EA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B34" i="1"/>
  <c r="DA34" i="1"/>
  <c r="CZ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H34" i="1"/>
  <c r="CG34" i="1"/>
  <c r="CF34" i="1"/>
  <c r="CE34" i="1"/>
  <c r="CD34" i="1"/>
  <c r="EQ34" i="1" s="1"/>
  <c r="CC34" i="1"/>
  <c r="CB34" i="1"/>
  <c r="CA34" i="1"/>
  <c r="BZ34" i="1"/>
  <c r="BY34" i="1"/>
  <c r="BX34" i="1"/>
  <c r="BW34" i="1"/>
  <c r="BV34" i="1"/>
  <c r="BU34" i="1"/>
  <c r="BT34" i="1"/>
  <c r="BS34" i="1"/>
  <c r="BN34" i="1"/>
  <c r="BM34" i="1"/>
  <c r="BL34" i="1"/>
  <c r="BK34" i="1"/>
  <c r="BJ34" i="1"/>
  <c r="DW34" i="1" s="1"/>
  <c r="BI34" i="1"/>
  <c r="BH34" i="1"/>
  <c r="BG34" i="1"/>
  <c r="BF34" i="1"/>
  <c r="BE34" i="1"/>
  <c r="BD34" i="1"/>
  <c r="BC34" i="1"/>
  <c r="BB34" i="1"/>
  <c r="AY34" i="1"/>
  <c r="AX34" i="1"/>
  <c r="AW34" i="1"/>
  <c r="AU34" i="1"/>
  <c r="AT34" i="1"/>
  <c r="AS34" i="1"/>
  <c r="AR34" i="1"/>
  <c r="AP34" i="1"/>
  <c r="DC34" i="1" s="1"/>
  <c r="AO34" i="1"/>
  <c r="AN34" i="1"/>
  <c r="AM34" i="1"/>
  <c r="AK34" i="1"/>
  <c r="AI34" i="1"/>
  <c r="AH34" i="1"/>
  <c r="AG34" i="1"/>
  <c r="AF34" i="1"/>
  <c r="AE34" i="1"/>
  <c r="AD34" i="1"/>
  <c r="AC34" i="1"/>
  <c r="AB34" i="1"/>
  <c r="Z34" i="1"/>
  <c r="Y34" i="1"/>
  <c r="X34" i="1"/>
  <c r="W34" i="1"/>
  <c r="V34" i="1"/>
  <c r="CI34" i="1" s="1"/>
  <c r="T34" i="1"/>
  <c r="S34" i="1"/>
  <c r="R34" i="1"/>
  <c r="P34" i="1"/>
  <c r="EX33" i="1"/>
  <c r="EW33" i="1"/>
  <c r="EV33" i="1"/>
  <c r="EU33" i="1"/>
  <c r="EP33" i="1"/>
  <c r="EO33" i="1"/>
  <c r="EN33" i="1"/>
  <c r="EM33" i="1"/>
  <c r="EL33" i="1"/>
  <c r="EK33" i="1"/>
  <c r="EJ33" i="1"/>
  <c r="EI33" i="1"/>
  <c r="EH33" i="1"/>
  <c r="EG33" i="1"/>
  <c r="EF33" i="1"/>
  <c r="EE33" i="1"/>
  <c r="ED33" i="1"/>
  <c r="EC33" i="1"/>
  <c r="EB33" i="1"/>
  <c r="EA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B33" i="1"/>
  <c r="DA33" i="1"/>
  <c r="CZ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H33" i="1"/>
  <c r="CG33" i="1"/>
  <c r="CF33" i="1"/>
  <c r="CE33" i="1"/>
  <c r="CD33" i="1"/>
  <c r="EQ33" i="1" s="1"/>
  <c r="CC33" i="1"/>
  <c r="CB33" i="1"/>
  <c r="CA33" i="1"/>
  <c r="BZ33" i="1"/>
  <c r="BY33" i="1"/>
  <c r="BX33" i="1"/>
  <c r="BW33" i="1"/>
  <c r="BV33" i="1"/>
  <c r="BU33" i="1"/>
  <c r="BT33" i="1"/>
  <c r="BS33" i="1"/>
  <c r="BN33" i="1"/>
  <c r="BM33" i="1"/>
  <c r="BL33" i="1"/>
  <c r="BK33" i="1"/>
  <c r="BJ33" i="1"/>
  <c r="DW33" i="1" s="1"/>
  <c r="BI33" i="1"/>
  <c r="BH33" i="1"/>
  <c r="BG33" i="1"/>
  <c r="BF33" i="1"/>
  <c r="BE33" i="1"/>
  <c r="BD33" i="1"/>
  <c r="BC33" i="1"/>
  <c r="BB33" i="1"/>
  <c r="AY33" i="1"/>
  <c r="AX33" i="1"/>
  <c r="AW33" i="1"/>
  <c r="AU33" i="1"/>
  <c r="AT33" i="1"/>
  <c r="AS33" i="1"/>
  <c r="AR33" i="1"/>
  <c r="AP33" i="1"/>
  <c r="DC33" i="1" s="1"/>
  <c r="AO33" i="1"/>
  <c r="AN33" i="1"/>
  <c r="AM33" i="1"/>
  <c r="AK33" i="1"/>
  <c r="AL33" i="1" s="1"/>
  <c r="AI33" i="1"/>
  <c r="AH33" i="1"/>
  <c r="AG33" i="1"/>
  <c r="AF33" i="1"/>
  <c r="AE33" i="1"/>
  <c r="AD33" i="1"/>
  <c r="AC33" i="1"/>
  <c r="AB33" i="1"/>
  <c r="Z33" i="1"/>
  <c r="AA33" i="1" s="1"/>
  <c r="Y33" i="1"/>
  <c r="X33" i="1"/>
  <c r="W33" i="1"/>
  <c r="V33" i="1"/>
  <c r="CI33" i="1" s="1"/>
  <c r="T33" i="1"/>
  <c r="S33" i="1"/>
  <c r="R33" i="1"/>
  <c r="P33" i="1"/>
  <c r="EX32" i="1"/>
  <c r="EW32" i="1"/>
  <c r="EV32" i="1"/>
  <c r="EU32" i="1"/>
  <c r="EP32" i="1"/>
  <c r="EO32" i="1"/>
  <c r="EN32" i="1"/>
  <c r="EM32" i="1"/>
  <c r="EL32" i="1"/>
  <c r="EK32" i="1"/>
  <c r="EJ32" i="1"/>
  <c r="EI32" i="1"/>
  <c r="EH32" i="1"/>
  <c r="EG32" i="1"/>
  <c r="EF32" i="1"/>
  <c r="EE32" i="1"/>
  <c r="ED32" i="1"/>
  <c r="EC32" i="1"/>
  <c r="EB32" i="1"/>
  <c r="EA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B32" i="1"/>
  <c r="DA32" i="1"/>
  <c r="CZ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H32" i="1"/>
  <c r="CG32" i="1"/>
  <c r="CF32" i="1"/>
  <c r="CE32" i="1"/>
  <c r="CD32" i="1"/>
  <c r="EQ32" i="1" s="1"/>
  <c r="CC32" i="1"/>
  <c r="CB32" i="1"/>
  <c r="CA32" i="1"/>
  <c r="BZ32" i="1"/>
  <c r="BY32" i="1"/>
  <c r="BX32" i="1"/>
  <c r="BW32" i="1"/>
  <c r="BV32" i="1"/>
  <c r="BU32" i="1"/>
  <c r="BT32" i="1"/>
  <c r="BS32" i="1"/>
  <c r="BN32" i="1"/>
  <c r="BM32" i="1"/>
  <c r="BL32" i="1"/>
  <c r="BK32" i="1"/>
  <c r="BJ32" i="1"/>
  <c r="DW32" i="1" s="1"/>
  <c r="BI32" i="1"/>
  <c r="BH32" i="1"/>
  <c r="BG32" i="1"/>
  <c r="BF32" i="1"/>
  <c r="BE32" i="1"/>
  <c r="BD32" i="1"/>
  <c r="BC32" i="1"/>
  <c r="BB32" i="1"/>
  <c r="AY32" i="1"/>
  <c r="AX32" i="1"/>
  <c r="AW32" i="1"/>
  <c r="AU32" i="1"/>
  <c r="AT32" i="1"/>
  <c r="AS32" i="1"/>
  <c r="AR32" i="1"/>
  <c r="AP32" i="1"/>
  <c r="DC32" i="1" s="1"/>
  <c r="AO32" i="1"/>
  <c r="AN32" i="1"/>
  <c r="AM32" i="1"/>
  <c r="AK32" i="1"/>
  <c r="AI32" i="1"/>
  <c r="AH32" i="1"/>
  <c r="AG32" i="1"/>
  <c r="AF32" i="1"/>
  <c r="AE32" i="1"/>
  <c r="AD32" i="1"/>
  <c r="AC32" i="1"/>
  <c r="AB32" i="1"/>
  <c r="Z32" i="1"/>
  <c r="Y32" i="1"/>
  <c r="X32" i="1"/>
  <c r="W32" i="1"/>
  <c r="V32" i="1"/>
  <c r="CI32" i="1" s="1"/>
  <c r="T32" i="1"/>
  <c r="S32" i="1"/>
  <c r="R32" i="1"/>
  <c r="P32" i="1"/>
  <c r="EX31" i="1"/>
  <c r="EW31" i="1"/>
  <c r="EV31" i="1"/>
  <c r="EU31" i="1"/>
  <c r="EP31" i="1"/>
  <c r="EO31" i="1"/>
  <c r="EN31" i="1"/>
  <c r="EM31" i="1"/>
  <c r="EL31" i="1"/>
  <c r="EK31" i="1"/>
  <c r="EJ31" i="1"/>
  <c r="EI31" i="1"/>
  <c r="EH31" i="1"/>
  <c r="EG31" i="1"/>
  <c r="EF31" i="1"/>
  <c r="EE31" i="1"/>
  <c r="ED31" i="1"/>
  <c r="EC31" i="1"/>
  <c r="EB31" i="1"/>
  <c r="EA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B31" i="1"/>
  <c r="DA31" i="1"/>
  <c r="CZ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H31" i="1"/>
  <c r="CG31" i="1"/>
  <c r="CF31" i="1"/>
  <c r="CE31" i="1"/>
  <c r="CD31" i="1"/>
  <c r="EQ31" i="1" s="1"/>
  <c r="CC31" i="1"/>
  <c r="CB31" i="1"/>
  <c r="CA31" i="1"/>
  <c r="BZ31" i="1"/>
  <c r="BY31" i="1"/>
  <c r="BX31" i="1"/>
  <c r="BW31" i="1"/>
  <c r="BV31" i="1"/>
  <c r="BU31" i="1"/>
  <c r="BT31" i="1"/>
  <c r="BS31" i="1"/>
  <c r="BN31" i="1"/>
  <c r="BM31" i="1"/>
  <c r="BL31" i="1"/>
  <c r="BK31" i="1"/>
  <c r="BJ31" i="1"/>
  <c r="DW31" i="1" s="1"/>
  <c r="BI31" i="1"/>
  <c r="BH31" i="1"/>
  <c r="BG31" i="1"/>
  <c r="BF31" i="1"/>
  <c r="BE31" i="1"/>
  <c r="BD31" i="1"/>
  <c r="BC31" i="1"/>
  <c r="BB31" i="1"/>
  <c r="AY31" i="1"/>
  <c r="AX31" i="1"/>
  <c r="AW31" i="1"/>
  <c r="AU31" i="1"/>
  <c r="AT31" i="1"/>
  <c r="AS31" i="1"/>
  <c r="AR31" i="1"/>
  <c r="AP31" i="1"/>
  <c r="DC31" i="1" s="1"/>
  <c r="AO31" i="1"/>
  <c r="AN31" i="1"/>
  <c r="AM31" i="1"/>
  <c r="AK31" i="1"/>
  <c r="AL31" i="1" s="1"/>
  <c r="AI31" i="1"/>
  <c r="AH31" i="1"/>
  <c r="AG31" i="1"/>
  <c r="AF31" i="1"/>
  <c r="AE31" i="1"/>
  <c r="AD31" i="1"/>
  <c r="AC31" i="1"/>
  <c r="AB31" i="1"/>
  <c r="Z31" i="1"/>
  <c r="AA31" i="1" s="1"/>
  <c r="Y31" i="1"/>
  <c r="X31" i="1"/>
  <c r="W31" i="1"/>
  <c r="V31" i="1"/>
  <c r="CI31" i="1" s="1"/>
  <c r="T31" i="1"/>
  <c r="S31" i="1"/>
  <c r="R31" i="1"/>
  <c r="P31" i="1"/>
  <c r="EX30" i="1"/>
  <c r="EW30" i="1"/>
  <c r="EV30" i="1"/>
  <c r="EU30" i="1"/>
  <c r="EP30" i="1"/>
  <c r="EO30" i="1"/>
  <c r="EN30" i="1"/>
  <c r="EM30" i="1"/>
  <c r="EL30" i="1"/>
  <c r="EK30" i="1"/>
  <c r="EJ30" i="1"/>
  <c r="EI30" i="1"/>
  <c r="EH30" i="1"/>
  <c r="EG30" i="1"/>
  <c r="EF30" i="1"/>
  <c r="EE30" i="1"/>
  <c r="ED30" i="1"/>
  <c r="EC30" i="1"/>
  <c r="EB30" i="1"/>
  <c r="EA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B30" i="1"/>
  <c r="DA30" i="1"/>
  <c r="CZ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H30" i="1"/>
  <c r="CG30" i="1"/>
  <c r="CF30" i="1"/>
  <c r="CE30" i="1"/>
  <c r="CD30" i="1"/>
  <c r="EQ30" i="1" s="1"/>
  <c r="CC30" i="1"/>
  <c r="CB30" i="1"/>
  <c r="CA30" i="1"/>
  <c r="BZ30" i="1"/>
  <c r="BY30" i="1"/>
  <c r="BX30" i="1"/>
  <c r="BW30" i="1"/>
  <c r="BV30" i="1"/>
  <c r="BU30" i="1"/>
  <c r="BT30" i="1"/>
  <c r="BS30" i="1"/>
  <c r="BN30" i="1"/>
  <c r="BM30" i="1"/>
  <c r="BL30" i="1"/>
  <c r="BK30" i="1"/>
  <c r="BJ30" i="1"/>
  <c r="DW30" i="1" s="1"/>
  <c r="BI30" i="1"/>
  <c r="BH30" i="1"/>
  <c r="BG30" i="1"/>
  <c r="BF30" i="1"/>
  <c r="BE30" i="1"/>
  <c r="BD30" i="1"/>
  <c r="BC30" i="1"/>
  <c r="BB30" i="1"/>
  <c r="AY30" i="1"/>
  <c r="AX30" i="1"/>
  <c r="AW30" i="1"/>
  <c r="AU30" i="1"/>
  <c r="AT30" i="1"/>
  <c r="AS30" i="1"/>
  <c r="AR30" i="1"/>
  <c r="AP30" i="1"/>
  <c r="DC30" i="1" s="1"/>
  <c r="AO30" i="1"/>
  <c r="AN30" i="1"/>
  <c r="AM30" i="1"/>
  <c r="AK30" i="1"/>
  <c r="AI30" i="1"/>
  <c r="AH30" i="1"/>
  <c r="AG30" i="1"/>
  <c r="AF30" i="1"/>
  <c r="AE30" i="1"/>
  <c r="AD30" i="1"/>
  <c r="AC30" i="1"/>
  <c r="AB30" i="1"/>
  <c r="Z30" i="1"/>
  <c r="Y30" i="1"/>
  <c r="X30" i="1"/>
  <c r="W30" i="1"/>
  <c r="V30" i="1"/>
  <c r="CI30" i="1" s="1"/>
  <c r="T30" i="1"/>
  <c r="S30" i="1"/>
  <c r="R30" i="1"/>
  <c r="P30" i="1"/>
  <c r="EX29" i="1"/>
  <c r="EW29" i="1"/>
  <c r="EV29" i="1"/>
  <c r="EU29" i="1"/>
  <c r="EP29" i="1"/>
  <c r="EO29" i="1"/>
  <c r="EN29" i="1"/>
  <c r="EM29" i="1"/>
  <c r="EL29" i="1"/>
  <c r="EK29" i="1"/>
  <c r="EJ29" i="1"/>
  <c r="EI29" i="1"/>
  <c r="EH29" i="1"/>
  <c r="EG29" i="1"/>
  <c r="EF29" i="1"/>
  <c r="EE29" i="1"/>
  <c r="ED29" i="1"/>
  <c r="EC29" i="1"/>
  <c r="EB29" i="1"/>
  <c r="EA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B29" i="1"/>
  <c r="DA29" i="1"/>
  <c r="CZ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H29" i="1"/>
  <c r="CG29" i="1"/>
  <c r="CF29" i="1"/>
  <c r="CE29" i="1"/>
  <c r="CD29" i="1"/>
  <c r="EQ29" i="1" s="1"/>
  <c r="CC29" i="1"/>
  <c r="CB29" i="1"/>
  <c r="CA29" i="1"/>
  <c r="BZ29" i="1"/>
  <c r="BY29" i="1"/>
  <c r="BX29" i="1"/>
  <c r="BW29" i="1"/>
  <c r="BV29" i="1"/>
  <c r="BU29" i="1"/>
  <c r="BT29" i="1"/>
  <c r="BS29" i="1"/>
  <c r="BN29" i="1"/>
  <c r="BM29" i="1"/>
  <c r="BL29" i="1"/>
  <c r="BK29" i="1"/>
  <c r="BJ29" i="1"/>
  <c r="DW29" i="1" s="1"/>
  <c r="BI29" i="1"/>
  <c r="BH29" i="1"/>
  <c r="BG29" i="1"/>
  <c r="BF29" i="1"/>
  <c r="BE29" i="1"/>
  <c r="BD29" i="1"/>
  <c r="BC29" i="1"/>
  <c r="BB29" i="1"/>
  <c r="AY29" i="1"/>
  <c r="AX29" i="1"/>
  <c r="AW29" i="1"/>
  <c r="AU29" i="1"/>
  <c r="AT29" i="1"/>
  <c r="AS29" i="1"/>
  <c r="AR29" i="1"/>
  <c r="AP29" i="1"/>
  <c r="DC29" i="1" s="1"/>
  <c r="AO29" i="1"/>
  <c r="AN29" i="1"/>
  <c r="AM29" i="1"/>
  <c r="AK29" i="1"/>
  <c r="AL29" i="1" s="1"/>
  <c r="AI29" i="1"/>
  <c r="AH29" i="1"/>
  <c r="AG29" i="1"/>
  <c r="AF29" i="1"/>
  <c r="AE29" i="1"/>
  <c r="AD29" i="1"/>
  <c r="AC29" i="1"/>
  <c r="AB29" i="1"/>
  <c r="Z29" i="1"/>
  <c r="AA29" i="1" s="1"/>
  <c r="Y29" i="1"/>
  <c r="X29" i="1"/>
  <c r="W29" i="1"/>
  <c r="V29" i="1"/>
  <c r="CI29" i="1" s="1"/>
  <c r="T29" i="1"/>
  <c r="S29" i="1"/>
  <c r="R29" i="1"/>
  <c r="P29" i="1"/>
  <c r="EX28" i="1"/>
  <c r="EW28" i="1"/>
  <c r="EV28" i="1"/>
  <c r="EU28" i="1"/>
  <c r="EP28" i="1"/>
  <c r="EO28" i="1"/>
  <c r="EN28" i="1"/>
  <c r="EM28" i="1"/>
  <c r="EL28" i="1"/>
  <c r="EK28" i="1"/>
  <c r="EJ28" i="1"/>
  <c r="EI28" i="1"/>
  <c r="EH28" i="1"/>
  <c r="EG28" i="1"/>
  <c r="EF28" i="1"/>
  <c r="EE28" i="1"/>
  <c r="ED28" i="1"/>
  <c r="EC28" i="1"/>
  <c r="EB28" i="1"/>
  <c r="EA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B28" i="1"/>
  <c r="DA28" i="1"/>
  <c r="CZ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H28" i="1"/>
  <c r="CG28" i="1"/>
  <c r="CF28" i="1"/>
  <c r="CE28" i="1"/>
  <c r="CD28" i="1"/>
  <c r="EQ28" i="1" s="1"/>
  <c r="CC28" i="1"/>
  <c r="CB28" i="1"/>
  <c r="CA28" i="1"/>
  <c r="BZ28" i="1"/>
  <c r="BY28" i="1"/>
  <c r="BX28" i="1"/>
  <c r="BW28" i="1"/>
  <c r="BV28" i="1"/>
  <c r="BU28" i="1"/>
  <c r="BT28" i="1"/>
  <c r="BS28" i="1"/>
  <c r="BN28" i="1"/>
  <c r="BM28" i="1"/>
  <c r="BL28" i="1"/>
  <c r="BK28" i="1"/>
  <c r="BJ28" i="1"/>
  <c r="DW28" i="1" s="1"/>
  <c r="BI28" i="1"/>
  <c r="BH28" i="1"/>
  <c r="BG28" i="1"/>
  <c r="BF28" i="1"/>
  <c r="BE28" i="1"/>
  <c r="BD28" i="1"/>
  <c r="BC28" i="1"/>
  <c r="BB28" i="1"/>
  <c r="AY28" i="1"/>
  <c r="AX28" i="1"/>
  <c r="AW28" i="1"/>
  <c r="AU28" i="1"/>
  <c r="AT28" i="1"/>
  <c r="AS28" i="1"/>
  <c r="AR28" i="1"/>
  <c r="AP28" i="1"/>
  <c r="DC28" i="1" s="1"/>
  <c r="AO28" i="1"/>
  <c r="AN28" i="1"/>
  <c r="AM28" i="1"/>
  <c r="AK28" i="1"/>
  <c r="AI28" i="1"/>
  <c r="AH28" i="1"/>
  <c r="AG28" i="1"/>
  <c r="AF28" i="1"/>
  <c r="AE28" i="1"/>
  <c r="AD28" i="1"/>
  <c r="AC28" i="1"/>
  <c r="AB28" i="1"/>
  <c r="Z28" i="1"/>
  <c r="Y28" i="1"/>
  <c r="X28" i="1"/>
  <c r="W28" i="1"/>
  <c r="V28" i="1"/>
  <c r="CI28" i="1" s="1"/>
  <c r="T28" i="1"/>
  <c r="S28" i="1"/>
  <c r="R28" i="1"/>
  <c r="P28" i="1"/>
  <c r="EU27" i="1"/>
  <c r="EA27" i="1"/>
  <c r="DG27" i="1"/>
  <c r="CM27" i="1"/>
  <c r="BS27" i="1"/>
  <c r="BB27" i="1"/>
  <c r="BA27" i="1" s="1"/>
  <c r="AU27" i="1"/>
  <c r="AR27" i="1"/>
  <c r="AS27" i="1" s="1"/>
  <c r="W27" i="1"/>
  <c r="V27" i="1"/>
  <c r="AA28" i="1" l="1"/>
  <c r="AA30" i="1"/>
  <c r="AA32" i="1"/>
  <c r="AA34" i="1"/>
  <c r="AA36" i="1"/>
  <c r="AA38" i="1"/>
  <c r="AA40" i="1"/>
  <c r="AA42" i="1"/>
  <c r="AA44" i="1"/>
  <c r="AA46" i="1"/>
  <c r="AA48" i="1"/>
  <c r="AA50" i="1"/>
  <c r="AA52" i="1"/>
  <c r="AA54" i="1"/>
  <c r="AA56" i="1"/>
  <c r="AA58" i="1"/>
  <c r="AA60" i="1"/>
  <c r="AA62" i="1"/>
  <c r="AA64" i="1"/>
  <c r="AA66" i="1"/>
  <c r="AA68" i="1"/>
  <c r="AA70" i="1"/>
  <c r="AA72" i="1"/>
  <c r="AA74" i="1"/>
  <c r="AA76" i="1"/>
  <c r="AA78" i="1"/>
  <c r="AA80" i="1"/>
  <c r="AA82" i="1"/>
  <c r="AA84" i="1"/>
  <c r="AA86" i="1"/>
  <c r="AA88" i="1"/>
  <c r="AA90" i="1"/>
  <c r="AA92" i="1"/>
  <c r="AA94" i="1"/>
  <c r="AA96" i="1"/>
  <c r="AA98" i="1"/>
  <c r="AL28" i="1"/>
  <c r="AL30" i="1"/>
  <c r="AL32" i="1"/>
  <c r="AL34" i="1"/>
  <c r="AL36" i="1"/>
  <c r="AL38" i="1"/>
  <c r="AL40" i="1"/>
  <c r="AL42" i="1"/>
  <c r="AL44" i="1"/>
  <c r="AL46" i="1"/>
  <c r="AL48" i="1"/>
  <c r="AL50" i="1"/>
  <c r="AL52" i="1"/>
  <c r="AL54" i="1"/>
  <c r="AL56" i="1"/>
  <c r="AL58" i="1"/>
  <c r="AL60" i="1"/>
  <c r="AL62" i="1"/>
  <c r="AL64" i="1"/>
  <c r="AL66" i="1"/>
  <c r="AL68" i="1"/>
  <c r="AL70" i="1"/>
  <c r="AL72" i="1"/>
  <c r="AL74" i="1"/>
  <c r="AL76" i="1"/>
  <c r="AL78" i="1"/>
  <c r="AL80" i="1"/>
  <c r="AL82" i="1"/>
  <c r="AL84" i="1"/>
  <c r="AL86" i="1"/>
  <c r="AL88" i="1"/>
  <c r="AL90" i="1"/>
  <c r="AL92" i="1"/>
  <c r="AL94" i="1"/>
  <c r="AL96" i="1"/>
  <c r="AL98" i="1"/>
  <c r="AL100" i="1"/>
  <c r="AL102" i="1"/>
  <c r="AA100" i="1"/>
  <c r="AA102" i="1"/>
  <c r="AA104" i="1"/>
  <c r="AA106" i="1"/>
  <c r="AA108" i="1"/>
  <c r="AA110" i="1"/>
  <c r="AA112" i="1"/>
  <c r="AA114" i="1"/>
  <c r="AA116" i="1"/>
  <c r="AA118" i="1"/>
  <c r="AA120" i="1"/>
  <c r="AA122" i="1"/>
  <c r="AA124" i="1"/>
  <c r="AA126" i="1"/>
  <c r="AA128" i="1"/>
  <c r="AA130" i="1"/>
  <c r="AA132" i="1"/>
  <c r="AA134" i="1"/>
  <c r="AA136" i="1"/>
  <c r="AA138" i="1"/>
  <c r="AA140" i="1"/>
  <c r="AA142" i="1"/>
  <c r="AA144" i="1"/>
  <c r="AA146" i="1"/>
  <c r="AA148" i="1"/>
  <c r="AA150" i="1"/>
  <c r="AA152" i="1"/>
  <c r="AA154" i="1"/>
  <c r="AA156" i="1"/>
  <c r="AA158" i="1"/>
  <c r="AA160" i="1"/>
  <c r="AA162" i="1"/>
  <c r="AA164" i="1"/>
  <c r="AA166" i="1"/>
  <c r="AA168" i="1"/>
  <c r="AA170" i="1"/>
  <c r="AA172" i="1"/>
  <c r="AA174" i="1"/>
  <c r="AA176" i="1"/>
  <c r="AA178" i="1"/>
  <c r="AA180" i="1"/>
  <c r="AA182" i="1"/>
  <c r="AA184" i="1"/>
  <c r="AA186" i="1"/>
  <c r="AA188" i="1"/>
  <c r="AA190" i="1"/>
  <c r="AA192" i="1"/>
  <c r="AA194" i="1"/>
  <c r="AA196" i="1"/>
  <c r="AA198" i="1"/>
  <c r="AA200" i="1"/>
  <c r="AA202" i="1"/>
  <c r="AA204" i="1"/>
  <c r="AA206" i="1"/>
  <c r="AA208" i="1"/>
  <c r="AA210" i="1"/>
  <c r="AA212" i="1"/>
  <c r="AA214" i="1"/>
  <c r="AA216" i="1"/>
  <c r="AA218" i="1"/>
  <c r="AA220" i="1"/>
  <c r="AA222" i="1"/>
  <c r="AA224" i="1"/>
  <c r="AA226" i="1"/>
  <c r="AA228" i="1"/>
  <c r="AA230" i="1"/>
  <c r="AA232" i="1"/>
  <c r="AA234" i="1"/>
  <c r="AA236" i="1"/>
  <c r="AA238" i="1"/>
  <c r="AA240" i="1"/>
  <c r="AA242" i="1"/>
  <c r="AA244" i="1"/>
  <c r="AA246" i="1"/>
  <c r="AA248" i="1"/>
  <c r="AA250" i="1"/>
  <c r="AA252" i="1"/>
  <c r="AA254" i="1"/>
  <c r="AA256" i="1"/>
  <c r="AA258" i="1"/>
  <c r="AA260" i="1"/>
  <c r="AA262" i="1"/>
  <c r="AA264" i="1"/>
  <c r="AA266" i="1"/>
  <c r="AA268" i="1"/>
  <c r="AL104" i="1"/>
  <c r="AL106" i="1"/>
  <c r="AL108" i="1"/>
  <c r="AL110" i="1"/>
  <c r="AL112" i="1"/>
  <c r="AL114" i="1"/>
  <c r="AL116" i="1"/>
  <c r="AL118" i="1"/>
  <c r="AL120" i="1"/>
  <c r="AL122" i="1"/>
  <c r="AL124" i="1"/>
  <c r="AL126" i="1"/>
  <c r="AL128" i="1"/>
  <c r="AL130" i="1"/>
  <c r="AL132" i="1"/>
  <c r="AL134" i="1"/>
  <c r="AL136" i="1"/>
  <c r="AL138" i="1"/>
  <c r="AL140" i="1"/>
  <c r="AL142" i="1"/>
  <c r="AL144" i="1"/>
  <c r="AL146" i="1"/>
  <c r="AL148" i="1"/>
  <c r="AL150" i="1"/>
  <c r="AL152" i="1"/>
  <c r="AL154" i="1"/>
  <c r="AL156" i="1"/>
  <c r="AL158" i="1"/>
  <c r="AL160" i="1"/>
  <c r="AL162" i="1"/>
  <c r="AL164" i="1"/>
  <c r="AL166" i="1"/>
  <c r="AL168" i="1"/>
  <c r="AL170" i="1"/>
  <c r="AL172" i="1"/>
  <c r="AL174" i="1"/>
  <c r="AL176" i="1"/>
  <c r="AL178" i="1"/>
  <c r="AL180" i="1"/>
  <c r="AL182" i="1"/>
  <c r="AL184" i="1"/>
  <c r="AL186" i="1"/>
  <c r="AL188" i="1"/>
  <c r="AL190" i="1"/>
  <c r="AL192" i="1"/>
  <c r="AL194" i="1"/>
  <c r="AL196" i="1"/>
  <c r="AL198" i="1"/>
  <c r="AL200" i="1"/>
  <c r="AL202" i="1"/>
  <c r="AL204" i="1"/>
  <c r="AL206" i="1"/>
  <c r="AL208" i="1"/>
  <c r="AL210" i="1"/>
  <c r="AL212" i="1"/>
  <c r="AL214" i="1"/>
  <c r="AL216" i="1"/>
  <c r="AL218" i="1"/>
  <c r="AL220" i="1"/>
  <c r="AL222" i="1"/>
  <c r="AL224" i="1"/>
  <c r="AL226" i="1"/>
  <c r="AL228" i="1"/>
  <c r="AL230" i="1"/>
  <c r="AL232" i="1"/>
  <c r="AL234" i="1"/>
  <c r="AL236" i="1"/>
  <c r="AL238" i="1"/>
  <c r="AL240" i="1"/>
  <c r="AL242" i="1"/>
  <c r="AL244" i="1"/>
  <c r="AL246" i="1"/>
  <c r="AL248" i="1"/>
  <c r="AL250" i="1"/>
  <c r="AL252" i="1"/>
  <c r="AL254" i="1"/>
  <c r="AL256" i="1"/>
  <c r="AL258" i="1"/>
  <c r="AL260" i="1"/>
  <c r="AL262" i="1"/>
  <c r="AL264" i="1"/>
  <c r="AL266" i="1"/>
  <c r="AL268" i="1"/>
  <c r="AL270" i="1"/>
  <c r="AL272" i="1"/>
  <c r="AL274" i="1"/>
  <c r="AL276" i="1"/>
  <c r="AL278" i="1"/>
  <c r="AL280" i="1"/>
  <c r="AL282" i="1"/>
  <c r="AL284" i="1"/>
  <c r="AL286" i="1"/>
  <c r="AL288" i="1"/>
  <c r="AL290" i="1"/>
  <c r="AL292" i="1"/>
  <c r="AL294" i="1"/>
  <c r="AL296" i="1"/>
  <c r="AL298" i="1"/>
  <c r="AL300" i="1"/>
  <c r="AL302" i="1"/>
  <c r="AL304" i="1"/>
  <c r="AL306" i="1"/>
  <c r="AL308" i="1"/>
  <c r="AL310" i="1"/>
  <c r="AL312" i="1"/>
  <c r="AL314" i="1"/>
  <c r="AL316" i="1"/>
  <c r="AL318" i="1"/>
  <c r="AL320" i="1"/>
  <c r="AL322" i="1"/>
  <c r="AL324" i="1"/>
  <c r="AL326" i="1"/>
  <c r="AL328" i="1"/>
  <c r="AL330" i="1"/>
  <c r="AL332" i="1"/>
  <c r="AL334" i="1"/>
  <c r="AL336" i="1"/>
  <c r="AL338" i="1"/>
  <c r="AL340" i="1"/>
  <c r="AL342" i="1"/>
  <c r="AL344" i="1"/>
  <c r="AL346" i="1"/>
  <c r="AL348" i="1"/>
  <c r="AL350" i="1"/>
  <c r="AL352" i="1"/>
  <c r="AL354" i="1"/>
  <c r="AL356" i="1"/>
  <c r="AL358" i="1"/>
  <c r="AL360" i="1"/>
  <c r="AL362" i="1"/>
  <c r="AL364" i="1"/>
  <c r="AL366" i="1"/>
  <c r="AL368" i="1"/>
  <c r="AL370" i="1"/>
  <c r="AL372" i="1"/>
  <c r="AL374" i="1"/>
  <c r="AL376" i="1"/>
  <c r="AL378" i="1"/>
  <c r="AL380" i="1"/>
  <c r="AL382" i="1"/>
  <c r="AL384" i="1"/>
  <c r="AL386" i="1"/>
  <c r="AL388" i="1"/>
  <c r="AL390" i="1"/>
  <c r="AL392" i="1"/>
  <c r="AL394" i="1"/>
  <c r="AL396" i="1"/>
  <c r="AL398" i="1"/>
  <c r="AL400" i="1"/>
  <c r="AL402" i="1"/>
  <c r="AL404" i="1"/>
  <c r="AL406" i="1"/>
  <c r="AL408" i="1"/>
  <c r="AL410" i="1"/>
  <c r="AL412" i="1"/>
  <c r="AL414" i="1"/>
  <c r="AL416" i="1"/>
  <c r="AL418" i="1"/>
  <c r="AL420" i="1"/>
  <c r="AL422" i="1"/>
  <c r="AL424" i="1"/>
  <c r="AL426" i="1"/>
  <c r="AL428" i="1"/>
  <c r="AL430" i="1"/>
  <c r="AL432" i="1"/>
  <c r="AL434" i="1"/>
  <c r="AL436" i="1"/>
  <c r="AL442" i="1"/>
  <c r="X27" i="1"/>
  <c r="Y27" i="1" s="1"/>
  <c r="Z27" i="1" s="1"/>
  <c r="CI27" i="1"/>
  <c r="AT27" i="1"/>
  <c r="AB27" i="1"/>
  <c r="AA27" i="1"/>
  <c r="AW27" i="1"/>
  <c r="AL173" i="1"/>
  <c r="AL175" i="1"/>
  <c r="AL215" i="1"/>
  <c r="AL217" i="1"/>
  <c r="AA294" i="1"/>
  <c r="AX27" i="1" l="1"/>
  <c r="AY27" i="1"/>
  <c r="AI27" i="1"/>
  <c r="AE27" i="1"/>
  <c r="AM27" i="1" s="1"/>
  <c r="AC27" i="1"/>
  <c r="AD27" i="1" s="1"/>
  <c r="AF27" i="1" l="1"/>
  <c r="AG27" i="1"/>
  <c r="AH27" i="1" s="1"/>
  <c r="DS27" i="1" l="1"/>
  <c r="CE27" i="1"/>
  <c r="EM27" i="1"/>
  <c r="CY27" i="1"/>
  <c r="BK27" i="1"/>
  <c r="AN27" i="1"/>
  <c r="AO27" i="1" s="1"/>
  <c r="AL27" i="1"/>
  <c r="BC27" i="1"/>
  <c r="BF27" i="1" l="1"/>
  <c r="BG27" i="1" s="1"/>
  <c r="BH27" i="1" s="1"/>
  <c r="BI27" i="1" s="1"/>
  <c r="BL27" i="1" s="1"/>
  <c r="BM27" i="1" s="1"/>
  <c r="BD27" i="1"/>
  <c r="BE27" i="1" s="1"/>
  <c r="AP27" i="1"/>
  <c r="DC27" i="1" s="1"/>
  <c r="BJ27" i="1"/>
  <c r="DW27" i="1" s="1"/>
  <c r="DH14" i="1" l="1"/>
  <c r="EU17" i="1"/>
  <c r="EA17" i="1"/>
  <c r="DG17" i="1"/>
  <c r="CM17" i="1"/>
  <c r="BS17" i="1"/>
  <c r="BB17" i="1"/>
  <c r="AU17" i="1"/>
  <c r="EU26" i="1"/>
  <c r="EA26" i="1"/>
  <c r="DG26" i="1"/>
  <c r="CM26" i="1"/>
  <c r="BS26" i="1"/>
  <c r="AU26" i="1"/>
  <c r="EU25" i="1"/>
  <c r="EA25" i="1"/>
  <c r="DG25" i="1"/>
  <c r="CM25" i="1"/>
  <c r="BS25" i="1"/>
  <c r="BB25" i="1"/>
  <c r="AU25" i="1"/>
  <c r="EU24" i="1"/>
  <c r="EA24" i="1"/>
  <c r="DG24" i="1"/>
  <c r="CM24" i="1"/>
  <c r="BS24" i="1"/>
  <c r="BB24" i="1"/>
  <c r="AU24" i="1"/>
  <c r="EU23" i="1"/>
  <c r="EA23" i="1"/>
  <c r="DG23" i="1"/>
  <c r="CM23" i="1"/>
  <c r="BS23" i="1"/>
  <c r="BB23" i="1"/>
  <c r="EU22" i="1"/>
  <c r="EA22" i="1"/>
  <c r="DG22" i="1"/>
  <c r="CM22" i="1"/>
  <c r="BS22" i="1"/>
  <c r="BB22" i="1"/>
  <c r="AU22" i="1"/>
  <c r="EU21" i="1"/>
  <c r="EA21" i="1"/>
  <c r="DG21" i="1"/>
  <c r="CM21" i="1"/>
  <c r="BS21" i="1"/>
  <c r="BB21" i="1"/>
  <c r="AU21" i="1"/>
  <c r="EU20" i="1"/>
  <c r="EA20" i="1"/>
  <c r="DG20" i="1"/>
  <c r="CM20" i="1"/>
  <c r="BS20" i="1"/>
  <c r="BB20" i="1"/>
  <c r="AU20" i="1"/>
  <c r="EU19" i="1"/>
  <c r="EA19" i="1"/>
  <c r="DG19" i="1"/>
  <c r="CM19" i="1"/>
  <c r="BS19" i="1"/>
  <c r="BB19" i="1"/>
  <c r="AU19" i="1"/>
  <c r="EU18" i="1"/>
  <c r="EA18" i="1"/>
  <c r="DG18" i="1"/>
  <c r="CM18" i="1"/>
  <c r="BS18" i="1"/>
  <c r="BB18" i="1"/>
  <c r="AU18" i="1"/>
  <c r="W26" i="1"/>
  <c r="W25" i="1"/>
  <c r="W24" i="1"/>
  <c r="W23" i="1"/>
  <c r="W22" i="1"/>
  <c r="W21" i="1"/>
  <c r="W20" i="1"/>
  <c r="W19" i="1"/>
  <c r="W18" i="1"/>
  <c r="W17" i="1"/>
  <c r="W16" i="1"/>
  <c r="V16" i="1"/>
  <c r="V17" i="1" s="1"/>
  <c r="V18" i="1" l="1"/>
  <c r="X17" i="1"/>
  <c r="X16" i="1"/>
  <c r="V19" i="1" l="1"/>
  <c r="X18" i="1"/>
  <c r="C27" i="8"/>
  <c r="C28" i="8" s="1"/>
  <c r="V20" i="1" l="1"/>
  <c r="X19" i="1"/>
  <c r="V21" i="1" l="1"/>
  <c r="X20" i="1"/>
  <c r="V22" i="1" l="1"/>
  <c r="X21" i="1"/>
  <c r="V23" i="1" l="1"/>
  <c r="X22" i="1"/>
  <c r="V24" i="1" l="1"/>
  <c r="X23" i="1"/>
  <c r="V25" i="1" l="1"/>
  <c r="X24" i="1"/>
  <c r="V26" i="1" l="1"/>
  <c r="X26" i="1" s="1"/>
  <c r="X25" i="1"/>
  <c r="T14" i="1" l="1"/>
  <c r="T8" i="1" s="1"/>
  <c r="H14" i="1"/>
  <c r="DG14" i="1" s="1"/>
  <c r="L26" i="1" l="1"/>
  <c r="L20" i="1"/>
  <c r="L21" i="1"/>
  <c r="L22" i="1"/>
  <c r="L23" i="1"/>
  <c r="L24" i="1"/>
  <c r="L25" i="1"/>
  <c r="K14" i="1"/>
  <c r="J14" i="1" s="1"/>
  <c r="H16" i="1"/>
  <c r="EA16" i="1" l="1"/>
  <c r="CM16" i="1"/>
  <c r="EU16" i="1"/>
  <c r="DG16" i="1"/>
  <c r="BS16" i="1"/>
  <c r="BB16" i="1"/>
  <c r="EV14" i="1"/>
  <c r="EU14" i="1"/>
  <c r="EB14" i="1"/>
  <c r="EA14" i="1"/>
  <c r="DC14" i="1"/>
  <c r="CN14" i="1"/>
  <c r="CM14" i="1"/>
  <c r="AU14" i="1"/>
  <c r="L19" i="1"/>
  <c r="EQ14" i="1" l="1"/>
  <c r="DW14" i="1"/>
  <c r="L16" i="1"/>
  <c r="L17" i="1"/>
  <c r="L18" i="1"/>
  <c r="M16" i="1" l="1"/>
  <c r="CI14" i="1"/>
  <c r="T7" i="1"/>
  <c r="C4" i="8"/>
  <c r="C6" i="8" s="1"/>
  <c r="D4" i="8"/>
  <c r="D6" i="8" s="1"/>
  <c r="C5" i="8"/>
  <c r="D5" i="8"/>
  <c r="C17" i="8"/>
  <c r="I6" i="8"/>
  <c r="I4" i="8"/>
  <c r="G6" i="10"/>
  <c r="H6" i="10"/>
  <c r="G504" i="10"/>
  <c r="H504" i="10" s="1"/>
  <c r="G253" i="10"/>
  <c r="H253" i="10"/>
  <c r="I253" i="10" s="1"/>
  <c r="J253" i="10" s="1"/>
  <c r="C253" i="10" s="1"/>
  <c r="K253" i="10"/>
  <c r="D253" i="10" s="1"/>
  <c r="G128" i="10"/>
  <c r="H128" i="10" s="1"/>
  <c r="G190" i="10"/>
  <c r="H190" i="10" s="1"/>
  <c r="G221" i="10"/>
  <c r="H221" i="10"/>
  <c r="G237" i="10"/>
  <c r="H237" i="10" s="1"/>
  <c r="G245" i="10"/>
  <c r="H245" i="10" s="1"/>
  <c r="G249" i="10"/>
  <c r="H249" i="10" s="1"/>
  <c r="G247" i="10"/>
  <c r="H247" i="10" s="1"/>
  <c r="G248" i="10"/>
  <c r="H248" i="10"/>
  <c r="I248" i="10" s="1"/>
  <c r="J248" i="10" s="1"/>
  <c r="C248" i="10" s="1"/>
  <c r="G378" i="10"/>
  <c r="H378" i="10" s="1"/>
  <c r="G441" i="10"/>
  <c r="H441" i="10" s="1"/>
  <c r="G409" i="10"/>
  <c r="H409" i="10"/>
  <c r="G425" i="10"/>
  <c r="H425" i="10" s="1"/>
  <c r="G417" i="10"/>
  <c r="H417" i="10" s="1"/>
  <c r="G413" i="10"/>
  <c r="H413" i="10" s="1"/>
  <c r="G411" i="10"/>
  <c r="H411" i="10" s="1"/>
  <c r="G412" i="10"/>
  <c r="H412" i="10"/>
  <c r="I412" i="10" s="1"/>
  <c r="J412" i="10" s="1"/>
  <c r="C412" i="10" s="1"/>
  <c r="G315" i="10"/>
  <c r="H315" i="10" s="1"/>
  <c r="G346" i="10"/>
  <c r="H346" i="10" s="1"/>
  <c r="G362" i="10"/>
  <c r="H362" i="10"/>
  <c r="G370" i="10"/>
  <c r="H370" i="10" s="1"/>
  <c r="G366" i="10"/>
  <c r="H366" i="10" s="1"/>
  <c r="G364" i="10"/>
  <c r="H364" i="10" s="1"/>
  <c r="G363" i="10"/>
  <c r="H363" i="10" s="1"/>
  <c r="G754" i="10"/>
  <c r="H754" i="10"/>
  <c r="I754" i="10" s="1"/>
  <c r="J754" i="10" s="1"/>
  <c r="C754" i="10" s="1"/>
  <c r="G629" i="10"/>
  <c r="H629" i="10" s="1"/>
  <c r="G566" i="10"/>
  <c r="H566" i="10" s="1"/>
  <c r="G535" i="10"/>
  <c r="H535" i="10"/>
  <c r="G519" i="10"/>
  <c r="H519" i="10" s="1"/>
  <c r="G527" i="10"/>
  <c r="H527" i="10" s="1"/>
  <c r="G523" i="10"/>
  <c r="H523" i="10" s="1"/>
  <c r="G521" i="10"/>
  <c r="H521" i="10" s="1"/>
  <c r="G520" i="10"/>
  <c r="H520" i="10"/>
  <c r="I520" i="10" s="1"/>
  <c r="J520" i="10" s="1"/>
  <c r="C520" i="10" s="1"/>
  <c r="G597" i="10"/>
  <c r="H597" i="10" s="1"/>
  <c r="G581" i="10"/>
  <c r="H581" i="10" s="1"/>
  <c r="G573" i="10"/>
  <c r="H573" i="10"/>
  <c r="G577" i="10"/>
  <c r="H577" i="10" s="1"/>
  <c r="G575" i="10"/>
  <c r="H575" i="10" s="1"/>
  <c r="G576" i="10"/>
  <c r="H576" i="10" s="1"/>
  <c r="G691" i="10"/>
  <c r="H691" i="10" s="1"/>
  <c r="G722" i="10"/>
  <c r="H722" i="10"/>
  <c r="I722" i="10" s="1"/>
  <c r="J722" i="10" s="1"/>
  <c r="C722" i="10" s="1"/>
  <c r="G706" i="10"/>
  <c r="H706" i="10" s="1"/>
  <c r="G714" i="10"/>
  <c r="H714" i="10" s="1"/>
  <c r="G718" i="10"/>
  <c r="H718" i="10"/>
  <c r="G716" i="10"/>
  <c r="H716" i="10" s="1"/>
  <c r="G715" i="10"/>
  <c r="H715" i="10" s="1"/>
  <c r="G205" i="10"/>
  <c r="H205" i="10" s="1"/>
  <c r="G213" i="10"/>
  <c r="H213" i="10" s="1"/>
  <c r="G209" i="10"/>
  <c r="H209" i="10"/>
  <c r="I209" i="10" s="1"/>
  <c r="J209" i="10" s="1"/>
  <c r="C209" i="10" s="1"/>
  <c r="G207" i="10"/>
  <c r="H207" i="10" s="1"/>
  <c r="G208" i="10"/>
  <c r="H208" i="10" s="1"/>
  <c r="G505" i="10"/>
  <c r="H505" i="10"/>
  <c r="G506" i="10"/>
  <c r="H506" i="10" s="1"/>
  <c r="I506" i="10" s="1"/>
  <c r="J506" i="10" s="1"/>
  <c r="G507" i="10"/>
  <c r="H507" i="10" s="1"/>
  <c r="G508" i="10"/>
  <c r="H508" i="10"/>
  <c r="I508" i="10" s="1"/>
  <c r="J508" i="10" s="1"/>
  <c r="G509" i="10"/>
  <c r="H509" i="10"/>
  <c r="G510" i="10"/>
  <c r="H510" i="10" s="1"/>
  <c r="I510" i="10" s="1"/>
  <c r="J510" i="10" s="1"/>
  <c r="G511" i="10"/>
  <c r="H511" i="10" s="1"/>
  <c r="G512" i="10"/>
  <c r="H512" i="10"/>
  <c r="I512" i="10" s="1"/>
  <c r="J512" i="10" s="1"/>
  <c r="G513" i="10"/>
  <c r="H513" i="10"/>
  <c r="G514" i="10"/>
  <c r="H514" i="10" s="1"/>
  <c r="I514" i="10" s="1"/>
  <c r="J514" i="10"/>
  <c r="G515" i="10"/>
  <c r="H515" i="10" s="1"/>
  <c r="G516" i="10"/>
  <c r="H516" i="10"/>
  <c r="I516" i="10" s="1"/>
  <c r="J516" i="10" s="1"/>
  <c r="G517" i="10"/>
  <c r="H517" i="10"/>
  <c r="G518" i="10"/>
  <c r="H518" i="10" s="1"/>
  <c r="I518" i="10" s="1"/>
  <c r="J518" i="10" s="1"/>
  <c r="G522" i="10"/>
  <c r="H522" i="10" s="1"/>
  <c r="G524" i="10"/>
  <c r="H524" i="10"/>
  <c r="I524" i="10" s="1"/>
  <c r="J524" i="10" s="1"/>
  <c r="G525" i="10"/>
  <c r="H525" i="10"/>
  <c r="G526" i="10"/>
  <c r="H526" i="10" s="1"/>
  <c r="I526" i="10" s="1"/>
  <c r="J526" i="10"/>
  <c r="G528" i="10"/>
  <c r="H528" i="10" s="1"/>
  <c r="G529" i="10"/>
  <c r="H529" i="10"/>
  <c r="I529" i="10" s="1"/>
  <c r="J529" i="10" s="1"/>
  <c r="G530" i="10"/>
  <c r="H530" i="10"/>
  <c r="G531" i="10"/>
  <c r="H531" i="10" s="1"/>
  <c r="I531" i="10" s="1"/>
  <c r="J531" i="10" s="1"/>
  <c r="G532" i="10"/>
  <c r="H532" i="10" s="1"/>
  <c r="G533" i="10"/>
  <c r="H533" i="10"/>
  <c r="I533" i="10" s="1"/>
  <c r="J533" i="10" s="1"/>
  <c r="G534" i="10"/>
  <c r="H534" i="10"/>
  <c r="G536" i="10"/>
  <c r="H536" i="10" s="1"/>
  <c r="I536" i="10" s="1"/>
  <c r="J536" i="10"/>
  <c r="G537" i="10"/>
  <c r="H537" i="10" s="1"/>
  <c r="G538" i="10"/>
  <c r="H538" i="10"/>
  <c r="I538" i="10" s="1"/>
  <c r="J538" i="10" s="1"/>
  <c r="G539" i="10"/>
  <c r="H539" i="10"/>
  <c r="G540" i="10"/>
  <c r="H540" i="10" s="1"/>
  <c r="I540" i="10" s="1"/>
  <c r="J540" i="10" s="1"/>
  <c r="G541" i="10"/>
  <c r="H541" i="10"/>
  <c r="G542" i="10"/>
  <c r="H542" i="10"/>
  <c r="I542" i="10" s="1"/>
  <c r="J542" i="10" s="1"/>
  <c r="G543" i="10"/>
  <c r="H543" i="10"/>
  <c r="G544" i="10"/>
  <c r="H544" i="10"/>
  <c r="I544" i="10" s="1"/>
  <c r="J544" i="10"/>
  <c r="G545" i="10"/>
  <c r="H545" i="10"/>
  <c r="G546" i="10"/>
  <c r="H546" i="10"/>
  <c r="I546" i="10" s="1"/>
  <c r="J546" i="10" s="1"/>
  <c r="G547" i="10"/>
  <c r="H547" i="10"/>
  <c r="G548" i="10"/>
  <c r="H548" i="10"/>
  <c r="I548" i="10" s="1"/>
  <c r="J548" i="10" s="1"/>
  <c r="G549" i="10"/>
  <c r="H549" i="10"/>
  <c r="G550" i="10"/>
  <c r="H550" i="10"/>
  <c r="I550" i="10" s="1"/>
  <c r="J550" i="10" s="1"/>
  <c r="G551" i="10"/>
  <c r="H551" i="10"/>
  <c r="G552" i="10"/>
  <c r="H552" i="10"/>
  <c r="I552" i="10" s="1"/>
  <c r="J552" i="10"/>
  <c r="G553" i="10"/>
  <c r="H553" i="10"/>
  <c r="G554" i="10"/>
  <c r="H554" i="10"/>
  <c r="I554" i="10" s="1"/>
  <c r="J554" i="10" s="1"/>
  <c r="G555" i="10"/>
  <c r="H555" i="10"/>
  <c r="G556" i="10"/>
  <c r="H556" i="10"/>
  <c r="I556" i="10" s="1"/>
  <c r="J556" i="10" s="1"/>
  <c r="G557" i="10"/>
  <c r="H557" i="10"/>
  <c r="G558" i="10"/>
  <c r="H558" i="10"/>
  <c r="I558" i="10" s="1"/>
  <c r="J558" i="10" s="1"/>
  <c r="G559" i="10"/>
  <c r="H559" i="10"/>
  <c r="G560" i="10"/>
  <c r="H560" i="10"/>
  <c r="I560" i="10" s="1"/>
  <c r="J560" i="10"/>
  <c r="G561" i="10"/>
  <c r="H561" i="10"/>
  <c r="G562" i="10"/>
  <c r="H562" i="10"/>
  <c r="I562" i="10" s="1"/>
  <c r="J562" i="10" s="1"/>
  <c r="G563" i="10"/>
  <c r="H563" i="10"/>
  <c r="G564" i="10"/>
  <c r="H564" i="10"/>
  <c r="I564" i="10" s="1"/>
  <c r="J564" i="10"/>
  <c r="G565" i="10"/>
  <c r="H565" i="10"/>
  <c r="G567" i="10"/>
  <c r="H567" i="10"/>
  <c r="I567" i="10" s="1"/>
  <c r="J567" i="10" s="1"/>
  <c r="G568" i="10"/>
  <c r="H568" i="10"/>
  <c r="G569" i="10"/>
  <c r="H569" i="10"/>
  <c r="I569" i="10" s="1"/>
  <c r="J569" i="10"/>
  <c r="G570" i="10"/>
  <c r="H570" i="10"/>
  <c r="G571" i="10"/>
  <c r="H571" i="10"/>
  <c r="I571" i="10" s="1"/>
  <c r="J571" i="10" s="1"/>
  <c r="G572" i="10"/>
  <c r="H572" i="10"/>
  <c r="G574" i="10"/>
  <c r="H574" i="10" s="1"/>
  <c r="I574" i="10" s="1"/>
  <c r="J574" i="10" s="1"/>
  <c r="G578" i="10"/>
  <c r="H578" i="10" s="1"/>
  <c r="G579" i="10"/>
  <c r="H579" i="10" s="1"/>
  <c r="I579" i="10" s="1"/>
  <c r="J579" i="10" s="1"/>
  <c r="G580" i="10"/>
  <c r="H580" i="10" s="1"/>
  <c r="G582" i="10"/>
  <c r="H582" i="10" s="1"/>
  <c r="I582" i="10" s="1"/>
  <c r="J582" i="10" s="1"/>
  <c r="G583" i="10"/>
  <c r="H583" i="10" s="1"/>
  <c r="G584" i="10"/>
  <c r="H584" i="10" s="1"/>
  <c r="I584" i="10" s="1"/>
  <c r="J584" i="10" s="1"/>
  <c r="G585" i="10"/>
  <c r="H585" i="10" s="1"/>
  <c r="G586" i="10"/>
  <c r="H586" i="10" s="1"/>
  <c r="I586" i="10" s="1"/>
  <c r="J586" i="10" s="1"/>
  <c r="G587" i="10"/>
  <c r="H587" i="10" s="1"/>
  <c r="G588" i="10"/>
  <c r="H588" i="10" s="1"/>
  <c r="I588" i="10" s="1"/>
  <c r="J588" i="10" s="1"/>
  <c r="G589" i="10"/>
  <c r="H589" i="10" s="1"/>
  <c r="G590" i="10"/>
  <c r="H590" i="10" s="1"/>
  <c r="I590" i="10" s="1"/>
  <c r="J590" i="10" s="1"/>
  <c r="G591" i="10"/>
  <c r="H591" i="10" s="1"/>
  <c r="G592" i="10"/>
  <c r="H592" i="10" s="1"/>
  <c r="I592" i="10" s="1"/>
  <c r="J592" i="10" s="1"/>
  <c r="G593" i="10"/>
  <c r="H593" i="10" s="1"/>
  <c r="G594" i="10"/>
  <c r="H594" i="10" s="1"/>
  <c r="I594" i="10" s="1"/>
  <c r="J594" i="10" s="1"/>
  <c r="G595" i="10"/>
  <c r="H595" i="10" s="1"/>
  <c r="G596" i="10"/>
  <c r="H596" i="10" s="1"/>
  <c r="I596" i="10" s="1"/>
  <c r="J596" i="10" s="1"/>
  <c r="G598" i="10"/>
  <c r="H598" i="10" s="1"/>
  <c r="G599" i="10"/>
  <c r="H599" i="10" s="1"/>
  <c r="I599" i="10" s="1"/>
  <c r="J599" i="10" s="1"/>
  <c r="G600" i="10"/>
  <c r="H600" i="10" s="1"/>
  <c r="G601" i="10"/>
  <c r="H601" i="10" s="1"/>
  <c r="I601" i="10" s="1"/>
  <c r="J601" i="10" s="1"/>
  <c r="G602" i="10"/>
  <c r="H602" i="10" s="1"/>
  <c r="G603" i="10"/>
  <c r="H603" i="10" s="1"/>
  <c r="I603" i="10" s="1"/>
  <c r="J603" i="10" s="1"/>
  <c r="G604" i="10"/>
  <c r="H604" i="10" s="1"/>
  <c r="G605" i="10"/>
  <c r="H605" i="10" s="1"/>
  <c r="I605" i="10" s="1"/>
  <c r="J605" i="10" s="1"/>
  <c r="G606" i="10"/>
  <c r="H606" i="10" s="1"/>
  <c r="G607" i="10"/>
  <c r="H607" i="10" s="1"/>
  <c r="I607" i="10" s="1"/>
  <c r="J607" i="10" s="1"/>
  <c r="G608" i="10"/>
  <c r="H608" i="10" s="1"/>
  <c r="G609" i="10"/>
  <c r="H609" i="10" s="1"/>
  <c r="I609" i="10" s="1"/>
  <c r="J609" i="10" s="1"/>
  <c r="G610" i="10"/>
  <c r="H610" i="10" s="1"/>
  <c r="G611" i="10"/>
  <c r="H611" i="10" s="1"/>
  <c r="I611" i="10" s="1"/>
  <c r="J611" i="10" s="1"/>
  <c r="G612" i="10"/>
  <c r="H612" i="10" s="1"/>
  <c r="G613" i="10"/>
  <c r="H613" i="10" s="1"/>
  <c r="I613" i="10" s="1"/>
  <c r="J613" i="10" s="1"/>
  <c r="G614" i="10"/>
  <c r="H614" i="10" s="1"/>
  <c r="G615" i="10"/>
  <c r="H615" i="10" s="1"/>
  <c r="I615" i="10" s="1"/>
  <c r="J615" i="10" s="1"/>
  <c r="G616" i="10"/>
  <c r="H616" i="10" s="1"/>
  <c r="G617" i="10"/>
  <c r="H617" i="10" s="1"/>
  <c r="I617" i="10" s="1"/>
  <c r="J617" i="10" s="1"/>
  <c r="G618" i="10"/>
  <c r="H618" i="10" s="1"/>
  <c r="G619" i="10"/>
  <c r="H619" i="10" s="1"/>
  <c r="I619" i="10" s="1"/>
  <c r="J619" i="10" s="1"/>
  <c r="G620" i="10"/>
  <c r="H620" i="10" s="1"/>
  <c r="G621" i="10"/>
  <c r="H621" i="10" s="1"/>
  <c r="I621" i="10" s="1"/>
  <c r="J621" i="10" s="1"/>
  <c r="G622" i="10"/>
  <c r="H622" i="10" s="1"/>
  <c r="G623" i="10"/>
  <c r="H623" i="10" s="1"/>
  <c r="I623" i="10" s="1"/>
  <c r="J623" i="10" s="1"/>
  <c r="G624" i="10"/>
  <c r="H624" i="10" s="1"/>
  <c r="G625" i="10"/>
  <c r="H625" i="10" s="1"/>
  <c r="I625" i="10" s="1"/>
  <c r="J625" i="10" s="1"/>
  <c r="G626" i="10"/>
  <c r="H626" i="10" s="1"/>
  <c r="G627" i="10"/>
  <c r="H627" i="10" s="1"/>
  <c r="I627" i="10" s="1"/>
  <c r="J627" i="10" s="1"/>
  <c r="G628" i="10"/>
  <c r="H628" i="10" s="1"/>
  <c r="G630" i="10"/>
  <c r="H630" i="10" s="1"/>
  <c r="I630" i="10" s="1"/>
  <c r="J630" i="10" s="1"/>
  <c r="G631" i="10"/>
  <c r="H631" i="10" s="1"/>
  <c r="G632" i="10"/>
  <c r="H632" i="10" s="1"/>
  <c r="I632" i="10" s="1"/>
  <c r="J632" i="10" s="1"/>
  <c r="G633" i="10"/>
  <c r="H633" i="10" s="1"/>
  <c r="G634" i="10"/>
  <c r="H634" i="10" s="1"/>
  <c r="I634" i="10" s="1"/>
  <c r="J634" i="10" s="1"/>
  <c r="G635" i="10"/>
  <c r="H635" i="10" s="1"/>
  <c r="G636" i="10"/>
  <c r="H636" i="10" s="1"/>
  <c r="I636" i="10" s="1"/>
  <c r="J636" i="10" s="1"/>
  <c r="G637" i="10"/>
  <c r="H637" i="10" s="1"/>
  <c r="G638" i="10"/>
  <c r="H638" i="10" s="1"/>
  <c r="I638" i="10" s="1"/>
  <c r="J638" i="10" s="1"/>
  <c r="G639" i="10"/>
  <c r="H639" i="10" s="1"/>
  <c r="G640" i="10"/>
  <c r="H640" i="10" s="1"/>
  <c r="I640" i="10" s="1"/>
  <c r="J640" i="10" s="1"/>
  <c r="G641" i="10"/>
  <c r="H641" i="10" s="1"/>
  <c r="G642" i="10"/>
  <c r="H642" i="10" s="1"/>
  <c r="I642" i="10" s="1"/>
  <c r="J642" i="10" s="1"/>
  <c r="G643" i="10"/>
  <c r="H643" i="10" s="1"/>
  <c r="G644" i="10"/>
  <c r="H644" i="10" s="1"/>
  <c r="I644" i="10" s="1"/>
  <c r="J644" i="10" s="1"/>
  <c r="G645" i="10"/>
  <c r="H645" i="10" s="1"/>
  <c r="G646" i="10"/>
  <c r="H646" i="10" s="1"/>
  <c r="I646" i="10" s="1"/>
  <c r="J646" i="10" s="1"/>
  <c r="G647" i="10"/>
  <c r="H647" i="10" s="1"/>
  <c r="G648" i="10"/>
  <c r="H648" i="10" s="1"/>
  <c r="I648" i="10" s="1"/>
  <c r="J648" i="10" s="1"/>
  <c r="G649" i="10"/>
  <c r="H649" i="10" s="1"/>
  <c r="G650" i="10"/>
  <c r="H650" i="10" s="1"/>
  <c r="I650" i="10" s="1"/>
  <c r="J650" i="10" s="1"/>
  <c r="G651" i="10"/>
  <c r="H651" i="10" s="1"/>
  <c r="G652" i="10"/>
  <c r="H652" i="10" s="1"/>
  <c r="I652" i="10" s="1"/>
  <c r="J652" i="10" s="1"/>
  <c r="G653" i="10"/>
  <c r="H653" i="10" s="1"/>
  <c r="G654" i="10"/>
  <c r="H654" i="10"/>
  <c r="G655" i="10"/>
  <c r="H655" i="10"/>
  <c r="K655" i="10" s="1"/>
  <c r="G656" i="10"/>
  <c r="H656" i="10" s="1"/>
  <c r="G657" i="10"/>
  <c r="H657" i="10" s="1"/>
  <c r="G658" i="10"/>
  <c r="H658" i="10"/>
  <c r="G659" i="10"/>
  <c r="H659" i="10"/>
  <c r="I659" i="10" s="1"/>
  <c r="J659" i="10" s="1"/>
  <c r="G660" i="10"/>
  <c r="H660" i="10" s="1"/>
  <c r="G661" i="10"/>
  <c r="H661" i="10" s="1"/>
  <c r="G662" i="10"/>
  <c r="H662" i="10"/>
  <c r="G663" i="10"/>
  <c r="H663" i="10"/>
  <c r="K663" i="10" s="1"/>
  <c r="G664" i="10"/>
  <c r="H664" i="10" s="1"/>
  <c r="G665" i="10"/>
  <c r="H665" i="10" s="1"/>
  <c r="G666" i="10"/>
  <c r="H666" i="10"/>
  <c r="G667" i="10"/>
  <c r="H667" i="10"/>
  <c r="I667" i="10" s="1"/>
  <c r="J667" i="10" s="1"/>
  <c r="G668" i="10"/>
  <c r="H668" i="10" s="1"/>
  <c r="G669" i="10"/>
  <c r="H669" i="10" s="1"/>
  <c r="G670" i="10"/>
  <c r="H670" i="10"/>
  <c r="G671" i="10"/>
  <c r="H671" i="10"/>
  <c r="K671" i="10" s="1"/>
  <c r="G672" i="10"/>
  <c r="H672" i="10" s="1"/>
  <c r="G673" i="10"/>
  <c r="H673" i="10" s="1"/>
  <c r="G674" i="10"/>
  <c r="H674" i="10"/>
  <c r="G675" i="10"/>
  <c r="H675" i="10"/>
  <c r="I675" i="10" s="1"/>
  <c r="J675" i="10" s="1"/>
  <c r="G676" i="10"/>
  <c r="H676" i="10" s="1"/>
  <c r="G677" i="10"/>
  <c r="H677" i="10" s="1"/>
  <c r="K677" i="10" s="1"/>
  <c r="I677" i="10"/>
  <c r="J677" i="10" s="1"/>
  <c r="G678" i="10"/>
  <c r="H678" i="10"/>
  <c r="G679" i="10"/>
  <c r="H679" i="10"/>
  <c r="G680" i="10"/>
  <c r="H680" i="10" s="1"/>
  <c r="G681" i="10"/>
  <c r="H681" i="10" s="1"/>
  <c r="I681" i="10"/>
  <c r="J681" i="10" s="1"/>
  <c r="K681" i="10"/>
  <c r="G682" i="10"/>
  <c r="H682" i="10"/>
  <c r="G683" i="10"/>
  <c r="H683" i="10"/>
  <c r="G684" i="10"/>
  <c r="H684" i="10" s="1"/>
  <c r="G685" i="10"/>
  <c r="H685" i="10" s="1"/>
  <c r="I685" i="10" s="1"/>
  <c r="J685" i="10" s="1"/>
  <c r="G686" i="10"/>
  <c r="H686" i="10"/>
  <c r="G687" i="10"/>
  <c r="H687" i="10"/>
  <c r="G688" i="10"/>
  <c r="H688" i="10" s="1"/>
  <c r="G689" i="10"/>
  <c r="H689" i="10" s="1"/>
  <c r="K689" i="10" s="1"/>
  <c r="I689" i="10"/>
  <c r="J689" i="10" s="1"/>
  <c r="G690" i="10"/>
  <c r="H690" i="10"/>
  <c r="G692" i="10"/>
  <c r="H692" i="10"/>
  <c r="G693" i="10"/>
  <c r="H693" i="10"/>
  <c r="G694" i="10"/>
  <c r="H694" i="10"/>
  <c r="I694" i="10" s="1"/>
  <c r="J694" i="10" s="1"/>
  <c r="G695" i="10"/>
  <c r="H695" i="10" s="1"/>
  <c r="G696" i="10"/>
  <c r="H696" i="10" s="1"/>
  <c r="G697" i="10"/>
  <c r="H697" i="10"/>
  <c r="G698" i="10"/>
  <c r="H698" i="10"/>
  <c r="K698" i="10" s="1"/>
  <c r="G699" i="10"/>
  <c r="H699" i="10" s="1"/>
  <c r="G700" i="10"/>
  <c r="H700" i="10" s="1"/>
  <c r="G701" i="10"/>
  <c r="H701" i="10"/>
  <c r="G702" i="10"/>
  <c r="H702" i="10"/>
  <c r="I702" i="10" s="1"/>
  <c r="J702" i="10" s="1"/>
  <c r="G703" i="10"/>
  <c r="H703" i="10" s="1"/>
  <c r="G704" i="10"/>
  <c r="H704" i="10" s="1"/>
  <c r="G705" i="10"/>
  <c r="H705" i="10"/>
  <c r="G707" i="10"/>
  <c r="H707" i="10"/>
  <c r="K707" i="10" s="1"/>
  <c r="G708" i="10"/>
  <c r="H708" i="10" s="1"/>
  <c r="G709" i="10"/>
  <c r="H709" i="10" s="1"/>
  <c r="G710" i="10"/>
  <c r="H710" i="10"/>
  <c r="G711" i="10"/>
  <c r="H711" i="10"/>
  <c r="I711" i="10" s="1"/>
  <c r="J711" i="10" s="1"/>
  <c r="G712" i="10"/>
  <c r="H712" i="10" s="1"/>
  <c r="G713" i="10"/>
  <c r="H713" i="10" s="1"/>
  <c r="G717" i="10"/>
  <c r="H717" i="10"/>
  <c r="G719" i="10"/>
  <c r="H719" i="10"/>
  <c r="K719" i="10" s="1"/>
  <c r="G720" i="10"/>
  <c r="H720" i="10" s="1"/>
  <c r="G721" i="10"/>
  <c r="H721" i="10" s="1"/>
  <c r="G723" i="10"/>
  <c r="H723" i="10"/>
  <c r="G724" i="10"/>
  <c r="H724" i="10"/>
  <c r="I724" i="10" s="1"/>
  <c r="J724" i="10" s="1"/>
  <c r="G725" i="10"/>
  <c r="H725" i="10" s="1"/>
  <c r="G726" i="10"/>
  <c r="H726" i="10" s="1"/>
  <c r="G727" i="10"/>
  <c r="H727" i="10"/>
  <c r="G728" i="10"/>
  <c r="H728" i="10"/>
  <c r="K728" i="10" s="1"/>
  <c r="G729" i="10"/>
  <c r="H729" i="10" s="1"/>
  <c r="G730" i="10"/>
  <c r="H730" i="10" s="1"/>
  <c r="G731" i="10"/>
  <c r="H731" i="10"/>
  <c r="G732" i="10"/>
  <c r="H732" i="10"/>
  <c r="I732" i="10" s="1"/>
  <c r="J732" i="10" s="1"/>
  <c r="G733" i="10"/>
  <c r="H733" i="10" s="1"/>
  <c r="G734" i="10"/>
  <c r="H734" i="10" s="1"/>
  <c r="G735" i="10"/>
  <c r="H735" i="10" s="1"/>
  <c r="I735" i="10" s="1"/>
  <c r="J735" i="10" s="1"/>
  <c r="G736" i="10"/>
  <c r="H736" i="10" s="1"/>
  <c r="G737" i="10"/>
  <c r="H737" i="10" s="1"/>
  <c r="I737" i="10" s="1"/>
  <c r="J737" i="10" s="1"/>
  <c r="G738" i="10"/>
  <c r="H738" i="10" s="1"/>
  <c r="G739" i="10"/>
  <c r="H739" i="10" s="1"/>
  <c r="I739" i="10" s="1"/>
  <c r="J739" i="10" s="1"/>
  <c r="G740" i="10"/>
  <c r="H740" i="10" s="1"/>
  <c r="G741" i="10"/>
  <c r="H741" i="10" s="1"/>
  <c r="I741" i="10" s="1"/>
  <c r="J741" i="10" s="1"/>
  <c r="G742" i="10"/>
  <c r="H742" i="10" s="1"/>
  <c r="G743" i="10"/>
  <c r="H743" i="10" s="1"/>
  <c r="I743" i="10" s="1"/>
  <c r="J743" i="10" s="1"/>
  <c r="G744" i="10"/>
  <c r="H744" i="10" s="1"/>
  <c r="G745" i="10"/>
  <c r="H745" i="10" s="1"/>
  <c r="I745" i="10" s="1"/>
  <c r="J745" i="10" s="1"/>
  <c r="G746" i="10"/>
  <c r="H746" i="10" s="1"/>
  <c r="G747" i="10"/>
  <c r="H747" i="10" s="1"/>
  <c r="I747" i="10" s="1"/>
  <c r="J747" i="10" s="1"/>
  <c r="G748" i="10"/>
  <c r="H748" i="10" s="1"/>
  <c r="G749" i="10"/>
  <c r="H749" i="10" s="1"/>
  <c r="I749" i="10" s="1"/>
  <c r="J749" i="10" s="1"/>
  <c r="G750" i="10"/>
  <c r="H750" i="10" s="1"/>
  <c r="G751" i="10"/>
  <c r="H751" i="10" s="1"/>
  <c r="I751" i="10" s="1"/>
  <c r="J751" i="10" s="1"/>
  <c r="G752" i="10"/>
  <c r="H752" i="10" s="1"/>
  <c r="G753" i="10"/>
  <c r="H753" i="10" s="1"/>
  <c r="I753" i="10" s="1"/>
  <c r="J753" i="10" s="1"/>
  <c r="G755" i="10"/>
  <c r="H755" i="10" s="1"/>
  <c r="G756" i="10"/>
  <c r="H756" i="10" s="1"/>
  <c r="I756" i="10" s="1"/>
  <c r="J756" i="10" s="1"/>
  <c r="G757" i="10"/>
  <c r="H757" i="10" s="1"/>
  <c r="G758" i="10"/>
  <c r="H758" i="10" s="1"/>
  <c r="I758" i="10" s="1"/>
  <c r="J758" i="10" s="1"/>
  <c r="G759" i="10"/>
  <c r="H759" i="10" s="1"/>
  <c r="G760" i="10"/>
  <c r="H760" i="10" s="1"/>
  <c r="I760" i="10" s="1"/>
  <c r="J760" i="10" s="1"/>
  <c r="G761" i="10"/>
  <c r="H761" i="10" s="1"/>
  <c r="G762" i="10"/>
  <c r="H762" i="10" s="1"/>
  <c r="I762" i="10" s="1"/>
  <c r="J762" i="10" s="1"/>
  <c r="G763" i="10"/>
  <c r="H763" i="10" s="1"/>
  <c r="G764" i="10"/>
  <c r="H764" i="10" s="1"/>
  <c r="I764" i="10" s="1"/>
  <c r="J764" i="10" s="1"/>
  <c r="G765" i="10"/>
  <c r="H765" i="10" s="1"/>
  <c r="G766" i="10"/>
  <c r="H766" i="10" s="1"/>
  <c r="I766" i="10" s="1"/>
  <c r="J766" i="10" s="1"/>
  <c r="G767" i="10"/>
  <c r="H767" i="10" s="1"/>
  <c r="G768" i="10"/>
  <c r="H768" i="10" s="1"/>
  <c r="I768" i="10" s="1"/>
  <c r="J768" i="10" s="1"/>
  <c r="G769" i="10"/>
  <c r="H769" i="10" s="1"/>
  <c r="G770" i="10"/>
  <c r="H770" i="10" s="1"/>
  <c r="I770" i="10" s="1"/>
  <c r="J770" i="10" s="1"/>
  <c r="G771" i="10"/>
  <c r="H771" i="10" s="1"/>
  <c r="G772" i="10"/>
  <c r="H772" i="10" s="1"/>
  <c r="I772" i="10" s="1"/>
  <c r="J772" i="10" s="1"/>
  <c r="G773" i="10"/>
  <c r="H773" i="10" s="1"/>
  <c r="G774" i="10"/>
  <c r="H774" i="10" s="1"/>
  <c r="I774" i="10" s="1"/>
  <c r="J774" i="10" s="1"/>
  <c r="G775" i="10"/>
  <c r="H775" i="10" s="1"/>
  <c r="G776" i="10"/>
  <c r="H776" i="10" s="1"/>
  <c r="I776" i="10" s="1"/>
  <c r="J776" i="10" s="1"/>
  <c r="G777" i="10"/>
  <c r="H777" i="10" s="1"/>
  <c r="G778" i="10"/>
  <c r="H778" i="10" s="1"/>
  <c r="I778" i="10" s="1"/>
  <c r="J778" i="10" s="1"/>
  <c r="G779" i="10"/>
  <c r="H779" i="10" s="1"/>
  <c r="G780" i="10"/>
  <c r="H780" i="10" s="1"/>
  <c r="I780" i="10" s="1"/>
  <c r="J780" i="10" s="1"/>
  <c r="G781" i="10"/>
  <c r="H781" i="10" s="1"/>
  <c r="G782" i="10"/>
  <c r="H782" i="10" s="1"/>
  <c r="I782" i="10" s="1"/>
  <c r="J782" i="10" s="1"/>
  <c r="G783" i="10"/>
  <c r="H783" i="10" s="1"/>
  <c r="G784" i="10"/>
  <c r="H784" i="10" s="1"/>
  <c r="I784" i="10" s="1"/>
  <c r="J784" i="10" s="1"/>
  <c r="G785" i="10"/>
  <c r="H785" i="10" s="1"/>
  <c r="G786" i="10"/>
  <c r="H786" i="10" s="1"/>
  <c r="I786" i="10" s="1"/>
  <c r="J786" i="10" s="1"/>
  <c r="G787" i="10"/>
  <c r="H787" i="10" s="1"/>
  <c r="G788" i="10"/>
  <c r="H788" i="10" s="1"/>
  <c r="I788" i="10" s="1"/>
  <c r="J788" i="10" s="1"/>
  <c r="G789" i="10"/>
  <c r="H789" i="10" s="1"/>
  <c r="G790" i="10"/>
  <c r="H790" i="10" s="1"/>
  <c r="I790" i="10" s="1"/>
  <c r="J790" i="10" s="1"/>
  <c r="G791" i="10"/>
  <c r="H791" i="10" s="1"/>
  <c r="G792" i="10"/>
  <c r="H792" i="10" s="1"/>
  <c r="I792" i="10" s="1"/>
  <c r="J792" i="10" s="1"/>
  <c r="G793" i="10"/>
  <c r="H793" i="10" s="1"/>
  <c r="G794" i="10"/>
  <c r="H794" i="10" s="1"/>
  <c r="I794" i="10" s="1"/>
  <c r="J794" i="10" s="1"/>
  <c r="G795" i="10"/>
  <c r="H795" i="10" s="1"/>
  <c r="G796" i="10"/>
  <c r="H796" i="10" s="1"/>
  <c r="I796" i="10" s="1"/>
  <c r="J796" i="10" s="1"/>
  <c r="G797" i="10"/>
  <c r="H797" i="10" s="1"/>
  <c r="G798" i="10"/>
  <c r="H798" i="10" s="1"/>
  <c r="I798" i="10" s="1"/>
  <c r="J798" i="10" s="1"/>
  <c r="G799" i="10"/>
  <c r="H799" i="10" s="1"/>
  <c r="G800" i="10"/>
  <c r="H800" i="10" s="1"/>
  <c r="I800" i="10" s="1"/>
  <c r="J800" i="10" s="1"/>
  <c r="G801" i="10"/>
  <c r="H801" i="10" s="1"/>
  <c r="G802" i="10"/>
  <c r="H802" i="10" s="1"/>
  <c r="I802" i="10" s="1"/>
  <c r="J802" i="10" s="1"/>
  <c r="G803" i="10"/>
  <c r="H803" i="10" s="1"/>
  <c r="G804" i="10"/>
  <c r="H804" i="10" s="1"/>
  <c r="I804" i="10" s="1"/>
  <c r="J804" i="10" s="1"/>
  <c r="G805" i="10"/>
  <c r="H805" i="10" s="1"/>
  <c r="G806" i="10"/>
  <c r="H806" i="10" s="1"/>
  <c r="I806" i="10" s="1"/>
  <c r="J806" i="10" s="1"/>
  <c r="G807" i="10"/>
  <c r="H807" i="10" s="1"/>
  <c r="G808" i="10"/>
  <c r="H808" i="10" s="1"/>
  <c r="I808" i="10" s="1"/>
  <c r="J808" i="10" s="1"/>
  <c r="G809" i="10"/>
  <c r="H809" i="10" s="1"/>
  <c r="G810" i="10"/>
  <c r="H810" i="10" s="1"/>
  <c r="I810" i="10" s="1"/>
  <c r="J810" i="10" s="1"/>
  <c r="G811" i="10"/>
  <c r="H811" i="10" s="1"/>
  <c r="G812" i="10"/>
  <c r="H812" i="10" s="1"/>
  <c r="I812" i="10" s="1"/>
  <c r="J812" i="10" s="1"/>
  <c r="G813" i="10"/>
  <c r="H813" i="10" s="1"/>
  <c r="G814" i="10"/>
  <c r="H814" i="10" s="1"/>
  <c r="I814" i="10" s="1"/>
  <c r="J814" i="10" s="1"/>
  <c r="G815" i="10"/>
  <c r="H815" i="10" s="1"/>
  <c r="G816" i="10"/>
  <c r="H816" i="10" s="1"/>
  <c r="I816" i="10" s="1"/>
  <c r="J816" i="10" s="1"/>
  <c r="G817" i="10"/>
  <c r="H817" i="10" s="1"/>
  <c r="G818" i="10"/>
  <c r="H818" i="10" s="1"/>
  <c r="I818" i="10" s="1"/>
  <c r="J818" i="10" s="1"/>
  <c r="G819" i="10"/>
  <c r="H819" i="10" s="1"/>
  <c r="G820" i="10"/>
  <c r="H820" i="10" s="1"/>
  <c r="I820" i="10" s="1"/>
  <c r="J820" i="10" s="1"/>
  <c r="G821" i="10"/>
  <c r="H821" i="10" s="1"/>
  <c r="G822" i="10"/>
  <c r="H822" i="10" s="1"/>
  <c r="I822" i="10" s="1"/>
  <c r="J822" i="10" s="1"/>
  <c r="G823" i="10"/>
  <c r="H823" i="10" s="1"/>
  <c r="G824" i="10"/>
  <c r="H824" i="10" s="1"/>
  <c r="I824" i="10" s="1"/>
  <c r="J824" i="10" s="1"/>
  <c r="G825" i="10"/>
  <c r="H825" i="10" s="1"/>
  <c r="G826" i="10"/>
  <c r="H826" i="10" s="1"/>
  <c r="I826" i="10" s="1"/>
  <c r="J826" i="10" s="1"/>
  <c r="G827" i="10"/>
  <c r="H827" i="10" s="1"/>
  <c r="G828" i="10"/>
  <c r="H828" i="10" s="1"/>
  <c r="I828" i="10" s="1"/>
  <c r="J828" i="10" s="1"/>
  <c r="G829" i="10"/>
  <c r="H829" i="10" s="1"/>
  <c r="G830" i="10"/>
  <c r="H830" i="10" s="1"/>
  <c r="I830" i="10" s="1"/>
  <c r="J830" i="10" s="1"/>
  <c r="G831" i="10"/>
  <c r="H831" i="10" s="1"/>
  <c r="G832" i="10"/>
  <c r="H832" i="10" s="1"/>
  <c r="I832" i="10" s="1"/>
  <c r="J832" i="10" s="1"/>
  <c r="G833" i="10"/>
  <c r="H833" i="10" s="1"/>
  <c r="G834" i="10"/>
  <c r="H834" i="10" s="1"/>
  <c r="I834" i="10" s="1"/>
  <c r="J834" i="10" s="1"/>
  <c r="G835" i="10"/>
  <c r="H835" i="10" s="1"/>
  <c r="G836" i="10"/>
  <c r="H836" i="10" s="1"/>
  <c r="I836" i="10" s="1"/>
  <c r="J836" i="10" s="1"/>
  <c r="G837" i="10"/>
  <c r="H837" i="10" s="1"/>
  <c r="G838" i="10"/>
  <c r="H838" i="10" s="1"/>
  <c r="I838" i="10" s="1"/>
  <c r="J838" i="10" s="1"/>
  <c r="G839" i="10"/>
  <c r="H839" i="10" s="1"/>
  <c r="G840" i="10"/>
  <c r="H840" i="10" s="1"/>
  <c r="I840" i="10" s="1"/>
  <c r="J840" i="10" s="1"/>
  <c r="G841" i="10"/>
  <c r="H841" i="10" s="1"/>
  <c r="G842" i="10"/>
  <c r="H842" i="10" s="1"/>
  <c r="I842" i="10" s="1"/>
  <c r="J842" i="10" s="1"/>
  <c r="G843" i="10"/>
  <c r="H843" i="10" s="1"/>
  <c r="G844" i="10"/>
  <c r="H844" i="10" s="1"/>
  <c r="I844" i="10" s="1"/>
  <c r="J844" i="10" s="1"/>
  <c r="G845" i="10"/>
  <c r="H845" i="10" s="1"/>
  <c r="G846" i="10"/>
  <c r="H846" i="10" s="1"/>
  <c r="I846" i="10" s="1"/>
  <c r="J846" i="10" s="1"/>
  <c r="G847" i="10"/>
  <c r="H847" i="10" s="1"/>
  <c r="G848" i="10"/>
  <c r="H848" i="10" s="1"/>
  <c r="I848" i="10" s="1"/>
  <c r="J848" i="10" s="1"/>
  <c r="G849" i="10"/>
  <c r="H849" i="10" s="1"/>
  <c r="G850" i="10"/>
  <c r="H850" i="10" s="1"/>
  <c r="I850" i="10" s="1"/>
  <c r="J850" i="10" s="1"/>
  <c r="G851" i="10"/>
  <c r="H851" i="10" s="1"/>
  <c r="G852" i="10"/>
  <c r="H852" i="10" s="1"/>
  <c r="I852" i="10" s="1"/>
  <c r="J852" i="10" s="1"/>
  <c r="G853" i="10"/>
  <c r="H853" i="10" s="1"/>
  <c r="G854" i="10"/>
  <c r="H854" i="10" s="1"/>
  <c r="I854" i="10" s="1"/>
  <c r="J854" i="10" s="1"/>
  <c r="G855" i="10"/>
  <c r="H855" i="10" s="1"/>
  <c r="G856" i="10"/>
  <c r="H856" i="10" s="1"/>
  <c r="I856" i="10" s="1"/>
  <c r="J856" i="10" s="1"/>
  <c r="G857" i="10"/>
  <c r="H857" i="10" s="1"/>
  <c r="G858" i="10"/>
  <c r="H858" i="10" s="1"/>
  <c r="I858" i="10" s="1"/>
  <c r="J858" i="10" s="1"/>
  <c r="G859" i="10"/>
  <c r="H859" i="10" s="1"/>
  <c r="G860" i="10"/>
  <c r="H860" i="10" s="1"/>
  <c r="I860" i="10" s="1"/>
  <c r="J860" i="10" s="1"/>
  <c r="G861" i="10"/>
  <c r="H861" i="10" s="1"/>
  <c r="G862" i="10"/>
  <c r="H862" i="10" s="1"/>
  <c r="I862" i="10" s="1"/>
  <c r="J862" i="10" s="1"/>
  <c r="G863" i="10"/>
  <c r="H863" i="10" s="1"/>
  <c r="G864" i="10"/>
  <c r="H864" i="10" s="1"/>
  <c r="I864" i="10" s="1"/>
  <c r="J864" i="10" s="1"/>
  <c r="G865" i="10"/>
  <c r="H865" i="10" s="1"/>
  <c r="G866" i="10"/>
  <c r="H866" i="10" s="1"/>
  <c r="I866" i="10" s="1"/>
  <c r="J866" i="10" s="1"/>
  <c r="G867" i="10"/>
  <c r="H867" i="10" s="1"/>
  <c r="G868" i="10"/>
  <c r="H868" i="10" s="1"/>
  <c r="I868" i="10" s="1"/>
  <c r="J868" i="10" s="1"/>
  <c r="G869" i="10"/>
  <c r="H869" i="10" s="1"/>
  <c r="G870" i="10"/>
  <c r="H870" i="10" s="1"/>
  <c r="I870" i="10" s="1"/>
  <c r="J870" i="10" s="1"/>
  <c r="G871" i="10"/>
  <c r="H871" i="10" s="1"/>
  <c r="G872" i="10"/>
  <c r="H872" i="10" s="1"/>
  <c r="I872" i="10" s="1"/>
  <c r="J872" i="10" s="1"/>
  <c r="G873" i="10"/>
  <c r="H873" i="10" s="1"/>
  <c r="G874" i="10"/>
  <c r="H874" i="10" s="1"/>
  <c r="I874" i="10" s="1"/>
  <c r="J874" i="10" s="1"/>
  <c r="G875" i="10"/>
  <c r="H875" i="10" s="1"/>
  <c r="G876" i="10"/>
  <c r="H876" i="10" s="1"/>
  <c r="I876" i="10" s="1"/>
  <c r="J876" i="10" s="1"/>
  <c r="G877" i="10"/>
  <c r="H877" i="10" s="1"/>
  <c r="G878" i="10"/>
  <c r="H878" i="10" s="1"/>
  <c r="I878" i="10"/>
  <c r="J878" i="10" s="1"/>
  <c r="G879" i="10"/>
  <c r="H879" i="10" s="1"/>
  <c r="G880" i="10"/>
  <c r="H880" i="10" s="1"/>
  <c r="I880" i="10" s="1"/>
  <c r="J880" i="10" s="1"/>
  <c r="G881" i="10"/>
  <c r="H881" i="10" s="1"/>
  <c r="G882" i="10"/>
  <c r="H882" i="10" s="1"/>
  <c r="I882" i="10" s="1"/>
  <c r="J882" i="10" s="1"/>
  <c r="G883" i="10"/>
  <c r="H883" i="10" s="1"/>
  <c r="G884" i="10"/>
  <c r="H884" i="10" s="1"/>
  <c r="I884" i="10"/>
  <c r="J884" i="10" s="1"/>
  <c r="G885" i="10"/>
  <c r="H885" i="10" s="1"/>
  <c r="G886" i="10"/>
  <c r="H886" i="10" s="1"/>
  <c r="I886" i="10" s="1"/>
  <c r="J886" i="10" s="1"/>
  <c r="G887" i="10"/>
  <c r="H887" i="10" s="1"/>
  <c r="G888" i="10"/>
  <c r="H888" i="10" s="1"/>
  <c r="I888" i="10"/>
  <c r="J888" i="10" s="1"/>
  <c r="G889" i="10"/>
  <c r="H889" i="10" s="1"/>
  <c r="G890" i="10"/>
  <c r="H890" i="10" s="1"/>
  <c r="I890" i="10" s="1"/>
  <c r="J890" i="10" s="1"/>
  <c r="G891" i="10"/>
  <c r="H891" i="10" s="1"/>
  <c r="G892" i="10"/>
  <c r="H892" i="10" s="1"/>
  <c r="I892" i="10"/>
  <c r="J892" i="10" s="1"/>
  <c r="G893" i="10"/>
  <c r="H893" i="10" s="1"/>
  <c r="G894" i="10"/>
  <c r="H894" i="10" s="1"/>
  <c r="I894" i="10" s="1"/>
  <c r="J894" i="10" s="1"/>
  <c r="G895" i="10"/>
  <c r="H895" i="10" s="1"/>
  <c r="G896" i="10"/>
  <c r="H896" i="10" s="1"/>
  <c r="I896" i="10"/>
  <c r="J896" i="10" s="1"/>
  <c r="G897" i="10"/>
  <c r="H897" i="10" s="1"/>
  <c r="G898" i="10"/>
  <c r="H898" i="10" s="1"/>
  <c r="I898" i="10" s="1"/>
  <c r="J898" i="10" s="1"/>
  <c r="G899" i="10"/>
  <c r="H899" i="10" s="1"/>
  <c r="G900" i="10"/>
  <c r="H900" i="10" s="1"/>
  <c r="I900" i="10"/>
  <c r="J900" i="10" s="1"/>
  <c r="G901" i="10"/>
  <c r="H901" i="10" s="1"/>
  <c r="G902" i="10"/>
  <c r="H902" i="10" s="1"/>
  <c r="I902" i="10" s="1"/>
  <c r="J902" i="10" s="1"/>
  <c r="G903" i="10"/>
  <c r="H903" i="10" s="1"/>
  <c r="G904" i="10"/>
  <c r="H904" i="10" s="1"/>
  <c r="I904" i="10"/>
  <c r="J904" i="10" s="1"/>
  <c r="G905" i="10"/>
  <c r="H905" i="10" s="1"/>
  <c r="G906" i="10"/>
  <c r="H906" i="10" s="1"/>
  <c r="I906" i="10" s="1"/>
  <c r="J906" i="10" s="1"/>
  <c r="G907" i="10"/>
  <c r="H907" i="10" s="1"/>
  <c r="G908" i="10"/>
  <c r="H908" i="10" s="1"/>
  <c r="I908" i="10"/>
  <c r="J908" i="10" s="1"/>
  <c r="G909" i="10"/>
  <c r="H909" i="10" s="1"/>
  <c r="G910" i="10"/>
  <c r="H910" i="10" s="1"/>
  <c r="I910" i="10" s="1"/>
  <c r="J910" i="10" s="1"/>
  <c r="G911" i="10"/>
  <c r="H911" i="10" s="1"/>
  <c r="G912" i="10"/>
  <c r="H912" i="10" s="1"/>
  <c r="I912" i="10"/>
  <c r="J912" i="10" s="1"/>
  <c r="G913" i="10"/>
  <c r="H913" i="10" s="1"/>
  <c r="G914" i="10"/>
  <c r="H914" i="10" s="1"/>
  <c r="I914" i="10" s="1"/>
  <c r="J914" i="10" s="1"/>
  <c r="G915" i="10"/>
  <c r="H915" i="10" s="1"/>
  <c r="G916" i="10"/>
  <c r="H916" i="10" s="1"/>
  <c r="I916" i="10"/>
  <c r="J916" i="10" s="1"/>
  <c r="G917" i="10"/>
  <c r="H917" i="10" s="1"/>
  <c r="G918" i="10"/>
  <c r="H918" i="10" s="1"/>
  <c r="I918" i="10" s="1"/>
  <c r="J918" i="10" s="1"/>
  <c r="G919" i="10"/>
  <c r="H919" i="10" s="1"/>
  <c r="G920" i="10"/>
  <c r="H920" i="10" s="1"/>
  <c r="I920" i="10"/>
  <c r="J920" i="10" s="1"/>
  <c r="G921" i="10"/>
  <c r="H921" i="10" s="1"/>
  <c r="G922" i="10"/>
  <c r="H922" i="10" s="1"/>
  <c r="I922" i="10" s="1"/>
  <c r="J922" i="10" s="1"/>
  <c r="G923" i="10"/>
  <c r="H923" i="10" s="1"/>
  <c r="G924" i="10"/>
  <c r="H924" i="10" s="1"/>
  <c r="I924" i="10"/>
  <c r="J924" i="10" s="1"/>
  <c r="G925" i="10"/>
  <c r="H925" i="10" s="1"/>
  <c r="G926" i="10"/>
  <c r="H926" i="10" s="1"/>
  <c r="I926" i="10" s="1"/>
  <c r="J926" i="10" s="1"/>
  <c r="G927" i="10"/>
  <c r="H927" i="10" s="1"/>
  <c r="G928" i="10"/>
  <c r="H928" i="10" s="1"/>
  <c r="I928" i="10"/>
  <c r="J928" i="10" s="1"/>
  <c r="G929" i="10"/>
  <c r="H929" i="10"/>
  <c r="G930" i="10"/>
  <c r="H930" i="10"/>
  <c r="I930" i="10" s="1"/>
  <c r="J930" i="10" s="1"/>
  <c r="G931" i="10"/>
  <c r="H931" i="10"/>
  <c r="G932" i="10"/>
  <c r="H932" i="10"/>
  <c r="I932" i="10" s="1"/>
  <c r="J932" i="10" s="1"/>
  <c r="G933" i="10"/>
  <c r="H933" i="10"/>
  <c r="G934" i="10"/>
  <c r="H934" i="10"/>
  <c r="I934" i="10" s="1"/>
  <c r="J934" i="10" s="1"/>
  <c r="G935" i="10"/>
  <c r="H935" i="10"/>
  <c r="G936" i="10"/>
  <c r="H936" i="10"/>
  <c r="I936" i="10" s="1"/>
  <c r="J936" i="10" s="1"/>
  <c r="G937" i="10"/>
  <c r="H937" i="10"/>
  <c r="G938" i="10"/>
  <c r="H938" i="10"/>
  <c r="I938" i="10" s="1"/>
  <c r="J938" i="10" s="1"/>
  <c r="G939" i="10"/>
  <c r="H939" i="10"/>
  <c r="G940" i="10"/>
  <c r="H940" i="10"/>
  <c r="I940" i="10" s="1"/>
  <c r="J940" i="10" s="1"/>
  <c r="G941" i="10"/>
  <c r="H941" i="10"/>
  <c r="G942" i="10"/>
  <c r="H942" i="10"/>
  <c r="I942" i="10" s="1"/>
  <c r="J942" i="10" s="1"/>
  <c r="G943" i="10"/>
  <c r="H943" i="10"/>
  <c r="G944" i="10"/>
  <c r="H944" i="10"/>
  <c r="I944" i="10" s="1"/>
  <c r="J944" i="10" s="1"/>
  <c r="G945" i="10"/>
  <c r="H945" i="10"/>
  <c r="G946" i="10"/>
  <c r="H946" i="10"/>
  <c r="I946" i="10" s="1"/>
  <c r="J946" i="10" s="1"/>
  <c r="G947" i="10"/>
  <c r="H947" i="10"/>
  <c r="G948" i="10"/>
  <c r="H948" i="10"/>
  <c r="I948" i="10" s="1"/>
  <c r="J948" i="10" s="1"/>
  <c r="G949" i="10"/>
  <c r="H949" i="10"/>
  <c r="G950" i="10"/>
  <c r="H950" i="10"/>
  <c r="I950" i="10" s="1"/>
  <c r="J950" i="10" s="1"/>
  <c r="G951" i="10"/>
  <c r="H951" i="10"/>
  <c r="G952" i="10"/>
  <c r="H952" i="10"/>
  <c r="I952" i="10" s="1"/>
  <c r="J952" i="10" s="1"/>
  <c r="G953" i="10"/>
  <c r="H953" i="10"/>
  <c r="G954" i="10"/>
  <c r="H954" i="10"/>
  <c r="I954" i="10" s="1"/>
  <c r="J954" i="10" s="1"/>
  <c r="G955" i="10"/>
  <c r="H955" i="10"/>
  <c r="G956" i="10"/>
  <c r="H956" i="10"/>
  <c r="I956" i="10" s="1"/>
  <c r="J956" i="10" s="1"/>
  <c r="G957" i="10"/>
  <c r="H957" i="10"/>
  <c r="G958" i="10"/>
  <c r="H958" i="10"/>
  <c r="I958" i="10" s="1"/>
  <c r="J958" i="10" s="1"/>
  <c r="G959" i="10"/>
  <c r="H959" i="10"/>
  <c r="G960" i="10"/>
  <c r="H960" i="10"/>
  <c r="I960" i="10" s="1"/>
  <c r="J960" i="10" s="1"/>
  <c r="G961" i="10"/>
  <c r="H961" i="10"/>
  <c r="G962" i="10"/>
  <c r="H962" i="10"/>
  <c r="I962" i="10" s="1"/>
  <c r="J962" i="10" s="1"/>
  <c r="G963" i="10"/>
  <c r="H963" i="10"/>
  <c r="G964" i="10"/>
  <c r="H964" i="10"/>
  <c r="I964" i="10" s="1"/>
  <c r="J964" i="10" s="1"/>
  <c r="G965" i="10"/>
  <c r="H965" i="10"/>
  <c r="G966" i="10"/>
  <c r="H966" i="10"/>
  <c r="I966" i="10" s="1"/>
  <c r="J966" i="10" s="1"/>
  <c r="G967" i="10"/>
  <c r="H967" i="10"/>
  <c r="G968" i="10"/>
  <c r="H968" i="10"/>
  <c r="I968" i="10" s="1"/>
  <c r="J968" i="10" s="1"/>
  <c r="G969" i="10"/>
  <c r="H969" i="10"/>
  <c r="G970" i="10"/>
  <c r="H970" i="10"/>
  <c r="I970" i="10" s="1"/>
  <c r="J970" i="10" s="1"/>
  <c r="G971" i="10"/>
  <c r="H971" i="10"/>
  <c r="G972" i="10"/>
  <c r="H972" i="10"/>
  <c r="I972" i="10" s="1"/>
  <c r="J972" i="10" s="1"/>
  <c r="G973" i="10"/>
  <c r="H973" i="10"/>
  <c r="G974" i="10"/>
  <c r="H974" i="10"/>
  <c r="I974" i="10" s="1"/>
  <c r="J974" i="10" s="1"/>
  <c r="G975" i="10"/>
  <c r="H975" i="10"/>
  <c r="G976" i="10"/>
  <c r="H976" i="10"/>
  <c r="I976" i="10" s="1"/>
  <c r="J976" i="10" s="1"/>
  <c r="G977" i="10"/>
  <c r="H977" i="10"/>
  <c r="G978" i="10"/>
  <c r="H978" i="10"/>
  <c r="I978" i="10" s="1"/>
  <c r="J978" i="10" s="1"/>
  <c r="G979" i="10"/>
  <c r="H979" i="10"/>
  <c r="G980" i="10"/>
  <c r="H980" i="10"/>
  <c r="I980" i="10" s="1"/>
  <c r="J980" i="10" s="1"/>
  <c r="G981" i="10"/>
  <c r="H981" i="10"/>
  <c r="G982" i="10"/>
  <c r="H982" i="10"/>
  <c r="I982" i="10" s="1"/>
  <c r="J982" i="10" s="1"/>
  <c r="G983" i="10"/>
  <c r="H983" i="10"/>
  <c r="G984" i="10"/>
  <c r="H984" i="10"/>
  <c r="I984" i="10" s="1"/>
  <c r="J984" i="10" s="1"/>
  <c r="G985" i="10"/>
  <c r="H985" i="10"/>
  <c r="G986" i="10"/>
  <c r="H986" i="10"/>
  <c r="I986" i="10" s="1"/>
  <c r="J986" i="10" s="1"/>
  <c r="G987" i="10"/>
  <c r="H987" i="10"/>
  <c r="G988" i="10"/>
  <c r="H988" i="10"/>
  <c r="I988" i="10" s="1"/>
  <c r="J988" i="10" s="1"/>
  <c r="G989" i="10"/>
  <c r="H989" i="10"/>
  <c r="G990" i="10"/>
  <c r="H990" i="10"/>
  <c r="I990" i="10" s="1"/>
  <c r="J990" i="10" s="1"/>
  <c r="G991" i="10"/>
  <c r="H991" i="10"/>
  <c r="G992" i="10"/>
  <c r="H992" i="10"/>
  <c r="I992" i="10" s="1"/>
  <c r="J992" i="10" s="1"/>
  <c r="G993" i="10"/>
  <c r="H993" i="10"/>
  <c r="G994" i="10"/>
  <c r="H994" i="10"/>
  <c r="I994" i="10" s="1"/>
  <c r="J994" i="10" s="1"/>
  <c r="G995" i="10"/>
  <c r="H995" i="10"/>
  <c r="G996" i="10"/>
  <c r="H996" i="10"/>
  <c r="I996" i="10" s="1"/>
  <c r="J996" i="10" s="1"/>
  <c r="G997" i="10"/>
  <c r="H997" i="10"/>
  <c r="G998" i="10"/>
  <c r="H998" i="10"/>
  <c r="I998" i="10" s="1"/>
  <c r="J998" i="10"/>
  <c r="G999" i="10"/>
  <c r="H999" i="10"/>
  <c r="G1000" i="10"/>
  <c r="H1000" i="10"/>
  <c r="I1000" i="10" s="1"/>
  <c r="J1000" i="10" s="1"/>
  <c r="G1001" i="10"/>
  <c r="H1001" i="10"/>
  <c r="G1002" i="10"/>
  <c r="H1002" i="10"/>
  <c r="I1002" i="10" s="1"/>
  <c r="J1002" i="10"/>
  <c r="G1003" i="10"/>
  <c r="H1003" i="10"/>
  <c r="G1004" i="10"/>
  <c r="H1004" i="10"/>
  <c r="I1004" i="10" s="1"/>
  <c r="J1004" i="10" s="1"/>
  <c r="G10" i="10"/>
  <c r="H10" i="10"/>
  <c r="G11" i="10"/>
  <c r="H11" i="10"/>
  <c r="G12" i="10"/>
  <c r="H12" i="10"/>
  <c r="G13" i="10"/>
  <c r="H13" i="10"/>
  <c r="G14" i="10"/>
  <c r="H14" i="10"/>
  <c r="G15" i="10"/>
  <c r="H15" i="10"/>
  <c r="I15" i="10" s="1"/>
  <c r="J15" i="10"/>
  <c r="C15" i="10" s="1"/>
  <c r="K15" i="10"/>
  <c r="D15" i="10" s="1"/>
  <c r="G16" i="10"/>
  <c r="H16" i="10" s="1"/>
  <c r="K16" i="10" s="1"/>
  <c r="D16" i="10" s="1"/>
  <c r="G17" i="10"/>
  <c r="H17" i="10" s="1"/>
  <c r="K17" i="10" s="1"/>
  <c r="D17" i="10" s="1"/>
  <c r="G18" i="10"/>
  <c r="H18" i="10"/>
  <c r="G19" i="10"/>
  <c r="H19" i="10"/>
  <c r="I19" i="10" s="1"/>
  <c r="J19" i="10" s="1"/>
  <c r="C19" i="10" s="1"/>
  <c r="G20" i="10"/>
  <c r="H20" i="10" s="1"/>
  <c r="I20" i="10"/>
  <c r="J20" i="10" s="1"/>
  <c r="C20" i="10" s="1"/>
  <c r="E20" i="10" s="1"/>
  <c r="K20" i="10"/>
  <c r="D20" i="10" s="1"/>
  <c r="G21" i="10"/>
  <c r="H21" i="10" s="1"/>
  <c r="K21" i="10" s="1"/>
  <c r="I21" i="10"/>
  <c r="J21" i="10" s="1"/>
  <c r="C21" i="10" s="1"/>
  <c r="D21" i="10"/>
  <c r="G22" i="10"/>
  <c r="H22" i="10"/>
  <c r="G23" i="10"/>
  <c r="H23" i="10"/>
  <c r="I23" i="10" s="1"/>
  <c r="J23" i="10"/>
  <c r="C23" i="10" s="1"/>
  <c r="G24" i="10"/>
  <c r="H24" i="10" s="1"/>
  <c r="I24" i="10" s="1"/>
  <c r="J24" i="10" s="1"/>
  <c r="C24" i="10" s="1"/>
  <c r="G25" i="10"/>
  <c r="H25" i="10" s="1"/>
  <c r="K25" i="10" s="1"/>
  <c r="D25" i="10" s="1"/>
  <c r="G26" i="10"/>
  <c r="H26" i="10"/>
  <c r="G27" i="10"/>
  <c r="H27" i="10"/>
  <c r="I27" i="10" s="1"/>
  <c r="J27" i="10" s="1"/>
  <c r="C27" i="10" s="1"/>
  <c r="K27" i="10"/>
  <c r="D27" i="10" s="1"/>
  <c r="G28" i="10"/>
  <c r="H28" i="10" s="1"/>
  <c r="I28" i="10"/>
  <c r="J28" i="10" s="1"/>
  <c r="C28" i="10" s="1"/>
  <c r="E28" i="10" s="1"/>
  <c r="K28" i="10"/>
  <c r="D28" i="10" s="1"/>
  <c r="G29" i="10"/>
  <c r="H29" i="10" s="1"/>
  <c r="K29" i="10" s="1"/>
  <c r="I29" i="10"/>
  <c r="J29" i="10" s="1"/>
  <c r="C29" i="10" s="1"/>
  <c r="D29" i="10"/>
  <c r="G30" i="10"/>
  <c r="H30" i="10"/>
  <c r="G31" i="10"/>
  <c r="H31" i="10"/>
  <c r="I31" i="10" s="1"/>
  <c r="J31" i="10"/>
  <c r="C31" i="10" s="1"/>
  <c r="K31" i="10"/>
  <c r="D31" i="10" s="1"/>
  <c r="G32" i="10"/>
  <c r="H32" i="10" s="1"/>
  <c r="K32" i="10" s="1"/>
  <c r="D32" i="10" s="1"/>
  <c r="G33" i="10"/>
  <c r="H33" i="10" s="1"/>
  <c r="K33" i="10" s="1"/>
  <c r="D33" i="10" s="1"/>
  <c r="G34" i="10"/>
  <c r="H34" i="10"/>
  <c r="G35" i="10"/>
  <c r="H35" i="10"/>
  <c r="I35" i="10" s="1"/>
  <c r="J35" i="10" s="1"/>
  <c r="C35" i="10" s="1"/>
  <c r="G36" i="10"/>
  <c r="H36" i="10" s="1"/>
  <c r="I36" i="10"/>
  <c r="J36" i="10" s="1"/>
  <c r="C36" i="10" s="1"/>
  <c r="E36" i="10" s="1"/>
  <c r="K36" i="10"/>
  <c r="D36" i="10" s="1"/>
  <c r="G37" i="10"/>
  <c r="H37" i="10" s="1"/>
  <c r="K37" i="10" s="1"/>
  <c r="I37" i="10"/>
  <c r="J37" i="10" s="1"/>
  <c r="C37" i="10" s="1"/>
  <c r="D37" i="10"/>
  <c r="G38" i="10"/>
  <c r="H38" i="10"/>
  <c r="G39" i="10"/>
  <c r="H39" i="10"/>
  <c r="I39" i="10" s="1"/>
  <c r="J39" i="10"/>
  <c r="C39" i="10" s="1"/>
  <c r="G40" i="10"/>
  <c r="H40" i="10" s="1"/>
  <c r="I40" i="10" s="1"/>
  <c r="J40" i="10" s="1"/>
  <c r="C40" i="10" s="1"/>
  <c r="G41" i="10"/>
  <c r="H41" i="10" s="1"/>
  <c r="K41" i="10" s="1"/>
  <c r="D41" i="10" s="1"/>
  <c r="G42" i="10"/>
  <c r="H42" i="10"/>
  <c r="G43" i="10"/>
  <c r="H43" i="10"/>
  <c r="I43" i="10" s="1"/>
  <c r="J43" i="10" s="1"/>
  <c r="C43" i="10" s="1"/>
  <c r="K43" i="10"/>
  <c r="D43" i="10" s="1"/>
  <c r="G44" i="10"/>
  <c r="H44" i="10" s="1"/>
  <c r="I44" i="10"/>
  <c r="J44" i="10" s="1"/>
  <c r="C44" i="10" s="1"/>
  <c r="E44" i="10" s="1"/>
  <c r="K44" i="10"/>
  <c r="D44" i="10" s="1"/>
  <c r="G45" i="10"/>
  <c r="H45" i="10" s="1"/>
  <c r="K45" i="10" s="1"/>
  <c r="I45" i="10"/>
  <c r="J45" i="10" s="1"/>
  <c r="C45" i="10" s="1"/>
  <c r="D45" i="10"/>
  <c r="G46" i="10"/>
  <c r="H46" i="10"/>
  <c r="G47" i="10"/>
  <c r="H47" i="10"/>
  <c r="I47" i="10" s="1"/>
  <c r="J47" i="10"/>
  <c r="C47" i="10" s="1"/>
  <c r="K47" i="10"/>
  <c r="D47" i="10" s="1"/>
  <c r="G48" i="10"/>
  <c r="H48" i="10" s="1"/>
  <c r="K48" i="10" s="1"/>
  <c r="D48" i="10" s="1"/>
  <c r="G49" i="10"/>
  <c r="H49" i="10" s="1"/>
  <c r="K49" i="10" s="1"/>
  <c r="D49" i="10" s="1"/>
  <c r="G50" i="10"/>
  <c r="H50" i="10"/>
  <c r="G51" i="10"/>
  <c r="H51" i="10"/>
  <c r="I51" i="10" s="1"/>
  <c r="J51" i="10" s="1"/>
  <c r="C51" i="10" s="1"/>
  <c r="G52" i="10"/>
  <c r="H52" i="10" s="1"/>
  <c r="I52" i="10"/>
  <c r="J52" i="10" s="1"/>
  <c r="C52" i="10" s="1"/>
  <c r="E52" i="10" s="1"/>
  <c r="K52" i="10"/>
  <c r="D52" i="10" s="1"/>
  <c r="G53" i="10"/>
  <c r="H53" i="10" s="1"/>
  <c r="K53" i="10" s="1"/>
  <c r="I53" i="10"/>
  <c r="J53" i="10" s="1"/>
  <c r="C53" i="10" s="1"/>
  <c r="D53" i="10"/>
  <c r="G54" i="10"/>
  <c r="H54" i="10"/>
  <c r="G55" i="10"/>
  <c r="H55" i="10"/>
  <c r="I55" i="10" s="1"/>
  <c r="J55" i="10"/>
  <c r="C55" i="10" s="1"/>
  <c r="G56" i="10"/>
  <c r="H56" i="10" s="1"/>
  <c r="I56" i="10" s="1"/>
  <c r="J56" i="10" s="1"/>
  <c r="C56" i="10" s="1"/>
  <c r="G57" i="10"/>
  <c r="H57" i="10" s="1"/>
  <c r="K57" i="10" s="1"/>
  <c r="D57" i="10" s="1"/>
  <c r="G58" i="10"/>
  <c r="H58" i="10"/>
  <c r="G59" i="10"/>
  <c r="H59" i="10"/>
  <c r="I59" i="10" s="1"/>
  <c r="J59" i="10" s="1"/>
  <c r="C59" i="10" s="1"/>
  <c r="K59" i="10"/>
  <c r="D59" i="10" s="1"/>
  <c r="G60" i="10"/>
  <c r="H60" i="10" s="1"/>
  <c r="I60" i="10"/>
  <c r="J60" i="10" s="1"/>
  <c r="C60" i="10" s="1"/>
  <c r="E60" i="10" s="1"/>
  <c r="K60" i="10"/>
  <c r="D60" i="10" s="1"/>
  <c r="G61" i="10"/>
  <c r="H61" i="10" s="1"/>
  <c r="K61" i="10" s="1"/>
  <c r="I61" i="10"/>
  <c r="J61" i="10" s="1"/>
  <c r="C61" i="10" s="1"/>
  <c r="D61" i="10"/>
  <c r="G62" i="10"/>
  <c r="H62" i="10"/>
  <c r="G63" i="10"/>
  <c r="H63" i="10"/>
  <c r="I63" i="10" s="1"/>
  <c r="J63" i="10"/>
  <c r="C63" i="10" s="1"/>
  <c r="K63" i="10"/>
  <c r="D63" i="10" s="1"/>
  <c r="G64" i="10"/>
  <c r="H64" i="10" s="1"/>
  <c r="K64" i="10" s="1"/>
  <c r="D64" i="10" s="1"/>
  <c r="G65" i="10"/>
  <c r="H65" i="10" s="1"/>
  <c r="K65" i="10" s="1"/>
  <c r="D65" i="10" s="1"/>
  <c r="G66" i="10"/>
  <c r="H66" i="10"/>
  <c r="G67" i="10"/>
  <c r="H67" i="10"/>
  <c r="I67" i="10" s="1"/>
  <c r="J67" i="10" s="1"/>
  <c r="C67" i="10" s="1"/>
  <c r="G68" i="10"/>
  <c r="H68" i="10" s="1"/>
  <c r="I68" i="10"/>
  <c r="J68" i="10" s="1"/>
  <c r="C68" i="10" s="1"/>
  <c r="E68" i="10" s="1"/>
  <c r="K68" i="10"/>
  <c r="D68" i="10" s="1"/>
  <c r="G69" i="10"/>
  <c r="H69" i="10" s="1"/>
  <c r="K69" i="10" s="1"/>
  <c r="I69" i="10"/>
  <c r="J69" i="10" s="1"/>
  <c r="C69" i="10" s="1"/>
  <c r="D69" i="10"/>
  <c r="G70" i="10"/>
  <c r="H70" i="10"/>
  <c r="G71" i="10"/>
  <c r="H71" i="10"/>
  <c r="I71" i="10" s="1"/>
  <c r="J71" i="10"/>
  <c r="C71" i="10" s="1"/>
  <c r="G72" i="10"/>
  <c r="H72" i="10" s="1"/>
  <c r="I72" i="10" s="1"/>
  <c r="J72" i="10" s="1"/>
  <c r="C72" i="10" s="1"/>
  <c r="G73" i="10"/>
  <c r="H73" i="10" s="1"/>
  <c r="K73" i="10" s="1"/>
  <c r="D73" i="10" s="1"/>
  <c r="G74" i="10"/>
  <c r="H74" i="10"/>
  <c r="G75" i="10"/>
  <c r="H75" i="10"/>
  <c r="I75" i="10" s="1"/>
  <c r="J75" i="10" s="1"/>
  <c r="C75" i="10" s="1"/>
  <c r="K75" i="10"/>
  <c r="D75" i="10" s="1"/>
  <c r="G76" i="10"/>
  <c r="H76" i="10" s="1"/>
  <c r="I76" i="10"/>
  <c r="J76" i="10" s="1"/>
  <c r="C76" i="10" s="1"/>
  <c r="E76" i="10" s="1"/>
  <c r="K76" i="10"/>
  <c r="D76" i="10" s="1"/>
  <c r="G77" i="10"/>
  <c r="H77" i="10" s="1"/>
  <c r="K77" i="10" s="1"/>
  <c r="I77" i="10"/>
  <c r="J77" i="10" s="1"/>
  <c r="C77" i="10" s="1"/>
  <c r="D77" i="10"/>
  <c r="G78" i="10"/>
  <c r="H78" i="10"/>
  <c r="G79" i="10"/>
  <c r="H79" i="10"/>
  <c r="I79" i="10" s="1"/>
  <c r="J79" i="10"/>
  <c r="C79" i="10" s="1"/>
  <c r="K79" i="10"/>
  <c r="D79" i="10" s="1"/>
  <c r="G80" i="10"/>
  <c r="H80" i="10" s="1"/>
  <c r="K80" i="10" s="1"/>
  <c r="D80" i="10" s="1"/>
  <c r="G81" i="10"/>
  <c r="H81" i="10" s="1"/>
  <c r="K81" i="10" s="1"/>
  <c r="D81" i="10" s="1"/>
  <c r="G82" i="10"/>
  <c r="H82" i="10"/>
  <c r="G83" i="10"/>
  <c r="H83" i="10"/>
  <c r="G84" i="10"/>
  <c r="H84" i="10" s="1"/>
  <c r="I84" i="10"/>
  <c r="J84" i="10" s="1"/>
  <c r="C84" i="10" s="1"/>
  <c r="E84" i="10" s="1"/>
  <c r="K84" i="10"/>
  <c r="D84" i="10" s="1"/>
  <c r="G85" i="10"/>
  <c r="H85" i="10" s="1"/>
  <c r="K85" i="10" s="1"/>
  <c r="I85" i="10"/>
  <c r="J85" i="10" s="1"/>
  <c r="C85" i="10" s="1"/>
  <c r="D85" i="10"/>
  <c r="G86" i="10"/>
  <c r="H86" i="10"/>
  <c r="G87" i="10"/>
  <c r="H87" i="10"/>
  <c r="I87" i="10" s="1"/>
  <c r="J87" i="10"/>
  <c r="C87" i="10" s="1"/>
  <c r="G88" i="10"/>
  <c r="H88" i="10" s="1"/>
  <c r="G89" i="10"/>
  <c r="H89" i="10" s="1"/>
  <c r="G90" i="10"/>
  <c r="H90" i="10"/>
  <c r="G91" i="10"/>
  <c r="H91" i="10"/>
  <c r="I91" i="10" s="1"/>
  <c r="J91" i="10" s="1"/>
  <c r="C91" i="10" s="1"/>
  <c r="K91" i="10"/>
  <c r="D91" i="10" s="1"/>
  <c r="G92" i="10"/>
  <c r="H92" i="10" s="1"/>
  <c r="I92" i="10"/>
  <c r="J92" i="10" s="1"/>
  <c r="C92" i="10" s="1"/>
  <c r="E92" i="10" s="1"/>
  <c r="K92" i="10"/>
  <c r="D92" i="10" s="1"/>
  <c r="G93" i="10"/>
  <c r="H93" i="10" s="1"/>
  <c r="K93" i="10" s="1"/>
  <c r="I93" i="10"/>
  <c r="J93" i="10" s="1"/>
  <c r="C93" i="10" s="1"/>
  <c r="D93" i="10"/>
  <c r="G94" i="10"/>
  <c r="H94" i="10"/>
  <c r="G95" i="10"/>
  <c r="H95" i="10"/>
  <c r="I95" i="10" s="1"/>
  <c r="J95" i="10"/>
  <c r="C95" i="10" s="1"/>
  <c r="K95" i="10"/>
  <c r="D95" i="10" s="1"/>
  <c r="G96" i="10"/>
  <c r="H96" i="10" s="1"/>
  <c r="K96" i="10" s="1"/>
  <c r="D96" i="10" s="1"/>
  <c r="G97" i="10"/>
  <c r="H97" i="10" s="1"/>
  <c r="K97" i="10" s="1"/>
  <c r="D97" i="10" s="1"/>
  <c r="G98" i="10"/>
  <c r="H98" i="10"/>
  <c r="G99" i="10"/>
  <c r="H99" i="10"/>
  <c r="G100" i="10"/>
  <c r="H100" i="10" s="1"/>
  <c r="I100" i="10"/>
  <c r="J100" i="10" s="1"/>
  <c r="C100" i="10" s="1"/>
  <c r="E100" i="10" s="1"/>
  <c r="K100" i="10"/>
  <c r="D100" i="10" s="1"/>
  <c r="G101" i="10"/>
  <c r="H101" i="10" s="1"/>
  <c r="K101" i="10" s="1"/>
  <c r="I101" i="10"/>
  <c r="J101" i="10" s="1"/>
  <c r="C101" i="10" s="1"/>
  <c r="D101" i="10"/>
  <c r="G102" i="10"/>
  <c r="H102" i="10"/>
  <c r="G103" i="10"/>
  <c r="H103" i="10"/>
  <c r="I103" i="10"/>
  <c r="J103" i="10" s="1"/>
  <c r="C103" i="10" s="1"/>
  <c r="K103" i="10"/>
  <c r="D103" i="10"/>
  <c r="G104" i="10"/>
  <c r="H104" i="10"/>
  <c r="G105" i="10"/>
  <c r="H105" i="10"/>
  <c r="I105" i="10" s="1"/>
  <c r="J105" i="10" s="1"/>
  <c r="C105" i="10" s="1"/>
  <c r="G106" i="10"/>
  <c r="H106" i="10" s="1"/>
  <c r="I106" i="10" s="1"/>
  <c r="J106" i="10" s="1"/>
  <c r="C106" i="10" s="1"/>
  <c r="E106" i="10" s="1"/>
  <c r="K106" i="10"/>
  <c r="D106" i="10" s="1"/>
  <c r="G107" i="10"/>
  <c r="H107" i="10" s="1"/>
  <c r="K107" i="10" s="1"/>
  <c r="D107" i="10" s="1"/>
  <c r="G108" i="10"/>
  <c r="H108" i="10"/>
  <c r="I108" i="10" s="1"/>
  <c r="J108" i="10" s="1"/>
  <c r="C108" i="10" s="1"/>
  <c r="G109" i="10"/>
  <c r="H109" i="10"/>
  <c r="I109" i="10" s="1"/>
  <c r="J109" i="10" s="1"/>
  <c r="C109" i="10" s="1"/>
  <c r="K109" i="10"/>
  <c r="D109" i="10" s="1"/>
  <c r="G110" i="10"/>
  <c r="H110" i="10" s="1"/>
  <c r="G111" i="10"/>
  <c r="H111" i="10" s="1"/>
  <c r="G112" i="10"/>
  <c r="H112" i="10"/>
  <c r="G113" i="10"/>
  <c r="H113" i="10"/>
  <c r="I113" i="10" s="1"/>
  <c r="J113" i="10" s="1"/>
  <c r="C113" i="10" s="1"/>
  <c r="G114" i="10"/>
  <c r="H114" i="10" s="1"/>
  <c r="I114" i="10" s="1"/>
  <c r="J114" i="10" s="1"/>
  <c r="C114" i="10" s="1"/>
  <c r="E114" i="10" s="1"/>
  <c r="K114" i="10"/>
  <c r="D114" i="10" s="1"/>
  <c r="G115" i="10"/>
  <c r="H115" i="10" s="1"/>
  <c r="K115" i="10" s="1"/>
  <c r="D115" i="10" s="1"/>
  <c r="G116" i="10"/>
  <c r="H116" i="10"/>
  <c r="I116" i="10" s="1"/>
  <c r="J116" i="10" s="1"/>
  <c r="C116" i="10" s="1"/>
  <c r="G117" i="10"/>
  <c r="H117" i="10"/>
  <c r="I117" i="10" s="1"/>
  <c r="J117" i="10" s="1"/>
  <c r="C117" i="10" s="1"/>
  <c r="K117" i="10"/>
  <c r="D117" i="10" s="1"/>
  <c r="G118" i="10"/>
  <c r="H118" i="10" s="1"/>
  <c r="G119" i="10"/>
  <c r="H119" i="10" s="1"/>
  <c r="G120" i="10"/>
  <c r="H120" i="10"/>
  <c r="G121" i="10"/>
  <c r="H121" i="10"/>
  <c r="I121" i="10" s="1"/>
  <c r="J121" i="10" s="1"/>
  <c r="C121" i="10" s="1"/>
  <c r="G122" i="10"/>
  <c r="H122" i="10" s="1"/>
  <c r="I122" i="10" s="1"/>
  <c r="J122" i="10" s="1"/>
  <c r="C122" i="10" s="1"/>
  <c r="E122" i="10" s="1"/>
  <c r="K122" i="10"/>
  <c r="D122" i="10" s="1"/>
  <c r="G123" i="10"/>
  <c r="H123" i="10" s="1"/>
  <c r="K123" i="10" s="1"/>
  <c r="D123" i="10" s="1"/>
  <c r="G124" i="10"/>
  <c r="H124" i="10"/>
  <c r="I124" i="10" s="1"/>
  <c r="J124" i="10" s="1"/>
  <c r="C124" i="10" s="1"/>
  <c r="G125" i="10"/>
  <c r="H125" i="10"/>
  <c r="I125" i="10" s="1"/>
  <c r="J125" i="10" s="1"/>
  <c r="C125" i="10" s="1"/>
  <c r="K125" i="10"/>
  <c r="D125" i="10" s="1"/>
  <c r="G126" i="10"/>
  <c r="H126" i="10" s="1"/>
  <c r="G127" i="10"/>
  <c r="H127" i="10" s="1"/>
  <c r="G129" i="10"/>
  <c r="H129" i="10"/>
  <c r="G130" i="10"/>
  <c r="H130" i="10"/>
  <c r="I130" i="10" s="1"/>
  <c r="J130" i="10" s="1"/>
  <c r="C130" i="10" s="1"/>
  <c r="G131" i="10"/>
  <c r="H131" i="10" s="1"/>
  <c r="I131" i="10" s="1"/>
  <c r="J131" i="10" s="1"/>
  <c r="C131" i="10" s="1"/>
  <c r="E131" i="10" s="1"/>
  <c r="K131" i="10"/>
  <c r="D131" i="10" s="1"/>
  <c r="G132" i="10"/>
  <c r="H132" i="10" s="1"/>
  <c r="K132" i="10" s="1"/>
  <c r="D132" i="10" s="1"/>
  <c r="G133" i="10"/>
  <c r="H133" i="10"/>
  <c r="I133" i="10" s="1"/>
  <c r="J133" i="10" s="1"/>
  <c r="C133" i="10" s="1"/>
  <c r="G134" i="10"/>
  <c r="H134" i="10"/>
  <c r="I134" i="10" s="1"/>
  <c r="J134" i="10" s="1"/>
  <c r="C134" i="10" s="1"/>
  <c r="K134" i="10"/>
  <c r="D134" i="10" s="1"/>
  <c r="G135" i="10"/>
  <c r="H135" i="10" s="1"/>
  <c r="G136" i="10"/>
  <c r="H136" i="10" s="1"/>
  <c r="G137" i="10"/>
  <c r="H137" i="10"/>
  <c r="G138" i="10"/>
  <c r="H138" i="10"/>
  <c r="I138" i="10" s="1"/>
  <c r="J138" i="10" s="1"/>
  <c r="C138" i="10" s="1"/>
  <c r="G139" i="10"/>
  <c r="H139" i="10" s="1"/>
  <c r="I139" i="10" s="1"/>
  <c r="J139" i="10" s="1"/>
  <c r="C139" i="10" s="1"/>
  <c r="E139" i="10" s="1"/>
  <c r="K139" i="10"/>
  <c r="D139" i="10" s="1"/>
  <c r="G140" i="10"/>
  <c r="H140" i="10" s="1"/>
  <c r="K140" i="10" s="1"/>
  <c r="D140" i="10" s="1"/>
  <c r="G141" i="10"/>
  <c r="H141" i="10"/>
  <c r="I141" i="10" s="1"/>
  <c r="J141" i="10" s="1"/>
  <c r="C141" i="10" s="1"/>
  <c r="G142" i="10"/>
  <c r="H142" i="10"/>
  <c r="I142" i="10" s="1"/>
  <c r="J142" i="10" s="1"/>
  <c r="C142" i="10" s="1"/>
  <c r="K142" i="10"/>
  <c r="D142" i="10" s="1"/>
  <c r="G143" i="10"/>
  <c r="H143" i="10" s="1"/>
  <c r="I143" i="10" s="1"/>
  <c r="J143" i="10" s="1"/>
  <c r="C143" i="10" s="1"/>
  <c r="E143" i="10" s="1"/>
  <c r="K143" i="10"/>
  <c r="D143" i="10" s="1"/>
  <c r="G144" i="10"/>
  <c r="H144" i="10" s="1"/>
  <c r="K144" i="10" s="1"/>
  <c r="D144" i="10"/>
  <c r="G145" i="10"/>
  <c r="H145" i="10"/>
  <c r="G146" i="10"/>
  <c r="H146" i="10"/>
  <c r="I146" i="10" s="1"/>
  <c r="J146" i="10"/>
  <c r="C146" i="10" s="1"/>
  <c r="K146" i="10"/>
  <c r="D146" i="10" s="1"/>
  <c r="G147" i="10"/>
  <c r="H147" i="10" s="1"/>
  <c r="I147" i="10" s="1"/>
  <c r="J147" i="10" s="1"/>
  <c r="C147" i="10" s="1"/>
  <c r="E147" i="10" s="1"/>
  <c r="K147" i="10"/>
  <c r="D147" i="10" s="1"/>
  <c r="G148" i="10"/>
  <c r="H148" i="10" s="1"/>
  <c r="K148" i="10" s="1"/>
  <c r="D148" i="10"/>
  <c r="G149" i="10"/>
  <c r="H149" i="10"/>
  <c r="G150" i="10"/>
  <c r="H150" i="10"/>
  <c r="I150" i="10" s="1"/>
  <c r="J150" i="10" s="1"/>
  <c r="C150" i="10" s="1"/>
  <c r="G151" i="10"/>
  <c r="H151" i="10" s="1"/>
  <c r="I151" i="10"/>
  <c r="J151" i="10" s="1"/>
  <c r="C151" i="10" s="1"/>
  <c r="E151" i="10" s="1"/>
  <c r="K151" i="10"/>
  <c r="D151" i="10" s="1"/>
  <c r="G152" i="10"/>
  <c r="H152" i="10" s="1"/>
  <c r="K152" i="10" s="1"/>
  <c r="I152" i="10"/>
  <c r="J152" i="10" s="1"/>
  <c r="C152" i="10" s="1"/>
  <c r="D152" i="10"/>
  <c r="G153" i="10"/>
  <c r="H153" i="10"/>
  <c r="G154" i="10"/>
  <c r="H154" i="10"/>
  <c r="I154" i="10" s="1"/>
  <c r="J154" i="10" s="1"/>
  <c r="C154" i="10" s="1"/>
  <c r="G155" i="10"/>
  <c r="H155" i="10" s="1"/>
  <c r="K155" i="10" s="1"/>
  <c r="D155" i="10" s="1"/>
  <c r="G156" i="10"/>
  <c r="H156" i="10" s="1"/>
  <c r="K156" i="10" s="1"/>
  <c r="D156" i="10" s="1"/>
  <c r="G157" i="10"/>
  <c r="H157" i="10"/>
  <c r="G158" i="10"/>
  <c r="H158" i="10"/>
  <c r="I158" i="10" s="1"/>
  <c r="J158" i="10" s="1"/>
  <c r="C158" i="10" s="1"/>
  <c r="K158" i="10"/>
  <c r="D158" i="10" s="1"/>
  <c r="G159" i="10"/>
  <c r="H159" i="10" s="1"/>
  <c r="I159" i="10" s="1"/>
  <c r="J159" i="10" s="1"/>
  <c r="C159" i="10" s="1"/>
  <c r="E159" i="10" s="1"/>
  <c r="K159" i="10"/>
  <c r="D159" i="10" s="1"/>
  <c r="G160" i="10"/>
  <c r="H160" i="10" s="1"/>
  <c r="K160" i="10" s="1"/>
  <c r="D160" i="10"/>
  <c r="G161" i="10"/>
  <c r="H161" i="10"/>
  <c r="G162" i="10"/>
  <c r="H162" i="10"/>
  <c r="I162" i="10" s="1"/>
  <c r="J162" i="10"/>
  <c r="C162" i="10" s="1"/>
  <c r="K162" i="10"/>
  <c r="D162" i="10" s="1"/>
  <c r="G163" i="10"/>
  <c r="H163" i="10" s="1"/>
  <c r="I163" i="10" s="1"/>
  <c r="J163" i="10" s="1"/>
  <c r="C163" i="10" s="1"/>
  <c r="E163" i="10" s="1"/>
  <c r="K163" i="10"/>
  <c r="D163" i="10" s="1"/>
  <c r="G164" i="10"/>
  <c r="H164" i="10" s="1"/>
  <c r="K164" i="10" s="1"/>
  <c r="D164" i="10"/>
  <c r="G165" i="10"/>
  <c r="H165" i="10"/>
  <c r="G166" i="10"/>
  <c r="H166" i="10"/>
  <c r="I166" i="10" s="1"/>
  <c r="J166" i="10" s="1"/>
  <c r="C166" i="10" s="1"/>
  <c r="G167" i="10"/>
  <c r="H167" i="10" s="1"/>
  <c r="I167" i="10"/>
  <c r="J167" i="10" s="1"/>
  <c r="C167" i="10" s="1"/>
  <c r="E167" i="10" s="1"/>
  <c r="K167" i="10"/>
  <c r="D167" i="10" s="1"/>
  <c r="G168" i="10"/>
  <c r="H168" i="10" s="1"/>
  <c r="K168" i="10" s="1"/>
  <c r="I168" i="10"/>
  <c r="J168" i="10" s="1"/>
  <c r="C168" i="10" s="1"/>
  <c r="D168" i="10"/>
  <c r="G169" i="10"/>
  <c r="H169" i="10"/>
  <c r="G170" i="10"/>
  <c r="H170" i="10"/>
  <c r="I170" i="10" s="1"/>
  <c r="J170" i="10" s="1"/>
  <c r="C170" i="10" s="1"/>
  <c r="G171" i="10"/>
  <c r="H171" i="10" s="1"/>
  <c r="I171" i="10" s="1"/>
  <c r="J171" i="10" s="1"/>
  <c r="C171" i="10" s="1"/>
  <c r="K171" i="10"/>
  <c r="D171" i="10" s="1"/>
  <c r="G172" i="10"/>
  <c r="H172" i="10" s="1"/>
  <c r="G173" i="10"/>
  <c r="H173" i="10" s="1"/>
  <c r="G174" i="10"/>
  <c r="H174" i="10" s="1"/>
  <c r="G175" i="10"/>
  <c r="H175" i="10" s="1"/>
  <c r="G176" i="10"/>
  <c r="H176" i="10" s="1"/>
  <c r="G177" i="10"/>
  <c r="H177" i="10"/>
  <c r="I177" i="10" s="1"/>
  <c r="J177" i="10" s="1"/>
  <c r="C177" i="10" s="1"/>
  <c r="G178" i="10"/>
  <c r="H178" i="10"/>
  <c r="I178" i="10" s="1"/>
  <c r="J178" i="10" s="1"/>
  <c r="C178" i="10" s="1"/>
  <c r="K178" i="10"/>
  <c r="D178" i="10" s="1"/>
  <c r="G179" i="10"/>
  <c r="H179" i="10"/>
  <c r="I179" i="10" s="1"/>
  <c r="J179" i="10" s="1"/>
  <c r="C179" i="10" s="1"/>
  <c r="G180" i="10"/>
  <c r="H180" i="10"/>
  <c r="I180" i="10" s="1"/>
  <c r="J180" i="10" s="1"/>
  <c r="C180" i="10" s="1"/>
  <c r="E180" i="10" s="1"/>
  <c r="K180" i="10"/>
  <c r="D180" i="10" s="1"/>
  <c r="G181" i="10"/>
  <c r="H181" i="10"/>
  <c r="I181" i="10" s="1"/>
  <c r="J181" i="10" s="1"/>
  <c r="C181" i="10" s="1"/>
  <c r="G182" i="10"/>
  <c r="H182" i="10"/>
  <c r="I182" i="10" s="1"/>
  <c r="J182" i="10" s="1"/>
  <c r="C182" i="10" s="1"/>
  <c r="K182" i="10"/>
  <c r="D182" i="10" s="1"/>
  <c r="G183" i="10"/>
  <c r="H183" i="10"/>
  <c r="I183" i="10" s="1"/>
  <c r="J183" i="10" s="1"/>
  <c r="C183" i="10" s="1"/>
  <c r="G184" i="10"/>
  <c r="H184" i="10"/>
  <c r="I184" i="10" s="1"/>
  <c r="J184" i="10" s="1"/>
  <c r="C184" i="10" s="1"/>
  <c r="E184" i="10" s="1"/>
  <c r="K184" i="10"/>
  <c r="D184" i="10" s="1"/>
  <c r="G185" i="10"/>
  <c r="H185" i="10"/>
  <c r="I185" i="10" s="1"/>
  <c r="J185" i="10" s="1"/>
  <c r="C185" i="10" s="1"/>
  <c r="G186" i="10"/>
  <c r="H186" i="10"/>
  <c r="I186" i="10" s="1"/>
  <c r="J186" i="10" s="1"/>
  <c r="C186" i="10" s="1"/>
  <c r="K186" i="10"/>
  <c r="D186" i="10" s="1"/>
  <c r="G187" i="10"/>
  <c r="H187" i="10"/>
  <c r="I187" i="10" s="1"/>
  <c r="J187" i="10" s="1"/>
  <c r="C187" i="10" s="1"/>
  <c r="G188" i="10"/>
  <c r="H188" i="10"/>
  <c r="I188" i="10" s="1"/>
  <c r="J188" i="10" s="1"/>
  <c r="C188" i="10" s="1"/>
  <c r="E188" i="10" s="1"/>
  <c r="K188" i="10"/>
  <c r="D188" i="10" s="1"/>
  <c r="G189" i="10"/>
  <c r="H189" i="10"/>
  <c r="I189" i="10" s="1"/>
  <c r="J189" i="10" s="1"/>
  <c r="C189" i="10" s="1"/>
  <c r="G191" i="10"/>
  <c r="H191" i="10"/>
  <c r="I191" i="10" s="1"/>
  <c r="J191" i="10" s="1"/>
  <c r="C191" i="10" s="1"/>
  <c r="K191" i="10"/>
  <c r="D191" i="10" s="1"/>
  <c r="G192" i="10"/>
  <c r="H192" i="10"/>
  <c r="I192" i="10" s="1"/>
  <c r="J192" i="10" s="1"/>
  <c r="C192" i="10" s="1"/>
  <c r="G193" i="10"/>
  <c r="H193" i="10"/>
  <c r="I193" i="10" s="1"/>
  <c r="J193" i="10" s="1"/>
  <c r="C193" i="10" s="1"/>
  <c r="E193" i="10" s="1"/>
  <c r="K193" i="10"/>
  <c r="D193" i="10" s="1"/>
  <c r="G194" i="10"/>
  <c r="H194" i="10"/>
  <c r="I194" i="10" s="1"/>
  <c r="J194" i="10" s="1"/>
  <c r="C194" i="10" s="1"/>
  <c r="G195" i="10"/>
  <c r="H195" i="10"/>
  <c r="I195" i="10" s="1"/>
  <c r="J195" i="10" s="1"/>
  <c r="C195" i="10" s="1"/>
  <c r="K195" i="10"/>
  <c r="D195" i="10" s="1"/>
  <c r="G196" i="10"/>
  <c r="H196" i="10"/>
  <c r="I196" i="10" s="1"/>
  <c r="J196" i="10" s="1"/>
  <c r="C196" i="10" s="1"/>
  <c r="G197" i="10"/>
  <c r="H197" i="10"/>
  <c r="I197" i="10" s="1"/>
  <c r="J197" i="10" s="1"/>
  <c r="C197" i="10" s="1"/>
  <c r="E197" i="10" s="1"/>
  <c r="K197" i="10"/>
  <c r="D197" i="10" s="1"/>
  <c r="G198" i="10"/>
  <c r="H198" i="10"/>
  <c r="I198" i="10" s="1"/>
  <c r="J198" i="10" s="1"/>
  <c r="C198" i="10" s="1"/>
  <c r="G199" i="10"/>
  <c r="H199" i="10"/>
  <c r="I199" i="10" s="1"/>
  <c r="J199" i="10" s="1"/>
  <c r="C199" i="10" s="1"/>
  <c r="K199" i="10"/>
  <c r="D199" i="10" s="1"/>
  <c r="G200" i="10"/>
  <c r="H200" i="10"/>
  <c r="I200" i="10" s="1"/>
  <c r="J200" i="10" s="1"/>
  <c r="C200" i="10" s="1"/>
  <c r="G201" i="10"/>
  <c r="H201" i="10"/>
  <c r="I201" i="10" s="1"/>
  <c r="J201" i="10" s="1"/>
  <c r="C201" i="10" s="1"/>
  <c r="E201" i="10" s="1"/>
  <c r="K201" i="10"/>
  <c r="D201" i="10" s="1"/>
  <c r="G202" i="10"/>
  <c r="H202" i="10"/>
  <c r="I202" i="10" s="1"/>
  <c r="J202" i="10" s="1"/>
  <c r="C202" i="10" s="1"/>
  <c r="G203" i="10"/>
  <c r="H203" i="10"/>
  <c r="I203" i="10" s="1"/>
  <c r="J203" i="10" s="1"/>
  <c r="C203" i="10" s="1"/>
  <c r="K203" i="10"/>
  <c r="D203" i="10" s="1"/>
  <c r="G204" i="10"/>
  <c r="H204" i="10"/>
  <c r="I204" i="10" s="1"/>
  <c r="J204" i="10" s="1"/>
  <c r="C204" i="10" s="1"/>
  <c r="G206" i="10"/>
  <c r="H206" i="10"/>
  <c r="I206" i="10" s="1"/>
  <c r="J206" i="10" s="1"/>
  <c r="C206" i="10" s="1"/>
  <c r="E206" i="10" s="1"/>
  <c r="K206" i="10"/>
  <c r="D206" i="10" s="1"/>
  <c r="G210" i="10"/>
  <c r="H210" i="10"/>
  <c r="I210" i="10" s="1"/>
  <c r="J210" i="10" s="1"/>
  <c r="C210" i="10" s="1"/>
  <c r="G211" i="10"/>
  <c r="H211" i="10"/>
  <c r="I211" i="10" s="1"/>
  <c r="J211" i="10" s="1"/>
  <c r="C211" i="10" s="1"/>
  <c r="K211" i="10"/>
  <c r="D211" i="10" s="1"/>
  <c r="G212" i="10"/>
  <c r="H212" i="10"/>
  <c r="I212" i="10" s="1"/>
  <c r="J212" i="10" s="1"/>
  <c r="C212" i="10" s="1"/>
  <c r="G214" i="10"/>
  <c r="H214" i="10"/>
  <c r="I214" i="10" s="1"/>
  <c r="J214" i="10" s="1"/>
  <c r="C214" i="10" s="1"/>
  <c r="E214" i="10" s="1"/>
  <c r="K214" i="10"/>
  <c r="D214" i="10" s="1"/>
  <c r="G215" i="10"/>
  <c r="H215" i="10"/>
  <c r="I215" i="10" s="1"/>
  <c r="J215" i="10" s="1"/>
  <c r="C215" i="10" s="1"/>
  <c r="G216" i="10"/>
  <c r="H216" i="10"/>
  <c r="I216" i="10" s="1"/>
  <c r="J216" i="10" s="1"/>
  <c r="C216" i="10" s="1"/>
  <c r="K216" i="10"/>
  <c r="D216" i="10" s="1"/>
  <c r="G217" i="10"/>
  <c r="H217" i="10"/>
  <c r="I217" i="10" s="1"/>
  <c r="J217" i="10" s="1"/>
  <c r="C217" i="10" s="1"/>
  <c r="G218" i="10"/>
  <c r="H218" i="10"/>
  <c r="I218" i="10" s="1"/>
  <c r="J218" i="10" s="1"/>
  <c r="C218" i="10" s="1"/>
  <c r="E218" i="10" s="1"/>
  <c r="K218" i="10"/>
  <c r="D218" i="10" s="1"/>
  <c r="G219" i="10"/>
  <c r="H219" i="10"/>
  <c r="I219" i="10" s="1"/>
  <c r="J219" i="10" s="1"/>
  <c r="C219" i="10" s="1"/>
  <c r="G220" i="10"/>
  <c r="H220" i="10"/>
  <c r="I220" i="10" s="1"/>
  <c r="J220" i="10" s="1"/>
  <c r="C220" i="10" s="1"/>
  <c r="K220" i="10"/>
  <c r="D220" i="10" s="1"/>
  <c r="G222" i="10"/>
  <c r="H222" i="10"/>
  <c r="G223" i="10"/>
  <c r="H223" i="10"/>
  <c r="I223" i="10" s="1"/>
  <c r="J223" i="10" s="1"/>
  <c r="C223" i="10" s="1"/>
  <c r="K223" i="10"/>
  <c r="D223" i="10" s="1"/>
  <c r="G224" i="10"/>
  <c r="H224" i="10"/>
  <c r="G225" i="10"/>
  <c r="H225" i="10"/>
  <c r="I225" i="10" s="1"/>
  <c r="J225" i="10" s="1"/>
  <c r="C225" i="10" s="1"/>
  <c r="K225" i="10"/>
  <c r="D225" i="10" s="1"/>
  <c r="G226" i="10"/>
  <c r="H226" i="10"/>
  <c r="G227" i="10"/>
  <c r="H227" i="10"/>
  <c r="I227" i="10" s="1"/>
  <c r="J227" i="10" s="1"/>
  <c r="C227" i="10" s="1"/>
  <c r="K227" i="10"/>
  <c r="D227" i="10" s="1"/>
  <c r="G228" i="10"/>
  <c r="H228" i="10"/>
  <c r="G229" i="10"/>
  <c r="H229" i="10"/>
  <c r="I229" i="10" s="1"/>
  <c r="J229" i="10" s="1"/>
  <c r="C229" i="10" s="1"/>
  <c r="K229" i="10"/>
  <c r="D229" i="10" s="1"/>
  <c r="G230" i="10"/>
  <c r="H230" i="10"/>
  <c r="G231" i="10"/>
  <c r="H231" i="10"/>
  <c r="I231" i="10" s="1"/>
  <c r="J231" i="10" s="1"/>
  <c r="C231" i="10" s="1"/>
  <c r="K231" i="10"/>
  <c r="D231" i="10" s="1"/>
  <c r="G232" i="10"/>
  <c r="H232" i="10"/>
  <c r="G233" i="10"/>
  <c r="H233" i="10"/>
  <c r="I233" i="10" s="1"/>
  <c r="J233" i="10" s="1"/>
  <c r="C233" i="10" s="1"/>
  <c r="K233" i="10"/>
  <c r="D233" i="10" s="1"/>
  <c r="G234" i="10"/>
  <c r="H234" i="10"/>
  <c r="G235" i="10"/>
  <c r="H235" i="10"/>
  <c r="I235" i="10" s="1"/>
  <c r="J235" i="10" s="1"/>
  <c r="C235" i="10" s="1"/>
  <c r="K235" i="10"/>
  <c r="D235" i="10" s="1"/>
  <c r="G236" i="10"/>
  <c r="H236" i="10"/>
  <c r="G238" i="10"/>
  <c r="H238" i="10"/>
  <c r="I238" i="10" s="1"/>
  <c r="J238" i="10" s="1"/>
  <c r="C238" i="10" s="1"/>
  <c r="K238" i="10"/>
  <c r="D238" i="10" s="1"/>
  <c r="G239" i="10"/>
  <c r="H239" i="10"/>
  <c r="G240" i="10"/>
  <c r="H240" i="10"/>
  <c r="I240" i="10" s="1"/>
  <c r="J240" i="10" s="1"/>
  <c r="C240" i="10" s="1"/>
  <c r="E240" i="10" s="1"/>
  <c r="K240" i="10"/>
  <c r="D240" i="10" s="1"/>
  <c r="G241" i="10"/>
  <c r="H241" i="10"/>
  <c r="G242" i="10"/>
  <c r="H242" i="10"/>
  <c r="I242" i="10" s="1"/>
  <c r="J242" i="10" s="1"/>
  <c r="C242" i="10" s="1"/>
  <c r="K242" i="10"/>
  <c r="D242" i="10" s="1"/>
  <c r="G243" i="10"/>
  <c r="H243" i="10"/>
  <c r="G244" i="10"/>
  <c r="H244" i="10"/>
  <c r="I244" i="10" s="1"/>
  <c r="J244" i="10" s="1"/>
  <c r="C244" i="10" s="1"/>
  <c r="G246" i="10"/>
  <c r="H246" i="10"/>
  <c r="G250" i="10"/>
  <c r="H250" i="10"/>
  <c r="I250" i="10" s="1"/>
  <c r="J250" i="10" s="1"/>
  <c r="C250" i="10" s="1"/>
  <c r="K250" i="10"/>
  <c r="D250" i="10" s="1"/>
  <c r="G251" i="10"/>
  <c r="H251" i="10"/>
  <c r="G252" i="10"/>
  <c r="H252" i="10"/>
  <c r="I252" i="10" s="1"/>
  <c r="J252" i="10" s="1"/>
  <c r="C252" i="10" s="1"/>
  <c r="G254" i="10"/>
  <c r="H254" i="10"/>
  <c r="G255" i="10"/>
  <c r="H255" i="10"/>
  <c r="I255" i="10" s="1"/>
  <c r="J255" i="10" s="1"/>
  <c r="C255" i="10" s="1"/>
  <c r="K255" i="10"/>
  <c r="D255" i="10" s="1"/>
  <c r="G256" i="10"/>
  <c r="H256" i="10"/>
  <c r="G257" i="10"/>
  <c r="H257" i="10"/>
  <c r="I257" i="10" s="1"/>
  <c r="J257" i="10" s="1"/>
  <c r="C257" i="10" s="1"/>
  <c r="G258" i="10"/>
  <c r="H258" i="10"/>
  <c r="G259" i="10"/>
  <c r="H259" i="10"/>
  <c r="I259" i="10" s="1"/>
  <c r="J259" i="10" s="1"/>
  <c r="C259" i="10" s="1"/>
  <c r="E259" i="10" s="1"/>
  <c r="K259" i="10"/>
  <c r="D259" i="10" s="1"/>
  <c r="G260" i="10"/>
  <c r="H260" i="10"/>
  <c r="G261" i="10"/>
  <c r="H261" i="10"/>
  <c r="I261" i="10" s="1"/>
  <c r="J261" i="10" s="1"/>
  <c r="C261" i="10" s="1"/>
  <c r="G262" i="10"/>
  <c r="H262" i="10"/>
  <c r="G263" i="10"/>
  <c r="H263" i="10"/>
  <c r="I263" i="10" s="1"/>
  <c r="J263" i="10" s="1"/>
  <c r="C263" i="10" s="1"/>
  <c r="G264" i="10"/>
  <c r="H264" i="10"/>
  <c r="G265" i="10"/>
  <c r="H265" i="10"/>
  <c r="I265" i="10" s="1"/>
  <c r="J265" i="10" s="1"/>
  <c r="C265" i="10" s="1"/>
  <c r="G266" i="10"/>
  <c r="H266" i="10"/>
  <c r="G267" i="10"/>
  <c r="H267" i="10"/>
  <c r="I267" i="10" s="1"/>
  <c r="J267" i="10" s="1"/>
  <c r="C267" i="10" s="1"/>
  <c r="G268" i="10"/>
  <c r="H268" i="10"/>
  <c r="G269" i="10"/>
  <c r="H269" i="10"/>
  <c r="I269" i="10" s="1"/>
  <c r="J269" i="10" s="1"/>
  <c r="C269" i="10" s="1"/>
  <c r="G270" i="10"/>
  <c r="H270" i="10"/>
  <c r="G271" i="10"/>
  <c r="H271" i="10"/>
  <c r="I271" i="10" s="1"/>
  <c r="J271" i="10" s="1"/>
  <c r="C271" i="10" s="1"/>
  <c r="G272" i="10"/>
  <c r="H272" i="10"/>
  <c r="G273" i="10"/>
  <c r="H273" i="10"/>
  <c r="I273" i="10" s="1"/>
  <c r="J273" i="10" s="1"/>
  <c r="C273" i="10" s="1"/>
  <c r="G274" i="10"/>
  <c r="H274" i="10"/>
  <c r="G275" i="10"/>
  <c r="H275" i="10"/>
  <c r="I275" i="10" s="1"/>
  <c r="J275" i="10" s="1"/>
  <c r="C275" i="10" s="1"/>
  <c r="G276" i="10"/>
  <c r="H276" i="10"/>
  <c r="G277" i="10"/>
  <c r="H277" i="10"/>
  <c r="I277" i="10" s="1"/>
  <c r="J277" i="10" s="1"/>
  <c r="C277" i="10" s="1"/>
  <c r="G278" i="10"/>
  <c r="H278" i="10"/>
  <c r="G279" i="10"/>
  <c r="H279" i="10"/>
  <c r="I279" i="10" s="1"/>
  <c r="J279" i="10" s="1"/>
  <c r="C279" i="10" s="1"/>
  <c r="G280" i="10"/>
  <c r="H280" i="10"/>
  <c r="G281" i="10"/>
  <c r="H281" i="10"/>
  <c r="I281" i="10" s="1"/>
  <c r="J281" i="10" s="1"/>
  <c r="C281" i="10" s="1"/>
  <c r="G282" i="10"/>
  <c r="H282" i="10"/>
  <c r="G283" i="10"/>
  <c r="H283" i="10"/>
  <c r="I283" i="10" s="1"/>
  <c r="J283" i="10" s="1"/>
  <c r="C283" i="10" s="1"/>
  <c r="G284" i="10"/>
  <c r="H284" i="10"/>
  <c r="G285" i="10"/>
  <c r="H285" i="10"/>
  <c r="I285" i="10" s="1"/>
  <c r="J285" i="10" s="1"/>
  <c r="C285" i="10" s="1"/>
  <c r="G286" i="10"/>
  <c r="H286" i="10"/>
  <c r="G287" i="10"/>
  <c r="H287" i="10"/>
  <c r="I287" i="10" s="1"/>
  <c r="J287" i="10" s="1"/>
  <c r="C287" i="10" s="1"/>
  <c r="G288" i="10"/>
  <c r="H288" i="10"/>
  <c r="G289" i="10"/>
  <c r="H289" i="10"/>
  <c r="I289" i="10" s="1"/>
  <c r="J289" i="10" s="1"/>
  <c r="C289" i="10" s="1"/>
  <c r="G290" i="10"/>
  <c r="H290" i="10"/>
  <c r="G291" i="10"/>
  <c r="H291" i="10"/>
  <c r="I291" i="10" s="1"/>
  <c r="J291" i="10" s="1"/>
  <c r="C291" i="10" s="1"/>
  <c r="G292" i="10"/>
  <c r="H292" i="10"/>
  <c r="G293" i="10"/>
  <c r="H293" i="10"/>
  <c r="I293" i="10" s="1"/>
  <c r="J293" i="10" s="1"/>
  <c r="C293" i="10" s="1"/>
  <c r="G294" i="10"/>
  <c r="H294" i="10"/>
  <c r="G295" i="10"/>
  <c r="H295" i="10"/>
  <c r="I295" i="10" s="1"/>
  <c r="J295" i="10" s="1"/>
  <c r="C295" i="10" s="1"/>
  <c r="G296" i="10"/>
  <c r="H296" i="10"/>
  <c r="G297" i="10"/>
  <c r="H297" i="10"/>
  <c r="I297" i="10" s="1"/>
  <c r="J297" i="10" s="1"/>
  <c r="C297" i="10" s="1"/>
  <c r="G298" i="10"/>
  <c r="H298" i="10"/>
  <c r="G299" i="10"/>
  <c r="H299" i="10"/>
  <c r="I299" i="10" s="1"/>
  <c r="J299" i="10" s="1"/>
  <c r="C299" i="10" s="1"/>
  <c r="G300" i="10"/>
  <c r="H300" i="10"/>
  <c r="G301" i="10"/>
  <c r="H301" i="10"/>
  <c r="I301" i="10" s="1"/>
  <c r="J301" i="10" s="1"/>
  <c r="C301" i="10" s="1"/>
  <c r="G302" i="10"/>
  <c r="H302" i="10"/>
  <c r="G303" i="10"/>
  <c r="H303" i="10"/>
  <c r="I303" i="10" s="1"/>
  <c r="J303" i="10" s="1"/>
  <c r="C303" i="10" s="1"/>
  <c r="G304" i="10"/>
  <c r="H304" i="10"/>
  <c r="G305" i="10"/>
  <c r="H305" i="10"/>
  <c r="I305" i="10" s="1"/>
  <c r="J305" i="10" s="1"/>
  <c r="C305" i="10" s="1"/>
  <c r="G306" i="10"/>
  <c r="H306" i="10"/>
  <c r="G307" i="10"/>
  <c r="H307" i="10"/>
  <c r="I307" i="10" s="1"/>
  <c r="J307" i="10" s="1"/>
  <c r="C307" i="10" s="1"/>
  <c r="G308" i="10"/>
  <c r="H308" i="10"/>
  <c r="G309" i="10"/>
  <c r="H309" i="10"/>
  <c r="I309" i="10" s="1"/>
  <c r="J309" i="10" s="1"/>
  <c r="C309" i="10" s="1"/>
  <c r="G310" i="10"/>
  <c r="H310" i="10" s="1"/>
  <c r="G311" i="10"/>
  <c r="H311" i="10" s="1"/>
  <c r="G312" i="10"/>
  <c r="H312" i="10" s="1"/>
  <c r="G313" i="10"/>
  <c r="H313" i="10" s="1"/>
  <c r="G314" i="10"/>
  <c r="H314" i="10" s="1"/>
  <c r="G316" i="10"/>
  <c r="H316" i="10" s="1"/>
  <c r="G317" i="10"/>
  <c r="H317" i="10" s="1"/>
  <c r="G318" i="10"/>
  <c r="H318" i="10" s="1"/>
  <c r="G319" i="10"/>
  <c r="H319" i="10" s="1"/>
  <c r="G320" i="10"/>
  <c r="H320" i="10" s="1"/>
  <c r="G321" i="10"/>
  <c r="H321" i="10" s="1"/>
  <c r="G322" i="10"/>
  <c r="H322" i="10" s="1"/>
  <c r="G323" i="10"/>
  <c r="H323" i="10" s="1"/>
  <c r="G324" i="10"/>
  <c r="H324" i="10" s="1"/>
  <c r="G325" i="10"/>
  <c r="H325" i="10" s="1"/>
  <c r="G326" i="10"/>
  <c r="H326" i="10" s="1"/>
  <c r="G327" i="10"/>
  <c r="H327" i="10" s="1"/>
  <c r="G328" i="10"/>
  <c r="H328" i="10" s="1"/>
  <c r="G329" i="10"/>
  <c r="H329" i="10" s="1"/>
  <c r="G330" i="10"/>
  <c r="H330" i="10" s="1"/>
  <c r="G331" i="10"/>
  <c r="H331" i="10" s="1"/>
  <c r="G332" i="10"/>
  <c r="H332" i="10" s="1"/>
  <c r="G333" i="10"/>
  <c r="H333" i="10" s="1"/>
  <c r="G334" i="10"/>
  <c r="H334" i="10" s="1"/>
  <c r="G335" i="10"/>
  <c r="H335" i="10" s="1"/>
  <c r="G336" i="10"/>
  <c r="H336" i="10" s="1"/>
  <c r="G337" i="10"/>
  <c r="H337" i="10" s="1"/>
  <c r="G338" i="10"/>
  <c r="H338" i="10" s="1"/>
  <c r="G339" i="10"/>
  <c r="H339" i="10" s="1"/>
  <c r="G340" i="10"/>
  <c r="H340" i="10" s="1"/>
  <c r="G341" i="10"/>
  <c r="H341" i="10" s="1"/>
  <c r="G342" i="10"/>
  <c r="H342" i="10" s="1"/>
  <c r="G343" i="10"/>
  <c r="H343" i="10" s="1"/>
  <c r="G344" i="10"/>
  <c r="H344" i="10" s="1"/>
  <c r="G345" i="10"/>
  <c r="H345" i="10" s="1"/>
  <c r="G347" i="10"/>
  <c r="H347" i="10" s="1"/>
  <c r="G348" i="10"/>
  <c r="H348" i="10" s="1"/>
  <c r="G349" i="10"/>
  <c r="H349" i="10" s="1"/>
  <c r="G350" i="10"/>
  <c r="H350" i="10" s="1"/>
  <c r="G351" i="10"/>
  <c r="H351" i="10" s="1"/>
  <c r="G352" i="10"/>
  <c r="H352" i="10" s="1"/>
  <c r="G353" i="10"/>
  <c r="H353" i="10" s="1"/>
  <c r="G354" i="10"/>
  <c r="H354" i="10" s="1"/>
  <c r="G355" i="10"/>
  <c r="H355" i="10" s="1"/>
  <c r="G356" i="10"/>
  <c r="H356" i="10" s="1"/>
  <c r="G357" i="10"/>
  <c r="H357" i="10" s="1"/>
  <c r="G358" i="10"/>
  <c r="H358" i="10" s="1"/>
  <c r="G359" i="10"/>
  <c r="H359" i="10" s="1"/>
  <c r="G360" i="10"/>
  <c r="H360" i="10" s="1"/>
  <c r="G361" i="10"/>
  <c r="H361" i="10" s="1"/>
  <c r="G365" i="10"/>
  <c r="H365" i="10" s="1"/>
  <c r="G367" i="10"/>
  <c r="H367" i="10" s="1"/>
  <c r="G368" i="10"/>
  <c r="H368" i="10" s="1"/>
  <c r="G369" i="10"/>
  <c r="H369" i="10" s="1"/>
  <c r="G371" i="10"/>
  <c r="H371" i="10" s="1"/>
  <c r="G372" i="10"/>
  <c r="H372" i="10" s="1"/>
  <c r="G373" i="10"/>
  <c r="H373" i="10" s="1"/>
  <c r="G374" i="10"/>
  <c r="H374" i="10" s="1"/>
  <c r="G375" i="10"/>
  <c r="H375" i="10" s="1"/>
  <c r="G376" i="10"/>
  <c r="H376" i="10" s="1"/>
  <c r="G377" i="10"/>
  <c r="H377" i="10" s="1"/>
  <c r="G379" i="10"/>
  <c r="H379" i="10" s="1"/>
  <c r="G380" i="10"/>
  <c r="H380" i="10" s="1"/>
  <c r="G381" i="10"/>
  <c r="H381" i="10" s="1"/>
  <c r="G382" i="10"/>
  <c r="H382" i="10" s="1"/>
  <c r="G383" i="10"/>
  <c r="H383" i="10" s="1"/>
  <c r="G384" i="10"/>
  <c r="H384" i="10" s="1"/>
  <c r="G385" i="10"/>
  <c r="H385" i="10" s="1"/>
  <c r="G386" i="10"/>
  <c r="H386" i="10" s="1"/>
  <c r="G387" i="10"/>
  <c r="H387" i="10" s="1"/>
  <c r="G388" i="10"/>
  <c r="H388" i="10" s="1"/>
  <c r="G389" i="10"/>
  <c r="H389" i="10" s="1"/>
  <c r="G390" i="10"/>
  <c r="H390" i="10" s="1"/>
  <c r="G391" i="10"/>
  <c r="H391" i="10" s="1"/>
  <c r="G392" i="10"/>
  <c r="H392" i="10" s="1"/>
  <c r="G393" i="10"/>
  <c r="H393" i="10" s="1"/>
  <c r="G394" i="10"/>
  <c r="H394" i="10" s="1"/>
  <c r="G395" i="10"/>
  <c r="H395" i="10" s="1"/>
  <c r="G396" i="10"/>
  <c r="H396" i="10" s="1"/>
  <c r="G397" i="10"/>
  <c r="H397" i="10" s="1"/>
  <c r="G398" i="10"/>
  <c r="H398" i="10" s="1"/>
  <c r="G399" i="10"/>
  <c r="H399" i="10" s="1"/>
  <c r="G400" i="10"/>
  <c r="H400" i="10" s="1"/>
  <c r="G401" i="10"/>
  <c r="H401" i="10" s="1"/>
  <c r="G402" i="10"/>
  <c r="H402" i="10" s="1"/>
  <c r="G403" i="10"/>
  <c r="H403" i="10" s="1"/>
  <c r="G404" i="10"/>
  <c r="H404" i="10" s="1"/>
  <c r="G405" i="10"/>
  <c r="H405" i="10"/>
  <c r="I405" i="10" s="1"/>
  <c r="J405" i="10" s="1"/>
  <c r="C405" i="10" s="1"/>
  <c r="K405" i="10"/>
  <c r="D405" i="10" s="1"/>
  <c r="G406" i="10"/>
  <c r="H406" i="10"/>
  <c r="I406" i="10" s="1"/>
  <c r="J406" i="10" s="1"/>
  <c r="C406" i="10" s="1"/>
  <c r="E406" i="10" s="1"/>
  <c r="A406" i="10" s="1"/>
  <c r="K406" i="10"/>
  <c r="D406" i="10" s="1"/>
  <c r="G407" i="10"/>
  <c r="H407" i="10" s="1"/>
  <c r="G408" i="10"/>
  <c r="H408" i="10" s="1"/>
  <c r="G410" i="10"/>
  <c r="H410" i="10"/>
  <c r="I410" i="10" s="1"/>
  <c r="J410" i="10" s="1"/>
  <c r="C410" i="10" s="1"/>
  <c r="E410" i="10" s="1"/>
  <c r="K410" i="10"/>
  <c r="D410" i="10" s="1"/>
  <c r="G414" i="10"/>
  <c r="H414" i="10"/>
  <c r="I414" i="10" s="1"/>
  <c r="J414" i="10" s="1"/>
  <c r="C414" i="10" s="1"/>
  <c r="G415" i="10"/>
  <c r="H415" i="10" s="1"/>
  <c r="G416" i="10"/>
  <c r="H416" i="10" s="1"/>
  <c r="G418" i="10"/>
  <c r="H418" i="10"/>
  <c r="I418" i="10" s="1"/>
  <c r="J418" i="10" s="1"/>
  <c r="C418" i="10" s="1"/>
  <c r="E418" i="10" s="1"/>
  <c r="K418" i="10"/>
  <c r="D418" i="10" s="1"/>
  <c r="G419" i="10"/>
  <c r="H419" i="10"/>
  <c r="I419" i="10" s="1"/>
  <c r="J419" i="10" s="1"/>
  <c r="C419" i="10" s="1"/>
  <c r="K419" i="10"/>
  <c r="D419" i="10" s="1"/>
  <c r="G420" i="10"/>
  <c r="H420" i="10" s="1"/>
  <c r="G421" i="10"/>
  <c r="H421" i="10" s="1"/>
  <c r="G422" i="10"/>
  <c r="H422" i="10"/>
  <c r="I422" i="10" s="1"/>
  <c r="J422" i="10" s="1"/>
  <c r="C422" i="10" s="1"/>
  <c r="E422" i="10" s="1"/>
  <c r="K422" i="10"/>
  <c r="D422" i="10" s="1"/>
  <c r="G423" i="10"/>
  <c r="H423" i="10"/>
  <c r="I423" i="10" s="1"/>
  <c r="J423" i="10" s="1"/>
  <c r="C423" i="10" s="1"/>
  <c r="G424" i="10"/>
  <c r="H424" i="10" s="1"/>
  <c r="G426" i="10"/>
  <c r="H426" i="10" s="1"/>
  <c r="G427" i="10"/>
  <c r="H427" i="10"/>
  <c r="I427" i="10" s="1"/>
  <c r="J427" i="10" s="1"/>
  <c r="C427" i="10" s="1"/>
  <c r="K427" i="10"/>
  <c r="D427" i="10" s="1"/>
  <c r="G428" i="10"/>
  <c r="H428" i="10"/>
  <c r="I428" i="10" s="1"/>
  <c r="J428" i="10" s="1"/>
  <c r="C428" i="10" s="1"/>
  <c r="K428" i="10"/>
  <c r="D428" i="10" s="1"/>
  <c r="G429" i="10"/>
  <c r="H429" i="10" s="1"/>
  <c r="G430" i="10"/>
  <c r="H430" i="10" s="1"/>
  <c r="G431" i="10"/>
  <c r="H431" i="10"/>
  <c r="I431" i="10" s="1"/>
  <c r="J431" i="10" s="1"/>
  <c r="C431" i="10" s="1"/>
  <c r="K431" i="10"/>
  <c r="D431" i="10" s="1"/>
  <c r="G432" i="10"/>
  <c r="H432" i="10"/>
  <c r="I432" i="10" s="1"/>
  <c r="J432" i="10" s="1"/>
  <c r="C432" i="10" s="1"/>
  <c r="G433" i="10"/>
  <c r="H433" i="10" s="1"/>
  <c r="G434" i="10"/>
  <c r="H434" i="10" s="1"/>
  <c r="G435" i="10"/>
  <c r="H435" i="10"/>
  <c r="I435" i="10" s="1"/>
  <c r="J435" i="10" s="1"/>
  <c r="C435" i="10" s="1"/>
  <c r="E435" i="10" s="1"/>
  <c r="K435" i="10"/>
  <c r="D435" i="10" s="1"/>
  <c r="G436" i="10"/>
  <c r="H436" i="10"/>
  <c r="I436" i="10" s="1"/>
  <c r="J436" i="10" s="1"/>
  <c r="C436" i="10" s="1"/>
  <c r="K436" i="10"/>
  <c r="D436" i="10" s="1"/>
  <c r="G437" i="10"/>
  <c r="H437" i="10" s="1"/>
  <c r="G438" i="10"/>
  <c r="H438" i="10" s="1"/>
  <c r="G439" i="10"/>
  <c r="H439" i="10"/>
  <c r="I439" i="10" s="1"/>
  <c r="J439" i="10" s="1"/>
  <c r="C439" i="10" s="1"/>
  <c r="E439" i="10" s="1"/>
  <c r="K439" i="10"/>
  <c r="D439" i="10" s="1"/>
  <c r="G440" i="10"/>
  <c r="H440" i="10"/>
  <c r="I440" i="10" s="1"/>
  <c r="J440" i="10" s="1"/>
  <c r="C440" i="10" s="1"/>
  <c r="G442" i="10"/>
  <c r="H442" i="10" s="1"/>
  <c r="G443" i="10"/>
  <c r="H443" i="10" s="1"/>
  <c r="G444" i="10"/>
  <c r="H444" i="10"/>
  <c r="I444" i="10" s="1"/>
  <c r="J444" i="10" s="1"/>
  <c r="C444" i="10" s="1"/>
  <c r="K444" i="10"/>
  <c r="D444" i="10" s="1"/>
  <c r="G445" i="10"/>
  <c r="H445" i="10"/>
  <c r="I445" i="10" s="1"/>
  <c r="J445" i="10" s="1"/>
  <c r="C445" i="10" s="1"/>
  <c r="E445" i="10" s="1"/>
  <c r="A445" i="10" s="1"/>
  <c r="K445" i="10"/>
  <c r="D445" i="10" s="1"/>
  <c r="G446" i="10"/>
  <c r="H446" i="10" s="1"/>
  <c r="G447" i="10"/>
  <c r="H447" i="10" s="1"/>
  <c r="G448" i="10"/>
  <c r="H448" i="10"/>
  <c r="I448" i="10" s="1"/>
  <c r="J448" i="10" s="1"/>
  <c r="C448" i="10" s="1"/>
  <c r="E448" i="10" s="1"/>
  <c r="K448" i="10"/>
  <c r="D448" i="10" s="1"/>
  <c r="G449" i="10"/>
  <c r="H449" i="10"/>
  <c r="I449" i="10" s="1"/>
  <c r="J449" i="10" s="1"/>
  <c r="C449" i="10" s="1"/>
  <c r="G450" i="10"/>
  <c r="H450" i="10" s="1"/>
  <c r="G451" i="10"/>
  <c r="H451" i="10" s="1"/>
  <c r="G452" i="10"/>
  <c r="H452" i="10" s="1"/>
  <c r="G453" i="10"/>
  <c r="H453" i="10" s="1"/>
  <c r="G454" i="10"/>
  <c r="H454" i="10" s="1"/>
  <c r="G455" i="10"/>
  <c r="H455" i="10" s="1"/>
  <c r="G456" i="10"/>
  <c r="H456" i="10"/>
  <c r="I456" i="10" s="1"/>
  <c r="J456" i="10" s="1"/>
  <c r="C456" i="10" s="1"/>
  <c r="E456" i="10" s="1"/>
  <c r="K456" i="10"/>
  <c r="D456" i="10" s="1"/>
  <c r="G457" i="10"/>
  <c r="H457" i="10"/>
  <c r="I457" i="10" s="1"/>
  <c r="J457" i="10" s="1"/>
  <c r="C457" i="10" s="1"/>
  <c r="G458" i="10"/>
  <c r="H458" i="10" s="1"/>
  <c r="G459" i="10"/>
  <c r="H459" i="10" s="1"/>
  <c r="G460" i="10"/>
  <c r="H460" i="10" s="1"/>
  <c r="G461" i="10"/>
  <c r="H461" i="10" s="1"/>
  <c r="G462" i="10"/>
  <c r="H462" i="10" s="1"/>
  <c r="G463" i="10"/>
  <c r="H463" i="10" s="1"/>
  <c r="G464" i="10"/>
  <c r="H464" i="10"/>
  <c r="I464" i="10" s="1"/>
  <c r="J464" i="10" s="1"/>
  <c r="C464" i="10" s="1"/>
  <c r="K464" i="10"/>
  <c r="D464" i="10" s="1"/>
  <c r="G465" i="10"/>
  <c r="H465" i="10"/>
  <c r="I465" i="10" s="1"/>
  <c r="J465" i="10" s="1"/>
  <c r="C465" i="10" s="1"/>
  <c r="G466" i="10"/>
  <c r="H466" i="10" s="1"/>
  <c r="G467" i="10"/>
  <c r="H467" i="10" s="1"/>
  <c r="G468" i="10"/>
  <c r="H468" i="10" s="1"/>
  <c r="G469" i="10"/>
  <c r="H469" i="10" s="1"/>
  <c r="G470" i="10"/>
  <c r="H470" i="10" s="1"/>
  <c r="G471" i="10"/>
  <c r="H471" i="10" s="1"/>
  <c r="G472" i="10"/>
  <c r="H472" i="10"/>
  <c r="I472" i="10" s="1"/>
  <c r="J472" i="10" s="1"/>
  <c r="C472" i="10" s="1"/>
  <c r="E472" i="10" s="1"/>
  <c r="K472" i="10"/>
  <c r="D472" i="10" s="1"/>
  <c r="G473" i="10"/>
  <c r="H473" i="10"/>
  <c r="I473" i="10" s="1"/>
  <c r="J473" i="10" s="1"/>
  <c r="C473" i="10" s="1"/>
  <c r="G474" i="10"/>
  <c r="H474" i="10" s="1"/>
  <c r="G475" i="10"/>
  <c r="H475" i="10" s="1"/>
  <c r="G476" i="10"/>
  <c r="H476" i="10" s="1"/>
  <c r="G477" i="10"/>
  <c r="H477" i="10" s="1"/>
  <c r="G478" i="10"/>
  <c r="H478" i="10" s="1"/>
  <c r="G479" i="10"/>
  <c r="H479" i="10" s="1"/>
  <c r="G480" i="10"/>
  <c r="H480" i="10"/>
  <c r="I480" i="10" s="1"/>
  <c r="J480" i="10" s="1"/>
  <c r="C480" i="10" s="1"/>
  <c r="E480" i="10" s="1"/>
  <c r="K480" i="10"/>
  <c r="D480" i="10" s="1"/>
  <c r="G481" i="10"/>
  <c r="H481" i="10"/>
  <c r="G482" i="10"/>
  <c r="H482" i="10" s="1"/>
  <c r="I482" i="10" s="1"/>
  <c r="J482" i="10" s="1"/>
  <c r="C482" i="10" s="1"/>
  <c r="E482" i="10" s="1"/>
  <c r="A482" i="10" s="1"/>
  <c r="K482" i="10"/>
  <c r="D482" i="10" s="1"/>
  <c r="G483" i="10"/>
  <c r="H483" i="10" s="1"/>
  <c r="G484" i="10"/>
  <c r="H484" i="10" s="1"/>
  <c r="G485" i="10"/>
  <c r="H485" i="10"/>
  <c r="I485" i="10" s="1"/>
  <c r="J485" i="10" s="1"/>
  <c r="C485" i="10" s="1"/>
  <c r="G486" i="10"/>
  <c r="H486" i="10" s="1"/>
  <c r="G487" i="10"/>
  <c r="H487" i="10" s="1"/>
  <c r="G488" i="10"/>
  <c r="H488" i="10" s="1"/>
  <c r="G489" i="10"/>
  <c r="H489" i="10" s="1"/>
  <c r="G490" i="10"/>
  <c r="H490" i="10"/>
  <c r="I490" i="10" s="1"/>
  <c r="J490" i="10" s="1"/>
  <c r="C490" i="10" s="1"/>
  <c r="K490" i="10"/>
  <c r="D490" i="10" s="1"/>
  <c r="G491" i="10"/>
  <c r="H491" i="10" s="1"/>
  <c r="G492" i="10"/>
  <c r="H492" i="10" s="1"/>
  <c r="G493" i="10"/>
  <c r="H493" i="10" s="1"/>
  <c r="G494" i="10"/>
  <c r="H494" i="10" s="1"/>
  <c r="G495" i="10"/>
  <c r="H495" i="10"/>
  <c r="I495" i="10" s="1"/>
  <c r="J495" i="10" s="1"/>
  <c r="C495" i="10" s="1"/>
  <c r="G496" i="10"/>
  <c r="H496" i="10"/>
  <c r="I496" i="10" s="1"/>
  <c r="J496" i="10" s="1"/>
  <c r="C496" i="10" s="1"/>
  <c r="E496" i="10" s="1"/>
  <c r="A496" i="10" s="1"/>
  <c r="K496" i="10"/>
  <c r="D496" i="10" s="1"/>
  <c r="G497" i="10"/>
  <c r="H497" i="10" s="1"/>
  <c r="G498" i="10"/>
  <c r="H498" i="10" s="1"/>
  <c r="G499" i="10"/>
  <c r="H499" i="10" s="1"/>
  <c r="G500" i="10"/>
  <c r="H500" i="10"/>
  <c r="I500" i="10" s="1"/>
  <c r="J500" i="10" s="1"/>
  <c r="C500" i="10" s="1"/>
  <c r="E500" i="10" s="1"/>
  <c r="A500" i="10" s="1"/>
  <c r="K500" i="10"/>
  <c r="D500" i="10" s="1"/>
  <c r="G501" i="10"/>
  <c r="H501" i="10" s="1"/>
  <c r="G502" i="10"/>
  <c r="H502" i="10" s="1"/>
  <c r="G503" i="10"/>
  <c r="H503" i="10" s="1"/>
  <c r="C506" i="10"/>
  <c r="C508" i="10"/>
  <c r="C510" i="10"/>
  <c r="C512" i="10"/>
  <c r="C514" i="10"/>
  <c r="C516" i="10"/>
  <c r="C518" i="10"/>
  <c r="C524" i="10"/>
  <c r="C526" i="10"/>
  <c r="C529" i="10"/>
  <c r="C531" i="10"/>
  <c r="C533" i="10"/>
  <c r="C536" i="10"/>
  <c r="C538" i="10"/>
  <c r="C540" i="10"/>
  <c r="C542" i="10"/>
  <c r="C544" i="10"/>
  <c r="C546" i="10"/>
  <c r="C548" i="10"/>
  <c r="C550" i="10"/>
  <c r="C552" i="10"/>
  <c r="C554" i="10"/>
  <c r="C556" i="10"/>
  <c r="C558" i="10"/>
  <c r="C560" i="10"/>
  <c r="C562" i="10"/>
  <c r="C564" i="10"/>
  <c r="C567" i="10"/>
  <c r="C569" i="10"/>
  <c r="C571" i="10"/>
  <c r="C574" i="10"/>
  <c r="C579" i="10"/>
  <c r="C582" i="10"/>
  <c r="C584" i="10"/>
  <c r="C586" i="10"/>
  <c r="C588" i="10"/>
  <c r="C590" i="10"/>
  <c r="C592" i="10"/>
  <c r="C594" i="10"/>
  <c r="C596" i="10"/>
  <c r="C599" i="10"/>
  <c r="C601" i="10"/>
  <c r="C603" i="10"/>
  <c r="C605" i="10"/>
  <c r="C607" i="10"/>
  <c r="C609" i="10"/>
  <c r="C611" i="10"/>
  <c r="C613" i="10"/>
  <c r="C615" i="10"/>
  <c r="C617" i="10"/>
  <c r="C619" i="10"/>
  <c r="C621" i="10"/>
  <c r="C623" i="10"/>
  <c r="C625" i="10"/>
  <c r="C627" i="10"/>
  <c r="C630" i="10"/>
  <c r="C632" i="10"/>
  <c r="C634" i="10"/>
  <c r="C636" i="10"/>
  <c r="C638" i="10"/>
  <c r="C640" i="10"/>
  <c r="C642" i="10"/>
  <c r="C644" i="10"/>
  <c r="C646" i="10"/>
  <c r="C648" i="10"/>
  <c r="C650" i="10"/>
  <c r="C652" i="10"/>
  <c r="D655" i="10"/>
  <c r="C659" i="10"/>
  <c r="D663" i="10"/>
  <c r="C667" i="10"/>
  <c r="D671" i="10"/>
  <c r="C675" i="10"/>
  <c r="C677" i="10"/>
  <c r="D677" i="10"/>
  <c r="E677" i="10"/>
  <c r="C681" i="10"/>
  <c r="E681" i="10" s="1"/>
  <c r="A681" i="10" s="1"/>
  <c r="D681" i="10"/>
  <c r="C685" i="10"/>
  <c r="C689" i="10"/>
  <c r="E689" i="10" s="1"/>
  <c r="A689" i="10" s="1"/>
  <c r="D689" i="10"/>
  <c r="C694" i="10"/>
  <c r="D698" i="10"/>
  <c r="C702" i="10"/>
  <c r="D707" i="10"/>
  <c r="C711" i="10"/>
  <c r="D719" i="10"/>
  <c r="C724" i="10"/>
  <c r="D728" i="10"/>
  <c r="C732" i="10"/>
  <c r="C735" i="10"/>
  <c r="C737" i="10"/>
  <c r="C739" i="10"/>
  <c r="C741" i="10"/>
  <c r="C743" i="10"/>
  <c r="C745" i="10"/>
  <c r="C747" i="10"/>
  <c r="C749" i="10"/>
  <c r="C751" i="10"/>
  <c r="C753" i="10"/>
  <c r="C756" i="10"/>
  <c r="C758" i="10"/>
  <c r="C760" i="10"/>
  <c r="C762" i="10"/>
  <c r="C764" i="10"/>
  <c r="C766" i="10"/>
  <c r="C768" i="10"/>
  <c r="C770" i="10"/>
  <c r="C772" i="10"/>
  <c r="C774" i="10"/>
  <c r="C776" i="10"/>
  <c r="C778" i="10"/>
  <c r="C780" i="10"/>
  <c r="C782" i="10"/>
  <c r="C784" i="10"/>
  <c r="C786" i="10"/>
  <c r="C788" i="10"/>
  <c r="C790" i="10"/>
  <c r="C792" i="10"/>
  <c r="C794" i="10"/>
  <c r="C796" i="10"/>
  <c r="C798" i="10"/>
  <c r="C800" i="10"/>
  <c r="C802" i="10"/>
  <c r="C804" i="10"/>
  <c r="C806" i="10"/>
  <c r="C808" i="10"/>
  <c r="C810" i="10"/>
  <c r="C812" i="10"/>
  <c r="C814" i="10"/>
  <c r="C816" i="10"/>
  <c r="C818" i="10"/>
  <c r="C820" i="10"/>
  <c r="C822" i="10"/>
  <c r="C824" i="10"/>
  <c r="C826" i="10"/>
  <c r="C828" i="10"/>
  <c r="C830" i="10"/>
  <c r="C832" i="10"/>
  <c r="C834" i="10"/>
  <c r="C836" i="10"/>
  <c r="C838" i="10"/>
  <c r="C840" i="10"/>
  <c r="C842" i="10"/>
  <c r="C844" i="10"/>
  <c r="C846" i="10"/>
  <c r="C848" i="10"/>
  <c r="C850" i="10"/>
  <c r="C852" i="10"/>
  <c r="C854" i="10"/>
  <c r="C856" i="10"/>
  <c r="C858" i="10"/>
  <c r="C860" i="10"/>
  <c r="C862" i="10"/>
  <c r="C864" i="10"/>
  <c r="C866" i="10"/>
  <c r="C868" i="10"/>
  <c r="C870" i="10"/>
  <c r="C872" i="10"/>
  <c r="C874" i="10"/>
  <c r="C876" i="10"/>
  <c r="C878" i="10"/>
  <c r="C880" i="10"/>
  <c r="C882" i="10"/>
  <c r="C884" i="10"/>
  <c r="C886" i="10"/>
  <c r="C888" i="10"/>
  <c r="C890" i="10"/>
  <c r="C892" i="10"/>
  <c r="C894" i="10"/>
  <c r="C896" i="10"/>
  <c r="C898" i="10"/>
  <c r="C900" i="10"/>
  <c r="C902" i="10"/>
  <c r="C904" i="10"/>
  <c r="C906" i="10"/>
  <c r="C908" i="10"/>
  <c r="C910" i="10"/>
  <c r="C912" i="10"/>
  <c r="C914" i="10"/>
  <c r="C916" i="10"/>
  <c r="C918" i="10"/>
  <c r="C920" i="10"/>
  <c r="C922" i="10"/>
  <c r="C924" i="10"/>
  <c r="C926" i="10"/>
  <c r="C928" i="10"/>
  <c r="C930" i="10"/>
  <c r="C932" i="10"/>
  <c r="C934" i="10"/>
  <c r="C936" i="10"/>
  <c r="C938" i="10"/>
  <c r="C940" i="10"/>
  <c r="C942" i="10"/>
  <c r="C944" i="10"/>
  <c r="C946" i="10"/>
  <c r="C948" i="10"/>
  <c r="C950" i="10"/>
  <c r="C952" i="10"/>
  <c r="C954" i="10"/>
  <c r="C956" i="10"/>
  <c r="C958" i="10"/>
  <c r="C960" i="10"/>
  <c r="C962" i="10"/>
  <c r="C964" i="10"/>
  <c r="C966" i="10"/>
  <c r="C968" i="10"/>
  <c r="C970" i="10"/>
  <c r="C972" i="10"/>
  <c r="C974" i="10"/>
  <c r="C976" i="10"/>
  <c r="C978" i="10"/>
  <c r="C980" i="10"/>
  <c r="C982" i="10"/>
  <c r="C984" i="10"/>
  <c r="C986" i="10"/>
  <c r="C988" i="10"/>
  <c r="C990" i="10"/>
  <c r="C992" i="10"/>
  <c r="C994" i="10"/>
  <c r="C996" i="10"/>
  <c r="C998" i="10"/>
  <c r="C1000" i="10"/>
  <c r="C1002" i="10"/>
  <c r="C1004" i="10"/>
  <c r="A106" i="10"/>
  <c r="A114" i="10"/>
  <c r="A122" i="10"/>
  <c r="A131" i="10"/>
  <c r="A139" i="10"/>
  <c r="A143" i="10"/>
  <c r="A147" i="10"/>
  <c r="A151" i="10"/>
  <c r="A159" i="10"/>
  <c r="A163" i="10"/>
  <c r="A167" i="10"/>
  <c r="A180" i="10"/>
  <c r="A184" i="10"/>
  <c r="A188" i="10"/>
  <c r="A193" i="10"/>
  <c r="A197" i="10"/>
  <c r="A201" i="10"/>
  <c r="A206" i="10"/>
  <c r="A214" i="10"/>
  <c r="A218" i="10"/>
  <c r="A240" i="10"/>
  <c r="A259" i="10"/>
  <c r="A410" i="10"/>
  <c r="A418" i="10"/>
  <c r="A422" i="10"/>
  <c r="A435" i="10"/>
  <c r="A439" i="10"/>
  <c r="A448" i="10"/>
  <c r="A456" i="10"/>
  <c r="A472" i="10"/>
  <c r="A480" i="10"/>
  <c r="A677" i="10"/>
  <c r="A100" i="10"/>
  <c r="G4" i="10"/>
  <c r="H4" i="10" s="1"/>
  <c r="A28" i="10"/>
  <c r="A52" i="10"/>
  <c r="A92" i="10"/>
  <c r="A76" i="10"/>
  <c r="A44" i="10"/>
  <c r="G5" i="10"/>
  <c r="H5" i="10" s="1"/>
  <c r="G7" i="10"/>
  <c r="H7" i="10" s="1"/>
  <c r="G8" i="10"/>
  <c r="H8" i="10"/>
  <c r="G9" i="10"/>
  <c r="H9" i="10" s="1"/>
  <c r="A20" i="10"/>
  <c r="A36" i="10"/>
  <c r="A60" i="10"/>
  <c r="A68" i="10"/>
  <c r="A84" i="10"/>
  <c r="A2" i="10"/>
  <c r="K8" i="10"/>
  <c r="D8" i="10"/>
  <c r="I8" i="10"/>
  <c r="J8" i="10"/>
  <c r="C8" i="10" s="1"/>
  <c r="E8" i="10" s="1"/>
  <c r="A8" i="10" s="1"/>
  <c r="K14" i="10"/>
  <c r="D14" i="10"/>
  <c r="I14" i="10"/>
  <c r="J14" i="10"/>
  <c r="C14" i="10" s="1"/>
  <c r="K12" i="10"/>
  <c r="D12" i="10" s="1"/>
  <c r="I12" i="10"/>
  <c r="J12" i="10" s="1"/>
  <c r="C12" i="10" s="1"/>
  <c r="K10" i="10"/>
  <c r="D10" i="10"/>
  <c r="I10" i="10"/>
  <c r="J10" i="10"/>
  <c r="C10" i="10" s="1"/>
  <c r="E10" i="10" s="1"/>
  <c r="A10" i="10" s="1"/>
  <c r="I1001" i="10"/>
  <c r="J1001" i="10" s="1"/>
  <c r="C1001" i="10" s="1"/>
  <c r="K1001" i="10"/>
  <c r="D1001" i="10"/>
  <c r="I997" i="10"/>
  <c r="J997" i="10" s="1"/>
  <c r="C997" i="10" s="1"/>
  <c r="E997" i="10" s="1"/>
  <c r="A997" i="10" s="1"/>
  <c r="K997" i="10"/>
  <c r="D997" i="10" s="1"/>
  <c r="I993" i="10"/>
  <c r="J993" i="10" s="1"/>
  <c r="C993" i="10" s="1"/>
  <c r="K993" i="10"/>
  <c r="D993" i="10" s="1"/>
  <c r="I989" i="10"/>
  <c r="J989" i="10"/>
  <c r="C989" i="10" s="1"/>
  <c r="E989" i="10" s="1"/>
  <c r="A989" i="10" s="1"/>
  <c r="K989" i="10"/>
  <c r="D989" i="10" s="1"/>
  <c r="I985" i="10"/>
  <c r="J985" i="10" s="1"/>
  <c r="C985" i="10" s="1"/>
  <c r="E985" i="10" s="1"/>
  <c r="A985" i="10" s="1"/>
  <c r="K985" i="10"/>
  <c r="D985" i="10"/>
  <c r="I981" i="10"/>
  <c r="J981" i="10" s="1"/>
  <c r="C981" i="10" s="1"/>
  <c r="K981" i="10"/>
  <c r="D981" i="10" s="1"/>
  <c r="I977" i="10"/>
  <c r="J977" i="10" s="1"/>
  <c r="C977" i="10" s="1"/>
  <c r="E977" i="10" s="1"/>
  <c r="A977" i="10" s="1"/>
  <c r="K977" i="10"/>
  <c r="D977" i="10" s="1"/>
  <c r="I973" i="10"/>
  <c r="J973" i="10"/>
  <c r="C973" i="10" s="1"/>
  <c r="K973" i="10"/>
  <c r="D973" i="10" s="1"/>
  <c r="I969" i="10"/>
  <c r="J969" i="10" s="1"/>
  <c r="C969" i="10" s="1"/>
  <c r="E969" i="10" s="1"/>
  <c r="A969" i="10" s="1"/>
  <c r="K969" i="10"/>
  <c r="D969" i="10"/>
  <c r="I965" i="10"/>
  <c r="J965" i="10" s="1"/>
  <c r="C965" i="10" s="1"/>
  <c r="E965" i="10" s="1"/>
  <c r="A965" i="10" s="1"/>
  <c r="K965" i="10"/>
  <c r="D965" i="10" s="1"/>
  <c r="I961" i="10"/>
  <c r="J961" i="10" s="1"/>
  <c r="C961" i="10" s="1"/>
  <c r="K961" i="10"/>
  <c r="D961" i="10" s="1"/>
  <c r="I957" i="10"/>
  <c r="J957" i="10"/>
  <c r="C957" i="10" s="1"/>
  <c r="E957" i="10" s="1"/>
  <c r="A957" i="10" s="1"/>
  <c r="K957" i="10"/>
  <c r="D957" i="10" s="1"/>
  <c r="I953" i="10"/>
  <c r="J953" i="10" s="1"/>
  <c r="C953" i="10" s="1"/>
  <c r="E953" i="10" s="1"/>
  <c r="A953" i="10" s="1"/>
  <c r="K953" i="10"/>
  <c r="D953" i="10"/>
  <c r="I949" i="10"/>
  <c r="J949" i="10" s="1"/>
  <c r="C949" i="10" s="1"/>
  <c r="K949" i="10"/>
  <c r="D949" i="10" s="1"/>
  <c r="I945" i="10"/>
  <c r="J945" i="10" s="1"/>
  <c r="C945" i="10" s="1"/>
  <c r="E945" i="10" s="1"/>
  <c r="A945" i="10" s="1"/>
  <c r="K945" i="10"/>
  <c r="D945" i="10" s="1"/>
  <c r="I941" i="10"/>
  <c r="J941" i="10"/>
  <c r="C941" i="10" s="1"/>
  <c r="K941" i="10"/>
  <c r="D941" i="10" s="1"/>
  <c r="I937" i="10"/>
  <c r="J937" i="10" s="1"/>
  <c r="C937" i="10" s="1"/>
  <c r="E937" i="10" s="1"/>
  <c r="A937" i="10" s="1"/>
  <c r="K937" i="10"/>
  <c r="D937" i="10"/>
  <c r="I933" i="10"/>
  <c r="J933" i="10" s="1"/>
  <c r="C933" i="10" s="1"/>
  <c r="E933" i="10" s="1"/>
  <c r="A933" i="10" s="1"/>
  <c r="K933" i="10"/>
  <c r="D933" i="10" s="1"/>
  <c r="I929" i="10"/>
  <c r="J929" i="10" s="1"/>
  <c r="C929" i="10" s="1"/>
  <c r="K929" i="10"/>
  <c r="D929" i="10" s="1"/>
  <c r="I925" i="10"/>
  <c r="J925" i="10"/>
  <c r="C925" i="10" s="1"/>
  <c r="E925" i="10" s="1"/>
  <c r="A925" i="10" s="1"/>
  <c r="K925" i="10"/>
  <c r="D925" i="10" s="1"/>
  <c r="I921" i="10"/>
  <c r="J921" i="10" s="1"/>
  <c r="C921" i="10" s="1"/>
  <c r="E921" i="10" s="1"/>
  <c r="A921" i="10" s="1"/>
  <c r="K921" i="10"/>
  <c r="D921" i="10"/>
  <c r="I917" i="10"/>
  <c r="J917" i="10" s="1"/>
  <c r="C917" i="10" s="1"/>
  <c r="K917" i="10"/>
  <c r="D917" i="10" s="1"/>
  <c r="I913" i="10"/>
  <c r="J913" i="10" s="1"/>
  <c r="C913" i="10" s="1"/>
  <c r="E913" i="10" s="1"/>
  <c r="A913" i="10" s="1"/>
  <c r="K913" i="10"/>
  <c r="D913" i="10" s="1"/>
  <c r="I909" i="10"/>
  <c r="J909" i="10"/>
  <c r="C909" i="10" s="1"/>
  <c r="K909" i="10"/>
  <c r="D909" i="10" s="1"/>
  <c r="I905" i="10"/>
  <c r="J905" i="10" s="1"/>
  <c r="C905" i="10" s="1"/>
  <c r="E905" i="10" s="1"/>
  <c r="A905" i="10" s="1"/>
  <c r="K905" i="10"/>
  <c r="D905" i="10"/>
  <c r="I901" i="10"/>
  <c r="J901" i="10" s="1"/>
  <c r="C901" i="10" s="1"/>
  <c r="E901" i="10" s="1"/>
  <c r="A901" i="10" s="1"/>
  <c r="K901" i="10"/>
  <c r="D901" i="10" s="1"/>
  <c r="I897" i="10"/>
  <c r="J897" i="10" s="1"/>
  <c r="C897" i="10" s="1"/>
  <c r="K897" i="10"/>
  <c r="D897" i="10" s="1"/>
  <c r="I893" i="10"/>
  <c r="J893" i="10"/>
  <c r="C893" i="10" s="1"/>
  <c r="E893" i="10" s="1"/>
  <c r="A893" i="10" s="1"/>
  <c r="K893" i="10"/>
  <c r="D893" i="10" s="1"/>
  <c r="I889" i="10"/>
  <c r="J889" i="10" s="1"/>
  <c r="C889" i="10" s="1"/>
  <c r="E889" i="10" s="1"/>
  <c r="A889" i="10" s="1"/>
  <c r="K889" i="10"/>
  <c r="D889" i="10"/>
  <c r="I885" i="10"/>
  <c r="J885" i="10" s="1"/>
  <c r="C885" i="10" s="1"/>
  <c r="K885" i="10"/>
  <c r="D885" i="10" s="1"/>
  <c r="I881" i="10"/>
  <c r="J881" i="10" s="1"/>
  <c r="C881" i="10" s="1"/>
  <c r="E881" i="10" s="1"/>
  <c r="A881" i="10" s="1"/>
  <c r="K881" i="10"/>
  <c r="D881" i="10" s="1"/>
  <c r="I877" i="10"/>
  <c r="J877" i="10"/>
  <c r="C877" i="10" s="1"/>
  <c r="K877" i="10"/>
  <c r="D877" i="10" s="1"/>
  <c r="I873" i="10"/>
  <c r="J873" i="10" s="1"/>
  <c r="C873" i="10" s="1"/>
  <c r="E873" i="10" s="1"/>
  <c r="A873" i="10" s="1"/>
  <c r="K873" i="10"/>
  <c r="D873" i="10"/>
  <c r="I869" i="10"/>
  <c r="J869" i="10" s="1"/>
  <c r="C869" i="10" s="1"/>
  <c r="E869" i="10" s="1"/>
  <c r="A869" i="10" s="1"/>
  <c r="K869" i="10"/>
  <c r="D869" i="10" s="1"/>
  <c r="I865" i="10"/>
  <c r="J865" i="10" s="1"/>
  <c r="C865" i="10" s="1"/>
  <c r="K865" i="10"/>
  <c r="D865" i="10" s="1"/>
  <c r="I861" i="10"/>
  <c r="J861" i="10"/>
  <c r="C861" i="10" s="1"/>
  <c r="E861" i="10" s="1"/>
  <c r="A861" i="10" s="1"/>
  <c r="K861" i="10"/>
  <c r="D861" i="10" s="1"/>
  <c r="I857" i="10"/>
  <c r="J857" i="10" s="1"/>
  <c r="C857" i="10" s="1"/>
  <c r="E857" i="10" s="1"/>
  <c r="A857" i="10" s="1"/>
  <c r="K857" i="10"/>
  <c r="D857" i="10"/>
  <c r="I853" i="10"/>
  <c r="J853" i="10"/>
  <c r="C853" i="10" s="1"/>
  <c r="K853" i="10"/>
  <c r="D853" i="10" s="1"/>
  <c r="I849" i="10"/>
  <c r="J849" i="10" s="1"/>
  <c r="C849" i="10" s="1"/>
  <c r="E849" i="10" s="1"/>
  <c r="A849" i="10" s="1"/>
  <c r="K849" i="10"/>
  <c r="D849" i="10"/>
  <c r="I845" i="10"/>
  <c r="J845" i="10"/>
  <c r="C845" i="10" s="1"/>
  <c r="E845" i="10" s="1"/>
  <c r="A845" i="10" s="1"/>
  <c r="K845" i="10"/>
  <c r="D845" i="10" s="1"/>
  <c r="I841" i="10"/>
  <c r="J841" i="10" s="1"/>
  <c r="C841" i="10" s="1"/>
  <c r="E841" i="10" s="1"/>
  <c r="A841" i="10" s="1"/>
  <c r="K841" i="10"/>
  <c r="D841" i="10"/>
  <c r="I837" i="10"/>
  <c r="J837" i="10"/>
  <c r="C837" i="10" s="1"/>
  <c r="K837" i="10"/>
  <c r="D837" i="10" s="1"/>
  <c r="I833" i="10"/>
  <c r="J833" i="10" s="1"/>
  <c r="C833" i="10" s="1"/>
  <c r="E833" i="10" s="1"/>
  <c r="A833" i="10" s="1"/>
  <c r="K833" i="10"/>
  <c r="D833" i="10"/>
  <c r="I829" i="10"/>
  <c r="J829" i="10"/>
  <c r="C829" i="10" s="1"/>
  <c r="E829" i="10" s="1"/>
  <c r="A829" i="10" s="1"/>
  <c r="K829" i="10"/>
  <c r="D829" i="10" s="1"/>
  <c r="I825" i="10"/>
  <c r="J825" i="10" s="1"/>
  <c r="C825" i="10" s="1"/>
  <c r="E825" i="10" s="1"/>
  <c r="A825" i="10" s="1"/>
  <c r="K825" i="10"/>
  <c r="D825" i="10"/>
  <c r="I821" i="10"/>
  <c r="J821" i="10"/>
  <c r="C821" i="10" s="1"/>
  <c r="K821" i="10"/>
  <c r="D821" i="10" s="1"/>
  <c r="I817" i="10"/>
  <c r="J817" i="10" s="1"/>
  <c r="C817" i="10" s="1"/>
  <c r="E817" i="10" s="1"/>
  <c r="A817" i="10" s="1"/>
  <c r="K817" i="10"/>
  <c r="D817" i="10"/>
  <c r="I813" i="10"/>
  <c r="J813" i="10"/>
  <c r="C813" i="10" s="1"/>
  <c r="E813" i="10" s="1"/>
  <c r="A813" i="10" s="1"/>
  <c r="K813" i="10"/>
  <c r="D813" i="10" s="1"/>
  <c r="I809" i="10"/>
  <c r="J809" i="10" s="1"/>
  <c r="C809" i="10" s="1"/>
  <c r="E809" i="10" s="1"/>
  <c r="A809" i="10" s="1"/>
  <c r="K809" i="10"/>
  <c r="D809" i="10"/>
  <c r="I805" i="10"/>
  <c r="J805" i="10"/>
  <c r="C805" i="10" s="1"/>
  <c r="E805" i="10" s="1"/>
  <c r="A805" i="10" s="1"/>
  <c r="K805" i="10"/>
  <c r="D805" i="10" s="1"/>
  <c r="I801" i="10"/>
  <c r="J801" i="10" s="1"/>
  <c r="C801" i="10" s="1"/>
  <c r="E801" i="10" s="1"/>
  <c r="A801" i="10" s="1"/>
  <c r="K801" i="10"/>
  <c r="D801" i="10"/>
  <c r="I797" i="10"/>
  <c r="J797" i="10"/>
  <c r="C797" i="10" s="1"/>
  <c r="E797" i="10" s="1"/>
  <c r="A797" i="10" s="1"/>
  <c r="K797" i="10"/>
  <c r="D797" i="10" s="1"/>
  <c r="I793" i="10"/>
  <c r="J793" i="10" s="1"/>
  <c r="C793" i="10" s="1"/>
  <c r="E793" i="10" s="1"/>
  <c r="A793" i="10" s="1"/>
  <c r="K793" i="10"/>
  <c r="D793" i="10"/>
  <c r="I789" i="10"/>
  <c r="J789" i="10"/>
  <c r="C789" i="10" s="1"/>
  <c r="E789" i="10" s="1"/>
  <c r="A789" i="10" s="1"/>
  <c r="K789" i="10"/>
  <c r="D789" i="10" s="1"/>
  <c r="I785" i="10"/>
  <c r="J785" i="10" s="1"/>
  <c r="C785" i="10" s="1"/>
  <c r="E785" i="10" s="1"/>
  <c r="A785" i="10" s="1"/>
  <c r="K785" i="10"/>
  <c r="D785" i="10"/>
  <c r="I781" i="10"/>
  <c r="J781" i="10"/>
  <c r="C781" i="10" s="1"/>
  <c r="E781" i="10" s="1"/>
  <c r="A781" i="10" s="1"/>
  <c r="K781" i="10"/>
  <c r="D781" i="10" s="1"/>
  <c r="I777" i="10"/>
  <c r="J777" i="10" s="1"/>
  <c r="C777" i="10" s="1"/>
  <c r="E777" i="10" s="1"/>
  <c r="A777" i="10" s="1"/>
  <c r="K777" i="10"/>
  <c r="D777" i="10"/>
  <c r="I773" i="10"/>
  <c r="J773" i="10"/>
  <c r="C773" i="10" s="1"/>
  <c r="E773" i="10" s="1"/>
  <c r="A773" i="10" s="1"/>
  <c r="K773" i="10"/>
  <c r="D773" i="10" s="1"/>
  <c r="I769" i="10"/>
  <c r="J769" i="10" s="1"/>
  <c r="C769" i="10" s="1"/>
  <c r="E769" i="10" s="1"/>
  <c r="A769" i="10" s="1"/>
  <c r="K769" i="10"/>
  <c r="D769" i="10"/>
  <c r="I765" i="10"/>
  <c r="J765" i="10"/>
  <c r="C765" i="10" s="1"/>
  <c r="E765" i="10" s="1"/>
  <c r="A765" i="10" s="1"/>
  <c r="K765" i="10"/>
  <c r="D765" i="10" s="1"/>
  <c r="I761" i="10"/>
  <c r="J761" i="10" s="1"/>
  <c r="C761" i="10" s="1"/>
  <c r="E761" i="10" s="1"/>
  <c r="A761" i="10" s="1"/>
  <c r="K761" i="10"/>
  <c r="D761" i="10"/>
  <c r="I757" i="10"/>
  <c r="J757" i="10"/>
  <c r="C757" i="10" s="1"/>
  <c r="E757" i="10" s="1"/>
  <c r="A757" i="10" s="1"/>
  <c r="K757" i="10"/>
  <c r="D757" i="10" s="1"/>
  <c r="I752" i="10"/>
  <c r="J752" i="10" s="1"/>
  <c r="C752" i="10" s="1"/>
  <c r="E752" i="10" s="1"/>
  <c r="A752" i="10" s="1"/>
  <c r="K752" i="10"/>
  <c r="D752" i="10"/>
  <c r="I748" i="10"/>
  <c r="J748" i="10"/>
  <c r="C748" i="10" s="1"/>
  <c r="E748" i="10" s="1"/>
  <c r="A748" i="10" s="1"/>
  <c r="K748" i="10"/>
  <c r="D748" i="10" s="1"/>
  <c r="I744" i="10"/>
  <c r="J744" i="10" s="1"/>
  <c r="C744" i="10" s="1"/>
  <c r="E744" i="10" s="1"/>
  <c r="A744" i="10" s="1"/>
  <c r="K744" i="10"/>
  <c r="D744" i="10"/>
  <c r="I740" i="10"/>
  <c r="J740" i="10"/>
  <c r="C740" i="10" s="1"/>
  <c r="E740" i="10" s="1"/>
  <c r="A740" i="10" s="1"/>
  <c r="K740" i="10"/>
  <c r="D740" i="10" s="1"/>
  <c r="I736" i="10"/>
  <c r="J736" i="10" s="1"/>
  <c r="C736" i="10" s="1"/>
  <c r="E736" i="10" s="1"/>
  <c r="A736" i="10" s="1"/>
  <c r="K736" i="10"/>
  <c r="D736" i="10"/>
  <c r="E168" i="10"/>
  <c r="A168" i="10"/>
  <c r="E162" i="10"/>
  <c r="A162" i="10"/>
  <c r="E158" i="10"/>
  <c r="A158" i="10"/>
  <c r="E152" i="10"/>
  <c r="A152" i="10"/>
  <c r="E146" i="10"/>
  <c r="A146" i="10"/>
  <c r="E142" i="10"/>
  <c r="A142" i="10"/>
  <c r="E134" i="10"/>
  <c r="A134" i="10"/>
  <c r="E125" i="10"/>
  <c r="A125" i="10"/>
  <c r="E117" i="10"/>
  <c r="A117" i="10"/>
  <c r="E109" i="10"/>
  <c r="A109" i="10"/>
  <c r="E103" i="10"/>
  <c r="A103" i="10"/>
  <c r="E101" i="10"/>
  <c r="A101" i="10"/>
  <c r="E95" i="10"/>
  <c r="A95" i="10"/>
  <c r="E93" i="10"/>
  <c r="A93" i="10"/>
  <c r="E91" i="10"/>
  <c r="A91" i="10"/>
  <c r="E85" i="10"/>
  <c r="A85" i="10" s="1"/>
  <c r="E79" i="10"/>
  <c r="A79" i="10"/>
  <c r="E77" i="10"/>
  <c r="A77" i="10" s="1"/>
  <c r="E75" i="10"/>
  <c r="A75" i="10"/>
  <c r="E69" i="10"/>
  <c r="A69" i="10" s="1"/>
  <c r="E63" i="10"/>
  <c r="A63" i="10"/>
  <c r="E61" i="10"/>
  <c r="A61" i="10" s="1"/>
  <c r="E59" i="10"/>
  <c r="A59" i="10"/>
  <c r="E53" i="10"/>
  <c r="A53" i="10" s="1"/>
  <c r="E47" i="10"/>
  <c r="A47" i="10"/>
  <c r="E45" i="10"/>
  <c r="A45" i="10" s="1"/>
  <c r="E43" i="10"/>
  <c r="A43" i="10"/>
  <c r="E37" i="10"/>
  <c r="A37" i="10" s="1"/>
  <c r="E31" i="10"/>
  <c r="A31" i="10"/>
  <c r="E29" i="10"/>
  <c r="A29" i="10" s="1"/>
  <c r="E27" i="10"/>
  <c r="A27" i="10"/>
  <c r="E21" i="10"/>
  <c r="A21" i="10" s="1"/>
  <c r="E15" i="10"/>
  <c r="A15" i="10"/>
  <c r="K13" i="10"/>
  <c r="D13" i="10" s="1"/>
  <c r="I13" i="10"/>
  <c r="J13" i="10"/>
  <c r="C13" i="10" s="1"/>
  <c r="K11" i="10"/>
  <c r="D11" i="10" s="1"/>
  <c r="I11" i="10"/>
  <c r="J11" i="10"/>
  <c r="C11" i="10"/>
  <c r="E11" i="10" s="1"/>
  <c r="A11" i="10" s="1"/>
  <c r="I1003" i="10"/>
  <c r="J1003" i="10"/>
  <c r="C1003" i="10" s="1"/>
  <c r="K1003" i="10"/>
  <c r="D1003" i="10"/>
  <c r="I999" i="10"/>
  <c r="J999" i="10" s="1"/>
  <c r="C999" i="10" s="1"/>
  <c r="K999" i="10"/>
  <c r="D999" i="10"/>
  <c r="I995" i="10"/>
  <c r="J995" i="10" s="1"/>
  <c r="C995" i="10" s="1"/>
  <c r="K995" i="10"/>
  <c r="D995" i="10" s="1"/>
  <c r="I991" i="10"/>
  <c r="J991" i="10"/>
  <c r="C991" i="10"/>
  <c r="K991" i="10"/>
  <c r="D991" i="10" s="1"/>
  <c r="I987" i="10"/>
  <c r="J987" i="10"/>
  <c r="C987" i="10" s="1"/>
  <c r="K987" i="10"/>
  <c r="D987" i="10"/>
  <c r="I983" i="10"/>
  <c r="J983" i="10" s="1"/>
  <c r="C983" i="10" s="1"/>
  <c r="K983" i="10"/>
  <c r="D983" i="10"/>
  <c r="I979" i="10"/>
  <c r="J979" i="10" s="1"/>
  <c r="C979" i="10" s="1"/>
  <c r="K979" i="10"/>
  <c r="D979" i="10" s="1"/>
  <c r="I975" i="10"/>
  <c r="J975" i="10"/>
  <c r="C975" i="10"/>
  <c r="K975" i="10"/>
  <c r="D975" i="10" s="1"/>
  <c r="I971" i="10"/>
  <c r="J971" i="10"/>
  <c r="C971" i="10" s="1"/>
  <c r="K971" i="10"/>
  <c r="D971" i="10"/>
  <c r="I967" i="10"/>
  <c r="J967" i="10" s="1"/>
  <c r="C967" i="10" s="1"/>
  <c r="K967" i="10"/>
  <c r="D967" i="10"/>
  <c r="I963" i="10"/>
  <c r="J963" i="10" s="1"/>
  <c r="C963" i="10" s="1"/>
  <c r="K963" i="10"/>
  <c r="D963" i="10" s="1"/>
  <c r="I959" i="10"/>
  <c r="J959" i="10"/>
  <c r="C959" i="10"/>
  <c r="K959" i="10"/>
  <c r="D959" i="10" s="1"/>
  <c r="I955" i="10"/>
  <c r="J955" i="10"/>
  <c r="C955" i="10" s="1"/>
  <c r="K955" i="10"/>
  <c r="D955" i="10"/>
  <c r="I951" i="10"/>
  <c r="J951" i="10" s="1"/>
  <c r="C951" i="10" s="1"/>
  <c r="K951" i="10"/>
  <c r="D951" i="10"/>
  <c r="I947" i="10"/>
  <c r="J947" i="10" s="1"/>
  <c r="C947" i="10" s="1"/>
  <c r="K947" i="10"/>
  <c r="D947" i="10" s="1"/>
  <c r="I943" i="10"/>
  <c r="J943" i="10"/>
  <c r="C943" i="10"/>
  <c r="K943" i="10"/>
  <c r="D943" i="10" s="1"/>
  <c r="I939" i="10"/>
  <c r="J939" i="10"/>
  <c r="C939" i="10" s="1"/>
  <c r="K939" i="10"/>
  <c r="D939" i="10"/>
  <c r="I935" i="10"/>
  <c r="J935" i="10" s="1"/>
  <c r="C935" i="10" s="1"/>
  <c r="K935" i="10"/>
  <c r="D935" i="10"/>
  <c r="I931" i="10"/>
  <c r="J931" i="10" s="1"/>
  <c r="C931" i="10" s="1"/>
  <c r="K931" i="10"/>
  <c r="D931" i="10" s="1"/>
  <c r="I927" i="10"/>
  <c r="J927" i="10"/>
  <c r="C927" i="10"/>
  <c r="K927" i="10"/>
  <c r="D927" i="10" s="1"/>
  <c r="I923" i="10"/>
  <c r="J923" i="10"/>
  <c r="C923" i="10" s="1"/>
  <c r="K923" i="10"/>
  <c r="D923" i="10"/>
  <c r="I919" i="10"/>
  <c r="J919" i="10" s="1"/>
  <c r="C919" i="10" s="1"/>
  <c r="K919" i="10"/>
  <c r="D919" i="10"/>
  <c r="I915" i="10"/>
  <c r="J915" i="10" s="1"/>
  <c r="C915" i="10" s="1"/>
  <c r="K915" i="10"/>
  <c r="D915" i="10" s="1"/>
  <c r="I911" i="10"/>
  <c r="J911" i="10"/>
  <c r="C911" i="10"/>
  <c r="K911" i="10"/>
  <c r="D911" i="10" s="1"/>
  <c r="I907" i="10"/>
  <c r="J907" i="10"/>
  <c r="C907" i="10" s="1"/>
  <c r="K907" i="10"/>
  <c r="D907" i="10"/>
  <c r="I903" i="10"/>
  <c r="J903" i="10" s="1"/>
  <c r="C903" i="10" s="1"/>
  <c r="K903" i="10"/>
  <c r="D903" i="10"/>
  <c r="I899" i="10"/>
  <c r="J899" i="10" s="1"/>
  <c r="C899" i="10" s="1"/>
  <c r="K899" i="10"/>
  <c r="D899" i="10" s="1"/>
  <c r="I895" i="10"/>
  <c r="J895" i="10"/>
  <c r="C895" i="10"/>
  <c r="K895" i="10"/>
  <c r="D895" i="10" s="1"/>
  <c r="I891" i="10"/>
  <c r="J891" i="10"/>
  <c r="C891" i="10" s="1"/>
  <c r="K891" i="10"/>
  <c r="D891" i="10"/>
  <c r="I887" i="10"/>
  <c r="J887" i="10" s="1"/>
  <c r="C887" i="10" s="1"/>
  <c r="K887" i="10"/>
  <c r="D887" i="10"/>
  <c r="I883" i="10"/>
  <c r="J883" i="10" s="1"/>
  <c r="C883" i="10" s="1"/>
  <c r="K883" i="10"/>
  <c r="D883" i="10" s="1"/>
  <c r="I879" i="10"/>
  <c r="J879" i="10"/>
  <c r="C879" i="10"/>
  <c r="K879" i="10"/>
  <c r="D879" i="10" s="1"/>
  <c r="I875" i="10"/>
  <c r="J875" i="10"/>
  <c r="C875" i="10" s="1"/>
  <c r="K875" i="10"/>
  <c r="D875" i="10"/>
  <c r="I871" i="10"/>
  <c r="J871" i="10" s="1"/>
  <c r="C871" i="10" s="1"/>
  <c r="K871" i="10"/>
  <c r="D871" i="10"/>
  <c r="I867" i="10"/>
  <c r="J867" i="10" s="1"/>
  <c r="C867" i="10" s="1"/>
  <c r="K867" i="10"/>
  <c r="D867" i="10" s="1"/>
  <c r="I863" i="10"/>
  <c r="J863" i="10"/>
  <c r="C863" i="10"/>
  <c r="K863" i="10"/>
  <c r="D863" i="10" s="1"/>
  <c r="I859" i="10"/>
  <c r="J859" i="10"/>
  <c r="C859" i="10" s="1"/>
  <c r="K859" i="10"/>
  <c r="D859" i="10"/>
  <c r="I855" i="10"/>
  <c r="J855" i="10" s="1"/>
  <c r="C855" i="10" s="1"/>
  <c r="K855" i="10"/>
  <c r="D855" i="10"/>
  <c r="I851" i="10"/>
  <c r="J851" i="10" s="1"/>
  <c r="C851" i="10" s="1"/>
  <c r="K851" i="10"/>
  <c r="D851" i="10" s="1"/>
  <c r="I847" i="10"/>
  <c r="J847" i="10"/>
  <c r="C847" i="10"/>
  <c r="K847" i="10"/>
  <c r="D847" i="10" s="1"/>
  <c r="I843" i="10"/>
  <c r="J843" i="10"/>
  <c r="C843" i="10" s="1"/>
  <c r="K843" i="10"/>
  <c r="D843" i="10"/>
  <c r="I839" i="10"/>
  <c r="J839" i="10" s="1"/>
  <c r="C839" i="10" s="1"/>
  <c r="K839" i="10"/>
  <c r="D839" i="10"/>
  <c r="I835" i="10"/>
  <c r="J835" i="10" s="1"/>
  <c r="C835" i="10" s="1"/>
  <c r="K835" i="10"/>
  <c r="D835" i="10" s="1"/>
  <c r="I831" i="10"/>
  <c r="J831" i="10"/>
  <c r="C831" i="10"/>
  <c r="K831" i="10"/>
  <c r="D831" i="10" s="1"/>
  <c r="I827" i="10"/>
  <c r="J827" i="10"/>
  <c r="C827" i="10" s="1"/>
  <c r="K827" i="10"/>
  <c r="D827" i="10"/>
  <c r="I823" i="10"/>
  <c r="J823" i="10" s="1"/>
  <c r="C823" i="10" s="1"/>
  <c r="K823" i="10"/>
  <c r="D823" i="10"/>
  <c r="I819" i="10"/>
  <c r="J819" i="10" s="1"/>
  <c r="C819" i="10" s="1"/>
  <c r="K819" i="10"/>
  <c r="D819" i="10" s="1"/>
  <c r="I815" i="10"/>
  <c r="J815" i="10"/>
  <c r="C815" i="10"/>
  <c r="K815" i="10"/>
  <c r="D815" i="10" s="1"/>
  <c r="I811" i="10"/>
  <c r="J811" i="10"/>
  <c r="C811" i="10" s="1"/>
  <c r="K811" i="10"/>
  <c r="D811" i="10"/>
  <c r="I807" i="10"/>
  <c r="J807" i="10" s="1"/>
  <c r="C807" i="10" s="1"/>
  <c r="K807" i="10"/>
  <c r="D807" i="10"/>
  <c r="I803" i="10"/>
  <c r="J803" i="10" s="1"/>
  <c r="C803" i="10" s="1"/>
  <c r="K803" i="10"/>
  <c r="D803" i="10" s="1"/>
  <c r="I799" i="10"/>
  <c r="J799" i="10"/>
  <c r="C799" i="10"/>
  <c r="K799" i="10"/>
  <c r="D799" i="10" s="1"/>
  <c r="I795" i="10"/>
  <c r="J795" i="10"/>
  <c r="C795" i="10" s="1"/>
  <c r="K795" i="10"/>
  <c r="D795" i="10"/>
  <c r="I791" i="10"/>
  <c r="J791" i="10" s="1"/>
  <c r="C791" i="10" s="1"/>
  <c r="K791" i="10"/>
  <c r="D791" i="10"/>
  <c r="I787" i="10"/>
  <c r="J787" i="10" s="1"/>
  <c r="C787" i="10" s="1"/>
  <c r="K787" i="10"/>
  <c r="D787" i="10" s="1"/>
  <c r="I783" i="10"/>
  <c r="J783" i="10"/>
  <c r="C783" i="10"/>
  <c r="K783" i="10"/>
  <c r="D783" i="10" s="1"/>
  <c r="I779" i="10"/>
  <c r="J779" i="10"/>
  <c r="C779" i="10" s="1"/>
  <c r="K779" i="10"/>
  <c r="D779" i="10"/>
  <c r="I775" i="10"/>
  <c r="J775" i="10" s="1"/>
  <c r="C775" i="10" s="1"/>
  <c r="K775" i="10"/>
  <c r="D775" i="10"/>
  <c r="I771" i="10"/>
  <c r="J771" i="10" s="1"/>
  <c r="C771" i="10" s="1"/>
  <c r="K771" i="10"/>
  <c r="D771" i="10" s="1"/>
  <c r="I767" i="10"/>
  <c r="J767" i="10"/>
  <c r="C767" i="10"/>
  <c r="K767" i="10"/>
  <c r="D767" i="10" s="1"/>
  <c r="I763" i="10"/>
  <c r="J763" i="10" s="1"/>
  <c r="C763" i="10" s="1"/>
  <c r="E763" i="10" s="1"/>
  <c r="A763" i="10" s="1"/>
  <c r="K763" i="10"/>
  <c r="D763" i="10"/>
  <c r="I759" i="10"/>
  <c r="J759" i="10" s="1"/>
  <c r="C759" i="10" s="1"/>
  <c r="K759" i="10"/>
  <c r="D759" i="10"/>
  <c r="I755" i="10"/>
  <c r="J755" i="10" s="1"/>
  <c r="C755" i="10"/>
  <c r="K755" i="10"/>
  <c r="D755" i="10" s="1"/>
  <c r="I750" i="10"/>
  <c r="J750" i="10"/>
  <c r="C750" i="10"/>
  <c r="K750" i="10"/>
  <c r="D750" i="10" s="1"/>
  <c r="I746" i="10"/>
  <c r="J746" i="10" s="1"/>
  <c r="C746" i="10" s="1"/>
  <c r="E746" i="10" s="1"/>
  <c r="A746" i="10" s="1"/>
  <c r="K746" i="10"/>
  <c r="D746" i="10"/>
  <c r="I742" i="10"/>
  <c r="J742" i="10" s="1"/>
  <c r="C742" i="10" s="1"/>
  <c r="K742" i="10"/>
  <c r="D742" i="10"/>
  <c r="I738" i="10"/>
  <c r="J738" i="10" s="1"/>
  <c r="C738" i="10"/>
  <c r="K738" i="10"/>
  <c r="D738" i="10" s="1"/>
  <c r="I734" i="10"/>
  <c r="J734" i="10"/>
  <c r="C734" i="10"/>
  <c r="K734" i="10"/>
  <c r="D734" i="10" s="1"/>
  <c r="I733" i="10"/>
  <c r="J733" i="10" s="1"/>
  <c r="C733" i="10" s="1"/>
  <c r="E733" i="10" s="1"/>
  <c r="A733" i="10" s="1"/>
  <c r="K733" i="10"/>
  <c r="D733" i="10"/>
  <c r="I731" i="10"/>
  <c r="J731" i="10" s="1"/>
  <c r="C731" i="10" s="1"/>
  <c r="K731" i="10"/>
  <c r="D731" i="10"/>
  <c r="I729" i="10"/>
  <c r="J729" i="10" s="1"/>
  <c r="C729" i="10"/>
  <c r="K729" i="10"/>
  <c r="D729" i="10" s="1"/>
  <c r="I727" i="10"/>
  <c r="J727" i="10"/>
  <c r="C727" i="10"/>
  <c r="K727" i="10"/>
  <c r="D727" i="10" s="1"/>
  <c r="I725" i="10"/>
  <c r="J725" i="10" s="1"/>
  <c r="C725" i="10" s="1"/>
  <c r="E725" i="10" s="1"/>
  <c r="A725" i="10" s="1"/>
  <c r="K725" i="10"/>
  <c r="D725" i="10"/>
  <c r="I723" i="10"/>
  <c r="J723" i="10" s="1"/>
  <c r="C723" i="10" s="1"/>
  <c r="K723" i="10"/>
  <c r="D723" i="10"/>
  <c r="I720" i="10"/>
  <c r="J720" i="10" s="1"/>
  <c r="C720" i="10"/>
  <c r="K720" i="10"/>
  <c r="D720" i="10" s="1"/>
  <c r="I717" i="10"/>
  <c r="J717" i="10"/>
  <c r="C717" i="10"/>
  <c r="K717" i="10"/>
  <c r="D717" i="10" s="1"/>
  <c r="I712" i="10"/>
  <c r="J712" i="10" s="1"/>
  <c r="C712" i="10" s="1"/>
  <c r="E712" i="10" s="1"/>
  <c r="A712" i="10" s="1"/>
  <c r="K712" i="10"/>
  <c r="D712" i="10"/>
  <c r="I710" i="10"/>
  <c r="J710" i="10" s="1"/>
  <c r="C710" i="10" s="1"/>
  <c r="K710" i="10"/>
  <c r="D710" i="10"/>
  <c r="I708" i="10"/>
  <c r="J708" i="10" s="1"/>
  <c r="C708" i="10"/>
  <c r="K708" i="10"/>
  <c r="D708" i="10" s="1"/>
  <c r="I705" i="10"/>
  <c r="J705" i="10"/>
  <c r="C705" i="10"/>
  <c r="K705" i="10"/>
  <c r="D705" i="10" s="1"/>
  <c r="I703" i="10"/>
  <c r="J703" i="10" s="1"/>
  <c r="C703" i="10" s="1"/>
  <c r="E703" i="10" s="1"/>
  <c r="A703" i="10" s="1"/>
  <c r="K703" i="10"/>
  <c r="D703" i="10"/>
  <c r="I701" i="10"/>
  <c r="J701" i="10" s="1"/>
  <c r="C701" i="10" s="1"/>
  <c r="K701" i="10"/>
  <c r="D701" i="10"/>
  <c r="I699" i="10"/>
  <c r="J699" i="10" s="1"/>
  <c r="C699" i="10"/>
  <c r="K699" i="10"/>
  <c r="D699" i="10" s="1"/>
  <c r="I697" i="10"/>
  <c r="J697" i="10"/>
  <c r="C697" i="10"/>
  <c r="E697" i="10" s="1"/>
  <c r="A697" i="10" s="1"/>
  <c r="K697" i="10"/>
  <c r="D697" i="10"/>
  <c r="I695" i="10"/>
  <c r="J695" i="10" s="1"/>
  <c r="C695" i="10"/>
  <c r="E695" i="10" s="1"/>
  <c r="A695" i="10" s="1"/>
  <c r="K695" i="10"/>
  <c r="D695" i="10"/>
  <c r="I693" i="10"/>
  <c r="J693" i="10" s="1"/>
  <c r="C693" i="10" s="1"/>
  <c r="E693" i="10" s="1"/>
  <c r="A693" i="10" s="1"/>
  <c r="K693" i="10"/>
  <c r="D693" i="10" s="1"/>
  <c r="I690" i="10"/>
  <c r="J690" i="10" s="1"/>
  <c r="C690" i="10" s="1"/>
  <c r="E690" i="10" s="1"/>
  <c r="A690" i="10" s="1"/>
  <c r="K690" i="10"/>
  <c r="D690" i="10"/>
  <c r="I688" i="10"/>
  <c r="J688" i="10"/>
  <c r="C688" i="10" s="1"/>
  <c r="E688" i="10" s="1"/>
  <c r="A688" i="10" s="1"/>
  <c r="K688" i="10"/>
  <c r="D688" i="10" s="1"/>
  <c r="I686" i="10"/>
  <c r="J686" i="10" s="1"/>
  <c r="C686" i="10" s="1"/>
  <c r="E686" i="10" s="1"/>
  <c r="A686" i="10" s="1"/>
  <c r="K686" i="10"/>
  <c r="D686" i="10"/>
  <c r="I684" i="10"/>
  <c r="J684" i="10"/>
  <c r="C684" i="10" s="1"/>
  <c r="K684" i="10"/>
  <c r="D684" i="10" s="1"/>
  <c r="I682" i="10"/>
  <c r="J682" i="10" s="1"/>
  <c r="C682" i="10" s="1"/>
  <c r="E682" i="10" s="1"/>
  <c r="A682" i="10" s="1"/>
  <c r="K682" i="10"/>
  <c r="D682" i="10"/>
  <c r="I680" i="10"/>
  <c r="J680" i="10"/>
  <c r="C680" i="10" s="1"/>
  <c r="E680" i="10" s="1"/>
  <c r="A680" i="10" s="1"/>
  <c r="K680" i="10"/>
  <c r="D680" i="10" s="1"/>
  <c r="I678" i="10"/>
  <c r="J678" i="10" s="1"/>
  <c r="C678" i="10" s="1"/>
  <c r="E678" i="10" s="1"/>
  <c r="A678" i="10" s="1"/>
  <c r="K678" i="10"/>
  <c r="D678" i="10"/>
  <c r="I676" i="10"/>
  <c r="J676" i="10"/>
  <c r="C676" i="10" s="1"/>
  <c r="K676" i="10"/>
  <c r="D676" i="10" s="1"/>
  <c r="I674" i="10"/>
  <c r="J674" i="10" s="1"/>
  <c r="C674" i="10" s="1"/>
  <c r="E674" i="10" s="1"/>
  <c r="A674" i="10" s="1"/>
  <c r="K674" i="10"/>
  <c r="D674" i="10"/>
  <c r="I672" i="10"/>
  <c r="J672" i="10"/>
  <c r="C672" i="10" s="1"/>
  <c r="E672" i="10" s="1"/>
  <c r="A672" i="10" s="1"/>
  <c r="K672" i="10"/>
  <c r="D672" i="10" s="1"/>
  <c r="I670" i="10"/>
  <c r="J670" i="10" s="1"/>
  <c r="C670" i="10" s="1"/>
  <c r="E670" i="10" s="1"/>
  <c r="A670" i="10" s="1"/>
  <c r="K670" i="10"/>
  <c r="D670" i="10"/>
  <c r="I668" i="10"/>
  <c r="J668" i="10"/>
  <c r="C668" i="10" s="1"/>
  <c r="E668" i="10" s="1"/>
  <c r="A668" i="10" s="1"/>
  <c r="K668" i="10"/>
  <c r="D668" i="10" s="1"/>
  <c r="I666" i="10"/>
  <c r="J666" i="10" s="1"/>
  <c r="C666" i="10" s="1"/>
  <c r="E666" i="10" s="1"/>
  <c r="A666" i="10" s="1"/>
  <c r="K666" i="10"/>
  <c r="D666" i="10"/>
  <c r="I664" i="10"/>
  <c r="J664" i="10"/>
  <c r="C664" i="10" s="1"/>
  <c r="E664" i="10" s="1"/>
  <c r="A664" i="10" s="1"/>
  <c r="K664" i="10"/>
  <c r="D664" i="10" s="1"/>
  <c r="I662" i="10"/>
  <c r="J662" i="10" s="1"/>
  <c r="C662" i="10" s="1"/>
  <c r="E662" i="10" s="1"/>
  <c r="A662" i="10" s="1"/>
  <c r="K662" i="10"/>
  <c r="D662" i="10"/>
  <c r="I660" i="10"/>
  <c r="J660" i="10"/>
  <c r="C660" i="10" s="1"/>
  <c r="E660" i="10" s="1"/>
  <c r="A660" i="10" s="1"/>
  <c r="K660" i="10"/>
  <c r="D660" i="10" s="1"/>
  <c r="I658" i="10"/>
  <c r="J658" i="10" s="1"/>
  <c r="C658" i="10" s="1"/>
  <c r="E658" i="10" s="1"/>
  <c r="A658" i="10" s="1"/>
  <c r="K658" i="10"/>
  <c r="D658" i="10"/>
  <c r="I656" i="10"/>
  <c r="J656" i="10"/>
  <c r="C656" i="10" s="1"/>
  <c r="E656" i="10" s="1"/>
  <c r="A656" i="10" s="1"/>
  <c r="K656" i="10"/>
  <c r="D656" i="10" s="1"/>
  <c r="I654" i="10"/>
  <c r="J654" i="10" s="1"/>
  <c r="C654" i="10" s="1"/>
  <c r="E654" i="10" s="1"/>
  <c r="A654" i="10" s="1"/>
  <c r="K654" i="10"/>
  <c r="D654" i="10"/>
  <c r="I651" i="10"/>
  <c r="J651" i="10"/>
  <c r="C651" i="10" s="1"/>
  <c r="E651" i="10" s="1"/>
  <c r="A651" i="10" s="1"/>
  <c r="K651" i="10"/>
  <c r="D651" i="10" s="1"/>
  <c r="I647" i="10"/>
  <c r="J647" i="10" s="1"/>
  <c r="C647" i="10" s="1"/>
  <c r="E647" i="10" s="1"/>
  <c r="A647" i="10" s="1"/>
  <c r="K647" i="10"/>
  <c r="D647" i="10"/>
  <c r="I643" i="10"/>
  <c r="J643" i="10"/>
  <c r="C643" i="10" s="1"/>
  <c r="E643" i="10" s="1"/>
  <c r="A643" i="10" s="1"/>
  <c r="K643" i="10"/>
  <c r="D643" i="10" s="1"/>
  <c r="I639" i="10"/>
  <c r="J639" i="10" s="1"/>
  <c r="C639" i="10" s="1"/>
  <c r="E639" i="10" s="1"/>
  <c r="A639" i="10" s="1"/>
  <c r="K639" i="10"/>
  <c r="D639" i="10"/>
  <c r="I635" i="10"/>
  <c r="J635" i="10"/>
  <c r="C635" i="10" s="1"/>
  <c r="E635" i="10" s="1"/>
  <c r="A635" i="10" s="1"/>
  <c r="K635" i="10"/>
  <c r="D635" i="10" s="1"/>
  <c r="I631" i="10"/>
  <c r="J631" i="10" s="1"/>
  <c r="C631" i="10" s="1"/>
  <c r="E631" i="10" s="1"/>
  <c r="A631" i="10" s="1"/>
  <c r="K631" i="10"/>
  <c r="D631" i="10"/>
  <c r="I626" i="10"/>
  <c r="J626" i="10"/>
  <c r="C626" i="10" s="1"/>
  <c r="E626" i="10" s="1"/>
  <c r="A626" i="10" s="1"/>
  <c r="K626" i="10"/>
  <c r="D626" i="10" s="1"/>
  <c r="I622" i="10"/>
  <c r="J622" i="10" s="1"/>
  <c r="C622" i="10" s="1"/>
  <c r="E622" i="10" s="1"/>
  <c r="A622" i="10" s="1"/>
  <c r="K622" i="10"/>
  <c r="D622" i="10"/>
  <c r="I618" i="10"/>
  <c r="J618" i="10"/>
  <c r="C618" i="10" s="1"/>
  <c r="E618" i="10" s="1"/>
  <c r="A618" i="10" s="1"/>
  <c r="K618" i="10"/>
  <c r="D618" i="10" s="1"/>
  <c r="I614" i="10"/>
  <c r="J614" i="10" s="1"/>
  <c r="C614" i="10" s="1"/>
  <c r="E614" i="10" s="1"/>
  <c r="A614" i="10" s="1"/>
  <c r="K614" i="10"/>
  <c r="D614" i="10"/>
  <c r="I610" i="10"/>
  <c r="J610" i="10"/>
  <c r="C610" i="10" s="1"/>
  <c r="E610" i="10" s="1"/>
  <c r="A610" i="10" s="1"/>
  <c r="K610" i="10"/>
  <c r="D610" i="10" s="1"/>
  <c r="I606" i="10"/>
  <c r="J606" i="10" s="1"/>
  <c r="C606" i="10" s="1"/>
  <c r="E606" i="10" s="1"/>
  <c r="A606" i="10" s="1"/>
  <c r="K606" i="10"/>
  <c r="D606" i="10"/>
  <c r="I602" i="10"/>
  <c r="J602" i="10"/>
  <c r="C602" i="10" s="1"/>
  <c r="E602" i="10" s="1"/>
  <c r="A602" i="10" s="1"/>
  <c r="K602" i="10"/>
  <c r="D602" i="10" s="1"/>
  <c r="I598" i="10"/>
  <c r="J598" i="10" s="1"/>
  <c r="C598" i="10" s="1"/>
  <c r="E598" i="10" s="1"/>
  <c r="A598" i="10" s="1"/>
  <c r="K598" i="10"/>
  <c r="D598" i="10"/>
  <c r="I593" i="10"/>
  <c r="J593" i="10"/>
  <c r="C593" i="10" s="1"/>
  <c r="E593" i="10" s="1"/>
  <c r="A593" i="10" s="1"/>
  <c r="K593" i="10"/>
  <c r="D593" i="10" s="1"/>
  <c r="I589" i="10"/>
  <c r="J589" i="10" s="1"/>
  <c r="C589" i="10" s="1"/>
  <c r="E589" i="10" s="1"/>
  <c r="A589" i="10" s="1"/>
  <c r="K589" i="10"/>
  <c r="D589" i="10"/>
  <c r="I585" i="10"/>
  <c r="J585" i="10"/>
  <c r="C585" i="10" s="1"/>
  <c r="E585" i="10" s="1"/>
  <c r="A585" i="10" s="1"/>
  <c r="K585" i="10"/>
  <c r="D585" i="10" s="1"/>
  <c r="I580" i="10"/>
  <c r="J580" i="10" s="1"/>
  <c r="C580" i="10" s="1"/>
  <c r="E580" i="10" s="1"/>
  <c r="A580" i="10" s="1"/>
  <c r="K580" i="10"/>
  <c r="D580" i="10"/>
  <c r="I572" i="10"/>
  <c r="J572" i="10"/>
  <c r="C572" i="10" s="1"/>
  <c r="E572" i="10" s="1"/>
  <c r="A572" i="10" s="1"/>
  <c r="K572" i="10"/>
  <c r="D572" i="10" s="1"/>
  <c r="I568" i="10"/>
  <c r="J568" i="10" s="1"/>
  <c r="C568" i="10" s="1"/>
  <c r="E568" i="10" s="1"/>
  <c r="A568" i="10" s="1"/>
  <c r="K568" i="10"/>
  <c r="D568" i="10"/>
  <c r="I563" i="10"/>
  <c r="J563" i="10"/>
  <c r="C563" i="10" s="1"/>
  <c r="E563" i="10" s="1"/>
  <c r="A563" i="10" s="1"/>
  <c r="K563" i="10"/>
  <c r="D563" i="10" s="1"/>
  <c r="I559" i="10"/>
  <c r="J559" i="10" s="1"/>
  <c r="C559" i="10" s="1"/>
  <c r="E559" i="10" s="1"/>
  <c r="A559" i="10" s="1"/>
  <c r="K559" i="10"/>
  <c r="D559" i="10"/>
  <c r="I555" i="10"/>
  <c r="J555" i="10"/>
  <c r="C555" i="10" s="1"/>
  <c r="E555" i="10" s="1"/>
  <c r="A555" i="10" s="1"/>
  <c r="K555" i="10"/>
  <c r="D555" i="10" s="1"/>
  <c r="I551" i="10"/>
  <c r="J551" i="10" s="1"/>
  <c r="C551" i="10" s="1"/>
  <c r="E551" i="10" s="1"/>
  <c r="A551" i="10" s="1"/>
  <c r="K551" i="10"/>
  <c r="D551" i="10"/>
  <c r="I547" i="10"/>
  <c r="J547" i="10"/>
  <c r="C547" i="10" s="1"/>
  <c r="E547" i="10" s="1"/>
  <c r="A547" i="10" s="1"/>
  <c r="K547" i="10"/>
  <c r="D547" i="10" s="1"/>
  <c r="I543" i="10"/>
  <c r="J543" i="10" s="1"/>
  <c r="C543" i="10" s="1"/>
  <c r="E543" i="10" s="1"/>
  <c r="A543" i="10" s="1"/>
  <c r="K543" i="10"/>
  <c r="D543" i="10"/>
  <c r="I539" i="10"/>
  <c r="J539" i="10"/>
  <c r="C539" i="10" s="1"/>
  <c r="E539" i="10" s="1"/>
  <c r="A539" i="10" s="1"/>
  <c r="K539" i="10"/>
  <c r="D539" i="10" s="1"/>
  <c r="I534" i="10"/>
  <c r="J534" i="10" s="1"/>
  <c r="C534" i="10" s="1"/>
  <c r="E534" i="10" s="1"/>
  <c r="A534" i="10" s="1"/>
  <c r="K534" i="10"/>
  <c r="D534" i="10"/>
  <c r="I530" i="10"/>
  <c r="J530" i="10"/>
  <c r="C530" i="10" s="1"/>
  <c r="E530" i="10" s="1"/>
  <c r="A530" i="10" s="1"/>
  <c r="K530" i="10"/>
  <c r="D530" i="10" s="1"/>
  <c r="I525" i="10"/>
  <c r="J525" i="10" s="1"/>
  <c r="C525" i="10" s="1"/>
  <c r="E525" i="10" s="1"/>
  <c r="A525" i="10" s="1"/>
  <c r="K525" i="10"/>
  <c r="D525" i="10"/>
  <c r="I517" i="10"/>
  <c r="J517" i="10"/>
  <c r="C517" i="10" s="1"/>
  <c r="E517" i="10" s="1"/>
  <c r="A517" i="10" s="1"/>
  <c r="K517" i="10"/>
  <c r="D517" i="10" s="1"/>
  <c r="I513" i="10"/>
  <c r="J513" i="10" s="1"/>
  <c r="C513" i="10" s="1"/>
  <c r="E513" i="10" s="1"/>
  <c r="A513" i="10" s="1"/>
  <c r="K513" i="10"/>
  <c r="D513" i="10"/>
  <c r="I509" i="10"/>
  <c r="J509" i="10"/>
  <c r="C509" i="10" s="1"/>
  <c r="E509" i="10" s="1"/>
  <c r="A509" i="10" s="1"/>
  <c r="K509" i="10"/>
  <c r="D509" i="10" s="1"/>
  <c r="I505" i="10"/>
  <c r="J505" i="10" s="1"/>
  <c r="C505" i="10" s="1"/>
  <c r="E505" i="10" s="1"/>
  <c r="A505" i="10" s="1"/>
  <c r="K505" i="10"/>
  <c r="D505" i="10"/>
  <c r="K207" i="10"/>
  <c r="D207" i="10"/>
  <c r="I207" i="10"/>
  <c r="J207" i="10"/>
  <c r="C207" i="10" s="1"/>
  <c r="E207" i="10" s="1"/>
  <c r="A207" i="10" s="1"/>
  <c r="K213" i="10"/>
  <c r="D213" i="10" s="1"/>
  <c r="I213" i="10"/>
  <c r="J213" i="10" s="1"/>
  <c r="C213" i="10" s="1"/>
  <c r="E213" i="10" s="1"/>
  <c r="A213" i="10" s="1"/>
  <c r="K715" i="10"/>
  <c r="D715" i="10"/>
  <c r="I715" i="10"/>
  <c r="J715" i="10"/>
  <c r="C715" i="10" s="1"/>
  <c r="E715" i="10" s="1"/>
  <c r="A715" i="10" s="1"/>
  <c r="K718" i="10"/>
  <c r="D718" i="10" s="1"/>
  <c r="I718" i="10"/>
  <c r="J718" i="10" s="1"/>
  <c r="C718" i="10" s="1"/>
  <c r="E718" i="10" s="1"/>
  <c r="A718" i="10" s="1"/>
  <c r="K706" i="10"/>
  <c r="D706" i="10"/>
  <c r="I706" i="10"/>
  <c r="J706" i="10"/>
  <c r="C706" i="10" s="1"/>
  <c r="E706" i="10" s="1"/>
  <c r="A706" i="10" s="1"/>
  <c r="K691" i="10"/>
  <c r="D691" i="10" s="1"/>
  <c r="I691" i="10"/>
  <c r="J691" i="10" s="1"/>
  <c r="C691" i="10" s="1"/>
  <c r="E691" i="10" s="1"/>
  <c r="A691" i="10" s="1"/>
  <c r="K575" i="10"/>
  <c r="D575" i="10"/>
  <c r="I575" i="10"/>
  <c r="J575" i="10"/>
  <c r="C575" i="10" s="1"/>
  <c r="E575" i="10" s="1"/>
  <c r="A575" i="10" s="1"/>
  <c r="K573" i="10"/>
  <c r="D573" i="10" s="1"/>
  <c r="I573" i="10"/>
  <c r="J573" i="10" s="1"/>
  <c r="C573" i="10" s="1"/>
  <c r="E573" i="10" s="1"/>
  <c r="A573" i="10" s="1"/>
  <c r="K597" i="10"/>
  <c r="D597" i="10"/>
  <c r="I597" i="10"/>
  <c r="J597" i="10"/>
  <c r="C597" i="10" s="1"/>
  <c r="E597" i="10" s="1"/>
  <c r="A597" i="10" s="1"/>
  <c r="K521" i="10"/>
  <c r="D521" i="10" s="1"/>
  <c r="I521" i="10"/>
  <c r="J521" i="10" s="1"/>
  <c r="C521" i="10" s="1"/>
  <c r="E521" i="10" s="1"/>
  <c r="A521" i="10" s="1"/>
  <c r="K527" i="10"/>
  <c r="D527" i="10"/>
  <c r="I527" i="10"/>
  <c r="J527" i="10"/>
  <c r="C527" i="10" s="1"/>
  <c r="E527" i="10" s="1"/>
  <c r="A527" i="10" s="1"/>
  <c r="K535" i="10"/>
  <c r="D535" i="10" s="1"/>
  <c r="I535" i="10"/>
  <c r="J535" i="10" s="1"/>
  <c r="C535" i="10" s="1"/>
  <c r="E535" i="10" s="1"/>
  <c r="A535" i="10" s="1"/>
  <c r="K629" i="10"/>
  <c r="D629" i="10"/>
  <c r="I629" i="10"/>
  <c r="J629" i="10"/>
  <c r="C629" i="10" s="1"/>
  <c r="E629" i="10" s="1"/>
  <c r="A629" i="10" s="1"/>
  <c r="K363" i="10"/>
  <c r="D363" i="10" s="1"/>
  <c r="I363" i="10"/>
  <c r="J363" i="10" s="1"/>
  <c r="C363" i="10" s="1"/>
  <c r="E363" i="10" s="1"/>
  <c r="A363" i="10" s="1"/>
  <c r="K366" i="10"/>
  <c r="D366" i="10"/>
  <c r="I366" i="10"/>
  <c r="J366" i="10"/>
  <c r="C366" i="10" s="1"/>
  <c r="E366" i="10" s="1"/>
  <c r="A366" i="10" s="1"/>
  <c r="K362" i="10"/>
  <c r="D362" i="10" s="1"/>
  <c r="I362" i="10"/>
  <c r="J362" i="10" s="1"/>
  <c r="C362" i="10" s="1"/>
  <c r="E362" i="10" s="1"/>
  <c r="A362" i="10" s="1"/>
  <c r="K315" i="10"/>
  <c r="D315" i="10"/>
  <c r="I315" i="10"/>
  <c r="J315" i="10"/>
  <c r="C315" i="10" s="1"/>
  <c r="E315" i="10" s="1"/>
  <c r="A315" i="10" s="1"/>
  <c r="K411" i="10"/>
  <c r="D411" i="10" s="1"/>
  <c r="I411" i="10"/>
  <c r="J411" i="10" s="1"/>
  <c r="C411" i="10" s="1"/>
  <c r="E411" i="10" s="1"/>
  <c r="A411" i="10" s="1"/>
  <c r="K417" i="10"/>
  <c r="D417" i="10"/>
  <c r="I417" i="10"/>
  <c r="J417" i="10"/>
  <c r="C417" i="10" s="1"/>
  <c r="E417" i="10" s="1"/>
  <c r="A417" i="10" s="1"/>
  <c r="K409" i="10"/>
  <c r="D409" i="10" s="1"/>
  <c r="I409" i="10"/>
  <c r="J409" i="10" s="1"/>
  <c r="C409" i="10" s="1"/>
  <c r="E409" i="10" s="1"/>
  <c r="A409" i="10" s="1"/>
  <c r="K378" i="10"/>
  <c r="D378" i="10"/>
  <c r="I378" i="10"/>
  <c r="J378" i="10"/>
  <c r="C378" i="10" s="1"/>
  <c r="E378" i="10" s="1"/>
  <c r="A378" i="10" s="1"/>
  <c r="K247" i="10"/>
  <c r="D247" i="10" s="1"/>
  <c r="I247" i="10"/>
  <c r="J247" i="10" s="1"/>
  <c r="C247" i="10" s="1"/>
  <c r="E247" i="10" s="1"/>
  <c r="A247" i="10" s="1"/>
  <c r="K245" i="10"/>
  <c r="D245" i="10"/>
  <c r="I245" i="10"/>
  <c r="J245" i="10"/>
  <c r="C245" i="10" s="1"/>
  <c r="E245" i="10" s="1"/>
  <c r="A245" i="10" s="1"/>
  <c r="K221" i="10"/>
  <c r="D221" i="10" s="1"/>
  <c r="I221" i="10"/>
  <c r="J221" i="10" s="1"/>
  <c r="C221" i="10" s="1"/>
  <c r="E221" i="10" s="1"/>
  <c r="A221" i="10" s="1"/>
  <c r="K128" i="10"/>
  <c r="D128" i="10"/>
  <c r="I128" i="10"/>
  <c r="J128" i="10"/>
  <c r="C128" i="10" s="1"/>
  <c r="E128" i="10" s="1"/>
  <c r="A128" i="10" s="1"/>
  <c r="K504" i="10"/>
  <c r="D504" i="10" s="1"/>
  <c r="I504" i="10"/>
  <c r="J504" i="10" s="1"/>
  <c r="C504" i="10" s="1"/>
  <c r="E504" i="10" s="1"/>
  <c r="A504" i="10" s="1"/>
  <c r="E253" i="10"/>
  <c r="A253" i="10"/>
  <c r="I649" i="10"/>
  <c r="J649" i="10"/>
  <c r="C649" i="10" s="1"/>
  <c r="E649" i="10" s="1"/>
  <c r="A649" i="10" s="1"/>
  <c r="K649" i="10"/>
  <c r="D649" i="10" s="1"/>
  <c r="I645" i="10"/>
  <c r="J645" i="10" s="1"/>
  <c r="C645" i="10" s="1"/>
  <c r="E645" i="10" s="1"/>
  <c r="A645" i="10" s="1"/>
  <c r="K645" i="10"/>
  <c r="D645" i="10"/>
  <c r="I641" i="10"/>
  <c r="J641" i="10"/>
  <c r="C641" i="10" s="1"/>
  <c r="E641" i="10" s="1"/>
  <c r="A641" i="10" s="1"/>
  <c r="K641" i="10"/>
  <c r="D641" i="10" s="1"/>
  <c r="I637" i="10"/>
  <c r="J637" i="10" s="1"/>
  <c r="C637" i="10" s="1"/>
  <c r="E637" i="10" s="1"/>
  <c r="A637" i="10" s="1"/>
  <c r="K637" i="10"/>
  <c r="D637" i="10"/>
  <c r="I633" i="10"/>
  <c r="J633" i="10"/>
  <c r="C633" i="10" s="1"/>
  <c r="E633" i="10" s="1"/>
  <c r="A633" i="10" s="1"/>
  <c r="K633" i="10"/>
  <c r="D633" i="10" s="1"/>
  <c r="I628" i="10"/>
  <c r="J628" i="10" s="1"/>
  <c r="C628" i="10" s="1"/>
  <c r="E628" i="10" s="1"/>
  <c r="A628" i="10" s="1"/>
  <c r="K628" i="10"/>
  <c r="D628" i="10"/>
  <c r="I624" i="10"/>
  <c r="J624" i="10"/>
  <c r="C624" i="10" s="1"/>
  <c r="E624" i="10" s="1"/>
  <c r="A624" i="10" s="1"/>
  <c r="K624" i="10"/>
  <c r="D624" i="10" s="1"/>
  <c r="I620" i="10"/>
  <c r="J620" i="10" s="1"/>
  <c r="C620" i="10" s="1"/>
  <c r="E620" i="10" s="1"/>
  <c r="A620" i="10" s="1"/>
  <c r="K620" i="10"/>
  <c r="D620" i="10"/>
  <c r="I616" i="10"/>
  <c r="J616" i="10"/>
  <c r="C616" i="10" s="1"/>
  <c r="E616" i="10" s="1"/>
  <c r="A616" i="10" s="1"/>
  <c r="K616" i="10"/>
  <c r="D616" i="10" s="1"/>
  <c r="I612" i="10"/>
  <c r="J612" i="10" s="1"/>
  <c r="C612" i="10" s="1"/>
  <c r="E612" i="10" s="1"/>
  <c r="A612" i="10" s="1"/>
  <c r="K612" i="10"/>
  <c r="D612" i="10"/>
  <c r="I608" i="10"/>
  <c r="J608" i="10"/>
  <c r="C608" i="10" s="1"/>
  <c r="E608" i="10" s="1"/>
  <c r="A608" i="10" s="1"/>
  <c r="K608" i="10"/>
  <c r="D608" i="10" s="1"/>
  <c r="I604" i="10"/>
  <c r="J604" i="10" s="1"/>
  <c r="C604" i="10" s="1"/>
  <c r="E604" i="10" s="1"/>
  <c r="A604" i="10" s="1"/>
  <c r="K604" i="10"/>
  <c r="D604" i="10"/>
  <c r="I600" i="10"/>
  <c r="J600" i="10"/>
  <c r="C600" i="10" s="1"/>
  <c r="E600" i="10" s="1"/>
  <c r="A600" i="10" s="1"/>
  <c r="K600" i="10"/>
  <c r="D600" i="10" s="1"/>
  <c r="I595" i="10"/>
  <c r="J595" i="10" s="1"/>
  <c r="C595" i="10" s="1"/>
  <c r="E595" i="10" s="1"/>
  <c r="A595" i="10" s="1"/>
  <c r="K595" i="10"/>
  <c r="D595" i="10"/>
  <c r="I591" i="10"/>
  <c r="J591" i="10"/>
  <c r="C591" i="10" s="1"/>
  <c r="E591" i="10" s="1"/>
  <c r="A591" i="10" s="1"/>
  <c r="K591" i="10"/>
  <c r="D591" i="10" s="1"/>
  <c r="I587" i="10"/>
  <c r="J587" i="10" s="1"/>
  <c r="C587" i="10" s="1"/>
  <c r="E587" i="10" s="1"/>
  <c r="A587" i="10" s="1"/>
  <c r="K587" i="10"/>
  <c r="D587" i="10"/>
  <c r="I583" i="10"/>
  <c r="J583" i="10"/>
  <c r="C583" i="10" s="1"/>
  <c r="E583" i="10" s="1"/>
  <c r="A583" i="10" s="1"/>
  <c r="K583" i="10"/>
  <c r="D583" i="10" s="1"/>
  <c r="I578" i="10"/>
  <c r="J578" i="10" s="1"/>
  <c r="C578" i="10" s="1"/>
  <c r="E578" i="10" s="1"/>
  <c r="A578" i="10" s="1"/>
  <c r="K578" i="10"/>
  <c r="D578" i="10"/>
  <c r="I570" i="10"/>
  <c r="J570" i="10"/>
  <c r="C570" i="10" s="1"/>
  <c r="E570" i="10" s="1"/>
  <c r="A570" i="10" s="1"/>
  <c r="K570" i="10"/>
  <c r="D570" i="10" s="1"/>
  <c r="I565" i="10"/>
  <c r="J565" i="10" s="1"/>
  <c r="C565" i="10" s="1"/>
  <c r="E565" i="10" s="1"/>
  <c r="A565" i="10" s="1"/>
  <c r="K565" i="10"/>
  <c r="D565" i="10"/>
  <c r="I561" i="10"/>
  <c r="J561" i="10"/>
  <c r="C561" i="10" s="1"/>
  <c r="E561" i="10" s="1"/>
  <c r="A561" i="10" s="1"/>
  <c r="K561" i="10"/>
  <c r="D561" i="10" s="1"/>
  <c r="I557" i="10"/>
  <c r="J557" i="10" s="1"/>
  <c r="C557" i="10" s="1"/>
  <c r="E557" i="10" s="1"/>
  <c r="A557" i="10" s="1"/>
  <c r="K557" i="10"/>
  <c r="D557" i="10"/>
  <c r="I553" i="10"/>
  <c r="J553" i="10"/>
  <c r="C553" i="10" s="1"/>
  <c r="E553" i="10" s="1"/>
  <c r="A553" i="10" s="1"/>
  <c r="K553" i="10"/>
  <c r="D553" i="10" s="1"/>
  <c r="I549" i="10"/>
  <c r="J549" i="10" s="1"/>
  <c r="C549" i="10" s="1"/>
  <c r="E549" i="10" s="1"/>
  <c r="A549" i="10" s="1"/>
  <c r="K549" i="10"/>
  <c r="D549" i="10"/>
  <c r="I545" i="10"/>
  <c r="J545" i="10"/>
  <c r="C545" i="10" s="1"/>
  <c r="E545" i="10" s="1"/>
  <c r="A545" i="10" s="1"/>
  <c r="K545" i="10"/>
  <c r="D545" i="10" s="1"/>
  <c r="I541" i="10"/>
  <c r="J541" i="10" s="1"/>
  <c r="C541" i="10" s="1"/>
  <c r="E541" i="10" s="1"/>
  <c r="A541" i="10" s="1"/>
  <c r="K541" i="10"/>
  <c r="D541" i="10"/>
  <c r="I537" i="10"/>
  <c r="J537" i="10"/>
  <c r="C537" i="10" s="1"/>
  <c r="E537" i="10" s="1"/>
  <c r="A537" i="10" s="1"/>
  <c r="K537" i="10"/>
  <c r="D537" i="10" s="1"/>
  <c r="I532" i="10"/>
  <c r="J532" i="10" s="1"/>
  <c r="C532" i="10" s="1"/>
  <c r="E532" i="10" s="1"/>
  <c r="A532" i="10" s="1"/>
  <c r="K532" i="10"/>
  <c r="D532" i="10"/>
  <c r="I528" i="10"/>
  <c r="J528" i="10"/>
  <c r="C528" i="10" s="1"/>
  <c r="E528" i="10" s="1"/>
  <c r="A528" i="10" s="1"/>
  <c r="K528" i="10"/>
  <c r="D528" i="10" s="1"/>
  <c r="I522" i="10"/>
  <c r="J522" i="10" s="1"/>
  <c r="C522" i="10" s="1"/>
  <c r="E522" i="10" s="1"/>
  <c r="A522" i="10" s="1"/>
  <c r="K522" i="10"/>
  <c r="D522" i="10"/>
  <c r="I515" i="10"/>
  <c r="J515" i="10"/>
  <c r="C515" i="10" s="1"/>
  <c r="E515" i="10" s="1"/>
  <c r="A515" i="10" s="1"/>
  <c r="K515" i="10"/>
  <c r="D515" i="10" s="1"/>
  <c r="I511" i="10"/>
  <c r="J511" i="10" s="1"/>
  <c r="C511" i="10" s="1"/>
  <c r="E511" i="10" s="1"/>
  <c r="A511" i="10" s="1"/>
  <c r="K511" i="10"/>
  <c r="D511" i="10"/>
  <c r="I507" i="10"/>
  <c r="J507" i="10"/>
  <c r="C507" i="10" s="1"/>
  <c r="E507" i="10" s="1"/>
  <c r="A507" i="10" s="1"/>
  <c r="K507" i="10"/>
  <c r="D507" i="10" s="1"/>
  <c r="K6" i="10"/>
  <c r="D6" i="10" s="1"/>
  <c r="I6" i="10"/>
  <c r="J6" i="10" s="1"/>
  <c r="C6" i="10" s="1"/>
  <c r="K1004" i="10"/>
  <c r="D1004" i="10"/>
  <c r="E1004" i="10" s="1"/>
  <c r="A1004" i="10" s="1"/>
  <c r="K1002" i="10"/>
  <c r="D1002" i="10"/>
  <c r="E1002" i="10" s="1"/>
  <c r="A1002" i="10" s="1"/>
  <c r="K1000" i="10"/>
  <c r="D1000" i="10"/>
  <c r="E1000" i="10" s="1"/>
  <c r="A1000" i="10" s="1"/>
  <c r="K998" i="10"/>
  <c r="D998" i="10"/>
  <c r="E998" i="10" s="1"/>
  <c r="A998" i="10" s="1"/>
  <c r="K996" i="10"/>
  <c r="D996" i="10"/>
  <c r="E996" i="10" s="1"/>
  <c r="A996" i="10" s="1"/>
  <c r="K994" i="10"/>
  <c r="D994" i="10"/>
  <c r="E994" i="10" s="1"/>
  <c r="A994" i="10" s="1"/>
  <c r="K992" i="10"/>
  <c r="D992" i="10"/>
  <c r="E992" i="10" s="1"/>
  <c r="A992" i="10" s="1"/>
  <c r="K990" i="10"/>
  <c r="D990" i="10"/>
  <c r="E990" i="10" s="1"/>
  <c r="A990" i="10" s="1"/>
  <c r="K988" i="10"/>
  <c r="D988" i="10"/>
  <c r="E988" i="10" s="1"/>
  <c r="A988" i="10" s="1"/>
  <c r="K986" i="10"/>
  <c r="D986" i="10"/>
  <c r="E986" i="10" s="1"/>
  <c r="A986" i="10" s="1"/>
  <c r="K984" i="10"/>
  <c r="D984" i="10"/>
  <c r="E984" i="10" s="1"/>
  <c r="A984" i="10" s="1"/>
  <c r="K982" i="10"/>
  <c r="D982" i="10"/>
  <c r="E982" i="10" s="1"/>
  <c r="A982" i="10" s="1"/>
  <c r="K980" i="10"/>
  <c r="D980" i="10"/>
  <c r="E980" i="10" s="1"/>
  <c r="A980" i="10" s="1"/>
  <c r="K978" i="10"/>
  <c r="D978" i="10"/>
  <c r="E978" i="10" s="1"/>
  <c r="A978" i="10" s="1"/>
  <c r="K976" i="10"/>
  <c r="D976" i="10"/>
  <c r="E976" i="10" s="1"/>
  <c r="A976" i="10" s="1"/>
  <c r="K974" i="10"/>
  <c r="D974" i="10"/>
  <c r="E974" i="10" s="1"/>
  <c r="A974" i="10" s="1"/>
  <c r="K972" i="10"/>
  <c r="D972" i="10"/>
  <c r="E972" i="10" s="1"/>
  <c r="A972" i="10" s="1"/>
  <c r="K970" i="10"/>
  <c r="D970" i="10"/>
  <c r="E970" i="10" s="1"/>
  <c r="A970" i="10" s="1"/>
  <c r="K968" i="10"/>
  <c r="D968" i="10"/>
  <c r="E968" i="10" s="1"/>
  <c r="A968" i="10" s="1"/>
  <c r="K966" i="10"/>
  <c r="D966" i="10"/>
  <c r="E966" i="10" s="1"/>
  <c r="A966" i="10" s="1"/>
  <c r="K964" i="10"/>
  <c r="D964" i="10"/>
  <c r="E964" i="10" s="1"/>
  <c r="A964" i="10" s="1"/>
  <c r="K962" i="10"/>
  <c r="D962" i="10"/>
  <c r="E962" i="10" s="1"/>
  <c r="A962" i="10" s="1"/>
  <c r="K960" i="10"/>
  <c r="D960" i="10"/>
  <c r="E960" i="10" s="1"/>
  <c r="A960" i="10" s="1"/>
  <c r="K958" i="10"/>
  <c r="D958" i="10"/>
  <c r="E958" i="10" s="1"/>
  <c r="A958" i="10" s="1"/>
  <c r="K956" i="10"/>
  <c r="D956" i="10"/>
  <c r="E956" i="10" s="1"/>
  <c r="A956" i="10" s="1"/>
  <c r="K954" i="10"/>
  <c r="D954" i="10"/>
  <c r="E954" i="10" s="1"/>
  <c r="A954" i="10" s="1"/>
  <c r="K952" i="10"/>
  <c r="D952" i="10"/>
  <c r="E952" i="10" s="1"/>
  <c r="A952" i="10" s="1"/>
  <c r="K950" i="10"/>
  <c r="D950" i="10"/>
  <c r="E950" i="10" s="1"/>
  <c r="A950" i="10" s="1"/>
  <c r="K948" i="10"/>
  <c r="D948" i="10"/>
  <c r="E948" i="10" s="1"/>
  <c r="A948" i="10" s="1"/>
  <c r="K946" i="10"/>
  <c r="D946" i="10"/>
  <c r="E946" i="10" s="1"/>
  <c r="A946" i="10" s="1"/>
  <c r="K944" i="10"/>
  <c r="D944" i="10"/>
  <c r="E944" i="10" s="1"/>
  <c r="A944" i="10" s="1"/>
  <c r="K942" i="10"/>
  <c r="D942" i="10"/>
  <c r="E942" i="10" s="1"/>
  <c r="A942" i="10" s="1"/>
  <c r="K940" i="10"/>
  <c r="D940" i="10"/>
  <c r="E940" i="10" s="1"/>
  <c r="A940" i="10" s="1"/>
  <c r="K938" i="10"/>
  <c r="D938" i="10"/>
  <c r="E938" i="10" s="1"/>
  <c r="A938" i="10" s="1"/>
  <c r="K936" i="10"/>
  <c r="D936" i="10"/>
  <c r="E936" i="10" s="1"/>
  <c r="A936" i="10" s="1"/>
  <c r="K934" i="10"/>
  <c r="D934" i="10"/>
  <c r="E934" i="10" s="1"/>
  <c r="A934" i="10" s="1"/>
  <c r="K932" i="10"/>
  <c r="D932" i="10"/>
  <c r="E932" i="10" s="1"/>
  <c r="A932" i="10" s="1"/>
  <c r="K930" i="10"/>
  <c r="D930" i="10"/>
  <c r="E930" i="10" s="1"/>
  <c r="A930" i="10" s="1"/>
  <c r="K928" i="10"/>
  <c r="D928" i="10"/>
  <c r="E928" i="10" s="1"/>
  <c r="A928" i="10" s="1"/>
  <c r="K926" i="10"/>
  <c r="D926" i="10"/>
  <c r="E926" i="10" s="1"/>
  <c r="A926" i="10" s="1"/>
  <c r="K924" i="10"/>
  <c r="D924" i="10"/>
  <c r="E924" i="10" s="1"/>
  <c r="A924" i="10" s="1"/>
  <c r="K922" i="10"/>
  <c r="D922" i="10"/>
  <c r="E922" i="10" s="1"/>
  <c r="A922" i="10" s="1"/>
  <c r="K920" i="10"/>
  <c r="D920" i="10"/>
  <c r="E920" i="10" s="1"/>
  <c r="A920" i="10" s="1"/>
  <c r="K918" i="10"/>
  <c r="D918" i="10"/>
  <c r="E918" i="10" s="1"/>
  <c r="A918" i="10" s="1"/>
  <c r="K916" i="10"/>
  <c r="D916" i="10"/>
  <c r="E916" i="10" s="1"/>
  <c r="A916" i="10" s="1"/>
  <c r="K914" i="10"/>
  <c r="D914" i="10"/>
  <c r="E914" i="10" s="1"/>
  <c r="A914" i="10" s="1"/>
  <c r="K912" i="10"/>
  <c r="D912" i="10"/>
  <c r="E912" i="10" s="1"/>
  <c r="A912" i="10" s="1"/>
  <c r="K910" i="10"/>
  <c r="D910" i="10"/>
  <c r="E910" i="10" s="1"/>
  <c r="A910" i="10" s="1"/>
  <c r="K908" i="10"/>
  <c r="D908" i="10"/>
  <c r="E908" i="10" s="1"/>
  <c r="A908" i="10" s="1"/>
  <c r="K906" i="10"/>
  <c r="D906" i="10"/>
  <c r="E906" i="10" s="1"/>
  <c r="A906" i="10" s="1"/>
  <c r="K904" i="10"/>
  <c r="D904" i="10"/>
  <c r="E904" i="10" s="1"/>
  <c r="A904" i="10" s="1"/>
  <c r="K902" i="10"/>
  <c r="D902" i="10"/>
  <c r="E902" i="10" s="1"/>
  <c r="A902" i="10" s="1"/>
  <c r="K900" i="10"/>
  <c r="D900" i="10"/>
  <c r="E900" i="10" s="1"/>
  <c r="A900" i="10" s="1"/>
  <c r="K898" i="10"/>
  <c r="D898" i="10"/>
  <c r="E898" i="10" s="1"/>
  <c r="A898" i="10" s="1"/>
  <c r="K896" i="10"/>
  <c r="D896" i="10"/>
  <c r="E896" i="10" s="1"/>
  <c r="A896" i="10" s="1"/>
  <c r="K894" i="10"/>
  <c r="D894" i="10"/>
  <c r="E894" i="10" s="1"/>
  <c r="A894" i="10" s="1"/>
  <c r="K892" i="10"/>
  <c r="D892" i="10"/>
  <c r="E892" i="10" s="1"/>
  <c r="A892" i="10" s="1"/>
  <c r="K890" i="10"/>
  <c r="D890" i="10"/>
  <c r="E890" i="10" s="1"/>
  <c r="A890" i="10" s="1"/>
  <c r="K888" i="10"/>
  <c r="D888" i="10"/>
  <c r="E888" i="10" s="1"/>
  <c r="A888" i="10" s="1"/>
  <c r="K886" i="10"/>
  <c r="D886" i="10"/>
  <c r="E886" i="10" s="1"/>
  <c r="A886" i="10" s="1"/>
  <c r="K884" i="10"/>
  <c r="D884" i="10"/>
  <c r="E884" i="10" s="1"/>
  <c r="A884" i="10" s="1"/>
  <c r="K882" i="10"/>
  <c r="D882" i="10"/>
  <c r="E882" i="10" s="1"/>
  <c r="A882" i="10" s="1"/>
  <c r="K880" i="10"/>
  <c r="D880" i="10"/>
  <c r="E880" i="10" s="1"/>
  <c r="A880" i="10" s="1"/>
  <c r="K878" i="10"/>
  <c r="D878" i="10"/>
  <c r="E878" i="10" s="1"/>
  <c r="A878" i="10" s="1"/>
  <c r="K876" i="10"/>
  <c r="D876" i="10"/>
  <c r="E876" i="10" s="1"/>
  <c r="A876" i="10" s="1"/>
  <c r="K874" i="10"/>
  <c r="D874" i="10"/>
  <c r="E874" i="10" s="1"/>
  <c r="A874" i="10" s="1"/>
  <c r="K872" i="10"/>
  <c r="D872" i="10"/>
  <c r="E872" i="10" s="1"/>
  <c r="A872" i="10" s="1"/>
  <c r="K870" i="10"/>
  <c r="D870" i="10"/>
  <c r="E870" i="10" s="1"/>
  <c r="A870" i="10" s="1"/>
  <c r="K868" i="10"/>
  <c r="D868" i="10"/>
  <c r="E868" i="10" s="1"/>
  <c r="A868" i="10" s="1"/>
  <c r="K866" i="10"/>
  <c r="D866" i="10"/>
  <c r="E866" i="10" s="1"/>
  <c r="A866" i="10" s="1"/>
  <c r="K864" i="10"/>
  <c r="D864" i="10"/>
  <c r="E864" i="10" s="1"/>
  <c r="A864" i="10" s="1"/>
  <c r="K862" i="10"/>
  <c r="D862" i="10"/>
  <c r="E862" i="10" s="1"/>
  <c r="A862" i="10" s="1"/>
  <c r="K860" i="10"/>
  <c r="D860" i="10"/>
  <c r="E860" i="10" s="1"/>
  <c r="A860" i="10" s="1"/>
  <c r="K858" i="10"/>
  <c r="D858" i="10"/>
  <c r="E858" i="10" s="1"/>
  <c r="A858" i="10" s="1"/>
  <c r="K856" i="10"/>
  <c r="D856" i="10"/>
  <c r="E856" i="10" s="1"/>
  <c r="A856" i="10" s="1"/>
  <c r="K854" i="10"/>
  <c r="D854" i="10"/>
  <c r="E854" i="10" s="1"/>
  <c r="A854" i="10" s="1"/>
  <c r="K852" i="10"/>
  <c r="D852" i="10"/>
  <c r="E852" i="10" s="1"/>
  <c r="A852" i="10" s="1"/>
  <c r="K850" i="10"/>
  <c r="D850" i="10"/>
  <c r="E850" i="10" s="1"/>
  <c r="A850" i="10" s="1"/>
  <c r="K848" i="10"/>
  <c r="D848" i="10"/>
  <c r="E848" i="10" s="1"/>
  <c r="A848" i="10" s="1"/>
  <c r="K846" i="10"/>
  <c r="D846" i="10"/>
  <c r="E846" i="10" s="1"/>
  <c r="A846" i="10" s="1"/>
  <c r="K844" i="10"/>
  <c r="D844" i="10"/>
  <c r="E844" i="10" s="1"/>
  <c r="A844" i="10" s="1"/>
  <c r="K842" i="10"/>
  <c r="D842" i="10"/>
  <c r="E842" i="10" s="1"/>
  <c r="A842" i="10" s="1"/>
  <c r="K840" i="10"/>
  <c r="D840" i="10"/>
  <c r="E840" i="10" s="1"/>
  <c r="A840" i="10" s="1"/>
  <c r="K838" i="10"/>
  <c r="D838" i="10"/>
  <c r="E838" i="10" s="1"/>
  <c r="A838" i="10" s="1"/>
  <c r="K836" i="10"/>
  <c r="D836" i="10"/>
  <c r="E836" i="10" s="1"/>
  <c r="A836" i="10" s="1"/>
  <c r="K834" i="10"/>
  <c r="D834" i="10"/>
  <c r="E834" i="10" s="1"/>
  <c r="A834" i="10" s="1"/>
  <c r="K832" i="10"/>
  <c r="D832" i="10"/>
  <c r="E832" i="10" s="1"/>
  <c r="A832" i="10" s="1"/>
  <c r="K830" i="10"/>
  <c r="D830" i="10"/>
  <c r="E830" i="10" s="1"/>
  <c r="A830" i="10" s="1"/>
  <c r="K828" i="10"/>
  <c r="D828" i="10"/>
  <c r="E828" i="10" s="1"/>
  <c r="A828" i="10" s="1"/>
  <c r="K826" i="10"/>
  <c r="D826" i="10"/>
  <c r="E826" i="10" s="1"/>
  <c r="A826" i="10" s="1"/>
  <c r="K824" i="10"/>
  <c r="D824" i="10"/>
  <c r="E824" i="10" s="1"/>
  <c r="A824" i="10" s="1"/>
  <c r="K822" i="10"/>
  <c r="D822" i="10"/>
  <c r="E822" i="10" s="1"/>
  <c r="A822" i="10" s="1"/>
  <c r="K820" i="10"/>
  <c r="D820" i="10"/>
  <c r="E820" i="10" s="1"/>
  <c r="A820" i="10" s="1"/>
  <c r="K818" i="10"/>
  <c r="D818" i="10"/>
  <c r="E818" i="10" s="1"/>
  <c r="A818" i="10" s="1"/>
  <c r="K816" i="10"/>
  <c r="D816" i="10"/>
  <c r="E816" i="10" s="1"/>
  <c r="A816" i="10" s="1"/>
  <c r="K814" i="10"/>
  <c r="D814" i="10"/>
  <c r="E814" i="10" s="1"/>
  <c r="A814" i="10" s="1"/>
  <c r="K812" i="10"/>
  <c r="D812" i="10"/>
  <c r="E812" i="10" s="1"/>
  <c r="A812" i="10" s="1"/>
  <c r="K810" i="10"/>
  <c r="D810" i="10"/>
  <c r="E810" i="10" s="1"/>
  <c r="A810" i="10" s="1"/>
  <c r="K808" i="10"/>
  <c r="D808" i="10"/>
  <c r="E808" i="10" s="1"/>
  <c r="A808" i="10" s="1"/>
  <c r="K806" i="10"/>
  <c r="D806" i="10"/>
  <c r="E806" i="10" s="1"/>
  <c r="A806" i="10" s="1"/>
  <c r="K804" i="10"/>
  <c r="D804" i="10"/>
  <c r="E804" i="10" s="1"/>
  <c r="A804" i="10" s="1"/>
  <c r="K802" i="10"/>
  <c r="D802" i="10"/>
  <c r="E802" i="10" s="1"/>
  <c r="A802" i="10" s="1"/>
  <c r="K800" i="10"/>
  <c r="D800" i="10"/>
  <c r="E800" i="10" s="1"/>
  <c r="A800" i="10" s="1"/>
  <c r="K798" i="10"/>
  <c r="D798" i="10"/>
  <c r="E798" i="10" s="1"/>
  <c r="A798" i="10" s="1"/>
  <c r="K796" i="10"/>
  <c r="D796" i="10"/>
  <c r="E796" i="10" s="1"/>
  <c r="A796" i="10" s="1"/>
  <c r="K794" i="10"/>
  <c r="D794" i="10"/>
  <c r="E794" i="10" s="1"/>
  <c r="A794" i="10" s="1"/>
  <c r="K792" i="10"/>
  <c r="D792" i="10"/>
  <c r="E792" i="10" s="1"/>
  <c r="A792" i="10" s="1"/>
  <c r="K790" i="10"/>
  <c r="D790" i="10"/>
  <c r="E790" i="10" s="1"/>
  <c r="A790" i="10" s="1"/>
  <c r="K788" i="10"/>
  <c r="D788" i="10"/>
  <c r="E788" i="10" s="1"/>
  <c r="A788" i="10" s="1"/>
  <c r="K786" i="10"/>
  <c r="D786" i="10"/>
  <c r="E786" i="10" s="1"/>
  <c r="A786" i="10" s="1"/>
  <c r="K784" i="10"/>
  <c r="D784" i="10"/>
  <c r="E784" i="10" s="1"/>
  <c r="A784" i="10" s="1"/>
  <c r="K782" i="10"/>
  <c r="D782" i="10"/>
  <c r="E782" i="10" s="1"/>
  <c r="A782" i="10" s="1"/>
  <c r="K780" i="10"/>
  <c r="D780" i="10"/>
  <c r="E780" i="10" s="1"/>
  <c r="A780" i="10" s="1"/>
  <c r="K778" i="10"/>
  <c r="D778" i="10"/>
  <c r="E778" i="10" s="1"/>
  <c r="A778" i="10" s="1"/>
  <c r="K776" i="10"/>
  <c r="D776" i="10"/>
  <c r="E776" i="10" s="1"/>
  <c r="A776" i="10" s="1"/>
  <c r="K774" i="10"/>
  <c r="D774" i="10"/>
  <c r="E774" i="10" s="1"/>
  <c r="A774" i="10" s="1"/>
  <c r="K772" i="10"/>
  <c r="D772" i="10"/>
  <c r="E772" i="10" s="1"/>
  <c r="A772" i="10" s="1"/>
  <c r="K770" i="10"/>
  <c r="D770" i="10"/>
  <c r="E770" i="10" s="1"/>
  <c r="A770" i="10" s="1"/>
  <c r="K768" i="10"/>
  <c r="D768" i="10"/>
  <c r="E768" i="10" s="1"/>
  <c r="A768" i="10" s="1"/>
  <c r="K766" i="10"/>
  <c r="D766" i="10"/>
  <c r="E766" i="10" s="1"/>
  <c r="A766" i="10" s="1"/>
  <c r="K764" i="10"/>
  <c r="D764" i="10"/>
  <c r="E764" i="10" s="1"/>
  <c r="A764" i="10" s="1"/>
  <c r="K762" i="10"/>
  <c r="D762" i="10"/>
  <c r="E762" i="10" s="1"/>
  <c r="A762" i="10" s="1"/>
  <c r="K760" i="10"/>
  <c r="D760" i="10"/>
  <c r="E760" i="10" s="1"/>
  <c r="A760" i="10" s="1"/>
  <c r="K758" i="10"/>
  <c r="D758" i="10"/>
  <c r="E758" i="10" s="1"/>
  <c r="A758" i="10" s="1"/>
  <c r="K756" i="10"/>
  <c r="D756" i="10"/>
  <c r="E756" i="10" s="1"/>
  <c r="A756" i="10" s="1"/>
  <c r="K753" i="10"/>
  <c r="D753" i="10"/>
  <c r="E753" i="10" s="1"/>
  <c r="A753" i="10" s="1"/>
  <c r="K751" i="10"/>
  <c r="D751" i="10"/>
  <c r="E751" i="10" s="1"/>
  <c r="A751" i="10" s="1"/>
  <c r="K749" i="10"/>
  <c r="D749" i="10"/>
  <c r="E749" i="10" s="1"/>
  <c r="A749" i="10" s="1"/>
  <c r="K747" i="10"/>
  <c r="D747" i="10"/>
  <c r="E747" i="10" s="1"/>
  <c r="A747" i="10" s="1"/>
  <c r="K745" i="10"/>
  <c r="D745" i="10"/>
  <c r="E745" i="10" s="1"/>
  <c r="A745" i="10" s="1"/>
  <c r="K743" i="10"/>
  <c r="D743" i="10"/>
  <c r="E743" i="10" s="1"/>
  <c r="A743" i="10" s="1"/>
  <c r="K741" i="10"/>
  <c r="D741" i="10"/>
  <c r="E741" i="10" s="1"/>
  <c r="A741" i="10" s="1"/>
  <c r="K739" i="10"/>
  <c r="D739" i="10"/>
  <c r="E739" i="10" s="1"/>
  <c r="A739" i="10" s="1"/>
  <c r="K737" i="10"/>
  <c r="D737" i="10"/>
  <c r="E737" i="10" s="1"/>
  <c r="A737" i="10" s="1"/>
  <c r="K735" i="10"/>
  <c r="D735" i="10"/>
  <c r="E735" i="10" s="1"/>
  <c r="A735" i="10" s="1"/>
  <c r="K652" i="10"/>
  <c r="D652" i="10"/>
  <c r="E652" i="10" s="1"/>
  <c r="A652" i="10" s="1"/>
  <c r="K650" i="10"/>
  <c r="D650" i="10"/>
  <c r="E650" i="10" s="1"/>
  <c r="A650" i="10" s="1"/>
  <c r="K648" i="10"/>
  <c r="D648" i="10"/>
  <c r="E648" i="10" s="1"/>
  <c r="A648" i="10" s="1"/>
  <c r="K646" i="10"/>
  <c r="D646" i="10"/>
  <c r="E646" i="10" s="1"/>
  <c r="A646" i="10" s="1"/>
  <c r="K644" i="10"/>
  <c r="D644" i="10"/>
  <c r="E644" i="10" s="1"/>
  <c r="A644" i="10" s="1"/>
  <c r="K642" i="10"/>
  <c r="D642" i="10"/>
  <c r="E642" i="10" s="1"/>
  <c r="A642" i="10" s="1"/>
  <c r="K640" i="10"/>
  <c r="D640" i="10"/>
  <c r="E640" i="10" s="1"/>
  <c r="A640" i="10" s="1"/>
  <c r="K638" i="10"/>
  <c r="D638" i="10"/>
  <c r="E638" i="10" s="1"/>
  <c r="A638" i="10" s="1"/>
  <c r="K636" i="10"/>
  <c r="D636" i="10"/>
  <c r="E636" i="10" s="1"/>
  <c r="A636" i="10" s="1"/>
  <c r="K634" i="10"/>
  <c r="D634" i="10"/>
  <c r="E634" i="10" s="1"/>
  <c r="A634" i="10" s="1"/>
  <c r="K632" i="10"/>
  <c r="D632" i="10"/>
  <c r="E632" i="10" s="1"/>
  <c r="A632" i="10" s="1"/>
  <c r="K630" i="10"/>
  <c r="D630" i="10"/>
  <c r="E630" i="10" s="1"/>
  <c r="A630" i="10" s="1"/>
  <c r="K627" i="10"/>
  <c r="D627" i="10"/>
  <c r="E627" i="10" s="1"/>
  <c r="A627" i="10" s="1"/>
  <c r="K625" i="10"/>
  <c r="D625" i="10"/>
  <c r="E625" i="10" s="1"/>
  <c r="A625" i="10" s="1"/>
  <c r="K623" i="10"/>
  <c r="D623" i="10"/>
  <c r="E623" i="10" s="1"/>
  <c r="A623" i="10" s="1"/>
  <c r="K621" i="10"/>
  <c r="D621" i="10"/>
  <c r="E621" i="10" s="1"/>
  <c r="A621" i="10" s="1"/>
  <c r="K619" i="10"/>
  <c r="D619" i="10"/>
  <c r="E619" i="10" s="1"/>
  <c r="A619" i="10" s="1"/>
  <c r="K617" i="10"/>
  <c r="D617" i="10"/>
  <c r="E617" i="10" s="1"/>
  <c r="A617" i="10" s="1"/>
  <c r="K615" i="10"/>
  <c r="D615" i="10"/>
  <c r="E615" i="10" s="1"/>
  <c r="A615" i="10" s="1"/>
  <c r="K613" i="10"/>
  <c r="D613" i="10"/>
  <c r="E613" i="10" s="1"/>
  <c r="A613" i="10" s="1"/>
  <c r="K611" i="10"/>
  <c r="D611" i="10"/>
  <c r="E611" i="10" s="1"/>
  <c r="A611" i="10" s="1"/>
  <c r="K609" i="10"/>
  <c r="D609" i="10"/>
  <c r="E609" i="10" s="1"/>
  <c r="A609" i="10" s="1"/>
  <c r="K607" i="10"/>
  <c r="D607" i="10"/>
  <c r="E607" i="10" s="1"/>
  <c r="A607" i="10" s="1"/>
  <c r="K605" i="10"/>
  <c r="D605" i="10"/>
  <c r="E605" i="10" s="1"/>
  <c r="A605" i="10" s="1"/>
  <c r="K603" i="10"/>
  <c r="D603" i="10"/>
  <c r="E603" i="10" s="1"/>
  <c r="A603" i="10" s="1"/>
  <c r="K601" i="10"/>
  <c r="D601" i="10"/>
  <c r="E601" i="10" s="1"/>
  <c r="A601" i="10" s="1"/>
  <c r="K599" i="10"/>
  <c r="D599" i="10"/>
  <c r="E599" i="10" s="1"/>
  <c r="A599" i="10" s="1"/>
  <c r="K596" i="10"/>
  <c r="D596" i="10"/>
  <c r="E596" i="10" s="1"/>
  <c r="A596" i="10" s="1"/>
  <c r="K594" i="10"/>
  <c r="D594" i="10"/>
  <c r="E594" i="10" s="1"/>
  <c r="A594" i="10" s="1"/>
  <c r="K592" i="10"/>
  <c r="D592" i="10"/>
  <c r="E592" i="10" s="1"/>
  <c r="A592" i="10" s="1"/>
  <c r="K590" i="10"/>
  <c r="D590" i="10"/>
  <c r="E590" i="10" s="1"/>
  <c r="A590" i="10" s="1"/>
  <c r="K588" i="10"/>
  <c r="D588" i="10"/>
  <c r="E588" i="10" s="1"/>
  <c r="A588" i="10" s="1"/>
  <c r="K586" i="10"/>
  <c r="D586" i="10"/>
  <c r="E586" i="10" s="1"/>
  <c r="A586" i="10" s="1"/>
  <c r="K584" i="10"/>
  <c r="D584" i="10"/>
  <c r="E584" i="10" s="1"/>
  <c r="A584" i="10" s="1"/>
  <c r="K582" i="10"/>
  <c r="D582" i="10"/>
  <c r="E582" i="10" s="1"/>
  <c r="A582" i="10" s="1"/>
  <c r="K579" i="10"/>
  <c r="D579" i="10"/>
  <c r="E579" i="10" s="1"/>
  <c r="A579" i="10" s="1"/>
  <c r="K574" i="10"/>
  <c r="D574" i="10"/>
  <c r="E574" i="10" s="1"/>
  <c r="A574" i="10" s="1"/>
  <c r="K571" i="10"/>
  <c r="D571" i="10"/>
  <c r="E571" i="10" s="1"/>
  <c r="A571" i="10" s="1"/>
  <c r="K569" i="10"/>
  <c r="D569" i="10"/>
  <c r="E569" i="10" s="1"/>
  <c r="A569" i="10" s="1"/>
  <c r="K567" i="10"/>
  <c r="D567" i="10"/>
  <c r="E567" i="10" s="1"/>
  <c r="A567" i="10" s="1"/>
  <c r="K564" i="10"/>
  <c r="D564" i="10"/>
  <c r="E564" i="10" s="1"/>
  <c r="A564" i="10" s="1"/>
  <c r="K562" i="10"/>
  <c r="D562" i="10"/>
  <c r="E562" i="10" s="1"/>
  <c r="A562" i="10" s="1"/>
  <c r="K560" i="10"/>
  <c r="D560" i="10"/>
  <c r="E560" i="10" s="1"/>
  <c r="A560" i="10" s="1"/>
  <c r="K558" i="10"/>
  <c r="D558" i="10"/>
  <c r="E558" i="10" s="1"/>
  <c r="A558" i="10" s="1"/>
  <c r="K556" i="10"/>
  <c r="D556" i="10"/>
  <c r="E556" i="10" s="1"/>
  <c r="A556" i="10" s="1"/>
  <c r="K554" i="10"/>
  <c r="D554" i="10"/>
  <c r="E554" i="10" s="1"/>
  <c r="A554" i="10" s="1"/>
  <c r="K552" i="10"/>
  <c r="D552" i="10"/>
  <c r="E552" i="10" s="1"/>
  <c r="A552" i="10" s="1"/>
  <c r="K550" i="10"/>
  <c r="D550" i="10"/>
  <c r="E550" i="10" s="1"/>
  <c r="A550" i="10" s="1"/>
  <c r="K548" i="10"/>
  <c r="D548" i="10"/>
  <c r="E548" i="10" s="1"/>
  <c r="A548" i="10" s="1"/>
  <c r="K546" i="10"/>
  <c r="D546" i="10"/>
  <c r="E546" i="10" s="1"/>
  <c r="A546" i="10" s="1"/>
  <c r="K544" i="10"/>
  <c r="D544" i="10"/>
  <c r="E544" i="10" s="1"/>
  <c r="A544" i="10" s="1"/>
  <c r="K542" i="10"/>
  <c r="D542" i="10"/>
  <c r="E542" i="10" s="1"/>
  <c r="A542" i="10" s="1"/>
  <c r="K540" i="10"/>
  <c r="D540" i="10"/>
  <c r="E540" i="10" s="1"/>
  <c r="A540" i="10" s="1"/>
  <c r="K538" i="10"/>
  <c r="D538" i="10"/>
  <c r="E538" i="10" s="1"/>
  <c r="A538" i="10" s="1"/>
  <c r="K536" i="10"/>
  <c r="D536" i="10"/>
  <c r="E536" i="10" s="1"/>
  <c r="A536" i="10" s="1"/>
  <c r="K533" i="10"/>
  <c r="D533" i="10"/>
  <c r="E533" i="10" s="1"/>
  <c r="A533" i="10" s="1"/>
  <c r="K531" i="10"/>
  <c r="D531" i="10"/>
  <c r="E531" i="10" s="1"/>
  <c r="A531" i="10" s="1"/>
  <c r="K529" i="10"/>
  <c r="D529" i="10"/>
  <c r="E529" i="10" s="1"/>
  <c r="A529" i="10" s="1"/>
  <c r="K526" i="10"/>
  <c r="D526" i="10"/>
  <c r="E526" i="10" s="1"/>
  <c r="A526" i="10" s="1"/>
  <c r="K524" i="10"/>
  <c r="D524" i="10"/>
  <c r="E524" i="10" s="1"/>
  <c r="A524" i="10" s="1"/>
  <c r="K518" i="10"/>
  <c r="D518" i="10"/>
  <c r="E518" i="10" s="1"/>
  <c r="A518" i="10" s="1"/>
  <c r="K516" i="10"/>
  <c r="D516" i="10"/>
  <c r="E516" i="10" s="1"/>
  <c r="A516" i="10" s="1"/>
  <c r="K514" i="10"/>
  <c r="D514" i="10"/>
  <c r="E514" i="10" s="1"/>
  <c r="A514" i="10" s="1"/>
  <c r="K512" i="10"/>
  <c r="D512" i="10"/>
  <c r="E512" i="10" s="1"/>
  <c r="A512" i="10" s="1"/>
  <c r="K510" i="10"/>
  <c r="D510" i="10"/>
  <c r="E510" i="10" s="1"/>
  <c r="A510" i="10" s="1"/>
  <c r="K508" i="10"/>
  <c r="D508" i="10"/>
  <c r="E508" i="10" s="1"/>
  <c r="A508" i="10" s="1"/>
  <c r="K506" i="10"/>
  <c r="D506" i="10"/>
  <c r="E506" i="10" s="1"/>
  <c r="A506" i="10" s="1"/>
  <c r="E699" i="10"/>
  <c r="A699" i="10"/>
  <c r="E701" i="10"/>
  <c r="A701" i="10"/>
  <c r="E705" i="10"/>
  <c r="A705" i="10"/>
  <c r="E708" i="10"/>
  <c r="A708" i="10"/>
  <c r="E710" i="10"/>
  <c r="A710" i="10"/>
  <c r="E717" i="10"/>
  <c r="A717" i="10"/>
  <c r="E720" i="10"/>
  <c r="A720" i="10"/>
  <c r="E723" i="10"/>
  <c r="A723" i="10"/>
  <c r="E727" i="10"/>
  <c r="A727" i="10"/>
  <c r="E729" i="10"/>
  <c r="A729" i="10"/>
  <c r="E731" i="10"/>
  <c r="A731" i="10"/>
  <c r="E734" i="10"/>
  <c r="A734" i="10"/>
  <c r="E738" i="10"/>
  <c r="A738" i="10"/>
  <c r="E742" i="10"/>
  <c r="A742" i="10"/>
  <c r="E750" i="10"/>
  <c r="A750" i="10"/>
  <c r="E755" i="10"/>
  <c r="A755" i="10"/>
  <c r="E759" i="10"/>
  <c r="A759" i="10"/>
  <c r="E767" i="10"/>
  <c r="A767" i="10"/>
  <c r="E771" i="10"/>
  <c r="A771" i="10"/>
  <c r="E775" i="10"/>
  <c r="A775" i="10"/>
  <c r="E779" i="10"/>
  <c r="A779" i="10"/>
  <c r="E783" i="10"/>
  <c r="A783" i="10"/>
  <c r="E787" i="10"/>
  <c r="A787" i="10"/>
  <c r="E791" i="10"/>
  <c r="A791" i="10"/>
  <c r="E795" i="10"/>
  <c r="A795" i="10"/>
  <c r="E799" i="10"/>
  <c r="A799" i="10"/>
  <c r="E803" i="10"/>
  <c r="A803" i="10"/>
  <c r="E807" i="10"/>
  <c r="A807" i="10"/>
  <c r="E811" i="10"/>
  <c r="A811" i="10"/>
  <c r="E815" i="10"/>
  <c r="A815" i="10"/>
  <c r="E819" i="10"/>
  <c r="A819" i="10"/>
  <c r="E823" i="10"/>
  <c r="A823" i="10"/>
  <c r="E827" i="10"/>
  <c r="A827" i="10"/>
  <c r="E831" i="10"/>
  <c r="A831" i="10"/>
  <c r="E835" i="10"/>
  <c r="A835" i="10"/>
  <c r="E839" i="10"/>
  <c r="A839" i="10"/>
  <c r="E843" i="10"/>
  <c r="A843" i="10"/>
  <c r="E847" i="10"/>
  <c r="A847" i="10"/>
  <c r="E851" i="10"/>
  <c r="A851" i="10"/>
  <c r="E855" i="10"/>
  <c r="A855" i="10"/>
  <c r="E859" i="10"/>
  <c r="A859" i="10"/>
  <c r="E863" i="10"/>
  <c r="A863" i="10"/>
  <c r="E867" i="10"/>
  <c r="A867" i="10"/>
  <c r="E871" i="10"/>
  <c r="A871" i="10"/>
  <c r="E875" i="10"/>
  <c r="A875" i="10"/>
  <c r="E879" i="10"/>
  <c r="A879" i="10"/>
  <c r="E883" i="10"/>
  <c r="A883" i="10"/>
  <c r="E887" i="10"/>
  <c r="A887" i="10"/>
  <c r="E891" i="10"/>
  <c r="A891" i="10"/>
  <c r="E895" i="10"/>
  <c r="A895" i="10"/>
  <c r="E899" i="10"/>
  <c r="A899" i="10"/>
  <c r="E903" i="10"/>
  <c r="A903" i="10"/>
  <c r="E907" i="10"/>
  <c r="A907" i="10"/>
  <c r="E911" i="10"/>
  <c r="A911" i="10"/>
  <c r="E915" i="10"/>
  <c r="A915" i="10"/>
  <c r="E919" i="10"/>
  <c r="A919" i="10"/>
  <c r="E923" i="10"/>
  <c r="A923" i="10"/>
  <c r="E927" i="10"/>
  <c r="A927" i="10"/>
  <c r="E931" i="10"/>
  <c r="A931" i="10"/>
  <c r="E935" i="10"/>
  <c r="A935" i="10"/>
  <c r="E939" i="10"/>
  <c r="A939" i="10"/>
  <c r="E943" i="10"/>
  <c r="A943" i="10"/>
  <c r="E947" i="10"/>
  <c r="A947" i="10"/>
  <c r="E951" i="10"/>
  <c r="A951" i="10"/>
  <c r="E955" i="10"/>
  <c r="A955" i="10"/>
  <c r="E959" i="10"/>
  <c r="A959" i="10"/>
  <c r="E963" i="10"/>
  <c r="A963" i="10"/>
  <c r="E967" i="10"/>
  <c r="A967" i="10"/>
  <c r="E971" i="10"/>
  <c r="A971" i="10"/>
  <c r="E975" i="10"/>
  <c r="A975" i="10"/>
  <c r="E979" i="10"/>
  <c r="A979" i="10"/>
  <c r="E983" i="10"/>
  <c r="A983" i="10"/>
  <c r="E987" i="10"/>
  <c r="A987" i="10"/>
  <c r="E991" i="10"/>
  <c r="A991" i="10"/>
  <c r="E995" i="10"/>
  <c r="A995" i="10"/>
  <c r="E999" i="10"/>
  <c r="A999" i="10"/>
  <c r="E1003" i="10"/>
  <c r="A1003" i="10"/>
  <c r="E12" i="10"/>
  <c r="A12" i="10"/>
  <c r="E14" i="10"/>
  <c r="A14" i="10"/>
  <c r="E1001" i="10"/>
  <c r="A1001" i="10"/>
  <c r="E676" i="10" l="1"/>
  <c r="A676" i="10" s="1"/>
  <c r="E684" i="10"/>
  <c r="A684" i="10" s="1"/>
  <c r="E6" i="10"/>
  <c r="A6" i="10" s="1"/>
  <c r="E865" i="10"/>
  <c r="A865" i="10" s="1"/>
  <c r="E885" i="10"/>
  <c r="A885" i="10" s="1"/>
  <c r="E897" i="10"/>
  <c r="A897" i="10" s="1"/>
  <c r="E917" i="10"/>
  <c r="A917" i="10" s="1"/>
  <c r="E929" i="10"/>
  <c r="A929" i="10" s="1"/>
  <c r="E949" i="10"/>
  <c r="A949" i="10" s="1"/>
  <c r="E961" i="10"/>
  <c r="A961" i="10" s="1"/>
  <c r="E981" i="10"/>
  <c r="A981" i="10" s="1"/>
  <c r="E993" i="10"/>
  <c r="A993" i="10" s="1"/>
  <c r="I4" i="10"/>
  <c r="J4" i="10" s="1"/>
  <c r="C4" i="10" s="1"/>
  <c r="E4" i="10" s="1"/>
  <c r="A4" i="10" s="1"/>
  <c r="K4" i="10"/>
  <c r="D4" i="10" s="1"/>
  <c r="I502" i="10"/>
  <c r="J502" i="10" s="1"/>
  <c r="C502" i="10" s="1"/>
  <c r="K502" i="10"/>
  <c r="D502" i="10" s="1"/>
  <c r="I491" i="10"/>
  <c r="J491" i="10" s="1"/>
  <c r="C491" i="10" s="1"/>
  <c r="E491" i="10" s="1"/>
  <c r="A491" i="10" s="1"/>
  <c r="K491" i="10"/>
  <c r="D491" i="10" s="1"/>
  <c r="I489" i="10"/>
  <c r="J489" i="10" s="1"/>
  <c r="C489" i="10" s="1"/>
  <c r="E489" i="10" s="1"/>
  <c r="A489" i="10" s="1"/>
  <c r="K489" i="10"/>
  <c r="D489" i="10" s="1"/>
  <c r="K7" i="10"/>
  <c r="D7" i="10" s="1"/>
  <c r="I7" i="10"/>
  <c r="J7" i="10" s="1"/>
  <c r="C7" i="10" s="1"/>
  <c r="E7" i="10" s="1"/>
  <c r="A7" i="10" s="1"/>
  <c r="K501" i="10"/>
  <c r="D501" i="10" s="1"/>
  <c r="I501" i="10"/>
  <c r="J501" i="10" s="1"/>
  <c r="C501" i="10" s="1"/>
  <c r="I499" i="10"/>
  <c r="J499" i="10" s="1"/>
  <c r="C499" i="10" s="1"/>
  <c r="K499" i="10"/>
  <c r="D499" i="10" s="1"/>
  <c r="K494" i="10"/>
  <c r="D494" i="10" s="1"/>
  <c r="I494" i="10"/>
  <c r="J494" i="10" s="1"/>
  <c r="C494" i="10" s="1"/>
  <c r="E494" i="10" s="1"/>
  <c r="A494" i="10" s="1"/>
  <c r="I488" i="10"/>
  <c r="J488" i="10" s="1"/>
  <c r="C488" i="10" s="1"/>
  <c r="K488" i="10"/>
  <c r="D488" i="10" s="1"/>
  <c r="I9" i="10"/>
  <c r="J9" i="10" s="1"/>
  <c r="C9" i="10" s="1"/>
  <c r="K9" i="10"/>
  <c r="D9" i="10" s="1"/>
  <c r="I5" i="10"/>
  <c r="J5" i="10" s="1"/>
  <c r="C5" i="10" s="1"/>
  <c r="K5" i="10"/>
  <c r="D5" i="10" s="1"/>
  <c r="I498" i="10"/>
  <c r="J498" i="10" s="1"/>
  <c r="C498" i="10" s="1"/>
  <c r="K498" i="10"/>
  <c r="D498" i="10" s="1"/>
  <c r="I493" i="10"/>
  <c r="J493" i="10" s="1"/>
  <c r="C493" i="10" s="1"/>
  <c r="E493" i="10" s="1"/>
  <c r="A493" i="10" s="1"/>
  <c r="K493" i="10"/>
  <c r="D493" i="10" s="1"/>
  <c r="E490" i="10"/>
  <c r="A490" i="10" s="1"/>
  <c r="I487" i="10"/>
  <c r="J487" i="10" s="1"/>
  <c r="C487" i="10" s="1"/>
  <c r="E487" i="10" s="1"/>
  <c r="A487" i="10" s="1"/>
  <c r="K487" i="10"/>
  <c r="D487" i="10" s="1"/>
  <c r="K484" i="10"/>
  <c r="D484" i="10" s="1"/>
  <c r="I484" i="10"/>
  <c r="J484" i="10" s="1"/>
  <c r="C484" i="10" s="1"/>
  <c r="E484" i="10" s="1"/>
  <c r="A484" i="10" s="1"/>
  <c r="E13" i="10"/>
  <c r="A13" i="10" s="1"/>
  <c r="E821" i="10"/>
  <c r="A821" i="10" s="1"/>
  <c r="E837" i="10"/>
  <c r="A837" i="10" s="1"/>
  <c r="E853" i="10"/>
  <c r="A853" i="10" s="1"/>
  <c r="E877" i="10"/>
  <c r="A877" i="10" s="1"/>
  <c r="E909" i="10"/>
  <c r="A909" i="10" s="1"/>
  <c r="E941" i="10"/>
  <c r="A941" i="10" s="1"/>
  <c r="E973" i="10"/>
  <c r="A973" i="10" s="1"/>
  <c r="I503" i="10"/>
  <c r="J503" i="10" s="1"/>
  <c r="C503" i="10" s="1"/>
  <c r="E503" i="10" s="1"/>
  <c r="A503" i="10" s="1"/>
  <c r="K503" i="10"/>
  <c r="D503" i="10" s="1"/>
  <c r="I497" i="10"/>
  <c r="J497" i="10" s="1"/>
  <c r="C497" i="10" s="1"/>
  <c r="K497" i="10"/>
  <c r="D497" i="10" s="1"/>
  <c r="K492" i="10"/>
  <c r="D492" i="10" s="1"/>
  <c r="I492" i="10"/>
  <c r="J492" i="10" s="1"/>
  <c r="C492" i="10" s="1"/>
  <c r="E492" i="10" s="1"/>
  <c r="A492" i="10" s="1"/>
  <c r="K486" i="10"/>
  <c r="D486" i="10" s="1"/>
  <c r="I486" i="10"/>
  <c r="J486" i="10" s="1"/>
  <c r="C486" i="10" s="1"/>
  <c r="E486" i="10" s="1"/>
  <c r="A486" i="10" s="1"/>
  <c r="I483" i="10"/>
  <c r="J483" i="10" s="1"/>
  <c r="C483" i="10" s="1"/>
  <c r="E483" i="10" s="1"/>
  <c r="A483" i="10" s="1"/>
  <c r="K483" i="10"/>
  <c r="D483" i="10" s="1"/>
  <c r="K485" i="10"/>
  <c r="D485" i="10" s="1"/>
  <c r="E485" i="10" s="1"/>
  <c r="A485" i="10" s="1"/>
  <c r="K478" i="10"/>
  <c r="D478" i="10" s="1"/>
  <c r="I478" i="10"/>
  <c r="J478" i="10" s="1"/>
  <c r="C478" i="10" s="1"/>
  <c r="K474" i="10"/>
  <c r="D474" i="10" s="1"/>
  <c r="I474" i="10"/>
  <c r="J474" i="10" s="1"/>
  <c r="C474" i="10" s="1"/>
  <c r="E474" i="10" s="1"/>
  <c r="A474" i="10" s="1"/>
  <c r="I469" i="10"/>
  <c r="J469" i="10" s="1"/>
  <c r="C469" i="10" s="1"/>
  <c r="E469" i="10" s="1"/>
  <c r="A469" i="10" s="1"/>
  <c r="K469" i="10"/>
  <c r="D469" i="10" s="1"/>
  <c r="K460" i="10"/>
  <c r="D460" i="10" s="1"/>
  <c r="I460" i="10"/>
  <c r="J460" i="10" s="1"/>
  <c r="C460" i="10" s="1"/>
  <c r="E460" i="10" s="1"/>
  <c r="A460" i="10" s="1"/>
  <c r="K455" i="10"/>
  <c r="D455" i="10" s="1"/>
  <c r="I455" i="10"/>
  <c r="J455" i="10" s="1"/>
  <c r="C455" i="10" s="1"/>
  <c r="I451" i="10"/>
  <c r="J451" i="10" s="1"/>
  <c r="C451" i="10" s="1"/>
  <c r="K451" i="10"/>
  <c r="D451" i="10" s="1"/>
  <c r="K446" i="10"/>
  <c r="D446" i="10" s="1"/>
  <c r="I446" i="10"/>
  <c r="J446" i="10" s="1"/>
  <c r="C446" i="10" s="1"/>
  <c r="K442" i="10"/>
  <c r="D442" i="10" s="1"/>
  <c r="I442" i="10"/>
  <c r="J442" i="10" s="1"/>
  <c r="C442" i="10" s="1"/>
  <c r="E442" i="10" s="1"/>
  <c r="A442" i="10" s="1"/>
  <c r="E428" i="10"/>
  <c r="A428" i="10" s="1"/>
  <c r="K421" i="10"/>
  <c r="D421" i="10" s="1"/>
  <c r="I421" i="10"/>
  <c r="J421" i="10" s="1"/>
  <c r="C421" i="10" s="1"/>
  <c r="E421" i="10" s="1"/>
  <c r="A421" i="10" s="1"/>
  <c r="I416" i="10"/>
  <c r="J416" i="10" s="1"/>
  <c r="C416" i="10" s="1"/>
  <c r="E416" i="10" s="1"/>
  <c r="A416" i="10" s="1"/>
  <c r="K416" i="10"/>
  <c r="D416" i="10" s="1"/>
  <c r="K407" i="10"/>
  <c r="D407" i="10" s="1"/>
  <c r="I407" i="10"/>
  <c r="J407" i="10" s="1"/>
  <c r="C407" i="10" s="1"/>
  <c r="E407" i="10" s="1"/>
  <c r="A407" i="10" s="1"/>
  <c r="K403" i="10"/>
  <c r="D403" i="10" s="1"/>
  <c r="I403" i="10"/>
  <c r="J403" i="10" s="1"/>
  <c r="C403" i="10" s="1"/>
  <c r="K399" i="10"/>
  <c r="D399" i="10" s="1"/>
  <c r="I399" i="10"/>
  <c r="J399" i="10" s="1"/>
  <c r="C399" i="10" s="1"/>
  <c r="E399" i="10" s="1"/>
  <c r="A399" i="10" s="1"/>
  <c r="K395" i="10"/>
  <c r="D395" i="10" s="1"/>
  <c r="I395" i="10"/>
  <c r="J395" i="10" s="1"/>
  <c r="C395" i="10" s="1"/>
  <c r="E395" i="10" s="1"/>
  <c r="A395" i="10" s="1"/>
  <c r="K391" i="10"/>
  <c r="D391" i="10" s="1"/>
  <c r="I391" i="10"/>
  <c r="J391" i="10" s="1"/>
  <c r="C391" i="10" s="1"/>
  <c r="E391" i="10" s="1"/>
  <c r="A391" i="10" s="1"/>
  <c r="K387" i="10"/>
  <c r="D387" i="10" s="1"/>
  <c r="I387" i="10"/>
  <c r="J387" i="10" s="1"/>
  <c r="C387" i="10" s="1"/>
  <c r="E387" i="10" s="1"/>
  <c r="A387" i="10" s="1"/>
  <c r="K383" i="10"/>
  <c r="D383" i="10" s="1"/>
  <c r="I383" i="10"/>
  <c r="J383" i="10" s="1"/>
  <c r="C383" i="10" s="1"/>
  <c r="E383" i="10" s="1"/>
  <c r="A383" i="10" s="1"/>
  <c r="K379" i="10"/>
  <c r="D379" i="10" s="1"/>
  <c r="I379" i="10"/>
  <c r="J379" i="10" s="1"/>
  <c r="C379" i="10" s="1"/>
  <c r="E379" i="10" s="1"/>
  <c r="A379" i="10" s="1"/>
  <c r="K374" i="10"/>
  <c r="D374" i="10" s="1"/>
  <c r="I374" i="10"/>
  <c r="J374" i="10" s="1"/>
  <c r="C374" i="10" s="1"/>
  <c r="E374" i="10" s="1"/>
  <c r="A374" i="10" s="1"/>
  <c r="K369" i="10"/>
  <c r="D369" i="10" s="1"/>
  <c r="I369" i="10"/>
  <c r="J369" i="10" s="1"/>
  <c r="C369" i="10" s="1"/>
  <c r="E369" i="10" s="1"/>
  <c r="A369" i="10" s="1"/>
  <c r="K361" i="10"/>
  <c r="D361" i="10" s="1"/>
  <c r="I361" i="10"/>
  <c r="J361" i="10" s="1"/>
  <c r="C361" i="10" s="1"/>
  <c r="E361" i="10" s="1"/>
  <c r="A361" i="10" s="1"/>
  <c r="K357" i="10"/>
  <c r="D357" i="10" s="1"/>
  <c r="I357" i="10"/>
  <c r="J357" i="10" s="1"/>
  <c r="C357" i="10" s="1"/>
  <c r="E357" i="10" s="1"/>
  <c r="A357" i="10" s="1"/>
  <c r="K353" i="10"/>
  <c r="D353" i="10" s="1"/>
  <c r="I353" i="10"/>
  <c r="J353" i="10" s="1"/>
  <c r="C353" i="10" s="1"/>
  <c r="E353" i="10" s="1"/>
  <c r="A353" i="10" s="1"/>
  <c r="K349" i="10"/>
  <c r="D349" i="10" s="1"/>
  <c r="I349" i="10"/>
  <c r="J349" i="10" s="1"/>
  <c r="C349" i="10" s="1"/>
  <c r="E349" i="10" s="1"/>
  <c r="A349" i="10" s="1"/>
  <c r="K344" i="10"/>
  <c r="D344" i="10" s="1"/>
  <c r="I344" i="10"/>
  <c r="J344" i="10" s="1"/>
  <c r="C344" i="10" s="1"/>
  <c r="E344" i="10" s="1"/>
  <c r="A344" i="10" s="1"/>
  <c r="K340" i="10"/>
  <c r="D340" i="10" s="1"/>
  <c r="I340" i="10"/>
  <c r="J340" i="10" s="1"/>
  <c r="C340" i="10" s="1"/>
  <c r="E340" i="10" s="1"/>
  <c r="A340" i="10" s="1"/>
  <c r="K336" i="10"/>
  <c r="D336" i="10" s="1"/>
  <c r="I336" i="10"/>
  <c r="J336" i="10" s="1"/>
  <c r="C336" i="10" s="1"/>
  <c r="E336" i="10" s="1"/>
  <c r="A336" i="10" s="1"/>
  <c r="K332" i="10"/>
  <c r="D332" i="10" s="1"/>
  <c r="I332" i="10"/>
  <c r="J332" i="10" s="1"/>
  <c r="C332" i="10" s="1"/>
  <c r="E332" i="10" s="1"/>
  <c r="A332" i="10" s="1"/>
  <c r="K328" i="10"/>
  <c r="D328" i="10" s="1"/>
  <c r="I328" i="10"/>
  <c r="J328" i="10" s="1"/>
  <c r="C328" i="10" s="1"/>
  <c r="E328" i="10" s="1"/>
  <c r="A328" i="10" s="1"/>
  <c r="K324" i="10"/>
  <c r="D324" i="10" s="1"/>
  <c r="I324" i="10"/>
  <c r="J324" i="10" s="1"/>
  <c r="C324" i="10" s="1"/>
  <c r="E324" i="10" s="1"/>
  <c r="A324" i="10" s="1"/>
  <c r="K320" i="10"/>
  <c r="D320" i="10" s="1"/>
  <c r="I320" i="10"/>
  <c r="J320" i="10" s="1"/>
  <c r="C320" i="10" s="1"/>
  <c r="E320" i="10" s="1"/>
  <c r="A320" i="10" s="1"/>
  <c r="K316" i="10"/>
  <c r="D316" i="10" s="1"/>
  <c r="I316" i="10"/>
  <c r="J316" i="10" s="1"/>
  <c r="C316" i="10" s="1"/>
  <c r="E316" i="10" s="1"/>
  <c r="A316" i="10" s="1"/>
  <c r="K311" i="10"/>
  <c r="D311" i="10" s="1"/>
  <c r="I311" i="10"/>
  <c r="J311" i="10" s="1"/>
  <c r="C311" i="10" s="1"/>
  <c r="E311" i="10" s="1"/>
  <c r="A311" i="10" s="1"/>
  <c r="K495" i="10"/>
  <c r="D495" i="10" s="1"/>
  <c r="E495" i="10" s="1"/>
  <c r="A495" i="10" s="1"/>
  <c r="I477" i="10"/>
  <c r="J477" i="10" s="1"/>
  <c r="C477" i="10" s="1"/>
  <c r="E477" i="10" s="1"/>
  <c r="A477" i="10" s="1"/>
  <c r="K477" i="10"/>
  <c r="D477" i="10" s="1"/>
  <c r="K468" i="10"/>
  <c r="D468" i="10" s="1"/>
  <c r="I468" i="10"/>
  <c r="J468" i="10" s="1"/>
  <c r="C468" i="10" s="1"/>
  <c r="E468" i="10" s="1"/>
  <c r="A468" i="10" s="1"/>
  <c r="K463" i="10"/>
  <c r="D463" i="10" s="1"/>
  <c r="I463" i="10"/>
  <c r="J463" i="10" s="1"/>
  <c r="C463" i="10" s="1"/>
  <c r="E463" i="10" s="1"/>
  <c r="A463" i="10" s="1"/>
  <c r="I459" i="10"/>
  <c r="J459" i="10" s="1"/>
  <c r="C459" i="10" s="1"/>
  <c r="K459" i="10"/>
  <c r="D459" i="10" s="1"/>
  <c r="K454" i="10"/>
  <c r="D454" i="10" s="1"/>
  <c r="I454" i="10"/>
  <c r="J454" i="10" s="1"/>
  <c r="C454" i="10" s="1"/>
  <c r="E454" i="10" s="1"/>
  <c r="A454" i="10" s="1"/>
  <c r="K450" i="10"/>
  <c r="D450" i="10" s="1"/>
  <c r="I450" i="10"/>
  <c r="J450" i="10" s="1"/>
  <c r="C450" i="10" s="1"/>
  <c r="E450" i="10" s="1"/>
  <c r="A450" i="10" s="1"/>
  <c r="E444" i="10"/>
  <c r="A444" i="10" s="1"/>
  <c r="E436" i="10"/>
  <c r="A436" i="10" s="1"/>
  <c r="K430" i="10"/>
  <c r="D430" i="10" s="1"/>
  <c r="I430" i="10"/>
  <c r="J430" i="10" s="1"/>
  <c r="C430" i="10" s="1"/>
  <c r="I426" i="10"/>
  <c r="J426" i="10" s="1"/>
  <c r="C426" i="10" s="1"/>
  <c r="E426" i="10" s="1"/>
  <c r="A426" i="10" s="1"/>
  <c r="K426" i="10"/>
  <c r="D426" i="10" s="1"/>
  <c r="K420" i="10"/>
  <c r="D420" i="10" s="1"/>
  <c r="I420" i="10"/>
  <c r="J420" i="10" s="1"/>
  <c r="C420" i="10" s="1"/>
  <c r="K415" i="10"/>
  <c r="D415" i="10" s="1"/>
  <c r="I415" i="10"/>
  <c r="J415" i="10" s="1"/>
  <c r="C415" i="10" s="1"/>
  <c r="E405" i="10"/>
  <c r="A405" i="10" s="1"/>
  <c r="I402" i="10"/>
  <c r="J402" i="10" s="1"/>
  <c r="C402" i="10" s="1"/>
  <c r="K402" i="10"/>
  <c r="D402" i="10" s="1"/>
  <c r="I398" i="10"/>
  <c r="J398" i="10" s="1"/>
  <c r="C398" i="10" s="1"/>
  <c r="K398" i="10"/>
  <c r="D398" i="10" s="1"/>
  <c r="I394" i="10"/>
  <c r="J394" i="10" s="1"/>
  <c r="C394" i="10" s="1"/>
  <c r="K394" i="10"/>
  <c r="D394" i="10" s="1"/>
  <c r="I390" i="10"/>
  <c r="J390" i="10" s="1"/>
  <c r="C390" i="10" s="1"/>
  <c r="K390" i="10"/>
  <c r="D390" i="10" s="1"/>
  <c r="I386" i="10"/>
  <c r="J386" i="10" s="1"/>
  <c r="C386" i="10" s="1"/>
  <c r="K386" i="10"/>
  <c r="D386" i="10" s="1"/>
  <c r="I382" i="10"/>
  <c r="J382" i="10" s="1"/>
  <c r="C382" i="10" s="1"/>
  <c r="K382" i="10"/>
  <c r="D382" i="10" s="1"/>
  <c r="I377" i="10"/>
  <c r="J377" i="10" s="1"/>
  <c r="C377" i="10" s="1"/>
  <c r="K377" i="10"/>
  <c r="D377" i="10" s="1"/>
  <c r="I373" i="10"/>
  <c r="J373" i="10" s="1"/>
  <c r="C373" i="10" s="1"/>
  <c r="K373" i="10"/>
  <c r="D373" i="10" s="1"/>
  <c r="I368" i="10"/>
  <c r="J368" i="10" s="1"/>
  <c r="C368" i="10" s="1"/>
  <c r="K368" i="10"/>
  <c r="D368" i="10" s="1"/>
  <c r="I360" i="10"/>
  <c r="J360" i="10" s="1"/>
  <c r="C360" i="10" s="1"/>
  <c r="K360" i="10"/>
  <c r="D360" i="10" s="1"/>
  <c r="I356" i="10"/>
  <c r="J356" i="10" s="1"/>
  <c r="C356" i="10" s="1"/>
  <c r="K356" i="10"/>
  <c r="D356" i="10" s="1"/>
  <c r="I352" i="10"/>
  <c r="J352" i="10" s="1"/>
  <c r="C352" i="10" s="1"/>
  <c r="K352" i="10"/>
  <c r="D352" i="10" s="1"/>
  <c r="I348" i="10"/>
  <c r="J348" i="10" s="1"/>
  <c r="C348" i="10" s="1"/>
  <c r="K348" i="10"/>
  <c r="D348" i="10" s="1"/>
  <c r="I343" i="10"/>
  <c r="J343" i="10" s="1"/>
  <c r="C343" i="10" s="1"/>
  <c r="K343" i="10"/>
  <c r="D343" i="10" s="1"/>
  <c r="I339" i="10"/>
  <c r="J339" i="10" s="1"/>
  <c r="C339" i="10" s="1"/>
  <c r="K339" i="10"/>
  <c r="D339" i="10" s="1"/>
  <c r="I335" i="10"/>
  <c r="J335" i="10" s="1"/>
  <c r="C335" i="10" s="1"/>
  <c r="K335" i="10"/>
  <c r="D335" i="10" s="1"/>
  <c r="I331" i="10"/>
  <c r="J331" i="10" s="1"/>
  <c r="C331" i="10" s="1"/>
  <c r="K331" i="10"/>
  <c r="D331" i="10" s="1"/>
  <c r="I327" i="10"/>
  <c r="J327" i="10" s="1"/>
  <c r="C327" i="10" s="1"/>
  <c r="K327" i="10"/>
  <c r="D327" i="10" s="1"/>
  <c r="I323" i="10"/>
  <c r="J323" i="10" s="1"/>
  <c r="C323" i="10" s="1"/>
  <c r="K323" i="10"/>
  <c r="D323" i="10" s="1"/>
  <c r="I319" i="10"/>
  <c r="J319" i="10" s="1"/>
  <c r="C319" i="10" s="1"/>
  <c r="K319" i="10"/>
  <c r="D319" i="10" s="1"/>
  <c r="I314" i="10"/>
  <c r="J314" i="10" s="1"/>
  <c r="C314" i="10" s="1"/>
  <c r="K314" i="10"/>
  <c r="D314" i="10" s="1"/>
  <c r="I310" i="10"/>
  <c r="J310" i="10" s="1"/>
  <c r="C310" i="10" s="1"/>
  <c r="K310" i="10"/>
  <c r="D310" i="10" s="1"/>
  <c r="I481" i="10"/>
  <c r="J481" i="10" s="1"/>
  <c r="C481" i="10" s="1"/>
  <c r="K481" i="10"/>
  <c r="D481" i="10" s="1"/>
  <c r="K476" i="10"/>
  <c r="D476" i="10" s="1"/>
  <c r="I476" i="10"/>
  <c r="J476" i="10" s="1"/>
  <c r="C476" i="10" s="1"/>
  <c r="E476" i="10" s="1"/>
  <c r="A476" i="10" s="1"/>
  <c r="K471" i="10"/>
  <c r="D471" i="10" s="1"/>
  <c r="I471" i="10"/>
  <c r="J471" i="10" s="1"/>
  <c r="C471" i="10" s="1"/>
  <c r="E471" i="10" s="1"/>
  <c r="A471" i="10" s="1"/>
  <c r="I467" i="10"/>
  <c r="J467" i="10" s="1"/>
  <c r="C467" i="10" s="1"/>
  <c r="K467" i="10"/>
  <c r="D467" i="10" s="1"/>
  <c r="K462" i="10"/>
  <c r="D462" i="10" s="1"/>
  <c r="I462" i="10"/>
  <c r="J462" i="10" s="1"/>
  <c r="C462" i="10" s="1"/>
  <c r="E462" i="10" s="1"/>
  <c r="A462" i="10" s="1"/>
  <c r="K458" i="10"/>
  <c r="D458" i="10" s="1"/>
  <c r="I458" i="10"/>
  <c r="J458" i="10" s="1"/>
  <c r="C458" i="10" s="1"/>
  <c r="E458" i="10" s="1"/>
  <c r="A458" i="10" s="1"/>
  <c r="I453" i="10"/>
  <c r="J453" i="10" s="1"/>
  <c r="C453" i="10" s="1"/>
  <c r="K453" i="10"/>
  <c r="D453" i="10" s="1"/>
  <c r="K438" i="10"/>
  <c r="D438" i="10" s="1"/>
  <c r="I438" i="10"/>
  <c r="J438" i="10" s="1"/>
  <c r="C438" i="10" s="1"/>
  <c r="I434" i="10"/>
  <c r="J434" i="10" s="1"/>
  <c r="C434" i="10" s="1"/>
  <c r="E434" i="10" s="1"/>
  <c r="A434" i="10" s="1"/>
  <c r="K434" i="10"/>
  <c r="D434" i="10" s="1"/>
  <c r="K429" i="10"/>
  <c r="D429" i="10" s="1"/>
  <c r="I429" i="10"/>
  <c r="J429" i="10" s="1"/>
  <c r="C429" i="10" s="1"/>
  <c r="K424" i="10"/>
  <c r="D424" i="10" s="1"/>
  <c r="I424" i="10"/>
  <c r="J424" i="10" s="1"/>
  <c r="C424" i="10" s="1"/>
  <c r="K401" i="10"/>
  <c r="D401" i="10" s="1"/>
  <c r="I401" i="10"/>
  <c r="J401" i="10" s="1"/>
  <c r="C401" i="10" s="1"/>
  <c r="E401" i="10" s="1"/>
  <c r="A401" i="10" s="1"/>
  <c r="K397" i="10"/>
  <c r="D397" i="10" s="1"/>
  <c r="I397" i="10"/>
  <c r="J397" i="10" s="1"/>
  <c r="C397" i="10" s="1"/>
  <c r="E397" i="10" s="1"/>
  <c r="A397" i="10" s="1"/>
  <c r="K393" i="10"/>
  <c r="D393" i="10" s="1"/>
  <c r="I393" i="10"/>
  <c r="J393" i="10" s="1"/>
  <c r="C393" i="10" s="1"/>
  <c r="E393" i="10" s="1"/>
  <c r="A393" i="10" s="1"/>
  <c r="K389" i="10"/>
  <c r="D389" i="10" s="1"/>
  <c r="I389" i="10"/>
  <c r="J389" i="10" s="1"/>
  <c r="C389" i="10" s="1"/>
  <c r="E389" i="10" s="1"/>
  <c r="A389" i="10" s="1"/>
  <c r="K385" i="10"/>
  <c r="D385" i="10" s="1"/>
  <c r="I385" i="10"/>
  <c r="J385" i="10" s="1"/>
  <c r="C385" i="10" s="1"/>
  <c r="E385" i="10" s="1"/>
  <c r="A385" i="10" s="1"/>
  <c r="K381" i="10"/>
  <c r="D381" i="10" s="1"/>
  <c r="I381" i="10"/>
  <c r="J381" i="10" s="1"/>
  <c r="C381" i="10" s="1"/>
  <c r="E381" i="10" s="1"/>
  <c r="A381" i="10" s="1"/>
  <c r="K376" i="10"/>
  <c r="D376" i="10" s="1"/>
  <c r="I376" i="10"/>
  <c r="J376" i="10" s="1"/>
  <c r="C376" i="10" s="1"/>
  <c r="E376" i="10" s="1"/>
  <c r="A376" i="10" s="1"/>
  <c r="K372" i="10"/>
  <c r="D372" i="10" s="1"/>
  <c r="I372" i="10"/>
  <c r="J372" i="10" s="1"/>
  <c r="C372" i="10" s="1"/>
  <c r="E372" i="10" s="1"/>
  <c r="A372" i="10" s="1"/>
  <c r="K367" i="10"/>
  <c r="D367" i="10" s="1"/>
  <c r="I367" i="10"/>
  <c r="J367" i="10" s="1"/>
  <c r="C367" i="10" s="1"/>
  <c r="E367" i="10" s="1"/>
  <c r="A367" i="10" s="1"/>
  <c r="K359" i="10"/>
  <c r="D359" i="10" s="1"/>
  <c r="I359" i="10"/>
  <c r="J359" i="10" s="1"/>
  <c r="C359" i="10" s="1"/>
  <c r="E359" i="10" s="1"/>
  <c r="A359" i="10" s="1"/>
  <c r="K355" i="10"/>
  <c r="D355" i="10" s="1"/>
  <c r="I355" i="10"/>
  <c r="J355" i="10" s="1"/>
  <c r="C355" i="10" s="1"/>
  <c r="E355" i="10" s="1"/>
  <c r="A355" i="10" s="1"/>
  <c r="K351" i="10"/>
  <c r="D351" i="10" s="1"/>
  <c r="I351" i="10"/>
  <c r="J351" i="10" s="1"/>
  <c r="C351" i="10" s="1"/>
  <c r="E351" i="10" s="1"/>
  <c r="A351" i="10" s="1"/>
  <c r="K347" i="10"/>
  <c r="D347" i="10" s="1"/>
  <c r="I347" i="10"/>
  <c r="J347" i="10" s="1"/>
  <c r="C347" i="10" s="1"/>
  <c r="E347" i="10" s="1"/>
  <c r="A347" i="10" s="1"/>
  <c r="K342" i="10"/>
  <c r="D342" i="10" s="1"/>
  <c r="I342" i="10"/>
  <c r="J342" i="10" s="1"/>
  <c r="C342" i="10" s="1"/>
  <c r="E342" i="10" s="1"/>
  <c r="A342" i="10" s="1"/>
  <c r="K338" i="10"/>
  <c r="D338" i="10" s="1"/>
  <c r="I338" i="10"/>
  <c r="J338" i="10" s="1"/>
  <c r="C338" i="10" s="1"/>
  <c r="E338" i="10" s="1"/>
  <c r="A338" i="10" s="1"/>
  <c r="K334" i="10"/>
  <c r="D334" i="10" s="1"/>
  <c r="I334" i="10"/>
  <c r="J334" i="10" s="1"/>
  <c r="C334" i="10" s="1"/>
  <c r="E334" i="10" s="1"/>
  <c r="A334" i="10" s="1"/>
  <c r="K330" i="10"/>
  <c r="D330" i="10" s="1"/>
  <c r="I330" i="10"/>
  <c r="J330" i="10" s="1"/>
  <c r="C330" i="10" s="1"/>
  <c r="E330" i="10" s="1"/>
  <c r="A330" i="10" s="1"/>
  <c r="K326" i="10"/>
  <c r="D326" i="10" s="1"/>
  <c r="I326" i="10"/>
  <c r="J326" i="10" s="1"/>
  <c r="C326" i="10" s="1"/>
  <c r="E326" i="10" s="1"/>
  <c r="A326" i="10" s="1"/>
  <c r="K322" i="10"/>
  <c r="D322" i="10" s="1"/>
  <c r="I322" i="10"/>
  <c r="J322" i="10" s="1"/>
  <c r="C322" i="10" s="1"/>
  <c r="E322" i="10" s="1"/>
  <c r="A322" i="10" s="1"/>
  <c r="K318" i="10"/>
  <c r="D318" i="10" s="1"/>
  <c r="I318" i="10"/>
  <c r="J318" i="10" s="1"/>
  <c r="C318" i="10" s="1"/>
  <c r="E318" i="10" s="1"/>
  <c r="A318" i="10" s="1"/>
  <c r="K313" i="10"/>
  <c r="D313" i="10" s="1"/>
  <c r="I313" i="10"/>
  <c r="J313" i="10" s="1"/>
  <c r="C313" i="10" s="1"/>
  <c r="E313" i="10" s="1"/>
  <c r="A313" i="10" s="1"/>
  <c r="K479" i="10"/>
  <c r="D479" i="10" s="1"/>
  <c r="I479" i="10"/>
  <c r="J479" i="10" s="1"/>
  <c r="C479" i="10" s="1"/>
  <c r="I475" i="10"/>
  <c r="J475" i="10" s="1"/>
  <c r="C475" i="10" s="1"/>
  <c r="E475" i="10" s="1"/>
  <c r="A475" i="10" s="1"/>
  <c r="K475" i="10"/>
  <c r="D475" i="10" s="1"/>
  <c r="K470" i="10"/>
  <c r="D470" i="10" s="1"/>
  <c r="I470" i="10"/>
  <c r="J470" i="10" s="1"/>
  <c r="C470" i="10" s="1"/>
  <c r="K466" i="10"/>
  <c r="D466" i="10" s="1"/>
  <c r="I466" i="10"/>
  <c r="J466" i="10" s="1"/>
  <c r="C466" i="10" s="1"/>
  <c r="E464" i="10"/>
  <c r="A464" i="10" s="1"/>
  <c r="I461" i="10"/>
  <c r="J461" i="10" s="1"/>
  <c r="C461" i="10" s="1"/>
  <c r="K461" i="10"/>
  <c r="D461" i="10" s="1"/>
  <c r="K452" i="10"/>
  <c r="D452" i="10" s="1"/>
  <c r="I452" i="10"/>
  <c r="J452" i="10" s="1"/>
  <c r="C452" i="10" s="1"/>
  <c r="K447" i="10"/>
  <c r="D447" i="10" s="1"/>
  <c r="I447" i="10"/>
  <c r="J447" i="10" s="1"/>
  <c r="C447" i="10" s="1"/>
  <c r="I443" i="10"/>
  <c r="J443" i="10" s="1"/>
  <c r="C443" i="10" s="1"/>
  <c r="E443" i="10" s="1"/>
  <c r="A443" i="10" s="1"/>
  <c r="K443" i="10"/>
  <c r="D443" i="10" s="1"/>
  <c r="K437" i="10"/>
  <c r="D437" i="10" s="1"/>
  <c r="I437" i="10"/>
  <c r="J437" i="10" s="1"/>
  <c r="C437" i="10" s="1"/>
  <c r="K433" i="10"/>
  <c r="D433" i="10" s="1"/>
  <c r="I433" i="10"/>
  <c r="J433" i="10" s="1"/>
  <c r="C433" i="10" s="1"/>
  <c r="E431" i="10"/>
  <c r="A431" i="10" s="1"/>
  <c r="E427" i="10"/>
  <c r="A427" i="10" s="1"/>
  <c r="E419" i="10"/>
  <c r="A419" i="10" s="1"/>
  <c r="K408" i="10"/>
  <c r="D408" i="10" s="1"/>
  <c r="I408" i="10"/>
  <c r="J408" i="10" s="1"/>
  <c r="C408" i="10" s="1"/>
  <c r="I404" i="10"/>
  <c r="J404" i="10" s="1"/>
  <c r="C404" i="10" s="1"/>
  <c r="E404" i="10" s="1"/>
  <c r="A404" i="10" s="1"/>
  <c r="K404" i="10"/>
  <c r="D404" i="10" s="1"/>
  <c r="I400" i="10"/>
  <c r="J400" i="10" s="1"/>
  <c r="C400" i="10" s="1"/>
  <c r="E400" i="10" s="1"/>
  <c r="A400" i="10" s="1"/>
  <c r="K400" i="10"/>
  <c r="D400" i="10" s="1"/>
  <c r="I396" i="10"/>
  <c r="J396" i="10" s="1"/>
  <c r="C396" i="10" s="1"/>
  <c r="E396" i="10" s="1"/>
  <c r="A396" i="10" s="1"/>
  <c r="K396" i="10"/>
  <c r="D396" i="10" s="1"/>
  <c r="I392" i="10"/>
  <c r="J392" i="10" s="1"/>
  <c r="C392" i="10" s="1"/>
  <c r="E392" i="10" s="1"/>
  <c r="A392" i="10" s="1"/>
  <c r="K392" i="10"/>
  <c r="D392" i="10" s="1"/>
  <c r="I388" i="10"/>
  <c r="J388" i="10" s="1"/>
  <c r="C388" i="10" s="1"/>
  <c r="E388" i="10" s="1"/>
  <c r="A388" i="10" s="1"/>
  <c r="K388" i="10"/>
  <c r="D388" i="10" s="1"/>
  <c r="I384" i="10"/>
  <c r="J384" i="10" s="1"/>
  <c r="C384" i="10" s="1"/>
  <c r="E384" i="10" s="1"/>
  <c r="A384" i="10" s="1"/>
  <c r="K384" i="10"/>
  <c r="D384" i="10" s="1"/>
  <c r="I380" i="10"/>
  <c r="J380" i="10" s="1"/>
  <c r="C380" i="10" s="1"/>
  <c r="E380" i="10" s="1"/>
  <c r="A380" i="10" s="1"/>
  <c r="K380" i="10"/>
  <c r="D380" i="10" s="1"/>
  <c r="I375" i="10"/>
  <c r="J375" i="10" s="1"/>
  <c r="C375" i="10" s="1"/>
  <c r="E375" i="10" s="1"/>
  <c r="A375" i="10" s="1"/>
  <c r="K375" i="10"/>
  <c r="D375" i="10" s="1"/>
  <c r="I371" i="10"/>
  <c r="J371" i="10" s="1"/>
  <c r="C371" i="10" s="1"/>
  <c r="E371" i="10" s="1"/>
  <c r="A371" i="10" s="1"/>
  <c r="K371" i="10"/>
  <c r="D371" i="10" s="1"/>
  <c r="I365" i="10"/>
  <c r="J365" i="10" s="1"/>
  <c r="C365" i="10" s="1"/>
  <c r="E365" i="10" s="1"/>
  <c r="A365" i="10" s="1"/>
  <c r="K365" i="10"/>
  <c r="D365" i="10" s="1"/>
  <c r="I358" i="10"/>
  <c r="J358" i="10" s="1"/>
  <c r="C358" i="10" s="1"/>
  <c r="E358" i="10" s="1"/>
  <c r="A358" i="10" s="1"/>
  <c r="K358" i="10"/>
  <c r="D358" i="10" s="1"/>
  <c r="I354" i="10"/>
  <c r="J354" i="10" s="1"/>
  <c r="C354" i="10" s="1"/>
  <c r="E354" i="10" s="1"/>
  <c r="A354" i="10" s="1"/>
  <c r="K354" i="10"/>
  <c r="D354" i="10" s="1"/>
  <c r="I350" i="10"/>
  <c r="J350" i="10" s="1"/>
  <c r="C350" i="10" s="1"/>
  <c r="E350" i="10" s="1"/>
  <c r="A350" i="10" s="1"/>
  <c r="K350" i="10"/>
  <c r="D350" i="10" s="1"/>
  <c r="I345" i="10"/>
  <c r="J345" i="10" s="1"/>
  <c r="C345" i="10" s="1"/>
  <c r="E345" i="10" s="1"/>
  <c r="A345" i="10" s="1"/>
  <c r="K345" i="10"/>
  <c r="D345" i="10" s="1"/>
  <c r="I341" i="10"/>
  <c r="J341" i="10" s="1"/>
  <c r="C341" i="10" s="1"/>
  <c r="E341" i="10" s="1"/>
  <c r="A341" i="10" s="1"/>
  <c r="K341" i="10"/>
  <c r="D341" i="10" s="1"/>
  <c r="I337" i="10"/>
  <c r="J337" i="10" s="1"/>
  <c r="C337" i="10" s="1"/>
  <c r="E337" i="10" s="1"/>
  <c r="A337" i="10" s="1"/>
  <c r="K337" i="10"/>
  <c r="D337" i="10" s="1"/>
  <c r="I333" i="10"/>
  <c r="J333" i="10" s="1"/>
  <c r="C333" i="10" s="1"/>
  <c r="E333" i="10" s="1"/>
  <c r="A333" i="10" s="1"/>
  <c r="K333" i="10"/>
  <c r="D333" i="10" s="1"/>
  <c r="I329" i="10"/>
  <c r="J329" i="10" s="1"/>
  <c r="C329" i="10" s="1"/>
  <c r="E329" i="10" s="1"/>
  <c r="A329" i="10" s="1"/>
  <c r="K329" i="10"/>
  <c r="D329" i="10" s="1"/>
  <c r="I325" i="10"/>
  <c r="J325" i="10" s="1"/>
  <c r="C325" i="10" s="1"/>
  <c r="E325" i="10" s="1"/>
  <c r="A325" i="10" s="1"/>
  <c r="K325" i="10"/>
  <c r="D325" i="10" s="1"/>
  <c r="I321" i="10"/>
  <c r="J321" i="10" s="1"/>
  <c r="C321" i="10" s="1"/>
  <c r="E321" i="10" s="1"/>
  <c r="A321" i="10" s="1"/>
  <c r="K321" i="10"/>
  <c r="D321" i="10" s="1"/>
  <c r="I317" i="10"/>
  <c r="J317" i="10" s="1"/>
  <c r="C317" i="10" s="1"/>
  <c r="E317" i="10" s="1"/>
  <c r="A317" i="10" s="1"/>
  <c r="K317" i="10"/>
  <c r="D317" i="10" s="1"/>
  <c r="I312" i="10"/>
  <c r="J312" i="10" s="1"/>
  <c r="C312" i="10" s="1"/>
  <c r="E312" i="10" s="1"/>
  <c r="A312" i="10" s="1"/>
  <c r="K312" i="10"/>
  <c r="D312" i="10" s="1"/>
  <c r="E307" i="10"/>
  <c r="A307" i="10" s="1"/>
  <c r="E299" i="10"/>
  <c r="A299" i="10" s="1"/>
  <c r="E291" i="10"/>
  <c r="A291" i="10" s="1"/>
  <c r="E283" i="10"/>
  <c r="A283" i="10" s="1"/>
  <c r="E275" i="10"/>
  <c r="A275" i="10" s="1"/>
  <c r="E267" i="10"/>
  <c r="A267" i="10" s="1"/>
  <c r="E255" i="10"/>
  <c r="A255" i="10" s="1"/>
  <c r="E250" i="10"/>
  <c r="A250" i="10" s="1"/>
  <c r="E242" i="10"/>
  <c r="A242" i="10" s="1"/>
  <c r="E238" i="10"/>
  <c r="A238" i="10" s="1"/>
  <c r="E233" i="10"/>
  <c r="A233" i="10" s="1"/>
  <c r="E229" i="10"/>
  <c r="A229" i="10" s="1"/>
  <c r="E225" i="10"/>
  <c r="A225" i="10" s="1"/>
  <c r="E220" i="10"/>
  <c r="A220" i="10" s="1"/>
  <c r="E211" i="10"/>
  <c r="A211" i="10" s="1"/>
  <c r="E202" i="10"/>
  <c r="A202" i="10" s="1"/>
  <c r="E199" i="10"/>
  <c r="A199" i="10" s="1"/>
  <c r="E191" i="10"/>
  <c r="A191" i="10" s="1"/>
  <c r="E185" i="10"/>
  <c r="A185" i="10" s="1"/>
  <c r="E182" i="10"/>
  <c r="A182" i="10" s="1"/>
  <c r="K174" i="10"/>
  <c r="D174" i="10" s="1"/>
  <c r="I174" i="10"/>
  <c r="J174" i="10" s="1"/>
  <c r="C174" i="10" s="1"/>
  <c r="E174" i="10" s="1"/>
  <c r="A174" i="10" s="1"/>
  <c r="E171" i="10"/>
  <c r="A171" i="10" s="1"/>
  <c r="I308" i="10"/>
  <c r="J308" i="10" s="1"/>
  <c r="C308" i="10" s="1"/>
  <c r="E308" i="10" s="1"/>
  <c r="A308" i="10" s="1"/>
  <c r="K308" i="10"/>
  <c r="D308" i="10" s="1"/>
  <c r="K305" i="10"/>
  <c r="D305" i="10" s="1"/>
  <c r="E305" i="10" s="1"/>
  <c r="A305" i="10" s="1"/>
  <c r="I304" i="10"/>
  <c r="J304" i="10" s="1"/>
  <c r="C304" i="10" s="1"/>
  <c r="K304" i="10"/>
  <c r="D304" i="10" s="1"/>
  <c r="K301" i="10"/>
  <c r="D301" i="10" s="1"/>
  <c r="I300" i="10"/>
  <c r="J300" i="10" s="1"/>
  <c r="C300" i="10" s="1"/>
  <c r="E300" i="10" s="1"/>
  <c r="A300" i="10" s="1"/>
  <c r="K300" i="10"/>
  <c r="D300" i="10" s="1"/>
  <c r="K297" i="10"/>
  <c r="D297" i="10" s="1"/>
  <c r="E297" i="10" s="1"/>
  <c r="A297" i="10" s="1"/>
  <c r="I296" i="10"/>
  <c r="J296" i="10" s="1"/>
  <c r="C296" i="10" s="1"/>
  <c r="K296" i="10"/>
  <c r="D296" i="10" s="1"/>
  <c r="K293" i="10"/>
  <c r="D293" i="10" s="1"/>
  <c r="I292" i="10"/>
  <c r="J292" i="10" s="1"/>
  <c r="C292" i="10" s="1"/>
  <c r="E292" i="10" s="1"/>
  <c r="A292" i="10" s="1"/>
  <c r="K292" i="10"/>
  <c r="D292" i="10" s="1"/>
  <c r="K289" i="10"/>
  <c r="D289" i="10" s="1"/>
  <c r="E289" i="10" s="1"/>
  <c r="A289" i="10" s="1"/>
  <c r="I288" i="10"/>
  <c r="J288" i="10" s="1"/>
  <c r="C288" i="10" s="1"/>
  <c r="K288" i="10"/>
  <c r="D288" i="10" s="1"/>
  <c r="K285" i="10"/>
  <c r="D285" i="10" s="1"/>
  <c r="I284" i="10"/>
  <c r="J284" i="10" s="1"/>
  <c r="C284" i="10" s="1"/>
  <c r="E284" i="10" s="1"/>
  <c r="A284" i="10" s="1"/>
  <c r="K284" i="10"/>
  <c r="D284" i="10" s="1"/>
  <c r="K281" i="10"/>
  <c r="D281" i="10" s="1"/>
  <c r="E281" i="10" s="1"/>
  <c r="A281" i="10" s="1"/>
  <c r="I280" i="10"/>
  <c r="J280" i="10" s="1"/>
  <c r="C280" i="10" s="1"/>
  <c r="K280" i="10"/>
  <c r="D280" i="10" s="1"/>
  <c r="K277" i="10"/>
  <c r="D277" i="10" s="1"/>
  <c r="I276" i="10"/>
  <c r="J276" i="10" s="1"/>
  <c r="C276" i="10" s="1"/>
  <c r="E276" i="10" s="1"/>
  <c r="A276" i="10" s="1"/>
  <c r="K276" i="10"/>
  <c r="D276" i="10" s="1"/>
  <c r="K273" i="10"/>
  <c r="D273" i="10" s="1"/>
  <c r="E273" i="10" s="1"/>
  <c r="A273" i="10" s="1"/>
  <c r="I272" i="10"/>
  <c r="J272" i="10" s="1"/>
  <c r="C272" i="10" s="1"/>
  <c r="K272" i="10"/>
  <c r="D272" i="10" s="1"/>
  <c r="K269" i="10"/>
  <c r="D269" i="10" s="1"/>
  <c r="I268" i="10"/>
  <c r="J268" i="10" s="1"/>
  <c r="C268" i="10" s="1"/>
  <c r="E268" i="10" s="1"/>
  <c r="A268" i="10" s="1"/>
  <c r="K268" i="10"/>
  <c r="D268" i="10" s="1"/>
  <c r="K265" i="10"/>
  <c r="D265" i="10" s="1"/>
  <c r="E265" i="10" s="1"/>
  <c r="A265" i="10" s="1"/>
  <c r="I264" i="10"/>
  <c r="J264" i="10" s="1"/>
  <c r="C264" i="10" s="1"/>
  <c r="K264" i="10"/>
  <c r="D264" i="10" s="1"/>
  <c r="K261" i="10"/>
  <c r="D261" i="10" s="1"/>
  <c r="I260" i="10"/>
  <c r="J260" i="10" s="1"/>
  <c r="C260" i="10" s="1"/>
  <c r="E260" i="10" s="1"/>
  <c r="A260" i="10" s="1"/>
  <c r="K260" i="10"/>
  <c r="D260" i="10" s="1"/>
  <c r="K257" i="10"/>
  <c r="D257" i="10" s="1"/>
  <c r="E257" i="10" s="1"/>
  <c r="A257" i="10" s="1"/>
  <c r="I256" i="10"/>
  <c r="J256" i="10" s="1"/>
  <c r="C256" i="10" s="1"/>
  <c r="K256" i="10"/>
  <c r="D256" i="10" s="1"/>
  <c r="K252" i="10"/>
  <c r="D252" i="10" s="1"/>
  <c r="I251" i="10"/>
  <c r="J251" i="10" s="1"/>
  <c r="C251" i="10" s="1"/>
  <c r="E251" i="10" s="1"/>
  <c r="A251" i="10" s="1"/>
  <c r="K251" i="10"/>
  <c r="D251" i="10" s="1"/>
  <c r="K244" i="10"/>
  <c r="D244" i="10" s="1"/>
  <c r="E244" i="10" s="1"/>
  <c r="A244" i="10" s="1"/>
  <c r="I243" i="10"/>
  <c r="J243" i="10" s="1"/>
  <c r="C243" i="10" s="1"/>
  <c r="K243" i="10"/>
  <c r="D243" i="10" s="1"/>
  <c r="I239" i="10"/>
  <c r="J239" i="10" s="1"/>
  <c r="C239" i="10" s="1"/>
  <c r="K239" i="10"/>
  <c r="D239" i="10" s="1"/>
  <c r="I234" i="10"/>
  <c r="J234" i="10" s="1"/>
  <c r="C234" i="10" s="1"/>
  <c r="K234" i="10"/>
  <c r="D234" i="10" s="1"/>
  <c r="I230" i="10"/>
  <c r="J230" i="10" s="1"/>
  <c r="C230" i="10" s="1"/>
  <c r="K230" i="10"/>
  <c r="D230" i="10" s="1"/>
  <c r="I226" i="10"/>
  <c r="J226" i="10" s="1"/>
  <c r="C226" i="10" s="1"/>
  <c r="K226" i="10"/>
  <c r="D226" i="10" s="1"/>
  <c r="I222" i="10"/>
  <c r="J222" i="10" s="1"/>
  <c r="C222" i="10" s="1"/>
  <c r="K222" i="10"/>
  <c r="D222" i="10" s="1"/>
  <c r="I173" i="10"/>
  <c r="J173" i="10" s="1"/>
  <c r="C173" i="10" s="1"/>
  <c r="K173" i="10"/>
  <c r="D173" i="10" s="1"/>
  <c r="K473" i="10"/>
  <c r="D473" i="10" s="1"/>
  <c r="E473" i="10" s="1"/>
  <c r="A473" i="10" s="1"/>
  <c r="K465" i="10"/>
  <c r="D465" i="10" s="1"/>
  <c r="E465" i="10" s="1"/>
  <c r="A465" i="10" s="1"/>
  <c r="K457" i="10"/>
  <c r="D457" i="10" s="1"/>
  <c r="E457" i="10" s="1"/>
  <c r="A457" i="10" s="1"/>
  <c r="K449" i="10"/>
  <c r="D449" i="10" s="1"/>
  <c r="E449" i="10" s="1"/>
  <c r="A449" i="10" s="1"/>
  <c r="K440" i="10"/>
  <c r="D440" i="10" s="1"/>
  <c r="E440" i="10" s="1"/>
  <c r="A440" i="10" s="1"/>
  <c r="K432" i="10"/>
  <c r="D432" i="10" s="1"/>
  <c r="E432" i="10" s="1"/>
  <c r="A432" i="10" s="1"/>
  <c r="K423" i="10"/>
  <c r="D423" i="10" s="1"/>
  <c r="E423" i="10" s="1"/>
  <c r="A423" i="10" s="1"/>
  <c r="K414" i="10"/>
  <c r="D414" i="10" s="1"/>
  <c r="E414" i="10" s="1"/>
  <c r="A414" i="10" s="1"/>
  <c r="E301" i="10"/>
  <c r="A301" i="10" s="1"/>
  <c r="E293" i="10"/>
  <c r="A293" i="10" s="1"/>
  <c r="E285" i="10"/>
  <c r="A285" i="10" s="1"/>
  <c r="E277" i="10"/>
  <c r="A277" i="10" s="1"/>
  <c r="E269" i="10"/>
  <c r="A269" i="10" s="1"/>
  <c r="E261" i="10"/>
  <c r="A261" i="10" s="1"/>
  <c r="E252" i="10"/>
  <c r="A252" i="10" s="1"/>
  <c r="E235" i="10"/>
  <c r="A235" i="10" s="1"/>
  <c r="E231" i="10"/>
  <c r="A231" i="10" s="1"/>
  <c r="E227" i="10"/>
  <c r="A227" i="10" s="1"/>
  <c r="E223" i="10"/>
  <c r="A223" i="10" s="1"/>
  <c r="E219" i="10"/>
  <c r="A219" i="10" s="1"/>
  <c r="E216" i="10"/>
  <c r="A216" i="10" s="1"/>
  <c r="E210" i="10"/>
  <c r="A210" i="10" s="1"/>
  <c r="E203" i="10"/>
  <c r="A203" i="10" s="1"/>
  <c r="E198" i="10"/>
  <c r="A198" i="10" s="1"/>
  <c r="E195" i="10"/>
  <c r="A195" i="10" s="1"/>
  <c r="E189" i="10"/>
  <c r="A189" i="10" s="1"/>
  <c r="E186" i="10"/>
  <c r="A186" i="10" s="1"/>
  <c r="E181" i="10"/>
  <c r="A181" i="10" s="1"/>
  <c r="E178" i="10"/>
  <c r="A178" i="10" s="1"/>
  <c r="I176" i="10"/>
  <c r="J176" i="10" s="1"/>
  <c r="C176" i="10" s="1"/>
  <c r="E176" i="10" s="1"/>
  <c r="A176" i="10" s="1"/>
  <c r="K176" i="10"/>
  <c r="D176" i="10" s="1"/>
  <c r="K172" i="10"/>
  <c r="D172" i="10" s="1"/>
  <c r="I172" i="10"/>
  <c r="J172" i="10" s="1"/>
  <c r="C172" i="10" s="1"/>
  <c r="K309" i="10"/>
  <c r="D309" i="10" s="1"/>
  <c r="E309" i="10" s="1"/>
  <c r="A309" i="10" s="1"/>
  <c r="K307" i="10"/>
  <c r="D307" i="10" s="1"/>
  <c r="I306" i="10"/>
  <c r="J306" i="10" s="1"/>
  <c r="C306" i="10" s="1"/>
  <c r="E306" i="10" s="1"/>
  <c r="A306" i="10" s="1"/>
  <c r="K306" i="10"/>
  <c r="D306" i="10" s="1"/>
  <c r="K303" i="10"/>
  <c r="D303" i="10" s="1"/>
  <c r="E303" i="10" s="1"/>
  <c r="A303" i="10" s="1"/>
  <c r="I302" i="10"/>
  <c r="J302" i="10" s="1"/>
  <c r="C302" i="10" s="1"/>
  <c r="K302" i="10"/>
  <c r="D302" i="10" s="1"/>
  <c r="K299" i="10"/>
  <c r="D299" i="10" s="1"/>
  <c r="I298" i="10"/>
  <c r="J298" i="10" s="1"/>
  <c r="C298" i="10" s="1"/>
  <c r="E298" i="10" s="1"/>
  <c r="A298" i="10" s="1"/>
  <c r="K298" i="10"/>
  <c r="D298" i="10" s="1"/>
  <c r="K295" i="10"/>
  <c r="D295" i="10" s="1"/>
  <c r="E295" i="10" s="1"/>
  <c r="A295" i="10" s="1"/>
  <c r="I294" i="10"/>
  <c r="J294" i="10" s="1"/>
  <c r="C294" i="10" s="1"/>
  <c r="K294" i="10"/>
  <c r="D294" i="10" s="1"/>
  <c r="K291" i="10"/>
  <c r="D291" i="10" s="1"/>
  <c r="I290" i="10"/>
  <c r="J290" i="10" s="1"/>
  <c r="C290" i="10" s="1"/>
  <c r="E290" i="10" s="1"/>
  <c r="A290" i="10" s="1"/>
  <c r="K290" i="10"/>
  <c r="D290" i="10" s="1"/>
  <c r="K287" i="10"/>
  <c r="D287" i="10" s="1"/>
  <c r="E287" i="10" s="1"/>
  <c r="A287" i="10" s="1"/>
  <c r="I286" i="10"/>
  <c r="J286" i="10" s="1"/>
  <c r="C286" i="10" s="1"/>
  <c r="K286" i="10"/>
  <c r="D286" i="10" s="1"/>
  <c r="K283" i="10"/>
  <c r="D283" i="10" s="1"/>
  <c r="I282" i="10"/>
  <c r="J282" i="10" s="1"/>
  <c r="C282" i="10" s="1"/>
  <c r="E282" i="10" s="1"/>
  <c r="A282" i="10" s="1"/>
  <c r="K282" i="10"/>
  <c r="D282" i="10" s="1"/>
  <c r="K279" i="10"/>
  <c r="D279" i="10" s="1"/>
  <c r="E279" i="10" s="1"/>
  <c r="A279" i="10" s="1"/>
  <c r="I278" i="10"/>
  <c r="J278" i="10" s="1"/>
  <c r="C278" i="10" s="1"/>
  <c r="K278" i="10"/>
  <c r="D278" i="10" s="1"/>
  <c r="K275" i="10"/>
  <c r="D275" i="10" s="1"/>
  <c r="I274" i="10"/>
  <c r="J274" i="10" s="1"/>
  <c r="C274" i="10" s="1"/>
  <c r="E274" i="10" s="1"/>
  <c r="A274" i="10" s="1"/>
  <c r="K274" i="10"/>
  <c r="D274" i="10" s="1"/>
  <c r="K271" i="10"/>
  <c r="D271" i="10" s="1"/>
  <c r="E271" i="10" s="1"/>
  <c r="A271" i="10" s="1"/>
  <c r="I270" i="10"/>
  <c r="J270" i="10" s="1"/>
  <c r="C270" i="10" s="1"/>
  <c r="K270" i="10"/>
  <c r="D270" i="10" s="1"/>
  <c r="K267" i="10"/>
  <c r="D267" i="10" s="1"/>
  <c r="I266" i="10"/>
  <c r="J266" i="10" s="1"/>
  <c r="C266" i="10" s="1"/>
  <c r="E266" i="10" s="1"/>
  <c r="A266" i="10" s="1"/>
  <c r="K266" i="10"/>
  <c r="D266" i="10" s="1"/>
  <c r="K263" i="10"/>
  <c r="D263" i="10" s="1"/>
  <c r="E263" i="10" s="1"/>
  <c r="A263" i="10" s="1"/>
  <c r="I262" i="10"/>
  <c r="J262" i="10" s="1"/>
  <c r="C262" i="10" s="1"/>
  <c r="K262" i="10"/>
  <c r="D262" i="10" s="1"/>
  <c r="I258" i="10"/>
  <c r="J258" i="10" s="1"/>
  <c r="C258" i="10" s="1"/>
  <c r="K258" i="10"/>
  <c r="D258" i="10" s="1"/>
  <c r="I254" i="10"/>
  <c r="J254" i="10" s="1"/>
  <c r="C254" i="10" s="1"/>
  <c r="K254" i="10"/>
  <c r="D254" i="10" s="1"/>
  <c r="I246" i="10"/>
  <c r="J246" i="10" s="1"/>
  <c r="C246" i="10" s="1"/>
  <c r="K246" i="10"/>
  <c r="D246" i="10" s="1"/>
  <c r="I241" i="10"/>
  <c r="J241" i="10" s="1"/>
  <c r="C241" i="10" s="1"/>
  <c r="K241" i="10"/>
  <c r="D241" i="10" s="1"/>
  <c r="I236" i="10"/>
  <c r="J236" i="10" s="1"/>
  <c r="C236" i="10" s="1"/>
  <c r="K236" i="10"/>
  <c r="D236" i="10" s="1"/>
  <c r="I232" i="10"/>
  <c r="J232" i="10" s="1"/>
  <c r="C232" i="10" s="1"/>
  <c r="K232" i="10"/>
  <c r="D232" i="10" s="1"/>
  <c r="I228" i="10"/>
  <c r="J228" i="10" s="1"/>
  <c r="C228" i="10" s="1"/>
  <c r="K228" i="10"/>
  <c r="D228" i="10" s="1"/>
  <c r="I224" i="10"/>
  <c r="J224" i="10" s="1"/>
  <c r="C224" i="10" s="1"/>
  <c r="K224" i="10"/>
  <c r="D224" i="10" s="1"/>
  <c r="I175" i="10"/>
  <c r="J175" i="10" s="1"/>
  <c r="C175" i="10" s="1"/>
  <c r="E175" i="10" s="1"/>
  <c r="A175" i="10" s="1"/>
  <c r="K175" i="10"/>
  <c r="D175" i="10" s="1"/>
  <c r="K219" i="10"/>
  <c r="D219" i="10" s="1"/>
  <c r="K217" i="10"/>
  <c r="D217" i="10" s="1"/>
  <c r="E217" i="10" s="1"/>
  <c r="A217" i="10" s="1"/>
  <c r="K215" i="10"/>
  <c r="D215" i="10" s="1"/>
  <c r="E215" i="10" s="1"/>
  <c r="A215" i="10" s="1"/>
  <c r="K212" i="10"/>
  <c r="D212" i="10" s="1"/>
  <c r="E212" i="10" s="1"/>
  <c r="A212" i="10" s="1"/>
  <c r="K210" i="10"/>
  <c r="D210" i="10" s="1"/>
  <c r="K204" i="10"/>
  <c r="D204" i="10" s="1"/>
  <c r="E204" i="10" s="1"/>
  <c r="A204" i="10" s="1"/>
  <c r="K202" i="10"/>
  <c r="D202" i="10" s="1"/>
  <c r="K200" i="10"/>
  <c r="D200" i="10" s="1"/>
  <c r="E200" i="10" s="1"/>
  <c r="A200" i="10" s="1"/>
  <c r="K198" i="10"/>
  <c r="D198" i="10" s="1"/>
  <c r="K196" i="10"/>
  <c r="D196" i="10" s="1"/>
  <c r="E196" i="10" s="1"/>
  <c r="A196" i="10" s="1"/>
  <c r="K194" i="10"/>
  <c r="D194" i="10" s="1"/>
  <c r="E194" i="10" s="1"/>
  <c r="A194" i="10" s="1"/>
  <c r="K192" i="10"/>
  <c r="D192" i="10" s="1"/>
  <c r="E192" i="10" s="1"/>
  <c r="A192" i="10" s="1"/>
  <c r="K189" i="10"/>
  <c r="D189" i="10" s="1"/>
  <c r="K187" i="10"/>
  <c r="D187" i="10" s="1"/>
  <c r="E187" i="10" s="1"/>
  <c r="A187" i="10" s="1"/>
  <c r="K185" i="10"/>
  <c r="D185" i="10" s="1"/>
  <c r="K183" i="10"/>
  <c r="D183" i="10" s="1"/>
  <c r="E183" i="10" s="1"/>
  <c r="A183" i="10" s="1"/>
  <c r="K181" i="10"/>
  <c r="D181" i="10" s="1"/>
  <c r="K179" i="10"/>
  <c r="D179" i="10" s="1"/>
  <c r="E179" i="10" s="1"/>
  <c r="A179" i="10" s="1"/>
  <c r="K177" i="10"/>
  <c r="D177" i="10" s="1"/>
  <c r="E177" i="10" s="1"/>
  <c r="A177" i="10" s="1"/>
  <c r="I157" i="10"/>
  <c r="J157" i="10" s="1"/>
  <c r="C157" i="10" s="1"/>
  <c r="E157" i="10" s="1"/>
  <c r="A157" i="10" s="1"/>
  <c r="K157" i="10"/>
  <c r="D157" i="10" s="1"/>
  <c r="I156" i="10"/>
  <c r="J156" i="10" s="1"/>
  <c r="C156" i="10" s="1"/>
  <c r="E156" i="10" s="1"/>
  <c r="A156" i="10" s="1"/>
  <c r="I155" i="10"/>
  <c r="J155" i="10" s="1"/>
  <c r="C155" i="10" s="1"/>
  <c r="E155" i="10" s="1"/>
  <c r="A155" i="10" s="1"/>
  <c r="K138" i="10"/>
  <c r="D138" i="10" s="1"/>
  <c r="E138" i="10" s="1"/>
  <c r="A138" i="10" s="1"/>
  <c r="I137" i="10"/>
  <c r="J137" i="10" s="1"/>
  <c r="C137" i="10" s="1"/>
  <c r="K137" i="10"/>
  <c r="D137" i="10" s="1"/>
  <c r="K130" i="10"/>
  <c r="D130" i="10" s="1"/>
  <c r="E130" i="10" s="1"/>
  <c r="A130" i="10" s="1"/>
  <c r="I129" i="10"/>
  <c r="J129" i="10" s="1"/>
  <c r="C129" i="10" s="1"/>
  <c r="E129" i="10" s="1"/>
  <c r="A129" i="10" s="1"/>
  <c r="K129" i="10"/>
  <c r="D129" i="10" s="1"/>
  <c r="K121" i="10"/>
  <c r="D121" i="10" s="1"/>
  <c r="E121" i="10" s="1"/>
  <c r="A121" i="10" s="1"/>
  <c r="I120" i="10"/>
  <c r="J120" i="10" s="1"/>
  <c r="C120" i="10" s="1"/>
  <c r="K120" i="10"/>
  <c r="D120" i="10" s="1"/>
  <c r="K113" i="10"/>
  <c r="D113" i="10" s="1"/>
  <c r="E113" i="10" s="1"/>
  <c r="A113" i="10" s="1"/>
  <c r="I112" i="10"/>
  <c r="J112" i="10" s="1"/>
  <c r="C112" i="10" s="1"/>
  <c r="E112" i="10" s="1"/>
  <c r="A112" i="10" s="1"/>
  <c r="K112" i="10"/>
  <c r="D112" i="10" s="1"/>
  <c r="K105" i="10"/>
  <c r="D105" i="10" s="1"/>
  <c r="E105" i="10" s="1"/>
  <c r="A105" i="10" s="1"/>
  <c r="I104" i="10"/>
  <c r="J104" i="10" s="1"/>
  <c r="C104" i="10" s="1"/>
  <c r="K104" i="10"/>
  <c r="D104" i="10" s="1"/>
  <c r="I102" i="10"/>
  <c r="J102" i="10" s="1"/>
  <c r="C102" i="10" s="1"/>
  <c r="K102" i="10"/>
  <c r="D102" i="10" s="1"/>
  <c r="I99" i="10"/>
  <c r="J99" i="10" s="1"/>
  <c r="C99" i="10" s="1"/>
  <c r="K99" i="10"/>
  <c r="D99" i="10" s="1"/>
  <c r="K89" i="10"/>
  <c r="D89" i="10" s="1"/>
  <c r="I89" i="10"/>
  <c r="J89" i="10" s="1"/>
  <c r="C89" i="10" s="1"/>
  <c r="E89" i="10" s="1"/>
  <c r="A89" i="10" s="1"/>
  <c r="I169" i="10"/>
  <c r="J169" i="10" s="1"/>
  <c r="C169" i="10" s="1"/>
  <c r="K169" i="10"/>
  <c r="D169" i="10" s="1"/>
  <c r="I153" i="10"/>
  <c r="J153" i="10" s="1"/>
  <c r="C153" i="10" s="1"/>
  <c r="K153" i="10"/>
  <c r="D153" i="10" s="1"/>
  <c r="I135" i="10"/>
  <c r="J135" i="10" s="1"/>
  <c r="C135" i="10" s="1"/>
  <c r="K135" i="10"/>
  <c r="D135" i="10" s="1"/>
  <c r="I126" i="10"/>
  <c r="J126" i="10" s="1"/>
  <c r="C126" i="10" s="1"/>
  <c r="K126" i="10"/>
  <c r="D126" i="10" s="1"/>
  <c r="I118" i="10"/>
  <c r="J118" i="10" s="1"/>
  <c r="C118" i="10" s="1"/>
  <c r="K118" i="10"/>
  <c r="D118" i="10" s="1"/>
  <c r="I110" i="10"/>
  <c r="J110" i="10" s="1"/>
  <c r="C110" i="10" s="1"/>
  <c r="K110" i="10"/>
  <c r="D110" i="10" s="1"/>
  <c r="I88" i="10"/>
  <c r="J88" i="10" s="1"/>
  <c r="C88" i="10" s="1"/>
  <c r="K88" i="10"/>
  <c r="D88" i="10" s="1"/>
  <c r="I86" i="10"/>
  <c r="J86" i="10" s="1"/>
  <c r="C86" i="10" s="1"/>
  <c r="K86" i="10"/>
  <c r="D86" i="10" s="1"/>
  <c r="I83" i="10"/>
  <c r="J83" i="10" s="1"/>
  <c r="C83" i="10" s="1"/>
  <c r="K83" i="10"/>
  <c r="D83" i="10" s="1"/>
  <c r="K170" i="10"/>
  <c r="D170" i="10" s="1"/>
  <c r="E170" i="10" s="1"/>
  <c r="A170" i="10" s="1"/>
  <c r="I165" i="10"/>
  <c r="J165" i="10" s="1"/>
  <c r="C165" i="10" s="1"/>
  <c r="E165" i="10" s="1"/>
  <c r="A165" i="10" s="1"/>
  <c r="K165" i="10"/>
  <c r="D165" i="10" s="1"/>
  <c r="I164" i="10"/>
  <c r="J164" i="10" s="1"/>
  <c r="C164" i="10" s="1"/>
  <c r="E164" i="10" s="1"/>
  <c r="A164" i="10" s="1"/>
  <c r="K154" i="10"/>
  <c r="D154" i="10" s="1"/>
  <c r="E154" i="10" s="1"/>
  <c r="A154" i="10" s="1"/>
  <c r="I149" i="10"/>
  <c r="J149" i="10" s="1"/>
  <c r="C149" i="10" s="1"/>
  <c r="E149" i="10" s="1"/>
  <c r="A149" i="10" s="1"/>
  <c r="K149" i="10"/>
  <c r="D149" i="10" s="1"/>
  <c r="I148" i="10"/>
  <c r="J148" i="10" s="1"/>
  <c r="C148" i="10" s="1"/>
  <c r="E148" i="10" s="1"/>
  <c r="A148" i="10" s="1"/>
  <c r="K166" i="10"/>
  <c r="D166" i="10" s="1"/>
  <c r="E166" i="10" s="1"/>
  <c r="A166" i="10" s="1"/>
  <c r="I161" i="10"/>
  <c r="J161" i="10" s="1"/>
  <c r="C161" i="10" s="1"/>
  <c r="E161" i="10" s="1"/>
  <c r="A161" i="10" s="1"/>
  <c r="K161" i="10"/>
  <c r="D161" i="10" s="1"/>
  <c r="I160" i="10"/>
  <c r="J160" i="10" s="1"/>
  <c r="C160" i="10" s="1"/>
  <c r="E160" i="10" s="1"/>
  <c r="A160" i="10" s="1"/>
  <c r="K150" i="10"/>
  <c r="D150" i="10" s="1"/>
  <c r="E150" i="10" s="1"/>
  <c r="A150" i="10" s="1"/>
  <c r="I145" i="10"/>
  <c r="J145" i="10" s="1"/>
  <c r="C145" i="10" s="1"/>
  <c r="E145" i="10" s="1"/>
  <c r="A145" i="10" s="1"/>
  <c r="K145" i="10"/>
  <c r="D145" i="10" s="1"/>
  <c r="I144" i="10"/>
  <c r="J144" i="10" s="1"/>
  <c r="C144" i="10" s="1"/>
  <c r="E144" i="10" s="1"/>
  <c r="A144" i="10" s="1"/>
  <c r="I140" i="10"/>
  <c r="J140" i="10" s="1"/>
  <c r="C140" i="10" s="1"/>
  <c r="E140" i="10" s="1"/>
  <c r="A140" i="10" s="1"/>
  <c r="K136" i="10"/>
  <c r="D136" i="10" s="1"/>
  <c r="I136" i="10"/>
  <c r="J136" i="10" s="1"/>
  <c r="C136" i="10" s="1"/>
  <c r="I132" i="10"/>
  <c r="J132" i="10" s="1"/>
  <c r="C132" i="10" s="1"/>
  <c r="E132" i="10" s="1"/>
  <c r="A132" i="10" s="1"/>
  <c r="K127" i="10"/>
  <c r="D127" i="10" s="1"/>
  <c r="I127" i="10"/>
  <c r="J127" i="10" s="1"/>
  <c r="C127" i="10" s="1"/>
  <c r="E127" i="10" s="1"/>
  <c r="A127" i="10" s="1"/>
  <c r="I123" i="10"/>
  <c r="J123" i="10" s="1"/>
  <c r="C123" i="10" s="1"/>
  <c r="E123" i="10" s="1"/>
  <c r="A123" i="10" s="1"/>
  <c r="K119" i="10"/>
  <c r="D119" i="10" s="1"/>
  <c r="I119" i="10"/>
  <c r="J119" i="10" s="1"/>
  <c r="C119" i="10" s="1"/>
  <c r="I115" i="10"/>
  <c r="J115" i="10" s="1"/>
  <c r="C115" i="10" s="1"/>
  <c r="E115" i="10" s="1"/>
  <c r="A115" i="10" s="1"/>
  <c r="K111" i="10"/>
  <c r="D111" i="10" s="1"/>
  <c r="I111" i="10"/>
  <c r="J111" i="10" s="1"/>
  <c r="C111" i="10" s="1"/>
  <c r="E111" i="10" s="1"/>
  <c r="A111" i="10" s="1"/>
  <c r="I107" i="10"/>
  <c r="J107" i="10" s="1"/>
  <c r="C107" i="10" s="1"/>
  <c r="E107" i="10" s="1"/>
  <c r="A107" i="10" s="1"/>
  <c r="K141" i="10"/>
  <c r="D141" i="10" s="1"/>
  <c r="E141" i="10" s="1"/>
  <c r="A141" i="10" s="1"/>
  <c r="K133" i="10"/>
  <c r="D133" i="10" s="1"/>
  <c r="E133" i="10" s="1"/>
  <c r="A133" i="10" s="1"/>
  <c r="K124" i="10"/>
  <c r="D124" i="10" s="1"/>
  <c r="E124" i="10" s="1"/>
  <c r="A124" i="10" s="1"/>
  <c r="K116" i="10"/>
  <c r="D116" i="10" s="1"/>
  <c r="E116" i="10" s="1"/>
  <c r="A116" i="10" s="1"/>
  <c r="K108" i="10"/>
  <c r="D108" i="10" s="1"/>
  <c r="E108" i="10" s="1"/>
  <c r="A108" i="10" s="1"/>
  <c r="I98" i="10"/>
  <c r="J98" i="10" s="1"/>
  <c r="C98" i="10" s="1"/>
  <c r="K98" i="10"/>
  <c r="D98" i="10" s="1"/>
  <c r="I97" i="10"/>
  <c r="J97" i="10" s="1"/>
  <c r="C97" i="10" s="1"/>
  <c r="E97" i="10" s="1"/>
  <c r="A97" i="10" s="1"/>
  <c r="I96" i="10"/>
  <c r="J96" i="10" s="1"/>
  <c r="C96" i="10" s="1"/>
  <c r="E96" i="10" s="1"/>
  <c r="A96" i="10" s="1"/>
  <c r="K87" i="10"/>
  <c r="D87" i="10" s="1"/>
  <c r="E87" i="10" s="1"/>
  <c r="A87" i="10" s="1"/>
  <c r="I82" i="10"/>
  <c r="J82" i="10" s="1"/>
  <c r="C82" i="10" s="1"/>
  <c r="E82" i="10" s="1"/>
  <c r="A82" i="10" s="1"/>
  <c r="K82" i="10"/>
  <c r="D82" i="10" s="1"/>
  <c r="I81" i="10"/>
  <c r="J81" i="10" s="1"/>
  <c r="C81" i="10" s="1"/>
  <c r="E81" i="10" s="1"/>
  <c r="A81" i="10" s="1"/>
  <c r="I80" i="10"/>
  <c r="J80" i="10" s="1"/>
  <c r="C80" i="10" s="1"/>
  <c r="E80" i="10" s="1"/>
  <c r="A80" i="10" s="1"/>
  <c r="K72" i="10"/>
  <c r="D72" i="10" s="1"/>
  <c r="E72" i="10" s="1"/>
  <c r="A72" i="10" s="1"/>
  <c r="K71" i="10"/>
  <c r="D71" i="10" s="1"/>
  <c r="E71" i="10" s="1"/>
  <c r="A71" i="10" s="1"/>
  <c r="I66" i="10"/>
  <c r="J66" i="10" s="1"/>
  <c r="C66" i="10" s="1"/>
  <c r="E66" i="10" s="1"/>
  <c r="A66" i="10" s="1"/>
  <c r="K66" i="10"/>
  <c r="D66" i="10" s="1"/>
  <c r="I65" i="10"/>
  <c r="J65" i="10" s="1"/>
  <c r="C65" i="10" s="1"/>
  <c r="E65" i="10" s="1"/>
  <c r="A65" i="10" s="1"/>
  <c r="I64" i="10"/>
  <c r="J64" i="10" s="1"/>
  <c r="C64" i="10" s="1"/>
  <c r="E64" i="10" s="1"/>
  <c r="A64" i="10" s="1"/>
  <c r="K56" i="10"/>
  <c r="D56" i="10" s="1"/>
  <c r="E56" i="10" s="1"/>
  <c r="A56" i="10" s="1"/>
  <c r="K55" i="10"/>
  <c r="D55" i="10" s="1"/>
  <c r="E55" i="10" s="1"/>
  <c r="A55" i="10" s="1"/>
  <c r="I50" i="10"/>
  <c r="J50" i="10" s="1"/>
  <c r="C50" i="10" s="1"/>
  <c r="E50" i="10" s="1"/>
  <c r="A50" i="10" s="1"/>
  <c r="K50" i="10"/>
  <c r="D50" i="10" s="1"/>
  <c r="I49" i="10"/>
  <c r="J49" i="10" s="1"/>
  <c r="C49" i="10" s="1"/>
  <c r="E49" i="10" s="1"/>
  <c r="A49" i="10" s="1"/>
  <c r="I48" i="10"/>
  <c r="J48" i="10" s="1"/>
  <c r="C48" i="10" s="1"/>
  <c r="E48" i="10" s="1"/>
  <c r="A48" i="10" s="1"/>
  <c r="K40" i="10"/>
  <c r="D40" i="10" s="1"/>
  <c r="E40" i="10" s="1"/>
  <c r="A40" i="10" s="1"/>
  <c r="K39" i="10"/>
  <c r="D39" i="10" s="1"/>
  <c r="E39" i="10" s="1"/>
  <c r="A39" i="10" s="1"/>
  <c r="I34" i="10"/>
  <c r="J34" i="10" s="1"/>
  <c r="C34" i="10" s="1"/>
  <c r="E34" i="10" s="1"/>
  <c r="A34" i="10" s="1"/>
  <c r="K34" i="10"/>
  <c r="D34" i="10" s="1"/>
  <c r="I33" i="10"/>
  <c r="J33" i="10" s="1"/>
  <c r="C33" i="10" s="1"/>
  <c r="E33" i="10" s="1"/>
  <c r="A33" i="10" s="1"/>
  <c r="I32" i="10"/>
  <c r="J32" i="10" s="1"/>
  <c r="C32" i="10" s="1"/>
  <c r="E32" i="10" s="1"/>
  <c r="A32" i="10" s="1"/>
  <c r="K24" i="10"/>
  <c r="D24" i="10" s="1"/>
  <c r="E24" i="10" s="1"/>
  <c r="A24" i="10" s="1"/>
  <c r="K23" i="10"/>
  <c r="D23" i="10" s="1"/>
  <c r="E23" i="10" s="1"/>
  <c r="A23" i="10" s="1"/>
  <c r="I18" i="10"/>
  <c r="J18" i="10" s="1"/>
  <c r="C18" i="10" s="1"/>
  <c r="E18" i="10" s="1"/>
  <c r="A18" i="10" s="1"/>
  <c r="K18" i="10"/>
  <c r="D18" i="10" s="1"/>
  <c r="I17" i="10"/>
  <c r="J17" i="10" s="1"/>
  <c r="C17" i="10" s="1"/>
  <c r="E17" i="10" s="1"/>
  <c r="A17" i="10" s="1"/>
  <c r="I16" i="10"/>
  <c r="J16" i="10" s="1"/>
  <c r="C16" i="10" s="1"/>
  <c r="E16" i="10" s="1"/>
  <c r="A16" i="10" s="1"/>
  <c r="I94" i="10"/>
  <c r="J94" i="10" s="1"/>
  <c r="C94" i="10" s="1"/>
  <c r="E94" i="10" s="1"/>
  <c r="A94" i="10" s="1"/>
  <c r="K94" i="10"/>
  <c r="D94" i="10" s="1"/>
  <c r="I78" i="10"/>
  <c r="J78" i="10" s="1"/>
  <c r="C78" i="10" s="1"/>
  <c r="E78" i="10" s="1"/>
  <c r="A78" i="10" s="1"/>
  <c r="K78" i="10"/>
  <c r="D78" i="10" s="1"/>
  <c r="K67" i="10"/>
  <c r="D67" i="10" s="1"/>
  <c r="E67" i="10" s="1"/>
  <c r="A67" i="10" s="1"/>
  <c r="I62" i="10"/>
  <c r="J62" i="10" s="1"/>
  <c r="C62" i="10" s="1"/>
  <c r="K62" i="10"/>
  <c r="D62" i="10" s="1"/>
  <c r="K51" i="10"/>
  <c r="D51" i="10" s="1"/>
  <c r="E51" i="10" s="1"/>
  <c r="A51" i="10" s="1"/>
  <c r="I46" i="10"/>
  <c r="J46" i="10" s="1"/>
  <c r="C46" i="10" s="1"/>
  <c r="E46" i="10" s="1"/>
  <c r="A46" i="10" s="1"/>
  <c r="K46" i="10"/>
  <c r="D46" i="10" s="1"/>
  <c r="K35" i="10"/>
  <c r="D35" i="10" s="1"/>
  <c r="E35" i="10" s="1"/>
  <c r="A35" i="10" s="1"/>
  <c r="I30" i="10"/>
  <c r="J30" i="10" s="1"/>
  <c r="C30" i="10" s="1"/>
  <c r="K30" i="10"/>
  <c r="D30" i="10" s="1"/>
  <c r="K19" i="10"/>
  <c r="D19" i="10" s="1"/>
  <c r="E19" i="10" s="1"/>
  <c r="A19" i="10" s="1"/>
  <c r="I90" i="10"/>
  <c r="J90" i="10" s="1"/>
  <c r="C90" i="10" s="1"/>
  <c r="E90" i="10" s="1"/>
  <c r="A90" i="10" s="1"/>
  <c r="K90" i="10"/>
  <c r="D90" i="10" s="1"/>
  <c r="I74" i="10"/>
  <c r="J74" i="10" s="1"/>
  <c r="C74" i="10" s="1"/>
  <c r="E74" i="10" s="1"/>
  <c r="A74" i="10" s="1"/>
  <c r="K74" i="10"/>
  <c r="D74" i="10" s="1"/>
  <c r="I73" i="10"/>
  <c r="J73" i="10" s="1"/>
  <c r="C73" i="10" s="1"/>
  <c r="E73" i="10" s="1"/>
  <c r="A73" i="10" s="1"/>
  <c r="I58" i="10"/>
  <c r="J58" i="10" s="1"/>
  <c r="C58" i="10" s="1"/>
  <c r="K58" i="10"/>
  <c r="D58" i="10" s="1"/>
  <c r="I57" i="10"/>
  <c r="J57" i="10" s="1"/>
  <c r="C57" i="10" s="1"/>
  <c r="E57" i="10" s="1"/>
  <c r="A57" i="10" s="1"/>
  <c r="I42" i="10"/>
  <c r="J42" i="10" s="1"/>
  <c r="C42" i="10" s="1"/>
  <c r="E42" i="10" s="1"/>
  <c r="A42" i="10" s="1"/>
  <c r="K42" i="10"/>
  <c r="D42" i="10" s="1"/>
  <c r="I41" i="10"/>
  <c r="J41" i="10" s="1"/>
  <c r="C41" i="10" s="1"/>
  <c r="E41" i="10" s="1"/>
  <c r="A41" i="10" s="1"/>
  <c r="I26" i="10"/>
  <c r="J26" i="10" s="1"/>
  <c r="C26" i="10" s="1"/>
  <c r="K26" i="10"/>
  <c r="D26" i="10" s="1"/>
  <c r="I25" i="10"/>
  <c r="J25" i="10" s="1"/>
  <c r="C25" i="10" s="1"/>
  <c r="E25" i="10" s="1"/>
  <c r="A25" i="10" s="1"/>
  <c r="I70" i="10"/>
  <c r="J70" i="10" s="1"/>
  <c r="C70" i="10" s="1"/>
  <c r="E70" i="10" s="1"/>
  <c r="A70" i="10" s="1"/>
  <c r="K70" i="10"/>
  <c r="D70" i="10" s="1"/>
  <c r="I54" i="10"/>
  <c r="J54" i="10" s="1"/>
  <c r="C54" i="10" s="1"/>
  <c r="E54" i="10" s="1"/>
  <c r="A54" i="10" s="1"/>
  <c r="K54" i="10"/>
  <c r="D54" i="10" s="1"/>
  <c r="I38" i="10"/>
  <c r="J38" i="10" s="1"/>
  <c r="C38" i="10" s="1"/>
  <c r="E38" i="10" s="1"/>
  <c r="A38" i="10" s="1"/>
  <c r="K38" i="10"/>
  <c r="D38" i="10" s="1"/>
  <c r="I22" i="10"/>
  <c r="J22" i="10" s="1"/>
  <c r="C22" i="10" s="1"/>
  <c r="E22" i="10" s="1"/>
  <c r="A22" i="10" s="1"/>
  <c r="K22" i="10"/>
  <c r="D22" i="10" s="1"/>
  <c r="K726" i="10"/>
  <c r="D726" i="10" s="1"/>
  <c r="I726" i="10"/>
  <c r="J726" i="10" s="1"/>
  <c r="C726" i="10" s="1"/>
  <c r="K713" i="10"/>
  <c r="D713" i="10" s="1"/>
  <c r="I713" i="10"/>
  <c r="J713" i="10" s="1"/>
  <c r="C713" i="10" s="1"/>
  <c r="K704" i="10"/>
  <c r="D704" i="10" s="1"/>
  <c r="I704" i="10"/>
  <c r="J704" i="10" s="1"/>
  <c r="C704" i="10" s="1"/>
  <c r="K696" i="10"/>
  <c r="D696" i="10" s="1"/>
  <c r="I696" i="10"/>
  <c r="J696" i="10" s="1"/>
  <c r="C696" i="10" s="1"/>
  <c r="I730" i="10"/>
  <c r="J730" i="10" s="1"/>
  <c r="C730" i="10" s="1"/>
  <c r="E730" i="10" s="1"/>
  <c r="A730" i="10" s="1"/>
  <c r="K730" i="10"/>
  <c r="D730" i="10" s="1"/>
  <c r="I721" i="10"/>
  <c r="J721" i="10" s="1"/>
  <c r="C721" i="10" s="1"/>
  <c r="E721" i="10" s="1"/>
  <c r="A721" i="10" s="1"/>
  <c r="K721" i="10"/>
  <c r="D721" i="10" s="1"/>
  <c r="I709" i="10"/>
  <c r="J709" i="10" s="1"/>
  <c r="C709" i="10" s="1"/>
  <c r="E709" i="10" s="1"/>
  <c r="A709" i="10" s="1"/>
  <c r="K709" i="10"/>
  <c r="D709" i="10" s="1"/>
  <c r="I700" i="10"/>
  <c r="J700" i="10" s="1"/>
  <c r="C700" i="10" s="1"/>
  <c r="E700" i="10" s="1"/>
  <c r="A700" i="10" s="1"/>
  <c r="K700" i="10"/>
  <c r="D700" i="10" s="1"/>
  <c r="K679" i="10"/>
  <c r="D679" i="10" s="1"/>
  <c r="I679" i="10"/>
  <c r="J679" i="10" s="1"/>
  <c r="C679" i="10" s="1"/>
  <c r="K732" i="10"/>
  <c r="D732" i="10" s="1"/>
  <c r="E732" i="10" s="1"/>
  <c r="A732" i="10" s="1"/>
  <c r="I728" i="10"/>
  <c r="J728" i="10" s="1"/>
  <c r="C728" i="10" s="1"/>
  <c r="E728" i="10" s="1"/>
  <c r="A728" i="10" s="1"/>
  <c r="K724" i="10"/>
  <c r="D724" i="10" s="1"/>
  <c r="E724" i="10" s="1"/>
  <c r="A724" i="10" s="1"/>
  <c r="I719" i="10"/>
  <c r="J719" i="10" s="1"/>
  <c r="C719" i="10" s="1"/>
  <c r="E719" i="10" s="1"/>
  <c r="A719" i="10" s="1"/>
  <c r="K711" i="10"/>
  <c r="D711" i="10" s="1"/>
  <c r="E711" i="10" s="1"/>
  <c r="A711" i="10" s="1"/>
  <c r="I707" i="10"/>
  <c r="J707" i="10" s="1"/>
  <c r="C707" i="10" s="1"/>
  <c r="E707" i="10" s="1"/>
  <c r="A707" i="10" s="1"/>
  <c r="K702" i="10"/>
  <c r="D702" i="10" s="1"/>
  <c r="E702" i="10" s="1"/>
  <c r="A702" i="10" s="1"/>
  <c r="I698" i="10"/>
  <c r="J698" i="10" s="1"/>
  <c r="C698" i="10" s="1"/>
  <c r="E698" i="10" s="1"/>
  <c r="A698" i="10" s="1"/>
  <c r="K694" i="10"/>
  <c r="D694" i="10" s="1"/>
  <c r="E694" i="10" s="1"/>
  <c r="A694" i="10" s="1"/>
  <c r="I692" i="10"/>
  <c r="J692" i="10" s="1"/>
  <c r="C692" i="10" s="1"/>
  <c r="K692" i="10"/>
  <c r="D692" i="10" s="1"/>
  <c r="K669" i="10"/>
  <c r="D669" i="10" s="1"/>
  <c r="I669" i="10"/>
  <c r="J669" i="10" s="1"/>
  <c r="C669" i="10" s="1"/>
  <c r="E669" i="10" s="1"/>
  <c r="A669" i="10" s="1"/>
  <c r="K661" i="10"/>
  <c r="D661" i="10" s="1"/>
  <c r="I661" i="10"/>
  <c r="J661" i="10" s="1"/>
  <c r="C661" i="10" s="1"/>
  <c r="E661" i="10" s="1"/>
  <c r="A661" i="10" s="1"/>
  <c r="K653" i="10"/>
  <c r="D653" i="10" s="1"/>
  <c r="I653" i="10"/>
  <c r="J653" i="10" s="1"/>
  <c r="C653" i="10" s="1"/>
  <c r="E653" i="10" s="1"/>
  <c r="A653" i="10" s="1"/>
  <c r="K687" i="10"/>
  <c r="D687" i="10" s="1"/>
  <c r="I687" i="10"/>
  <c r="J687" i="10" s="1"/>
  <c r="C687" i="10" s="1"/>
  <c r="E687" i="10" s="1"/>
  <c r="A687" i="10" s="1"/>
  <c r="K685" i="10"/>
  <c r="D685" i="10" s="1"/>
  <c r="E685" i="10" s="1"/>
  <c r="A685" i="10" s="1"/>
  <c r="I683" i="10"/>
  <c r="J683" i="10" s="1"/>
  <c r="C683" i="10" s="1"/>
  <c r="E683" i="10" s="1"/>
  <c r="A683" i="10" s="1"/>
  <c r="K683" i="10"/>
  <c r="D683" i="10" s="1"/>
  <c r="I673" i="10"/>
  <c r="J673" i="10" s="1"/>
  <c r="C673" i="10" s="1"/>
  <c r="E673" i="10" s="1"/>
  <c r="A673" i="10" s="1"/>
  <c r="K673" i="10"/>
  <c r="D673" i="10" s="1"/>
  <c r="I665" i="10"/>
  <c r="J665" i="10" s="1"/>
  <c r="C665" i="10" s="1"/>
  <c r="E665" i="10" s="1"/>
  <c r="A665" i="10" s="1"/>
  <c r="K665" i="10"/>
  <c r="D665" i="10" s="1"/>
  <c r="I657" i="10"/>
  <c r="J657" i="10" s="1"/>
  <c r="C657" i="10" s="1"/>
  <c r="E657" i="10" s="1"/>
  <c r="A657" i="10" s="1"/>
  <c r="K657" i="10"/>
  <c r="D657" i="10" s="1"/>
  <c r="K714" i="10"/>
  <c r="D714" i="10" s="1"/>
  <c r="I714" i="10"/>
  <c r="J714" i="10" s="1"/>
  <c r="C714" i="10" s="1"/>
  <c r="E714" i="10" s="1"/>
  <c r="A714" i="10" s="1"/>
  <c r="K566" i="10"/>
  <c r="D566" i="10" s="1"/>
  <c r="I566" i="10"/>
  <c r="J566" i="10" s="1"/>
  <c r="C566" i="10" s="1"/>
  <c r="K441" i="10"/>
  <c r="D441" i="10" s="1"/>
  <c r="I441" i="10"/>
  <c r="J441" i="10" s="1"/>
  <c r="C441" i="10" s="1"/>
  <c r="E441" i="10" s="1"/>
  <c r="A441" i="10" s="1"/>
  <c r="K675" i="10"/>
  <c r="D675" i="10" s="1"/>
  <c r="E675" i="10" s="1"/>
  <c r="A675" i="10" s="1"/>
  <c r="I671" i="10"/>
  <c r="J671" i="10" s="1"/>
  <c r="C671" i="10" s="1"/>
  <c r="E671" i="10" s="1"/>
  <c r="A671" i="10" s="1"/>
  <c r="K667" i="10"/>
  <c r="D667" i="10" s="1"/>
  <c r="E667" i="10" s="1"/>
  <c r="A667" i="10" s="1"/>
  <c r="I663" i="10"/>
  <c r="J663" i="10" s="1"/>
  <c r="C663" i="10" s="1"/>
  <c r="E663" i="10" s="1"/>
  <c r="A663" i="10" s="1"/>
  <c r="K659" i="10"/>
  <c r="D659" i="10" s="1"/>
  <c r="E659" i="10" s="1"/>
  <c r="A659" i="10" s="1"/>
  <c r="I655" i="10"/>
  <c r="J655" i="10" s="1"/>
  <c r="C655" i="10" s="1"/>
  <c r="E655" i="10" s="1"/>
  <c r="A655" i="10" s="1"/>
  <c r="I716" i="10"/>
  <c r="J716" i="10" s="1"/>
  <c r="C716" i="10" s="1"/>
  <c r="K716" i="10"/>
  <c r="D716" i="10" s="1"/>
  <c r="I576" i="10"/>
  <c r="J576" i="10" s="1"/>
  <c r="C576" i="10" s="1"/>
  <c r="K576" i="10"/>
  <c r="D576" i="10" s="1"/>
  <c r="I519" i="10"/>
  <c r="J519" i="10" s="1"/>
  <c r="C519" i="10" s="1"/>
  <c r="K519" i="10"/>
  <c r="D519" i="10" s="1"/>
  <c r="I364" i="10"/>
  <c r="J364" i="10" s="1"/>
  <c r="C364" i="10" s="1"/>
  <c r="K364" i="10"/>
  <c r="D364" i="10" s="1"/>
  <c r="I425" i="10"/>
  <c r="J425" i="10" s="1"/>
  <c r="C425" i="10" s="1"/>
  <c r="K425" i="10"/>
  <c r="D425" i="10" s="1"/>
  <c r="I249" i="10"/>
  <c r="J249" i="10" s="1"/>
  <c r="C249" i="10" s="1"/>
  <c r="K249" i="10"/>
  <c r="D249" i="10" s="1"/>
  <c r="K208" i="10"/>
  <c r="D208" i="10" s="1"/>
  <c r="I208" i="10"/>
  <c r="J208" i="10" s="1"/>
  <c r="C208" i="10" s="1"/>
  <c r="E208" i="10" s="1"/>
  <c r="A208" i="10" s="1"/>
  <c r="E722" i="10"/>
  <c r="A722" i="10" s="1"/>
  <c r="K581" i="10"/>
  <c r="D581" i="10" s="1"/>
  <c r="I581" i="10"/>
  <c r="J581" i="10" s="1"/>
  <c r="C581" i="10" s="1"/>
  <c r="E754" i="10"/>
  <c r="A754" i="10" s="1"/>
  <c r="K346" i="10"/>
  <c r="D346" i="10" s="1"/>
  <c r="I346" i="10"/>
  <c r="J346" i="10" s="1"/>
  <c r="C346" i="10" s="1"/>
  <c r="E346" i="10" s="1"/>
  <c r="A346" i="10" s="1"/>
  <c r="K190" i="10"/>
  <c r="D190" i="10" s="1"/>
  <c r="I190" i="10"/>
  <c r="J190" i="10" s="1"/>
  <c r="C190" i="10" s="1"/>
  <c r="I205" i="10"/>
  <c r="J205" i="10" s="1"/>
  <c r="C205" i="10" s="1"/>
  <c r="E205" i="10" s="1"/>
  <c r="A205" i="10" s="1"/>
  <c r="K205" i="10"/>
  <c r="D205" i="10" s="1"/>
  <c r="I577" i="10"/>
  <c r="J577" i="10" s="1"/>
  <c r="C577" i="10" s="1"/>
  <c r="E577" i="10" s="1"/>
  <c r="A577" i="10" s="1"/>
  <c r="K577" i="10"/>
  <c r="D577" i="10" s="1"/>
  <c r="I523" i="10"/>
  <c r="J523" i="10" s="1"/>
  <c r="C523" i="10" s="1"/>
  <c r="E523" i="10" s="1"/>
  <c r="A523" i="10" s="1"/>
  <c r="K523" i="10"/>
  <c r="D523" i="10" s="1"/>
  <c r="I370" i="10"/>
  <c r="J370" i="10" s="1"/>
  <c r="C370" i="10" s="1"/>
  <c r="E370" i="10" s="1"/>
  <c r="A370" i="10" s="1"/>
  <c r="K370" i="10"/>
  <c r="D370" i="10" s="1"/>
  <c r="I413" i="10"/>
  <c r="J413" i="10" s="1"/>
  <c r="C413" i="10" s="1"/>
  <c r="E413" i="10" s="1"/>
  <c r="A413" i="10" s="1"/>
  <c r="K413" i="10"/>
  <c r="D413" i="10" s="1"/>
  <c r="I237" i="10"/>
  <c r="J237" i="10" s="1"/>
  <c r="C237" i="10" s="1"/>
  <c r="E237" i="10" s="1"/>
  <c r="A237" i="10" s="1"/>
  <c r="K237" i="10"/>
  <c r="D237" i="10" s="1"/>
  <c r="K209" i="10"/>
  <c r="D209" i="10" s="1"/>
  <c r="E209" i="10" s="1"/>
  <c r="A209" i="10" s="1"/>
  <c r="K722" i="10"/>
  <c r="D722" i="10" s="1"/>
  <c r="K520" i="10"/>
  <c r="D520" i="10" s="1"/>
  <c r="E520" i="10" s="1"/>
  <c r="A520" i="10" s="1"/>
  <c r="K754" i="10"/>
  <c r="D754" i="10" s="1"/>
  <c r="K412" i="10"/>
  <c r="D412" i="10" s="1"/>
  <c r="E412" i="10" s="1"/>
  <c r="A412" i="10" s="1"/>
  <c r="K248" i="10"/>
  <c r="D248" i="10" s="1"/>
  <c r="E248" i="10" s="1"/>
  <c r="A248" i="10" s="1"/>
  <c r="M17" i="1"/>
  <c r="AR17" i="1"/>
  <c r="AR24" i="1"/>
  <c r="AR22" i="1"/>
  <c r="AR20" i="1"/>
  <c r="AR18" i="1"/>
  <c r="AR26" i="1"/>
  <c r="AR16" i="1"/>
  <c r="AR25" i="1"/>
  <c r="AR23" i="1"/>
  <c r="AR21" i="1"/>
  <c r="AR19" i="1"/>
  <c r="D8" i="8"/>
  <c r="D7" i="8" s="1"/>
  <c r="D9" i="8" s="1"/>
  <c r="AR14" i="1"/>
  <c r="C8" i="8"/>
  <c r="Y18" i="1" l="1"/>
  <c r="Z18" i="1" s="1"/>
  <c r="Y22" i="1"/>
  <c r="Z22" i="1" s="1"/>
  <c r="C10" i="8"/>
  <c r="C7" i="8"/>
  <c r="E581" i="10"/>
  <c r="A581" i="10" s="1"/>
  <c r="E425" i="10"/>
  <c r="A425" i="10" s="1"/>
  <c r="E519" i="10"/>
  <c r="A519" i="10" s="1"/>
  <c r="E716" i="10"/>
  <c r="A716" i="10" s="1"/>
  <c r="E679" i="10"/>
  <c r="A679" i="10" s="1"/>
  <c r="E704" i="10"/>
  <c r="A704" i="10" s="1"/>
  <c r="E726" i="10"/>
  <c r="A726" i="10" s="1"/>
  <c r="E26" i="10"/>
  <c r="A26" i="10" s="1"/>
  <c r="E62" i="10"/>
  <c r="A62" i="10" s="1"/>
  <c r="E119" i="10"/>
  <c r="A119" i="10" s="1"/>
  <c r="E86" i="10"/>
  <c r="A86" i="10" s="1"/>
  <c r="E110" i="10"/>
  <c r="A110" i="10" s="1"/>
  <c r="E126" i="10"/>
  <c r="A126" i="10" s="1"/>
  <c r="E153" i="10"/>
  <c r="A153" i="10" s="1"/>
  <c r="E102" i="10"/>
  <c r="A102" i="10" s="1"/>
  <c r="E120" i="10"/>
  <c r="A120" i="10" s="1"/>
  <c r="E228" i="10"/>
  <c r="A228" i="10" s="1"/>
  <c r="E236" i="10"/>
  <c r="A236" i="10" s="1"/>
  <c r="E246" i="10"/>
  <c r="A246" i="10" s="1"/>
  <c r="E258" i="10"/>
  <c r="A258" i="10" s="1"/>
  <c r="E270" i="10"/>
  <c r="A270" i="10" s="1"/>
  <c r="E286" i="10"/>
  <c r="A286" i="10" s="1"/>
  <c r="E302" i="10"/>
  <c r="A302" i="10" s="1"/>
  <c r="E222" i="10"/>
  <c r="A222" i="10" s="1"/>
  <c r="E230" i="10"/>
  <c r="A230" i="10" s="1"/>
  <c r="E239" i="10"/>
  <c r="A239" i="10" s="1"/>
  <c r="E256" i="10"/>
  <c r="A256" i="10" s="1"/>
  <c r="E272" i="10"/>
  <c r="A272" i="10" s="1"/>
  <c r="E288" i="10"/>
  <c r="A288" i="10" s="1"/>
  <c r="Y25" i="1" s="1"/>
  <c r="Z25" i="1" s="1"/>
  <c r="E304" i="10"/>
  <c r="A304" i="10" s="1"/>
  <c r="E408" i="10"/>
  <c r="A408" i="10" s="1"/>
  <c r="E437" i="10"/>
  <c r="A437" i="10" s="1"/>
  <c r="E447" i="10"/>
  <c r="A447" i="10" s="1"/>
  <c r="E466" i="10"/>
  <c r="A466" i="10" s="1"/>
  <c r="E424" i="10"/>
  <c r="A424" i="10" s="1"/>
  <c r="E467" i="10"/>
  <c r="A467" i="10" s="1"/>
  <c r="E310" i="10"/>
  <c r="A310" i="10" s="1"/>
  <c r="E319" i="10"/>
  <c r="A319" i="10" s="1"/>
  <c r="E327" i="10"/>
  <c r="A327" i="10" s="1"/>
  <c r="E335" i="10"/>
  <c r="A335" i="10" s="1"/>
  <c r="E343" i="10"/>
  <c r="A343" i="10" s="1"/>
  <c r="E352" i="10"/>
  <c r="A352" i="10" s="1"/>
  <c r="E360" i="10"/>
  <c r="A360" i="10" s="1"/>
  <c r="E373" i="10"/>
  <c r="A373" i="10" s="1"/>
  <c r="E382" i="10"/>
  <c r="A382" i="10" s="1"/>
  <c r="E390" i="10"/>
  <c r="A390" i="10" s="1"/>
  <c r="E398" i="10"/>
  <c r="A398" i="10" s="1"/>
  <c r="E415" i="10"/>
  <c r="A415" i="10" s="1"/>
  <c r="E459" i="10"/>
  <c r="A459" i="10" s="1"/>
  <c r="E478" i="10"/>
  <c r="A478" i="10" s="1"/>
  <c r="E9" i="10"/>
  <c r="A9" i="10" s="1"/>
  <c r="Y21" i="1"/>
  <c r="Z21" i="1" s="1"/>
  <c r="Y16" i="1"/>
  <c r="Z16" i="1" s="1"/>
  <c r="E502" i="10"/>
  <c r="A502" i="10" s="1"/>
  <c r="Y24" i="1"/>
  <c r="Z24" i="1" s="1"/>
  <c r="Y20" i="1"/>
  <c r="Z20" i="1" s="1"/>
  <c r="Y17" i="1"/>
  <c r="Z17" i="1" s="1"/>
  <c r="AB17" i="1" s="1"/>
  <c r="E190" i="10"/>
  <c r="A190" i="10" s="1"/>
  <c r="E249" i="10"/>
  <c r="A249" i="10" s="1"/>
  <c r="E364" i="10"/>
  <c r="A364" i="10" s="1"/>
  <c r="E576" i="10"/>
  <c r="A576" i="10" s="1"/>
  <c r="E566" i="10"/>
  <c r="A566" i="10" s="1"/>
  <c r="E692" i="10"/>
  <c r="A692" i="10" s="1"/>
  <c r="E696" i="10"/>
  <c r="A696" i="10" s="1"/>
  <c r="E713" i="10"/>
  <c r="A713" i="10" s="1"/>
  <c r="E58" i="10"/>
  <c r="A58" i="10" s="1"/>
  <c r="E30" i="10"/>
  <c r="A30" i="10" s="1"/>
  <c r="E98" i="10"/>
  <c r="A98" i="10" s="1"/>
  <c r="E136" i="10"/>
  <c r="A136" i="10" s="1"/>
  <c r="E83" i="10"/>
  <c r="A83" i="10" s="1"/>
  <c r="E88" i="10"/>
  <c r="A88" i="10" s="1"/>
  <c r="E118" i="10"/>
  <c r="A118" i="10" s="1"/>
  <c r="E135" i="10"/>
  <c r="A135" i="10" s="1"/>
  <c r="E169" i="10"/>
  <c r="A169" i="10" s="1"/>
  <c r="E99" i="10"/>
  <c r="A99" i="10" s="1"/>
  <c r="E104" i="10"/>
  <c r="A104" i="10" s="1"/>
  <c r="E137" i="10"/>
  <c r="A137" i="10" s="1"/>
  <c r="E224" i="10"/>
  <c r="A224" i="10" s="1"/>
  <c r="E232" i="10"/>
  <c r="A232" i="10" s="1"/>
  <c r="E241" i="10"/>
  <c r="A241" i="10" s="1"/>
  <c r="E254" i="10"/>
  <c r="A254" i="10" s="1"/>
  <c r="E262" i="10"/>
  <c r="A262" i="10" s="1"/>
  <c r="E278" i="10"/>
  <c r="A278" i="10" s="1"/>
  <c r="E294" i="10"/>
  <c r="A294" i="10" s="1"/>
  <c r="E172" i="10"/>
  <c r="A172" i="10" s="1"/>
  <c r="E173" i="10"/>
  <c r="A173" i="10" s="1"/>
  <c r="E226" i="10"/>
  <c r="A226" i="10" s="1"/>
  <c r="E234" i="10"/>
  <c r="A234" i="10" s="1"/>
  <c r="E243" i="10"/>
  <c r="A243" i="10" s="1"/>
  <c r="E264" i="10"/>
  <c r="A264" i="10" s="1"/>
  <c r="E280" i="10"/>
  <c r="A280" i="10" s="1"/>
  <c r="E296" i="10"/>
  <c r="A296" i="10" s="1"/>
  <c r="E433" i="10"/>
  <c r="A433" i="10" s="1"/>
  <c r="E452" i="10"/>
  <c r="A452" i="10" s="1"/>
  <c r="E461" i="10"/>
  <c r="A461" i="10" s="1"/>
  <c r="E470" i="10"/>
  <c r="A470" i="10" s="1"/>
  <c r="E479" i="10"/>
  <c r="A479" i="10" s="1"/>
  <c r="E429" i="10"/>
  <c r="A429" i="10" s="1"/>
  <c r="E438" i="10"/>
  <c r="A438" i="10" s="1"/>
  <c r="E453" i="10"/>
  <c r="A453" i="10" s="1"/>
  <c r="E481" i="10"/>
  <c r="A481" i="10" s="1"/>
  <c r="E314" i="10"/>
  <c r="A314" i="10" s="1"/>
  <c r="E323" i="10"/>
  <c r="A323" i="10" s="1"/>
  <c r="E331" i="10"/>
  <c r="A331" i="10" s="1"/>
  <c r="E339" i="10"/>
  <c r="A339" i="10" s="1"/>
  <c r="E348" i="10"/>
  <c r="A348" i="10" s="1"/>
  <c r="E356" i="10"/>
  <c r="A356" i="10" s="1"/>
  <c r="E368" i="10"/>
  <c r="A368" i="10" s="1"/>
  <c r="E377" i="10"/>
  <c r="A377" i="10" s="1"/>
  <c r="E386" i="10"/>
  <c r="A386" i="10" s="1"/>
  <c r="E394" i="10"/>
  <c r="A394" i="10" s="1"/>
  <c r="E402" i="10"/>
  <c r="A402" i="10" s="1"/>
  <c r="E420" i="10"/>
  <c r="A420" i="10" s="1"/>
  <c r="E430" i="10"/>
  <c r="A430" i="10" s="1"/>
  <c r="E451" i="10"/>
  <c r="A451" i="10" s="1"/>
  <c r="E498" i="10"/>
  <c r="A498" i="10" s="1"/>
  <c r="E5" i="10"/>
  <c r="A5" i="10" s="1"/>
  <c r="E488" i="10"/>
  <c r="A488" i="10" s="1"/>
  <c r="E499" i="10"/>
  <c r="A499" i="10" s="1"/>
  <c r="Y23" i="1"/>
  <c r="Z23" i="1" s="1"/>
  <c r="Y19" i="1"/>
  <c r="Z19" i="1" s="1"/>
  <c r="E403" i="10"/>
  <c r="A403" i="10" s="1"/>
  <c r="E446" i="10"/>
  <c r="A446" i="10" s="1"/>
  <c r="E455" i="10"/>
  <c r="A455" i="10" s="1"/>
  <c r="E497" i="10"/>
  <c r="A497" i="10" s="1"/>
  <c r="E501" i="10"/>
  <c r="A501" i="10" s="1"/>
  <c r="Y26" i="1"/>
  <c r="Z26" i="1" s="1"/>
  <c r="M18" i="1"/>
  <c r="AT17" i="1"/>
  <c r="AW17" i="1" s="1"/>
  <c r="D11" i="8"/>
  <c r="D13" i="8" s="1"/>
  <c r="D14" i="8" s="1"/>
  <c r="D10" i="8"/>
  <c r="C9" i="8"/>
  <c r="AB25" i="1" l="1"/>
  <c r="AA25" i="1"/>
  <c r="AB19" i="1"/>
  <c r="AA19" i="1"/>
  <c r="AB23" i="1"/>
  <c r="AA23" i="1"/>
  <c r="AB20" i="1"/>
  <c r="AA20" i="1"/>
  <c r="AT26" i="1"/>
  <c r="AW26" i="1" s="1"/>
  <c r="AA26" i="1"/>
  <c r="AB26" i="1"/>
  <c r="AB24" i="1"/>
  <c r="AA24" i="1"/>
  <c r="AB16" i="1"/>
  <c r="AA16" i="1"/>
  <c r="AT16" i="1"/>
  <c r="AW16" i="1" s="1"/>
  <c r="AB21" i="1"/>
  <c r="AA21" i="1"/>
  <c r="AC17" i="1"/>
  <c r="AD17" i="1" s="1"/>
  <c r="AI17" i="1"/>
  <c r="AE17" i="1"/>
  <c r="AM17" i="1" s="1"/>
  <c r="AB22" i="1"/>
  <c r="AA22" i="1"/>
  <c r="AA17" i="1"/>
  <c r="AB18" i="1"/>
  <c r="AA18" i="1"/>
  <c r="M19" i="1"/>
  <c r="AT18" i="1"/>
  <c r="AW18" i="1" s="1"/>
  <c r="DE14" i="1"/>
  <c r="AY16" i="1"/>
  <c r="AY17" i="1"/>
  <c r="AY18" i="1"/>
  <c r="AY26" i="1"/>
  <c r="CK14" i="1"/>
  <c r="ES14" i="1"/>
  <c r="DY14" i="1"/>
  <c r="C11" i="8"/>
  <c r="D12" i="8"/>
  <c r="AI24" i="1" l="1"/>
  <c r="AE24" i="1"/>
  <c r="AM24" i="1" s="1"/>
  <c r="AC24" i="1"/>
  <c r="AD24" i="1" s="1"/>
  <c r="AK17" i="1"/>
  <c r="AF17" i="1"/>
  <c r="AG17" i="1" s="1"/>
  <c r="AH17" i="1" s="1"/>
  <c r="AI26" i="1"/>
  <c r="AE26" i="1"/>
  <c r="AM26" i="1" s="1"/>
  <c r="AC26" i="1"/>
  <c r="AD26" i="1" s="1"/>
  <c r="AI20" i="1"/>
  <c r="AE20" i="1"/>
  <c r="AM20" i="1" s="1"/>
  <c r="AC20" i="1"/>
  <c r="AD20" i="1" s="1"/>
  <c r="AI19" i="1"/>
  <c r="AE19" i="1"/>
  <c r="AM19" i="1" s="1"/>
  <c r="AC19" i="1"/>
  <c r="AD19" i="1" s="1"/>
  <c r="AE22" i="1"/>
  <c r="AM22" i="1" s="1"/>
  <c r="AC22" i="1"/>
  <c r="AD22" i="1" s="1"/>
  <c r="AI22" i="1"/>
  <c r="AE16" i="1"/>
  <c r="AM16" i="1" s="1"/>
  <c r="AC16" i="1"/>
  <c r="AD16" i="1" s="1"/>
  <c r="AI16" i="1"/>
  <c r="AC18" i="1"/>
  <c r="AD18" i="1" s="1"/>
  <c r="AI18" i="1"/>
  <c r="AE18" i="1"/>
  <c r="AM18" i="1" s="1"/>
  <c r="AE21" i="1"/>
  <c r="AM21" i="1" s="1"/>
  <c r="AC21" i="1"/>
  <c r="AD21" i="1" s="1"/>
  <c r="AI21" i="1"/>
  <c r="AI23" i="1"/>
  <c r="AE23" i="1"/>
  <c r="AM23" i="1" s="1"/>
  <c r="AC23" i="1"/>
  <c r="AD23" i="1" s="1"/>
  <c r="AC25" i="1"/>
  <c r="AD25" i="1" s="1"/>
  <c r="AI25" i="1"/>
  <c r="AE25" i="1"/>
  <c r="AM25" i="1" s="1"/>
  <c r="AT19" i="1"/>
  <c r="AW19" i="1" s="1"/>
  <c r="AY19" i="1" s="1"/>
  <c r="M20" i="1"/>
  <c r="C13" i="8"/>
  <c r="C14" i="8" s="1"/>
  <c r="C12" i="8"/>
  <c r="AK16" i="1" l="1"/>
  <c r="AF16" i="1"/>
  <c r="AG16" i="1" s="1"/>
  <c r="AH16" i="1" s="1"/>
  <c r="AK20" i="1"/>
  <c r="AF20" i="1"/>
  <c r="AG20" i="1" s="1"/>
  <c r="AH20" i="1" s="1"/>
  <c r="AN17" i="1"/>
  <c r="AO17" i="1" s="1"/>
  <c r="AP17" i="1" s="1"/>
  <c r="CY17" i="1"/>
  <c r="CE17" i="1"/>
  <c r="DS17" i="1"/>
  <c r="EM17" i="1"/>
  <c r="BK17" i="1"/>
  <c r="AK25" i="1"/>
  <c r="AF25" i="1"/>
  <c r="AG25" i="1"/>
  <c r="AH25" i="1" s="1"/>
  <c r="AK19" i="1"/>
  <c r="AF19" i="1"/>
  <c r="AG19" i="1" s="1"/>
  <c r="AH19" i="1" s="1"/>
  <c r="AK24" i="1"/>
  <c r="AF24" i="1"/>
  <c r="AG24" i="1" s="1"/>
  <c r="AH24" i="1" s="1"/>
  <c r="AK21" i="1"/>
  <c r="AF21" i="1"/>
  <c r="AG21" i="1" s="1"/>
  <c r="AH21" i="1" s="1"/>
  <c r="AK18" i="1"/>
  <c r="AF18" i="1"/>
  <c r="AG18" i="1" s="1"/>
  <c r="AH18" i="1" s="1"/>
  <c r="AK23" i="1"/>
  <c r="AF23" i="1"/>
  <c r="AG23" i="1" s="1"/>
  <c r="AH23" i="1" s="1"/>
  <c r="AK22" i="1"/>
  <c r="AF22" i="1"/>
  <c r="AG22" i="1" s="1"/>
  <c r="AH22" i="1" s="1"/>
  <c r="AK26" i="1"/>
  <c r="AF26" i="1"/>
  <c r="AG26" i="1"/>
  <c r="AH26" i="1" s="1"/>
  <c r="AT20" i="1"/>
  <c r="AW20" i="1" s="1"/>
  <c r="AY20" i="1" s="1"/>
  <c r="M21" i="1"/>
  <c r="AS25" i="1"/>
  <c r="AV25" i="1" s="1"/>
  <c r="DD14" i="1"/>
  <c r="AS26" i="1"/>
  <c r="AV26" i="1" s="1"/>
  <c r="AS17" i="1"/>
  <c r="AV17" i="1" s="1"/>
  <c r="AS23" i="1"/>
  <c r="AV23" i="1" s="1"/>
  <c r="AS21" i="1"/>
  <c r="AV21" i="1" s="1"/>
  <c r="AS19" i="1"/>
  <c r="AV19" i="1" s="1"/>
  <c r="AX17" i="1"/>
  <c r="AX16" i="1"/>
  <c r="AX18" i="1"/>
  <c r="AX19" i="1"/>
  <c r="AX26" i="1"/>
  <c r="AS24" i="1"/>
  <c r="AV24" i="1" s="1"/>
  <c r="AS18" i="1"/>
  <c r="AV18" i="1" s="1"/>
  <c r="AS20" i="1"/>
  <c r="AV20" i="1" s="1"/>
  <c r="AS16" i="1"/>
  <c r="AV16" i="1" s="1"/>
  <c r="AS22" i="1"/>
  <c r="AV22" i="1" s="1"/>
  <c r="ER14" i="1"/>
  <c r="DX14" i="1"/>
  <c r="CJ14" i="1"/>
  <c r="AS14" i="1"/>
  <c r="AV14" i="1" s="1"/>
  <c r="AN23" i="1" l="1"/>
  <c r="AO23" i="1" s="1"/>
  <c r="AP23" i="1" s="1"/>
  <c r="AL23" i="1"/>
  <c r="DS23" i="1"/>
  <c r="CY23" i="1"/>
  <c r="EM23" i="1"/>
  <c r="CE23" i="1"/>
  <c r="BK23" i="1"/>
  <c r="AL20" i="1"/>
  <c r="AN21" i="1"/>
  <c r="AO21" i="1" s="1"/>
  <c r="AP21" i="1" s="1"/>
  <c r="AL21" i="1"/>
  <c r="EM21" i="1"/>
  <c r="BK21" i="1"/>
  <c r="CE21" i="1"/>
  <c r="DS21" i="1"/>
  <c r="CY21" i="1"/>
  <c r="AN25" i="1"/>
  <c r="AO25" i="1" s="1"/>
  <c r="AP25" i="1" s="1"/>
  <c r="AL25" i="1"/>
  <c r="DS25" i="1"/>
  <c r="EM25" i="1"/>
  <c r="CY25" i="1"/>
  <c r="CE25" i="1"/>
  <c r="BK25" i="1"/>
  <c r="AN22" i="1"/>
  <c r="AO22" i="1" s="1"/>
  <c r="AP22" i="1" s="1"/>
  <c r="AL22" i="1"/>
  <c r="CY22" i="1"/>
  <c r="CE22" i="1"/>
  <c r="DS22" i="1"/>
  <c r="BK22" i="1"/>
  <c r="EM22" i="1"/>
  <c r="AN19" i="1"/>
  <c r="AO19" i="1" s="1"/>
  <c r="AP19" i="1" s="1"/>
  <c r="AL19" i="1"/>
  <c r="CY19" i="1"/>
  <c r="DS19" i="1"/>
  <c r="EM19" i="1"/>
  <c r="BK19" i="1"/>
  <c r="CE19" i="1"/>
  <c r="AN20" i="1"/>
  <c r="AO20" i="1" s="1"/>
  <c r="AP20" i="1" s="1"/>
  <c r="BK20" i="1"/>
  <c r="CY20" i="1"/>
  <c r="CE20" i="1"/>
  <c r="EM20" i="1"/>
  <c r="DS20" i="1"/>
  <c r="AN18" i="1"/>
  <c r="AO18" i="1" s="1"/>
  <c r="AP18" i="1" s="1"/>
  <c r="AL18" i="1"/>
  <c r="EM18" i="1"/>
  <c r="DS18" i="1"/>
  <c r="CY18" i="1"/>
  <c r="BK18" i="1"/>
  <c r="CE18" i="1"/>
  <c r="AL17" i="1"/>
  <c r="AX20" i="1"/>
  <c r="AN26" i="1"/>
  <c r="AO26" i="1" s="1"/>
  <c r="AP26" i="1" s="1"/>
  <c r="AL26" i="1"/>
  <c r="CE26" i="1"/>
  <c r="DS26" i="1"/>
  <c r="EM26" i="1"/>
  <c r="CY26" i="1"/>
  <c r="BK26" i="1"/>
  <c r="AN24" i="1"/>
  <c r="AO24" i="1" s="1"/>
  <c r="AP24" i="1" s="1"/>
  <c r="AL24" i="1"/>
  <c r="EM24" i="1"/>
  <c r="BK24" i="1"/>
  <c r="CE24" i="1"/>
  <c r="CY24" i="1"/>
  <c r="DS24" i="1"/>
  <c r="AN16" i="1"/>
  <c r="AO16" i="1" s="1"/>
  <c r="AP16" i="1" s="1"/>
  <c r="AL16" i="1"/>
  <c r="CE16" i="1"/>
  <c r="CY16" i="1"/>
  <c r="BK16" i="1"/>
  <c r="DS16" i="1"/>
  <c r="EM16" i="1"/>
  <c r="AT21" i="1"/>
  <c r="AW21" i="1" s="1"/>
  <c r="M22" i="1"/>
  <c r="AY21" i="1" l="1"/>
  <c r="AX21" i="1"/>
  <c r="AT22" i="1"/>
  <c r="AW22" i="1" s="1"/>
  <c r="M23" i="1"/>
  <c r="Z14" i="1"/>
  <c r="AY22" i="1" l="1"/>
  <c r="AX22" i="1"/>
  <c r="AT23" i="1"/>
  <c r="AW23" i="1" s="1"/>
  <c r="M24" i="1"/>
  <c r="AT14" i="1"/>
  <c r="BS14" i="1"/>
  <c r="AY23" i="1" l="1"/>
  <c r="AX23" i="1"/>
  <c r="AT24" i="1"/>
  <c r="AW24" i="1" s="1"/>
  <c r="M25" i="1"/>
  <c r="AT25" i="1" s="1"/>
  <c r="AW25" i="1" s="1"/>
  <c r="AW14" i="1"/>
  <c r="AY24" i="1" l="1"/>
  <c r="AX24" i="1"/>
  <c r="AY25" i="1"/>
  <c r="AX25" i="1"/>
  <c r="AX14" i="1"/>
  <c r="AY14" i="1"/>
  <c r="AK14" i="1"/>
  <c r="DB14" i="1" l="1"/>
  <c r="DV14" i="1"/>
  <c r="EP14" i="1"/>
  <c r="CH14" i="1"/>
  <c r="ET14" i="1" l="1"/>
  <c r="Q14" i="1" s="1"/>
  <c r="P14" i="1"/>
  <c r="BN27" i="1" l="1"/>
  <c r="BT27" i="1" l="1"/>
  <c r="BU27" i="1" l="1"/>
  <c r="BV27" i="1" l="1"/>
  <c r="BW27" i="1" l="1"/>
  <c r="BX27" i="1" l="1"/>
  <c r="BZ27" i="1"/>
  <c r="BY27" i="1" l="1"/>
  <c r="CA27" i="1"/>
  <c r="CB27" i="1" l="1"/>
  <c r="CD27" i="1"/>
  <c r="EQ27" i="1" s="1"/>
  <c r="CC27" i="1" l="1"/>
  <c r="CF27" i="1" l="1"/>
  <c r="CG27" i="1" l="1"/>
  <c r="CH27" i="1" l="1"/>
  <c r="CN27" i="1" l="1"/>
  <c r="CO27" i="1" l="1"/>
  <c r="CP27" i="1"/>
  <c r="CQ27" i="1" l="1"/>
  <c r="CR27" i="1" l="1"/>
  <c r="CT27" i="1"/>
  <c r="CS27" i="1" l="1"/>
  <c r="CU27" i="1"/>
  <c r="CV27" i="1" l="1"/>
  <c r="CX27" i="1"/>
  <c r="CW27" i="1" l="1"/>
  <c r="CZ27" i="1" l="1"/>
  <c r="DA27" i="1" l="1"/>
  <c r="DB27" i="1" l="1"/>
  <c r="DH27" i="1" l="1"/>
  <c r="DJ27" i="1" l="1"/>
  <c r="DI27" i="1"/>
  <c r="DK27" i="1" l="1"/>
  <c r="DL27" i="1" l="1"/>
  <c r="DN27" i="1"/>
  <c r="DM27" i="1" l="1"/>
  <c r="DO27" i="1"/>
  <c r="DP27" i="1" l="1"/>
  <c r="DR27" i="1"/>
  <c r="DQ27" i="1" l="1"/>
  <c r="DT27" i="1" l="1"/>
  <c r="DU27" i="1" l="1"/>
  <c r="DV27" i="1" l="1"/>
  <c r="EB27" i="1" l="1"/>
  <c r="ED27" i="1" l="1"/>
  <c r="EC27" i="1"/>
  <c r="EE27" i="1" l="1"/>
  <c r="S27" i="1" l="1"/>
  <c r="EF27" i="1"/>
  <c r="EH27" i="1"/>
  <c r="EI27" i="1" l="1"/>
  <c r="EG27" i="1"/>
  <c r="EL27" i="1" l="1"/>
  <c r="EJ27" i="1"/>
  <c r="EK27" i="1" l="1"/>
  <c r="EN27" i="1" l="1"/>
  <c r="EO27" i="1" l="1"/>
  <c r="EP27" i="1" l="1"/>
  <c r="P27" i="1"/>
  <c r="EV27" i="1" l="1"/>
  <c r="EW27" i="1" l="1"/>
  <c r="T27" i="1" l="1"/>
  <c r="R27" i="1"/>
  <c r="EX27" i="1" l="1"/>
  <c r="BT14" i="1" l="1"/>
  <c r="BP14" i="1" l="1"/>
  <c r="BO14" i="1"/>
  <c r="BQ14" i="1"/>
  <c r="BB26" i="1"/>
  <c r="BA26" i="1" s="1"/>
  <c r="BN14" i="1" l="1"/>
  <c r="BC26" i="1"/>
  <c r="BA25" i="1"/>
  <c r="BD26" i="1" l="1"/>
  <c r="BE26" i="1" s="1"/>
  <c r="BJ26" i="1" s="1"/>
  <c r="BF26" i="1"/>
  <c r="BG26" i="1" s="1"/>
  <c r="BH26" i="1" s="1"/>
  <c r="BI26" i="1" s="1"/>
  <c r="BA24" i="1"/>
  <c r="BC25" i="1"/>
  <c r="BL26" i="1" l="1"/>
  <c r="BM26" i="1" s="1"/>
  <c r="BA23" i="1"/>
  <c r="BC24" i="1"/>
  <c r="BD25" i="1"/>
  <c r="BE25" i="1" s="1"/>
  <c r="BJ25" i="1" s="1"/>
  <c r="BF25" i="1"/>
  <c r="BG25" i="1" s="1"/>
  <c r="BH25" i="1" s="1"/>
  <c r="BI25" i="1" s="1"/>
  <c r="BL25" i="1" l="1"/>
  <c r="BM25" i="1" s="1"/>
  <c r="BD24" i="1"/>
  <c r="BE24" i="1" s="1"/>
  <c r="BJ24" i="1" s="1"/>
  <c r="BF24" i="1"/>
  <c r="BG24" i="1" s="1"/>
  <c r="BH24" i="1" s="1"/>
  <c r="BI24" i="1" s="1"/>
  <c r="BA22" i="1"/>
  <c r="BC23" i="1"/>
  <c r="BL24" i="1" l="1"/>
  <c r="BM24" i="1" s="1"/>
  <c r="BF23" i="1"/>
  <c r="BG23" i="1" s="1"/>
  <c r="BH23" i="1" s="1"/>
  <c r="BD23" i="1"/>
  <c r="BE23" i="1" s="1"/>
  <c r="BJ23" i="1" s="1"/>
  <c r="BI23" i="1"/>
  <c r="BA21" i="1"/>
  <c r="BC22" i="1"/>
  <c r="BD22" i="1" l="1"/>
  <c r="BE22" i="1" s="1"/>
  <c r="BJ22" i="1" s="1"/>
  <c r="BF22" i="1"/>
  <c r="BG22" i="1" s="1"/>
  <c r="BH22" i="1" s="1"/>
  <c r="BI22" i="1" s="1"/>
  <c r="BC21" i="1"/>
  <c r="BA20" i="1"/>
  <c r="BL23" i="1"/>
  <c r="BM23" i="1" s="1"/>
  <c r="BA19" i="1" l="1"/>
  <c r="BC20" i="1"/>
  <c r="BL22" i="1"/>
  <c r="BM22" i="1" s="1"/>
  <c r="BD21" i="1"/>
  <c r="BE21" i="1" s="1"/>
  <c r="BJ21" i="1" s="1"/>
  <c r="BF21" i="1"/>
  <c r="BG21" i="1" s="1"/>
  <c r="BH21" i="1" s="1"/>
  <c r="BI21" i="1" s="1"/>
  <c r="BL21" i="1" l="1"/>
  <c r="BM21" i="1" s="1"/>
  <c r="BD20" i="1"/>
  <c r="BE20" i="1" s="1"/>
  <c r="BJ20" i="1" s="1"/>
  <c r="BF20" i="1"/>
  <c r="BG20" i="1" s="1"/>
  <c r="BH20" i="1" s="1"/>
  <c r="BI20" i="1" s="1"/>
  <c r="BA18" i="1"/>
  <c r="BC19" i="1"/>
  <c r="BL20" i="1" l="1"/>
  <c r="BM20" i="1" s="1"/>
  <c r="BF19" i="1"/>
  <c r="BG19" i="1" s="1"/>
  <c r="BH19" i="1" s="1"/>
  <c r="BI19" i="1" s="1"/>
  <c r="BD19" i="1"/>
  <c r="BE19" i="1" s="1"/>
  <c r="BJ19" i="1" s="1"/>
  <c r="BA17" i="1"/>
  <c r="BC18" i="1"/>
  <c r="BL19" i="1" l="1"/>
  <c r="BM19" i="1" s="1"/>
  <c r="BD18" i="1"/>
  <c r="BE18" i="1" s="1"/>
  <c r="BJ18" i="1" s="1"/>
  <c r="BF18" i="1"/>
  <c r="BG18" i="1" s="1"/>
  <c r="BH18" i="1" s="1"/>
  <c r="BI18" i="1" s="1"/>
  <c r="BA16" i="1"/>
  <c r="BC16" i="1" s="1"/>
  <c r="BC17" i="1"/>
  <c r="BD17" i="1" l="1"/>
  <c r="BE17" i="1" s="1"/>
  <c r="BJ17" i="1" s="1"/>
  <c r="BF17" i="1"/>
  <c r="BG17" i="1" s="1"/>
  <c r="BH17" i="1" s="1"/>
  <c r="BI17" i="1" s="1"/>
  <c r="BL18" i="1"/>
  <c r="BM18" i="1" s="1"/>
  <c r="BD16" i="1"/>
  <c r="BE16" i="1" s="1"/>
  <c r="BJ16" i="1" s="1"/>
  <c r="BF16" i="1"/>
  <c r="BG16" i="1" s="1"/>
  <c r="BH16" i="1" s="1"/>
  <c r="BI16" i="1" s="1"/>
  <c r="BL16" i="1" l="1"/>
  <c r="BM16" i="1" s="1"/>
  <c r="BL17" i="1"/>
  <c r="BM17" i="1" s="1"/>
  <c r="BN16" i="1" l="1"/>
  <c r="BN17" i="1" l="1"/>
  <c r="BO16" i="1"/>
  <c r="BR16" i="1" s="1"/>
  <c r="BO17" i="1" l="1"/>
  <c r="BR17" i="1" s="1"/>
  <c r="BN18" i="1"/>
  <c r="BT16" i="1"/>
  <c r="BT17" i="1" l="1"/>
  <c r="BU17" i="1" s="1"/>
  <c r="BU16" i="1"/>
  <c r="BV16" i="1"/>
  <c r="BN19" i="1"/>
  <c r="BO18" i="1"/>
  <c r="BR18" i="1" s="1"/>
  <c r="BN20" i="1" l="1"/>
  <c r="BO19" i="1"/>
  <c r="BR19" i="1" s="1"/>
  <c r="BT18" i="1"/>
  <c r="BU18" i="1" s="1"/>
  <c r="BV17" i="1"/>
  <c r="BW16" i="1"/>
  <c r="BW17" i="1" l="1"/>
  <c r="BV18" i="1"/>
  <c r="BX16" i="1"/>
  <c r="BY16" i="1" s="1"/>
  <c r="CD16" i="1" s="1"/>
  <c r="BZ16" i="1"/>
  <c r="CA16" i="1" s="1"/>
  <c r="CB16" i="1" s="1"/>
  <c r="CC16" i="1" s="1"/>
  <c r="BN21" i="1"/>
  <c r="BO20" i="1"/>
  <c r="BR20" i="1" s="1"/>
  <c r="BT19" i="1"/>
  <c r="BU19" i="1" s="1"/>
  <c r="CF16" i="1" l="1"/>
  <c r="CG16" i="1" s="1"/>
  <c r="BT20" i="1"/>
  <c r="BU20" i="1" s="1"/>
  <c r="BW18" i="1"/>
  <c r="BV19" i="1"/>
  <c r="BN22" i="1"/>
  <c r="BO21" i="1"/>
  <c r="BR21" i="1" s="1"/>
  <c r="BZ17" i="1"/>
  <c r="CA17" i="1" s="1"/>
  <c r="CB17" i="1" s="1"/>
  <c r="CC17" i="1" s="1"/>
  <c r="BX17" i="1"/>
  <c r="BY17" i="1" s="1"/>
  <c r="CD17" i="1" s="1"/>
  <c r="CF17" i="1" l="1"/>
  <c r="CG17" i="1" s="1"/>
  <c r="BN23" i="1"/>
  <c r="BO22" i="1"/>
  <c r="BR22" i="1" s="1"/>
  <c r="BZ18" i="1"/>
  <c r="CA18" i="1" s="1"/>
  <c r="CB18" i="1" s="1"/>
  <c r="CC18" i="1" s="1"/>
  <c r="BX18" i="1"/>
  <c r="BY18" i="1" s="1"/>
  <c r="CD18" i="1" s="1"/>
  <c r="BT21" i="1"/>
  <c r="BU21" i="1" s="1"/>
  <c r="BW19" i="1"/>
  <c r="BV20" i="1"/>
  <c r="BV21" i="1" l="1"/>
  <c r="BW20" i="1"/>
  <c r="BX19" i="1"/>
  <c r="BY19" i="1" s="1"/>
  <c r="CD19" i="1" s="1"/>
  <c r="BZ19" i="1"/>
  <c r="CA19" i="1" s="1"/>
  <c r="CB19" i="1" s="1"/>
  <c r="CC19" i="1" s="1"/>
  <c r="BO23" i="1"/>
  <c r="BR23" i="1" s="1"/>
  <c r="BN24" i="1"/>
  <c r="BT22" i="1"/>
  <c r="BU22" i="1" s="1"/>
  <c r="CF18" i="1"/>
  <c r="CG18" i="1" s="1"/>
  <c r="CF19" i="1" l="1"/>
  <c r="CG19" i="1" s="1"/>
  <c r="BN25" i="1"/>
  <c r="BO24" i="1"/>
  <c r="BR24" i="1" s="1"/>
  <c r="BX20" i="1"/>
  <c r="BY20" i="1" s="1"/>
  <c r="CD20" i="1" s="1"/>
  <c r="BZ20" i="1"/>
  <c r="CA20" i="1" s="1"/>
  <c r="CB20" i="1" s="1"/>
  <c r="CC20" i="1" s="1"/>
  <c r="BT23" i="1"/>
  <c r="BU23" i="1" s="1"/>
  <c r="BV22" i="1"/>
  <c r="BW21" i="1"/>
  <c r="CF20" i="1" l="1"/>
  <c r="CG20" i="1" s="1"/>
  <c r="BZ21" i="1"/>
  <c r="CA21" i="1" s="1"/>
  <c r="CB21" i="1" s="1"/>
  <c r="CC21" i="1" s="1"/>
  <c r="BX21" i="1"/>
  <c r="BY21" i="1" s="1"/>
  <c r="CD21" i="1" s="1"/>
  <c r="BT24" i="1"/>
  <c r="BU24" i="1" s="1"/>
  <c r="BW22" i="1"/>
  <c r="BV23" i="1"/>
  <c r="BN26" i="1"/>
  <c r="BO26" i="1" s="1"/>
  <c r="BR26" i="1" s="1"/>
  <c r="BO25" i="1"/>
  <c r="BR25" i="1" s="1"/>
  <c r="BT25" i="1" l="1"/>
  <c r="BU25" i="1" s="1"/>
  <c r="BW23" i="1"/>
  <c r="BV24" i="1"/>
  <c r="BT26" i="1"/>
  <c r="BU26" i="1" s="1"/>
  <c r="BX22" i="1"/>
  <c r="BY22" i="1" s="1"/>
  <c r="CD22" i="1" s="1"/>
  <c r="BZ22" i="1"/>
  <c r="CA22" i="1" s="1"/>
  <c r="CB22" i="1" s="1"/>
  <c r="CC22" i="1" s="1"/>
  <c r="CF21" i="1"/>
  <c r="CG21" i="1" s="1"/>
  <c r="CF22" i="1" l="1"/>
  <c r="CG22" i="1" s="1"/>
  <c r="BU11" i="1"/>
  <c r="J10" i="1" s="1"/>
  <c r="BV25" i="1"/>
  <c r="BW24" i="1"/>
  <c r="BZ23" i="1"/>
  <c r="CA23" i="1" s="1"/>
  <c r="CB23" i="1" s="1"/>
  <c r="CC23" i="1" s="1"/>
  <c r="BX23" i="1"/>
  <c r="BY23" i="1" s="1"/>
  <c r="CD23" i="1" s="1"/>
  <c r="CF23" i="1" l="1"/>
  <c r="CG23" i="1" s="1"/>
  <c r="BZ24" i="1"/>
  <c r="CA24" i="1" s="1"/>
  <c r="CB24" i="1" s="1"/>
  <c r="CC24" i="1" s="1"/>
  <c r="BX24" i="1"/>
  <c r="BY24" i="1" s="1"/>
  <c r="CD24" i="1" s="1"/>
  <c r="BV26" i="1"/>
  <c r="BW26" i="1" s="1"/>
  <c r="BW25" i="1"/>
  <c r="CF24" i="1" l="1"/>
  <c r="CG24" i="1" s="1"/>
  <c r="BZ25" i="1"/>
  <c r="CA25" i="1" s="1"/>
  <c r="CB25" i="1" s="1"/>
  <c r="CC25" i="1" s="1"/>
  <c r="BX25" i="1"/>
  <c r="BY25" i="1" s="1"/>
  <c r="CD25" i="1" s="1"/>
  <c r="BX26" i="1"/>
  <c r="BY26" i="1" s="1"/>
  <c r="CD26" i="1" s="1"/>
  <c r="BZ26" i="1"/>
  <c r="CA26" i="1" s="1"/>
  <c r="CB26" i="1" s="1"/>
  <c r="CC26" i="1" s="1"/>
  <c r="CF25" i="1" l="1"/>
  <c r="CG25" i="1" s="1"/>
  <c r="CF26" i="1"/>
  <c r="CG26" i="1" s="1"/>
  <c r="CH16" i="1" l="1"/>
  <c r="CI16" i="1" s="1"/>
  <c r="CL16" i="1" l="1"/>
  <c r="CN16" i="1" s="1"/>
  <c r="CH17" i="1"/>
  <c r="CI17" i="1" s="1"/>
  <c r="CL17" i="1" s="1"/>
  <c r="CO16" i="1" l="1"/>
  <c r="CP16" i="1"/>
  <c r="CQ16" i="1" s="1"/>
  <c r="CN17" i="1"/>
  <c r="CH18" i="1"/>
  <c r="CO17" i="1" l="1"/>
  <c r="CP17" i="1"/>
  <c r="CQ17" i="1" s="1"/>
  <c r="CI18" i="1"/>
  <c r="CH19" i="1"/>
  <c r="CR16" i="1"/>
  <c r="CS16" i="1" s="1"/>
  <c r="CX16" i="1" s="1"/>
  <c r="CT16" i="1"/>
  <c r="CU16" i="1" s="1"/>
  <c r="CV16" i="1" s="1"/>
  <c r="CW16" i="1" s="1"/>
  <c r="CL18" i="1" l="1"/>
  <c r="CN18" i="1" s="1"/>
  <c r="CZ16" i="1"/>
  <c r="DA16" i="1" s="1"/>
  <c r="CI19" i="1"/>
  <c r="CH20" i="1"/>
  <c r="CR17" i="1"/>
  <c r="CS17" i="1" s="1"/>
  <c r="CX17" i="1" s="1"/>
  <c r="CT17" i="1"/>
  <c r="CU17" i="1" s="1"/>
  <c r="CV17" i="1" s="1"/>
  <c r="CW17" i="1" s="1"/>
  <c r="CO18" i="1" l="1"/>
  <c r="CP18" i="1"/>
  <c r="CQ18" i="1" s="1"/>
  <c r="CT18" i="1" s="1"/>
  <c r="CU18" i="1" s="1"/>
  <c r="CV18" i="1" s="1"/>
  <c r="CW18" i="1" s="1"/>
  <c r="CL19" i="1"/>
  <c r="CN19" i="1" s="1"/>
  <c r="CH21" i="1"/>
  <c r="CI20" i="1"/>
  <c r="CR18" i="1"/>
  <c r="CS18" i="1" s="1"/>
  <c r="CX18" i="1" s="1"/>
  <c r="CZ17" i="1"/>
  <c r="DA17" i="1" s="1"/>
  <c r="CO19" i="1" l="1"/>
  <c r="CP19" i="1"/>
  <c r="CQ19" i="1" s="1"/>
  <c r="CR19" i="1" s="1"/>
  <c r="CS19" i="1" s="1"/>
  <c r="CX19" i="1" s="1"/>
  <c r="CL20" i="1"/>
  <c r="CN20" i="1" s="1"/>
  <c r="CI21" i="1"/>
  <c r="CH22" i="1"/>
  <c r="CZ18" i="1"/>
  <c r="DA18" i="1" s="1"/>
  <c r="CT19" i="1"/>
  <c r="CU19" i="1" s="1"/>
  <c r="CV19" i="1" s="1"/>
  <c r="CW19" i="1" s="1"/>
  <c r="CO20" i="1" l="1"/>
  <c r="CP20" i="1"/>
  <c r="CL21" i="1"/>
  <c r="CN21" i="1" s="1"/>
  <c r="CO21" i="1" s="1"/>
  <c r="CI22" i="1"/>
  <c r="CH23" i="1"/>
  <c r="CZ19" i="1"/>
  <c r="DA19" i="1" s="1"/>
  <c r="CL22" i="1" l="1"/>
  <c r="CN22" i="1" s="1"/>
  <c r="CO22" i="1" s="1"/>
  <c r="CQ20" i="1"/>
  <c r="CP21" i="1"/>
  <c r="CH24" i="1"/>
  <c r="CI23" i="1"/>
  <c r="CR20" i="1" l="1"/>
  <c r="CS20" i="1" s="1"/>
  <c r="CX20" i="1" s="1"/>
  <c r="CT20" i="1"/>
  <c r="CU20" i="1" s="1"/>
  <c r="CV20" i="1" s="1"/>
  <c r="CW20" i="1" s="1"/>
  <c r="CL23" i="1"/>
  <c r="CN23" i="1" s="1"/>
  <c r="CO23" i="1" s="1"/>
  <c r="CQ21" i="1"/>
  <c r="CP22" i="1"/>
  <c r="CQ22" i="1" s="1"/>
  <c r="CT22" i="1" s="1"/>
  <c r="CU22" i="1" s="1"/>
  <c r="CV22" i="1" s="1"/>
  <c r="CW22" i="1" s="1"/>
  <c r="CI24" i="1"/>
  <c r="CL24" i="1" s="1"/>
  <c r="CH25" i="1"/>
  <c r="CR22" i="1" l="1"/>
  <c r="CS22" i="1" s="1"/>
  <c r="CX22" i="1" s="1"/>
  <c r="CZ20" i="1"/>
  <c r="DA20" i="1" s="1"/>
  <c r="CT21" i="1"/>
  <c r="CU21" i="1" s="1"/>
  <c r="CV21" i="1" s="1"/>
  <c r="CW21" i="1" s="1"/>
  <c r="CR21" i="1"/>
  <c r="CS21" i="1" s="1"/>
  <c r="CX21" i="1" s="1"/>
  <c r="CP23" i="1"/>
  <c r="CQ23" i="1" s="1"/>
  <c r="CT23" i="1" s="1"/>
  <c r="CU23" i="1" s="1"/>
  <c r="CV23" i="1" s="1"/>
  <c r="CW23" i="1" s="1"/>
  <c r="CN24" i="1"/>
  <c r="CI25" i="1"/>
  <c r="CH26" i="1"/>
  <c r="CI26" i="1" s="1"/>
  <c r="CZ22" i="1"/>
  <c r="DA22" i="1" s="1"/>
  <c r="CR23" i="1" l="1"/>
  <c r="CS23" i="1" s="1"/>
  <c r="CX23" i="1" s="1"/>
  <c r="CZ23" i="1" s="1"/>
  <c r="DA23" i="1" s="1"/>
  <c r="CZ21" i="1"/>
  <c r="DA21" i="1" s="1"/>
  <c r="CL26" i="1"/>
  <c r="CN26" i="1" s="1"/>
  <c r="CO26" i="1" s="1"/>
  <c r="CL25" i="1"/>
  <c r="CN25" i="1" s="1"/>
  <c r="CO25" i="1" s="1"/>
  <c r="CO24" i="1"/>
  <c r="CP24" i="1"/>
  <c r="CO11" i="1" l="1"/>
  <c r="K10" i="1" s="1"/>
  <c r="CQ24" i="1"/>
  <c r="CP25" i="1"/>
  <c r="CR24" i="1" l="1"/>
  <c r="CS24" i="1" s="1"/>
  <c r="CX24" i="1" s="1"/>
  <c r="CT24" i="1"/>
  <c r="CU24" i="1" s="1"/>
  <c r="CV24" i="1" s="1"/>
  <c r="CW24" i="1" s="1"/>
  <c r="CQ25" i="1"/>
  <c r="CP26" i="1"/>
  <c r="CQ26" i="1" s="1"/>
  <c r="CZ24" i="1" l="1"/>
  <c r="DA24" i="1" s="1"/>
  <c r="CT25" i="1"/>
  <c r="CU25" i="1" s="1"/>
  <c r="CV25" i="1" s="1"/>
  <c r="CW25" i="1" s="1"/>
  <c r="CR25" i="1"/>
  <c r="CS25" i="1" s="1"/>
  <c r="CX25" i="1" s="1"/>
  <c r="CT26" i="1"/>
  <c r="CU26" i="1" s="1"/>
  <c r="CV26" i="1" s="1"/>
  <c r="CW26" i="1" s="1"/>
  <c r="CR26" i="1"/>
  <c r="CS26" i="1" s="1"/>
  <c r="CX26" i="1" s="1"/>
  <c r="CZ26" i="1" l="1"/>
  <c r="DA26" i="1" s="1"/>
  <c r="CZ25" i="1"/>
  <c r="DA25" i="1" s="1"/>
  <c r="DB16" i="1" l="1"/>
  <c r="DB17" i="1" s="1"/>
  <c r="DC16" i="1" l="1"/>
  <c r="DB18" i="1"/>
  <c r="DC17" i="1"/>
  <c r="DF17" i="1" s="1"/>
  <c r="DF16" i="1" l="1"/>
  <c r="DH16" i="1" s="1"/>
  <c r="DH17" i="1"/>
  <c r="DI17" i="1" s="1"/>
  <c r="DB19" i="1"/>
  <c r="DC18" i="1"/>
  <c r="DJ16" i="1" l="1"/>
  <c r="DK16" i="1" s="1"/>
  <c r="DI16" i="1"/>
  <c r="DF18" i="1"/>
  <c r="DH18" i="1" s="1"/>
  <c r="DI18" i="1" s="1"/>
  <c r="DB20" i="1"/>
  <c r="DC19" i="1"/>
  <c r="DJ17" i="1" l="1"/>
  <c r="DK17" i="1" s="1"/>
  <c r="DF19" i="1"/>
  <c r="DH19" i="1" s="1"/>
  <c r="DI19" i="1" s="1"/>
  <c r="DJ18" i="1"/>
  <c r="DL16" i="1"/>
  <c r="DM16" i="1" s="1"/>
  <c r="DR16" i="1" s="1"/>
  <c r="DN16" i="1"/>
  <c r="DO16" i="1" s="1"/>
  <c r="DP16" i="1" s="1"/>
  <c r="DQ16" i="1" s="1"/>
  <c r="DC20" i="1"/>
  <c r="DB21" i="1"/>
  <c r="DF20" i="1" l="1"/>
  <c r="DH20" i="1" s="1"/>
  <c r="DI20" i="1" s="1"/>
  <c r="DT16" i="1"/>
  <c r="DU16" i="1" s="1"/>
  <c r="DJ19" i="1"/>
  <c r="DK18" i="1"/>
  <c r="DB22" i="1"/>
  <c r="DC21" i="1"/>
  <c r="DF21" i="1" s="1"/>
  <c r="DN17" i="1"/>
  <c r="DO17" i="1" s="1"/>
  <c r="DP17" i="1" s="1"/>
  <c r="DQ17" i="1" s="1"/>
  <c r="DL17" i="1"/>
  <c r="DM17" i="1" s="1"/>
  <c r="DR17" i="1" s="1"/>
  <c r="DB23" i="1" l="1"/>
  <c r="DC22" i="1"/>
  <c r="DF22" i="1" s="1"/>
  <c r="DJ20" i="1"/>
  <c r="DK19" i="1"/>
  <c r="DT17" i="1"/>
  <c r="DU17" i="1" s="1"/>
  <c r="DH21" i="1"/>
  <c r="DI21" i="1" s="1"/>
  <c r="DN18" i="1"/>
  <c r="DO18" i="1" s="1"/>
  <c r="DP18" i="1" s="1"/>
  <c r="DQ18" i="1" s="1"/>
  <c r="DL18" i="1"/>
  <c r="DM18" i="1" s="1"/>
  <c r="DR18" i="1" s="1"/>
  <c r="DJ21" i="1" l="1"/>
  <c r="DK20" i="1"/>
  <c r="DC23" i="1"/>
  <c r="DB24" i="1"/>
  <c r="DN19" i="1"/>
  <c r="DO19" i="1" s="1"/>
  <c r="DP19" i="1" s="1"/>
  <c r="DQ19" i="1" s="1"/>
  <c r="DL19" i="1"/>
  <c r="DM19" i="1" s="1"/>
  <c r="DR19" i="1" s="1"/>
  <c r="DH22" i="1"/>
  <c r="DI22" i="1" s="1"/>
  <c r="DT18" i="1"/>
  <c r="DU18" i="1" s="1"/>
  <c r="DT19" i="1" l="1"/>
  <c r="DU19" i="1" s="1"/>
  <c r="DF23" i="1"/>
  <c r="DH23" i="1" s="1"/>
  <c r="DI23" i="1" s="1"/>
  <c r="DK21" i="1"/>
  <c r="DJ22" i="1"/>
  <c r="DC24" i="1"/>
  <c r="DB25" i="1"/>
  <c r="DL20" i="1"/>
  <c r="DM20" i="1" s="1"/>
  <c r="DR20" i="1" s="1"/>
  <c r="DN20" i="1"/>
  <c r="DO20" i="1" s="1"/>
  <c r="DP20" i="1" s="1"/>
  <c r="DQ20" i="1" s="1"/>
  <c r="DF24" i="1" l="1"/>
  <c r="DH24" i="1" s="1"/>
  <c r="DI24" i="1" s="1"/>
  <c r="DL21" i="1"/>
  <c r="DM21" i="1" s="1"/>
  <c r="DR21" i="1" s="1"/>
  <c r="DN21" i="1"/>
  <c r="DO21" i="1" s="1"/>
  <c r="DP21" i="1" s="1"/>
  <c r="DQ21" i="1" s="1"/>
  <c r="DB26" i="1"/>
  <c r="DC26" i="1" s="1"/>
  <c r="DC25" i="1"/>
  <c r="DJ23" i="1"/>
  <c r="DK22" i="1"/>
  <c r="DT20" i="1"/>
  <c r="DU20" i="1" s="1"/>
  <c r="DF26" i="1" l="1"/>
  <c r="DH26" i="1" s="1"/>
  <c r="DI26" i="1" s="1"/>
  <c r="DF25" i="1"/>
  <c r="DH25" i="1" s="1"/>
  <c r="DI25" i="1" s="1"/>
  <c r="DL22" i="1"/>
  <c r="DM22" i="1" s="1"/>
  <c r="DR22" i="1" s="1"/>
  <c r="DN22" i="1"/>
  <c r="DO22" i="1" s="1"/>
  <c r="DP22" i="1" s="1"/>
  <c r="DQ22" i="1" s="1"/>
  <c r="DT21" i="1"/>
  <c r="DU21" i="1" s="1"/>
  <c r="DK23" i="1"/>
  <c r="DJ24" i="1"/>
  <c r="DI11" i="1" l="1"/>
  <c r="L10" i="1" s="1"/>
  <c r="DT22" i="1"/>
  <c r="DU22" i="1" s="1"/>
  <c r="DK24" i="1"/>
  <c r="DJ25" i="1"/>
  <c r="DL23" i="1"/>
  <c r="DM23" i="1" s="1"/>
  <c r="DR23" i="1" s="1"/>
  <c r="DN23" i="1"/>
  <c r="DO23" i="1" s="1"/>
  <c r="DP23" i="1" s="1"/>
  <c r="DQ23" i="1" s="1"/>
  <c r="DT23" i="1" l="1"/>
  <c r="DU23" i="1" s="1"/>
  <c r="DN24" i="1"/>
  <c r="DO24" i="1" s="1"/>
  <c r="DP24" i="1" s="1"/>
  <c r="DQ24" i="1" s="1"/>
  <c r="DL24" i="1"/>
  <c r="DM24" i="1" s="1"/>
  <c r="DR24" i="1" s="1"/>
  <c r="DJ26" i="1"/>
  <c r="DK26" i="1" s="1"/>
  <c r="DK25" i="1"/>
  <c r="DT24" i="1" l="1"/>
  <c r="DU24" i="1" s="1"/>
  <c r="DL25" i="1"/>
  <c r="DM25" i="1" s="1"/>
  <c r="DR25" i="1" s="1"/>
  <c r="DN25" i="1"/>
  <c r="DO25" i="1" s="1"/>
  <c r="DP25" i="1" s="1"/>
  <c r="DQ25" i="1" s="1"/>
  <c r="DN26" i="1"/>
  <c r="DO26" i="1" s="1"/>
  <c r="DP26" i="1" s="1"/>
  <c r="DQ26" i="1" s="1"/>
  <c r="DL26" i="1"/>
  <c r="DM26" i="1" s="1"/>
  <c r="DR26" i="1" s="1"/>
  <c r="DT25" i="1" l="1"/>
  <c r="DU25" i="1" s="1"/>
  <c r="DT26" i="1"/>
  <c r="DU26" i="1" s="1"/>
  <c r="DV16" i="1" l="1"/>
  <c r="DV17" i="1" s="1"/>
  <c r="DW17" i="1" s="1"/>
  <c r="DZ17" i="1" s="1"/>
  <c r="DV18" i="1" l="1"/>
  <c r="DW18" i="1" s="1"/>
  <c r="DZ18" i="1" s="1"/>
  <c r="DW16" i="1"/>
  <c r="DV19" i="1"/>
  <c r="EB17" i="1"/>
  <c r="EC17" i="1" s="1"/>
  <c r="DZ16" i="1" l="1"/>
  <c r="EB16" i="1" s="1"/>
  <c r="DV20" i="1"/>
  <c r="DW19" i="1"/>
  <c r="DZ19" i="1" s="1"/>
  <c r="EB18" i="1"/>
  <c r="EC18" i="1" s="1"/>
  <c r="ED16" i="1" l="1"/>
  <c r="EC16" i="1"/>
  <c r="DV21" i="1"/>
  <c r="DW20" i="1"/>
  <c r="DZ20" i="1" s="1"/>
  <c r="EB19" i="1"/>
  <c r="EC19" i="1" s="1"/>
  <c r="ED17" i="1" l="1"/>
  <c r="EE16" i="1"/>
  <c r="EB20" i="1"/>
  <c r="EC20" i="1" s="1"/>
  <c r="DV22" i="1"/>
  <c r="DW21" i="1"/>
  <c r="DZ21" i="1" s="1"/>
  <c r="EE17" i="1" l="1"/>
  <c r="ED18" i="1"/>
  <c r="S16" i="1"/>
  <c r="EF16" i="1"/>
  <c r="EG16" i="1" s="1"/>
  <c r="EL16" i="1" s="1"/>
  <c r="EH16" i="1"/>
  <c r="EI16" i="1" s="1"/>
  <c r="EJ16" i="1" s="1"/>
  <c r="EK16" i="1" s="1"/>
  <c r="EB21" i="1"/>
  <c r="EC21" i="1" s="1"/>
  <c r="DV23" i="1"/>
  <c r="DW22" i="1"/>
  <c r="DZ22" i="1" s="1"/>
  <c r="EN16" i="1" l="1"/>
  <c r="EO16" i="1" s="1"/>
  <c r="EH17" i="1"/>
  <c r="EI17" i="1" s="1"/>
  <c r="EJ17" i="1" s="1"/>
  <c r="EK17" i="1" s="1"/>
  <c r="S17" i="1"/>
  <c r="EF17" i="1"/>
  <c r="EG17" i="1" s="1"/>
  <c r="EL17" i="1" s="1"/>
  <c r="EE18" i="1"/>
  <c r="ED19" i="1"/>
  <c r="EB22" i="1"/>
  <c r="EC22" i="1" s="1"/>
  <c r="DV24" i="1"/>
  <c r="DW23" i="1"/>
  <c r="DZ23" i="1" s="1"/>
  <c r="EN17" i="1" l="1"/>
  <c r="EO17" i="1" s="1"/>
  <c r="EE19" i="1"/>
  <c r="ED20" i="1"/>
  <c r="S18" i="1"/>
  <c r="EH18" i="1"/>
  <c r="EI18" i="1" s="1"/>
  <c r="EJ18" i="1" s="1"/>
  <c r="EK18" i="1" s="1"/>
  <c r="EF18" i="1"/>
  <c r="EG18" i="1" s="1"/>
  <c r="EL18" i="1" s="1"/>
  <c r="EB23" i="1"/>
  <c r="EC23" i="1" s="1"/>
  <c r="DV25" i="1"/>
  <c r="DW24" i="1"/>
  <c r="DZ24" i="1" s="1"/>
  <c r="ED21" i="1" l="1"/>
  <c r="EE20" i="1"/>
  <c r="EN18" i="1"/>
  <c r="EO18" i="1" s="1"/>
  <c r="EH19" i="1"/>
  <c r="EI19" i="1" s="1"/>
  <c r="EJ19" i="1" s="1"/>
  <c r="EK19" i="1" s="1"/>
  <c r="EF19" i="1"/>
  <c r="EG19" i="1" s="1"/>
  <c r="EL19" i="1" s="1"/>
  <c r="S19" i="1"/>
  <c r="EB24" i="1"/>
  <c r="EC24" i="1" s="1"/>
  <c r="DV26" i="1"/>
  <c r="DW26" i="1" s="1"/>
  <c r="DZ26" i="1" s="1"/>
  <c r="DW25" i="1"/>
  <c r="DZ25" i="1" s="1"/>
  <c r="EN19" i="1" l="1"/>
  <c r="EO19" i="1" s="1"/>
  <c r="ED22" i="1"/>
  <c r="EE21" i="1"/>
  <c r="EH20" i="1"/>
  <c r="EI20" i="1" s="1"/>
  <c r="EJ20" i="1" s="1"/>
  <c r="EK20" i="1" s="1"/>
  <c r="EF20" i="1"/>
  <c r="EG20" i="1" s="1"/>
  <c r="EL20" i="1" s="1"/>
  <c r="S20" i="1"/>
  <c r="EB26" i="1"/>
  <c r="EC26" i="1" s="1"/>
  <c r="EB25" i="1"/>
  <c r="EC25" i="1" s="1"/>
  <c r="EN20" i="1" l="1"/>
  <c r="EO20" i="1" s="1"/>
  <c r="ED23" i="1"/>
  <c r="EE22" i="1"/>
  <c r="EH21" i="1"/>
  <c r="EI21" i="1" s="1"/>
  <c r="EJ21" i="1" s="1"/>
  <c r="EK21" i="1" s="1"/>
  <c r="EF21" i="1"/>
  <c r="EG21" i="1" s="1"/>
  <c r="EL21" i="1" s="1"/>
  <c r="S21" i="1"/>
  <c r="EC11" i="1"/>
  <c r="M10" i="1" s="1"/>
  <c r="EE23" i="1" l="1"/>
  <c r="ED24" i="1"/>
  <c r="EN21" i="1"/>
  <c r="EO21" i="1" s="1"/>
  <c r="EH22" i="1"/>
  <c r="EI22" i="1" s="1"/>
  <c r="EJ22" i="1" s="1"/>
  <c r="EK22" i="1" s="1"/>
  <c r="S22" i="1"/>
  <c r="EF22" i="1"/>
  <c r="EG22" i="1" s="1"/>
  <c r="EL22" i="1" s="1"/>
  <c r="S23" i="1" l="1"/>
  <c r="EH23" i="1"/>
  <c r="EI23" i="1" s="1"/>
  <c r="EJ23" i="1" s="1"/>
  <c r="EK23" i="1" s="1"/>
  <c r="EF23" i="1"/>
  <c r="EG23" i="1" s="1"/>
  <c r="EL23" i="1" s="1"/>
  <c r="ED25" i="1"/>
  <c r="EE24" i="1"/>
  <c r="EN22" i="1"/>
  <c r="EO22" i="1" s="1"/>
  <c r="EN23" i="1" l="1"/>
  <c r="EO23" i="1" s="1"/>
  <c r="S24" i="1"/>
  <c r="EF24" i="1"/>
  <c r="EG24" i="1" s="1"/>
  <c r="EL24" i="1" s="1"/>
  <c r="EH24" i="1"/>
  <c r="EI24" i="1" s="1"/>
  <c r="EJ24" i="1" s="1"/>
  <c r="EK24" i="1" s="1"/>
  <c r="ED26" i="1"/>
  <c r="EE26" i="1" s="1"/>
  <c r="EE25" i="1"/>
  <c r="S25" i="1" l="1"/>
  <c r="EF25" i="1"/>
  <c r="EG25" i="1" s="1"/>
  <c r="EL25" i="1" s="1"/>
  <c r="EH25" i="1"/>
  <c r="EI25" i="1" s="1"/>
  <c r="EJ25" i="1" s="1"/>
  <c r="EK25" i="1" s="1"/>
  <c r="EN24" i="1"/>
  <c r="EO24" i="1" s="1"/>
  <c r="EF26" i="1"/>
  <c r="EG26" i="1" s="1"/>
  <c r="EL26" i="1" s="1"/>
  <c r="S26" i="1"/>
  <c r="EH26" i="1"/>
  <c r="EI26" i="1" s="1"/>
  <c r="EJ26" i="1" s="1"/>
  <c r="EK26" i="1" s="1"/>
  <c r="EN26" i="1" l="1"/>
  <c r="EO26" i="1" s="1"/>
  <c r="EN25" i="1"/>
  <c r="EO25" i="1" s="1"/>
  <c r="EP16" i="1" l="1"/>
  <c r="EP17" i="1" s="1"/>
  <c r="P17" i="1" s="1"/>
  <c r="P16" i="1" l="1"/>
  <c r="EQ16" i="1"/>
  <c r="ET16" i="1" s="1"/>
  <c r="EV16" i="1" s="1"/>
  <c r="EQ17" i="1"/>
  <c r="ET17" i="1" s="1"/>
  <c r="Q17" i="1" s="1"/>
  <c r="EP18" i="1"/>
  <c r="EQ18" i="1" s="1"/>
  <c r="ET18" i="1" s="1"/>
  <c r="Q18" i="1" s="1"/>
  <c r="EV17" i="1" l="1"/>
  <c r="EW17" i="1" s="1"/>
  <c r="T17" i="1" s="1"/>
  <c r="EW16" i="1"/>
  <c r="T16" i="1" s="1"/>
  <c r="EX16" i="1"/>
  <c r="EX17" i="1" s="1"/>
  <c r="EP19" i="1"/>
  <c r="P18" i="1"/>
  <c r="Q16" i="1"/>
  <c r="R16" i="1"/>
  <c r="EV18" i="1"/>
  <c r="EW18" i="1" s="1"/>
  <c r="T18" i="1" s="1"/>
  <c r="P19" i="1" l="1"/>
  <c r="EQ19" i="1"/>
  <c r="ET19" i="1" s="1"/>
  <c r="Q19" i="1" s="1"/>
  <c r="EP20" i="1"/>
  <c r="EX18" i="1"/>
  <c r="R17" i="1"/>
  <c r="EV19" i="1" l="1"/>
  <c r="EW19" i="1" s="1"/>
  <c r="T19" i="1" s="1"/>
  <c r="P20" i="1"/>
  <c r="EQ20" i="1"/>
  <c r="ET20" i="1" s="1"/>
  <c r="Q20" i="1" s="1"/>
  <c r="EP21" i="1"/>
  <c r="R18" i="1"/>
  <c r="EX19" i="1" l="1"/>
  <c r="R19" i="1" s="1"/>
  <c r="P21" i="1"/>
  <c r="EQ21" i="1"/>
  <c r="ET21" i="1" s="1"/>
  <c r="Q21" i="1" s="1"/>
  <c r="EP22" i="1"/>
  <c r="EV20" i="1"/>
  <c r="EW20" i="1" s="1"/>
  <c r="T20" i="1" s="1"/>
  <c r="EX20" i="1" l="1"/>
  <c r="R20" i="1" s="1"/>
  <c r="EP23" i="1"/>
  <c r="P22" i="1"/>
  <c r="EQ22" i="1"/>
  <c r="ET22" i="1" s="1"/>
  <c r="Q22" i="1" s="1"/>
  <c r="EV21" i="1"/>
  <c r="EW21" i="1" s="1"/>
  <c r="T21" i="1" s="1"/>
  <c r="EX21" i="1" l="1"/>
  <c r="R21" i="1" s="1"/>
  <c r="EV22" i="1"/>
  <c r="EW22" i="1" s="1"/>
  <c r="T22" i="1" s="1"/>
  <c r="P23" i="1"/>
  <c r="EP24" i="1"/>
  <c r="EQ23" i="1"/>
  <c r="ET23" i="1" s="1"/>
  <c r="Q23" i="1" s="1"/>
  <c r="EX22" i="1" l="1"/>
  <c r="R22" i="1" s="1"/>
  <c r="EV23" i="1"/>
  <c r="EW23" i="1" s="1"/>
  <c r="T23" i="1" s="1"/>
  <c r="EP25" i="1"/>
  <c r="P24" i="1"/>
  <c r="EQ24" i="1"/>
  <c r="ET24" i="1" s="1"/>
  <c r="Q24" i="1" s="1"/>
  <c r="EX23" i="1" l="1"/>
  <c r="R23" i="1" s="1"/>
  <c r="EV24" i="1"/>
  <c r="EW24" i="1" s="1"/>
  <c r="T24" i="1" s="1"/>
  <c r="P25" i="1"/>
  <c r="EQ25" i="1"/>
  <c r="ET25" i="1" s="1"/>
  <c r="Q25" i="1" s="1"/>
  <c r="EP26" i="1"/>
  <c r="EX24" i="1" l="1"/>
  <c r="R24" i="1" s="1"/>
  <c r="P26" i="1"/>
  <c r="EQ26" i="1"/>
  <c r="ET26" i="1" s="1"/>
  <c r="Q26" i="1" s="1"/>
  <c r="EV25" i="1"/>
  <c r="EW25" i="1" s="1"/>
  <c r="T25" i="1" s="1"/>
  <c r="EX25" i="1" l="1"/>
  <c r="R25" i="1" s="1"/>
  <c r="EV26" i="1"/>
  <c r="EW26" i="1" s="1"/>
  <c r="T26" i="1" s="1"/>
  <c r="EX26" i="1" l="1"/>
  <c r="R26" i="1" s="1"/>
  <c r="EW11" i="1"/>
  <c r="N10" i="1" s="1"/>
</calcChain>
</file>

<file path=xl/comments1.xml><?xml version="1.0" encoding="utf-8"?>
<comments xmlns="http://schemas.openxmlformats.org/spreadsheetml/2006/main">
  <authors>
    <author>Ward, Matthew/AUS</author>
    <author>ghamer</author>
    <author>mward2</author>
  </authors>
  <commentList>
    <comment ref="F3" authorId="0">
      <text>
        <r>
          <rPr>
            <sz val="9"/>
            <color indexed="81"/>
            <rFont val="Tahoma"/>
            <family val="2"/>
          </rPr>
          <t>Assume headspace temperature is same as wastewater for natural ventilation.  Assume same as ambient for forced ventilation.</t>
        </r>
      </text>
    </comment>
    <comment ref="F4" authorId="0">
      <text>
        <r>
          <rPr>
            <sz val="9"/>
            <color indexed="81"/>
            <rFont val="Tahoma"/>
            <family val="2"/>
          </rPr>
          <t>Assume headspace air is 99% relative humidity for natural ventilation.  Assume same as ambient for forced ventilation.</t>
        </r>
      </text>
    </comment>
    <comment ref="E5" authorId="1">
      <text>
        <r>
          <rPr>
            <sz val="8"/>
            <color indexed="81"/>
            <rFont val="Tahoma"/>
            <family val="2"/>
          </rPr>
          <t xml:space="preserve">Enter the approximate ambient pressure over the modelling domain.
</t>
        </r>
      </text>
    </comment>
    <comment ref="E8" authorId="0">
      <text>
        <r>
          <rPr>
            <sz val="9"/>
            <color indexed="81"/>
            <rFont val="Tahoma"/>
            <family val="2"/>
          </rPr>
          <t>Copy Name from upstream node in Column B.</t>
        </r>
      </text>
    </comment>
    <comment ref="F13" authorId="0">
      <text>
        <r>
          <rPr>
            <sz val="9"/>
            <color indexed="81"/>
            <rFont val="Tahoma"/>
            <family val="2"/>
          </rPr>
          <t>This pertains to wastewater flow.</t>
        </r>
      </text>
    </comment>
    <comment ref="G13" authorId="0">
      <text>
        <r>
          <rPr>
            <sz val="9"/>
            <color indexed="81"/>
            <rFont val="Tahoma"/>
            <family val="2"/>
          </rPr>
          <t>This pertains to headspace air flow.</t>
        </r>
      </text>
    </comment>
    <comment ref="H13" authorId="0">
      <text>
        <r>
          <rPr>
            <sz val="8"/>
            <color indexed="81"/>
            <rFont val="Tahoma"/>
            <family val="2"/>
          </rPr>
          <t>For example, pick hole or vent pipe opening cross-sectional area.</t>
        </r>
      </text>
    </comment>
    <comment ref="I13" authorId="0">
      <text>
        <r>
          <rPr>
            <sz val="8"/>
            <color indexed="81"/>
            <rFont val="Tahoma"/>
            <family val="2"/>
          </rPr>
          <t>If minor loss coefficients are more convienient than discharge coefficient, convert sum of minor losses to a discharge coefficient as shown.</t>
        </r>
      </text>
    </comment>
    <comment ref="J13" authorId="0">
      <text>
        <r>
          <rPr>
            <sz val="9"/>
            <color indexed="81"/>
            <rFont val="Tahoma"/>
            <family val="2"/>
          </rPr>
          <t>Node discharge elevation may be the same as ground elevation but not lower.</t>
        </r>
      </text>
    </comment>
    <comment ref="R13" authorId="0">
      <text>
        <r>
          <rPr>
            <sz val="9"/>
            <color indexed="81"/>
            <rFont val="Tahoma"/>
            <family val="2"/>
          </rPr>
          <t>Downstream direction  is signed positive.</t>
        </r>
      </text>
    </comment>
    <comment ref="S13" authorId="0">
      <text>
        <r>
          <rPr>
            <sz val="9"/>
            <color indexed="81"/>
            <rFont val="Tahoma"/>
            <family val="2"/>
          </rPr>
          <t>Downstream direction is signed positive.</t>
        </r>
      </text>
    </comment>
    <comment ref="T13" authorId="0">
      <text>
        <r>
          <rPr>
            <sz val="9"/>
            <color indexed="81"/>
            <rFont val="Tahoma"/>
            <family val="2"/>
          </rPr>
          <t>In-gassing is signed positive.</t>
        </r>
      </text>
    </comment>
    <comment ref="AF13" authorId="0">
      <text>
        <r>
          <rPr>
            <sz val="8"/>
            <color indexed="81"/>
            <rFont val="Tahoma"/>
            <family val="2"/>
          </rPr>
          <t>Use average WW velocity, not surface WW velocity.</t>
        </r>
      </text>
    </comment>
    <comment ref="AG13" authorId="0">
      <text>
        <r>
          <rPr>
            <sz val="9"/>
            <color indexed="81"/>
            <rFont val="Tahoma"/>
            <family val="2"/>
          </rPr>
          <t>Back check calculated wastewater flow.</t>
        </r>
      </text>
    </comment>
    <comment ref="AL13" authorId="0">
      <text>
        <r>
          <rPr>
            <sz val="8"/>
            <color indexed="81"/>
            <rFont val="Tahoma"/>
            <family val="2"/>
          </rPr>
          <t>Find the area of air flow in the downstream most pipe.</t>
        </r>
      </text>
    </comment>
    <comment ref="AX13" authorId="2">
      <text>
        <r>
          <rPr>
            <sz val="9"/>
            <color indexed="81"/>
            <rFont val="Tahoma"/>
            <family val="2"/>
          </rPr>
          <t>Excluding minor loss across discharge opening</t>
        </r>
      </text>
    </comment>
    <comment ref="AY13" authorId="2">
      <text>
        <r>
          <rPr>
            <sz val="9"/>
            <color indexed="81"/>
            <rFont val="Tahoma"/>
            <family val="2"/>
          </rPr>
          <t>Excluding minor loss across discharge opening.</t>
        </r>
      </text>
    </comment>
    <comment ref="BA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BC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BE13" authorId="0">
      <text>
        <r>
          <rPr>
            <sz val="8"/>
            <color indexed="81"/>
            <rFont val="Tahoma"/>
            <family val="2"/>
          </rPr>
          <t>Haaland Equation for Turbulent flow.  Reynolds no. greater than 4000.  Laminar flow is less than 2000. Otherwise an average of the two is used.</t>
        </r>
      </text>
    </comment>
    <comment ref="BG13" authorId="0">
      <text>
        <r>
          <rPr>
            <sz val="8"/>
            <color indexed="81"/>
            <rFont val="Tahoma"/>
            <family val="2"/>
          </rPr>
          <t>Smooth pipe Colebrook equation.</t>
        </r>
      </text>
    </comment>
    <comment ref="BI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BJ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BL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BT13" authorId="0">
      <text>
        <r>
          <rPr>
            <sz val="8"/>
            <color indexed="81"/>
            <rFont val="Tahoma"/>
            <family val="2"/>
          </rPr>
          <t>Positive if in-gassing.</t>
        </r>
      </text>
    </comment>
    <comment ref="BV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BW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BY13" authorId="0">
      <text>
        <r>
          <rPr>
            <sz val="8"/>
            <color indexed="81"/>
            <rFont val="Tahoma"/>
            <family val="2"/>
          </rPr>
          <t>Haaland Equation for Turbulent flow.  Reynolds no. greater than 4000.  Laminar flow is less than 2000. Otherwise an average of the two is used.</t>
        </r>
      </text>
    </comment>
    <comment ref="CA13" authorId="0">
      <text>
        <r>
          <rPr>
            <sz val="8"/>
            <color indexed="81"/>
            <rFont val="Tahoma"/>
            <family val="2"/>
          </rPr>
          <t>Smooth pipe Colebrook equation.</t>
        </r>
      </text>
    </comment>
    <comment ref="CC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CD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CF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CN13" authorId="0">
      <text>
        <r>
          <rPr>
            <sz val="8"/>
            <color indexed="81"/>
            <rFont val="Tahoma"/>
            <family val="2"/>
          </rPr>
          <t>Positive if in-gassing.</t>
        </r>
      </text>
    </comment>
    <comment ref="CP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CQ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CS13" authorId="0">
      <text>
        <r>
          <rPr>
            <sz val="8"/>
            <color indexed="81"/>
            <rFont val="Tahoma"/>
            <family val="2"/>
          </rPr>
          <t>Haaland Equation for Turbulent flow.  Reynolds no. greater than 4000.  Laminar flow is less than 2000. Otherwise an average of the two is used.</t>
        </r>
      </text>
    </comment>
    <comment ref="CU13" authorId="0">
      <text>
        <r>
          <rPr>
            <sz val="8"/>
            <color indexed="81"/>
            <rFont val="Tahoma"/>
            <family val="2"/>
          </rPr>
          <t>Smooth pipe Colebrook equation.</t>
        </r>
      </text>
    </comment>
    <comment ref="CW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CX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CZ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DH13" authorId="0">
      <text>
        <r>
          <rPr>
            <sz val="8"/>
            <color indexed="81"/>
            <rFont val="Tahoma"/>
            <family val="2"/>
          </rPr>
          <t>Positive if in-gassing.</t>
        </r>
      </text>
    </comment>
    <comment ref="DJ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DK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DM13" authorId="0">
      <text>
        <r>
          <rPr>
            <sz val="8"/>
            <color indexed="81"/>
            <rFont val="Tahoma"/>
            <family val="2"/>
          </rPr>
          <t>Haaland Equation for Turbulent flow.  Reynolds no. greater than 4000.  Laminar flow is less than 2000. Otherwise an average of the two is used.</t>
        </r>
      </text>
    </comment>
    <comment ref="DO13" authorId="0">
      <text>
        <r>
          <rPr>
            <sz val="8"/>
            <color indexed="81"/>
            <rFont val="Tahoma"/>
            <family val="2"/>
          </rPr>
          <t>Smooth pipe Colebrook equation.</t>
        </r>
      </text>
    </comment>
    <comment ref="DQ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DR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DT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EB13" authorId="0">
      <text>
        <r>
          <rPr>
            <sz val="8"/>
            <color indexed="81"/>
            <rFont val="Tahoma"/>
            <family val="2"/>
          </rPr>
          <t>Positive if in-gassing.</t>
        </r>
      </text>
    </comment>
    <comment ref="ED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EE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EG13" authorId="0">
      <text>
        <r>
          <rPr>
            <sz val="8"/>
            <color indexed="81"/>
            <rFont val="Tahoma"/>
            <family val="2"/>
          </rPr>
          <t>Haaland Equation for Turbulent flow.  Reynolds no. greater than 4000.  Laminar flow is less than 2000. Otherwise an average of the two is used.</t>
        </r>
      </text>
    </comment>
    <comment ref="EI13" authorId="0">
      <text>
        <r>
          <rPr>
            <sz val="8"/>
            <color indexed="81"/>
            <rFont val="Tahoma"/>
            <family val="2"/>
          </rPr>
          <t>Smooth pipe Colebrook equation.</t>
        </r>
      </text>
    </comment>
    <comment ref="EK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EL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EN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EV13" authorId="0">
      <text>
        <r>
          <rPr>
            <sz val="8"/>
            <color indexed="81"/>
            <rFont val="Tahoma"/>
            <family val="2"/>
          </rPr>
          <t>Positive if in-gassing.</t>
        </r>
      </text>
    </comment>
    <comment ref="EX13" authorId="0">
      <text>
        <r>
          <rPr>
            <sz val="8"/>
            <color indexed="81"/>
            <rFont val="Tahoma"/>
            <family val="2"/>
          </rPr>
          <t>Positive direction is downstream.</t>
        </r>
      </text>
    </comment>
    <comment ref="I16" authorId="2">
      <text>
        <r>
          <rPr>
            <b/>
            <sz val="9"/>
            <color indexed="81"/>
            <rFont val="Tahoma"/>
            <family val="2"/>
          </rPr>
          <t>For example shown:</t>
        </r>
        <r>
          <rPr>
            <sz val="9"/>
            <color indexed="81"/>
            <rFont val="Tahoma"/>
            <family val="2"/>
          </rPr>
          <t xml:space="preserve">
sum of Kminor = entrance + bend + exit = .5 +.2 + 1= 1.7
1/(1.7)^.5 = 0.77</t>
        </r>
      </text>
    </comment>
  </commentList>
</comments>
</file>

<file path=xl/sharedStrings.xml><?xml version="1.0" encoding="utf-8"?>
<sst xmlns="http://schemas.openxmlformats.org/spreadsheetml/2006/main" count="298" uniqueCount="165">
  <si>
    <t>Ambient Temp (deg C)</t>
  </si>
  <si>
    <t>Ambient RH (%)</t>
  </si>
  <si>
    <t>Ambient 10 m Wind Speed (m/s)</t>
  </si>
  <si>
    <t>Ambient Stability Class</t>
  </si>
  <si>
    <t>B</t>
  </si>
  <si>
    <t>D</t>
  </si>
  <si>
    <t>Exponent</t>
  </si>
  <si>
    <t>T</t>
  </si>
  <si>
    <t>A</t>
  </si>
  <si>
    <t>C</t>
  </si>
  <si>
    <t>Von Karman Constant =</t>
  </si>
  <si>
    <t>Acceleration of gravity =</t>
  </si>
  <si>
    <r>
      <t>m/s</t>
    </r>
    <r>
      <rPr>
        <vertAlign val="superscript"/>
        <sz val="10"/>
        <rFont val="Arial"/>
        <family val="2"/>
      </rPr>
      <t>2</t>
    </r>
  </si>
  <si>
    <t>WW velocity (m/s)</t>
  </si>
  <si>
    <t>subtended angle (radians)</t>
  </si>
  <si>
    <t>Water Surface Width (m)</t>
  </si>
  <si>
    <r>
      <t>Area of sector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</si>
  <si>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Area of water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</si>
  <si>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Wetted perimeter (m)</t>
  </si>
  <si>
    <r>
      <t>Area of Air flow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</si>
  <si>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Dry Perimeter   (m)</t>
  </si>
  <si>
    <t>Air Hydraulic radius (m)</t>
  </si>
  <si>
    <t>Air Equivalent Diameter (m)</t>
  </si>
  <si>
    <r>
      <t>Ventilation rate (m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/s)</t>
    </r>
  </si>
  <si>
    <t>Air average velocity (m/s)</t>
  </si>
  <si>
    <t xml:space="preserve">Air/Wall Reynolds number </t>
  </si>
  <si>
    <t>Air/Wall Friction Factor</t>
  </si>
  <si>
    <t>Air/Water Reynold's number</t>
  </si>
  <si>
    <t>Air/Water Friction factor</t>
  </si>
  <si>
    <t>Drag Force (N)</t>
  </si>
  <si>
    <r>
      <t>Temp (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C)</t>
    </r>
  </si>
  <si>
    <r>
      <t>Kinimatic viscosity of standard air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/s)</t>
    </r>
  </si>
  <si>
    <t>v</t>
  </si>
  <si>
    <t>WW Depth (m)</t>
  </si>
  <si>
    <t>Full Flow (m3/s)</t>
  </si>
  <si>
    <t>Relative Depth</t>
  </si>
  <si>
    <t>Relative Area of water</t>
  </si>
  <si>
    <t>Wetted Perimeter (m)</t>
  </si>
  <si>
    <t>Relative Wetted Perimeter</t>
  </si>
  <si>
    <t>Relative Flow</t>
  </si>
  <si>
    <t>Depth (m)</t>
  </si>
  <si>
    <t>Diameter =</t>
  </si>
  <si>
    <t>&lt;2</t>
  </si>
  <si>
    <t>2 to 3</t>
  </si>
  <si>
    <t>3 to 5</t>
  </si>
  <si>
    <t>5 to 6</t>
  </si>
  <si>
    <t>&gt;6</t>
  </si>
  <si>
    <t>Strong</t>
  </si>
  <si>
    <t>Moderate</t>
  </si>
  <si>
    <t>Light</t>
  </si>
  <si>
    <t>&gt; 50% cloud cover</t>
  </si>
  <si>
    <t>&lt; 50% cloud cover</t>
  </si>
  <si>
    <t>night</t>
  </si>
  <si>
    <t>Day: In-coming Solar Radiation</t>
  </si>
  <si>
    <t>A to B</t>
  </si>
  <si>
    <t>B to C</t>
  </si>
  <si>
    <t>C to D</t>
  </si>
  <si>
    <t>E</t>
  </si>
  <si>
    <t>F</t>
  </si>
  <si>
    <t xml:space="preserve">E </t>
  </si>
  <si>
    <t>Stability Categry</t>
  </si>
  <si>
    <t>Urban Exponent</t>
  </si>
  <si>
    <t>Ambient Density (kg/m3)</t>
  </si>
  <si>
    <r>
      <t>Molecular Weight of Dry Air (MW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>) =</t>
    </r>
  </si>
  <si>
    <t>g/mol</t>
  </si>
  <si>
    <r>
      <t>Dry Air Density at 70 F (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>) =</t>
    </r>
  </si>
  <si>
    <r>
      <t>kg/m</t>
    </r>
    <r>
      <rPr>
        <vertAlign val="superscript"/>
        <sz val="10"/>
        <rFont val="Arial"/>
        <family val="2"/>
      </rPr>
      <t>3</t>
    </r>
  </si>
  <si>
    <r>
      <t>Molecular Weight of CO (MW</t>
    </r>
    <r>
      <rPr>
        <vertAlign val="subscript"/>
        <sz val="10"/>
        <rFont val="Arial"/>
        <family val="2"/>
      </rPr>
      <t>co</t>
    </r>
    <r>
      <rPr>
        <sz val="10"/>
        <rFont val="Arial"/>
        <family val="2"/>
      </rPr>
      <t xml:space="preserve">) = </t>
    </r>
  </si>
  <si>
    <r>
      <t>CO density at 70 F (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co</t>
    </r>
    <r>
      <rPr>
        <sz val="10"/>
        <rFont val="Arial"/>
        <family val="2"/>
      </rPr>
      <t>)=</t>
    </r>
  </si>
  <si>
    <r>
      <t>Molecular Weight of Water (MW</t>
    </r>
    <r>
      <rPr>
        <vertAlign val="subscript"/>
        <sz val="10"/>
        <rFont val="Arial"/>
        <family val="2"/>
      </rPr>
      <t>H2O</t>
    </r>
    <r>
      <rPr>
        <sz val="10"/>
        <rFont val="Arial"/>
        <family val="2"/>
      </rPr>
      <t>)</t>
    </r>
    <r>
      <rPr>
        <sz val="10"/>
        <rFont val="Arial"/>
        <family val="2"/>
      </rPr>
      <t xml:space="preserve"> =</t>
    </r>
  </si>
  <si>
    <t>Universal Gas Law Constant (G) =</t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</si>
  <si>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Pa/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K/mol</t>
    </r>
  </si>
  <si>
    <r>
      <t>Temp (</t>
    </r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C)</t>
    </r>
  </si>
  <si>
    <t>Saturation Water Vapor Pressure (Pa)</t>
  </si>
  <si>
    <t>Saturation vapor Pressure (Pa)</t>
  </si>
  <si>
    <t>Partial Pressure of Dry Air (Pa)</t>
  </si>
  <si>
    <t>Partial Pressure of Water Vapor (Pa)</t>
  </si>
  <si>
    <t>Mol fraction of dry air (mola/mol)</t>
  </si>
  <si>
    <t>Mol fraction of water vapor (molv/mol)</t>
  </si>
  <si>
    <t>Molecular Weight of Mixture (g/mol</t>
  </si>
  <si>
    <t>Mass Fraction of water vapor (kgv/kg)</t>
  </si>
  <si>
    <r>
      <t>Specific Volume of mixture 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/kg)</t>
    </r>
  </si>
  <si>
    <t>Ambient bar Pressure (Pa)</t>
  </si>
  <si>
    <t>Headspace Air Hydraulics</t>
  </si>
  <si>
    <t>Wastewater Hydraulics</t>
  </si>
  <si>
    <t>Air/Liquid Drag Coefficient</t>
  </si>
  <si>
    <t>Direction of discharge</t>
  </si>
  <si>
    <t>Node Discharge Driving Force (Pa)</t>
  </si>
  <si>
    <t>Friction Force (N)</t>
  </si>
  <si>
    <t>Dry Absolute Roughness (m)</t>
  </si>
  <si>
    <t>test</t>
  </si>
  <si>
    <t>Pipe Rise (m)</t>
  </si>
  <si>
    <t>Air Column Height (m)</t>
  </si>
  <si>
    <t>Pipe Length (m)</t>
  </si>
  <si>
    <t>Pipe Diameter (m)</t>
  </si>
  <si>
    <t>Pipe Slope (m/m)</t>
  </si>
  <si>
    <t>Mannings Roughness Coefficient</t>
  </si>
  <si>
    <t>Relative dry roughness</t>
  </si>
  <si>
    <t>Check Flow error</t>
  </si>
  <si>
    <t>Reach Name</t>
  </si>
  <si>
    <r>
      <t>Discharge Coeffnt. (1/Kminor)</t>
    </r>
    <r>
      <rPr>
        <vertAlign val="superscript"/>
        <sz val="10"/>
        <rFont val="Arial"/>
        <family val="2"/>
      </rPr>
      <t>0.5</t>
    </r>
  </si>
  <si>
    <t>WW Flow Check (m3/s)</t>
  </si>
  <si>
    <t>Downstream Node</t>
  </si>
  <si>
    <r>
      <t>Node Discharge Area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</si>
  <si>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Node Discharge Elevation (m)</t>
  </si>
  <si>
    <r>
      <t>Discharge Area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</si>
  <si>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Balance =</t>
  </si>
  <si>
    <r>
      <t>Air Discharge 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/s)</t>
    </r>
  </si>
  <si>
    <t>Ground Elevation (m)</t>
  </si>
  <si>
    <t>Fan Pressure (Pa)</t>
  </si>
  <si>
    <t>Fan Node</t>
  </si>
  <si>
    <t>Ambient</t>
  </si>
  <si>
    <t>Headspace</t>
  </si>
  <si>
    <t>Air State</t>
  </si>
  <si>
    <t>Properties of Air at Atmospheric Pressure</t>
  </si>
  <si>
    <t>Wind</t>
  </si>
  <si>
    <t>Constants</t>
  </si>
  <si>
    <r>
      <t>Entering Wastewater Flow 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/s)</t>
    </r>
  </si>
  <si>
    <r>
      <t>WW Flow 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/s)</t>
    </r>
  </si>
  <si>
    <t xml:space="preserve"> Delta Due to Wind or Fan (Pa)</t>
  </si>
  <si>
    <t>Outside Wind Speed (m/s)</t>
  </si>
  <si>
    <t>Input</t>
  </si>
  <si>
    <t>Results</t>
  </si>
  <si>
    <t>Headspace Air Velocity (m/s)</t>
  </si>
  <si>
    <t>Outgas Flow Rate (L/s)</t>
  </si>
  <si>
    <r>
      <t>Headspace Air Flow Rate (L</t>
    </r>
    <r>
      <rPr>
        <sz val="10"/>
        <rFont val="Arial"/>
        <family val="2"/>
      </rPr>
      <t>/s)</t>
    </r>
  </si>
  <si>
    <t>Fan Flow Rate (L/s)</t>
  </si>
  <si>
    <t>L/s</t>
  </si>
  <si>
    <t xml:space="preserve">Pipe Invert Elevation (m) </t>
  </si>
  <si>
    <t>Air Discharge (L/s)</t>
  </si>
  <si>
    <t>Node El (m)</t>
  </si>
  <si>
    <t>Discharge El.  (m)</t>
  </si>
  <si>
    <t>Ambient Pressure at outside discharge (Pa)</t>
  </si>
  <si>
    <t>Gravity Force (N)</t>
  </si>
  <si>
    <t>Net Force (N)</t>
  </si>
  <si>
    <t>Delta Due to Net Force (Pa)</t>
  </si>
  <si>
    <t>If In-gassing Delta due to Discharge loss at  orifice (Pa)</t>
  </si>
  <si>
    <t>Delta Due to Air Column if In-gassing (Pa)</t>
  </si>
  <si>
    <t>Delta Due to Air Column if Out-gassing (Pa)</t>
  </si>
  <si>
    <t>Node Absolute Static Pressure (Pa)</t>
  </si>
  <si>
    <t>Initialization</t>
  </si>
  <si>
    <t>1st Iteration</t>
  </si>
  <si>
    <t>2nd Iteration</t>
  </si>
  <si>
    <t>3rd Iteration</t>
  </si>
  <si>
    <t>4th Iteration</t>
  </si>
  <si>
    <t>5th Iteration</t>
  </si>
  <si>
    <t>Wind and Bouyancy Calculations</t>
  </si>
  <si>
    <t>If Out-gassing Delta due to Discharge loss at orifice (Pa)</t>
  </si>
  <si>
    <t>Iterations</t>
  </si>
  <si>
    <t>Air balance (L/s)</t>
  </si>
  <si>
    <t>Click "Auto solve" button above to solve iterations automatically.</t>
  </si>
  <si>
    <t>Ambient Pressure (Pa)</t>
  </si>
  <si>
    <t>Pa</t>
  </si>
  <si>
    <t>Average sea level pressure =</t>
  </si>
  <si>
    <t>MH12-MH11</t>
  </si>
  <si>
    <t>MH11-MH10</t>
  </si>
  <si>
    <t>MH10-MH09</t>
  </si>
  <si>
    <t>MH09-MH08</t>
  </si>
  <si>
    <t>MH08-MH07</t>
  </si>
  <si>
    <t>MH07-MH06</t>
  </si>
  <si>
    <t>MH06-MH05</t>
  </si>
  <si>
    <t>MH05-MH04</t>
  </si>
  <si>
    <t>MH04-MH03</t>
  </si>
  <si>
    <t>MH03-MH02</t>
  </si>
  <si>
    <t>MH02-MH01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</si>
</sst>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E+00"/>
    <numFmt numFmtId="166" formatCode="0.000"/>
    <numFmt numFmtId="167" formatCode="0.0"/>
    <numFmt numFmtId="168" formatCode="0.00000"/>
    <numFmt numFmtId="169" formatCode="0.000E+00"/>
    <numFmt numFmtId="170" formatCode="#,##0.0"/>
  </numFmts>
  <fonts count="15" x14ac:knownFonts="1">
    <font>
      <sz val="10"/>
      <name val="Arial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b/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0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3" fillId="0" borderId="0"/>
  </cellStyleXfs>
  <cellXfs count="268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Fill="1"/>
    <xf numFmtId="166" fontId="0" fillId="0" borderId="0" xfId="0" applyNumberFormat="1" applyFill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/>
    <xf numFmtId="1" fontId="0" fillId="0" borderId="0" xfId="0" applyNumberFormat="1" applyAlignment="1">
      <alignment horizontal="center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166" fontId="0" fillId="0" borderId="0" xfId="0" applyNumberFormat="1" applyAlignment="1">
      <alignment horizontal="center"/>
    </xf>
    <xf numFmtId="0" fontId="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center" wrapText="1"/>
    </xf>
    <xf numFmtId="0" fontId="9" fillId="0" borderId="0" xfId="0" applyFont="1" applyAlignment="1">
      <alignment horizontal="center"/>
    </xf>
    <xf numFmtId="169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0" xfId="0" applyAlignment="1">
      <alignment wrapText="1"/>
    </xf>
    <xf numFmtId="16" fontId="0" fillId="0" borderId="0" xfId="0" applyNumberFormat="1" applyAlignment="1">
      <alignment horizontal="center"/>
    </xf>
    <xf numFmtId="16" fontId="0" fillId="0" borderId="0" xfId="0" applyNumberFormat="1" applyAlignment="1">
      <alignment horizontal="right"/>
    </xf>
    <xf numFmtId="1" fontId="0" fillId="0" borderId="0" xfId="0" applyNumberFormat="1" applyAlignment="1">
      <alignment horizontal="center" wrapText="1"/>
    </xf>
    <xf numFmtId="166" fontId="0" fillId="0" borderId="0" xfId="0" applyNumberFormat="1" applyAlignment="1">
      <alignment horizontal="center" wrapText="1"/>
    </xf>
    <xf numFmtId="0" fontId="0" fillId="0" borderId="0" xfId="0" applyFill="1" applyAlignment="1">
      <alignment horizontal="center"/>
    </xf>
    <xf numFmtId="164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10" fillId="0" borderId="0" xfId="0" applyFont="1"/>
    <xf numFmtId="166" fontId="5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right"/>
    </xf>
    <xf numFmtId="167" fontId="3" fillId="0" borderId="0" xfId="0" quotePrefix="1" applyNumberFormat="1" applyFont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applyFill="1" applyBorder="1"/>
    <xf numFmtId="1" fontId="0" fillId="5" borderId="1" xfId="0" applyNumberFormat="1" applyFill="1" applyBorder="1" applyAlignment="1">
      <alignment horizontal="center" wrapText="1"/>
    </xf>
    <xf numFmtId="170" fontId="0" fillId="5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7" fontId="0" fillId="0" borderId="1" xfId="0" applyNumberFormat="1" applyFill="1" applyBorder="1" applyAlignment="1">
      <alignment horizontal="center" wrapText="1"/>
    </xf>
    <xf numFmtId="2" fontId="3" fillId="0" borderId="1" xfId="0" applyNumberFormat="1" applyFont="1" applyFill="1" applyBorder="1" applyAlignment="1">
      <alignment horizontal="center" wrapText="1"/>
    </xf>
    <xf numFmtId="166" fontId="3" fillId="0" borderId="1" xfId="0" applyNumberFormat="1" applyFont="1" applyFill="1" applyBorder="1" applyAlignment="1">
      <alignment horizontal="center" wrapText="1"/>
    </xf>
    <xf numFmtId="2" fontId="3" fillId="0" borderId="1" xfId="0" applyNumberFormat="1" applyFont="1" applyBorder="1" applyAlignment="1">
      <alignment horizontal="center" wrapText="1"/>
    </xf>
    <xf numFmtId="164" fontId="0" fillId="0" borderId="1" xfId="0" applyNumberForma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7" fontId="3" fillId="0" borderId="1" xfId="0" quotePrefix="1" applyNumberFormat="1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0" fillId="0" borderId="1" xfId="0" applyNumberForma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5" fillId="0" borderId="1" xfId="0" applyNumberFormat="1" applyFont="1" applyFill="1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0" xfId="0" applyFill="1" applyBorder="1"/>
    <xf numFmtId="164" fontId="3" fillId="4" borderId="1" xfId="0" quotePrefix="1" applyNumberFormat="1" applyFont="1" applyFill="1" applyBorder="1" applyAlignment="1">
      <alignment horizontal="center"/>
    </xf>
    <xf numFmtId="167" fontId="0" fillId="2" borderId="3" xfId="0" applyNumberFormat="1" applyFill="1" applyBorder="1" applyAlignment="1">
      <alignment horizontal="center"/>
    </xf>
    <xf numFmtId="0" fontId="4" fillId="0" borderId="4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Border="1" applyAlignment="1">
      <alignment horizontal="right"/>
    </xf>
    <xf numFmtId="0" fontId="0" fillId="0" borderId="8" xfId="0" applyBorder="1" applyAlignment="1">
      <alignment horizontal="center"/>
    </xf>
    <xf numFmtId="0" fontId="3" fillId="0" borderId="9" xfId="0" applyFont="1" applyBorder="1" applyAlignment="1">
      <alignment horizontal="right"/>
    </xf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 applyAlignment="1">
      <alignment horizontal="center"/>
    </xf>
    <xf numFmtId="0" fontId="0" fillId="0" borderId="14" xfId="0" applyFill="1" applyBorder="1"/>
    <xf numFmtId="0" fontId="0" fillId="0" borderId="15" xfId="0" applyFill="1" applyBorder="1"/>
    <xf numFmtId="1" fontId="4" fillId="5" borderId="4" xfId="0" applyNumberFormat="1" applyFont="1" applyFill="1" applyBorder="1" applyAlignment="1">
      <alignment horizontal="center"/>
    </xf>
    <xf numFmtId="1" fontId="3" fillId="5" borderId="5" xfId="0" applyNumberFormat="1" applyFont="1" applyFill="1" applyBorder="1" applyAlignment="1">
      <alignment horizontal="center"/>
    </xf>
    <xf numFmtId="1" fontId="3" fillId="5" borderId="10" xfId="0" applyNumberFormat="1" applyFont="1" applyFill="1" applyBorder="1" applyAlignment="1">
      <alignment horizontal="center"/>
    </xf>
    <xf numFmtId="0" fontId="4" fillId="0" borderId="2" xfId="0" applyFont="1" applyFill="1" applyBorder="1"/>
    <xf numFmtId="0" fontId="4" fillId="0" borderId="0" xfId="0" applyFont="1" applyFill="1" applyBorder="1"/>
    <xf numFmtId="0" fontId="0" fillId="0" borderId="2" xfId="0" applyFill="1" applyBorder="1"/>
    <xf numFmtId="0" fontId="3" fillId="0" borderId="0" xfId="0" applyFont="1" applyFill="1" applyBorder="1" applyAlignment="1">
      <alignment horizontal="right"/>
    </xf>
    <xf numFmtId="1" fontId="3" fillId="5" borderId="11" xfId="0" applyNumberFormat="1" applyFont="1" applyFill="1" applyBorder="1" applyAlignment="1">
      <alignment horizontal="center"/>
    </xf>
    <xf numFmtId="167" fontId="3" fillId="5" borderId="11" xfId="0" applyNumberFormat="1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3" fillId="0" borderId="0" xfId="0" applyFont="1" applyFill="1" applyBorder="1" applyAlignment="1">
      <alignment horizontal="center" wrapText="1"/>
    </xf>
    <xf numFmtId="0" fontId="3" fillId="0" borderId="11" xfId="0" applyFont="1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 wrapText="1"/>
    </xf>
    <xf numFmtId="1" fontId="0" fillId="5" borderId="0" xfId="0" applyNumberFormat="1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2" fontId="0" fillId="5" borderId="11" xfId="0" applyNumberFormat="1" applyFill="1" applyBorder="1" applyAlignment="1">
      <alignment horizontal="center" wrapText="1"/>
    </xf>
    <xf numFmtId="1" fontId="0" fillId="0" borderId="2" xfId="0" applyNumberFormat="1" applyFill="1" applyBorder="1" applyAlignment="1">
      <alignment horizontal="center" wrapText="1"/>
    </xf>
    <xf numFmtId="1" fontId="0" fillId="0" borderId="0" xfId="0" applyNumberFormat="1" applyFill="1" applyBorder="1" applyAlignment="1">
      <alignment horizontal="center" wrapText="1"/>
    </xf>
    <xf numFmtId="2" fontId="0" fillId="0" borderId="11" xfId="0" applyNumberFormat="1" applyFill="1" applyBorder="1" applyAlignment="1">
      <alignment horizontal="center" wrapText="1"/>
    </xf>
    <xf numFmtId="170" fontId="0" fillId="5" borderId="0" xfId="0" applyNumberFormat="1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" fontId="0" fillId="5" borderId="7" xfId="0" applyNumberFormat="1" applyFill="1" applyBorder="1" applyAlignment="1">
      <alignment horizontal="center" wrapText="1"/>
    </xf>
    <xf numFmtId="2" fontId="0" fillId="5" borderId="12" xfId="0" applyNumberFormat="1" applyFill="1" applyBorder="1" applyAlignment="1">
      <alignment horizontal="center" wrapText="1"/>
    </xf>
    <xf numFmtId="0" fontId="4" fillId="7" borderId="4" xfId="0" applyFont="1" applyFill="1" applyBorder="1" applyAlignment="1">
      <alignment horizontal="left"/>
    </xf>
    <xf numFmtId="0" fontId="4" fillId="7" borderId="5" xfId="0" applyFont="1" applyFill="1" applyBorder="1" applyAlignment="1">
      <alignment horizontal="left"/>
    </xf>
    <xf numFmtId="0" fontId="0" fillId="7" borderId="5" xfId="0" applyFill="1" applyBorder="1"/>
    <xf numFmtId="0" fontId="5" fillId="7" borderId="5" xfId="0" applyFon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4" fillId="0" borderId="2" xfId="0" applyFont="1" applyBorder="1"/>
    <xf numFmtId="0" fontId="4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1" xfId="0" applyBorder="1"/>
    <xf numFmtId="0" fontId="5" fillId="0" borderId="11" xfId="0" applyFont="1" applyBorder="1" applyAlignment="1">
      <alignment horizontal="center"/>
    </xf>
    <xf numFmtId="0" fontId="3" fillId="0" borderId="11" xfId="0" applyFont="1" applyBorder="1" applyAlignment="1">
      <alignment horizontal="right"/>
    </xf>
    <xf numFmtId="0" fontId="3" fillId="0" borderId="2" xfId="0" applyFont="1" applyBorder="1" applyAlignment="1">
      <alignment horizontal="center" wrapText="1"/>
    </xf>
    <xf numFmtId="0" fontId="3" fillId="0" borderId="0" xfId="0" applyFont="1" applyBorder="1" applyAlignment="1">
      <alignment horizontal="center" wrapText="1"/>
    </xf>
    <xf numFmtId="0" fontId="5" fillId="0" borderId="0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164" fontId="3" fillId="0" borderId="0" xfId="0" applyNumberFormat="1" applyFont="1" applyBorder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11" xfId="0" applyBorder="1" applyAlignment="1">
      <alignment horizontal="center" wrapText="1"/>
    </xf>
    <xf numFmtId="2" fontId="3" fillId="0" borderId="2" xfId="0" applyNumberFormat="1" applyFont="1" applyFill="1" applyBorder="1" applyAlignment="1">
      <alignment horizontal="center" wrapText="1"/>
    </xf>
    <xf numFmtId="2" fontId="3" fillId="0" borderId="0" xfId="0" applyNumberFormat="1" applyFont="1" applyFill="1" applyBorder="1" applyAlignment="1">
      <alignment horizontal="center" wrapText="1"/>
    </xf>
    <xf numFmtId="166" fontId="3" fillId="0" borderId="0" xfId="0" applyNumberFormat="1" applyFont="1" applyFill="1" applyBorder="1" applyAlignment="1">
      <alignment horizontal="center" wrapText="1"/>
    </xf>
    <xf numFmtId="2" fontId="3" fillId="0" borderId="0" xfId="0" applyNumberFormat="1" applyFont="1" applyBorder="1" applyAlignment="1">
      <alignment horizontal="center" wrapText="1"/>
    </xf>
    <xf numFmtId="164" fontId="0" fillId="0" borderId="0" xfId="0" applyNumberForma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3" fillId="0" borderId="7" xfId="0" applyNumberFormat="1" applyFont="1" applyFill="1" applyBorder="1" applyAlignment="1">
      <alignment horizontal="center" wrapText="1"/>
    </xf>
    <xf numFmtId="164" fontId="0" fillId="0" borderId="12" xfId="0" applyNumberFormat="1" applyBorder="1" applyAlignment="1">
      <alignment horizontal="center"/>
    </xf>
    <xf numFmtId="0" fontId="4" fillId="11" borderId="4" xfId="0" applyFont="1" applyFill="1" applyBorder="1"/>
    <xf numFmtId="0" fontId="4" fillId="11" borderId="5" xfId="0" applyFont="1" applyFill="1" applyBorder="1"/>
    <xf numFmtId="166" fontId="0" fillId="11" borderId="5" xfId="0" applyNumberFormat="1" applyFill="1" applyBorder="1" applyAlignment="1">
      <alignment horizontal="center"/>
    </xf>
    <xf numFmtId="166" fontId="4" fillId="11" borderId="10" xfId="0" applyNumberFormat="1" applyFont="1" applyFill="1" applyBorder="1" applyAlignment="1">
      <alignment horizontal="left"/>
    </xf>
    <xf numFmtId="166" fontId="0" fillId="0" borderId="0" xfId="0" applyNumberFormat="1" applyFill="1" applyBorder="1" applyAlignment="1">
      <alignment horizontal="center"/>
    </xf>
    <xf numFmtId="166" fontId="4" fillId="0" borderId="11" xfId="0" applyNumberFormat="1" applyFont="1" applyFill="1" applyBorder="1" applyAlignment="1">
      <alignment horizontal="left"/>
    </xf>
    <xf numFmtId="0" fontId="5" fillId="0" borderId="2" xfId="0" applyFont="1" applyBorder="1" applyAlignment="1">
      <alignment horizontal="right"/>
    </xf>
    <xf numFmtId="0" fontId="5" fillId="0" borderId="0" xfId="0" applyFont="1" applyBorder="1" applyAlignment="1">
      <alignment horizontal="right"/>
    </xf>
    <xf numFmtId="0" fontId="5" fillId="0" borderId="0" xfId="0" applyFont="1" applyBorder="1"/>
    <xf numFmtId="0" fontId="0" fillId="0" borderId="0" xfId="0" applyNumberFormat="1" applyBorder="1" applyAlignment="1">
      <alignment horizontal="left"/>
    </xf>
    <xf numFmtId="167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2" fontId="5" fillId="0" borderId="0" xfId="0" applyNumberFormat="1" applyFont="1" applyBorder="1" applyAlignment="1">
      <alignment horizontal="center"/>
    </xf>
    <xf numFmtId="166" fontId="5" fillId="0" borderId="0" xfId="0" applyNumberFormat="1" applyFont="1" applyBorder="1" applyAlignment="1">
      <alignment horizontal="left"/>
    </xf>
    <xf numFmtId="0" fontId="3" fillId="0" borderId="2" xfId="0" applyFont="1" applyBorder="1" applyAlignment="1">
      <alignment horizontal="right"/>
    </xf>
    <xf numFmtId="0" fontId="3" fillId="0" borderId="0" xfId="0" applyFont="1" applyBorder="1"/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166" fontId="0" fillId="0" borderId="0" xfId="0" applyNumberFormat="1" applyBorder="1" applyAlignment="1">
      <alignment horizontal="left"/>
    </xf>
    <xf numFmtId="9" fontId="0" fillId="0" borderId="0" xfId="0" applyNumberFormat="1" applyBorder="1" applyAlignment="1">
      <alignment horizontal="left"/>
    </xf>
    <xf numFmtId="164" fontId="0" fillId="0" borderId="2" xfId="0" applyNumberFormat="1" applyFill="1" applyBorder="1"/>
    <xf numFmtId="0" fontId="0" fillId="0" borderId="2" xfId="0" applyFill="1" applyBorder="1" applyAlignment="1">
      <alignment horizontal="center" wrapText="1"/>
    </xf>
    <xf numFmtId="0" fontId="0" fillId="0" borderId="11" xfId="0" applyFill="1" applyBorder="1" applyAlignment="1">
      <alignment horizontal="center" wrapText="1"/>
    </xf>
    <xf numFmtId="2" fontId="0" fillId="0" borderId="2" xfId="0" applyNumberFormat="1" applyFill="1" applyBorder="1" applyAlignment="1">
      <alignment horizontal="center" wrapText="1"/>
    </xf>
    <xf numFmtId="164" fontId="0" fillId="0" borderId="2" xfId="0" applyNumberFormat="1" applyFill="1" applyBorder="1" applyAlignment="1">
      <alignment horizontal="center"/>
    </xf>
    <xf numFmtId="11" fontId="0" fillId="0" borderId="11" xfId="0" applyNumberFormat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1" fontId="0" fillId="0" borderId="12" xfId="0" applyNumberFormat="1" applyBorder="1" applyAlignment="1">
      <alignment horizontal="center"/>
    </xf>
    <xf numFmtId="166" fontId="4" fillId="9" borderId="4" xfId="0" applyNumberFormat="1" applyFont="1" applyFill="1" applyBorder="1" applyAlignment="1">
      <alignment horizontal="left"/>
    </xf>
    <xf numFmtId="166" fontId="0" fillId="9" borderId="5" xfId="0" applyNumberFormat="1" applyFill="1" applyBorder="1" applyAlignment="1">
      <alignment horizontal="center"/>
    </xf>
    <xf numFmtId="166" fontId="0" fillId="9" borderId="10" xfId="0" applyNumberFormat="1" applyFill="1" applyBorder="1" applyAlignment="1">
      <alignment horizontal="center"/>
    </xf>
    <xf numFmtId="166" fontId="4" fillId="0" borderId="2" xfId="0" applyNumberFormat="1" applyFont="1" applyFill="1" applyBorder="1" applyAlignment="1">
      <alignment horizontal="left"/>
    </xf>
    <xf numFmtId="166" fontId="0" fillId="0" borderId="11" xfId="0" applyNumberFormat="1" applyFill="1" applyBorder="1" applyAlignment="1">
      <alignment horizontal="center"/>
    </xf>
    <xf numFmtId="166" fontId="5" fillId="0" borderId="2" xfId="0" applyNumberFormat="1" applyFont="1" applyFill="1" applyBorder="1"/>
    <xf numFmtId="166" fontId="0" fillId="0" borderId="0" xfId="0" applyNumberFormat="1" applyFill="1" applyBorder="1"/>
    <xf numFmtId="166" fontId="0" fillId="0" borderId="11" xfId="0" applyNumberFormat="1" applyFill="1" applyBorder="1"/>
    <xf numFmtId="0" fontId="14" fillId="0" borderId="0" xfId="0" applyFont="1" applyFill="1" applyBorder="1" applyAlignment="1">
      <alignment horizontal="center"/>
    </xf>
    <xf numFmtId="0" fontId="14" fillId="0" borderId="11" xfId="0" applyFont="1" applyFill="1" applyBorder="1" applyAlignment="1">
      <alignment horizontal="center"/>
    </xf>
    <xf numFmtId="167" fontId="0" fillId="0" borderId="0" xfId="0" applyNumberFormat="1" applyBorder="1"/>
    <xf numFmtId="164" fontId="0" fillId="0" borderId="2" xfId="0" applyNumberFormat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167" fontId="0" fillId="0" borderId="11" xfId="0" applyNumberFormat="1" applyFill="1" applyBorder="1" applyAlignment="1">
      <alignment horizontal="center"/>
    </xf>
    <xf numFmtId="0" fontId="0" fillId="0" borderId="2" xfId="0" applyBorder="1" applyAlignment="1">
      <alignment horizontal="center" wrapText="1"/>
    </xf>
    <xf numFmtId="164" fontId="0" fillId="0" borderId="7" xfId="0" applyNumberFormat="1" applyBorder="1" applyAlignment="1">
      <alignment horizontal="center"/>
    </xf>
    <xf numFmtId="167" fontId="0" fillId="0" borderId="12" xfId="0" applyNumberFormat="1" applyFill="1" applyBorder="1" applyAlignment="1">
      <alignment horizontal="center"/>
    </xf>
    <xf numFmtId="1" fontId="3" fillId="5" borderId="16" xfId="0" applyNumberFormat="1" applyFont="1" applyFill="1" applyBorder="1" applyAlignment="1">
      <alignment horizontal="center"/>
    </xf>
    <xf numFmtId="1" fontId="3" fillId="5" borderId="17" xfId="0" applyNumberFormat="1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9" xfId="0" applyBorder="1"/>
    <xf numFmtId="0" fontId="3" fillId="0" borderId="18" xfId="0" applyFont="1" applyBorder="1" applyAlignment="1">
      <alignment horizontal="left"/>
    </xf>
    <xf numFmtId="164" fontId="5" fillId="0" borderId="1" xfId="0" applyNumberFormat="1" applyFont="1" applyBorder="1" applyAlignment="1">
      <alignment horizontal="center"/>
    </xf>
    <xf numFmtId="0" fontId="0" fillId="0" borderId="4" xfId="0" applyBorder="1"/>
    <xf numFmtId="0" fontId="4" fillId="0" borderId="5" xfId="0" applyFont="1" applyBorder="1"/>
    <xf numFmtId="0" fontId="0" fillId="0" borderId="5" xfId="0" applyBorder="1"/>
    <xf numFmtId="166" fontId="0" fillId="0" borderId="5" xfId="0" applyNumberFormat="1" applyFill="1" applyBorder="1" applyAlignment="1">
      <alignment horizontal="center"/>
    </xf>
    <xf numFmtId="0" fontId="0" fillId="0" borderId="5" xfId="0" applyFill="1" applyBorder="1"/>
    <xf numFmtId="166" fontId="4" fillId="12" borderId="5" xfId="0" applyNumberFormat="1" applyFont="1" applyFill="1" applyBorder="1" applyAlignment="1">
      <alignment horizontal="left"/>
    </xf>
    <xf numFmtId="0" fontId="0" fillId="12" borderId="5" xfId="0" applyFill="1" applyBorder="1"/>
    <xf numFmtId="166" fontId="0" fillId="12" borderId="5" xfId="0" applyNumberFormat="1" applyFill="1" applyBorder="1" applyAlignment="1">
      <alignment horizontal="center"/>
    </xf>
    <xf numFmtId="166" fontId="5" fillId="12" borderId="5" xfId="0" applyNumberFormat="1" applyFont="1" applyFill="1" applyBorder="1" applyAlignment="1">
      <alignment horizontal="left"/>
    </xf>
    <xf numFmtId="166" fontId="4" fillId="6" borderId="5" xfId="0" applyNumberFormat="1" applyFont="1" applyFill="1" applyBorder="1" applyAlignment="1">
      <alignment horizontal="left"/>
    </xf>
    <xf numFmtId="166" fontId="0" fillId="6" borderId="5" xfId="0" applyNumberFormat="1" applyFill="1" applyBorder="1" applyAlignment="1">
      <alignment horizontal="center"/>
    </xf>
    <xf numFmtId="166" fontId="5" fillId="6" borderId="5" xfId="0" applyNumberFormat="1" applyFont="1" applyFill="1" applyBorder="1" applyAlignment="1">
      <alignment horizontal="left"/>
    </xf>
    <xf numFmtId="0" fontId="0" fillId="6" borderId="5" xfId="0" applyFill="1" applyBorder="1"/>
    <xf numFmtId="166" fontId="4" fillId="13" borderId="5" xfId="0" applyNumberFormat="1" applyFont="1" applyFill="1" applyBorder="1" applyAlignment="1">
      <alignment horizontal="left"/>
    </xf>
    <xf numFmtId="166" fontId="0" fillId="13" borderId="5" xfId="0" applyNumberFormat="1" applyFill="1" applyBorder="1" applyAlignment="1">
      <alignment horizontal="center"/>
    </xf>
    <xf numFmtId="166" fontId="5" fillId="13" borderId="5" xfId="0" applyNumberFormat="1" applyFont="1" applyFill="1" applyBorder="1" applyAlignment="1">
      <alignment horizontal="left"/>
    </xf>
    <xf numFmtId="0" fontId="0" fillId="13" borderId="5" xfId="0" applyFill="1" applyBorder="1"/>
    <xf numFmtId="166" fontId="4" fillId="10" borderId="5" xfId="0" applyNumberFormat="1" applyFont="1" applyFill="1" applyBorder="1" applyAlignment="1">
      <alignment horizontal="left"/>
    </xf>
    <xf numFmtId="166" fontId="0" fillId="10" borderId="5" xfId="0" applyNumberFormat="1" applyFill="1" applyBorder="1" applyAlignment="1">
      <alignment horizontal="center"/>
    </xf>
    <xf numFmtId="166" fontId="5" fillId="10" borderId="5" xfId="0" applyNumberFormat="1" applyFont="1" applyFill="1" applyBorder="1" applyAlignment="1">
      <alignment horizontal="left"/>
    </xf>
    <xf numFmtId="0" fontId="0" fillId="10" borderId="5" xfId="0" applyFill="1" applyBorder="1"/>
    <xf numFmtId="166" fontId="4" fillId="8" borderId="5" xfId="0" applyNumberFormat="1" applyFont="1" applyFill="1" applyBorder="1" applyAlignment="1">
      <alignment horizontal="left"/>
    </xf>
    <xf numFmtId="166" fontId="0" fillId="8" borderId="1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166" fontId="5" fillId="0" borderId="0" xfId="0" applyNumberFormat="1" applyFont="1" applyFill="1" applyBorder="1" applyAlignment="1">
      <alignment horizontal="left"/>
    </xf>
    <xf numFmtId="166" fontId="4" fillId="0" borderId="0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9" fontId="0" fillId="0" borderId="0" xfId="0" applyNumberFormat="1" applyFill="1" applyBorder="1" applyAlignment="1">
      <alignment horizontal="center"/>
    </xf>
    <xf numFmtId="0" fontId="10" fillId="0" borderId="0" xfId="0" applyFont="1" applyBorder="1"/>
    <xf numFmtId="2" fontId="3" fillId="2" borderId="0" xfId="0" applyNumberFormat="1" applyFont="1" applyFill="1" applyBorder="1" applyAlignment="1">
      <alignment horizontal="center" wrapText="1"/>
    </xf>
    <xf numFmtId="0" fontId="3" fillId="0" borderId="0" xfId="0" applyFont="1" applyFill="1" applyBorder="1"/>
    <xf numFmtId="164" fontId="5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/>
    <xf numFmtId="3" fontId="3" fillId="4" borderId="0" xfId="0" applyNumberFormat="1" applyFont="1" applyFill="1" applyBorder="1" applyAlignment="1">
      <alignment horizontal="center"/>
    </xf>
    <xf numFmtId="10" fontId="0" fillId="0" borderId="0" xfId="0" applyNumberFormat="1" applyFill="1" applyBorder="1"/>
    <xf numFmtId="167" fontId="0" fillId="0" borderId="0" xfId="0" applyNumberFormat="1" applyFill="1" applyBorder="1"/>
    <xf numFmtId="0" fontId="3" fillId="2" borderId="0" xfId="0" applyFont="1" applyFill="1" applyBorder="1" applyAlignment="1">
      <alignment horizontal="left"/>
    </xf>
    <xf numFmtId="0" fontId="5" fillId="0" borderId="0" xfId="0" applyFont="1" applyFill="1" applyBorder="1"/>
    <xf numFmtId="0" fontId="5" fillId="0" borderId="11" xfId="0" applyFont="1" applyFill="1" applyBorder="1"/>
    <xf numFmtId="1" fontId="3" fillId="0" borderId="0" xfId="0" applyNumberFormat="1" applyFont="1" applyBorder="1" applyAlignment="1">
      <alignment horizontal="left"/>
    </xf>
    <xf numFmtId="0" fontId="3" fillId="2" borderId="0" xfId="0" applyFont="1" applyFill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Border="1"/>
    <xf numFmtId="165" fontId="0" fillId="0" borderId="0" xfId="0" applyNumberFormat="1" applyFill="1" applyBorder="1"/>
    <xf numFmtId="0" fontId="3" fillId="0" borderId="0" xfId="0" applyFont="1" applyFill="1" applyBorder="1" applyAlignment="1">
      <alignment horizontal="right" wrapText="1"/>
    </xf>
    <xf numFmtId="167" fontId="0" fillId="0" borderId="0" xfId="0" applyNumberFormat="1" applyFill="1" applyBorder="1" applyAlignment="1">
      <alignment horizontal="center" wrapText="1"/>
    </xf>
    <xf numFmtId="1" fontId="3" fillId="0" borderId="11" xfId="0" applyNumberFormat="1" applyFont="1" applyBorder="1" applyAlignment="1">
      <alignment horizontal="left"/>
    </xf>
    <xf numFmtId="0" fontId="0" fillId="0" borderId="0" xfId="0" applyFill="1" applyBorder="1" applyAlignment="1">
      <alignment horizontal="left" wrapText="1"/>
    </xf>
    <xf numFmtId="0" fontId="0" fillId="0" borderId="0" xfId="0" applyFill="1" applyBorder="1" applyAlignment="1">
      <alignment horizontal="center"/>
    </xf>
    <xf numFmtId="0" fontId="0" fillId="0" borderId="11" xfId="0" applyFill="1" applyBorder="1" applyAlignment="1">
      <alignment horizontal="left" wrapText="1"/>
    </xf>
    <xf numFmtId="0" fontId="5" fillId="0" borderId="11" xfId="0" applyFont="1" applyBorder="1" applyAlignment="1">
      <alignment horizontal="center" wrapText="1"/>
    </xf>
    <xf numFmtId="0" fontId="3" fillId="0" borderId="0" xfId="0" applyFont="1" applyFill="1" applyBorder="1" applyAlignment="1">
      <alignment horizontal="left"/>
    </xf>
    <xf numFmtId="165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7" fontId="0" fillId="2" borderId="0" xfId="0" applyNumberFormat="1" applyFill="1" applyBorder="1" applyAlignment="1">
      <alignment horizontal="center"/>
    </xf>
    <xf numFmtId="167" fontId="0" fillId="0" borderId="0" xfId="0" applyNumberFormat="1" applyBorder="1" applyAlignment="1">
      <alignment horizontal="center" wrapText="1"/>
    </xf>
    <xf numFmtId="164" fontId="3" fillId="0" borderId="0" xfId="0" applyNumberFormat="1" applyFont="1" applyFill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7" fontId="5" fillId="4" borderId="0" xfId="0" applyNumberFormat="1" applyFont="1" applyFill="1" applyBorder="1" applyAlignment="1">
      <alignment horizontal="center"/>
    </xf>
    <xf numFmtId="0" fontId="9" fillId="0" borderId="0" xfId="0" applyFont="1" applyBorder="1" applyAlignment="1">
      <alignment horizontal="center" wrapText="1"/>
    </xf>
    <xf numFmtId="0" fontId="3" fillId="2" borderId="0" xfId="0" applyFont="1" applyFill="1" applyBorder="1"/>
    <xf numFmtId="0" fontId="0" fillId="2" borderId="0" xfId="0" applyFill="1" applyBorder="1"/>
    <xf numFmtId="11" fontId="0" fillId="2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64" fontId="3" fillId="4" borderId="0" xfId="0" quotePrefix="1" applyNumberFormat="1" applyFont="1" applyFill="1" applyBorder="1" applyAlignment="1">
      <alignment horizontal="center"/>
    </xf>
    <xf numFmtId="164" fontId="5" fillId="3" borderId="0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64" fontId="5" fillId="3" borderId="11" xfId="0" applyNumberFormat="1" applyFont="1" applyFill="1" applyBorder="1" applyAlignment="1">
      <alignment horizontal="center"/>
    </xf>
    <xf numFmtId="168" fontId="0" fillId="2" borderId="0" xfId="0" applyNumberFormat="1" applyFill="1" applyBorder="1"/>
    <xf numFmtId="164" fontId="5" fillId="0" borderId="11" xfId="0" applyNumberFormat="1" applyFont="1" applyFill="1" applyBorder="1" applyAlignment="1">
      <alignment horizontal="center"/>
    </xf>
    <xf numFmtId="1" fontId="0" fillId="2" borderId="0" xfId="0" applyNumberFormat="1" applyFill="1" applyBorder="1"/>
    <xf numFmtId="0" fontId="0" fillId="0" borderId="7" xfId="0" applyBorder="1"/>
    <xf numFmtId="164" fontId="5" fillId="0" borderId="12" xfId="0" applyNumberFormat="1" applyFont="1" applyFill="1" applyBorder="1" applyAlignment="1">
      <alignment horizontal="center"/>
    </xf>
    <xf numFmtId="0" fontId="0" fillId="14" borderId="20" xfId="0" applyFill="1" applyBorder="1" applyAlignment="1">
      <alignment horizontal="center" wrapText="1"/>
    </xf>
    <xf numFmtId="0" fontId="3" fillId="14" borderId="20" xfId="0" applyFont="1" applyFill="1" applyBorder="1" applyAlignment="1">
      <alignment horizontal="center" wrapText="1"/>
    </xf>
    <xf numFmtId="0" fontId="0" fillId="14" borderId="20" xfId="0" applyFill="1" applyBorder="1" applyAlignment="1">
      <alignment wrapText="1"/>
    </xf>
    <xf numFmtId="1" fontId="3" fillId="2" borderId="0" xfId="0" applyNumberFormat="1" applyFont="1" applyFill="1" applyBorder="1" applyAlignment="1">
      <alignment horizontal="center" wrapText="1"/>
    </xf>
    <xf numFmtId="0" fontId="0" fillId="0" borderId="0" xfId="0" applyAlignment="1"/>
  </cellXfs>
  <cellStyles count="3">
    <cellStyle name="Normal" xfId="0" builtinId="0"/>
    <cellStyle name="Normal 2" xfId="2"/>
    <cellStyle name="Normal 3" xfId="1"/>
  </cellStyles>
  <dxfs count="0"/>
  <tableStyles count="0" defaultTableStyle="TableStyleMedium9" defaultPivotStyle="PivotStyleLight16"/>
  <colors>
    <mruColors>
      <color rgb="FFCC99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22411</xdr:colOff>
      <xdr:row>0</xdr:row>
      <xdr:rowOff>134470</xdr:rowOff>
    </xdr:from>
    <xdr:to>
      <xdr:col>13</xdr:col>
      <xdr:colOff>134470</xdr:colOff>
      <xdr:row>6</xdr:row>
      <xdr:rowOff>33619</xdr:rowOff>
    </xdr:to>
    <xdr:sp macro="" textlink="">
      <xdr:nvSpPr>
        <xdr:cNvPr id="2" name="TextBox 1"/>
        <xdr:cNvSpPr txBox="1"/>
      </xdr:nvSpPr>
      <xdr:spPr>
        <a:xfrm>
          <a:off x="4717676" y="134470"/>
          <a:ext cx="4347882" cy="11317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AU" sz="1100" b="1" i="0" u="sng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Determing</a:t>
          </a:r>
          <a:r>
            <a:rPr lang="en-AU" sz="1100" b="1" i="0" u="sng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the Fan Operating Point with a System Curve</a:t>
          </a:r>
          <a:endParaRPr lang="en-AU" sz="1100" b="1" i="0" u="sng" strike="noStrike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AU" sz="11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Step 1: Fill in user input values in light-blue cells.</a:t>
          </a:r>
        </a:p>
        <a:p>
          <a:r>
            <a:rPr lang="en-AU" sz="11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Step 2: Enter</a:t>
          </a:r>
          <a:r>
            <a:rPr lang="en-AU" sz="11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an air discharge rate into Cell J8 only. Click </a:t>
          </a:r>
          <a:r>
            <a:rPr lang="en-AU" sz="1100" b="1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Auto solve</a:t>
          </a:r>
          <a:r>
            <a:rPr lang="en-AU" sz="11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endParaRPr lang="en-AU"/>
        </a:p>
        <a:p>
          <a:r>
            <a:rPr lang="en-AU" sz="11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Step 3: Repeat with sequentially larger fan pressure values.</a:t>
          </a:r>
          <a:r>
            <a:rPr lang="en-AU"/>
            <a:t> </a:t>
          </a:r>
        </a:p>
        <a:p>
          <a:r>
            <a:rPr lang="en-AU" sz="11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Step 4: Record results for each repeat to develop system curve.</a:t>
          </a:r>
        </a:p>
        <a:p>
          <a:r>
            <a:rPr lang="en-AU" sz="11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Step 5: Plot system curve over fan curve to determine operating point.</a:t>
          </a:r>
          <a:r>
            <a:rPr lang="en-AU"/>
            <a:t> </a:t>
          </a:r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7</xdr:row>
          <xdr:rowOff>38100</xdr:rowOff>
        </xdr:from>
        <xdr:to>
          <xdr:col>8</xdr:col>
          <xdr:colOff>742950</xdr:colOff>
          <xdr:row>7</xdr:row>
          <xdr:rowOff>228600</xdr:rowOff>
        </xdr:to>
        <xdr:sp macro="" textlink="">
          <xdr:nvSpPr>
            <xdr:cNvPr id="13457" name="Button 1169" hidden="1">
              <a:extLst>
                <a:ext uri="{63B3BB69-23CF-44E3-9099-C40C66FF867C}">
                  <a14:compatExt spid="_x0000_s13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 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X502"/>
  <sheetViews>
    <sheetView tabSelected="1" zoomScale="85" zoomScaleNormal="85" workbookViewId="0">
      <selection activeCell="G7" sqref="G7"/>
    </sheetView>
  </sheetViews>
  <sheetFormatPr defaultRowHeight="12.75" x14ac:dyDescent="0.2"/>
  <cols>
    <col min="1" max="1" width="2.7109375" customWidth="1"/>
    <col min="2" max="2" width="16.28515625" customWidth="1"/>
    <col min="5" max="5" width="9.7109375" bestFit="1" customWidth="1"/>
    <col min="6" max="6" width="11.85546875" customWidth="1"/>
    <col min="7" max="7" width="11.5703125" style="2" customWidth="1"/>
    <col min="8" max="9" width="11.42578125" style="2" customWidth="1"/>
    <col min="10" max="11" width="10" style="2" customWidth="1"/>
    <col min="12" max="12" width="9.5703125" customWidth="1"/>
    <col min="13" max="13" width="10.85546875" customWidth="1"/>
    <col min="14" max="14" width="11" customWidth="1"/>
    <col min="15" max="15" width="2.5703125" style="6" customWidth="1"/>
    <col min="16" max="16" width="11.42578125" style="84" customWidth="1"/>
    <col min="17" max="19" width="11.42578125" style="63" customWidth="1"/>
    <col min="20" max="20" width="11.42578125" style="74" customWidth="1"/>
    <col min="21" max="21" width="3.5703125" style="6" customWidth="1"/>
    <col min="22" max="22" width="9.140625" style="61"/>
    <col min="23" max="23" width="10" style="62" customWidth="1"/>
    <col min="24" max="25" width="9.5703125" style="62" customWidth="1"/>
    <col min="26" max="27" width="9.140625" style="62"/>
    <col min="28" max="28" width="10.42578125" style="62" customWidth="1"/>
    <col min="29" max="34" width="9.140625" style="62"/>
    <col min="35" max="35" width="9.140625" style="114"/>
    <col min="36" max="36" width="3.28515625" customWidth="1"/>
    <col min="37" max="37" width="9.140625" style="61"/>
    <col min="38" max="38" width="8.5703125" style="62" customWidth="1"/>
    <col min="39" max="39" width="10.28515625" style="62" customWidth="1"/>
    <col min="40" max="40" width="9.140625" style="62"/>
    <col min="41" max="41" width="10.85546875" style="62" customWidth="1"/>
    <col min="42" max="42" width="10.5703125" style="114" customWidth="1"/>
    <col min="43" max="43" width="3.28515625" customWidth="1"/>
    <col min="44" max="44" width="13.42578125" style="61" customWidth="1"/>
    <col min="45" max="45" width="11.5703125" style="62" bestFit="1" customWidth="1"/>
    <col min="46" max="46" width="9.42578125" style="62" customWidth="1"/>
    <col min="47" max="47" width="11.5703125" style="62" customWidth="1"/>
    <col min="48" max="48" width="13.85546875" style="62" customWidth="1"/>
    <col min="49" max="49" width="11.5703125" style="62" customWidth="1"/>
    <col min="50" max="50" width="12.5703125" style="62" customWidth="1"/>
    <col min="51" max="51" width="12.7109375" style="114" customWidth="1"/>
    <col min="52" max="52" width="4.42578125" customWidth="1"/>
    <col min="53" max="53" width="11.28515625" customWidth="1"/>
    <col min="60" max="60" width="10.5703125" customWidth="1"/>
    <col min="61" max="61" width="7.7109375" customWidth="1"/>
    <col min="62" max="62" width="7.5703125" customWidth="1"/>
    <col min="63" max="63" width="7.42578125" customWidth="1"/>
    <col min="64" max="64" width="7" customWidth="1"/>
    <col min="65" max="65" width="10.5703125" customWidth="1"/>
    <col min="66" max="66" width="13.140625" customWidth="1"/>
    <col min="67" max="67" width="13.42578125" customWidth="1"/>
    <col min="68" max="68" width="11.85546875" customWidth="1"/>
    <col min="69" max="69" width="12.28515625" customWidth="1"/>
    <col min="70" max="70" width="13.42578125" customWidth="1"/>
    <col min="71" max="71" width="11.28515625" customWidth="1"/>
    <col min="72" max="72" width="13.140625" customWidth="1"/>
    <col min="73" max="73" width="9.85546875" customWidth="1"/>
    <col min="74" max="74" width="12.85546875" customWidth="1"/>
    <col min="80" max="80" width="10.5703125" customWidth="1"/>
    <col min="81" max="83" width="7.5703125" customWidth="1"/>
    <col min="84" max="84" width="7.7109375" customWidth="1"/>
    <col min="85" max="85" width="10.5703125" customWidth="1"/>
    <col min="86" max="86" width="11.85546875" customWidth="1"/>
    <col min="87" max="87" width="13.42578125" customWidth="1"/>
    <col min="88" max="88" width="11.85546875" customWidth="1"/>
    <col min="89" max="89" width="12.28515625" customWidth="1"/>
    <col min="90" max="90" width="13.42578125" customWidth="1"/>
    <col min="91" max="91" width="11.28515625" customWidth="1"/>
    <col min="92" max="92" width="13.140625" customWidth="1"/>
    <col min="93" max="93" width="9.85546875" customWidth="1"/>
    <col min="94" max="94" width="12.85546875" customWidth="1"/>
    <col min="100" max="100" width="10.5703125" customWidth="1"/>
    <col min="101" max="101" width="6.5703125" customWidth="1"/>
    <col min="102" max="102" width="7.28515625" customWidth="1"/>
    <col min="103" max="103" width="7.140625" customWidth="1"/>
    <col min="104" max="104" width="7.42578125" customWidth="1"/>
    <col min="105" max="105" width="10.5703125" customWidth="1"/>
    <col min="106" max="106" width="11.85546875" customWidth="1"/>
    <col min="107" max="107" width="13.42578125" customWidth="1"/>
    <col min="108" max="108" width="11.85546875" customWidth="1"/>
    <col min="109" max="109" width="12.28515625" customWidth="1"/>
    <col min="110" max="110" width="13.42578125" customWidth="1"/>
    <col min="111" max="111" width="11.28515625" customWidth="1"/>
    <col min="112" max="112" width="13.140625" customWidth="1"/>
    <col min="113" max="113" width="9.85546875" customWidth="1"/>
    <col min="114" max="114" width="12.85546875" customWidth="1"/>
    <col min="120" max="120" width="10.5703125" customWidth="1"/>
    <col min="121" max="121" width="7.42578125" customWidth="1"/>
    <col min="122" max="122" width="7.140625" customWidth="1"/>
    <col min="123" max="123" width="7.5703125" customWidth="1"/>
    <col min="124" max="124" width="7.140625" customWidth="1"/>
    <col min="125" max="125" width="10.5703125" customWidth="1"/>
    <col min="126" max="126" width="11.85546875" customWidth="1"/>
    <col min="127" max="127" width="13.42578125" customWidth="1"/>
    <col min="128" max="128" width="11.85546875" customWidth="1"/>
    <col min="129" max="129" width="12.28515625" customWidth="1"/>
    <col min="130" max="130" width="13.42578125" customWidth="1"/>
    <col min="131" max="131" width="11.28515625" customWidth="1"/>
    <col min="132" max="132" width="13.140625" customWidth="1"/>
    <col min="133" max="133" width="9.85546875" customWidth="1"/>
    <col min="134" max="134" width="12.85546875" customWidth="1"/>
    <col min="140" max="140" width="10.5703125" customWidth="1"/>
    <col min="141" max="142" width="8.140625" customWidth="1"/>
    <col min="143" max="143" width="7.7109375" customWidth="1"/>
    <col min="144" max="144" width="7.5703125" customWidth="1"/>
    <col min="145" max="145" width="10.5703125" customWidth="1"/>
    <col min="146" max="146" width="11.85546875" customWidth="1"/>
    <col min="147" max="147" width="13.42578125" customWidth="1"/>
    <col min="148" max="148" width="11.85546875" customWidth="1"/>
    <col min="149" max="149" width="12.28515625" customWidth="1"/>
    <col min="150" max="150" width="13.42578125" customWidth="1"/>
    <col min="151" max="151" width="11.28515625" customWidth="1"/>
    <col min="152" max="152" width="13.140625" customWidth="1"/>
    <col min="153" max="153" width="9.85546875" customWidth="1"/>
    <col min="154" max="154" width="12.85546875" customWidth="1"/>
    <col min="155" max="16384" width="9.140625" style="62"/>
  </cols>
  <sheetData>
    <row r="1" spans="1:154" customFormat="1" ht="15.75" x14ac:dyDescent="0.25">
      <c r="A1" s="186"/>
      <c r="B1" s="187" t="s">
        <v>121</v>
      </c>
      <c r="C1" s="188"/>
      <c r="D1" s="188"/>
      <c r="E1" s="188"/>
      <c r="F1" s="188"/>
      <c r="G1" s="67"/>
      <c r="H1" s="67"/>
      <c r="I1" s="67"/>
      <c r="J1" s="67"/>
      <c r="K1" s="67"/>
      <c r="L1" s="189"/>
      <c r="M1" s="189"/>
      <c r="N1" s="188"/>
      <c r="O1" s="190"/>
      <c r="P1" s="79" t="s">
        <v>122</v>
      </c>
      <c r="Q1" s="80"/>
      <c r="R1" s="80"/>
      <c r="S1" s="80"/>
      <c r="T1" s="81"/>
      <c r="U1" s="190"/>
      <c r="V1" s="103" t="s">
        <v>84</v>
      </c>
      <c r="W1" s="104"/>
      <c r="X1" s="104"/>
      <c r="Y1" s="104"/>
      <c r="Z1" s="105"/>
      <c r="AA1" s="105"/>
      <c r="AB1" s="104"/>
      <c r="AC1" s="104"/>
      <c r="AD1" s="104"/>
      <c r="AE1" s="106"/>
      <c r="AF1" s="106"/>
      <c r="AG1" s="106"/>
      <c r="AH1" s="106"/>
      <c r="AI1" s="107"/>
      <c r="AJ1" s="190"/>
      <c r="AK1" s="135" t="s">
        <v>83</v>
      </c>
      <c r="AL1" s="136"/>
      <c r="AM1" s="137"/>
      <c r="AN1" s="137"/>
      <c r="AO1" s="137"/>
      <c r="AP1" s="138"/>
      <c r="AQ1" s="189"/>
      <c r="AR1" s="163" t="s">
        <v>146</v>
      </c>
      <c r="AS1" s="164"/>
      <c r="AT1" s="164"/>
      <c r="AU1" s="164"/>
      <c r="AV1" s="164"/>
      <c r="AW1" s="164"/>
      <c r="AX1" s="164"/>
      <c r="AY1" s="165"/>
      <c r="AZ1" s="189"/>
      <c r="BA1" s="191" t="s">
        <v>140</v>
      </c>
      <c r="BB1" s="192"/>
      <c r="BC1" s="193"/>
      <c r="BD1" s="193"/>
      <c r="BE1" s="194"/>
      <c r="BF1" s="192"/>
      <c r="BG1" s="192"/>
      <c r="BH1" s="192"/>
      <c r="BI1" s="192"/>
      <c r="BJ1" s="192"/>
      <c r="BK1" s="192"/>
      <c r="BL1" s="192"/>
      <c r="BM1" s="192"/>
      <c r="BN1" s="193"/>
      <c r="BO1" s="193"/>
      <c r="BP1" s="193"/>
      <c r="BQ1" s="193"/>
      <c r="BR1" s="193"/>
      <c r="BS1" s="191"/>
      <c r="BT1" s="193"/>
      <c r="BU1" s="195" t="s">
        <v>141</v>
      </c>
      <c r="BV1" s="196"/>
      <c r="BW1" s="196"/>
      <c r="BX1" s="196"/>
      <c r="BY1" s="197"/>
      <c r="BZ1" s="198"/>
      <c r="CA1" s="198"/>
      <c r="CB1" s="198"/>
      <c r="CC1" s="198"/>
      <c r="CD1" s="198"/>
      <c r="CE1" s="198"/>
      <c r="CF1" s="198"/>
      <c r="CG1" s="198"/>
      <c r="CH1" s="196"/>
      <c r="CI1" s="196"/>
      <c r="CJ1" s="196"/>
      <c r="CK1" s="196"/>
      <c r="CL1" s="196"/>
      <c r="CM1" s="195"/>
      <c r="CN1" s="196"/>
      <c r="CO1" s="199" t="s">
        <v>142</v>
      </c>
      <c r="CP1" s="200"/>
      <c r="CQ1" s="200"/>
      <c r="CR1" s="200"/>
      <c r="CS1" s="201"/>
      <c r="CT1" s="202"/>
      <c r="CU1" s="202"/>
      <c r="CV1" s="202"/>
      <c r="CW1" s="202"/>
      <c r="CX1" s="202"/>
      <c r="CY1" s="202"/>
      <c r="CZ1" s="202"/>
      <c r="DA1" s="202"/>
      <c r="DB1" s="200"/>
      <c r="DC1" s="200"/>
      <c r="DD1" s="200"/>
      <c r="DE1" s="200"/>
      <c r="DF1" s="200"/>
      <c r="DG1" s="199"/>
      <c r="DH1" s="200"/>
      <c r="DI1" s="203" t="s">
        <v>143</v>
      </c>
      <c r="DJ1" s="204"/>
      <c r="DK1" s="204"/>
      <c r="DL1" s="204"/>
      <c r="DM1" s="205"/>
      <c r="DN1" s="206"/>
      <c r="DO1" s="206"/>
      <c r="DP1" s="206"/>
      <c r="DQ1" s="206"/>
      <c r="DR1" s="206"/>
      <c r="DS1" s="206"/>
      <c r="DT1" s="206"/>
      <c r="DU1" s="206"/>
      <c r="DV1" s="204"/>
      <c r="DW1" s="204"/>
      <c r="DX1" s="204"/>
      <c r="DY1" s="204"/>
      <c r="DZ1" s="204"/>
      <c r="EA1" s="203"/>
      <c r="EB1" s="204"/>
      <c r="EC1" s="191" t="s">
        <v>144</v>
      </c>
      <c r="ED1" s="193"/>
      <c r="EE1" s="193"/>
      <c r="EF1" s="193"/>
      <c r="EG1" s="194"/>
      <c r="EH1" s="192"/>
      <c r="EI1" s="192"/>
      <c r="EJ1" s="192"/>
      <c r="EK1" s="192"/>
      <c r="EL1" s="192"/>
      <c r="EM1" s="192"/>
      <c r="EN1" s="192"/>
      <c r="EO1" s="192"/>
      <c r="EP1" s="193"/>
      <c r="EQ1" s="193"/>
      <c r="ER1" s="193"/>
      <c r="ES1" s="193"/>
      <c r="ET1" s="193"/>
      <c r="EU1" s="191"/>
      <c r="EV1" s="193"/>
      <c r="EW1" s="207" t="s">
        <v>145</v>
      </c>
      <c r="EX1" s="208"/>
    </row>
    <row r="2" spans="1:154" customFormat="1" ht="15.75" x14ac:dyDescent="0.25">
      <c r="A2" s="61"/>
      <c r="B2" s="110"/>
      <c r="C2" s="143"/>
      <c r="D2" s="62"/>
      <c r="E2" s="110" t="s">
        <v>111</v>
      </c>
      <c r="F2" s="143" t="s">
        <v>112</v>
      </c>
      <c r="G2" s="209"/>
      <c r="H2" s="109"/>
      <c r="I2" s="209"/>
      <c r="J2" s="209"/>
      <c r="K2" s="209"/>
      <c r="L2" s="139"/>
      <c r="M2" s="139"/>
      <c r="N2" s="62"/>
      <c r="O2" s="63"/>
      <c r="P2" s="82"/>
      <c r="Q2" s="83"/>
      <c r="R2" s="63"/>
      <c r="S2" s="63"/>
      <c r="T2" s="74"/>
      <c r="U2" s="63"/>
      <c r="V2" s="108"/>
      <c r="W2" s="109"/>
      <c r="X2" s="109"/>
      <c r="Y2" s="109"/>
      <c r="Z2" s="62"/>
      <c r="AA2" s="62"/>
      <c r="AB2" s="109"/>
      <c r="AC2" s="109"/>
      <c r="AD2" s="109"/>
      <c r="AE2" s="110"/>
      <c r="AF2" s="110"/>
      <c r="AG2" s="110"/>
      <c r="AH2" s="110"/>
      <c r="AI2" s="111"/>
      <c r="AJ2" s="63"/>
      <c r="AK2" s="82"/>
      <c r="AL2" s="83"/>
      <c r="AM2" s="139"/>
      <c r="AN2" s="139"/>
      <c r="AO2" s="139"/>
      <c r="AP2" s="140"/>
      <c r="AQ2" s="139"/>
      <c r="AR2" s="166"/>
      <c r="AS2" s="139"/>
      <c r="AT2" s="139"/>
      <c r="AU2" s="139"/>
      <c r="AV2" s="139"/>
      <c r="AW2" s="139"/>
      <c r="AX2" s="139"/>
      <c r="AY2" s="167"/>
      <c r="AZ2" s="139"/>
      <c r="BA2" s="62"/>
      <c r="BB2" s="62"/>
      <c r="BC2" s="139"/>
      <c r="BD2" s="139"/>
      <c r="BE2" s="210"/>
      <c r="BF2" s="63"/>
      <c r="BG2" s="63"/>
      <c r="BH2" s="62"/>
      <c r="BI2" s="62"/>
      <c r="BJ2" s="62"/>
      <c r="BK2" s="62"/>
      <c r="BL2" s="62"/>
      <c r="BM2" s="62"/>
      <c r="BN2" s="139"/>
      <c r="BO2" s="139"/>
      <c r="BP2" s="139"/>
      <c r="BQ2" s="139"/>
      <c r="BR2" s="139"/>
      <c r="BS2" s="211"/>
      <c r="BT2" s="139"/>
      <c r="BU2" s="211"/>
      <c r="BV2" s="139"/>
      <c r="BW2" s="139"/>
      <c r="BX2" s="139"/>
      <c r="BY2" s="210"/>
      <c r="BZ2" s="63"/>
      <c r="CA2" s="63"/>
      <c r="CB2" s="62"/>
      <c r="CC2" s="62"/>
      <c r="CD2" s="62"/>
      <c r="CE2" s="62"/>
      <c r="CF2" s="62"/>
      <c r="CG2" s="62"/>
      <c r="CH2" s="139"/>
      <c r="CI2" s="139"/>
      <c r="CJ2" s="139"/>
      <c r="CK2" s="139"/>
      <c r="CL2" s="139"/>
      <c r="CM2" s="211"/>
      <c r="CN2" s="139"/>
      <c r="CO2" s="211"/>
      <c r="CP2" s="139"/>
      <c r="CQ2" s="139"/>
      <c r="CR2" s="139"/>
      <c r="CS2" s="210"/>
      <c r="CT2" s="63"/>
      <c r="CU2" s="63"/>
      <c r="CV2" s="62"/>
      <c r="CW2" s="62"/>
      <c r="CX2" s="62"/>
      <c r="CY2" s="62"/>
      <c r="CZ2" s="62"/>
      <c r="DA2" s="62"/>
      <c r="DB2" s="139"/>
      <c r="DC2" s="139"/>
      <c r="DD2" s="139"/>
      <c r="DE2" s="139"/>
      <c r="DF2" s="139"/>
      <c r="DG2" s="211"/>
      <c r="DH2" s="139"/>
      <c r="DI2" s="211"/>
      <c r="DJ2" s="139"/>
      <c r="DK2" s="139"/>
      <c r="DL2" s="139"/>
      <c r="DM2" s="210"/>
      <c r="DN2" s="63"/>
      <c r="DO2" s="63"/>
      <c r="DP2" s="62"/>
      <c r="DQ2" s="62"/>
      <c r="DR2" s="62"/>
      <c r="DS2" s="62"/>
      <c r="DT2" s="62"/>
      <c r="DU2" s="62"/>
      <c r="DV2" s="139"/>
      <c r="DW2" s="139"/>
      <c r="DX2" s="139"/>
      <c r="DY2" s="139"/>
      <c r="DZ2" s="139"/>
      <c r="EA2" s="211"/>
      <c r="EB2" s="139"/>
      <c r="EC2" s="211"/>
      <c r="ED2" s="139"/>
      <c r="EE2" s="139"/>
      <c r="EF2" s="139"/>
      <c r="EG2" s="210"/>
      <c r="EH2" s="63"/>
      <c r="EI2" s="63"/>
      <c r="EJ2" s="62"/>
      <c r="EK2" s="62"/>
      <c r="EL2" s="62"/>
      <c r="EM2" s="62"/>
      <c r="EN2" s="62"/>
      <c r="EO2" s="62"/>
      <c r="EP2" s="139"/>
      <c r="EQ2" s="139"/>
      <c r="ER2" s="139"/>
      <c r="ES2" s="139"/>
      <c r="ET2" s="139"/>
      <c r="EU2" s="211"/>
      <c r="EV2" s="139"/>
      <c r="EW2" s="211"/>
      <c r="EX2" s="167"/>
    </row>
    <row r="3" spans="1:154" customFormat="1" ht="15.75" x14ac:dyDescent="0.25">
      <c r="A3" s="61"/>
      <c r="B3" s="62"/>
      <c r="C3" s="62"/>
      <c r="D3" s="212" t="s">
        <v>0</v>
      </c>
      <c r="E3" s="215">
        <v>14</v>
      </c>
      <c r="F3" s="215">
        <v>20</v>
      </c>
      <c r="G3" s="209"/>
      <c r="H3" s="109"/>
      <c r="I3" s="209"/>
      <c r="J3" s="209"/>
      <c r="K3" s="209"/>
      <c r="L3" s="169"/>
      <c r="M3" s="169"/>
      <c r="N3" s="62"/>
      <c r="O3" s="63"/>
      <c r="P3" s="84"/>
      <c r="Q3" s="63"/>
      <c r="R3" s="63"/>
      <c r="S3" s="63"/>
      <c r="T3" s="74"/>
      <c r="U3" s="63"/>
      <c r="V3" s="112"/>
      <c r="W3" s="113"/>
      <c r="X3" s="113"/>
      <c r="Y3" s="113"/>
      <c r="Z3" s="110"/>
      <c r="AA3" s="110"/>
      <c r="AB3" s="110"/>
      <c r="AC3" s="110"/>
      <c r="AD3" s="110"/>
      <c r="AE3" s="110"/>
      <c r="AF3" s="110"/>
      <c r="AG3" s="110"/>
      <c r="AH3" s="110"/>
      <c r="AI3" s="114"/>
      <c r="AJ3" s="63"/>
      <c r="AK3" s="141"/>
      <c r="AL3" s="142"/>
      <c r="AM3" s="110"/>
      <c r="AN3" s="143"/>
      <c r="AO3" s="144"/>
      <c r="AP3" s="74"/>
      <c r="AQ3" s="169"/>
      <c r="AR3" s="168"/>
      <c r="AS3" s="169"/>
      <c r="AT3" s="169"/>
      <c r="AU3" s="169"/>
      <c r="AV3" s="169"/>
      <c r="AW3" s="169"/>
      <c r="AX3" s="169"/>
      <c r="AY3" s="170"/>
      <c r="AZ3" s="169"/>
      <c r="BA3" s="169"/>
      <c r="BB3" s="110"/>
      <c r="BC3" s="169"/>
      <c r="BD3" s="169"/>
      <c r="BE3" s="63"/>
      <c r="BF3" s="63"/>
      <c r="BG3" s="63"/>
      <c r="BH3" s="62"/>
      <c r="BI3" s="62"/>
      <c r="BJ3" s="62"/>
      <c r="BK3" s="62"/>
      <c r="BL3" s="62"/>
      <c r="BM3" s="62"/>
      <c r="BN3" s="169"/>
      <c r="BO3" s="169"/>
      <c r="BP3" s="169"/>
      <c r="BQ3" s="169"/>
      <c r="BR3" s="169"/>
      <c r="BS3" s="213"/>
      <c r="BT3" s="169"/>
      <c r="BU3" s="169"/>
      <c r="BV3" s="169"/>
      <c r="BW3" s="169"/>
      <c r="BX3" s="169"/>
      <c r="BY3" s="63"/>
      <c r="BZ3" s="63"/>
      <c r="CA3" s="63"/>
      <c r="CB3" s="62"/>
      <c r="CC3" s="62"/>
      <c r="CD3" s="62"/>
      <c r="CE3" s="62"/>
      <c r="CF3" s="62"/>
      <c r="CG3" s="62"/>
      <c r="CH3" s="169"/>
      <c r="CI3" s="169"/>
      <c r="CJ3" s="169"/>
      <c r="CK3" s="169"/>
      <c r="CL3" s="169"/>
      <c r="CM3" s="213"/>
      <c r="CN3" s="169"/>
      <c r="CO3" s="169"/>
      <c r="CP3" s="169"/>
      <c r="CQ3" s="169"/>
      <c r="CR3" s="169"/>
      <c r="CS3" s="63"/>
      <c r="CT3" s="63"/>
      <c r="CU3" s="63"/>
      <c r="CV3" s="62"/>
      <c r="CW3" s="62"/>
      <c r="CX3" s="62"/>
      <c r="CY3" s="62"/>
      <c r="CZ3" s="62"/>
      <c r="DA3" s="62"/>
      <c r="DB3" s="169"/>
      <c r="DC3" s="169"/>
      <c r="DD3" s="169"/>
      <c r="DE3" s="169"/>
      <c r="DF3" s="169"/>
      <c r="DG3" s="213"/>
      <c r="DH3" s="169"/>
      <c r="DI3" s="169"/>
      <c r="DJ3" s="169"/>
      <c r="DK3" s="169"/>
      <c r="DL3" s="169"/>
      <c r="DM3" s="63"/>
      <c r="DN3" s="63"/>
      <c r="DO3" s="63"/>
      <c r="DP3" s="62"/>
      <c r="DQ3" s="62"/>
      <c r="DR3" s="62"/>
      <c r="DS3" s="62"/>
      <c r="DT3" s="62"/>
      <c r="DU3" s="62"/>
      <c r="DV3" s="169"/>
      <c r="DW3" s="169"/>
      <c r="DX3" s="169"/>
      <c r="DY3" s="169"/>
      <c r="DZ3" s="169"/>
      <c r="EA3" s="213"/>
      <c r="EB3" s="169"/>
      <c r="EC3" s="169"/>
      <c r="ED3" s="169"/>
      <c r="EE3" s="169"/>
      <c r="EF3" s="169"/>
      <c r="EG3" s="63"/>
      <c r="EH3" s="63"/>
      <c r="EI3" s="63"/>
      <c r="EJ3" s="62"/>
      <c r="EK3" s="62"/>
      <c r="EL3" s="62"/>
      <c r="EM3" s="62"/>
      <c r="EN3" s="62"/>
      <c r="EO3" s="62"/>
      <c r="EP3" s="169"/>
      <c r="EQ3" s="169"/>
      <c r="ER3" s="169"/>
      <c r="ES3" s="169"/>
      <c r="ET3" s="169"/>
      <c r="EU3" s="213"/>
      <c r="EV3" s="169"/>
      <c r="EW3" s="169"/>
      <c r="EX3" s="170"/>
    </row>
    <row r="4" spans="1:154" customFormat="1" ht="18" x14ac:dyDescent="0.25">
      <c r="A4" s="61"/>
      <c r="B4" s="214"/>
      <c r="C4" s="62"/>
      <c r="D4" s="212" t="s">
        <v>1</v>
      </c>
      <c r="E4" s="215">
        <v>60</v>
      </c>
      <c r="F4" s="215">
        <v>99</v>
      </c>
      <c r="G4" s="209"/>
      <c r="H4" s="109"/>
      <c r="I4" s="209"/>
      <c r="J4" s="209"/>
      <c r="K4" s="209"/>
      <c r="L4" s="63"/>
      <c r="M4" s="63"/>
      <c r="N4" s="62"/>
      <c r="O4" s="63"/>
      <c r="P4" s="84"/>
      <c r="Q4" s="63"/>
      <c r="R4" s="63"/>
      <c r="S4" s="63"/>
      <c r="T4" s="74"/>
      <c r="U4" s="63"/>
      <c r="V4" s="112"/>
      <c r="W4" s="113"/>
      <c r="X4" s="113"/>
      <c r="Y4" s="113"/>
      <c r="Z4" s="110"/>
      <c r="AA4" s="110"/>
      <c r="AB4" s="110"/>
      <c r="AC4" s="110"/>
      <c r="AD4" s="110"/>
      <c r="AE4" s="110"/>
      <c r="AF4" s="110"/>
      <c r="AG4" s="110"/>
      <c r="AH4" s="110"/>
      <c r="AI4" s="114"/>
      <c r="AJ4" s="63"/>
      <c r="AK4" s="141"/>
      <c r="AL4" s="142"/>
      <c r="AM4" s="145"/>
      <c r="AN4" s="143"/>
      <c r="AO4" s="146"/>
      <c r="AP4" s="74"/>
      <c r="AQ4" s="63"/>
      <c r="AR4" s="84"/>
      <c r="AS4" s="63"/>
      <c r="AT4" s="63"/>
      <c r="AU4" s="63"/>
      <c r="AV4" s="63"/>
      <c r="AW4" s="63"/>
      <c r="AX4" s="63"/>
      <c r="AY4" s="74"/>
      <c r="AZ4" s="63"/>
      <c r="BA4" s="63"/>
      <c r="BB4" s="110"/>
      <c r="BC4" s="63"/>
      <c r="BD4" s="63"/>
      <c r="BE4" s="63"/>
      <c r="BF4" s="63"/>
      <c r="BG4" s="63"/>
      <c r="BH4" s="62"/>
      <c r="BI4" s="62"/>
      <c r="BJ4" s="62"/>
      <c r="BK4" s="62"/>
      <c r="BL4" s="62"/>
      <c r="BM4" s="62"/>
      <c r="BN4" s="63"/>
      <c r="BO4" s="63"/>
      <c r="BP4" s="63"/>
      <c r="BQ4" s="63"/>
      <c r="BR4" s="63"/>
      <c r="BS4" s="216"/>
      <c r="BT4" s="139"/>
      <c r="BU4" s="63"/>
      <c r="BV4" s="63"/>
      <c r="BW4" s="63"/>
      <c r="BX4" s="63"/>
      <c r="BY4" s="63"/>
      <c r="BZ4" s="63"/>
      <c r="CA4" s="63"/>
      <c r="CB4" s="62"/>
      <c r="CC4" s="62"/>
      <c r="CD4" s="62"/>
      <c r="CE4" s="62"/>
      <c r="CF4" s="62"/>
      <c r="CG4" s="62"/>
      <c r="CH4" s="63"/>
      <c r="CI4" s="63"/>
      <c r="CJ4" s="63"/>
      <c r="CK4" s="63"/>
      <c r="CL4" s="63"/>
      <c r="CM4" s="216"/>
      <c r="CN4" s="139"/>
      <c r="CO4" s="63"/>
      <c r="CP4" s="63"/>
      <c r="CQ4" s="63"/>
      <c r="CR4" s="63"/>
      <c r="CS4" s="63"/>
      <c r="CT4" s="63"/>
      <c r="CU4" s="63"/>
      <c r="CV4" s="62"/>
      <c r="CW4" s="62"/>
      <c r="CX4" s="62"/>
      <c r="CY4" s="62"/>
      <c r="CZ4" s="62"/>
      <c r="DA4" s="62"/>
      <c r="DB4" s="63"/>
      <c r="DC4" s="63"/>
      <c r="DD4" s="63"/>
      <c r="DE4" s="63"/>
      <c r="DF4" s="63"/>
      <c r="DG4" s="216"/>
      <c r="DH4" s="139"/>
      <c r="DI4" s="63"/>
      <c r="DJ4" s="63"/>
      <c r="DK4" s="63"/>
      <c r="DL4" s="63"/>
      <c r="DM4" s="63"/>
      <c r="DN4" s="63"/>
      <c r="DO4" s="63"/>
      <c r="DP4" s="62"/>
      <c r="DQ4" s="62"/>
      <c r="DR4" s="62"/>
      <c r="DS4" s="62"/>
      <c r="DT4" s="62"/>
      <c r="DU4" s="62"/>
      <c r="DV4" s="63"/>
      <c r="DW4" s="63"/>
      <c r="DX4" s="63"/>
      <c r="DY4" s="63"/>
      <c r="DZ4" s="63"/>
      <c r="EA4" s="216"/>
      <c r="EB4" s="139"/>
      <c r="EC4" s="63"/>
      <c r="ED4" s="63"/>
      <c r="EE4" s="63"/>
      <c r="EF4" s="63"/>
      <c r="EG4" s="63"/>
      <c r="EH4" s="63"/>
      <c r="EI4" s="63"/>
      <c r="EJ4" s="62"/>
      <c r="EK4" s="62"/>
      <c r="EL4" s="62"/>
      <c r="EM4" s="62"/>
      <c r="EN4" s="62"/>
      <c r="EO4" s="62"/>
      <c r="EP4" s="63"/>
      <c r="EQ4" s="63"/>
      <c r="ER4" s="63"/>
      <c r="ES4" s="63"/>
      <c r="ET4" s="63"/>
      <c r="EU4" s="216"/>
      <c r="EV4" s="139"/>
      <c r="EW4" s="63"/>
      <c r="EX4" s="74"/>
    </row>
    <row r="5" spans="1:154" customFormat="1" ht="15.75" x14ac:dyDescent="0.25">
      <c r="A5" s="61"/>
      <c r="B5" s="62"/>
      <c r="D5" s="12" t="s">
        <v>151</v>
      </c>
      <c r="E5" s="266">
        <v>101000</v>
      </c>
      <c r="G5" s="209"/>
      <c r="H5" s="109"/>
      <c r="I5" s="209"/>
      <c r="J5" s="209"/>
      <c r="K5" s="209"/>
      <c r="L5" s="63"/>
      <c r="M5" s="63"/>
      <c r="N5" s="62"/>
      <c r="O5" s="63"/>
      <c r="P5" s="84"/>
      <c r="Q5" s="63"/>
      <c r="R5" s="63"/>
      <c r="S5" s="63"/>
      <c r="T5" s="74"/>
      <c r="U5" s="63"/>
      <c r="V5" s="112"/>
      <c r="W5" s="113"/>
      <c r="X5" s="113"/>
      <c r="Y5" s="113"/>
      <c r="Z5" s="110"/>
      <c r="AA5" s="110"/>
      <c r="AB5" s="110"/>
      <c r="AC5" s="110"/>
      <c r="AD5" s="110"/>
      <c r="AE5" s="110"/>
      <c r="AF5" s="110"/>
      <c r="AG5" s="110"/>
      <c r="AH5" s="110"/>
      <c r="AI5" s="114"/>
      <c r="AJ5" s="63"/>
      <c r="AK5" s="141"/>
      <c r="AL5" s="142"/>
      <c r="AM5" s="147"/>
      <c r="AN5" s="143"/>
      <c r="AO5" s="148"/>
      <c r="AP5" s="74"/>
      <c r="AQ5" s="63"/>
      <c r="AR5" s="84"/>
      <c r="AS5" s="63"/>
      <c r="AT5" s="63"/>
      <c r="AU5" s="63"/>
      <c r="AV5" s="63"/>
      <c r="AW5" s="63"/>
      <c r="AX5" s="63"/>
      <c r="AY5" s="74"/>
      <c r="AZ5" s="63"/>
      <c r="BA5" s="63"/>
      <c r="BB5" s="110"/>
      <c r="BC5" s="63"/>
      <c r="BD5" s="63"/>
      <c r="BE5" s="63"/>
      <c r="BF5" s="63"/>
      <c r="BG5" s="63"/>
      <c r="BH5" s="62"/>
      <c r="BI5" s="62"/>
      <c r="BJ5" s="62"/>
      <c r="BK5" s="62"/>
      <c r="BL5" s="62"/>
      <c r="BM5" s="62"/>
      <c r="BN5" s="63"/>
      <c r="BO5" s="63"/>
      <c r="BP5" s="63"/>
      <c r="BQ5" s="63"/>
      <c r="BR5" s="63"/>
      <c r="BS5" s="85"/>
      <c r="BT5" s="139"/>
      <c r="BU5" s="63"/>
      <c r="BV5" s="223"/>
      <c r="BW5" s="63"/>
      <c r="BX5" s="63"/>
      <c r="BY5" s="63"/>
      <c r="BZ5" s="63"/>
      <c r="CA5" s="63"/>
      <c r="CB5" s="62"/>
      <c r="CC5" s="62"/>
      <c r="CD5" s="62"/>
      <c r="CE5" s="62"/>
      <c r="CF5" s="62"/>
      <c r="CG5" s="62"/>
      <c r="CH5" s="63"/>
      <c r="CI5" s="63"/>
      <c r="CJ5" s="63"/>
      <c r="CK5" s="63"/>
      <c r="CL5" s="63"/>
      <c r="CM5" s="63"/>
      <c r="CN5" s="63"/>
      <c r="CO5" s="63"/>
      <c r="CP5" s="223"/>
      <c r="CQ5" s="63"/>
      <c r="CR5" s="63"/>
      <c r="CS5" s="63"/>
      <c r="CT5" s="63"/>
      <c r="CU5" s="63"/>
      <c r="CV5" s="62"/>
      <c r="CW5" s="62"/>
      <c r="CX5" s="62"/>
      <c r="CY5" s="62"/>
      <c r="CZ5" s="62"/>
      <c r="DA5" s="62"/>
      <c r="DB5" s="63"/>
      <c r="DC5" s="63"/>
      <c r="DD5" s="63"/>
      <c r="DE5" s="63"/>
      <c r="DF5" s="63"/>
      <c r="DG5" s="63"/>
      <c r="DH5" s="63"/>
      <c r="DI5" s="63"/>
      <c r="DJ5" s="223"/>
      <c r="DK5" s="63"/>
      <c r="DL5" s="63"/>
      <c r="DM5" s="63"/>
      <c r="DN5" s="63"/>
      <c r="DO5" s="63"/>
      <c r="DP5" s="62"/>
      <c r="DQ5" s="62"/>
      <c r="DR5" s="62"/>
      <c r="DS5" s="62"/>
      <c r="DT5" s="62"/>
      <c r="DU5" s="62"/>
      <c r="DV5" s="63"/>
      <c r="DW5" s="63"/>
      <c r="DX5" s="63"/>
      <c r="DY5" s="63"/>
      <c r="DZ5" s="63"/>
      <c r="EA5" s="63"/>
      <c r="EB5" s="63"/>
      <c r="EC5" s="63"/>
      <c r="ED5" s="223"/>
      <c r="EE5" s="63"/>
      <c r="EF5" s="63"/>
      <c r="EG5" s="63"/>
      <c r="EH5" s="63"/>
      <c r="EI5" s="63"/>
      <c r="EJ5" s="62"/>
      <c r="EK5" s="63"/>
      <c r="EL5" s="62"/>
      <c r="EM5" s="62"/>
      <c r="EN5" s="62"/>
      <c r="EO5" s="62"/>
      <c r="EP5" s="63"/>
      <c r="EQ5" s="63"/>
      <c r="ER5" s="63"/>
      <c r="ES5" s="63"/>
      <c r="ET5" s="63"/>
      <c r="EU5" s="63"/>
      <c r="EV5" s="63"/>
      <c r="EW5" s="63"/>
      <c r="EX5" s="224"/>
    </row>
    <row r="6" spans="1:154" customFormat="1" ht="15.75" x14ac:dyDescent="0.25">
      <c r="A6" s="61"/>
      <c r="B6" s="62"/>
      <c r="C6" s="62"/>
      <c r="D6" s="62"/>
      <c r="E6" s="209"/>
      <c r="F6" s="209"/>
      <c r="G6" s="209"/>
      <c r="H6" s="109"/>
      <c r="I6" s="209"/>
      <c r="J6" s="209"/>
      <c r="K6" s="209"/>
      <c r="L6" s="63"/>
      <c r="M6" s="63"/>
      <c r="N6" s="62"/>
      <c r="O6" s="63"/>
      <c r="P6" s="84"/>
      <c r="Q6" s="63"/>
      <c r="R6" s="63"/>
      <c r="S6" s="63"/>
      <c r="T6" s="74"/>
      <c r="U6" s="63"/>
      <c r="V6" s="112"/>
      <c r="W6" s="113"/>
      <c r="X6" s="113"/>
      <c r="Y6" s="113"/>
      <c r="Z6" s="110"/>
      <c r="AA6" s="110"/>
      <c r="AB6" s="110"/>
      <c r="AC6" s="110"/>
      <c r="AD6" s="110"/>
      <c r="AE6" s="110"/>
      <c r="AF6" s="110"/>
      <c r="AG6" s="110"/>
      <c r="AH6" s="110"/>
      <c r="AI6" s="114"/>
      <c r="AJ6" s="218"/>
      <c r="AK6" s="149"/>
      <c r="AL6" s="71"/>
      <c r="AM6" s="122"/>
      <c r="AN6" s="150"/>
      <c r="AO6" s="151"/>
      <c r="AP6" s="74"/>
      <c r="AQ6" s="63"/>
      <c r="AR6" s="61"/>
      <c r="AS6" s="62"/>
      <c r="AT6" s="62"/>
      <c r="AU6" s="62"/>
      <c r="AV6" s="62"/>
      <c r="AW6" s="63"/>
      <c r="AX6" s="63"/>
      <c r="AY6" s="74"/>
      <c r="AZ6" s="63"/>
      <c r="BA6" s="63"/>
      <c r="BB6" s="110"/>
      <c r="BC6" s="63"/>
      <c r="BD6" s="63"/>
      <c r="BE6" s="63"/>
      <c r="BF6" s="63"/>
      <c r="BG6" s="63"/>
      <c r="BH6" s="62"/>
      <c r="BI6" s="62"/>
      <c r="BJ6" s="62"/>
      <c r="BK6" s="62"/>
      <c r="BL6" s="62"/>
      <c r="BM6" s="62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2"/>
      <c r="CC6" s="62"/>
      <c r="CD6" s="62"/>
      <c r="CE6" s="62"/>
      <c r="CF6" s="62"/>
      <c r="CG6" s="62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2"/>
      <c r="CW6" s="62"/>
      <c r="CX6" s="62"/>
      <c r="CY6" s="62"/>
      <c r="CZ6" s="62"/>
      <c r="DA6" s="62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2"/>
      <c r="DQ6" s="62"/>
      <c r="DR6" s="62"/>
      <c r="DS6" s="62"/>
      <c r="DT6" s="62"/>
      <c r="DU6" s="62"/>
      <c r="DV6" s="63"/>
      <c r="DW6" s="63"/>
      <c r="DX6" s="63"/>
      <c r="DY6" s="63"/>
      <c r="DZ6" s="63"/>
      <c r="EA6" s="63"/>
      <c r="EB6" s="63"/>
      <c r="EC6" s="63"/>
      <c r="ED6" s="63"/>
      <c r="EE6" s="63"/>
      <c r="EF6" s="63"/>
      <c r="EG6" s="63"/>
      <c r="EH6" s="63"/>
      <c r="EI6" s="63"/>
      <c r="EJ6" s="62"/>
      <c r="EK6" s="62"/>
      <c r="EL6" s="62"/>
      <c r="EM6" s="62"/>
      <c r="EN6" s="62"/>
      <c r="EO6" s="62"/>
      <c r="EP6" s="63"/>
      <c r="EQ6" s="63"/>
      <c r="ER6" s="63"/>
      <c r="ES6" s="63"/>
      <c r="ET6" s="63"/>
      <c r="EU6" s="63"/>
      <c r="EV6" s="63"/>
      <c r="EW6" s="63"/>
      <c r="EX6" s="74"/>
    </row>
    <row r="7" spans="1:154" customFormat="1" ht="13.5" thickBot="1" x14ac:dyDescent="0.25">
      <c r="A7" s="61"/>
      <c r="B7" s="62"/>
      <c r="C7" s="62"/>
      <c r="D7" s="85" t="s">
        <v>109</v>
      </c>
      <c r="E7" s="219">
        <v>0</v>
      </c>
      <c r="F7" s="209"/>
      <c r="G7" s="209"/>
      <c r="H7" s="209"/>
      <c r="I7" s="209"/>
      <c r="J7" s="209"/>
      <c r="K7" s="209"/>
      <c r="L7" s="63"/>
      <c r="M7" s="63"/>
      <c r="N7" s="62"/>
      <c r="O7" s="63"/>
      <c r="P7" s="84"/>
      <c r="Q7" s="63"/>
      <c r="R7" s="63"/>
      <c r="S7" s="85" t="s">
        <v>109</v>
      </c>
      <c r="T7" s="86">
        <f>E7</f>
        <v>0</v>
      </c>
      <c r="U7" s="63"/>
      <c r="V7" s="112"/>
      <c r="W7" s="113"/>
      <c r="X7" s="113"/>
      <c r="Y7" s="113"/>
      <c r="Z7" s="110"/>
      <c r="AA7" s="110"/>
      <c r="AB7" s="110"/>
      <c r="AC7" s="110"/>
      <c r="AD7" s="110"/>
      <c r="AE7" s="110"/>
      <c r="AF7" s="110"/>
      <c r="AG7" s="110"/>
      <c r="AH7" s="110"/>
      <c r="AI7" s="115"/>
      <c r="AJ7" s="220"/>
      <c r="AK7" s="149"/>
      <c r="AL7" s="71"/>
      <c r="AM7" s="129"/>
      <c r="AN7" s="152"/>
      <c r="AO7" s="153"/>
      <c r="AP7" s="74"/>
      <c r="AQ7" s="63"/>
      <c r="AR7" s="61"/>
      <c r="AS7" s="62"/>
      <c r="AT7" s="62"/>
      <c r="AU7" s="62"/>
      <c r="AV7" s="62"/>
      <c r="AW7" s="63"/>
      <c r="AX7" s="63"/>
      <c r="AY7" s="74"/>
      <c r="AZ7" s="63"/>
      <c r="BA7" s="63"/>
      <c r="BB7" s="110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221"/>
      <c r="BO7" s="63"/>
      <c r="BP7" s="63"/>
      <c r="BQ7" s="63"/>
      <c r="BR7" s="63"/>
      <c r="BS7" s="63"/>
      <c r="BT7" s="63"/>
      <c r="BU7" s="63"/>
      <c r="BV7" s="223"/>
      <c r="BW7" s="63"/>
      <c r="BX7" s="63"/>
      <c r="BY7" s="63"/>
      <c r="BZ7" s="63"/>
      <c r="CA7" s="63"/>
      <c r="CB7" s="62"/>
      <c r="CC7" s="62"/>
      <c r="CD7" s="62"/>
      <c r="CE7" s="62"/>
      <c r="CF7" s="62"/>
      <c r="CG7" s="62"/>
      <c r="CH7" s="63"/>
      <c r="CI7" s="63"/>
      <c r="CJ7" s="63"/>
      <c r="CK7" s="63"/>
      <c r="CL7" s="63"/>
      <c r="CM7" s="63"/>
      <c r="CN7" s="63"/>
      <c r="CO7" s="63"/>
      <c r="CP7" s="223"/>
      <c r="CQ7" s="63"/>
      <c r="CR7" s="63"/>
      <c r="CS7" s="63"/>
      <c r="CT7" s="63"/>
      <c r="CU7" s="63"/>
      <c r="CV7" s="62"/>
      <c r="CW7" s="62"/>
      <c r="CX7" s="62"/>
      <c r="CY7" s="62"/>
      <c r="CZ7" s="62"/>
      <c r="DA7" s="62"/>
      <c r="DB7" s="63"/>
      <c r="DC7" s="63"/>
      <c r="DD7" s="63"/>
      <c r="DE7" s="63"/>
      <c r="DF7" s="63"/>
      <c r="DG7" s="63"/>
      <c r="DH7" s="63"/>
      <c r="DI7" s="63"/>
      <c r="DJ7" s="223"/>
      <c r="DK7" s="63"/>
      <c r="DL7" s="63"/>
      <c r="DM7" s="63"/>
      <c r="DN7" s="63"/>
      <c r="DO7" s="63"/>
      <c r="DP7" s="62"/>
      <c r="DQ7" s="62"/>
      <c r="DR7" s="62"/>
      <c r="DS7" s="62"/>
      <c r="DT7" s="62"/>
      <c r="DU7" s="62"/>
      <c r="DV7" s="63"/>
      <c r="DW7" s="63"/>
      <c r="DX7" s="63"/>
      <c r="DY7" s="63"/>
      <c r="DZ7" s="63"/>
      <c r="EA7" s="63"/>
      <c r="EB7" s="63"/>
      <c r="EC7" s="63"/>
      <c r="ED7" s="223"/>
      <c r="EE7" s="63"/>
      <c r="EF7" s="63"/>
      <c r="EG7" s="63"/>
      <c r="EH7" s="63"/>
      <c r="EI7" s="63"/>
      <c r="EJ7" s="62"/>
      <c r="EK7" s="63"/>
      <c r="EL7" s="62"/>
      <c r="EM7" s="62"/>
      <c r="EN7" s="62"/>
      <c r="EO7" s="62"/>
      <c r="EP7" s="63"/>
      <c r="EQ7" s="63"/>
      <c r="ER7" s="63"/>
      <c r="ES7" s="63"/>
      <c r="ET7" s="63"/>
      <c r="EU7" s="63"/>
      <c r="EV7" s="63"/>
      <c r="EW7" s="63"/>
      <c r="EX7" s="224"/>
    </row>
    <row r="8" spans="1:154" customFormat="1" ht="20.25" customHeight="1" x14ac:dyDescent="0.25">
      <c r="A8" s="61"/>
      <c r="B8" s="62"/>
      <c r="C8" s="62"/>
      <c r="D8" s="85" t="s">
        <v>110</v>
      </c>
      <c r="E8" s="222" t="s">
        <v>102</v>
      </c>
      <c r="F8" s="209"/>
      <c r="G8" s="209"/>
      <c r="H8" s="66" t="s">
        <v>148</v>
      </c>
      <c r="I8" s="67"/>
      <c r="J8" s="68">
        <v>1</v>
      </c>
      <c r="K8" s="68">
        <v>2</v>
      </c>
      <c r="L8" s="69">
        <v>3</v>
      </c>
      <c r="M8" s="69">
        <v>4</v>
      </c>
      <c r="N8" s="76">
        <v>5</v>
      </c>
      <c r="O8" s="77"/>
      <c r="P8" s="84"/>
      <c r="Q8" s="63"/>
      <c r="R8" s="63"/>
      <c r="S8" s="85" t="s">
        <v>126</v>
      </c>
      <c r="T8" s="87">
        <f>VLOOKUP(E8,B14:T500,19,0)</f>
        <v>-220.76692222880675</v>
      </c>
      <c r="U8" s="63"/>
      <c r="V8" s="112"/>
      <c r="W8" s="113"/>
      <c r="X8" s="113"/>
      <c r="Y8" s="113"/>
      <c r="Z8" s="110"/>
      <c r="AA8" s="110"/>
      <c r="AB8" s="110"/>
      <c r="AC8" s="110"/>
      <c r="AD8" s="110"/>
      <c r="AE8" s="110"/>
      <c r="AF8" s="110"/>
      <c r="AG8" s="110"/>
      <c r="AH8" s="110"/>
      <c r="AI8" s="114"/>
      <c r="AJ8" s="218"/>
      <c r="AK8" s="149"/>
      <c r="AL8" s="71"/>
      <c r="AM8" s="122"/>
      <c r="AN8" s="150"/>
      <c r="AO8" s="154"/>
      <c r="AP8" s="74"/>
      <c r="AQ8" s="63"/>
      <c r="AR8" s="84"/>
      <c r="AS8" s="63"/>
      <c r="AT8" s="63"/>
      <c r="AU8" s="63"/>
      <c r="AV8" s="32"/>
      <c r="AW8" s="63"/>
      <c r="AX8" s="63"/>
      <c r="AY8" s="74"/>
      <c r="AZ8" s="63"/>
      <c r="BA8" s="223"/>
      <c r="BB8" s="110"/>
      <c r="BC8" s="63"/>
      <c r="BD8" s="63"/>
      <c r="BE8" s="63"/>
      <c r="BF8" s="63"/>
      <c r="BG8" s="63"/>
      <c r="BH8" s="62"/>
      <c r="BI8" s="62"/>
      <c r="BJ8" s="62"/>
      <c r="BK8" s="62"/>
      <c r="BL8" s="62"/>
      <c r="BM8" s="62"/>
      <c r="BN8" s="63"/>
      <c r="BO8" s="63"/>
      <c r="BP8" s="63"/>
      <c r="BQ8" s="63"/>
      <c r="BR8" s="63"/>
      <c r="BS8" s="63"/>
      <c r="BT8" s="63"/>
      <c r="BU8" s="63"/>
      <c r="BV8" s="223"/>
      <c r="BW8" s="63"/>
      <c r="BX8" s="63"/>
      <c r="BY8" s="63"/>
      <c r="BZ8" s="63"/>
      <c r="CA8" s="63"/>
      <c r="CB8" s="62"/>
      <c r="CC8" s="62"/>
      <c r="CD8" s="62"/>
      <c r="CE8" s="62"/>
      <c r="CF8" s="62"/>
      <c r="CG8" s="62"/>
      <c r="CH8" s="63"/>
      <c r="CI8" s="63"/>
      <c r="CJ8" s="63"/>
      <c r="CK8" s="63"/>
      <c r="CL8" s="63"/>
      <c r="CM8" s="63"/>
      <c r="CN8" s="63"/>
      <c r="CO8" s="63"/>
      <c r="CP8" s="223"/>
      <c r="CQ8" s="63"/>
      <c r="CR8" s="63"/>
      <c r="CS8" s="63"/>
      <c r="CT8" s="63"/>
      <c r="CU8" s="63"/>
      <c r="CV8" s="62"/>
      <c r="CW8" s="62"/>
      <c r="CX8" s="62"/>
      <c r="CY8" s="62"/>
      <c r="CZ8" s="62"/>
      <c r="DA8" s="62"/>
      <c r="DB8" s="63"/>
      <c r="DC8" s="63"/>
      <c r="DD8" s="63"/>
      <c r="DE8" s="63"/>
      <c r="DF8" s="63"/>
      <c r="DG8" s="63"/>
      <c r="DH8" s="63"/>
      <c r="DI8" s="63"/>
      <c r="DJ8" s="223"/>
      <c r="DK8" s="63"/>
      <c r="DL8" s="63"/>
      <c r="DM8" s="63"/>
      <c r="DN8" s="63"/>
      <c r="DO8" s="63"/>
      <c r="DP8" s="62"/>
      <c r="DQ8" s="62"/>
      <c r="DR8" s="62"/>
      <c r="DS8" s="62"/>
      <c r="DT8" s="62"/>
      <c r="DU8" s="62"/>
      <c r="DV8" s="63"/>
      <c r="DW8" s="63"/>
      <c r="DX8" s="63"/>
      <c r="DY8" s="63"/>
      <c r="DZ8" s="63"/>
      <c r="EA8" s="63"/>
      <c r="EB8" s="63"/>
      <c r="EC8" s="63"/>
      <c r="ED8" s="223"/>
      <c r="EE8" s="63"/>
      <c r="EF8" s="63"/>
      <c r="EG8" s="63"/>
      <c r="EH8" s="63"/>
      <c r="EI8" s="63"/>
      <c r="EJ8" s="62"/>
      <c r="EK8" s="63"/>
      <c r="EL8" s="62"/>
      <c r="EM8" s="62"/>
      <c r="EN8" s="62"/>
      <c r="EO8" s="62"/>
      <c r="EP8" s="63"/>
      <c r="EQ8" s="63"/>
      <c r="ER8" s="63"/>
      <c r="ES8" s="63"/>
      <c r="ET8" s="63"/>
      <c r="EU8" s="63"/>
      <c r="EV8" s="63"/>
      <c r="EW8" s="63"/>
      <c r="EX8" s="224"/>
    </row>
    <row r="9" spans="1:154" customFormat="1" ht="14.85" customHeight="1" x14ac:dyDescent="0.2">
      <c r="A9" s="61"/>
      <c r="B9" s="62"/>
      <c r="C9" s="71"/>
      <c r="D9" s="62"/>
      <c r="E9" s="62"/>
      <c r="F9" s="209"/>
      <c r="G9" s="209">
        <f>1/(G10^0.5)</f>
        <v>0.76696498884737041</v>
      </c>
      <c r="H9" s="72"/>
      <c r="I9" s="73" t="s">
        <v>129</v>
      </c>
      <c r="J9" s="65">
        <v>-220.90137864947624</v>
      </c>
      <c r="K9" s="65">
        <v>-220.74300885419606</v>
      </c>
      <c r="L9" s="65">
        <v>-220.77097559286918</v>
      </c>
      <c r="M9" s="65">
        <v>-220.76604738825051</v>
      </c>
      <c r="N9" s="65">
        <v>-220.76692222880675</v>
      </c>
      <c r="O9" s="78"/>
      <c r="P9" s="84"/>
      <c r="Q9" s="63"/>
      <c r="R9" s="63"/>
      <c r="S9" s="63"/>
      <c r="T9" s="74"/>
      <c r="U9" s="63"/>
      <c r="V9" s="112"/>
      <c r="W9" s="113"/>
      <c r="X9" s="113"/>
      <c r="Y9" s="113"/>
      <c r="Z9" s="110"/>
      <c r="AA9" s="110"/>
      <c r="AB9" s="110"/>
      <c r="AC9" s="110"/>
      <c r="AD9" s="110"/>
      <c r="AE9" s="110"/>
      <c r="AF9" s="110"/>
      <c r="AG9" s="110"/>
      <c r="AH9" s="110"/>
      <c r="AI9" s="114"/>
      <c r="AJ9" s="63"/>
      <c r="AK9" s="61"/>
      <c r="AL9" s="62"/>
      <c r="AM9" s="62"/>
      <c r="AN9" s="62"/>
      <c r="AO9" s="146"/>
      <c r="AP9" s="74"/>
      <c r="AQ9" s="63"/>
      <c r="AR9" s="84"/>
      <c r="AS9" s="63"/>
      <c r="AT9" s="63"/>
      <c r="AU9" s="63"/>
      <c r="AV9" s="32"/>
      <c r="AW9" s="63"/>
      <c r="AX9" s="63"/>
      <c r="AY9" s="74"/>
      <c r="AZ9" s="63"/>
      <c r="BA9" s="225"/>
      <c r="BB9" s="110"/>
      <c r="BC9" s="63"/>
      <c r="BD9" s="63"/>
      <c r="BE9" s="63"/>
      <c r="BF9" s="63"/>
      <c r="BG9" s="63"/>
      <c r="BH9" s="62"/>
      <c r="BI9" s="62"/>
      <c r="BJ9" s="62"/>
      <c r="BK9" s="62"/>
      <c r="BL9" s="62"/>
      <c r="BM9" s="62"/>
      <c r="BN9" s="62"/>
      <c r="BO9" s="63"/>
      <c r="BP9" s="63"/>
      <c r="BQ9" s="63"/>
      <c r="BR9" s="63"/>
      <c r="BS9" s="62"/>
      <c r="BT9" s="62"/>
      <c r="BU9" s="62"/>
      <c r="BV9" s="62"/>
      <c r="BW9" s="63"/>
      <c r="BX9" s="63"/>
      <c r="BY9" s="63"/>
      <c r="BZ9" s="63"/>
      <c r="CA9" s="63"/>
      <c r="CB9" s="62"/>
      <c r="CC9" s="62"/>
      <c r="CD9" s="62"/>
      <c r="CE9" s="62"/>
      <c r="CF9" s="62"/>
      <c r="CG9" s="62"/>
      <c r="CH9" s="62"/>
      <c r="CI9" s="63"/>
      <c r="CJ9" s="63"/>
      <c r="CK9" s="63"/>
      <c r="CL9" s="63"/>
      <c r="CM9" s="62"/>
      <c r="CN9" s="62"/>
      <c r="CO9" s="62"/>
      <c r="CP9" s="62"/>
      <c r="CQ9" s="63"/>
      <c r="CR9" s="63"/>
      <c r="CS9" s="63"/>
      <c r="CT9" s="63"/>
      <c r="CU9" s="63"/>
      <c r="CV9" s="62"/>
      <c r="CW9" s="62"/>
      <c r="CX9" s="62"/>
      <c r="CY9" s="62"/>
      <c r="CZ9" s="62"/>
      <c r="DA9" s="62"/>
      <c r="DB9" s="62"/>
      <c r="DC9" s="63"/>
      <c r="DD9" s="63"/>
      <c r="DE9" s="63"/>
      <c r="DF9" s="63"/>
      <c r="DG9" s="62"/>
      <c r="DH9" s="62"/>
      <c r="DI9" s="62"/>
      <c r="DJ9" s="62"/>
      <c r="DK9" s="63"/>
      <c r="DL9" s="63"/>
      <c r="DM9" s="63"/>
      <c r="DN9" s="63"/>
      <c r="DO9" s="63"/>
      <c r="DP9" s="62"/>
      <c r="DQ9" s="62"/>
      <c r="DR9" s="62"/>
      <c r="DS9" s="62"/>
      <c r="DT9" s="62"/>
      <c r="DU9" s="62"/>
      <c r="DV9" s="62"/>
      <c r="DW9" s="63"/>
      <c r="DX9" s="63"/>
      <c r="DY9" s="63"/>
      <c r="DZ9" s="63"/>
      <c r="EA9" s="62"/>
      <c r="EB9" s="62"/>
      <c r="EC9" s="62"/>
      <c r="ED9" s="62"/>
      <c r="EE9" s="63"/>
      <c r="EF9" s="63"/>
      <c r="EG9" s="63"/>
      <c r="EH9" s="63"/>
      <c r="EI9" s="63"/>
      <c r="EJ9" s="62"/>
      <c r="EK9" s="62"/>
      <c r="EL9" s="62"/>
      <c r="EM9" s="62"/>
      <c r="EN9" s="62"/>
      <c r="EO9" s="62"/>
      <c r="EP9" s="62"/>
      <c r="EQ9" s="63"/>
      <c r="ER9" s="63"/>
      <c r="ES9" s="63"/>
      <c r="ET9" s="63"/>
      <c r="EU9" s="62"/>
      <c r="EV9" s="62"/>
      <c r="EW9" s="62"/>
      <c r="EX9" s="114"/>
    </row>
    <row r="10" spans="1:154" customFormat="1" x14ac:dyDescent="0.2">
      <c r="A10" s="61"/>
      <c r="B10" s="62"/>
      <c r="C10" s="62"/>
      <c r="D10" s="212" t="s">
        <v>2</v>
      </c>
      <c r="E10" s="226">
        <v>0</v>
      </c>
      <c r="F10" s="209"/>
      <c r="G10" s="209">
        <f>0.5+1+0.2</f>
        <v>1.7</v>
      </c>
      <c r="H10" s="70"/>
      <c r="I10" s="71" t="s">
        <v>149</v>
      </c>
      <c r="J10" s="180">
        <f>BU11</f>
        <v>2.131902736500213E-4</v>
      </c>
      <c r="K10" s="180">
        <f>CO11</f>
        <v>3.0263838847743862E-4</v>
      </c>
      <c r="L10" s="180">
        <f>DI11</f>
        <v>3.0074225846971059E-4</v>
      </c>
      <c r="M10" s="180">
        <f>EC11</f>
        <v>3.0106833189330606E-4</v>
      </c>
      <c r="N10" s="181">
        <f>EW11</f>
        <v>2.2733673629798945E-4</v>
      </c>
      <c r="O10" s="78"/>
      <c r="P10" s="84"/>
      <c r="Q10" s="63"/>
      <c r="R10" s="63"/>
      <c r="S10" s="63"/>
      <c r="T10" s="74"/>
      <c r="U10" s="63"/>
      <c r="V10" s="112"/>
      <c r="W10" s="113"/>
      <c r="X10" s="113"/>
      <c r="Y10" s="113"/>
      <c r="Z10" s="110"/>
      <c r="AA10" s="110"/>
      <c r="AB10" s="110"/>
      <c r="AC10" s="110"/>
      <c r="AD10" s="110"/>
      <c r="AE10" s="110"/>
      <c r="AF10" s="110"/>
      <c r="AG10" s="110"/>
      <c r="AH10" s="110"/>
      <c r="AI10" s="114"/>
      <c r="AJ10" s="63"/>
      <c r="AK10" s="61"/>
      <c r="AL10" s="62"/>
      <c r="AM10" s="62"/>
      <c r="AN10" s="62"/>
      <c r="AO10" s="146"/>
      <c r="AP10" s="74"/>
      <c r="AQ10" s="63"/>
      <c r="AR10" s="84"/>
      <c r="AS10" s="63"/>
      <c r="AT10" s="171"/>
      <c r="AU10" s="171"/>
      <c r="AV10" s="171"/>
      <c r="AW10" s="63"/>
      <c r="AX10" s="171"/>
      <c r="AY10" s="172"/>
      <c r="AZ10" s="63"/>
      <c r="BA10" s="63"/>
      <c r="BB10" s="110"/>
      <c r="BC10" s="63"/>
      <c r="BD10" s="63"/>
      <c r="BE10" s="63"/>
      <c r="BF10" s="63"/>
      <c r="BG10" s="63"/>
      <c r="BH10" s="62"/>
      <c r="BI10" s="62"/>
      <c r="BJ10" s="62"/>
      <c r="BK10" s="227"/>
      <c r="BL10" s="228"/>
      <c r="BM10" s="173"/>
      <c r="BN10" s="223"/>
      <c r="BO10" s="63"/>
      <c r="BP10" s="171"/>
      <c r="BQ10" s="171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2"/>
      <c r="CC10" s="62"/>
      <c r="CD10" s="62"/>
      <c r="CE10" s="227"/>
      <c r="CF10" s="228"/>
      <c r="CG10" s="173"/>
      <c r="CH10" s="223"/>
      <c r="CI10" s="63"/>
      <c r="CJ10" s="171"/>
      <c r="CK10" s="171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2"/>
      <c r="CW10" s="62"/>
      <c r="CX10" s="62"/>
      <c r="CY10" s="227"/>
      <c r="CZ10" s="228"/>
      <c r="DA10" s="173"/>
      <c r="DB10" s="223"/>
      <c r="DC10" s="63"/>
      <c r="DD10" s="171"/>
      <c r="DE10" s="171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2"/>
      <c r="DQ10" s="62"/>
      <c r="DR10" s="62"/>
      <c r="DS10" s="227"/>
      <c r="DT10" s="228"/>
      <c r="DU10" s="173"/>
      <c r="DV10" s="223"/>
      <c r="DW10" s="63"/>
      <c r="DX10" s="171"/>
      <c r="DY10" s="171"/>
      <c r="DZ10" s="63"/>
      <c r="EA10" s="63"/>
      <c r="EB10" s="63"/>
      <c r="EC10" s="63"/>
      <c r="ED10" s="63"/>
      <c r="EE10" s="63"/>
      <c r="EF10" s="63"/>
      <c r="EG10" s="63"/>
      <c r="EH10" s="63"/>
      <c r="EI10" s="63"/>
      <c r="EJ10" s="62"/>
      <c r="EK10" s="62"/>
      <c r="EL10" s="62"/>
      <c r="EM10" s="227"/>
      <c r="EN10" s="228"/>
      <c r="EO10" s="173"/>
      <c r="EP10" s="223"/>
      <c r="EQ10" s="63"/>
      <c r="ER10" s="171"/>
      <c r="ES10" s="171"/>
      <c r="ET10" s="63"/>
      <c r="EU10" s="63"/>
      <c r="EV10" s="63"/>
      <c r="EW10" s="63"/>
      <c r="EX10" s="74"/>
    </row>
    <row r="11" spans="1:154" customFormat="1" ht="13.5" thickBot="1" x14ac:dyDescent="0.25">
      <c r="A11" s="61"/>
      <c r="B11" s="62"/>
      <c r="C11" s="62"/>
      <c r="D11" s="71" t="s">
        <v>3</v>
      </c>
      <c r="E11" s="226" t="s">
        <v>9</v>
      </c>
      <c r="F11" s="209"/>
      <c r="G11" s="209"/>
      <c r="H11" s="184" t="s">
        <v>150</v>
      </c>
      <c r="I11" s="182"/>
      <c r="J11" s="182"/>
      <c r="K11" s="182"/>
      <c r="L11" s="183"/>
      <c r="M11" s="183"/>
      <c r="N11" s="183"/>
      <c r="O11" s="75"/>
      <c r="P11" s="84"/>
      <c r="Q11" s="63"/>
      <c r="R11" s="63"/>
      <c r="S11" s="63"/>
      <c r="T11" s="74"/>
      <c r="U11" s="63"/>
      <c r="V11" s="112"/>
      <c r="W11" s="113"/>
      <c r="X11" s="113"/>
      <c r="Y11" s="113"/>
      <c r="Z11" s="110"/>
      <c r="AA11" s="110"/>
      <c r="AB11" s="110"/>
      <c r="AC11" s="110"/>
      <c r="AD11" s="110"/>
      <c r="AE11" s="110"/>
      <c r="AF11" s="110"/>
      <c r="AG11" s="110"/>
      <c r="AH11" s="110"/>
      <c r="AI11" s="116"/>
      <c r="AJ11" s="63"/>
      <c r="AK11" s="155"/>
      <c r="AL11" s="62"/>
      <c r="AM11" s="63"/>
      <c r="AN11" s="63"/>
      <c r="AO11" s="63"/>
      <c r="AP11" s="74"/>
      <c r="AQ11" s="63"/>
      <c r="AR11" s="61"/>
      <c r="AS11" s="62"/>
      <c r="AT11" s="62"/>
      <c r="AU11" s="62"/>
      <c r="AV11" s="173"/>
      <c r="AW11" s="62"/>
      <c r="AX11" s="62"/>
      <c r="AY11" s="114"/>
      <c r="AZ11" s="175"/>
      <c r="BA11" s="229"/>
      <c r="BB11" s="110"/>
      <c r="BC11" s="63"/>
      <c r="BD11" s="63"/>
      <c r="BE11" s="63"/>
      <c r="BF11" s="63"/>
      <c r="BG11" s="63"/>
      <c r="BH11" s="62"/>
      <c r="BI11" s="62"/>
      <c r="BJ11" s="62"/>
      <c r="BK11" s="62"/>
      <c r="BL11" s="62"/>
      <c r="BM11" s="212"/>
      <c r="BN11" s="223"/>
      <c r="BO11" s="62"/>
      <c r="BP11" s="62"/>
      <c r="BQ11" s="62"/>
      <c r="BR11" s="62"/>
      <c r="BS11" s="62"/>
      <c r="BT11" s="230" t="s">
        <v>106</v>
      </c>
      <c r="BU11" s="231">
        <f>SUM(BU14,BU16:BU501)</f>
        <v>2.131902736500213E-4</v>
      </c>
      <c r="BV11" s="225" t="s">
        <v>127</v>
      </c>
      <c r="BW11" s="63"/>
      <c r="BX11" s="63"/>
      <c r="BY11" s="63"/>
      <c r="BZ11" s="63"/>
      <c r="CA11" s="63"/>
      <c r="CB11" s="62"/>
      <c r="CC11" s="62"/>
      <c r="CD11" s="62"/>
      <c r="CE11" s="62"/>
      <c r="CF11" s="62"/>
      <c r="CG11" s="212"/>
      <c r="CH11" s="223"/>
      <c r="CI11" s="62"/>
      <c r="CJ11" s="62"/>
      <c r="CK11" s="62"/>
      <c r="CL11" s="62"/>
      <c r="CM11" s="62"/>
      <c r="CN11" s="230" t="s">
        <v>106</v>
      </c>
      <c r="CO11" s="231">
        <f>SUM(CO14,CO16:CO501)</f>
        <v>3.0263838847743862E-4</v>
      </c>
      <c r="CP11" s="225" t="s">
        <v>127</v>
      </c>
      <c r="CQ11" s="63"/>
      <c r="CR11" s="63"/>
      <c r="CS11" s="63"/>
      <c r="CT11" s="63"/>
      <c r="CU11" s="63"/>
      <c r="CV11" s="62"/>
      <c r="CW11" s="62"/>
      <c r="CX11" s="62"/>
      <c r="CY11" s="62"/>
      <c r="CZ11" s="62"/>
      <c r="DA11" s="212"/>
      <c r="DB11" s="223"/>
      <c r="DC11" s="62"/>
      <c r="DD11" s="62"/>
      <c r="DE11" s="62"/>
      <c r="DF11" s="62"/>
      <c r="DG11" s="62"/>
      <c r="DH11" s="230" t="s">
        <v>106</v>
      </c>
      <c r="DI11" s="231">
        <f>SUM(DI14,DI16:DI501)</f>
        <v>3.0074225846971059E-4</v>
      </c>
      <c r="DJ11" s="225" t="s">
        <v>127</v>
      </c>
      <c r="DK11" s="63"/>
      <c r="DL11" s="63"/>
      <c r="DM11" s="63"/>
      <c r="DN11" s="63"/>
      <c r="DO11" s="63"/>
      <c r="DP11" s="62"/>
      <c r="DQ11" s="62"/>
      <c r="DR11" s="62"/>
      <c r="DS11" s="62"/>
      <c r="DT11" s="62"/>
      <c r="DU11" s="212"/>
      <c r="DV11" s="223"/>
      <c r="DW11" s="62"/>
      <c r="DX11" s="62"/>
      <c r="DY11" s="62"/>
      <c r="DZ11" s="62"/>
      <c r="EA11" s="62"/>
      <c r="EB11" s="230" t="s">
        <v>106</v>
      </c>
      <c r="EC11" s="231">
        <f>SUM(EC14,EC16:EC501)</f>
        <v>3.0106833189330606E-4</v>
      </c>
      <c r="ED11" s="225" t="s">
        <v>127</v>
      </c>
      <c r="EE11" s="63"/>
      <c r="EF11" s="63"/>
      <c r="EG11" s="63"/>
      <c r="EH11" s="63"/>
      <c r="EI11" s="63"/>
      <c r="EJ11" s="62"/>
      <c r="EK11" s="62"/>
      <c r="EL11" s="62"/>
      <c r="EM11" s="62"/>
      <c r="EN11" s="62"/>
      <c r="EO11" s="212"/>
      <c r="EP11" s="223"/>
      <c r="EQ11" s="62"/>
      <c r="ER11" s="62"/>
      <c r="ES11" s="62"/>
      <c r="ET11" s="62"/>
      <c r="EU11" s="62"/>
      <c r="EV11" s="230" t="s">
        <v>106</v>
      </c>
      <c r="EW11" s="231">
        <f>SUM(EW14,EW16:EW501)</f>
        <v>2.2733673629798945E-4</v>
      </c>
      <c r="EX11" s="232" t="s">
        <v>127</v>
      </c>
    </row>
    <row r="12" spans="1:154" customFormat="1" ht="15" customHeight="1" x14ac:dyDescent="0.2">
      <c r="A12" s="61"/>
      <c r="B12" s="62"/>
      <c r="C12" s="62"/>
      <c r="D12" s="62"/>
      <c r="E12" s="62"/>
      <c r="F12" s="62"/>
      <c r="G12" s="209"/>
      <c r="H12" s="209"/>
      <c r="I12" s="209"/>
      <c r="J12" s="209"/>
      <c r="K12" s="209"/>
      <c r="L12" s="94"/>
      <c r="M12" s="94"/>
      <c r="N12" s="62"/>
      <c r="O12" s="63"/>
      <c r="P12" s="84"/>
      <c r="Q12" s="63"/>
      <c r="R12" s="63"/>
      <c r="S12" s="63"/>
      <c r="T12" s="74"/>
      <c r="U12" s="63"/>
      <c r="V12" s="117"/>
      <c r="W12" s="118"/>
      <c r="X12" s="118"/>
      <c r="Y12" s="118"/>
      <c r="Z12" s="119"/>
      <c r="AA12" s="119"/>
      <c r="AB12" s="119"/>
      <c r="AC12" s="119"/>
      <c r="AD12" s="119"/>
      <c r="AE12" s="119"/>
      <c r="AF12" s="119"/>
      <c r="AG12" s="119"/>
      <c r="AH12" s="119"/>
      <c r="AI12" s="120"/>
      <c r="AJ12" s="94"/>
      <c r="AK12" s="156"/>
      <c r="AL12" s="94"/>
      <c r="AM12" s="94"/>
      <c r="AN12" s="94"/>
      <c r="AO12" s="94"/>
      <c r="AP12" s="157"/>
      <c r="AQ12" s="94"/>
      <c r="AR12" s="156"/>
      <c r="AS12" s="94"/>
      <c r="AT12" s="94"/>
      <c r="AU12" s="94"/>
      <c r="AV12" s="94"/>
      <c r="AW12" s="94"/>
      <c r="AX12" s="94"/>
      <c r="AY12" s="157"/>
      <c r="AZ12" s="94"/>
      <c r="BA12" s="233"/>
      <c r="BB12" s="119"/>
      <c r="BC12" s="94"/>
      <c r="BD12" s="94"/>
      <c r="BE12" s="234"/>
      <c r="BF12" s="94"/>
      <c r="BG12" s="94"/>
      <c r="BH12" s="89"/>
      <c r="BI12" s="89"/>
      <c r="BJ12" s="89"/>
      <c r="BK12" s="89"/>
      <c r="BL12" s="89"/>
      <c r="BM12" s="89"/>
      <c r="BN12" s="94"/>
      <c r="BO12" s="94"/>
      <c r="BP12" s="94"/>
      <c r="BQ12" s="94"/>
      <c r="BR12" s="94"/>
      <c r="BS12" s="62"/>
      <c r="BT12" s="62"/>
      <c r="BU12" s="62"/>
      <c r="BV12" s="233"/>
      <c r="BW12" s="94"/>
      <c r="BX12" s="94"/>
      <c r="BY12" s="234"/>
      <c r="BZ12" s="94"/>
      <c r="CA12" s="94"/>
      <c r="CB12" s="89"/>
      <c r="CC12" s="89"/>
      <c r="CD12" s="89"/>
      <c r="CE12" s="89"/>
      <c r="CF12" s="89"/>
      <c r="CG12" s="89"/>
      <c r="CH12" s="94"/>
      <c r="CI12" s="94"/>
      <c r="CJ12" s="94"/>
      <c r="CK12" s="94"/>
      <c r="CL12" s="94"/>
      <c r="CM12" s="62"/>
      <c r="CN12" s="62"/>
      <c r="CO12" s="62"/>
      <c r="CP12" s="233"/>
      <c r="CQ12" s="94"/>
      <c r="CR12" s="94"/>
      <c r="CS12" s="234"/>
      <c r="CT12" s="94"/>
      <c r="CU12" s="94"/>
      <c r="CV12" s="89"/>
      <c r="CW12" s="89"/>
      <c r="CX12" s="89"/>
      <c r="CY12" s="89"/>
      <c r="CZ12" s="89"/>
      <c r="DA12" s="89"/>
      <c r="DB12" s="94"/>
      <c r="DC12" s="94"/>
      <c r="DD12" s="94"/>
      <c r="DE12" s="94"/>
      <c r="DF12" s="94"/>
      <c r="DG12" s="62"/>
      <c r="DH12" s="62"/>
      <c r="DI12" s="62"/>
      <c r="DJ12" s="233"/>
      <c r="DK12" s="94"/>
      <c r="DL12" s="94"/>
      <c r="DM12" s="234"/>
      <c r="DN12" s="94"/>
      <c r="DO12" s="94"/>
      <c r="DP12" s="89"/>
      <c r="DQ12" s="89"/>
      <c r="DR12" s="89"/>
      <c r="DS12" s="89"/>
      <c r="DT12" s="89"/>
      <c r="DU12" s="89"/>
      <c r="DV12" s="94"/>
      <c r="DW12" s="94"/>
      <c r="DX12" s="94"/>
      <c r="DY12" s="94"/>
      <c r="DZ12" s="94"/>
      <c r="EA12" s="62"/>
      <c r="EB12" s="62"/>
      <c r="EC12" s="62"/>
      <c r="ED12" s="233"/>
      <c r="EE12" s="94"/>
      <c r="EF12" s="94"/>
      <c r="EG12" s="234"/>
      <c r="EH12" s="94"/>
      <c r="EI12" s="94"/>
      <c r="EJ12" s="89"/>
      <c r="EK12" s="89"/>
      <c r="EL12" s="89"/>
      <c r="EM12" s="89"/>
      <c r="EN12" s="89"/>
      <c r="EO12" s="89"/>
      <c r="EP12" s="94"/>
      <c r="EQ12" s="94"/>
      <c r="ER12" s="94"/>
      <c r="ES12" s="94"/>
      <c r="ET12" s="94"/>
      <c r="EU12" s="62"/>
      <c r="EV12" s="62"/>
      <c r="EW12" s="62"/>
      <c r="EX12" s="235"/>
    </row>
    <row r="13" spans="1:154" customFormat="1" ht="76.5" x14ac:dyDescent="0.2">
      <c r="A13" s="61"/>
      <c r="B13" s="90" t="s">
        <v>99</v>
      </c>
      <c r="C13" s="89" t="s">
        <v>93</v>
      </c>
      <c r="D13" s="89" t="s">
        <v>94</v>
      </c>
      <c r="E13" s="89" t="s">
        <v>95</v>
      </c>
      <c r="F13" s="89" t="s">
        <v>96</v>
      </c>
      <c r="G13" s="89" t="s">
        <v>89</v>
      </c>
      <c r="H13" s="118" t="s">
        <v>103</v>
      </c>
      <c r="I13" s="118" t="s">
        <v>100</v>
      </c>
      <c r="J13" s="118" t="s">
        <v>104</v>
      </c>
      <c r="K13" s="118" t="s">
        <v>108</v>
      </c>
      <c r="L13" s="89" t="s">
        <v>91</v>
      </c>
      <c r="M13" s="118" t="s">
        <v>128</v>
      </c>
      <c r="N13" s="118" t="s">
        <v>117</v>
      </c>
      <c r="O13" s="90"/>
      <c r="P13" s="88" t="s">
        <v>139</v>
      </c>
      <c r="Q13" s="89" t="s">
        <v>87</v>
      </c>
      <c r="R13" s="90" t="s">
        <v>125</v>
      </c>
      <c r="S13" s="90" t="s">
        <v>123</v>
      </c>
      <c r="T13" s="91" t="s">
        <v>124</v>
      </c>
      <c r="U13" s="90"/>
      <c r="V13" s="117" t="s">
        <v>118</v>
      </c>
      <c r="W13" s="118" t="s">
        <v>34</v>
      </c>
      <c r="X13" s="118" t="s">
        <v>39</v>
      </c>
      <c r="Y13" s="118" t="s">
        <v>35</v>
      </c>
      <c r="Z13" s="118" t="s">
        <v>33</v>
      </c>
      <c r="AA13" s="118" t="s">
        <v>90</v>
      </c>
      <c r="AB13" s="118" t="s">
        <v>14</v>
      </c>
      <c r="AC13" s="118" t="s">
        <v>16</v>
      </c>
      <c r="AD13" s="118" t="s">
        <v>17</v>
      </c>
      <c r="AE13" s="94" t="s">
        <v>18</v>
      </c>
      <c r="AF13" s="90" t="s">
        <v>13</v>
      </c>
      <c r="AG13" s="90" t="s">
        <v>101</v>
      </c>
      <c r="AH13" s="90" t="s">
        <v>98</v>
      </c>
      <c r="AI13" s="91" t="s">
        <v>15</v>
      </c>
      <c r="AJ13" s="94"/>
      <c r="AK13" s="156" t="s">
        <v>19</v>
      </c>
      <c r="AL13" s="94" t="s">
        <v>90</v>
      </c>
      <c r="AM13" s="94" t="s">
        <v>20</v>
      </c>
      <c r="AN13" s="94" t="s">
        <v>21</v>
      </c>
      <c r="AO13" s="94" t="s">
        <v>22</v>
      </c>
      <c r="AP13" s="123" t="s">
        <v>97</v>
      </c>
      <c r="AQ13" s="89"/>
      <c r="AR13" s="117" t="s">
        <v>120</v>
      </c>
      <c r="AS13" s="118" t="s">
        <v>119</v>
      </c>
      <c r="AT13" s="118" t="s">
        <v>130</v>
      </c>
      <c r="AU13" s="118" t="s">
        <v>131</v>
      </c>
      <c r="AV13" s="118" t="s">
        <v>132</v>
      </c>
      <c r="AW13" s="89" t="s">
        <v>92</v>
      </c>
      <c r="AX13" s="118" t="s">
        <v>137</v>
      </c>
      <c r="AY13" s="120" t="s">
        <v>138</v>
      </c>
      <c r="AZ13" s="89"/>
      <c r="BA13" s="119" t="s">
        <v>23</v>
      </c>
      <c r="BB13" s="118" t="s">
        <v>90</v>
      </c>
      <c r="BC13" s="89" t="s">
        <v>24</v>
      </c>
      <c r="BD13" s="89" t="s">
        <v>25</v>
      </c>
      <c r="BE13" s="89" t="s">
        <v>26</v>
      </c>
      <c r="BF13" s="89" t="s">
        <v>27</v>
      </c>
      <c r="BG13" s="89" t="s">
        <v>28</v>
      </c>
      <c r="BH13" s="89" t="s">
        <v>85</v>
      </c>
      <c r="BI13" s="89" t="s">
        <v>29</v>
      </c>
      <c r="BJ13" s="89" t="s">
        <v>88</v>
      </c>
      <c r="BK13" s="118" t="s">
        <v>133</v>
      </c>
      <c r="BL13" s="118" t="s">
        <v>134</v>
      </c>
      <c r="BM13" s="118" t="s">
        <v>135</v>
      </c>
      <c r="BN13" s="118" t="s">
        <v>139</v>
      </c>
      <c r="BO13" s="89" t="s">
        <v>86</v>
      </c>
      <c r="BP13" s="118" t="s">
        <v>136</v>
      </c>
      <c r="BQ13" s="118" t="s">
        <v>147</v>
      </c>
      <c r="BR13" s="89" t="s">
        <v>87</v>
      </c>
      <c r="BS13" s="118" t="s">
        <v>105</v>
      </c>
      <c r="BT13" s="118" t="s">
        <v>107</v>
      </c>
      <c r="BU13" s="118" t="s">
        <v>129</v>
      </c>
      <c r="BV13" s="119" t="s">
        <v>23</v>
      </c>
      <c r="BW13" s="89" t="s">
        <v>24</v>
      </c>
      <c r="BX13" s="89" t="s">
        <v>25</v>
      </c>
      <c r="BY13" s="89" t="s">
        <v>26</v>
      </c>
      <c r="BZ13" s="89" t="s">
        <v>27</v>
      </c>
      <c r="CA13" s="89" t="s">
        <v>28</v>
      </c>
      <c r="CB13" s="89" t="s">
        <v>85</v>
      </c>
      <c r="CC13" s="89" t="s">
        <v>29</v>
      </c>
      <c r="CD13" s="89" t="s">
        <v>88</v>
      </c>
      <c r="CE13" s="118" t="s">
        <v>133</v>
      </c>
      <c r="CF13" s="118" t="s">
        <v>134</v>
      </c>
      <c r="CG13" s="118" t="s">
        <v>135</v>
      </c>
      <c r="CH13" s="118" t="s">
        <v>139</v>
      </c>
      <c r="CI13" s="89" t="s">
        <v>86</v>
      </c>
      <c r="CJ13" s="118" t="s">
        <v>136</v>
      </c>
      <c r="CK13" s="118" t="s">
        <v>147</v>
      </c>
      <c r="CL13" s="89" t="s">
        <v>87</v>
      </c>
      <c r="CM13" s="118" t="s">
        <v>105</v>
      </c>
      <c r="CN13" s="118" t="s">
        <v>107</v>
      </c>
      <c r="CO13" s="118" t="s">
        <v>129</v>
      </c>
      <c r="CP13" s="119" t="s">
        <v>23</v>
      </c>
      <c r="CQ13" s="89" t="s">
        <v>24</v>
      </c>
      <c r="CR13" s="89" t="s">
        <v>25</v>
      </c>
      <c r="CS13" s="89" t="s">
        <v>26</v>
      </c>
      <c r="CT13" s="89" t="s">
        <v>27</v>
      </c>
      <c r="CU13" s="89" t="s">
        <v>28</v>
      </c>
      <c r="CV13" s="89" t="s">
        <v>85</v>
      </c>
      <c r="CW13" s="89" t="s">
        <v>29</v>
      </c>
      <c r="CX13" s="89" t="s">
        <v>88</v>
      </c>
      <c r="CY13" s="118" t="s">
        <v>133</v>
      </c>
      <c r="CZ13" s="118" t="s">
        <v>134</v>
      </c>
      <c r="DA13" s="118" t="s">
        <v>135</v>
      </c>
      <c r="DB13" s="118" t="s">
        <v>139</v>
      </c>
      <c r="DC13" s="89" t="s">
        <v>86</v>
      </c>
      <c r="DD13" s="118" t="s">
        <v>136</v>
      </c>
      <c r="DE13" s="118" t="s">
        <v>147</v>
      </c>
      <c r="DF13" s="89" t="s">
        <v>87</v>
      </c>
      <c r="DG13" s="118" t="s">
        <v>105</v>
      </c>
      <c r="DH13" s="118" t="s">
        <v>107</v>
      </c>
      <c r="DI13" s="118" t="s">
        <v>129</v>
      </c>
      <c r="DJ13" s="119" t="s">
        <v>23</v>
      </c>
      <c r="DK13" s="89" t="s">
        <v>24</v>
      </c>
      <c r="DL13" s="89" t="s">
        <v>25</v>
      </c>
      <c r="DM13" s="89" t="s">
        <v>26</v>
      </c>
      <c r="DN13" s="89" t="s">
        <v>27</v>
      </c>
      <c r="DO13" s="89" t="s">
        <v>28</v>
      </c>
      <c r="DP13" s="89" t="s">
        <v>85</v>
      </c>
      <c r="DQ13" s="89" t="s">
        <v>29</v>
      </c>
      <c r="DR13" s="89" t="s">
        <v>88</v>
      </c>
      <c r="DS13" s="118" t="s">
        <v>133</v>
      </c>
      <c r="DT13" s="118" t="s">
        <v>134</v>
      </c>
      <c r="DU13" s="118" t="s">
        <v>135</v>
      </c>
      <c r="DV13" s="118" t="s">
        <v>139</v>
      </c>
      <c r="DW13" s="89" t="s">
        <v>86</v>
      </c>
      <c r="DX13" s="118" t="s">
        <v>136</v>
      </c>
      <c r="DY13" s="118" t="s">
        <v>147</v>
      </c>
      <c r="DZ13" s="89" t="s">
        <v>87</v>
      </c>
      <c r="EA13" s="118" t="s">
        <v>105</v>
      </c>
      <c r="EB13" s="118" t="s">
        <v>107</v>
      </c>
      <c r="EC13" s="118" t="s">
        <v>129</v>
      </c>
      <c r="ED13" s="119" t="s">
        <v>23</v>
      </c>
      <c r="EE13" s="89" t="s">
        <v>24</v>
      </c>
      <c r="EF13" s="89" t="s">
        <v>25</v>
      </c>
      <c r="EG13" s="89" t="s">
        <v>26</v>
      </c>
      <c r="EH13" s="89" t="s">
        <v>27</v>
      </c>
      <c r="EI13" s="89" t="s">
        <v>28</v>
      </c>
      <c r="EJ13" s="89" t="s">
        <v>85</v>
      </c>
      <c r="EK13" s="89" t="s">
        <v>29</v>
      </c>
      <c r="EL13" s="89" t="s">
        <v>88</v>
      </c>
      <c r="EM13" s="118" t="s">
        <v>133</v>
      </c>
      <c r="EN13" s="118" t="s">
        <v>134</v>
      </c>
      <c r="EO13" s="118" t="s">
        <v>135</v>
      </c>
      <c r="EP13" s="118" t="s">
        <v>139</v>
      </c>
      <c r="EQ13" s="89" t="s">
        <v>86</v>
      </c>
      <c r="ER13" s="118" t="s">
        <v>136</v>
      </c>
      <c r="ES13" s="118" t="s">
        <v>147</v>
      </c>
      <c r="ET13" s="89" t="s">
        <v>87</v>
      </c>
      <c r="EU13" s="118" t="s">
        <v>105</v>
      </c>
      <c r="EV13" s="118" t="s">
        <v>107</v>
      </c>
      <c r="EW13" s="118" t="s">
        <v>129</v>
      </c>
      <c r="EX13" s="236" t="s">
        <v>23</v>
      </c>
    </row>
    <row r="14" spans="1:154" customFormat="1" ht="13.5" customHeight="1" x14ac:dyDescent="0.2">
      <c r="A14" s="61"/>
      <c r="B14" s="237" t="s">
        <v>102</v>
      </c>
      <c r="C14" s="89"/>
      <c r="D14" s="89"/>
      <c r="E14" s="89"/>
      <c r="F14" s="89"/>
      <c r="G14" s="89"/>
      <c r="H14" s="238">
        <f>PI()*(0.3/2)^2</f>
        <v>7.0685834705770348E-2</v>
      </c>
      <c r="I14" s="239">
        <v>0.65</v>
      </c>
      <c r="J14" s="240">
        <f>K14</f>
        <v>21.640800000000002</v>
      </c>
      <c r="K14" s="240">
        <f>K26</f>
        <v>21.640800000000002</v>
      </c>
      <c r="L14" s="89"/>
      <c r="M14" s="240">
        <v>10.8</v>
      </c>
      <c r="N14" s="89"/>
      <c r="O14" s="94"/>
      <c r="P14" s="92">
        <f>EP14</f>
        <v>101200.65783722026</v>
      </c>
      <c r="Q14" s="93">
        <f>IF($B14="","",ET14)</f>
        <v>13.733683409445803</v>
      </c>
      <c r="R14" s="94"/>
      <c r="S14" s="94"/>
      <c r="T14" s="95">
        <f>EW14</f>
        <v>-220.76692222880675</v>
      </c>
      <c r="U14" s="231"/>
      <c r="V14" s="117"/>
      <c r="W14" s="118"/>
      <c r="X14" s="118"/>
      <c r="Y14" s="118"/>
      <c r="Z14" s="121">
        <f>SUM(AA16:AA501)</f>
        <v>0.46934699999999996</v>
      </c>
      <c r="AA14" s="118"/>
      <c r="AB14" s="118"/>
      <c r="AC14" s="118"/>
      <c r="AD14" s="118"/>
      <c r="AE14" s="94"/>
      <c r="AF14" s="90"/>
      <c r="AG14" s="90"/>
      <c r="AH14" s="90"/>
      <c r="AI14" s="91"/>
      <c r="AJ14" s="94"/>
      <c r="AK14" s="158">
        <f>SUM(AL15:AL501)</f>
        <v>1.4023931557174394</v>
      </c>
      <c r="AL14" s="62"/>
      <c r="AM14" s="94"/>
      <c r="AN14" s="94"/>
      <c r="AO14" s="94"/>
      <c r="AP14" s="123"/>
      <c r="AQ14" s="89"/>
      <c r="AR14" s="174">
        <f>Air!$C$17*((J14-K14)/10)^Air!$C$28</f>
        <v>0</v>
      </c>
      <c r="AS14" s="32">
        <f>IF(E$8=B14,E$7,Air!$C$14/2*AR14^2)</f>
        <v>0</v>
      </c>
      <c r="AT14" s="32">
        <f t="shared" ref="AT14" si="0">M14+Z14</f>
        <v>11.269347</v>
      </c>
      <c r="AU14" s="32">
        <f>J14</f>
        <v>21.640800000000002</v>
      </c>
      <c r="AV14" s="32">
        <f>Air!$I$11-AU14*Air!$C$14*Air!$I$10-AS14</f>
        <v>101065.9198561176</v>
      </c>
      <c r="AW14" s="175">
        <f>AU14-AT14</f>
        <v>10.371453000000002</v>
      </c>
      <c r="AX14" s="175">
        <f>AW14*Air!$C$14*Air!$I$10</f>
        <v>124.16535135067008</v>
      </c>
      <c r="AY14" s="176">
        <f>AW14*Air!$D$14*Air!$I$10</f>
        <v>121.00429769321954</v>
      </c>
      <c r="AZ14" s="89"/>
      <c r="BA14" s="217"/>
      <c r="BB14" s="118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241">
        <f>IF(BO14="out",$AV14+BQ14+$AY14,$AV14-BP14+$AX14)</f>
        <v>101200.67457110611</v>
      </c>
      <c r="BO14" s="242" t="str">
        <f>IF(BT14&lt;0,"out","in")</f>
        <v>out</v>
      </c>
      <c r="BP14" s="122">
        <f>((BT14/BS14/$I14)^2)/2*Air!$C$14</f>
        <v>14.109626081347596</v>
      </c>
      <c r="BQ14" s="122">
        <f>((BT14/BS14/$I14)^2)/2*Air!$D$14</f>
        <v>13.75041729528505</v>
      </c>
      <c r="BR14" s="32"/>
      <c r="BS14" s="243">
        <f>$H14</f>
        <v>7.0685834705770348E-2</v>
      </c>
      <c r="BT14" s="217">
        <f>BU14/1000</f>
        <v>-0.22090137864947623</v>
      </c>
      <c r="BU14" s="244">
        <f>J$9</f>
        <v>-220.90137864947624</v>
      </c>
      <c r="BV14" s="119"/>
      <c r="BW14" s="89"/>
      <c r="BX14" s="89"/>
      <c r="BY14" s="89"/>
      <c r="BZ14" s="89"/>
      <c r="CA14" s="89"/>
      <c r="CB14" s="89"/>
      <c r="CC14" s="89"/>
      <c r="CD14" s="89"/>
      <c r="CE14" s="89"/>
      <c r="CF14" s="89"/>
      <c r="CG14" s="89"/>
      <c r="CH14" s="241">
        <f>IF(CI14="out",$AV14+CK14+$AY14,$AV14-CJ14+$AX14)</f>
        <v>101200.65486212847</v>
      </c>
      <c r="CI14" s="242" t="str">
        <f>IF(CN14&lt;0,"out","in")</f>
        <v>out</v>
      </c>
      <c r="CJ14" s="122">
        <f>((CN14/CM14/$I14)^2)/2*Air!$C$14</f>
        <v>14.089402236580556</v>
      </c>
      <c r="CK14" s="122">
        <f>((CN14/CM14/$I14)^2)/2*Air!$D$14</f>
        <v>13.730708317651018</v>
      </c>
      <c r="CL14" s="32"/>
      <c r="CM14" s="243">
        <f>$H14</f>
        <v>7.0685834705770348E-2</v>
      </c>
      <c r="CN14" s="217">
        <f>CO14/1000</f>
        <v>-0.22074300885419607</v>
      </c>
      <c r="CO14" s="244">
        <f>K$9</f>
        <v>-220.74300885419606</v>
      </c>
      <c r="CP14" s="119"/>
      <c r="CQ14" s="89"/>
      <c r="CR14" s="89"/>
      <c r="CS14" s="89"/>
      <c r="CT14" s="89"/>
      <c r="CU14" s="89"/>
      <c r="CV14" s="89"/>
      <c r="CW14" s="89"/>
      <c r="CX14" s="89"/>
      <c r="CY14" s="89"/>
      <c r="CZ14" s="89"/>
      <c r="DA14" s="89"/>
      <c r="DB14" s="241">
        <f>IF(DC14="out",$AV14+DE14+$AY14,$AV14-DD14+$AX14)</f>
        <v>101200.65834153612</v>
      </c>
      <c r="DC14" s="242" t="str">
        <f>IF(DH14&lt;0,"out","in")</f>
        <v>out</v>
      </c>
      <c r="DD14" s="122">
        <f>((DH14/DG14/$I14)^2)/2*Air!$C$14</f>
        <v>14.092972538474147</v>
      </c>
      <c r="DE14" s="122">
        <f>((DH14/DG14/$I14)^2)/2*Air!$D$14</f>
        <v>13.734187725299668</v>
      </c>
      <c r="DF14" s="32"/>
      <c r="DG14" s="243">
        <f>$H14</f>
        <v>7.0685834705770348E-2</v>
      </c>
      <c r="DH14" s="217">
        <f>DI14/1000</f>
        <v>-0.22077097559286918</v>
      </c>
      <c r="DI14" s="244">
        <f>L$9</f>
        <v>-220.77097559286918</v>
      </c>
      <c r="DJ14" s="119"/>
      <c r="DK14" s="89"/>
      <c r="DL14" s="89"/>
      <c r="DM14" s="89"/>
      <c r="DN14" s="89"/>
      <c r="DO14" s="89"/>
      <c r="DP14" s="89"/>
      <c r="DQ14" s="89"/>
      <c r="DR14" s="89"/>
      <c r="DS14" s="89"/>
      <c r="DT14" s="89"/>
      <c r="DU14" s="89"/>
      <c r="DV14" s="241">
        <f>IF(DW14="out",$AV14+DY14+$AY14,$AV14-DX14+$AX14)</f>
        <v>101200.65772837462</v>
      </c>
      <c r="DW14" s="242" t="str">
        <f>IF(EB14&lt;0,"out","in")</f>
        <v>out</v>
      </c>
      <c r="DX14" s="122">
        <f>((EB14/EA14/$I14)^2)/2*Air!$C$14</f>
        <v>14.092343359054357</v>
      </c>
      <c r="DY14" s="122">
        <f>((EB14/EA14/$I14)^2)/2*Air!$D$14</f>
        <v>13.733574563793768</v>
      </c>
      <c r="DZ14" s="32"/>
      <c r="EA14" s="243">
        <f>$H14</f>
        <v>7.0685834705770348E-2</v>
      </c>
      <c r="EB14" s="217">
        <f>EC14/1000</f>
        <v>-0.22076604738825051</v>
      </c>
      <c r="EC14" s="244">
        <f>M$9</f>
        <v>-220.76604738825051</v>
      </c>
      <c r="ED14" s="119"/>
      <c r="EE14" s="89"/>
      <c r="EF14" s="89"/>
      <c r="EG14" s="89"/>
      <c r="EH14" s="89"/>
      <c r="EI14" s="89"/>
      <c r="EJ14" s="89"/>
      <c r="EK14" s="89"/>
      <c r="EL14" s="89"/>
      <c r="EM14" s="89"/>
      <c r="EN14" s="89"/>
      <c r="EO14" s="89"/>
      <c r="EP14" s="241">
        <f>IF(EQ14="out",$AV14+ES14+$AY14,$AV14-ER14+$AX14)</f>
        <v>101200.65783722026</v>
      </c>
      <c r="EQ14" s="242" t="str">
        <f>IF(EV14&lt;0,"out","in")</f>
        <v>out</v>
      </c>
      <c r="ER14" s="122">
        <f>((EV14/EU14/$I14)^2)/2*Air!$C$14</f>
        <v>14.092455048130427</v>
      </c>
      <c r="ES14" s="122">
        <f>((EV14/EU14/$I14)^2)/2*Air!$D$14</f>
        <v>13.733683409442436</v>
      </c>
      <c r="ET14" s="32">
        <f>IF($B14="","",IF(EQ14="out",-$AV14+(EP14-$AY14),-$AV14+(EP14-$AX14)))</f>
        <v>13.733683409445803</v>
      </c>
      <c r="EU14" s="243">
        <f>$H14</f>
        <v>7.0685834705770348E-2</v>
      </c>
      <c r="EV14" s="217">
        <f>EW14/1000</f>
        <v>-0.22076692222880676</v>
      </c>
      <c r="EW14" s="244">
        <f>N$9</f>
        <v>-220.76692222880675</v>
      </c>
      <c r="EX14" s="236"/>
    </row>
    <row r="15" spans="1:154" customFormat="1" ht="8.25" customHeight="1" x14ac:dyDescent="0.2">
      <c r="A15" s="61"/>
      <c r="B15" s="62"/>
      <c r="C15" s="62"/>
      <c r="D15" s="62"/>
      <c r="E15" s="62"/>
      <c r="F15" s="62"/>
      <c r="G15" s="209"/>
      <c r="H15" s="209"/>
      <c r="I15" s="209"/>
      <c r="J15" s="209"/>
      <c r="K15" s="209"/>
      <c r="L15" s="89"/>
      <c r="M15" s="89"/>
      <c r="N15" s="62"/>
      <c r="O15" s="63"/>
      <c r="P15" s="96"/>
      <c r="Q15" s="97"/>
      <c r="R15" s="63"/>
      <c r="S15" s="63"/>
      <c r="T15" s="98"/>
      <c r="U15" s="63"/>
      <c r="V15" s="117"/>
      <c r="W15" s="118"/>
      <c r="X15" s="118"/>
      <c r="Y15" s="118"/>
      <c r="Z15" s="118"/>
      <c r="AA15" s="118"/>
      <c r="AB15" s="89"/>
      <c r="AC15" s="118"/>
      <c r="AD15" s="118"/>
      <c r="AE15" s="94"/>
      <c r="AF15" s="118"/>
      <c r="AG15" s="122"/>
      <c r="AH15" s="122"/>
      <c r="AI15" s="123"/>
      <c r="AJ15" s="94"/>
      <c r="AK15" s="156"/>
      <c r="AL15" s="94"/>
      <c r="AM15" s="94"/>
      <c r="AN15" s="94"/>
      <c r="AO15" s="94"/>
      <c r="AP15" s="123"/>
      <c r="AQ15" s="89"/>
      <c r="AR15" s="177"/>
      <c r="AS15" s="32"/>
      <c r="AT15" s="32"/>
      <c r="AU15" s="32"/>
      <c r="AV15" s="32"/>
      <c r="AW15" s="175"/>
      <c r="AX15" s="175"/>
      <c r="AY15" s="176"/>
      <c r="AZ15" s="89"/>
      <c r="BA15" s="217"/>
      <c r="BB15" s="118"/>
      <c r="BC15" s="89"/>
      <c r="BD15" s="89"/>
      <c r="BE15" s="89"/>
      <c r="BF15" s="245"/>
      <c r="BG15" s="118"/>
      <c r="BH15" s="118"/>
      <c r="BI15" s="118"/>
      <c r="BJ15" s="118"/>
      <c r="BK15" s="118"/>
      <c r="BL15" s="118"/>
      <c r="BM15" s="118"/>
      <c r="BN15" s="118"/>
      <c r="BO15" s="118"/>
      <c r="BP15" s="32"/>
      <c r="BQ15" s="32"/>
      <c r="BR15" s="118"/>
      <c r="BS15" s="118"/>
      <c r="BT15" s="89"/>
      <c r="BU15" s="241"/>
      <c r="BV15" s="119"/>
      <c r="BW15" s="89"/>
      <c r="BX15" s="89"/>
      <c r="BY15" s="89"/>
      <c r="BZ15" s="245"/>
      <c r="CA15" s="118"/>
      <c r="CB15" s="118"/>
      <c r="CC15" s="118"/>
      <c r="CD15" s="118"/>
      <c r="CE15" s="118"/>
      <c r="CF15" s="118"/>
      <c r="CG15" s="118"/>
      <c r="CH15" s="118"/>
      <c r="CI15" s="118"/>
      <c r="CJ15" s="32"/>
      <c r="CK15" s="32"/>
      <c r="CL15" s="118"/>
      <c r="CM15" s="118"/>
      <c r="CN15" s="89"/>
      <c r="CO15" s="241"/>
      <c r="CP15" s="119"/>
      <c r="CQ15" s="89"/>
      <c r="CR15" s="89"/>
      <c r="CS15" s="89"/>
      <c r="CT15" s="245"/>
      <c r="CU15" s="118"/>
      <c r="CV15" s="118"/>
      <c r="CW15" s="118"/>
      <c r="CX15" s="118"/>
      <c r="CY15" s="118"/>
      <c r="CZ15" s="118"/>
      <c r="DA15" s="118"/>
      <c r="DB15" s="118"/>
      <c r="DC15" s="118"/>
      <c r="DD15" s="32"/>
      <c r="DE15" s="32"/>
      <c r="DF15" s="118"/>
      <c r="DG15" s="118"/>
      <c r="DH15" s="89"/>
      <c r="DI15" s="241"/>
      <c r="DJ15" s="119"/>
      <c r="DK15" s="89"/>
      <c r="DL15" s="89"/>
      <c r="DM15" s="89"/>
      <c r="DN15" s="245"/>
      <c r="DO15" s="118"/>
      <c r="DP15" s="118"/>
      <c r="DQ15" s="118"/>
      <c r="DR15" s="118"/>
      <c r="DS15" s="118"/>
      <c r="DT15" s="118"/>
      <c r="DU15" s="118"/>
      <c r="DV15" s="118"/>
      <c r="DW15" s="118"/>
      <c r="DX15" s="32"/>
      <c r="DY15" s="32"/>
      <c r="DZ15" s="118"/>
      <c r="EA15" s="118"/>
      <c r="EB15" s="89"/>
      <c r="EC15" s="241"/>
      <c r="ED15" s="119"/>
      <c r="EE15" s="89"/>
      <c r="EF15" s="89"/>
      <c r="EG15" s="89"/>
      <c r="EH15" s="245"/>
      <c r="EI15" s="118"/>
      <c r="EJ15" s="118"/>
      <c r="EK15" s="118"/>
      <c r="EL15" s="118"/>
      <c r="EM15" s="118"/>
      <c r="EN15" s="118"/>
      <c r="EO15" s="118"/>
      <c r="EP15" s="118"/>
      <c r="EQ15" s="118"/>
      <c r="ER15" s="32"/>
      <c r="ES15" s="32"/>
      <c r="ET15" s="118"/>
      <c r="EU15" s="118"/>
      <c r="EV15" s="89"/>
      <c r="EW15" s="241"/>
      <c r="EX15" s="236"/>
    </row>
    <row r="16" spans="1:154" customFormat="1" x14ac:dyDescent="0.2">
      <c r="A16" s="61"/>
      <c r="B16" s="246" t="s">
        <v>154</v>
      </c>
      <c r="C16" s="247">
        <v>108</v>
      </c>
      <c r="D16" s="247">
        <v>1.4730000000000001</v>
      </c>
      <c r="E16" s="247">
        <v>1.57E-3</v>
      </c>
      <c r="F16" s="247">
        <v>1.2999999999999999E-2</v>
      </c>
      <c r="G16" s="239">
        <v>1E-3</v>
      </c>
      <c r="H16" s="248">
        <f>PI()*(0.5/2)^2</f>
        <v>0.19634954084936207</v>
      </c>
      <c r="I16" s="249">
        <v>0.77</v>
      </c>
      <c r="J16" s="240">
        <v>22.646640000000001</v>
      </c>
      <c r="K16" s="240">
        <v>22.646640000000001</v>
      </c>
      <c r="L16" s="32">
        <f>C16*E16</f>
        <v>0.16955999999999999</v>
      </c>
      <c r="M16" s="240">
        <f>M14+SUM(L16:L502)</f>
        <v>18.2748475</v>
      </c>
      <c r="N16" s="239">
        <v>0.48699999999999999</v>
      </c>
      <c r="O16" s="234"/>
      <c r="P16" s="92">
        <f>IF($B16="","",EP16)</f>
        <v>101099.79238750994</v>
      </c>
      <c r="Q16" s="93">
        <f>IF($B16="","",ET16)</f>
        <v>-1.3277300578338327</v>
      </c>
      <c r="R16" s="99">
        <f t="shared" ref="R16:R24" si="1">IF($B16="","",EX16*1000)</f>
        <v>222.9823228685928</v>
      </c>
      <c r="S16" s="100">
        <f t="shared" ref="S16:S24" si="2">IF($B16="","",EE16)</f>
        <v>0.1720686512420273</v>
      </c>
      <c r="T16" s="95">
        <f t="shared" ref="T16:T24" si="3">IF($B16="","",EW16)</f>
        <v>222.9823228685928</v>
      </c>
      <c r="U16" s="231"/>
      <c r="V16" s="124">
        <f t="shared" ref="V16:V26" si="4">IF($B16="","",V15+N16)</f>
        <v>0.48699999999999999</v>
      </c>
      <c r="W16" s="125">
        <f t="shared" ref="W16:W79" si="5">IF($B16="","",(1/$F16)*(PI()*($D16^2)/4)*(($D16/4)^(2/3))*($E16^0.5))</f>
        <v>2.6684783643754</v>
      </c>
      <c r="X16" s="126">
        <f t="shared" ref="X16:X26" si="6">IF($B16="","",V16/W16)</f>
        <v>0.18250101125102813</v>
      </c>
      <c r="Y16" s="126">
        <f>IF($B16="","",VLOOKUP(X16,Depth!$A$4:$B$1004,2,1))</f>
        <v>0.28899999999999998</v>
      </c>
      <c r="Z16" s="127">
        <f t="shared" ref="Z16:Z79" si="7">IF($B16="","",Y16*$D16)</f>
        <v>0.42569699999999999</v>
      </c>
      <c r="AA16" s="128" t="str">
        <f t="shared" ref="AA16:AA79" si="8">IF(AND(NOT(Z16=""),Z17=""),Z16,"")</f>
        <v/>
      </c>
      <c r="AB16" s="129">
        <f t="shared" ref="AB16:AB26" si="9">IF($B16="","",ACOS((($D16/2)-Z16)/($D16/2)))</f>
        <v>1.1351460817349817</v>
      </c>
      <c r="AC16" s="129">
        <f t="shared" ref="AC16:AC79" si="10">IF($B16="","",AB16/PI()*(PI()*($D16^2)/4))</f>
        <v>0.61573984319419006</v>
      </c>
      <c r="AD16" s="31">
        <f t="shared" ref="AD16:AD26" si="11">IF($B16="","",AC16-($D16/2)*SIN(AB16)*(($D16/2)-Z16))</f>
        <v>0.40821424675161311</v>
      </c>
      <c r="AE16" s="128">
        <f t="shared" ref="AE16:AE26" si="12">IF($B16="","",AB16/PI()*PI()*$D16)</f>
        <v>1.672070178395628</v>
      </c>
      <c r="AF16" s="130">
        <f t="shared" ref="AF16:AF26" si="13">IF($B16="","",(AD16/AE16)^(2/3)/$F16*($E16^0.5))</f>
        <v>1.1905900391941704</v>
      </c>
      <c r="AG16" s="122">
        <f t="shared" ref="AG16:AG26" si="14">IF($B16="","",AD16*AF16)</f>
        <v>0.4860158160396218</v>
      </c>
      <c r="AH16" s="131">
        <f t="shared" ref="AH16:AH79" si="15">IF($B16="","",(AG16-$V16)/$V16)</f>
        <v>-2.0209116229531689E-3</v>
      </c>
      <c r="AI16" s="132">
        <f t="shared" ref="AI16:AI26" si="16">IF($B16="","",2*(D16/2)*SIN(AB16))</f>
        <v>1.335415658423998</v>
      </c>
      <c r="AJ16" s="128"/>
      <c r="AK16" s="159">
        <f>IF($B16="","",PI()*(D16^2)/4-AD16)</f>
        <v>1.2958869249185692</v>
      </c>
      <c r="AL16" s="128" t="str">
        <f t="shared" ref="AL16" si="17">IF(AND(NOT(AK16=""),AK17=""),AK16,"")</f>
        <v/>
      </c>
      <c r="AM16" s="128">
        <f>IF($B16="","",PI()*D16-AE16)</f>
        <v>2.9554958003421374</v>
      </c>
      <c r="AN16" s="128">
        <f>IF($B16="","",AK16/(AM16+AI16))</f>
        <v>0.30200737940446931</v>
      </c>
      <c r="AO16" s="128">
        <f>IF($B16="","",AN16*4)</f>
        <v>1.2080295176178772</v>
      </c>
      <c r="AP16" s="160">
        <f>IF($B16="","",G16/AO16)</f>
        <v>8.2779434228718825E-4</v>
      </c>
      <c r="AQ16" s="31"/>
      <c r="AR16" s="174">
        <f>IF($B16="","",Air!$C$17*((J16-K16)/10)^Air!$C$28)</f>
        <v>0</v>
      </c>
      <c r="AS16" s="36">
        <f>IF($B16="","",IF(E$8=B16,E$7,Air!$C$14/2*AR16^2))</f>
        <v>0</v>
      </c>
      <c r="AT16" s="32">
        <f>IF($B16="","",M16+Z16)</f>
        <v>18.700544499999999</v>
      </c>
      <c r="AU16" s="32">
        <f>IF($B16="","",J16)</f>
        <v>22.646640000000001</v>
      </c>
      <c r="AV16" s="32">
        <f>IF($B16="","",Air!$I$11-AU16*Air!$C$14*Air!$I$10-AS16)</f>
        <v>101053.87810295123</v>
      </c>
      <c r="AW16" s="175">
        <f>IF($B16="","",AU16-AT16)</f>
        <v>3.946095500000002</v>
      </c>
      <c r="AX16" s="175">
        <f>IF($B16="","",AW16*Air!$C$14*Air!$I$10)</f>
        <v>47.242014616543919</v>
      </c>
      <c r="AY16" s="176">
        <f>IF($B16="","",AW16*Air!$D$14*Air!$I$10)</f>
        <v>46.039307569332287</v>
      </c>
      <c r="AZ16" s="175"/>
      <c r="BA16" s="250">
        <f>IF($B16="","",IF(BB16="",BA17,BB16))</f>
        <v>0.22090137864947623</v>
      </c>
      <c r="BB16" s="128" t="str">
        <f t="shared" ref="BB16" si="18">IF(AND(NOT(B16=""),B17=""),-$BT$14,"")</f>
        <v/>
      </c>
      <c r="BC16" s="31">
        <f>IF($B16="","",BA16/$AK16)</f>
        <v>0.17046346745365706</v>
      </c>
      <c r="BD16" s="251">
        <f>IF($B16="","",$AO16*ABS(BC16)/Air!$M$8)</f>
        <v>13728.326690634138</v>
      </c>
      <c r="BE16" s="31">
        <f>IF($B16="","",IF(BD16&gt;4000,(1/(-1.8*LOG10((($AP16/3.7)^1.11)+6.9/BD16)))^2,IF(BD16&lt;2000,64/BD16,AVERAGE((1/(-1.8*LOG10((($AP16/3.7)^1.11)+6.9/BD16)))^2,64/BD16))))</f>
        <v>2.9617544976693957E-2</v>
      </c>
      <c r="BF16" s="251">
        <f>IF($B16="","",$AO16*ABS($AF16-BC16)/Air!$M$8)</f>
        <v>82156.200691258084</v>
      </c>
      <c r="BG16" s="31">
        <f>IF($B16="","",(1/(-1.8*LOG10((6.9/BF16)))^2))</f>
        <v>1.857937597161733E-2</v>
      </c>
      <c r="BH16" s="252">
        <f>IF($B16="","",BG16/4)</f>
        <v>4.6448439929043326E-3</v>
      </c>
      <c r="BI16" s="32">
        <f>IF($B16="","",(($AF16-BC16)/ABS($AF16-BC16))*Air!$D$14*BH16/2*(($AF16-BC16)^2)*$AI16*$C16)</f>
        <v>0.41469613918132553</v>
      </c>
      <c r="BJ16" s="32">
        <f>IF($B16="","",(-BC16/ABS(BC16))*Air!$D$14*BE16/8*(BC16^2)*$AM16*$C16)</f>
        <v>-4.0852282318627989E-2</v>
      </c>
      <c r="BK16" s="32">
        <f>IF($B16="","",$AK16*$C16*$E16*Air!$D$14*Air!$I$10)</f>
        <v>2.5636085281730652</v>
      </c>
      <c r="BL16" s="32">
        <f>IF($B16="","",BI16+BJ16+BK16)</f>
        <v>2.9374523850357628</v>
      </c>
      <c r="BM16" s="32">
        <f>IF($B16="","",BL16/$AK16)</f>
        <v>2.2667505386091817</v>
      </c>
      <c r="BN16" s="253">
        <f>BN14-SUM(BM16:BM502)</f>
        <v>101099.79075436939</v>
      </c>
      <c r="BO16" s="254" t="str">
        <f>IF(B16="","",IF(($AV16-(BN16-MIN($AX16,$AY16)))&lt;0,"out","in"))</f>
        <v>in</v>
      </c>
      <c r="BP16" s="32"/>
      <c r="BQ16" s="32"/>
      <c r="BR16" s="32">
        <f>IF($B16="","",IF(BO16="out",-$AV16+(BN16-$AY16),-$AV16+(BN16-$AX16)))</f>
        <v>-1.329363198383362</v>
      </c>
      <c r="BS16" s="243">
        <f>IF($B16="","",$H16)</f>
        <v>0.19634954084936207</v>
      </c>
      <c r="BT16" s="243">
        <f>IF($B16="","",IF(BO16="out",-(BS16*$I16*(2*ABS(BR16)/Air!$D$14)^0.5),(BS16*$I16*(2*ABS(BR16)/Air!$C$14)^0.5)))</f>
        <v>0.22311941758829409</v>
      </c>
      <c r="BU16" s="32">
        <f>IF($B16="","",BT16*1000)</f>
        <v>223.11941758829408</v>
      </c>
      <c r="BV16" s="255">
        <f>BT16</f>
        <v>0.22311941758829409</v>
      </c>
      <c r="BW16" s="31">
        <f>IF($B16="","",BV16/$AK16)</f>
        <v>0.17217506658793896</v>
      </c>
      <c r="BX16" s="251">
        <f>IF($B16="","",$AO16*ABS(BW16)/Air!$M$8)</f>
        <v>13866.17084240359</v>
      </c>
      <c r="BY16" s="31">
        <f>IF($B16="","",IF(BX16&gt;4000,(1/(-1.8*LOG10((($AP16/3.7)^1.11)+6.9/BX16)))^2,IF(BX16&lt;2000,64/BX16,AVERAGE((1/(-1.8*LOG10((($AP16/3.7)^1.11)+6.9/BX16)))^2,64/BX16))))</f>
        <v>2.9550043041079142E-2</v>
      </c>
      <c r="BZ16" s="251">
        <f>IF($B16="","",$AO16*ABS($AF16-BW16)/Air!$M$8)</f>
        <v>82018.356539488639</v>
      </c>
      <c r="CA16" s="31">
        <f>IF($B16="","",(1/(-1.8*LOG10((6.9/BZ16)))^2))</f>
        <v>1.8586026599691361E-2</v>
      </c>
      <c r="CB16" s="31">
        <f>IF($B16="","",CA16/4)</f>
        <v>4.6465066499228403E-3</v>
      </c>
      <c r="CC16" s="32">
        <f>IF($B16="","",(($AF16-BW16)/ABS($AF16-BW16))*Air!$D$14*CB16/2*(($AF16-BW16)^2)*$AI16*$C16)</f>
        <v>0.4134536731242367</v>
      </c>
      <c r="CD16" s="32">
        <f>IF($B16="","",(-BW16/ABS(BW16))*Air!$D$14*BY16/8*(BW16^2)*$AM16*$C16)</f>
        <v>-4.1581798377641879E-2</v>
      </c>
      <c r="CE16" s="32">
        <f>IF($B16="","",$AK16*$C16*$E16*Air!$D$14*Air!$I$10)</f>
        <v>2.5636085281730652</v>
      </c>
      <c r="CF16" s="32">
        <f>IF($B16="","",CC16+CD16+CE16)</f>
        <v>2.9354804029196599</v>
      </c>
      <c r="CG16" s="32">
        <f>IF($B16="","",CF16/$AK16)</f>
        <v>2.265228814700881</v>
      </c>
      <c r="CH16" s="253">
        <f>CH14-SUM(CG16:CG502)</f>
        <v>101099.79267338682</v>
      </c>
      <c r="CI16" s="254" t="str">
        <f>IF(V16="","",IF(($AV16-(CH16-MIN($AX16,$AY16)))&lt;0,"out","in"))</f>
        <v>in</v>
      </c>
      <c r="CJ16" s="32"/>
      <c r="CK16" s="32"/>
      <c r="CL16" s="32">
        <f>IF($B16="","",IF(CI16="out",-$AV16+(CH16-$AY16),-$AV16+(CH16-$AX16)))</f>
        <v>-1.3274441809480777</v>
      </c>
      <c r="CM16" s="243">
        <f>IF($B16="","",$H16)</f>
        <v>0.19634954084936207</v>
      </c>
      <c r="CN16" s="243">
        <f>IF($B16="","",IF(CI16="out",-(CM16*$I16*(2*ABS(CL16)/Air!$D$14)^0.5),(CM16*$I16*(2*ABS(CL16)/Air!$C$14)^0.5)))</f>
        <v>0.22295831613494471</v>
      </c>
      <c r="CO16" s="32">
        <f>IF($B16="","",CN16*1000)</f>
        <v>222.95831613494471</v>
      </c>
      <c r="CP16" s="255">
        <f>CN16</f>
        <v>0.22295831613494471</v>
      </c>
      <c r="CQ16" s="31">
        <f>IF($B16="","",CP16/$AK16)</f>
        <v>0.17205074906435602</v>
      </c>
      <c r="CR16" s="251">
        <f>IF($B16="","",$AO16*ABS(CQ16)/Air!$M$8)</f>
        <v>13856.158893200565</v>
      </c>
      <c r="CS16" s="31">
        <f>IF($B16="","",IF(CR16&gt;4000,(1/(-1.8*LOG10((($AP16/3.7)^1.11)+6.9/CR16)))^2,IF(CR16&lt;2000,64/CR16,AVERAGE((1/(-1.8*LOG10((($AP16/3.7)^1.11)+6.9/CR16)))^2,64/CR16))))</f>
        <v>2.9554912069679973E-2</v>
      </c>
      <c r="CT16" s="251">
        <f>IF($B16="","",$AO16*ABS($AF16-CQ16)/Air!$M$8)</f>
        <v>82028.36848869166</v>
      </c>
      <c r="CU16" s="31">
        <f>IF($B16="","",(1/(-1.8*LOG10((6.9/CT16)))^2))</f>
        <v>1.8585543052084444E-2</v>
      </c>
      <c r="CV16" s="31">
        <f>IF($B16="","",CU16/4)</f>
        <v>4.646385763021111E-3</v>
      </c>
      <c r="CW16" s="32">
        <f>IF($B16="","",(($AF16-CQ16)/ABS($AF16-CQ16))*Air!$D$14*CV16/2*(($AF16-CQ16)^2)*$AI16*$C16)</f>
        <v>0.41354386020824241</v>
      </c>
      <c r="CX16" s="32">
        <f>IF($B16="","",(-CQ16/ABS(CQ16))*Air!$D$14*CS16/8*(CQ16^2)*$AM16*$C16)</f>
        <v>-4.1528614135466456E-2</v>
      </c>
      <c r="CY16" s="32">
        <f>IF($B16="","",$AK16*$C16*$E16*Air!$D$14*Air!$I$10)</f>
        <v>2.5636085281730652</v>
      </c>
      <c r="CZ16" s="32">
        <f>IF($B16="","",CW16+CX16+CY16)</f>
        <v>2.9356237742458413</v>
      </c>
      <c r="DA16" s="32">
        <f>IF($B16="","",CZ16/$AK16)</f>
        <v>2.2653394503770534</v>
      </c>
      <c r="DB16" s="253">
        <f>DB14-SUM(DA16:DA502)</f>
        <v>101099.79233803201</v>
      </c>
      <c r="DC16" s="254" t="str">
        <f>IF(AP16="","",IF(($AV16-(DB16-MIN($AX16,$AY16)))&lt;0,"out","in"))</f>
        <v>in</v>
      </c>
      <c r="DD16" s="32"/>
      <c r="DE16" s="32"/>
      <c r="DF16" s="32">
        <f>IF($B16="","",IF(DC16="out",-$AV16+(DB16-$AY16),-$AV16+(DB16-$AX16)))</f>
        <v>-1.3277795357571449</v>
      </c>
      <c r="DG16" s="243">
        <f>IF($B16="","",$H16)</f>
        <v>0.19634954084936207</v>
      </c>
      <c r="DH16" s="243">
        <f>IF($B16="","",IF(DC16="out",-(DG16*$I16*(2*ABS(DF16)/Air!$D$14)^0.5),(DG16*$I16*(2*ABS(DF16)/Air!$C$14)^0.5)))</f>
        <v>0.22298647755328349</v>
      </c>
      <c r="DI16" s="32">
        <f>IF($B16="","",DH16*1000)</f>
        <v>222.98647755328349</v>
      </c>
      <c r="DJ16" s="255">
        <f>DH16</f>
        <v>0.22298647755328349</v>
      </c>
      <c r="DK16" s="31">
        <f>IF($B16="","",DJ16/$AK16)</f>
        <v>0.17207248044986292</v>
      </c>
      <c r="DL16" s="251">
        <f>IF($B16="","",$AO16*ABS(DK16)/Air!$M$8)</f>
        <v>13857.909036877301</v>
      </c>
      <c r="DM16" s="31">
        <f>IF($B16="","",IF(DL16&gt;4000,(1/(-1.8*LOG10((($AP16/3.7)^1.11)+6.9/DL16)))^2,IF(DL16&lt;2000,64/DL16,AVERAGE((1/(-1.8*LOG10((($AP16/3.7)^1.11)+6.9/DL16)))^2,64/DL16))))</f>
        <v>2.9554060557855581E-2</v>
      </c>
      <c r="DN16" s="251">
        <f>IF($B16="","",$AO16*ABS($AF16-DK16)/Air!$M$8)</f>
        <v>82026.618345014911</v>
      </c>
      <c r="DO16" s="31">
        <f>IF($B16="","",(1/(-1.8*LOG10((6.9/DN16)))^2))</f>
        <v>1.8585627573242499E-2</v>
      </c>
      <c r="DP16" s="31">
        <f>IF($B16="","",DO16/4)</f>
        <v>4.6464068933106248E-3</v>
      </c>
      <c r="DQ16" s="32">
        <f>IF($B16="","",(($AF16-DK16)/ABS($AF16-DK16))*Air!$D$14*DP16/2*(($AF16-DK16)^2)*$AI16*$C16)</f>
        <v>0.41352809437608246</v>
      </c>
      <c r="DR16" s="32">
        <f>IF($B16="","",(-DK16/ABS(DK16))*Air!$D$14*DM16/8*(DK16^2)*$AM16*$C16)</f>
        <v>-4.15379087995923E-2</v>
      </c>
      <c r="DS16" s="32">
        <f>IF($B16="","",$AK16*$C16*$E16*Air!$D$14*Air!$I$10)</f>
        <v>2.5636085281730652</v>
      </c>
      <c r="DT16" s="32">
        <f>IF($B16="","",DQ16+DR16+DS16)</f>
        <v>2.9355987137495552</v>
      </c>
      <c r="DU16" s="32">
        <f>IF($B16="","",DT16/$AK16)</f>
        <v>2.2653201118870938</v>
      </c>
      <c r="DV16" s="253">
        <f>DV14-SUM(DU16:DU502)</f>
        <v>101099.79239712673</v>
      </c>
      <c r="DW16" s="254" t="str">
        <f>IF(BJ16="","",IF(($AV16-(DV16-MIN($AX16,$AY16)))&lt;0,"out","in"))</f>
        <v>in</v>
      </c>
      <c r="DX16" s="32"/>
      <c r="DY16" s="32"/>
      <c r="DZ16" s="32">
        <f>IF($B16="","",IF(DW16="out",-$AV16+(DV16-$AY16),-$AV16+(DV16-$AX16)))</f>
        <v>-1.327720441040583</v>
      </c>
      <c r="EA16" s="243">
        <f>IF($B16="","",$H16)</f>
        <v>0.19634954084936207</v>
      </c>
      <c r="EB16" s="243">
        <f>IF($B16="","",IF(DW16="out",-(EA16*$I16*(2*ABS(DZ16)/Air!$D$14)^0.5),(EA16*$I16*(2*ABS(DZ16)/Air!$C$14)^0.5)))</f>
        <v>0.22298151533291649</v>
      </c>
      <c r="EC16" s="32">
        <f>IF($B16="","",EB16*1000)</f>
        <v>222.9815153329165</v>
      </c>
      <c r="ED16" s="255">
        <f>EB16</f>
        <v>0.22298151533291649</v>
      </c>
      <c r="EE16" s="31">
        <f>IF($B16="","",ED16/$AK16)</f>
        <v>0.1720686512420273</v>
      </c>
      <c r="EF16" s="251">
        <f>IF($B16="","",$AO16*ABS(EE16)/Air!$M$8)</f>
        <v>13857.600650471002</v>
      </c>
      <c r="EG16" s="31">
        <f>IF($B16="","",IF(EF16&gt;4000,(1/(-1.8*LOG10((($AP16/3.7)^1.11)+6.9/EF16)))^2,IF(EF16&lt;2000,64/EF16,AVERAGE((1/(-1.8*LOG10((($AP16/3.7)^1.11)+6.9/EF16)))^2,64/EF16))))</f>
        <v>2.9554210587978091E-2</v>
      </c>
      <c r="EH16" s="251">
        <f>IF($B16="","",$AO16*ABS($AF16-EE16)/Air!$M$8)</f>
        <v>82026.926731421219</v>
      </c>
      <c r="EI16" s="31">
        <f>IF($B16="","",(1/(-1.8*LOG10((6.9/EH16)))^2))</f>
        <v>1.8585612679906115E-2</v>
      </c>
      <c r="EJ16" s="31">
        <f>IF($B16="","",EI16/4)</f>
        <v>4.6464031699765289E-3</v>
      </c>
      <c r="EK16" s="32">
        <f>IF($B16="","",(($AF16-EE16)/ABS($AF16-EE16))*Air!$D$14*EJ16/2*(($AF16-EE16)^2)*$AI16*$C16)</f>
        <v>0.41353087239609471</v>
      </c>
      <c r="EL16" s="32">
        <f>IF($B16="","",(-EE16/ABS(EE16))*Air!$D$14*EG16/8*(EE16^2)*$AM16*$C16)</f>
        <v>-4.1536270952198369E-2</v>
      </c>
      <c r="EM16" s="32">
        <f>IF($B16="","",$AK16*$C16*$E16*Air!$D$14*Air!$I$10)</f>
        <v>2.5636085281730652</v>
      </c>
      <c r="EN16" s="32">
        <f>IF($B16="","",EK16+EL16+EM16)</f>
        <v>2.9356031296169616</v>
      </c>
      <c r="EO16" s="32">
        <f>IF($B16="","",EN16/$AK16)</f>
        <v>2.2653235194895025</v>
      </c>
      <c r="EP16" s="253">
        <f>EP14-SUM(EO16:EO502)</f>
        <v>101099.79238750994</v>
      </c>
      <c r="EQ16" s="254" t="str">
        <f>IF(CD16="","",IF(($AV16-(EP16-MIN($AX16,$AY16)))&lt;0,"out","in"))</f>
        <v>in</v>
      </c>
      <c r="ER16" s="256"/>
      <c r="ES16" s="256"/>
      <c r="ET16" s="32">
        <f>IF($B16="","",IF(EQ16="out",-$AV16+(EP16-$AY16),-$AV16+(EP16-$AX16)))</f>
        <v>-1.3277300578338327</v>
      </c>
      <c r="EU16" s="243">
        <f>IF($B16="","",$H16)</f>
        <v>0.19634954084936207</v>
      </c>
      <c r="EV16" s="243">
        <f>IF($B16="","",IF(EQ16="out",-(EU16*$I16*(2*ABS(ET16)/Air!$D$14)^0.5),(EU16*$I16*(2*ABS(ET16)/Air!$C$14)^0.5)))</f>
        <v>0.22298232286859279</v>
      </c>
      <c r="EW16" s="32">
        <f>IF($B16="","",EV16*1000)</f>
        <v>222.9823228685928</v>
      </c>
      <c r="EX16" s="257">
        <f>EV16</f>
        <v>0.22298232286859279</v>
      </c>
    </row>
    <row r="17" spans="1:154" customFormat="1" x14ac:dyDescent="0.2">
      <c r="A17" s="61"/>
      <c r="B17" s="246" t="s">
        <v>155</v>
      </c>
      <c r="C17" s="247">
        <v>177</v>
      </c>
      <c r="D17" s="247">
        <v>1.63</v>
      </c>
      <c r="E17" s="258">
        <v>1.64E-3</v>
      </c>
      <c r="F17" s="247">
        <v>1.2999999999999999E-2</v>
      </c>
      <c r="G17" s="239">
        <v>1E-3</v>
      </c>
      <c r="H17" s="238">
        <v>1E-4</v>
      </c>
      <c r="I17" s="239">
        <v>1</v>
      </c>
      <c r="J17" s="240">
        <v>22.646640000000001</v>
      </c>
      <c r="K17" s="240">
        <v>22.646640000000001</v>
      </c>
      <c r="L17" s="32">
        <f>C17*E17</f>
        <v>0.29027999999999998</v>
      </c>
      <c r="M17" s="240">
        <f>M16-L16</f>
        <v>18.105287499999999</v>
      </c>
      <c r="N17" s="239">
        <v>0.08</v>
      </c>
      <c r="O17" s="234"/>
      <c r="P17" s="92">
        <f t="shared" ref="P17:P24" si="19">IF($B17="","",EP17)</f>
        <v>101102.05771102943</v>
      </c>
      <c r="Q17" s="93">
        <f t="shared" ref="Q17:Q80" si="20">IF($B17="","",ET17)</f>
        <v>0.31105818162905052</v>
      </c>
      <c r="R17" s="99">
        <f t="shared" si="1"/>
        <v>222.91001000596083</v>
      </c>
      <c r="S17" s="100">
        <f t="shared" si="2"/>
        <v>0.13637642938382741</v>
      </c>
      <c r="T17" s="95">
        <f t="shared" si="3"/>
        <v>-7.2312862631963584E-2</v>
      </c>
      <c r="U17" s="231"/>
      <c r="V17" s="124">
        <f t="shared" si="4"/>
        <v>0.56699999999999995</v>
      </c>
      <c r="W17" s="125">
        <f t="shared" si="5"/>
        <v>3.5729647968539302</v>
      </c>
      <c r="X17" s="126">
        <f t="shared" si="6"/>
        <v>0.15869173984004969</v>
      </c>
      <c r="Y17" s="126">
        <f>IF($B17="","",VLOOKUP(X17,Depth!$A$4:$B$1004,2,1))</f>
        <v>0.26900000000000002</v>
      </c>
      <c r="Z17" s="127">
        <f t="shared" si="7"/>
        <v>0.43847000000000003</v>
      </c>
      <c r="AA17" s="128" t="str">
        <f t="shared" si="8"/>
        <v/>
      </c>
      <c r="AB17" s="129">
        <f t="shared" si="9"/>
        <v>1.0905473526829419</v>
      </c>
      <c r="AC17" s="129">
        <f t="shared" si="10"/>
        <v>0.72436881533582698</v>
      </c>
      <c r="AD17" s="31">
        <f t="shared" si="11"/>
        <v>0.45221024357189715</v>
      </c>
      <c r="AE17" s="128">
        <f t="shared" si="12"/>
        <v>1.7775921848731953</v>
      </c>
      <c r="AF17" s="130">
        <f t="shared" si="13"/>
        <v>1.2506930815375445</v>
      </c>
      <c r="AG17" s="122">
        <f t="shared" si="14"/>
        <v>0.56557622303577959</v>
      </c>
      <c r="AH17" s="131">
        <f t="shared" si="15"/>
        <v>-2.5110704836337886E-3</v>
      </c>
      <c r="AI17" s="132">
        <f t="shared" si="16"/>
        <v>1.4456142764928686</v>
      </c>
      <c r="AJ17" s="128"/>
      <c r="AK17" s="159">
        <f>IF($B17="","",PI()*(D17^2)/4-AD17)</f>
        <v>1.634514136758783</v>
      </c>
      <c r="AL17" s="128" t="str">
        <f t="shared" ref="AL17" si="21">IF(AND(NOT(AK17=""),AK18=""),AK17,"")</f>
        <v/>
      </c>
      <c r="AM17" s="128">
        <f>IF($B17="","",PI()*D17-AE17)</f>
        <v>3.343203840478167</v>
      </c>
      <c r="AN17" s="128">
        <f>IF($B17="","",AK17/(AM17+AI17))</f>
        <v>0.34131890099693862</v>
      </c>
      <c r="AO17" s="128">
        <f>IF($B17="","",AN17*4)</f>
        <v>1.3652756039877545</v>
      </c>
      <c r="AP17" s="160">
        <f>IF($B17="","",G17/AO17)</f>
        <v>7.3245284474369706E-4</v>
      </c>
      <c r="AQ17" s="31"/>
      <c r="AR17" s="174">
        <f>IF($B17="","",Air!$C$17*((J17-K17)/10)^Air!$C$28)</f>
        <v>0</v>
      </c>
      <c r="AS17" s="36">
        <f>IF($B17="","",IF(E$8=B17,E$7,Air!$C$14/2*AR17^2))</f>
        <v>0</v>
      </c>
      <c r="AT17" s="32">
        <f>IF($B17="","",M17+Z17)</f>
        <v>18.543757499999998</v>
      </c>
      <c r="AU17" s="32">
        <f>IF($B17="","",J17)</f>
        <v>22.646640000000001</v>
      </c>
      <c r="AV17" s="32">
        <f>IF($B17="","",Air!$I$11-AU17*Air!$C$14*Air!$I$10-AS17)</f>
        <v>101053.87810295123</v>
      </c>
      <c r="AW17" s="175">
        <f>IF($B17="","",AU17-AT17)</f>
        <v>4.1028825000000033</v>
      </c>
      <c r="AX17" s="175">
        <f>IF($B17="","",AW17*Air!$C$14*Air!$I$10)</f>
        <v>49.119043123756711</v>
      </c>
      <c r="AY17" s="176">
        <f>IF($B17="","",AW17*Air!$D$14*Air!$I$10)</f>
        <v>47.868549896557511</v>
      </c>
      <c r="AZ17" s="62"/>
      <c r="BA17" s="250">
        <f t="shared" ref="BA17:BA80" si="22">IF($B17="","",IF(BB17="",BA18,BB17))</f>
        <v>0.22090137864947623</v>
      </c>
      <c r="BB17" s="128" t="str">
        <f t="shared" ref="BB17" si="23">IF(AND(NOT(B17=""),B18=""),-$BT$14,"")</f>
        <v/>
      </c>
      <c r="BC17" s="31">
        <f>IF($B17="","",BA17/$AK17)</f>
        <v>0.13514803798976027</v>
      </c>
      <c r="BD17" s="251">
        <f>IF($B17="","",$AO17*ABS(BC17)/Air!$M$8)</f>
        <v>12300.954612948664</v>
      </c>
      <c r="BE17" s="31">
        <f>IF($B17="","",IF(BD17&gt;4000,(1/(-1.8*LOG10((($AP17/3.7)^1.11)+6.9/BD17)))^2,IF(BD17&lt;2000,64/BD17,AVERAGE((1/(-1.8*LOG10((($AP17/3.7)^1.11)+6.9/BD17)))^2,64/BD17))))</f>
        <v>3.0237169967618095E-2</v>
      </c>
      <c r="BF17" s="251">
        <f>IF($B17="","",$AO17*ABS($AF17-BC17)/Air!$M$8)</f>
        <v>101535.09554034981</v>
      </c>
      <c r="BG17" s="31">
        <f>IF($B17="","",(1/(-1.8*LOG10((6.9/BF17)))^2))</f>
        <v>1.7768391208222781E-2</v>
      </c>
      <c r="BH17" s="252">
        <f>IF($B17="","",BG17/4)</f>
        <v>4.4420978020556952E-3</v>
      </c>
      <c r="BI17" s="32">
        <f>IF($B17="","",(($AF17-BC17)/ABS($AF17-BC17))*Air!$D$14*BH17/2*(($AF17-BC17)^2)*$AI17*$C17)</f>
        <v>0.84139233928666368</v>
      </c>
      <c r="BJ17" s="32">
        <f>IF($B17="","",(-BC17/ABS(BC17))*Air!$D$14*BE17/8*(BC17^2)*$AM17*$C17)</f>
        <v>-4.8601232646076853E-2</v>
      </c>
      <c r="BK17" s="32">
        <f>IF($B17="","",$AK17*$C17*$E17*Air!$D$14*Air!$I$10)</f>
        <v>5.5356291457341573</v>
      </c>
      <c r="BL17" s="32">
        <f>IF($B17="","",BI17+BJ17+BK17)</f>
        <v>6.3284202523747446</v>
      </c>
      <c r="BM17" s="32">
        <f>IF($B17="","",BL17/$AK17)</f>
        <v>3.8717439696935916</v>
      </c>
      <c r="BN17" s="32">
        <f>IF($B17="","",BN16+BM16)</f>
        <v>101102.05750490799</v>
      </c>
      <c r="BO17" s="254" t="str">
        <f t="shared" ref="BO17:BO80" si="24">IF(B17="","",IF(($AV17-(BN17-MIN($AX17,$AY17)))&lt;0,"out","in"))</f>
        <v>out</v>
      </c>
      <c r="BP17" s="243"/>
      <c r="BQ17" s="243"/>
      <c r="BR17" s="32">
        <f t="shared" ref="BR17:BR80" si="25">IF($B17="","",IF(BO17="out",-$AV17+(BN17-$AY17),-$AV17+(BN17-$AX17)))</f>
        <v>0.31085206019633915</v>
      </c>
      <c r="BS17" s="243">
        <f>IF($B17="","",$H17)</f>
        <v>1E-4</v>
      </c>
      <c r="BT17" s="243">
        <f>IF($B17="","",IF(BO17="out",-(BS17*$I17*(2*ABS(BR17)/Air!$D$14)^0.5),(BS17*$I17*(2*ABS(BR17)/Air!$C$14)^0.5)))</f>
        <v>-7.228889975014495E-5</v>
      </c>
      <c r="BU17" s="32">
        <f>IF($B17="","",BT17*1000)</f>
        <v>-7.228889975014495E-2</v>
      </c>
      <c r="BV17" s="217">
        <f>IF($B17="","",BV16+BT17)</f>
        <v>0.22304712868854396</v>
      </c>
      <c r="BW17" s="31">
        <f>IF($B17="","",BV17/$AK17)</f>
        <v>0.1364608134444423</v>
      </c>
      <c r="BX17" s="251">
        <f>IF($B17="","",$AO17*ABS(BW17)/Air!$M$8)</f>
        <v>12420.441299734752</v>
      </c>
      <c r="BY17" s="31">
        <f>IF($B17="","",IF(BX17&gt;4000,(1/(-1.8*LOG10((($AP17/3.7)^1.11)+6.9/BX17)))^2,IF(BX17&lt;2000,64/BX17,AVERAGE((1/(-1.8*LOG10((($AP17/3.7)^1.11)+6.9/BX17)))^2,64/BX17))))</f>
        <v>3.0167510599598966E-2</v>
      </c>
      <c r="BZ17" s="251">
        <f>IF($B17="","",$AO17*ABS($AF17-BW17)/Air!$M$8)</f>
        <v>101415.60885356372</v>
      </c>
      <c r="CA17" s="31">
        <f>IF($B17="","",(1/(-1.8*LOG10((6.9/BZ17)))^2))</f>
        <v>1.7772752326967872E-2</v>
      </c>
      <c r="CB17" s="31">
        <f>IF($B17="","",CA17/4)</f>
        <v>4.4431880817419681E-3</v>
      </c>
      <c r="CC17" s="32">
        <f>IF($B17="","",(($AF17-BW17)/ABS($AF17-BW17))*Air!$D$14*CB17/2*(($AF17-BW17)^2)*$AI17*$C17)</f>
        <v>0.83961922809381251</v>
      </c>
      <c r="CD17" s="32">
        <f>IF($B17="","",(-BW17/ABS(BW17))*Air!$D$14*BY17/8*(BW17^2)*$AM17*$C17)</f>
        <v>-4.9435853680544525E-2</v>
      </c>
      <c r="CE17" s="32">
        <f>IF($B17="","",$AK17*$C17*$E17*Air!$D$14*Air!$I$10)</f>
        <v>5.5356291457341573</v>
      </c>
      <c r="CF17" s="32">
        <f>IF($B17="","",CC17+CD17+CE17)</f>
        <v>6.3258125201474256</v>
      </c>
      <c r="CG17" s="32">
        <f>IF($B17="","",CF17/$AK17)</f>
        <v>3.8701485523345895</v>
      </c>
      <c r="CH17" s="32">
        <f>IF($B17="","",CH16+CG16)</f>
        <v>101102.05790220153</v>
      </c>
      <c r="CI17" s="254" t="str">
        <f t="shared" ref="CI17:CI80" si="26">IF(V17="","",IF(($AV17-(CH17-MIN($AX17,$AY17)))&lt;0,"out","in"))</f>
        <v>out</v>
      </c>
      <c r="CJ17" s="243"/>
      <c r="CK17" s="243"/>
      <c r="CL17" s="32">
        <f t="shared" ref="CL17:CL80" si="27">IF($B17="","",IF(CI17="out",-$AV17+(CH17-$AY17),-$AV17+(CH17-$AX17)))</f>
        <v>0.31124935373372864</v>
      </c>
      <c r="CM17" s="243">
        <f>IF($B17="","",$H17)</f>
        <v>1E-4</v>
      </c>
      <c r="CN17" s="243">
        <f>IF($B17="","",IF(CI17="out",-(CM17*$I17*(2*ABS(CL17)/Air!$D$14)^0.5),(CM17*$I17*(2*ABS(CL17)/Air!$C$14)^0.5)))</f>
        <v>-7.2335080467037592E-5</v>
      </c>
      <c r="CO17" s="32">
        <f>IF($B17="","",CN17*1000)</f>
        <v>-7.2335080467037599E-2</v>
      </c>
      <c r="CP17" s="217">
        <f>IF($B17="","",CP16+CN17)</f>
        <v>0.22288598105447768</v>
      </c>
      <c r="CQ17" s="31">
        <f>IF($B17="","",CP17/$AK17)</f>
        <v>0.13636222290279926</v>
      </c>
      <c r="CR17" s="251">
        <f>IF($B17="","",$AO17*ABS(CQ17)/Air!$M$8)</f>
        <v>12411.467748982139</v>
      </c>
      <c r="CS17" s="31">
        <f>IF($B17="","",IF(CR17&gt;4000,(1/(-1.8*LOG10((($AP17/3.7)^1.11)+6.9/CR17)))^2,IF(CR17&lt;2000,64/CR17,AVERAGE((1/(-1.8*LOG10((($AP17/3.7)^1.11)+6.9/CR17)))^2,64/CR17))))</f>
        <v>3.017270758636607E-2</v>
      </c>
      <c r="CT17" s="251">
        <f>IF($B17="","",$AO17*ABS($AF17-CQ17)/Air!$M$8)</f>
        <v>101424.58240431634</v>
      </c>
      <c r="CU17" s="31">
        <f>IF($B17="","",(1/(-1.8*LOG10((6.9/CT17)))^2))</f>
        <v>1.7772424569084431E-2</v>
      </c>
      <c r="CV17" s="31">
        <f>IF($B17="","",CU17/4)</f>
        <v>4.4431061422711077E-3</v>
      </c>
      <c r="CW17" s="32">
        <f>IF($B17="","",(($AF17-CQ17)/ABS($AF17-CQ17))*Air!$D$14*CV17/2*(($AF17-CQ17)^2)*$AI17*$C17)</f>
        <v>0.8397523319577892</v>
      </c>
      <c r="CX17" s="32">
        <f>IF($B17="","",(-CQ17/ABS(CQ17))*Air!$D$14*CS17/8*(CQ17^2)*$AM17*$C17)</f>
        <v>-4.937295047441155E-2</v>
      </c>
      <c r="CY17" s="32">
        <f>IF($B17="","",$AK17*$C17*$E17*Air!$D$14*Air!$I$10)</f>
        <v>5.5356291457341573</v>
      </c>
      <c r="CZ17" s="32">
        <f>IF($B17="","",CW17+CX17+CY17)</f>
        <v>6.3260085272175353</v>
      </c>
      <c r="DA17" s="32">
        <f>IF($B17="","",CZ17/$AK17)</f>
        <v>3.8702684699698686</v>
      </c>
      <c r="DB17" s="32">
        <f>IF($B17="","",DB16+DA16)</f>
        <v>101102.05767748239</v>
      </c>
      <c r="DC17" s="254" t="str">
        <f t="shared" ref="DC17:DC80" si="28">IF(AP17="","",IF(($AV17-(DB17-MIN($AX17,$AY17)))&lt;0,"out","in"))</f>
        <v>out</v>
      </c>
      <c r="DD17" s="243"/>
      <c r="DE17" s="243"/>
      <c r="DF17" s="32">
        <f t="shared" ref="DF17:DF80" si="29">IF($B17="","",IF(DC17="out",-$AV17+(DB17-$AY17),-$AV17+(DB17-$AX17)))</f>
        <v>0.31102463458955754</v>
      </c>
      <c r="DG17" s="243">
        <f>IF($B17="","",$H17)</f>
        <v>1E-4</v>
      </c>
      <c r="DH17" s="243">
        <f>IF($B17="","",IF(DC17="out",-(DG17*$I17*(2*ABS(DF17)/Air!$D$14)^0.5),(DG17*$I17*(2*ABS(DF17)/Air!$C$14)^0.5)))</f>
        <v>-7.2308963123749224E-5</v>
      </c>
      <c r="DI17" s="32">
        <f>IF($B17="","",DH17*1000)</f>
        <v>-7.2308963123749223E-2</v>
      </c>
      <c r="DJ17" s="217">
        <f>IF($B17="","",DJ16+DH17)</f>
        <v>0.22291416859015975</v>
      </c>
      <c r="DK17" s="31">
        <f>IF($B17="","",DJ17/$AK17)</f>
        <v>0.13637946811044119</v>
      </c>
      <c r="DL17" s="251">
        <f>IF($B17="","",$AO17*ABS(DK17)/Air!$M$8)</f>
        <v>12413.037379734087</v>
      </c>
      <c r="DM17" s="31">
        <f>IF($B17="","",IF(DL17&gt;4000,(1/(-1.8*LOG10((($AP17/3.7)^1.11)+6.9/DL17)))^2,IF(DL17&lt;2000,64/DL17,AVERAGE((1/(-1.8*LOG10((($AP17/3.7)^1.11)+6.9/DL17)))^2,64/DL17))))</f>
        <v>3.0171798141430409E-2</v>
      </c>
      <c r="DN17" s="251">
        <f>IF($B17="","",$AO17*ABS($AF17-DK17)/Air!$M$8)</f>
        <v>101423.01277356441</v>
      </c>
      <c r="DO17" s="31">
        <f>IF($B17="","",(1/(-1.8*LOG10((6.9/DN17)))^2))</f>
        <v>1.7772481896915784E-2</v>
      </c>
      <c r="DP17" s="31">
        <f>IF($B17="","",DO17/4)</f>
        <v>4.4431204742289461E-3</v>
      </c>
      <c r="DQ17" s="32">
        <f>IF($B17="","",(($AF17-DK17)/ABS($AF17-DK17))*Air!$D$14*DP17/2*(($AF17-DK17)^2)*$AI17*$C17)</f>
        <v>0.83972904908428625</v>
      </c>
      <c r="DR17" s="32">
        <f>IF($B17="","",(-DK17/ABS(DK17))*Air!$D$14*DM17/8*(DK17^2)*$AM17*$C17)</f>
        <v>-4.9383950737819093E-2</v>
      </c>
      <c r="DS17" s="32">
        <f>IF($B17="","",$AK17*$C17*$E17*Air!$D$14*Air!$I$10)</f>
        <v>5.5356291457341573</v>
      </c>
      <c r="DT17" s="32">
        <f>IF($B17="","",DQ17+DR17+DS17)</f>
        <v>6.3259742440806246</v>
      </c>
      <c r="DU17" s="32">
        <f>IF($B17="","",DT17/$AK17)</f>
        <v>3.8702474954575412</v>
      </c>
      <c r="DV17" s="32">
        <f>IF($B17="","",DV16+DU16)</f>
        <v>101102.05771723861</v>
      </c>
      <c r="DW17" s="254" t="str">
        <f t="shared" ref="DW17:DW80" si="30">IF(BJ17="","",IF(($AV17-(DV17-MIN($AX17,$AY17)))&lt;0,"out","in"))</f>
        <v>out</v>
      </c>
      <c r="DX17" s="243"/>
      <c r="DY17" s="243"/>
      <c r="DZ17" s="32">
        <f t="shared" ref="DZ17:DZ80" si="31">IF($B17="","",IF(DW17="out",-$AV17+(DV17-$AY17),-$AV17+(DV17-$AX17)))</f>
        <v>0.31106439081486315</v>
      </c>
      <c r="EA17" s="243">
        <f>IF($B17="","",$H17)</f>
        <v>1E-4</v>
      </c>
      <c r="EB17" s="243">
        <f>IF($B17="","",IF(DW17="out",-(EA17*$I17*(2*ABS(DZ17)/Air!$D$14)^0.5),(EA17*$I17*(2*ABS(DZ17)/Air!$C$14)^0.5)))</f>
        <v>-7.231358436472383E-5</v>
      </c>
      <c r="EC17" s="32">
        <f>IF($B17="","",EB17*1000)</f>
        <v>-7.2313584364723835E-2</v>
      </c>
      <c r="ED17" s="217">
        <f>IF($B17="","",ED16+EB17)</f>
        <v>0.22290920174855178</v>
      </c>
      <c r="EE17" s="31">
        <f>IF($B17="","",ED17/$AK17)</f>
        <v>0.13637642938382741</v>
      </c>
      <c r="EF17" s="251">
        <f>IF($B17="","",$AO17*ABS(EE17)/Air!$M$8)</f>
        <v>12412.760799779888</v>
      </c>
      <c r="EG17" s="31">
        <f>IF($B17="","",IF(EF17&gt;4000,(1/(-1.8*LOG10((($AP17/3.7)^1.11)+6.9/EF17)))^2,IF(EF17&lt;2000,64/EF17,AVERAGE((1/(-1.8*LOG10((($AP17/3.7)^1.11)+6.9/EF17)))^2,64/EF17))))</f>
        <v>3.017195837965848E-2</v>
      </c>
      <c r="EH17" s="251">
        <f>IF($B17="","",$AO17*ABS($AF17-EE17)/Air!$M$8)</f>
        <v>101423.28935351859</v>
      </c>
      <c r="EI17" s="31">
        <f>IF($B17="","",(1/(-1.8*LOG10((6.9/EH17)))^2))</f>
        <v>1.7772471795265046E-2</v>
      </c>
      <c r="EJ17" s="31">
        <f>IF($B17="","",EI17/4)</f>
        <v>4.4431179488162616E-3</v>
      </c>
      <c r="EK17" s="32">
        <f>IF($B17="","",(($AF17-EE17)/ABS($AF17-EE17))*Air!$D$14*EJ17/2*(($AF17-EE17)^2)*$AI17*$C17)</f>
        <v>0.83973315166897877</v>
      </c>
      <c r="EL17" s="32">
        <f>IF($B17="","",(-EE17/ABS(EE17))*Air!$D$14*EG17/8*(EE17^2)*$AM17*$C17)</f>
        <v>-4.9382012334009698E-2</v>
      </c>
      <c r="EM17" s="32">
        <f>IF($B17="","",$AK17*$C17*$E17*Air!$D$14*Air!$I$10)</f>
        <v>5.5356291457341573</v>
      </c>
      <c r="EN17" s="32">
        <f>IF($B17="","",EK17+EL17+EM17)</f>
        <v>6.325980285069126</v>
      </c>
      <c r="EO17" s="32">
        <f>IF($B17="","",EN17/$AK17)</f>
        <v>3.8702511913500182</v>
      </c>
      <c r="EP17" s="32">
        <f>IF($B17="","",EP16+EO16)</f>
        <v>101102.05771102943</v>
      </c>
      <c r="EQ17" s="254" t="str">
        <f t="shared" ref="EQ17:EQ80" si="32">IF(CD17="","",IF(($AV17-(EP17-MIN($AX17,$AY17)))&lt;0,"out","in"))</f>
        <v>out</v>
      </c>
      <c r="ER17" s="256"/>
      <c r="ES17" s="256"/>
      <c r="ET17" s="32">
        <f t="shared" ref="ET17:ET80" si="33">IF($B17="","",IF(EQ17="out",-$AV17+(EP17-$AY17),-$AV17+(EP17-$AX17)))</f>
        <v>0.31105818162905052</v>
      </c>
      <c r="EU17" s="243">
        <f>IF($B17="","",$H17)</f>
        <v>1E-4</v>
      </c>
      <c r="EV17" s="243">
        <f>IF($B17="","",IF(EQ17="out",-(EU17*$I17*(2*ABS(ET17)/Air!$D$14)^0.5),(EU17*$I17*(2*ABS(ET17)/Air!$C$14)^0.5)))</f>
        <v>-7.231286263196359E-5</v>
      </c>
      <c r="EW17" s="32">
        <f>IF($B17="","",EV17*1000)</f>
        <v>-7.2312862631963584E-2</v>
      </c>
      <c r="EX17" s="259">
        <f>IF($B17="","",EX16+EV17)</f>
        <v>0.22291001000596083</v>
      </c>
    </row>
    <row r="18" spans="1:154" customFormat="1" x14ac:dyDescent="0.2">
      <c r="A18" s="61"/>
      <c r="B18" s="246" t="s">
        <v>156</v>
      </c>
      <c r="C18" s="247">
        <v>243</v>
      </c>
      <c r="D18" s="247">
        <v>1.4730000000000001</v>
      </c>
      <c r="E18" s="258">
        <v>1.4E-3</v>
      </c>
      <c r="F18" s="247">
        <v>1.2999999999999999E-2</v>
      </c>
      <c r="G18" s="239">
        <v>1E-3</v>
      </c>
      <c r="H18" s="238">
        <v>1E-4</v>
      </c>
      <c r="I18" s="239">
        <v>1</v>
      </c>
      <c r="J18" s="240">
        <v>22.534880000000001</v>
      </c>
      <c r="K18" s="240">
        <v>22.534880000000001</v>
      </c>
      <c r="L18" s="32">
        <f>C18*E18</f>
        <v>0.3402</v>
      </c>
      <c r="M18" s="240">
        <f>M17-L17</f>
        <v>17.8150075</v>
      </c>
      <c r="N18" s="239">
        <v>0</v>
      </c>
      <c r="O18" s="234"/>
      <c r="P18" s="92">
        <f t="shared" si="19"/>
        <v>101105.92796222077</v>
      </c>
      <c r="Q18" s="93">
        <f t="shared" si="20"/>
        <v>1.1786349281319417</v>
      </c>
      <c r="R18" s="99">
        <f t="shared" si="1"/>
        <v>222.76924834161062</v>
      </c>
      <c r="S18" s="100">
        <f t="shared" si="2"/>
        <v>0.1811210999517234</v>
      </c>
      <c r="T18" s="95">
        <f t="shared" si="3"/>
        <v>-0.14076166435021176</v>
      </c>
      <c r="U18" s="231"/>
      <c r="V18" s="124">
        <f t="shared" si="4"/>
        <v>0.56699999999999995</v>
      </c>
      <c r="W18" s="125">
        <f t="shared" si="5"/>
        <v>2.5198684999553387</v>
      </c>
      <c r="X18" s="126">
        <f t="shared" si="6"/>
        <v>0.22501174168812749</v>
      </c>
      <c r="Y18" s="126">
        <f>IF($B18="","",VLOOKUP(X18,Depth!$A$4:$B$1004,2,1))</f>
        <v>0.32200000000000001</v>
      </c>
      <c r="Z18" s="127">
        <f t="shared" si="7"/>
        <v>0.47430600000000006</v>
      </c>
      <c r="AA18" s="128" t="str">
        <f t="shared" si="8"/>
        <v/>
      </c>
      <c r="AB18" s="129">
        <f t="shared" si="9"/>
        <v>1.2068123703133027</v>
      </c>
      <c r="AC18" s="129">
        <f t="shared" si="10"/>
        <v>0.654613949356878</v>
      </c>
      <c r="AD18" s="31">
        <f t="shared" si="11"/>
        <v>0.47415921574400932</v>
      </c>
      <c r="AE18" s="128">
        <f t="shared" si="12"/>
        <v>1.7776346214714949</v>
      </c>
      <c r="AF18" s="130">
        <f t="shared" si="13"/>
        <v>1.1926375056469536</v>
      </c>
      <c r="AG18" s="122">
        <f t="shared" si="14"/>
        <v>0.56550006434445099</v>
      </c>
      <c r="AH18" s="131">
        <f t="shared" si="15"/>
        <v>-2.6453891632256727E-3</v>
      </c>
      <c r="AI18" s="132">
        <f t="shared" si="16"/>
        <v>1.3764978116422852</v>
      </c>
      <c r="AJ18" s="128"/>
      <c r="AK18" s="159">
        <f t="shared" ref="AK18:AK26" si="34">IF($B18="","",PI()*(D18^2)/4-AD18)</f>
        <v>1.2299419559261728</v>
      </c>
      <c r="AL18" s="128" t="str">
        <f t="shared" ref="AL18:AL26" si="35">IF(AND(NOT(AK18=""),AK19=""),AK18,"")</f>
        <v/>
      </c>
      <c r="AM18" s="128">
        <f t="shared" ref="AM18:AM26" si="36">IF($B18="","",PI()*D18-AE18)</f>
        <v>2.8499313572662706</v>
      </c>
      <c r="AN18" s="128">
        <f t="shared" ref="AN18:AN26" si="37">IF($B18="","",AK18/(AM18+AI18))</f>
        <v>0.2910120829598089</v>
      </c>
      <c r="AO18" s="128">
        <f t="shared" ref="AO18:AO80" si="38">IF($B18="","",AN18*4)</f>
        <v>1.1640483318392356</v>
      </c>
      <c r="AP18" s="160">
        <f t="shared" ref="AP18:AP26" si="39">IF($B18="","",G18/AO18)</f>
        <v>8.5907085869876755E-4</v>
      </c>
      <c r="AQ18" s="31"/>
      <c r="AR18" s="174">
        <f>IF($B18="","",Air!$C$17*((J18-K18)/10)^Air!$C$28)</f>
        <v>0</v>
      </c>
      <c r="AS18" s="36">
        <f>IF($B18="","",IF(E$8=B18,E$7,Air!$C$14/2*AR18^2))</f>
        <v>0</v>
      </c>
      <c r="AT18" s="32">
        <f t="shared" ref="AT18:AT26" si="40">IF($B18="","",M18+Z18)</f>
        <v>18.289313499999999</v>
      </c>
      <c r="AU18" s="32">
        <f t="shared" ref="AU18:AU26" si="41">IF($B18="","",J18)</f>
        <v>22.534880000000001</v>
      </c>
      <c r="AV18" s="32">
        <f>IF($B18="","",Air!$I$11-AU18*Air!$C$14*Air!$I$10-AS18)</f>
        <v>101055.21607552527</v>
      </c>
      <c r="AW18" s="175">
        <f t="shared" ref="AW18:AW26" si="42">IF($B18="","",AU18-AT18)</f>
        <v>4.2455665000000025</v>
      </c>
      <c r="AX18" s="175">
        <f>IF($B18="","",AW18*Air!$C$14*Air!$I$10)</f>
        <v>50.827232804809007</v>
      </c>
      <c r="AY18" s="176">
        <f>IF($B18="","",AW18*Air!$D$14*Air!$I$10)</f>
        <v>49.53325176736184</v>
      </c>
      <c r="AZ18" s="62"/>
      <c r="BA18" s="250">
        <f t="shared" si="22"/>
        <v>0.22090137864947623</v>
      </c>
      <c r="BB18" s="128" t="str">
        <f t="shared" ref="BB18:BB26" si="43">IF(AND(NOT(B18=""),B19=""),-$BT$14,"")</f>
        <v/>
      </c>
      <c r="BC18" s="31">
        <f t="shared" ref="BC18:BC26" si="44">IF($B18="","",BA18/$AK18)</f>
        <v>0.17960309231270408</v>
      </c>
      <c r="BD18" s="251">
        <f>IF($B18="","",$AO18*ABS(BC18)/Air!$M$8)</f>
        <v>13937.778666651429</v>
      </c>
      <c r="BE18" s="31">
        <f t="shared" ref="BE18:BE80" si="45">IF($B18="","",IF(BD18&gt;4000,(1/(-1.8*LOG10((($AP18/3.7)^1.11)+6.9/BD18)))^2,IF(BD18&lt;2000,64/BD18,AVERAGE((1/(-1.8*LOG10((($AP18/3.7)^1.11)+6.9/BD18)))^2,64/BD18))))</f>
        <v>2.9565925630573621E-2</v>
      </c>
      <c r="BF18" s="251">
        <f>IF($B18="","",$AO18*ABS($AF18-BC18)/Air!$M$8)</f>
        <v>78614.734595831469</v>
      </c>
      <c r="BG18" s="31">
        <f t="shared" ref="BG18:BG80" si="46">IF($B18="","",(1/(-1.8*LOG10((6.9/BF18)))^2))</f>
        <v>1.8755077813781145E-2</v>
      </c>
      <c r="BH18" s="252">
        <f t="shared" ref="BH18:BH80" si="47">IF($B18="","",BG18/4)</f>
        <v>4.6887694534452863E-3</v>
      </c>
      <c r="BI18" s="32">
        <f>IF($B18="","",(($AF18-BC18)/ABS($AF18-BC18))*Air!$D$14*BH18/2*(($AF18-BC18)^2)*$AI18*$C18)</f>
        <v>0.95741360833241784</v>
      </c>
      <c r="BJ18" s="32">
        <f>IF($B18="","",(-BC18/ABS(BC18))*Air!$D$14*BE18/8*(BC18^2)*$AM18*$C18)</f>
        <v>-9.8222345911823383E-2</v>
      </c>
      <c r="BK18" s="32">
        <f>IF($B18="","",$AK18*$C18*$E18*Air!$D$14*Air!$I$10)</f>
        <v>4.8818015113030242</v>
      </c>
      <c r="BL18" s="32">
        <f t="shared" ref="BL18:BL26" si="48">IF($B18="","",BI18+BJ18+BK18)</f>
        <v>5.7409927737236188</v>
      </c>
      <c r="BM18" s="32">
        <f t="shared" ref="BM18:BM80" si="49">IF($B18="","",BL18/$AK18)</f>
        <v>4.6676940696770748</v>
      </c>
      <c r="BN18" s="32">
        <f>IF($B18="","",BN17+BM17)</f>
        <v>101105.92924887768</v>
      </c>
      <c r="BO18" s="254" t="str">
        <f t="shared" si="24"/>
        <v>out</v>
      </c>
      <c r="BP18" s="243"/>
      <c r="BQ18" s="243"/>
      <c r="BR18" s="32">
        <f t="shared" si="25"/>
        <v>1.1799215850478504</v>
      </c>
      <c r="BS18" s="243">
        <f t="shared" ref="BS18:BS80" si="50">IF($B18="","",$H18)</f>
        <v>1E-4</v>
      </c>
      <c r="BT18" s="243">
        <f>IF($B18="","",IF(BO18="out",-(BS18*$I18*(2*ABS(BR18)/Air!$D$14)^0.5),(BS18*$I18*(2*ABS(BR18)/Air!$C$14)^0.5)))</f>
        <v>-1.4083847463465437E-4</v>
      </c>
      <c r="BU18" s="32">
        <f t="shared" ref="BU18:BU80" si="51">IF($B18="","",BT18*1000)</f>
        <v>-0.14083847463465438</v>
      </c>
      <c r="BV18" s="217">
        <f t="shared" ref="BV18:BV26" si="52">IF($B18="","",BV17+BT18)</f>
        <v>0.22290629021390931</v>
      </c>
      <c r="BW18" s="31">
        <f t="shared" ref="BW18:BW80" si="53">IF($B18="","",BV18/$AK18)</f>
        <v>0.18123317863895136</v>
      </c>
      <c r="BX18" s="251">
        <f>IF($B18="","",$AO18*ABS(BW18)/Air!$M$8)</f>
        <v>14064.278617906235</v>
      </c>
      <c r="BY18" s="31">
        <f t="shared" ref="BY18:BY80" si="54">IF($B18="","",IF(BX18&gt;4000,(1/(-1.8*LOG10((($AP18/3.7)^1.11)+6.9/BX18)))^2,IF(BX18&lt;2000,64/BX18,AVERAGE((1/(-1.8*LOG10((($AP18/3.7)^1.11)+6.9/BX18)))^2,64/BX18))))</f>
        <v>2.9505551777450043E-2</v>
      </c>
      <c r="BZ18" s="251">
        <f>IF($B18="","",$AO18*ABS($AF18-BW18)/Air!$M$8)</f>
        <v>78488.23464457666</v>
      </c>
      <c r="CA18" s="31">
        <f t="shared" ref="CA18:CA80" si="55">IF($B18="","",(1/(-1.8*LOG10((6.9/BZ18)))^2))</f>
        <v>1.8761546461433787E-2</v>
      </c>
      <c r="CB18" s="31">
        <f t="shared" ref="CB18:CB80" si="56">IF($B18="","",CA18/4)</f>
        <v>4.6903866153584469E-3</v>
      </c>
      <c r="CC18" s="32">
        <f>IF($B18="","",(($AF18-BW18)/ABS($AF18-BW18))*Air!$D$14*CB18/2*(($AF18-BW18)^2)*$AI18*$C18)</f>
        <v>0.95466406611709165</v>
      </c>
      <c r="CD18" s="32">
        <f>IF($B18="","",(-BW18/ABS(BW18))*Air!$D$14*BY18/8*(BW18^2)*$AM18*$C18)</f>
        <v>-9.9809150331923557E-2</v>
      </c>
      <c r="CE18" s="32">
        <f>IF($B18="","",$AK18*$C18*$E18*Air!$D$14*Air!$I$10)</f>
        <v>4.8818015113030242</v>
      </c>
      <c r="CF18" s="32">
        <f t="shared" ref="CF18:CF26" si="57">IF($B18="","",CC18+CD18+CE18)</f>
        <v>5.7366564270881923</v>
      </c>
      <c r="CG18" s="32">
        <f t="shared" ref="CG18:CG80" si="58">IF($B18="","",CF18/$AK18)</f>
        <v>4.6641684182310588</v>
      </c>
      <c r="CH18" s="32">
        <f t="shared" ref="CH18:CH26" si="59">IF($B18="","",CH17+CG17)</f>
        <v>101105.92805075386</v>
      </c>
      <c r="CI18" s="254" t="str">
        <f t="shared" si="26"/>
        <v>out</v>
      </c>
      <c r="CJ18" s="243"/>
      <c r="CK18" s="243"/>
      <c r="CL18" s="32">
        <f t="shared" si="27"/>
        <v>1.1787234612274915</v>
      </c>
      <c r="CM18" s="243">
        <f t="shared" ref="CM18:CM80" si="60">IF($B18="","",$H18)</f>
        <v>1E-4</v>
      </c>
      <c r="CN18" s="243">
        <f>IF($B18="","",IF(CI18="out",-(CM18*$I18*(2*ABS(CL18)/Air!$D$14)^0.5),(CM18*$I18*(2*ABS(CL18)/Air!$C$14)^0.5)))</f>
        <v>-1.4076695090314227E-4</v>
      </c>
      <c r="CO18" s="32">
        <f t="shared" ref="CO18:CO80" si="61">IF($B18="","",CN18*1000)</f>
        <v>-0.14076695090314226</v>
      </c>
      <c r="CP18" s="217">
        <f t="shared" ref="CP18:CP26" si="62">IF($B18="","",CP17+CN18)</f>
        <v>0.22274521410357453</v>
      </c>
      <c r="CQ18" s="31">
        <f t="shared" ref="CQ18:CQ80" si="63">IF($B18="","",CP18/$AK18)</f>
        <v>0.18110221627153339</v>
      </c>
      <c r="CR18" s="251">
        <f>IF($B18="","",$AO18*ABS(CQ18)/Air!$M$8)</f>
        <v>14054.115516217797</v>
      </c>
      <c r="CS18" s="31">
        <f t="shared" ref="CS18:CS80" si="64">IF($B18="","",IF(CR18&gt;4000,(1/(-1.8*LOG10((($AP18/3.7)^1.11)+6.9/CR18)))^2,IF(CR18&lt;2000,64/CR18,AVERAGE((1/(-1.8*LOG10((($AP18/3.7)^1.11)+6.9/CR18)))^2,64/CR18))))</f>
        <v>2.9510372177715377E-2</v>
      </c>
      <c r="CT18" s="251">
        <f>IF($B18="","",$AO18*ABS($AF18-CQ18)/Air!$M$8)</f>
        <v>78498.397746265095</v>
      </c>
      <c r="CU18" s="31">
        <f t="shared" ref="CU18:CU80" si="65">IF($B18="","",(1/(-1.8*LOG10((6.9/CT18)))^2))</f>
        <v>1.8761026256670619E-2</v>
      </c>
      <c r="CV18" s="31">
        <f t="shared" ref="CV18:CV80" si="66">IF($B18="","",CU18/4)</f>
        <v>4.6902565641676547E-3</v>
      </c>
      <c r="CW18" s="32">
        <f>IF($B18="","",(($AF18-CQ18)/ABS($AF18-CQ18))*Air!$D$14*CV18/2*(($AF18-CQ18)^2)*$AI18*$C18)</f>
        <v>0.95488483575967986</v>
      </c>
      <c r="CX18" s="32">
        <f>IF($B18="","",(-CQ18/ABS(CQ18))*Air!$D$14*CS18/8*(CQ18^2)*$AM18*$C18)</f>
        <v>-9.9681237189409258E-2</v>
      </c>
      <c r="CY18" s="32">
        <f>IF($B18="","",$AK18*$C18*$E18*Air!$D$14*Air!$I$10)</f>
        <v>4.8818015113030242</v>
      </c>
      <c r="CZ18" s="32">
        <f t="shared" ref="CZ18:CZ26" si="67">IF($B18="","",CW18+CX18+CY18)</f>
        <v>5.7370051098732944</v>
      </c>
      <c r="DA18" s="32">
        <f t="shared" ref="DA18:DA80" si="68">IF($B18="","",CZ18/$AK18)</f>
        <v>4.6644519135483966</v>
      </c>
      <c r="DB18" s="32">
        <f t="shared" ref="DB18:DB26" si="69">IF($B18="","",DB17+DA17)</f>
        <v>101105.92794595235</v>
      </c>
      <c r="DC18" s="254" t="str">
        <f t="shared" si="28"/>
        <v>out</v>
      </c>
      <c r="DD18" s="243"/>
      <c r="DE18" s="243"/>
      <c r="DF18" s="32">
        <f t="shared" si="29"/>
        <v>1.1786186597164487</v>
      </c>
      <c r="DG18" s="243">
        <f t="shared" ref="DG18:DG80" si="70">IF($B18="","",$H18)</f>
        <v>1E-4</v>
      </c>
      <c r="DH18" s="243">
        <f>IF($B18="","",IF(DC18="out",-(DG18*$I18*(2*ABS(DF18)/Air!$D$14)^0.5),(DG18*$I18*(2*ABS(DF18)/Air!$C$14)^0.5)))</f>
        <v>-1.4076069289709745E-4</v>
      </c>
      <c r="DI18" s="32">
        <f t="shared" ref="DI18:DI80" si="71">IF($B18="","",DH18*1000)</f>
        <v>-0.14076069289709744</v>
      </c>
      <c r="DJ18" s="217">
        <f t="shared" ref="DJ18:DJ26" si="72">IF($B18="","",DJ17+DH18)</f>
        <v>0.22277340789726266</v>
      </c>
      <c r="DK18" s="31">
        <f t="shared" ref="DK18:DK80" si="73">IF($B18="","",DJ18/$AK18)</f>
        <v>0.18112513913675665</v>
      </c>
      <c r="DL18" s="251">
        <f>IF($B18="","",$AO18*ABS(DK18)/Air!$M$8)</f>
        <v>14055.894404419403</v>
      </c>
      <c r="DM18" s="31">
        <f t="shared" ref="DM18:DM80" si="74">IF($B18="","",IF(DL18&gt;4000,(1/(-1.8*LOG10((($AP18/3.7)^1.11)+6.9/DL18)))^2,IF(DL18&lt;2000,64/DL18,AVERAGE((1/(-1.8*LOG10((($AP18/3.7)^1.11)+6.9/DL18)))^2,64/DL18))))</f>
        <v>2.9509528067016597E-2</v>
      </c>
      <c r="DN18" s="251">
        <f>IF($B18="","",$AO18*ABS($AF18-DK18)/Air!$M$8)</f>
        <v>78496.618858063506</v>
      </c>
      <c r="DO18" s="31">
        <f t="shared" ref="DO18:DO80" si="75">IF($B18="","",(1/(-1.8*LOG10((6.9/DN18)))^2))</f>
        <v>1.8761117303759216E-2</v>
      </c>
      <c r="DP18" s="31">
        <f t="shared" ref="DP18:DP80" si="76">IF($B18="","",DO18/4)</f>
        <v>4.6902793259398041E-3</v>
      </c>
      <c r="DQ18" s="32">
        <f>IF($B18="","",(($AF18-DK18)/ABS($AF18-DK18))*Air!$D$14*DP18/2*(($AF18-DK18)^2)*$AI18*$C18)</f>
        <v>0.95484619192077758</v>
      </c>
      <c r="DR18" s="32">
        <f>IF($B18="","",(-DK18/ABS(DK18))*Air!$D$14*DM18/8*(DK18^2)*$AM18*$C18)</f>
        <v>-9.9703620938414533E-2</v>
      </c>
      <c r="DS18" s="32">
        <f>IF($B18="","",$AK18*$C18*$E18*Air!$D$14*Air!$I$10)</f>
        <v>4.8818015113030242</v>
      </c>
      <c r="DT18" s="32">
        <f t="shared" ref="DT18:DT26" si="77">IF($B18="","",DQ18+DR18+DS18)</f>
        <v>5.7369440822853868</v>
      </c>
      <c r="DU18" s="32">
        <f t="shared" ref="DU18:DU80" si="78">IF($B18="","",DT18/$AK18)</f>
        <v>4.664402295281767</v>
      </c>
      <c r="DV18" s="32">
        <f t="shared" ref="DV18:DV26" si="79">IF($B18="","",DV17+DU17)</f>
        <v>101105.92796473407</v>
      </c>
      <c r="DW18" s="254" t="str">
        <f t="shared" si="30"/>
        <v>out</v>
      </c>
      <c r="DX18" s="243"/>
      <c r="DY18" s="243"/>
      <c r="DZ18" s="32">
        <f t="shared" si="31"/>
        <v>1.1786374414368765</v>
      </c>
      <c r="EA18" s="243">
        <f t="shared" ref="EA18:EA80" si="80">IF($B18="","",$H18)</f>
        <v>1E-4</v>
      </c>
      <c r="EB18" s="243">
        <f>IF($B18="","",IF(DW18="out",-(EA18*$I18*(2*ABS(DZ18)/Air!$D$14)^0.5),(EA18*$I18*(2*ABS(DZ18)/Air!$C$14)^0.5)))</f>
        <v>-1.4076181442925176E-4</v>
      </c>
      <c r="EC18" s="32">
        <f t="shared" ref="EC18:EC80" si="81">IF($B18="","",EB18*1000)</f>
        <v>-0.14076181442925176</v>
      </c>
      <c r="ED18" s="217">
        <f t="shared" ref="ED18:ED26" si="82">IF($B18="","",ED17+EB18)</f>
        <v>0.22276843993412251</v>
      </c>
      <c r="EE18" s="31">
        <f t="shared" ref="EE18:EE80" si="83">IF($B18="","",ED18/$AK18)</f>
        <v>0.1811210999517234</v>
      </c>
      <c r="EF18" s="251">
        <f>IF($B18="","",$AO18*ABS(EE18)/Air!$M$8)</f>
        <v>14055.580950646074</v>
      </c>
      <c r="EG18" s="31">
        <f t="shared" ref="EG18:EG80" si="84">IF($B18="","",IF(EF18&gt;4000,(1/(-1.8*LOG10((($AP18/3.7)^1.11)+6.9/EF18)))^2,IF(EF18&lt;2000,64/EF18,AVERAGE((1/(-1.8*LOG10((($AP18/3.7)^1.11)+6.9/EF18)))^2,64/EF18))))</f>
        <v>2.9509676794197862E-2</v>
      </c>
      <c r="EH18" s="251">
        <f>IF($B18="","",$AO18*ABS($AF18-EE18)/Air!$M$8)</f>
        <v>78496.932311836819</v>
      </c>
      <c r="EI18" s="31">
        <f t="shared" ref="EI18:EI80" si="85">IF($B18="","",(1/(-1.8*LOG10((6.9/EH18)))^2))</f>
        <v>1.8761101260364583E-2</v>
      </c>
      <c r="EJ18" s="31">
        <f t="shared" ref="EJ18:EJ80" si="86">IF($B18="","",EI18/4)</f>
        <v>4.6902753150911457E-3</v>
      </c>
      <c r="EK18" s="32">
        <f>IF($B18="","",(($AF18-EE18)/ABS($AF18-EE18))*Air!$D$14*EJ18/2*(($AF18-EE18)^2)*$AI18*$C18)</f>
        <v>0.95485300121143679</v>
      </c>
      <c r="EL18" s="32">
        <f>IF($B18="","",(-EE18/ABS(EE18))*Air!$D$14*EG18/8*(EE18^2)*$AM18*$C18)</f>
        <v>-9.9699676583541494E-2</v>
      </c>
      <c r="EM18" s="32">
        <f>IF($B18="","",$AK18*$C18*$E18*Air!$D$14*Air!$I$10)</f>
        <v>4.8818015113030242</v>
      </c>
      <c r="EN18" s="32">
        <f t="shared" ref="EN18:EN26" si="87">IF($B18="","",EK18+EL18+EM18)</f>
        <v>5.7369548359309199</v>
      </c>
      <c r="EO18" s="32">
        <f t="shared" ref="EO18:EO80" si="88">IF($B18="","",EN18/$AK18)</f>
        <v>4.6644110384956088</v>
      </c>
      <c r="EP18" s="32">
        <f t="shared" ref="EP18:EP26" si="89">IF($B18="","",EP17+EO17)</f>
        <v>101105.92796222077</v>
      </c>
      <c r="EQ18" s="254" t="str">
        <f t="shared" si="32"/>
        <v>out</v>
      </c>
      <c r="ER18" s="256"/>
      <c r="ES18" s="256"/>
      <c r="ET18" s="32">
        <f t="shared" si="33"/>
        <v>1.1786349281319417</v>
      </c>
      <c r="EU18" s="243">
        <f t="shared" ref="EU18:EU80" si="90">IF($B18="","",$H18)</f>
        <v>1E-4</v>
      </c>
      <c r="EV18" s="243">
        <f>IF($B18="","",IF(EQ18="out",-(EU18*$I18*(2*ABS(ET18)/Air!$D$14)^0.5),(EU18*$I18*(2*ABS(ET18)/Air!$C$14)^0.5)))</f>
        <v>-1.4076166435021177E-4</v>
      </c>
      <c r="EW18" s="32">
        <f t="shared" ref="EW18:EW80" si="91">IF($B18="","",EV18*1000)</f>
        <v>-0.14076166435021176</v>
      </c>
      <c r="EX18" s="259">
        <f t="shared" ref="EX18:EX26" si="92">IF($B18="","",EX17+EV18)</f>
        <v>0.22276924834161063</v>
      </c>
    </row>
    <row r="19" spans="1:154" customFormat="1" x14ac:dyDescent="0.2">
      <c r="A19" s="61"/>
      <c r="B19" s="246" t="s">
        <v>157</v>
      </c>
      <c r="C19" s="247">
        <v>133</v>
      </c>
      <c r="D19" s="247">
        <v>1.4730000000000001</v>
      </c>
      <c r="E19" s="258">
        <v>1.58E-3</v>
      </c>
      <c r="F19" s="247">
        <v>1.2999999999999999E-2</v>
      </c>
      <c r="G19" s="239">
        <v>1E-3</v>
      </c>
      <c r="H19" s="238">
        <v>1E-4</v>
      </c>
      <c r="I19" s="239">
        <v>1</v>
      </c>
      <c r="J19" s="240">
        <v>22.423120000000001</v>
      </c>
      <c r="K19" s="240">
        <v>22.423120000000001</v>
      </c>
      <c r="L19" s="32">
        <f>C19*E19</f>
        <v>0.21013999999999999</v>
      </c>
      <c r="M19" s="240">
        <f t="shared" ref="M19:M25" si="93">M18-L18</f>
        <v>17.474807500000001</v>
      </c>
      <c r="N19" s="239">
        <v>0</v>
      </c>
      <c r="O19" s="234"/>
      <c r="P19" s="92">
        <f t="shared" si="19"/>
        <v>101110.59237325926</v>
      </c>
      <c r="Q19" s="93">
        <f t="shared" si="20"/>
        <v>1.6679959773027804</v>
      </c>
      <c r="R19" s="99">
        <f t="shared" si="1"/>
        <v>222.60179560894392</v>
      </c>
      <c r="S19" s="100">
        <f t="shared" si="2"/>
        <v>0.17806179758182006</v>
      </c>
      <c r="T19" s="95">
        <f t="shared" si="3"/>
        <v>-0.16745273266670829</v>
      </c>
      <c r="U19" s="231"/>
      <c r="V19" s="124">
        <f t="shared" si="4"/>
        <v>0.56699999999999995</v>
      </c>
      <c r="W19" s="125">
        <f t="shared" si="5"/>
        <v>2.6769632136548904</v>
      </c>
      <c r="X19" s="126">
        <f t="shared" si="6"/>
        <v>0.21180716907419431</v>
      </c>
      <c r="Y19" s="126">
        <f>IF($B19="","",VLOOKUP(X19,Depth!$A$4:$B$1004,2,1))</f>
        <v>0.312</v>
      </c>
      <c r="Z19" s="127">
        <f t="shared" si="7"/>
        <v>0.45957600000000004</v>
      </c>
      <c r="AA19" s="128" t="str">
        <f t="shared" si="8"/>
        <v/>
      </c>
      <c r="AB19" s="129">
        <f t="shared" si="9"/>
        <v>1.1853205968501042</v>
      </c>
      <c r="AC19" s="129">
        <f t="shared" si="10"/>
        <v>0.64295611832074495</v>
      </c>
      <c r="AD19" s="31">
        <f t="shared" si="11"/>
        <v>0.45396784415569835</v>
      </c>
      <c r="AE19" s="128">
        <f t="shared" si="12"/>
        <v>1.7459772391602035</v>
      </c>
      <c r="AF19" s="130">
        <f t="shared" si="13"/>
        <v>1.2455931188057494</v>
      </c>
      <c r="AG19" s="122">
        <f t="shared" si="14"/>
        <v>0.56545922283941874</v>
      </c>
      <c r="AH19" s="131">
        <f t="shared" si="15"/>
        <v>-2.7174200362984273E-3</v>
      </c>
      <c r="AI19" s="132">
        <f t="shared" si="16"/>
        <v>1.3649107637116795</v>
      </c>
      <c r="AJ19" s="128"/>
      <c r="AK19" s="159">
        <f t="shared" si="34"/>
        <v>1.2501333275144839</v>
      </c>
      <c r="AL19" s="128" t="str">
        <f t="shared" si="35"/>
        <v/>
      </c>
      <c r="AM19" s="128">
        <f t="shared" si="36"/>
        <v>2.8815887395775617</v>
      </c>
      <c r="AN19" s="128">
        <f t="shared" si="37"/>
        <v>0.29439149269796433</v>
      </c>
      <c r="AO19" s="128">
        <f t="shared" si="38"/>
        <v>1.1775659707918573</v>
      </c>
      <c r="AP19" s="160">
        <f t="shared" si="39"/>
        <v>8.4920932228327501E-4</v>
      </c>
      <c r="AQ19" s="31"/>
      <c r="AR19" s="174">
        <f>IF($B19="","",Air!$C$17*((J19-K19)/10)^Air!$C$28)</f>
        <v>0</v>
      </c>
      <c r="AS19" s="36">
        <f>IF($B19="","",IF(E$8=B19,E$7,Air!$C$14/2*AR19^2))</f>
        <v>0</v>
      </c>
      <c r="AT19" s="32">
        <f t="shared" si="40"/>
        <v>17.934383499999999</v>
      </c>
      <c r="AU19" s="32">
        <f t="shared" si="41"/>
        <v>22.423120000000001</v>
      </c>
      <c r="AV19" s="32">
        <f>IF($B19="","",Air!$I$11-AU19*Air!$C$14*Air!$I$10-AS19)</f>
        <v>101056.55404809931</v>
      </c>
      <c r="AW19" s="175">
        <f t="shared" si="42"/>
        <v>4.4887365000000017</v>
      </c>
      <c r="AX19" s="175">
        <f>IF($B19="","",AW19*Air!$C$14*Air!$I$10)</f>
        <v>53.738424562409641</v>
      </c>
      <c r="AY19" s="176">
        <f>IF($B19="","",AW19*Air!$D$14*Air!$I$10)</f>
        <v>52.37032918265362</v>
      </c>
      <c r="AZ19" s="62"/>
      <c r="BA19" s="250">
        <f t="shared" si="22"/>
        <v>0.22090137864947623</v>
      </c>
      <c r="BB19" s="128" t="str">
        <f t="shared" si="43"/>
        <v/>
      </c>
      <c r="BC19" s="31">
        <f t="shared" si="44"/>
        <v>0.17670225550155721</v>
      </c>
      <c r="BD19" s="251">
        <f>IF($B19="","",$AO19*ABS(BC19)/Air!$M$8)</f>
        <v>13871.904202720136</v>
      </c>
      <c r="BE19" s="31">
        <f t="shared" si="45"/>
        <v>2.958178758458491E-2</v>
      </c>
      <c r="BF19" s="251">
        <f>IF($B19="","",$AO19*ABS($AF19-BC19)/Air!$M$8)</f>
        <v>83912.633807823178</v>
      </c>
      <c r="BG19" s="31">
        <f t="shared" si="46"/>
        <v>1.8495900916061341E-2</v>
      </c>
      <c r="BH19" s="252">
        <f t="shared" si="47"/>
        <v>4.6239752290153351E-3</v>
      </c>
      <c r="BI19" s="32">
        <f>IF($B19="","",(($AF19-BC19)/ABS($AF19-BC19))*Air!$D$14*BH19/2*(($AF19-BC19)^2)*$AI19*$C19)</f>
        <v>0.57049080451402179</v>
      </c>
      <c r="BJ19" s="32">
        <f>IF($B19="","",(-BC19/ABS(BC19))*Air!$D$14*BE19/8*(BC19^2)*$AM19*$C19)</f>
        <v>-5.264325917878452E-2</v>
      </c>
      <c r="BK19" s="32">
        <f>IF($B19="","",$AK19*$C19*$E19*Air!$D$14*Air!$I$10)</f>
        <v>3.0649701760869901</v>
      </c>
      <c r="BL19" s="32">
        <f t="shared" si="48"/>
        <v>3.5828177214222272</v>
      </c>
      <c r="BM19" s="32">
        <f t="shared" si="49"/>
        <v>2.865948489306807</v>
      </c>
      <c r="BN19" s="32">
        <f t="shared" ref="BN19:BN26" si="94">IF($B19="","",BN18+BM18)</f>
        <v>101110.59694294736</v>
      </c>
      <c r="BO19" s="254" t="str">
        <f t="shared" si="24"/>
        <v>out</v>
      </c>
      <c r="BP19" s="243"/>
      <c r="BQ19" s="243"/>
      <c r="BR19" s="32">
        <f t="shared" si="25"/>
        <v>1.6725656654016348</v>
      </c>
      <c r="BS19" s="243">
        <f t="shared" si="50"/>
        <v>1E-4</v>
      </c>
      <c r="BT19" s="243">
        <f>IF($B19="","",IF(BO19="out",-(BS19*$I19*(2*ABS(BR19)/Air!$D$14)^0.5),(BS19*$I19*(2*ABS(BR19)/Air!$C$14)^0.5)))</f>
        <v>-1.6768195485646696E-4</v>
      </c>
      <c r="BU19" s="32">
        <f t="shared" si="51"/>
        <v>-0.16768195485646697</v>
      </c>
      <c r="BV19" s="217">
        <f t="shared" si="52"/>
        <v>0.22273860825905284</v>
      </c>
      <c r="BW19" s="31">
        <f t="shared" si="53"/>
        <v>0.17817188243585338</v>
      </c>
      <c r="BX19" s="251">
        <f>IF($B19="","",$AO19*ABS(BW19)/Air!$M$8)</f>
        <v>13987.276380559224</v>
      </c>
      <c r="BY19" s="31">
        <f t="shared" si="54"/>
        <v>2.9526234926831183E-2</v>
      </c>
      <c r="BZ19" s="251">
        <f>IF($B19="","",$AO19*ABS($AF19-BW19)/Air!$M$8)</f>
        <v>83797.261629984088</v>
      </c>
      <c r="CA19" s="31">
        <f t="shared" si="55"/>
        <v>1.8501313040968595E-2</v>
      </c>
      <c r="CB19" s="31">
        <f t="shared" si="56"/>
        <v>4.6253282602421487E-3</v>
      </c>
      <c r="CC19" s="32">
        <f>IF($B19="","",(($AF19-BW19)/ABS($AF19-BW19))*Air!$D$14*CB19/2*(($AF19-BW19)^2)*$AI19*$C19)</f>
        <v>0.56908961166388505</v>
      </c>
      <c r="CD19" s="32">
        <f>IF($B19="","",(-BW19/ABS(BW19))*Air!$D$14*BY19/8*(BW19^2)*$AM19*$C19)</f>
        <v>-5.3422053309283672E-2</v>
      </c>
      <c r="CE19" s="32">
        <f>IF($B19="","",$AK19*$C19*$E19*Air!$D$14*Air!$I$10)</f>
        <v>3.0649701760869901</v>
      </c>
      <c r="CF19" s="32">
        <f t="shared" si="57"/>
        <v>3.5806377344415914</v>
      </c>
      <c r="CG19" s="32">
        <f t="shared" si="58"/>
        <v>2.8642046857198968</v>
      </c>
      <c r="CH19" s="32">
        <f t="shared" si="59"/>
        <v>101110.59221917209</v>
      </c>
      <c r="CI19" s="254" t="str">
        <f t="shared" si="26"/>
        <v>out</v>
      </c>
      <c r="CJ19" s="243"/>
      <c r="CK19" s="243"/>
      <c r="CL19" s="32">
        <f t="shared" si="27"/>
        <v>1.6678418901283294</v>
      </c>
      <c r="CM19" s="243">
        <f t="shared" si="60"/>
        <v>1E-4</v>
      </c>
      <c r="CN19" s="243">
        <f>IF($B19="","",IF(CI19="out",-(CM19*$I19*(2*ABS(CL19)/Air!$D$14)^0.5),(CM19*$I19*(2*ABS(CL19)/Air!$C$14)^0.5)))</f>
        <v>-1.6744499796149766E-4</v>
      </c>
      <c r="CO19" s="32">
        <f t="shared" si="61"/>
        <v>-0.16744499796149767</v>
      </c>
      <c r="CP19" s="217">
        <f t="shared" si="62"/>
        <v>0.22257776910561303</v>
      </c>
      <c r="CQ19" s="31">
        <f t="shared" si="63"/>
        <v>0.17804322483597995</v>
      </c>
      <c r="CR19" s="251">
        <f>IF($B19="","",$AO19*ABS(CQ19)/Air!$M$8)</f>
        <v>13977.176193126244</v>
      </c>
      <c r="CS19" s="31">
        <f t="shared" si="64"/>
        <v>2.953107083438767E-2</v>
      </c>
      <c r="CT19" s="251">
        <f>IF($B19="","",$AO19*ABS($AF19-CQ19)/Air!$M$8)</f>
        <v>83807.36181741707</v>
      </c>
      <c r="CU19" s="31">
        <f t="shared" si="65"/>
        <v>1.8500838847327773E-2</v>
      </c>
      <c r="CV19" s="31">
        <f t="shared" si="66"/>
        <v>4.6252097118319431E-3</v>
      </c>
      <c r="CW19" s="32">
        <f>IF($B19="","",(($AF19-CQ19)/ABS($AF19-CQ19))*Air!$D$14*CV19/2*(($AF19-CQ19)^2)*$AI19*$C19)</f>
        <v>0.56921221664242772</v>
      </c>
      <c r="CX19" s="32">
        <f>IF($B19="","",(-CQ19/ABS(CQ19))*Air!$D$14*CS19/8*(CQ19^2)*$AM19*$C19)</f>
        <v>-5.3353666239912743E-2</v>
      </c>
      <c r="CY19" s="32">
        <f>IF($B19="","",$AK19*$C19*$E19*Air!$D$14*Air!$I$10)</f>
        <v>3.0649701760869901</v>
      </c>
      <c r="CZ19" s="32">
        <f t="shared" si="67"/>
        <v>3.5808287264895049</v>
      </c>
      <c r="DA19" s="32">
        <f t="shared" si="68"/>
        <v>2.8643574630626891</v>
      </c>
      <c r="DB19" s="32">
        <f t="shared" si="69"/>
        <v>101110.5923978659</v>
      </c>
      <c r="DC19" s="254" t="str">
        <f t="shared" si="28"/>
        <v>out</v>
      </c>
      <c r="DD19" s="243"/>
      <c r="DE19" s="243"/>
      <c r="DF19" s="32">
        <f t="shared" si="29"/>
        <v>1.6680205839365954</v>
      </c>
      <c r="DG19" s="243">
        <f t="shared" si="70"/>
        <v>1E-4</v>
      </c>
      <c r="DH19" s="243">
        <f>IF($B19="","",IF(DC19="out",-(DG19*$I19*(2*ABS(DF19)/Air!$D$14)^0.5),(DG19*$I19*(2*ABS(DF19)/Air!$C$14)^0.5)))</f>
        <v>-1.6745396781143697E-4</v>
      </c>
      <c r="DI19" s="32">
        <f t="shared" si="71"/>
        <v>-0.16745396781143698</v>
      </c>
      <c r="DJ19" s="217">
        <f t="shared" si="72"/>
        <v>0.22260595392945123</v>
      </c>
      <c r="DK19" s="31">
        <f t="shared" si="73"/>
        <v>0.17806577029030701</v>
      </c>
      <c r="DL19" s="251">
        <f>IF($B19="","",$AO19*ABS(DK19)/Air!$M$8)</f>
        <v>13978.946110447017</v>
      </c>
      <c r="DM19" s="31">
        <f t="shared" si="74"/>
        <v>2.9530223031099204E-2</v>
      </c>
      <c r="DN19" s="251">
        <f>IF($B19="","",$AO19*ABS($AF19-DK19)/Air!$M$8)</f>
        <v>83805.591900096304</v>
      </c>
      <c r="DO19" s="31">
        <f t="shared" si="75"/>
        <v>1.8500921937718441E-2</v>
      </c>
      <c r="DP19" s="31">
        <f t="shared" si="76"/>
        <v>4.6252304844296103E-3</v>
      </c>
      <c r="DQ19" s="32">
        <f>IF($B19="","",(($AF19-DK19)/ABS($AF19-DK19))*Air!$D$14*DP19/2*(($AF19-DK19)^2)*$AI19*$C19)</f>
        <v>0.56919073097151895</v>
      </c>
      <c r="DR19" s="32">
        <f>IF($B19="","",(-DK19/ABS(DK19))*Air!$D$14*DM19/8*(DK19^2)*$AM19*$C19)</f>
        <v>-5.3365647238794403E-2</v>
      </c>
      <c r="DS19" s="32">
        <f>IF($B19="","",$AK19*$C19*$E19*Air!$D$14*Air!$I$10)</f>
        <v>3.0649701760869901</v>
      </c>
      <c r="DT19" s="32">
        <f t="shared" si="77"/>
        <v>3.5807952598197144</v>
      </c>
      <c r="DU19" s="32">
        <f t="shared" si="78"/>
        <v>2.86433069258225</v>
      </c>
      <c r="DV19" s="32">
        <f t="shared" si="79"/>
        <v>101110.59236702936</v>
      </c>
      <c r="DW19" s="254" t="str">
        <f t="shared" si="30"/>
        <v>out</v>
      </c>
      <c r="DX19" s="243"/>
      <c r="DY19" s="243"/>
      <c r="DZ19" s="32">
        <f t="shared" si="31"/>
        <v>1.6679897473950405</v>
      </c>
      <c r="EA19" s="243">
        <f t="shared" si="80"/>
        <v>1E-4</v>
      </c>
      <c r="EB19" s="243">
        <f>IF($B19="","",IF(DW19="out",-(EA19*$I19*(2*ABS(DZ19)/Air!$D$14)^0.5),(EA19*$I19*(2*ABS(DZ19)/Air!$C$14)^0.5)))</f>
        <v>-1.6745241995131101E-4</v>
      </c>
      <c r="EC19" s="32">
        <f t="shared" si="81"/>
        <v>-0.16745241995131102</v>
      </c>
      <c r="ED19" s="217">
        <f t="shared" si="82"/>
        <v>0.22260098751417121</v>
      </c>
      <c r="EE19" s="31">
        <f t="shared" si="83"/>
        <v>0.17806179758182006</v>
      </c>
      <c r="EF19" s="251">
        <f>IF($B19="","",$AO19*ABS(EE19)/Air!$M$8)</f>
        <v>13978.634235358611</v>
      </c>
      <c r="EG19" s="31">
        <f t="shared" si="84"/>
        <v>2.9530372409881114E-2</v>
      </c>
      <c r="EH19" s="251">
        <f>IF($B19="","",$AO19*ABS($AF19-EE19)/Air!$M$8)</f>
        <v>83805.903775184706</v>
      </c>
      <c r="EI19" s="31">
        <f t="shared" si="85"/>
        <v>1.8500907296288609E-2</v>
      </c>
      <c r="EJ19" s="31">
        <f t="shared" si="86"/>
        <v>4.6252268240721522E-3</v>
      </c>
      <c r="EK19" s="32">
        <f>IF($B19="","",(($AF19-EE19)/ABS($AF19-EE19))*Air!$D$14*EJ19/2*(($AF19-EE19)^2)*$AI19*$C19)</f>
        <v>0.56919451691044631</v>
      </c>
      <c r="EL19" s="32">
        <f>IF($B19="","",(-EE19/ABS(EE19))*Air!$D$14*EG19/8*(EE19^2)*$AM19*$C19)</f>
        <v>-5.336353599187358E-2</v>
      </c>
      <c r="EM19" s="32">
        <f>IF($B19="","",$AK19*$C19*$E19*Air!$D$14*Air!$I$10)</f>
        <v>3.0649701760869901</v>
      </c>
      <c r="EN19" s="32">
        <f t="shared" si="87"/>
        <v>3.5808011570055629</v>
      </c>
      <c r="EO19" s="32">
        <f t="shared" si="88"/>
        <v>2.864335409827778</v>
      </c>
      <c r="EP19" s="32">
        <f t="shared" si="89"/>
        <v>101110.59237325926</v>
      </c>
      <c r="EQ19" s="254" t="str">
        <f t="shared" si="32"/>
        <v>out</v>
      </c>
      <c r="ER19" s="256"/>
      <c r="ES19" s="256"/>
      <c r="ET19" s="32">
        <f t="shared" si="33"/>
        <v>1.6679959773027804</v>
      </c>
      <c r="EU19" s="243">
        <f t="shared" si="90"/>
        <v>1E-4</v>
      </c>
      <c r="EV19" s="243">
        <f>IF($B19="","",IF(EQ19="out",-(EU19*$I19*(2*ABS(ET19)/Air!$D$14)^0.5),(EU19*$I19*(2*ABS(ET19)/Air!$C$14)^0.5)))</f>
        <v>-1.6745273266670829E-4</v>
      </c>
      <c r="EW19" s="32">
        <f t="shared" si="91"/>
        <v>-0.16745273266670829</v>
      </c>
      <c r="EX19" s="259">
        <f t="shared" si="92"/>
        <v>0.22260179560894391</v>
      </c>
    </row>
    <row r="20" spans="1:154" customFormat="1" x14ac:dyDescent="0.2">
      <c r="A20" s="61"/>
      <c r="B20" s="246" t="s">
        <v>158</v>
      </c>
      <c r="C20" s="247">
        <v>171</v>
      </c>
      <c r="D20" s="247">
        <v>1.4730000000000001</v>
      </c>
      <c r="E20" s="258">
        <v>1.3699999999999999E-3</v>
      </c>
      <c r="F20" s="247">
        <v>1.2999999999999999E-2</v>
      </c>
      <c r="G20" s="239">
        <v>1E-3</v>
      </c>
      <c r="H20" s="238">
        <v>1E-4</v>
      </c>
      <c r="I20" s="239">
        <v>1</v>
      </c>
      <c r="J20" s="240">
        <v>22.311360000000001</v>
      </c>
      <c r="K20" s="240">
        <v>22.311360000000001</v>
      </c>
      <c r="L20" s="32">
        <f t="shared" ref="L20:L25" si="95">C20*E20</f>
        <v>0.23426999999999998</v>
      </c>
      <c r="M20" s="240">
        <f>M19-L19</f>
        <v>17.264667500000002</v>
      </c>
      <c r="N20" s="239">
        <v>0</v>
      </c>
      <c r="O20" s="234"/>
      <c r="P20" s="92">
        <f t="shared" si="19"/>
        <v>101113.45670866909</v>
      </c>
      <c r="Q20" s="93">
        <f t="shared" si="20"/>
        <v>2.2527809222083306</v>
      </c>
      <c r="R20" s="99">
        <f t="shared" si="1"/>
        <v>222.40719050806754</v>
      </c>
      <c r="S20" s="100">
        <f t="shared" si="2"/>
        <v>0.18142538231608688</v>
      </c>
      <c r="T20" s="95">
        <f t="shared" si="3"/>
        <v>-0.19460510087636693</v>
      </c>
      <c r="U20" s="231"/>
      <c r="V20" s="124">
        <f t="shared" si="4"/>
        <v>0.56699999999999995</v>
      </c>
      <c r="W20" s="125">
        <f t="shared" si="5"/>
        <v>2.4927237028402169</v>
      </c>
      <c r="X20" s="126">
        <f t="shared" si="6"/>
        <v>0.22746203253652156</v>
      </c>
      <c r="Y20" s="126">
        <f>IF($B20="","",VLOOKUP(X20,Depth!$A$4:$B$1004,2,1))</f>
        <v>0.32400000000000001</v>
      </c>
      <c r="Z20" s="127">
        <f t="shared" si="7"/>
        <v>0.47725200000000007</v>
      </c>
      <c r="AA20" s="128" t="str">
        <f t="shared" si="8"/>
        <v/>
      </c>
      <c r="AB20" s="129">
        <f t="shared" si="9"/>
        <v>1.2110893272099401</v>
      </c>
      <c r="AC20" s="129">
        <f t="shared" si="10"/>
        <v>0.6569339087094741</v>
      </c>
      <c r="AD20" s="31">
        <f t="shared" si="11"/>
        <v>0.4782176704374741</v>
      </c>
      <c r="AE20" s="128">
        <f t="shared" si="12"/>
        <v>1.7839345789802419</v>
      </c>
      <c r="AF20" s="130">
        <f t="shared" si="13"/>
        <v>1.1837174824218684</v>
      </c>
      <c r="AG20" s="122">
        <f t="shared" si="14"/>
        <v>0.56607461689989758</v>
      </c>
      <c r="AH20" s="131">
        <f t="shared" si="15"/>
        <v>-1.6320689596161777E-3</v>
      </c>
      <c r="AI20" s="132">
        <f t="shared" si="16"/>
        <v>1.3787280000000002</v>
      </c>
      <c r="AJ20" s="128"/>
      <c r="AK20" s="159">
        <f t="shared" si="34"/>
        <v>1.2258835012327081</v>
      </c>
      <c r="AL20" s="128" t="str">
        <f t="shared" si="35"/>
        <v/>
      </c>
      <c r="AM20" s="128">
        <f t="shared" si="36"/>
        <v>2.8436313997575233</v>
      </c>
      <c r="AN20" s="128">
        <f t="shared" si="37"/>
        <v>0.29033139654173123</v>
      </c>
      <c r="AO20" s="128">
        <f t="shared" si="38"/>
        <v>1.1613255861669249</v>
      </c>
      <c r="AP20" s="160">
        <f t="shared" si="39"/>
        <v>8.6108496352052598E-4</v>
      </c>
      <c r="AQ20" s="31"/>
      <c r="AR20" s="174">
        <f>IF($B20="","",Air!$C$17*((J20-K20)/10)^Air!$C$28)</f>
        <v>0</v>
      </c>
      <c r="AS20" s="36">
        <f>IF($B20="","",IF(E$8=B20,E$7,Air!$C$14/2*AR20^2))</f>
        <v>0</v>
      </c>
      <c r="AT20" s="32">
        <f t="shared" si="40"/>
        <v>17.741919500000002</v>
      </c>
      <c r="AU20" s="32">
        <f t="shared" si="41"/>
        <v>22.311360000000001</v>
      </c>
      <c r="AV20" s="32">
        <f>IF($B20="","",Air!$I$11-AU20*Air!$C$14*Air!$I$10-AS20)</f>
        <v>101057.89202067336</v>
      </c>
      <c r="AW20" s="175">
        <f t="shared" si="42"/>
        <v>4.5694404999999989</v>
      </c>
      <c r="AX20" s="175">
        <f>IF($B20="","",AW20*Air!$C$14*Air!$I$10)</f>
        <v>54.704599746870699</v>
      </c>
      <c r="AY20" s="176">
        <f>IF($B20="","",AW20*Air!$D$14*Air!$I$10)</f>
        <v>53.311907073527081</v>
      </c>
      <c r="AZ20" s="62"/>
      <c r="BA20" s="250">
        <f t="shared" si="22"/>
        <v>0.22090137864947623</v>
      </c>
      <c r="BB20" s="128" t="str">
        <f t="shared" si="43"/>
        <v/>
      </c>
      <c r="BC20" s="31">
        <f t="shared" si="44"/>
        <v>0.18019769286995468</v>
      </c>
      <c r="BD20" s="251">
        <f>IF($B20="","",$AO20*ABS(BC20)/Air!$M$8)</f>
        <v>13951.212753208509</v>
      </c>
      <c r="BE20" s="31">
        <f t="shared" si="45"/>
        <v>2.9562732711210366E-2</v>
      </c>
      <c r="BF20" s="251">
        <f>IF($B20="","",$AO20*ABS($AF20-BC20)/Air!$M$8)</f>
        <v>77694.213855432361</v>
      </c>
      <c r="BG20" s="31">
        <f t="shared" si="46"/>
        <v>1.8802466199727495E-2</v>
      </c>
      <c r="BH20" s="252">
        <f t="shared" si="47"/>
        <v>4.7006165499318738E-3</v>
      </c>
      <c r="BI20" s="32">
        <f>IF($B20="","",(($AF20-BC20)/ABS($AF20-BC20))*Air!$D$14*BH20/2*(($AF20-BC20)^2)*$AI20*$C20)</f>
        <v>0.6638835907790307</v>
      </c>
      <c r="BJ20" s="32">
        <f>IF($B20="","",(-BC20/ABS(BC20))*Air!$D$14*BE20/8*(BC20^2)*$AM20*$C20)</f>
        <v>-6.9416541135891408E-2</v>
      </c>
      <c r="BK20" s="32">
        <f>IF($B20="","",$AK20*$C20*$E20*Air!$D$14*Air!$I$10)</f>
        <v>3.3506346037183801</v>
      </c>
      <c r="BL20" s="32">
        <f t="shared" si="48"/>
        <v>3.9451016533615193</v>
      </c>
      <c r="BM20" s="32">
        <f t="shared" si="49"/>
        <v>3.2181701192604804</v>
      </c>
      <c r="BN20" s="32">
        <f t="shared" si="94"/>
        <v>101113.46289143666</v>
      </c>
      <c r="BO20" s="254" t="str">
        <f t="shared" si="24"/>
        <v>out</v>
      </c>
      <c r="BP20" s="243"/>
      <c r="BQ20" s="243"/>
      <c r="BR20" s="32">
        <f t="shared" si="25"/>
        <v>2.2589636897755554</v>
      </c>
      <c r="BS20" s="243">
        <f t="shared" si="50"/>
        <v>1E-4</v>
      </c>
      <c r="BT20" s="243">
        <f>IF($B20="","",IF(BO20="out",-(BS20*$I20*(2*ABS(BR20)/Air!$D$14)^0.5),(BS20*$I20*(2*ABS(BR20)/Air!$C$14)^0.5)))</f>
        <v>-1.9487196519492976E-4</v>
      </c>
      <c r="BU20" s="32">
        <f t="shared" si="51"/>
        <v>-0.19487196519492975</v>
      </c>
      <c r="BV20" s="217">
        <f t="shared" si="52"/>
        <v>0.2225437362938579</v>
      </c>
      <c r="BW20" s="31">
        <f t="shared" si="53"/>
        <v>0.18153742673759396</v>
      </c>
      <c r="BX20" s="251">
        <f>IF($B20="","",$AO20*ABS(BW20)/Air!$M$8)</f>
        <v>14054.937234484767</v>
      </c>
      <c r="BY20" s="31">
        <f t="shared" si="54"/>
        <v>2.9513251950742437E-2</v>
      </c>
      <c r="BZ20" s="251">
        <f>IF($B20="","",$AO20*ABS($AF20-BW20)/Air!$M$8)</f>
        <v>77590.489374156095</v>
      </c>
      <c r="CA20" s="31">
        <f t="shared" si="55"/>
        <v>1.8807852430881955E-2</v>
      </c>
      <c r="CB20" s="31">
        <f t="shared" si="56"/>
        <v>4.7019631077204888E-3</v>
      </c>
      <c r="CC20" s="32">
        <f>IF($B20="","",(($AF20-BW20)/ABS($AF20-BW20))*Air!$D$14*CB20/2*(($AF20-BW20)^2)*$AI20*$C20)</f>
        <v>0.66230182995189979</v>
      </c>
      <c r="CD20" s="32">
        <f>IF($B20="","",(-BW20/ABS(BW20))*Air!$D$14*BY20/8*(BW20^2)*$AM20*$C20)</f>
        <v>-7.0334654147186718E-2</v>
      </c>
      <c r="CE20" s="32">
        <f>IF($B20="","",$AK20*$C20*$E20*Air!$D$14*Air!$I$10)</f>
        <v>3.3506346037183801</v>
      </c>
      <c r="CF20" s="32">
        <f t="shared" si="57"/>
        <v>3.942601779523093</v>
      </c>
      <c r="CG20" s="32">
        <f t="shared" si="58"/>
        <v>3.2161308766767336</v>
      </c>
      <c r="CH20" s="32">
        <f t="shared" si="59"/>
        <v>101113.4564238578</v>
      </c>
      <c r="CI20" s="254" t="str">
        <f t="shared" si="26"/>
        <v>out</v>
      </c>
      <c r="CJ20" s="243"/>
      <c r="CK20" s="243"/>
      <c r="CL20" s="32">
        <f t="shared" si="27"/>
        <v>2.252496110915672</v>
      </c>
      <c r="CM20" s="243">
        <f t="shared" si="60"/>
        <v>1E-4</v>
      </c>
      <c r="CN20" s="243">
        <f>IF($B20="","",IF(CI20="out",-(CM20*$I20*(2*ABS(CL20)/Air!$D$14)^0.5),(CM20*$I20*(2*ABS(CL20)/Air!$C$14)^0.5)))</f>
        <v>-1.9459279886294793E-4</v>
      </c>
      <c r="CO20" s="32">
        <f t="shared" si="61"/>
        <v>-0.19459279886294792</v>
      </c>
      <c r="CP20" s="217">
        <f t="shared" si="62"/>
        <v>0.22238317630675009</v>
      </c>
      <c r="CQ20" s="31">
        <f t="shared" si="63"/>
        <v>0.18140645182281098</v>
      </c>
      <c r="CR20" s="251">
        <f>IF($B20="","",$AO20*ABS(CQ20)/Air!$M$8)</f>
        <v>14044.796933172533</v>
      </c>
      <c r="CS20" s="31">
        <f t="shared" si="64"/>
        <v>2.9518065135052007E-2</v>
      </c>
      <c r="CT20" s="251">
        <f>IF($B20="","",$AO20*ABS($AF20-CQ20)/Air!$M$8)</f>
        <v>77600.629675468343</v>
      </c>
      <c r="CU20" s="31">
        <f t="shared" si="65"/>
        <v>1.8807325443168647E-2</v>
      </c>
      <c r="CV20" s="31">
        <f t="shared" si="66"/>
        <v>4.7018313607921618E-3</v>
      </c>
      <c r="CW20" s="32">
        <f>IF($B20="","",(($AF20-CQ20)/ABS($AF20-CQ20))*Air!$D$14*CV20/2*(($AF20-CQ20)^2)*$AI20*$C20)</f>
        <v>0.66245639146518187</v>
      </c>
      <c r="CX20" s="32">
        <f>IF($B20="","",(-CQ20/ABS(CQ20))*Air!$D$14*CS20/8*(CQ20^2)*$AM20*$C20)</f>
        <v>-7.0244655233063197E-2</v>
      </c>
      <c r="CY20" s="32">
        <f>IF($B20="","",$AK20*$C20*$E20*Air!$D$14*Air!$I$10)</f>
        <v>3.3506346037183801</v>
      </c>
      <c r="CZ20" s="32">
        <f t="shared" si="67"/>
        <v>3.9428463399504987</v>
      </c>
      <c r="DA20" s="32">
        <f t="shared" si="68"/>
        <v>3.216330373959436</v>
      </c>
      <c r="DB20" s="32">
        <f t="shared" si="69"/>
        <v>101113.45675532897</v>
      </c>
      <c r="DC20" s="254" t="str">
        <f t="shared" si="28"/>
        <v>out</v>
      </c>
      <c r="DD20" s="243"/>
      <c r="DE20" s="243"/>
      <c r="DF20" s="32">
        <f t="shared" si="29"/>
        <v>2.2528275820804993</v>
      </c>
      <c r="DG20" s="243">
        <f t="shared" si="70"/>
        <v>1E-4</v>
      </c>
      <c r="DH20" s="243">
        <f>IF($B20="","",IF(DC20="out",-(DG20*$I20*(2*ABS(DF20)/Air!$D$14)^0.5),(DG20*$I20*(2*ABS(DF20)/Air!$C$14)^0.5)))</f>
        <v>-1.9460711620817824E-4</v>
      </c>
      <c r="DI20" s="32">
        <f t="shared" si="71"/>
        <v>-0.19460711620817825</v>
      </c>
      <c r="DJ20" s="217">
        <f t="shared" si="72"/>
        <v>0.22241134681324307</v>
      </c>
      <c r="DK20" s="31">
        <f t="shared" si="73"/>
        <v>0.18142943158105443</v>
      </c>
      <c r="DL20" s="251">
        <f>IF($B20="","",$AO20*ABS(DK20)/Air!$M$8)</f>
        <v>14046.576065253337</v>
      </c>
      <c r="DM20" s="31">
        <f t="shared" si="74"/>
        <v>2.9517220277746767E-2</v>
      </c>
      <c r="DN20" s="251">
        <f>IF($B20="","",$AO20*ABS($AF20-DK20)/Air!$M$8)</f>
        <v>77598.850543387525</v>
      </c>
      <c r="DO20" s="31">
        <f t="shared" si="75"/>
        <v>1.8807417897422251E-2</v>
      </c>
      <c r="DP20" s="31">
        <f t="shared" si="76"/>
        <v>4.7018544743555627E-3</v>
      </c>
      <c r="DQ20" s="32">
        <f>IF($B20="","",(($AF20-DK20)/ABS($AF20-DK20))*Air!$D$14*DP20/2*(($AF20-DK20)^2)*$AI20*$C20)</f>
        <v>0.6624292722339441</v>
      </c>
      <c r="DR20" s="32">
        <f>IF($B20="","",(-DK20/ABS(DK20))*Air!$D$14*DM20/8*(DK20^2)*$AM20*$C20)</f>
        <v>-7.0260441886887876E-2</v>
      </c>
      <c r="DS20" s="32">
        <f>IF($B20="","",$AK20*$C20*$E20*Air!$D$14*Air!$I$10)</f>
        <v>3.3506346037183801</v>
      </c>
      <c r="DT20" s="32">
        <f t="shared" si="77"/>
        <v>3.9428034340654365</v>
      </c>
      <c r="DU20" s="32">
        <f t="shared" si="78"/>
        <v>3.2162953739900106</v>
      </c>
      <c r="DV20" s="32">
        <f t="shared" si="79"/>
        <v>101113.45669772194</v>
      </c>
      <c r="DW20" s="254" t="str">
        <f t="shared" si="30"/>
        <v>out</v>
      </c>
      <c r="DX20" s="243"/>
      <c r="DY20" s="243"/>
      <c r="DZ20" s="32">
        <f t="shared" si="31"/>
        <v>2.2527699750498869</v>
      </c>
      <c r="EA20" s="243">
        <f t="shared" si="80"/>
        <v>1E-4</v>
      </c>
      <c r="EB20" s="243">
        <f>IF($B20="","",IF(DW20="out",-(EA20*$I20*(2*ABS(DZ20)/Air!$D$14)^0.5),(EA20*$I20*(2*ABS(DZ20)/Air!$C$14)^0.5)))</f>
        <v>-1.9460462804400219E-4</v>
      </c>
      <c r="EC20" s="32">
        <f t="shared" si="81"/>
        <v>-0.19460462804400219</v>
      </c>
      <c r="ED20" s="217">
        <f t="shared" si="82"/>
        <v>0.22240638288612721</v>
      </c>
      <c r="EE20" s="31">
        <f t="shared" si="83"/>
        <v>0.18142538231608688</v>
      </c>
      <c r="EF20" s="251">
        <f>IF($B20="","",$AO20*ABS(EE20)/Air!$M$8)</f>
        <v>14046.262564252538</v>
      </c>
      <c r="EG20" s="31">
        <f t="shared" si="84"/>
        <v>2.9517369138484743E-2</v>
      </c>
      <c r="EH20" s="251">
        <f>IF($B20="","",$AO20*ABS($AF20-EE20)/Air!$M$8)</f>
        <v>77599.164044388323</v>
      </c>
      <c r="EI20" s="31">
        <f t="shared" si="85"/>
        <v>1.8807401605847783E-2</v>
      </c>
      <c r="EJ20" s="31">
        <f t="shared" si="86"/>
        <v>4.7018504014619458E-3</v>
      </c>
      <c r="EK20" s="32">
        <f>IF($B20="","",(($AF20-EE20)/ABS($AF20-EE20))*Air!$D$14*EJ20/2*(($AF20-EE20)^2)*$AI20*$C20)</f>
        <v>0.66243405087973362</v>
      </c>
      <c r="EL20" s="32">
        <f>IF($B20="","",(-EE20/ABS(EE20))*Air!$D$14*EG20/8*(EE20^2)*$AM20*$C20)</f>
        <v>-7.0257660002039549E-2</v>
      </c>
      <c r="EM20" s="32">
        <f>IF($B20="","",$AK20*$C20*$E20*Air!$D$14*Air!$I$10)</f>
        <v>3.3506346037183801</v>
      </c>
      <c r="EN20" s="32">
        <f t="shared" si="87"/>
        <v>3.9428109945960741</v>
      </c>
      <c r="EO20" s="32">
        <f t="shared" si="88"/>
        <v>3.2163015414036598</v>
      </c>
      <c r="EP20" s="32">
        <f t="shared" si="89"/>
        <v>101113.45670866909</v>
      </c>
      <c r="EQ20" s="254" t="str">
        <f t="shared" si="32"/>
        <v>out</v>
      </c>
      <c r="ER20" s="256"/>
      <c r="ES20" s="256"/>
      <c r="ET20" s="32">
        <f t="shared" si="33"/>
        <v>2.2527809222083306</v>
      </c>
      <c r="EU20" s="243">
        <f t="shared" si="90"/>
        <v>1E-4</v>
      </c>
      <c r="EV20" s="243">
        <f>IF($B20="","",IF(EQ20="out",-(EU20*$I20*(2*ABS(ET20)/Air!$D$14)^0.5),(EU20*$I20*(2*ABS(ET20)/Air!$C$14)^0.5)))</f>
        <v>-1.9460510087636692E-4</v>
      </c>
      <c r="EW20" s="32">
        <f t="shared" si="91"/>
        <v>-0.19460510087636693</v>
      </c>
      <c r="EX20" s="259">
        <f t="shared" si="92"/>
        <v>0.22240719050806754</v>
      </c>
    </row>
    <row r="21" spans="1:154" customFormat="1" x14ac:dyDescent="0.2">
      <c r="A21" s="61"/>
      <c r="B21" s="246" t="s">
        <v>159</v>
      </c>
      <c r="C21" s="247">
        <v>158</v>
      </c>
      <c r="D21" s="247">
        <v>1.5489999999999999</v>
      </c>
      <c r="E21" s="258">
        <v>1.3799999999999999E-3</v>
      </c>
      <c r="F21" s="247">
        <v>1.2999999999999999E-2</v>
      </c>
      <c r="G21" s="239">
        <v>1E-3</v>
      </c>
      <c r="H21" s="238">
        <v>1E-4</v>
      </c>
      <c r="I21" s="239">
        <v>1</v>
      </c>
      <c r="J21" s="240">
        <v>22.1996</v>
      </c>
      <c r="K21" s="240">
        <v>22.1996</v>
      </c>
      <c r="L21" s="32">
        <f t="shared" si="95"/>
        <v>0.21803999999999998</v>
      </c>
      <c r="M21" s="240">
        <f>M20-L20</f>
        <v>17.030397500000003</v>
      </c>
      <c r="N21" s="239">
        <v>0</v>
      </c>
      <c r="O21" s="234"/>
      <c r="P21" s="92">
        <f t="shared" si="19"/>
        <v>101116.67301021049</v>
      </c>
      <c r="Q21" s="93">
        <f t="shared" si="20"/>
        <v>2.5734065669967094</v>
      </c>
      <c r="R21" s="99">
        <f t="shared" si="1"/>
        <v>222.19919740119741</v>
      </c>
      <c r="S21" s="100">
        <f t="shared" si="2"/>
        <v>0.15794600876079623</v>
      </c>
      <c r="T21" s="95">
        <f t="shared" si="3"/>
        <v>-0.2079931068701503</v>
      </c>
      <c r="U21" s="231"/>
      <c r="V21" s="124">
        <f t="shared" si="4"/>
        <v>0.56699999999999995</v>
      </c>
      <c r="W21" s="125">
        <f t="shared" si="5"/>
        <v>2.8609912225274008</v>
      </c>
      <c r="X21" s="126">
        <f t="shared" si="6"/>
        <v>0.1981830617079321</v>
      </c>
      <c r="Y21" s="126">
        <f>IF($B21="","",VLOOKUP(X21,Depth!$A$4:$B$1004,2,1))</f>
        <v>0.30099999999999999</v>
      </c>
      <c r="Z21" s="127">
        <f t="shared" si="7"/>
        <v>0.46624899999999997</v>
      </c>
      <c r="AA21" s="128" t="str">
        <f t="shared" si="8"/>
        <v/>
      </c>
      <c r="AB21" s="129">
        <f t="shared" si="9"/>
        <v>1.1614606232136191</v>
      </c>
      <c r="AC21" s="129">
        <f t="shared" si="10"/>
        <v>0.69670244519984503</v>
      </c>
      <c r="AD21" s="31">
        <f t="shared" si="11"/>
        <v>0.47768548468234417</v>
      </c>
      <c r="AE21" s="128">
        <f t="shared" si="12"/>
        <v>1.799102505357896</v>
      </c>
      <c r="AF21" s="130">
        <f t="shared" si="13"/>
        <v>1.1804663592143605</v>
      </c>
      <c r="AG21" s="122">
        <f t="shared" si="14"/>
        <v>0.56389164495251398</v>
      </c>
      <c r="AH21" s="131">
        <f t="shared" si="15"/>
        <v>-5.4821076675237515E-3</v>
      </c>
      <c r="AI21" s="132">
        <f t="shared" si="16"/>
        <v>1.4210300081264997</v>
      </c>
      <c r="AJ21" s="128"/>
      <c r="AK21" s="159">
        <f t="shared" si="34"/>
        <v>1.4067996539716563</v>
      </c>
      <c r="AL21" s="128" t="str">
        <f t="shared" si="35"/>
        <v/>
      </c>
      <c r="AM21" s="128">
        <f t="shared" si="36"/>
        <v>3.0672245150526938</v>
      </c>
      <c r="AN21" s="128">
        <f t="shared" si="37"/>
        <v>0.31344025761158684</v>
      </c>
      <c r="AO21" s="128">
        <f t="shared" si="38"/>
        <v>1.2537610304463473</v>
      </c>
      <c r="AP21" s="160">
        <f t="shared" si="39"/>
        <v>7.9760016120774895E-4</v>
      </c>
      <c r="AQ21" s="31"/>
      <c r="AR21" s="174">
        <f>IF($B21="","",Air!$C$17*((J21-K21)/10)^Air!$C$28)</f>
        <v>0</v>
      </c>
      <c r="AS21" s="36">
        <f>IF($B21="","",IF(E$8=B21,E$7,Air!$C$14/2*AR21^2))</f>
        <v>0</v>
      </c>
      <c r="AT21" s="32">
        <f t="shared" si="40"/>
        <v>17.496646500000004</v>
      </c>
      <c r="AU21" s="32">
        <f t="shared" si="41"/>
        <v>22.1996</v>
      </c>
      <c r="AV21" s="32">
        <f>IF($B21="","",Air!$I$11-AU21*Air!$C$14*Air!$I$10-AS21)</f>
        <v>101059.2299932474</v>
      </c>
      <c r="AW21" s="175">
        <f t="shared" si="42"/>
        <v>4.702953499999996</v>
      </c>
      <c r="AX21" s="175">
        <f>IF($B21="","",AW21*Air!$C$14*Air!$I$10)</f>
        <v>56.30299570497624</v>
      </c>
      <c r="AY21" s="176">
        <f>IF($B21="","",AW21*Air!$D$14*Air!$I$10)</f>
        <v>54.869610396090899</v>
      </c>
      <c r="AZ21" s="62"/>
      <c r="BA21" s="250">
        <f t="shared" si="22"/>
        <v>0.22090137864947623</v>
      </c>
      <c r="BB21" s="128" t="str">
        <f t="shared" si="43"/>
        <v/>
      </c>
      <c r="BC21" s="31">
        <f t="shared" si="44"/>
        <v>0.15702404960495311</v>
      </c>
      <c r="BD21" s="251">
        <f>IF($B21="","",$AO21*ABS(BC21)/Air!$M$8)</f>
        <v>13124.708949170959</v>
      </c>
      <c r="BE21" s="31">
        <f t="shared" si="45"/>
        <v>2.9878174175498172E-2</v>
      </c>
      <c r="BF21" s="251">
        <f>IF($B21="","",$AO21*ABS($AF21-BC21)/Air!$M$8)</f>
        <v>85543.472313218692</v>
      </c>
      <c r="BG21" s="31">
        <f t="shared" si="46"/>
        <v>1.8420432425957051E-2</v>
      </c>
      <c r="BH21" s="252">
        <f t="shared" si="47"/>
        <v>4.6051081064892628E-3</v>
      </c>
      <c r="BI21" s="32">
        <f>IF($B21="","",(($AF21-BC21)/ABS($AF21-BC21))*Air!$D$14*BH21/2*(($AF21-BC21)^2)*$AI21*$C21)</f>
        <v>0.64422477179508952</v>
      </c>
      <c r="BJ21" s="32">
        <f>IF($B21="","",(-BC21/ABS(BC21))*Air!$D$14*BE21/8*(BC21^2)*$AM21*$C21)</f>
        <v>-5.309328347751123E-2</v>
      </c>
      <c r="BK21" s="32">
        <f>IF($B21="","",$AK21*$C21*$E21*Air!$D$14*Air!$I$10)</f>
        <v>3.5787356362870404</v>
      </c>
      <c r="BL21" s="32">
        <f t="shared" si="48"/>
        <v>4.1698671246046191</v>
      </c>
      <c r="BM21" s="32">
        <f t="shared" si="49"/>
        <v>2.9640802887833466</v>
      </c>
      <c r="BN21" s="32">
        <f t="shared" si="94"/>
        <v>101116.68106155592</v>
      </c>
      <c r="BO21" s="254" t="str">
        <f t="shared" si="24"/>
        <v>out</v>
      </c>
      <c r="BP21" s="243"/>
      <c r="BQ21" s="243"/>
      <c r="BR21" s="32">
        <f t="shared" si="25"/>
        <v>2.5814579124271404</v>
      </c>
      <c r="BS21" s="243">
        <f t="shared" si="50"/>
        <v>1E-4</v>
      </c>
      <c r="BT21" s="243">
        <f>IF($B21="","",IF(BO21="out",-(BS21*$I21*(2*ABS(BR21)/Air!$D$14)^0.5),(BS21*$I21*(2*ABS(BR21)/Air!$C$14)^0.5)))</f>
        <v>-2.0831822389196311E-4</v>
      </c>
      <c r="BU21" s="32">
        <f t="shared" si="51"/>
        <v>-0.20831822389196311</v>
      </c>
      <c r="BV21" s="217">
        <f t="shared" si="52"/>
        <v>0.22233541806996593</v>
      </c>
      <c r="BW21" s="31">
        <f t="shared" si="53"/>
        <v>0.1580434125372947</v>
      </c>
      <c r="BX21" s="251">
        <f>IF($B21="","",$AO21*ABS(BW21)/Air!$M$8)</f>
        <v>13209.911450534388</v>
      </c>
      <c r="BY21" s="31">
        <f t="shared" si="54"/>
        <v>2.9833280815489312E-2</v>
      </c>
      <c r="BZ21" s="251">
        <f>IF($B21="","",$AO21*ABS($AF21-BW21)/Air!$M$8)</f>
        <v>85458.269811855265</v>
      </c>
      <c r="CA21" s="31">
        <f t="shared" si="55"/>
        <v>1.8424328141742493E-2</v>
      </c>
      <c r="CB21" s="31">
        <f t="shared" si="56"/>
        <v>4.6060820354356232E-3</v>
      </c>
      <c r="CC21" s="32">
        <f>IF($B21="","",(($AF21-BW21)/ABS($AF21-BW21))*Air!$D$14*CB21/2*(($AF21-BW21)^2)*$AI21*$C21)</f>
        <v>0.64307807210519063</v>
      </c>
      <c r="CD21" s="32">
        <f>IF($B21="","",(-BW21/ABS(BW21))*Air!$D$14*BY21/8*(BW21^2)*$AM21*$C21)</f>
        <v>-5.3704044748250836E-2</v>
      </c>
      <c r="CE21" s="32">
        <f>IF($B21="","",$AK21*$C21*$E21*Air!$D$14*Air!$I$10)</f>
        <v>3.5787356362870404</v>
      </c>
      <c r="CF21" s="32">
        <f t="shared" si="57"/>
        <v>4.1681096636439801</v>
      </c>
      <c r="CG21" s="32">
        <f t="shared" si="58"/>
        <v>2.9628310270596341</v>
      </c>
      <c r="CH21" s="32">
        <f t="shared" si="59"/>
        <v>101116.67255473448</v>
      </c>
      <c r="CI21" s="254" t="str">
        <f t="shared" si="26"/>
        <v>out</v>
      </c>
      <c r="CJ21" s="243"/>
      <c r="CK21" s="243"/>
      <c r="CL21" s="32">
        <f t="shared" si="27"/>
        <v>2.5729510909877717</v>
      </c>
      <c r="CM21" s="243">
        <f t="shared" si="60"/>
        <v>1E-4</v>
      </c>
      <c r="CN21" s="243">
        <f>IF($B21="","",IF(CI21="out",-(CM21*$I21*(2*ABS(CL21)/Air!$D$14)^0.5),(CM21*$I21*(2*ABS(CL21)/Air!$C$14)^0.5)))</f>
        <v>-2.0797469935077582E-4</v>
      </c>
      <c r="CO21" s="32">
        <f t="shared" si="61"/>
        <v>-0.20797469935077581</v>
      </c>
      <c r="CP21" s="217">
        <f t="shared" si="62"/>
        <v>0.22217520160739931</v>
      </c>
      <c r="CQ21" s="31">
        <f t="shared" si="63"/>
        <v>0.15792952534510335</v>
      </c>
      <c r="CR21" s="251">
        <f>IF($B21="","",$AO21*ABS(CQ21)/Air!$M$8)</f>
        <v>13200.392295638621</v>
      </c>
      <c r="CS21" s="31">
        <f t="shared" si="64"/>
        <v>2.9838275066269675E-2</v>
      </c>
      <c r="CT21" s="251">
        <f>IF($B21="","",$AO21*ABS($AF21-CQ21)/Air!$M$8)</f>
        <v>85467.788966751017</v>
      </c>
      <c r="CU21" s="31">
        <f t="shared" si="65"/>
        <v>1.8423892643192021E-2</v>
      </c>
      <c r="CV21" s="31">
        <f t="shared" si="66"/>
        <v>4.6059731607980053E-3</v>
      </c>
      <c r="CW21" s="32">
        <f>IF($B21="","",(($AF21-CQ21)/ABS($AF21-CQ21))*Air!$D$14*CV21/2*(($AF21-CQ21)^2)*$AI21*$C21)</f>
        <v>0.64320614047099811</v>
      </c>
      <c r="CX21" s="32">
        <f>IF($B21="","",(-CQ21/ABS(CQ21))*Air!$D$14*CS21/8*(CQ21^2)*$AM21*$C21)</f>
        <v>-5.3635651004331153E-2</v>
      </c>
      <c r="CY21" s="32">
        <f>IF($B21="","",$AK21*$C21*$E21*Air!$D$14*Air!$I$10)</f>
        <v>3.5787356362870404</v>
      </c>
      <c r="CZ21" s="32">
        <f t="shared" si="67"/>
        <v>4.1683061257537073</v>
      </c>
      <c r="DA21" s="32">
        <f t="shared" si="68"/>
        <v>2.9629706788637642</v>
      </c>
      <c r="DB21" s="32">
        <f t="shared" si="69"/>
        <v>101116.67308570293</v>
      </c>
      <c r="DC21" s="254" t="str">
        <f t="shared" si="28"/>
        <v>out</v>
      </c>
      <c r="DD21" s="243"/>
      <c r="DE21" s="243"/>
      <c r="DF21" s="32">
        <f t="shared" si="29"/>
        <v>2.5734820594370831</v>
      </c>
      <c r="DG21" s="243">
        <f t="shared" si="70"/>
        <v>1E-4</v>
      </c>
      <c r="DH21" s="243">
        <f>IF($B21="","",IF(DC21="out",-(DG21*$I21*(2*ABS(DF21)/Air!$D$14)^0.5),(DG21*$I21*(2*ABS(DF21)/Air!$C$14)^0.5)))</f>
        <v>-2.0799615764966283E-4</v>
      </c>
      <c r="DI21" s="32">
        <f t="shared" si="71"/>
        <v>-0.20799615764966284</v>
      </c>
      <c r="DJ21" s="217">
        <f t="shared" si="72"/>
        <v>0.22220335065559341</v>
      </c>
      <c r="DK21" s="31">
        <f t="shared" si="73"/>
        <v>0.15794953462511321</v>
      </c>
      <c r="DL21" s="251">
        <f>IF($B21="","",$AO21*ABS(DK21)/Air!$M$8)</f>
        <v>13202.064752673532</v>
      </c>
      <c r="DM21" s="31">
        <f t="shared" si="74"/>
        <v>2.9837397218972956E-2</v>
      </c>
      <c r="DN21" s="251">
        <f>IF($B21="","",$AO21*ABS($AF21-DK21)/Air!$M$8)</f>
        <v>85466.116509716114</v>
      </c>
      <c r="DO21" s="31">
        <f t="shared" si="75"/>
        <v>1.8423969152981338E-2</v>
      </c>
      <c r="DP21" s="31">
        <f t="shared" si="76"/>
        <v>4.6059922882453344E-3</v>
      </c>
      <c r="DQ21" s="32">
        <f>IF($B21="","",(($AF21-DK21)/ABS($AF21-DK21))*Air!$D$14*DP21/2*(($AF21-DK21)^2)*$AI21*$C21)</f>
        <v>0.64318363881916019</v>
      </c>
      <c r="DR21" s="32">
        <f>IF($B21="","",(-DK21/ABS(DK21))*Air!$D$14*DM21/8*(DK21^2)*$AM21*$C21)</f>
        <v>-5.3647664503634646E-2</v>
      </c>
      <c r="DS21" s="32">
        <f>IF($B21="","",$AK21*$C21*$E21*Air!$D$14*Air!$I$10)</f>
        <v>3.5787356362870404</v>
      </c>
      <c r="DT21" s="32">
        <f t="shared" si="77"/>
        <v>4.1682716106025657</v>
      </c>
      <c r="DU21" s="32">
        <f t="shared" si="78"/>
        <v>2.9629461443459713</v>
      </c>
      <c r="DV21" s="32">
        <f t="shared" si="79"/>
        <v>101116.67299309593</v>
      </c>
      <c r="DW21" s="254" t="str">
        <f t="shared" si="30"/>
        <v>out</v>
      </c>
      <c r="DX21" s="243"/>
      <c r="DY21" s="243"/>
      <c r="DZ21" s="32">
        <f t="shared" si="31"/>
        <v>2.5733894524310017</v>
      </c>
      <c r="EA21" s="243">
        <f t="shared" si="80"/>
        <v>1E-4</v>
      </c>
      <c r="EB21" s="243">
        <f>IF($B21="","",IF(DW21="out",-(EA21*$I21*(2*ABS(DZ21)/Air!$D$14)^0.5),(EA21*$I21*(2*ABS(DZ21)/Air!$C$14)^0.5)))</f>
        <v>-2.0799241523485672E-4</v>
      </c>
      <c r="EC21" s="32">
        <f t="shared" si="81"/>
        <v>-0.20799241523485673</v>
      </c>
      <c r="ED21" s="217">
        <f t="shared" si="82"/>
        <v>0.22219839047089235</v>
      </c>
      <c r="EE21" s="31">
        <f t="shared" si="83"/>
        <v>0.15794600876079623</v>
      </c>
      <c r="EF21" s="251">
        <f>IF($B21="","",$AO21*ABS(EE21)/Air!$M$8)</f>
        <v>13201.770046588246</v>
      </c>
      <c r="EG21" s="31">
        <f t="shared" si="84"/>
        <v>2.9837551893706845E-2</v>
      </c>
      <c r="EH21" s="251">
        <f>IF($B21="","",$AO21*ABS($AF21-EE21)/Air!$M$8)</f>
        <v>85466.411215801403</v>
      </c>
      <c r="EI21" s="31">
        <f t="shared" si="85"/>
        <v>1.8423955670936885E-2</v>
      </c>
      <c r="EJ21" s="31">
        <f t="shared" si="86"/>
        <v>4.6059889177342212E-3</v>
      </c>
      <c r="EK21" s="32">
        <f>IF($B21="","",(($AF21-EE21)/ABS($AF21-EE21))*Air!$D$14*EJ21/2*(($AF21-EE21)^2)*$AI21*$C21)</f>
        <v>0.64318760384236051</v>
      </c>
      <c r="EL21" s="32">
        <f>IF($B21="","",(-EE21/ABS(EE21))*Air!$D$14*EG21/8*(EE21^2)*$AM21*$C21)</f>
        <v>-5.3645547498927672E-2</v>
      </c>
      <c r="EM21" s="32">
        <f>IF($B21="","",$AK21*$C21*$E21*Air!$D$14*Air!$I$10)</f>
        <v>3.5787356362870404</v>
      </c>
      <c r="EN21" s="32">
        <f t="shared" si="87"/>
        <v>4.1682776926304737</v>
      </c>
      <c r="EO21" s="32">
        <f t="shared" si="88"/>
        <v>2.9629504676537648</v>
      </c>
      <c r="EP21" s="32">
        <f t="shared" si="89"/>
        <v>101116.67301021049</v>
      </c>
      <c r="EQ21" s="254" t="str">
        <f t="shared" si="32"/>
        <v>out</v>
      </c>
      <c r="ER21" s="256"/>
      <c r="ES21" s="256"/>
      <c r="ET21" s="32">
        <f t="shared" si="33"/>
        <v>2.5734065669967094</v>
      </c>
      <c r="EU21" s="243">
        <f t="shared" si="90"/>
        <v>1E-4</v>
      </c>
      <c r="EV21" s="243">
        <f>IF($B21="","",IF(EQ21="out",-(EU21*$I21*(2*ABS(ET21)/Air!$D$14)^0.5),(EU21*$I21*(2*ABS(ET21)/Air!$C$14)^0.5)))</f>
        <v>-2.079931068701503E-4</v>
      </c>
      <c r="EW21" s="32">
        <f t="shared" si="91"/>
        <v>-0.2079931068701503</v>
      </c>
      <c r="EX21" s="259">
        <f t="shared" si="92"/>
        <v>0.2221991974011974</v>
      </c>
    </row>
    <row r="22" spans="1:154" customFormat="1" x14ac:dyDescent="0.2">
      <c r="A22" s="61"/>
      <c r="B22" s="246" t="s">
        <v>160</v>
      </c>
      <c r="C22" s="247">
        <v>148</v>
      </c>
      <c r="D22" s="247">
        <v>1.5489999999999999</v>
      </c>
      <c r="E22" s="258">
        <v>1.7600000000000001E-3</v>
      </c>
      <c r="F22" s="247">
        <v>1.2999999999999999E-2</v>
      </c>
      <c r="G22" s="239">
        <v>1E-3</v>
      </c>
      <c r="H22" s="238">
        <v>1E-4</v>
      </c>
      <c r="I22" s="239">
        <v>1</v>
      </c>
      <c r="J22" s="240">
        <v>22.08784</v>
      </c>
      <c r="K22" s="240">
        <v>22.08784</v>
      </c>
      <c r="L22" s="32">
        <f t="shared" si="95"/>
        <v>0.26047999999999999</v>
      </c>
      <c r="M22" s="240">
        <f t="shared" si="93"/>
        <v>16.812357500000005</v>
      </c>
      <c r="N22" s="239">
        <v>0</v>
      </c>
      <c r="O22" s="234"/>
      <c r="P22" s="92">
        <f t="shared" si="19"/>
        <v>101119.63596067815</v>
      </c>
      <c r="Q22" s="93">
        <f t="shared" si="20"/>
        <v>2.6331092202890432</v>
      </c>
      <c r="R22" s="99">
        <f t="shared" si="1"/>
        <v>221.98880542319617</v>
      </c>
      <c r="S22" s="100">
        <f t="shared" si="2"/>
        <v>0.15351110248981387</v>
      </c>
      <c r="T22" s="95">
        <f t="shared" si="3"/>
        <v>-0.21039197800123915</v>
      </c>
      <c r="U22" s="231"/>
      <c r="V22" s="124">
        <f t="shared" si="4"/>
        <v>0.56699999999999995</v>
      </c>
      <c r="W22" s="125">
        <f t="shared" si="5"/>
        <v>3.2309729055541729</v>
      </c>
      <c r="X22" s="126">
        <f t="shared" si="6"/>
        <v>0.17548893679216684</v>
      </c>
      <c r="Y22" s="126">
        <f>IF($B22="","",VLOOKUP(X22,Depth!$A$4:$B$1004,2,1))</f>
        <v>0.28299999999999997</v>
      </c>
      <c r="Z22" s="127">
        <f t="shared" si="7"/>
        <v>0.43836699999999995</v>
      </c>
      <c r="AA22" s="128" t="str">
        <f t="shared" si="8"/>
        <v/>
      </c>
      <c r="AB22" s="129">
        <f t="shared" si="9"/>
        <v>1.1218683324277348</v>
      </c>
      <c r="AC22" s="129">
        <f t="shared" si="10"/>
        <v>0.67295299967385969</v>
      </c>
      <c r="AD22" s="31">
        <f t="shared" si="11"/>
        <v>0.43841383990808247</v>
      </c>
      <c r="AE22" s="128">
        <f t="shared" si="12"/>
        <v>1.7377740469305611</v>
      </c>
      <c r="AF22" s="130">
        <f t="shared" si="13"/>
        <v>1.2884679318515861</v>
      </c>
      <c r="AG22" s="122">
        <f t="shared" si="14"/>
        <v>0.56488217360147941</v>
      </c>
      <c r="AH22" s="131">
        <f t="shared" si="15"/>
        <v>-3.7351435600009512E-3</v>
      </c>
      <c r="AI22" s="132">
        <f t="shared" si="16"/>
        <v>1.3955140362045808</v>
      </c>
      <c r="AJ22" s="128"/>
      <c r="AK22" s="159">
        <f t="shared" si="34"/>
        <v>1.4460712987459181</v>
      </c>
      <c r="AL22" s="128" t="str">
        <f t="shared" si="35"/>
        <v/>
      </c>
      <c r="AM22" s="128">
        <f t="shared" si="36"/>
        <v>3.1285529734800286</v>
      </c>
      <c r="AN22" s="128">
        <f t="shared" si="37"/>
        <v>0.31963967280995903</v>
      </c>
      <c r="AO22" s="128">
        <f t="shared" si="38"/>
        <v>1.2785586912398361</v>
      </c>
      <c r="AP22" s="160">
        <f t="shared" si="39"/>
        <v>7.8213069673812642E-4</v>
      </c>
      <c r="AQ22" s="31"/>
      <c r="AR22" s="174">
        <f>IF($B22="","",Air!$C$17*((J22-K22)/10)^Air!$C$28)</f>
        <v>0</v>
      </c>
      <c r="AS22" s="36">
        <f>IF($B22="","",IF(E$8=B22,E$7,Air!$C$14/2*AR22^2))</f>
        <v>0</v>
      </c>
      <c r="AT22" s="32">
        <f t="shared" si="40"/>
        <v>17.250724500000004</v>
      </c>
      <c r="AU22" s="32">
        <f t="shared" si="41"/>
        <v>22.08784</v>
      </c>
      <c r="AV22" s="32">
        <f>IF($B22="","",Air!$I$11-AU22*Air!$C$14*Air!$I$10-AS22)</f>
        <v>101060.56796582144</v>
      </c>
      <c r="AW22" s="175">
        <f t="shared" si="42"/>
        <v>4.8371154999999959</v>
      </c>
      <c r="AX22" s="175">
        <f>IF($B22="","",AW22*Air!$C$14*Air!$I$10)</f>
        <v>57.909161385706668</v>
      </c>
      <c r="AY22" s="176">
        <f>IF($B22="","",AW22*Air!$D$14*Air!$I$10)</f>
        <v>56.434885636418144</v>
      </c>
      <c r="AZ22" s="62"/>
      <c r="BA22" s="250">
        <f t="shared" si="22"/>
        <v>0.22090137864947623</v>
      </c>
      <c r="BB22" s="128" t="str">
        <f t="shared" si="43"/>
        <v/>
      </c>
      <c r="BC22" s="31">
        <f t="shared" si="44"/>
        <v>0.15275967294354667</v>
      </c>
      <c r="BD22" s="251">
        <f>IF($B22="","",$AO22*ABS(BC22)/Air!$M$8)</f>
        <v>13020.813834195096</v>
      </c>
      <c r="BE22" s="31">
        <f t="shared" si="45"/>
        <v>2.9909375106349671E-2</v>
      </c>
      <c r="BF22" s="251">
        <f>IF($B22="","",$AO22*ABS($AF22-BC22)/Air!$M$8)</f>
        <v>96804.644342649059</v>
      </c>
      <c r="BG22" s="31">
        <f t="shared" si="46"/>
        <v>1.7946388019173032E-2</v>
      </c>
      <c r="BH22" s="252">
        <f t="shared" si="47"/>
        <v>4.486597004793258E-3</v>
      </c>
      <c r="BI22" s="32">
        <f>IF($B22="","",(($AF22-BC22)/ABS($AF22-BC22))*Air!$D$14*BH22/2*(($AF22-BC22)^2)*$AI22*$C22)</f>
        <v>0.71097949396070437</v>
      </c>
      <c r="BJ22" s="32">
        <f>IF($B22="","",(-BC22/ABS(BC22))*Air!$D$14*BE22/8*(BC22^2)*$AM22*$C22)</f>
        <v>-4.8059642595675814E-2</v>
      </c>
      <c r="BK22" s="32">
        <f>IF($B22="","",$AK22*$C22*$E22*Air!$D$14*Air!$I$10)</f>
        <v>4.3946600059875678</v>
      </c>
      <c r="BL22" s="32">
        <f t="shared" si="48"/>
        <v>5.0575798573525965</v>
      </c>
      <c r="BM22" s="32">
        <f t="shared" si="49"/>
        <v>3.4974623047554436</v>
      </c>
      <c r="BN22" s="32">
        <f t="shared" si="94"/>
        <v>101119.64514184471</v>
      </c>
      <c r="BO22" s="254" t="str">
        <f t="shared" si="24"/>
        <v>out</v>
      </c>
      <c r="BP22" s="243"/>
      <c r="BQ22" s="243"/>
      <c r="BR22" s="32">
        <f t="shared" si="25"/>
        <v>2.6422903868515277</v>
      </c>
      <c r="BS22" s="243">
        <f t="shared" si="50"/>
        <v>1E-4</v>
      </c>
      <c r="BT22" s="243">
        <f>IF($B22="","",IF(BO22="out",-(BS22*$I22*(2*ABS(BR22)/Air!$D$14)^0.5),(BS22*$I22*(2*ABS(BR22)/Air!$C$14)^0.5)))</f>
        <v>-2.1075845784307396E-4</v>
      </c>
      <c r="BU22" s="32">
        <f t="shared" si="51"/>
        <v>-0.21075845784307395</v>
      </c>
      <c r="BV22" s="217">
        <f t="shared" si="52"/>
        <v>0.22212465961212285</v>
      </c>
      <c r="BW22" s="31">
        <f t="shared" si="53"/>
        <v>0.15360560700205922</v>
      </c>
      <c r="BX22" s="251">
        <f>IF($B22="","",$AO22*ABS(BW22)/Air!$M$8)</f>
        <v>13092.918923710231</v>
      </c>
      <c r="BY22" s="31">
        <f t="shared" si="54"/>
        <v>2.9870835183662001E-2</v>
      </c>
      <c r="BZ22" s="251">
        <f>IF($B22="","",$AO22*ABS($AF22-BW22)/Air!$M$8)</f>
        <v>96732.539253133931</v>
      </c>
      <c r="CA22" s="31">
        <f t="shared" si="55"/>
        <v>1.7949189158736563E-2</v>
      </c>
      <c r="CB22" s="31">
        <f t="shared" si="56"/>
        <v>4.4872972896841407E-3</v>
      </c>
      <c r="CC22" s="32">
        <f>IF($B22="","",(($AF22-BW22)/ABS($AF22-BW22))*Air!$D$14*CB22/2*(($AF22-BW22)^2)*$AI22*$C22)</f>
        <v>0.71003154714896666</v>
      </c>
      <c r="CD22" s="32">
        <f>IF($B22="","",(-BW22/ABS(BW22))*Air!$D$14*BY22/8*(BW22^2)*$AM22*$C22)</f>
        <v>-4.8530778811890218E-2</v>
      </c>
      <c r="CE22" s="32">
        <f>IF($B22="","",$AK22*$C22*$E22*Air!$D$14*Air!$I$10)</f>
        <v>4.3946600059875678</v>
      </c>
      <c r="CF22" s="32">
        <f t="shared" si="57"/>
        <v>5.0561607743246437</v>
      </c>
      <c r="CG22" s="32">
        <f t="shared" si="58"/>
        <v>3.4964809679228939</v>
      </c>
      <c r="CH22" s="32">
        <f t="shared" si="59"/>
        <v>101119.63538576155</v>
      </c>
      <c r="CI22" s="254" t="str">
        <f t="shared" si="26"/>
        <v>out</v>
      </c>
      <c r="CJ22" s="243"/>
      <c r="CK22" s="243"/>
      <c r="CL22" s="32">
        <f t="shared" si="27"/>
        <v>2.6325343036878621</v>
      </c>
      <c r="CM22" s="243">
        <f t="shared" si="60"/>
        <v>1E-4</v>
      </c>
      <c r="CN22" s="243">
        <f>IF($B22="","",IF(CI22="out",-(CM22*$I22*(2*ABS(CL22)/Air!$D$14)^0.5),(CM22*$I22*(2*ABS(CL22)/Air!$C$14)^0.5)))</f>
        <v>-2.1036900811392467E-4</v>
      </c>
      <c r="CO22" s="32">
        <f t="shared" si="61"/>
        <v>-0.21036900811392467</v>
      </c>
      <c r="CP22" s="217">
        <f t="shared" si="62"/>
        <v>0.2219648325992854</v>
      </c>
      <c r="CQ22" s="31">
        <f t="shared" si="63"/>
        <v>0.15349508201413084</v>
      </c>
      <c r="CR22" s="251">
        <f>IF($B22="","",$AO22*ABS(CQ22)/Air!$M$8)</f>
        <v>13083.498078115897</v>
      </c>
      <c r="CS22" s="31">
        <f t="shared" si="64"/>
        <v>2.9875852656491116E-2</v>
      </c>
      <c r="CT22" s="251">
        <f>IF($B22="","",$AO22*ABS($AF22-CQ22)/Air!$M$8)</f>
        <v>96741.960098728276</v>
      </c>
      <c r="CU22" s="31">
        <f t="shared" si="65"/>
        <v>1.794882302177787E-2</v>
      </c>
      <c r="CV22" s="31">
        <f t="shared" si="66"/>
        <v>4.4872057554444676E-3</v>
      </c>
      <c r="CW22" s="32">
        <f>IF($B22="","",(($AF22-CQ22)/ABS($AF22-CQ22))*Air!$D$14*CV22/2*(($AF22-CQ22)^2)*$AI22*$C22)</f>
        <v>0.71015536834539894</v>
      </c>
      <c r="CX22" s="32">
        <f>IF($B22="","",(-CQ22/ABS(CQ22))*Air!$D$14*CS22/8*(CQ22^2)*$AM22*$C22)</f>
        <v>-4.8469104611105499E-2</v>
      </c>
      <c r="CY22" s="32">
        <f>IF($B22="","",$AK22*$C22*$E22*Air!$D$14*Air!$I$10)</f>
        <v>4.3946600059875678</v>
      </c>
      <c r="CZ22" s="32">
        <f t="shared" si="67"/>
        <v>5.0563462697218613</v>
      </c>
      <c r="DA22" s="32">
        <f t="shared" si="68"/>
        <v>3.4966092433387592</v>
      </c>
      <c r="DB22" s="32">
        <f t="shared" si="69"/>
        <v>101119.6360563818</v>
      </c>
      <c r="DC22" s="254" t="str">
        <f t="shared" si="28"/>
        <v>out</v>
      </c>
      <c r="DD22" s="243"/>
      <c r="DE22" s="243"/>
      <c r="DF22" s="32">
        <f t="shared" si="29"/>
        <v>2.6332049239426851</v>
      </c>
      <c r="DG22" s="243">
        <f t="shared" si="70"/>
        <v>1E-4</v>
      </c>
      <c r="DH22" s="243">
        <f>IF($B22="","",IF(DC22="out",-(DG22*$I22*(2*ABS(DF22)/Air!$D$14)^0.5),(DG22*$I22*(2*ABS(DF22)/Air!$C$14)^0.5)))</f>
        <v>-2.1039580144651811E-4</v>
      </c>
      <c r="DI22" s="32">
        <f t="shared" si="71"/>
        <v>-0.21039580144651812</v>
      </c>
      <c r="DJ22" s="217">
        <f t="shared" si="72"/>
        <v>0.22199295485414688</v>
      </c>
      <c r="DK22" s="31">
        <f t="shared" si="73"/>
        <v>0.1535145293642621</v>
      </c>
      <c r="DL22" s="251">
        <f>IF($B22="","",$AO22*ABS(DK22)/Air!$M$8)</f>
        <v>13085.155716684691</v>
      </c>
      <c r="DM22" s="31">
        <f t="shared" si="74"/>
        <v>2.9874969421139503E-2</v>
      </c>
      <c r="DN22" s="251">
        <f>IF($B22="","",$AO22*ABS($AF22-DK22)/Air!$M$8)</f>
        <v>96740.302460159481</v>
      </c>
      <c r="DO22" s="31">
        <f t="shared" si="75"/>
        <v>1.7948887441763785E-2</v>
      </c>
      <c r="DP22" s="31">
        <f t="shared" si="76"/>
        <v>4.4872218604409464E-3</v>
      </c>
      <c r="DQ22" s="32">
        <f>IF($B22="","",(($AF22-DK22)/ABS($AF22-DK22))*Air!$D$14*DP22/2*(($AF22-DK22)^2)*$AI22*$C22)</f>
        <v>0.71013358076801736</v>
      </c>
      <c r="DR22" s="32">
        <f>IF($B22="","",(-DK22/ABS(DK22))*Air!$D$14*DM22/8*(DK22^2)*$AM22*$C22)</f>
        <v>-4.8479953878719201E-2</v>
      </c>
      <c r="DS22" s="32">
        <f>IF($B22="","",$AK22*$C22*$E22*Air!$D$14*Air!$I$10)</f>
        <v>4.3946600059875678</v>
      </c>
      <c r="DT22" s="32">
        <f t="shared" si="77"/>
        <v>5.0563136328768659</v>
      </c>
      <c r="DU22" s="32">
        <f t="shared" si="78"/>
        <v>3.4965866740193738</v>
      </c>
      <c r="DV22" s="32">
        <f t="shared" si="79"/>
        <v>101119.63593924027</v>
      </c>
      <c r="DW22" s="254" t="str">
        <f t="shared" si="30"/>
        <v>out</v>
      </c>
      <c r="DX22" s="243"/>
      <c r="DY22" s="243"/>
      <c r="DZ22" s="32">
        <f t="shared" si="31"/>
        <v>2.6330877824075287</v>
      </c>
      <c r="EA22" s="243">
        <f t="shared" si="80"/>
        <v>1E-4</v>
      </c>
      <c r="EB22" s="243">
        <f>IF($B22="","",IF(DW22="out",-(EA22*$I22*(2*ABS(DZ22)/Air!$D$14)^0.5),(EA22*$I22*(2*ABS(DZ22)/Air!$C$14)^0.5)))</f>
        <v>-2.1039112152946015E-4</v>
      </c>
      <c r="EC22" s="32">
        <f t="shared" si="81"/>
        <v>-0.21039112152946016</v>
      </c>
      <c r="ED22" s="217">
        <f t="shared" si="82"/>
        <v>0.22198799934936289</v>
      </c>
      <c r="EE22" s="31">
        <f t="shared" si="83"/>
        <v>0.15351110248981387</v>
      </c>
      <c r="EF22" s="251">
        <f>IF($B22="","",$AO22*ABS(EE22)/Air!$M$8)</f>
        <v>13084.863619344051</v>
      </c>
      <c r="EG22" s="31">
        <f t="shared" si="84"/>
        <v>2.9875125046551917E-2</v>
      </c>
      <c r="EH22" s="251">
        <f>IF($B22="","",$AO22*ABS($AF22-EE22)/Air!$M$8)</f>
        <v>96740.59455750011</v>
      </c>
      <c r="EI22" s="31">
        <f t="shared" si="85"/>
        <v>1.7948876090024352E-2</v>
      </c>
      <c r="EJ22" s="31">
        <f t="shared" si="86"/>
        <v>4.4872190225060879E-3</v>
      </c>
      <c r="EK22" s="32">
        <f>IF($B22="","",(($AF22-EE22)/ABS($AF22-EE22))*Air!$D$14*EJ22/2*(($AF22-EE22)^2)*$AI22*$C22)</f>
        <v>0.71013741999900148</v>
      </c>
      <c r="EL22" s="32">
        <f>IF($B22="","",(-EE22/ABS(EE22))*Air!$D$14*EG22/8*(EE22^2)*$AM22*$C22)</f>
        <v>-4.8478042017723176E-2</v>
      </c>
      <c r="EM22" s="32">
        <f>IF($B22="","",$AK22*$C22*$E22*Air!$D$14*Air!$I$10)</f>
        <v>4.3946600059875678</v>
      </c>
      <c r="EN22" s="32">
        <f t="shared" si="87"/>
        <v>5.0563193839688463</v>
      </c>
      <c r="EO22" s="32">
        <f t="shared" si="88"/>
        <v>3.4965906510653086</v>
      </c>
      <c r="EP22" s="32">
        <f t="shared" si="89"/>
        <v>101119.63596067815</v>
      </c>
      <c r="EQ22" s="254" t="str">
        <f t="shared" si="32"/>
        <v>out</v>
      </c>
      <c r="ER22" s="256"/>
      <c r="ES22" s="256"/>
      <c r="ET22" s="32">
        <f t="shared" si="33"/>
        <v>2.6331092202890432</v>
      </c>
      <c r="EU22" s="243">
        <f t="shared" si="90"/>
        <v>1E-4</v>
      </c>
      <c r="EV22" s="243">
        <f>IF($B22="","",IF(EQ22="out",-(EU22*$I22*(2*ABS(ET22)/Air!$D$14)^0.5),(EU22*$I22*(2*ABS(ET22)/Air!$C$14)^0.5)))</f>
        <v>-2.1039197800123914E-4</v>
      </c>
      <c r="EW22" s="32">
        <f t="shared" si="91"/>
        <v>-0.21039197800123915</v>
      </c>
      <c r="EX22" s="259">
        <f t="shared" si="92"/>
        <v>0.22198880542319616</v>
      </c>
    </row>
    <row r="23" spans="1:154" customFormat="1" x14ac:dyDescent="0.2">
      <c r="A23" s="61"/>
      <c r="B23" s="246" t="s">
        <v>161</v>
      </c>
      <c r="C23" s="247">
        <v>214</v>
      </c>
      <c r="D23" s="247">
        <v>1.5489999999999999</v>
      </c>
      <c r="E23" s="258">
        <v>1.5399999999999999E-3</v>
      </c>
      <c r="F23" s="247">
        <v>1.2999999999999999E-2</v>
      </c>
      <c r="G23" s="239">
        <v>1E-3</v>
      </c>
      <c r="H23" s="238">
        <v>1E-4</v>
      </c>
      <c r="I23" s="239">
        <v>1</v>
      </c>
      <c r="J23" s="240">
        <v>21.97608</v>
      </c>
      <c r="K23" s="240">
        <v>21.97608</v>
      </c>
      <c r="L23" s="32">
        <f t="shared" si="95"/>
        <v>0.32955999999999996</v>
      </c>
      <c r="M23" s="240">
        <f t="shared" si="93"/>
        <v>16.551877500000003</v>
      </c>
      <c r="N23" s="239">
        <v>0</v>
      </c>
      <c r="O23" s="234"/>
      <c r="P23" s="92">
        <f t="shared" si="19"/>
        <v>101123.13255132921</v>
      </c>
      <c r="Q23" s="93">
        <f t="shared" si="20"/>
        <v>3.2373257509170799</v>
      </c>
      <c r="R23" s="99">
        <f t="shared" si="1"/>
        <v>221.75551981853081</v>
      </c>
      <c r="S23" s="100">
        <f t="shared" si="2"/>
        <v>0.1556893027264917</v>
      </c>
      <c r="T23" s="95">
        <f t="shared" si="3"/>
        <v>-0.23328560466535025</v>
      </c>
      <c r="U23" s="231"/>
      <c r="V23" s="124">
        <f t="shared" si="4"/>
        <v>0.56699999999999995</v>
      </c>
      <c r="W23" s="125">
        <f t="shared" si="5"/>
        <v>3.0222984096333092</v>
      </c>
      <c r="X23" s="126">
        <f t="shared" si="6"/>
        <v>0.18760556475586182</v>
      </c>
      <c r="Y23" s="126">
        <f>IF($B23="","",VLOOKUP(X23,Depth!$A$4:$B$1004,2,1))</f>
        <v>0.29299999999999998</v>
      </c>
      <c r="Z23" s="127">
        <f t="shared" si="7"/>
        <v>0.45385699999999995</v>
      </c>
      <c r="AA23" s="128" t="str">
        <f t="shared" si="8"/>
        <v/>
      </c>
      <c r="AB23" s="129">
        <f t="shared" si="9"/>
        <v>1.1439523654650245</v>
      </c>
      <c r="AC23" s="129">
        <f t="shared" si="10"/>
        <v>0.68620011241228629</v>
      </c>
      <c r="AD23" s="31">
        <f t="shared" si="11"/>
        <v>0.46014376916387306</v>
      </c>
      <c r="AE23" s="128">
        <f t="shared" si="12"/>
        <v>1.771982214105323</v>
      </c>
      <c r="AF23" s="130">
        <f t="shared" si="13"/>
        <v>1.2286828588626044</v>
      </c>
      <c r="AG23" s="122">
        <f t="shared" si="14"/>
        <v>0.56537076178408185</v>
      </c>
      <c r="AH23" s="131">
        <f t="shared" si="15"/>
        <v>-2.873436006910219E-3</v>
      </c>
      <c r="AI23" s="132">
        <f t="shared" si="16"/>
        <v>1.4100188885983054</v>
      </c>
      <c r="AJ23" s="128"/>
      <c r="AK23" s="159">
        <f t="shared" si="34"/>
        <v>1.4243413694901275</v>
      </c>
      <c r="AL23" s="128" t="str">
        <f t="shared" si="35"/>
        <v/>
      </c>
      <c r="AM23" s="128">
        <f t="shared" si="36"/>
        <v>3.0943448063052665</v>
      </c>
      <c r="AN23" s="128">
        <f t="shared" si="37"/>
        <v>0.31621366878116164</v>
      </c>
      <c r="AO23" s="128">
        <f t="shared" si="38"/>
        <v>1.2648546751246466</v>
      </c>
      <c r="AP23" s="160">
        <f t="shared" si="39"/>
        <v>7.9060465970247048E-4</v>
      </c>
      <c r="AQ23" s="31"/>
      <c r="AR23" s="174">
        <f>IF($B23="","",Air!$C$17*((J23-K23)/10)^Air!$C$28)</f>
        <v>0</v>
      </c>
      <c r="AS23" s="36">
        <f>IF($B23="","",IF(E$8=B23,E$7,Air!$C$14/2*AR23^2))</f>
        <v>0</v>
      </c>
      <c r="AT23" s="32">
        <f t="shared" si="40"/>
        <v>17.005734500000003</v>
      </c>
      <c r="AU23" s="32">
        <f t="shared" si="41"/>
        <v>21.97608</v>
      </c>
      <c r="AV23" s="32">
        <f>IF($B23="","",Air!$I$11-AU23*Air!$C$14*Air!$I$10-AS23)</f>
        <v>101061.90593839547</v>
      </c>
      <c r="AW23" s="175">
        <f t="shared" si="42"/>
        <v>4.970345499999997</v>
      </c>
      <c r="AX23" s="175">
        <f>IF($B23="","",AW23*Air!$C$14*Air!$I$10)</f>
        <v>59.504169313761672</v>
      </c>
      <c r="AY23" s="176">
        <f>IF($B23="","",AW23*Air!$D$14*Air!$I$10)</f>
        <v>57.989287182823233</v>
      </c>
      <c r="AZ23" s="62"/>
      <c r="BA23" s="250">
        <f t="shared" si="22"/>
        <v>0.22090137864947623</v>
      </c>
      <c r="BB23" s="128" t="str">
        <f t="shared" si="43"/>
        <v/>
      </c>
      <c r="BC23" s="31">
        <f t="shared" si="44"/>
        <v>0.15509019353173212</v>
      </c>
      <c r="BD23" s="251">
        <f>IF($B23="","",$AO23*ABS(BC23)/Air!$M$8)</f>
        <v>13077.77042363984</v>
      </c>
      <c r="BE23" s="31">
        <f t="shared" si="45"/>
        <v>2.9892153503073768E-2</v>
      </c>
      <c r="BF23" s="251">
        <f>IF($B23="","",$AO23*ABS($AF23-BC23)/Air!$M$8)</f>
        <v>90529.246794885592</v>
      </c>
      <c r="BG23" s="31">
        <f t="shared" si="46"/>
        <v>1.8200989518498707E-2</v>
      </c>
      <c r="BH23" s="252">
        <f t="shared" si="47"/>
        <v>4.5502473796246766E-3</v>
      </c>
      <c r="BI23" s="32">
        <f>IF($B23="","",(($AF23-BC23)/ABS($AF23-BC23))*Air!$D$14*BH23/2*(($AF23-BC23)^2)*$AI23*$C23)</f>
        <v>0.94137639497174297</v>
      </c>
      <c r="BJ23" s="32">
        <f>IF($B23="","",(-BC23/ABS(BC23))*Air!$D$14*BE23/8*(BC23^2)*$AM23*$C23)</f>
        <v>-7.0804178478139829E-2</v>
      </c>
      <c r="BK23" s="32">
        <f>IF($B23="","",$AK23*$C23*$E23*Air!$D$14*Air!$I$10)</f>
        <v>5.4765842656725239</v>
      </c>
      <c r="BL23" s="32">
        <f t="shared" si="48"/>
        <v>6.3471564821661275</v>
      </c>
      <c r="BM23" s="32">
        <f t="shared" si="49"/>
        <v>4.4562045434643407</v>
      </c>
      <c r="BN23" s="32">
        <f t="shared" si="94"/>
        <v>101123.14260414947</v>
      </c>
      <c r="BO23" s="254" t="str">
        <f t="shared" si="24"/>
        <v>out</v>
      </c>
      <c r="BP23" s="243"/>
      <c r="BQ23" s="243"/>
      <c r="BR23" s="32">
        <f t="shared" si="25"/>
        <v>3.2473785711772507</v>
      </c>
      <c r="BS23" s="243">
        <f t="shared" si="50"/>
        <v>1E-4</v>
      </c>
      <c r="BT23" s="243">
        <f>IF($B23="","",IF(BO23="out",-(BS23*$I23*(2*ABS(BR23)/Air!$D$14)^0.5),(BS23*$I23*(2*ABS(BR23)/Air!$C$14)^0.5)))</f>
        <v>-2.3364753309681625E-4</v>
      </c>
      <c r="BU23" s="32">
        <f t="shared" si="51"/>
        <v>-0.23364753309681624</v>
      </c>
      <c r="BV23" s="217">
        <f t="shared" si="52"/>
        <v>0.22189101207902603</v>
      </c>
      <c r="BW23" s="31">
        <f t="shared" si="53"/>
        <v>0.15578499426612633</v>
      </c>
      <c r="BX23" s="251">
        <f>IF($B23="","",$AO23*ABS(BW23)/Air!$M$8)</f>
        <v>13136.358554118409</v>
      </c>
      <c r="BY23" s="31">
        <f t="shared" si="54"/>
        <v>2.9861046923869285E-2</v>
      </c>
      <c r="BZ23" s="251">
        <f>IF($B23="","",$AO23*ABS($AF23-BW23)/Air!$M$8)</f>
        <v>90470.658664407034</v>
      </c>
      <c r="CA23" s="31">
        <f t="shared" si="55"/>
        <v>1.8203475140553059E-2</v>
      </c>
      <c r="CB23" s="31">
        <f t="shared" si="56"/>
        <v>4.5508687851382647E-3</v>
      </c>
      <c r="CC23" s="32">
        <f>IF($B23="","",(($AF23-BW23)/ABS($AF23-BW23))*Air!$D$14*CB23/2*(($AF23-BW23)^2)*$AI23*$C23)</f>
        <v>0.94028671444242418</v>
      </c>
      <c r="CD23" s="32">
        <f>IF($B23="","",(-BW23/ABS(BW23))*Air!$D$14*BY23/8*(BW23^2)*$AM23*$C23)</f>
        <v>-7.1365659540779322E-2</v>
      </c>
      <c r="CE23" s="32">
        <f>IF($B23="","",$AK23*$C23*$E23*Air!$D$14*Air!$I$10)</f>
        <v>5.4765842656725239</v>
      </c>
      <c r="CF23" s="32">
        <f t="shared" si="57"/>
        <v>6.3455053205741692</v>
      </c>
      <c r="CG23" s="32">
        <f t="shared" si="58"/>
        <v>4.455045297775543</v>
      </c>
      <c r="CH23" s="32">
        <f t="shared" si="59"/>
        <v>101123.13186672947</v>
      </c>
      <c r="CI23" s="254" t="str">
        <f t="shared" si="26"/>
        <v>out</v>
      </c>
      <c r="CJ23" s="243"/>
      <c r="CK23" s="243"/>
      <c r="CL23" s="32">
        <f t="shared" si="27"/>
        <v>3.2366411511757178</v>
      </c>
      <c r="CM23" s="243">
        <f t="shared" si="60"/>
        <v>1E-4</v>
      </c>
      <c r="CN23" s="243">
        <f>IF($B23="","",IF(CI23="out",-(CM23*$I23*(2*ABS(CL23)/Air!$D$14)^0.5),(CM23*$I23*(2*ABS(CL23)/Air!$C$14)^0.5)))</f>
        <v>-2.3326093681893119E-4</v>
      </c>
      <c r="CO23" s="32">
        <f t="shared" si="61"/>
        <v>-0.23326093681893117</v>
      </c>
      <c r="CP23" s="217">
        <f t="shared" si="62"/>
        <v>0.22173157166246646</v>
      </c>
      <c r="CQ23" s="31">
        <f t="shared" si="63"/>
        <v>0.15567305451630592</v>
      </c>
      <c r="CR23" s="251">
        <f>IF($B23="","",$AO23*ABS(CQ23)/Air!$M$8)</f>
        <v>13126.919386392236</v>
      </c>
      <c r="CS23" s="31">
        <f t="shared" si="64"/>
        <v>2.9866044563594721E-2</v>
      </c>
      <c r="CT23" s="251">
        <f>IF($B23="","",$AO23*ABS($AF23-CQ23)/Air!$M$8)</f>
        <v>90480.097832133208</v>
      </c>
      <c r="CU23" s="31">
        <f t="shared" si="65"/>
        <v>1.8203074537368275E-2</v>
      </c>
      <c r="CV23" s="31">
        <f t="shared" si="66"/>
        <v>4.5507686343420686E-3</v>
      </c>
      <c r="CW23" s="32">
        <f>IF($B23="","",(($AF23-CQ23)/ABS($AF23-CQ23))*Air!$D$14*CV23/2*(($AF23-CQ23)^2)*$AI23*$C23)</f>
        <v>0.94046223529611217</v>
      </c>
      <c r="CX23" s="32">
        <f>IF($B23="","",(-CQ23/ABS(CQ23))*Air!$D$14*CS23/8*(CQ23^2)*$AM23*$C23)</f>
        <v>-7.1275063218716919E-2</v>
      </c>
      <c r="CY23" s="32">
        <f>IF($B23="","",$AK23*$C23*$E23*Air!$D$14*Air!$I$10)</f>
        <v>5.4765842656725239</v>
      </c>
      <c r="CZ23" s="32">
        <f t="shared" si="67"/>
        <v>6.345771437749919</v>
      </c>
      <c r="DA23" s="32">
        <f t="shared" si="68"/>
        <v>4.4552321330254694</v>
      </c>
      <c r="DB23" s="32">
        <f t="shared" si="69"/>
        <v>101123.13266562515</v>
      </c>
      <c r="DC23" s="254" t="str">
        <f t="shared" si="28"/>
        <v>out</v>
      </c>
      <c r="DD23" s="243"/>
      <c r="DE23" s="243"/>
      <c r="DF23" s="32">
        <f t="shared" si="29"/>
        <v>3.2374400468543172</v>
      </c>
      <c r="DG23" s="243">
        <f t="shared" si="70"/>
        <v>1E-4</v>
      </c>
      <c r="DH23" s="243">
        <f>IF($B23="","",IF(DC23="out",-(DG23*$I23*(2*ABS(DF23)/Air!$D$14)^0.5),(DG23*$I23*(2*ABS(DF23)/Air!$C$14)^0.5)))</f>
        <v>-2.3328972278066225E-4</v>
      </c>
      <c r="DI23" s="32">
        <f t="shared" si="71"/>
        <v>-0.23328972278066223</v>
      </c>
      <c r="DJ23" s="217">
        <f t="shared" si="72"/>
        <v>0.22175966513136622</v>
      </c>
      <c r="DK23" s="31">
        <f t="shared" si="73"/>
        <v>0.155692778347616</v>
      </c>
      <c r="DL23" s="251">
        <f>IF($B23="","",$AO23*ABS(DK23)/Air!$M$8)</f>
        <v>13128.58257174183</v>
      </c>
      <c r="DM23" s="31">
        <f t="shared" si="74"/>
        <v>2.9865163589452633E-2</v>
      </c>
      <c r="DN23" s="251">
        <f>IF($B23="","",$AO23*ABS($AF23-DK23)/Air!$M$8)</f>
        <v>90478.434646783615</v>
      </c>
      <c r="DO23" s="31">
        <f t="shared" si="75"/>
        <v>1.8203145119826063E-2</v>
      </c>
      <c r="DP23" s="31">
        <f t="shared" si="76"/>
        <v>4.5507862799565157E-3</v>
      </c>
      <c r="DQ23" s="32">
        <f>IF($B23="","",(($AF23-DK23)/ABS($AF23-DK23))*Air!$D$14*DP23/2*(($AF23-DK23)^2)*$AI23*$C23)</f>
        <v>0.94043130738218439</v>
      </c>
      <c r="DR23" s="32">
        <f>IF($B23="","",(-DK23/ABS(DK23))*Air!$D$14*DM23/8*(DK23^2)*$AM23*$C23)</f>
        <v>-7.1291022544408944E-2</v>
      </c>
      <c r="DS23" s="32">
        <f>IF($B23="","",$AK23*$C23*$E23*Air!$D$14*Air!$I$10)</f>
        <v>5.4765842656725239</v>
      </c>
      <c r="DT23" s="32">
        <f t="shared" si="77"/>
        <v>6.3457245505102993</v>
      </c>
      <c r="DU23" s="32">
        <f t="shared" si="78"/>
        <v>4.4551992144845745</v>
      </c>
      <c r="DV23" s="32">
        <f t="shared" si="79"/>
        <v>101123.13252591429</v>
      </c>
      <c r="DW23" s="254" t="str">
        <f t="shared" si="30"/>
        <v>out</v>
      </c>
      <c r="DX23" s="243"/>
      <c r="DY23" s="243"/>
      <c r="DZ23" s="32">
        <f t="shared" si="31"/>
        <v>3.2373003359971335</v>
      </c>
      <c r="EA23" s="243">
        <f t="shared" si="80"/>
        <v>1E-4</v>
      </c>
      <c r="EB23" s="243">
        <f>IF($B23="","",IF(DW23="out",-(EA23*$I23*(2*ABS(DZ23)/Air!$D$14)^0.5),(EA23*$I23*(2*ABS(DZ23)/Air!$C$14)^0.5)))</f>
        <v>-2.3328468894863536E-4</v>
      </c>
      <c r="EC23" s="32">
        <f t="shared" si="81"/>
        <v>-0.23328468894863535</v>
      </c>
      <c r="ED23" s="217">
        <f t="shared" si="82"/>
        <v>0.22175471466041424</v>
      </c>
      <c r="EE23" s="31">
        <f t="shared" si="83"/>
        <v>0.1556893027264917</v>
      </c>
      <c r="EF23" s="251">
        <f>IF($B23="","",$AO23*ABS(EE23)/Air!$M$8)</f>
        <v>13128.289494699962</v>
      </c>
      <c r="EG23" s="31">
        <f t="shared" si="84"/>
        <v>2.9865318817644242E-2</v>
      </c>
      <c r="EH23" s="251">
        <f>IF($B23="","",$AO23*ABS($AF23-EE23)/Air!$M$8)</f>
        <v>90478.72772382549</v>
      </c>
      <c r="EI23" s="31">
        <f t="shared" si="85"/>
        <v>1.8203132682063715E-2</v>
      </c>
      <c r="EJ23" s="31">
        <f t="shared" si="86"/>
        <v>4.5507831705159287E-3</v>
      </c>
      <c r="EK23" s="32">
        <f>IF($B23="","",(($AF23-EE23)/ABS($AF23-EE23))*Air!$D$14*EJ23/2*(($AF23-EE23)^2)*$AI23*$C23)</f>
        <v>0.94043675728981013</v>
      </c>
      <c r="EL23" s="32">
        <f>IF($B23="","",(-EE23/ABS(EE23))*Air!$D$14*EG23/8*(EE23^2)*$AM23*$C23)</f>
        <v>-7.1288210165496885E-2</v>
      </c>
      <c r="EM23" s="32">
        <f>IF($B23="","",$AK23*$C23*$E23*Air!$D$14*Air!$I$10)</f>
        <v>5.4765842656725239</v>
      </c>
      <c r="EN23" s="32">
        <f t="shared" si="87"/>
        <v>6.3457328127968369</v>
      </c>
      <c r="EO23" s="32">
        <f t="shared" si="88"/>
        <v>4.455205015261491</v>
      </c>
      <c r="EP23" s="32">
        <f t="shared" si="89"/>
        <v>101123.13255132921</v>
      </c>
      <c r="EQ23" s="254" t="str">
        <f t="shared" si="32"/>
        <v>out</v>
      </c>
      <c r="ER23" s="256"/>
      <c r="ES23" s="256"/>
      <c r="ET23" s="32">
        <f t="shared" si="33"/>
        <v>3.2373257509170799</v>
      </c>
      <c r="EU23" s="243">
        <f t="shared" si="90"/>
        <v>1E-4</v>
      </c>
      <c r="EV23" s="243">
        <f>IF($B23="","",IF(EQ23="out",-(EU23*$I23*(2*ABS(ET23)/Air!$D$14)^0.5),(EU23*$I23*(2*ABS(ET23)/Air!$C$14)^0.5)))</f>
        <v>-2.3328560466535025E-4</v>
      </c>
      <c r="EW23" s="32">
        <f t="shared" si="91"/>
        <v>-0.23328560466535025</v>
      </c>
      <c r="EX23" s="259">
        <f t="shared" si="92"/>
        <v>0.22175551981853081</v>
      </c>
    </row>
    <row r="24" spans="1:154" customFormat="1" x14ac:dyDescent="0.2">
      <c r="A24" s="61"/>
      <c r="B24" s="246" t="s">
        <v>162</v>
      </c>
      <c r="C24" s="247">
        <v>91</v>
      </c>
      <c r="D24" s="247">
        <v>1.5489999999999999</v>
      </c>
      <c r="E24" s="258">
        <v>2.7499999999999998E-3</v>
      </c>
      <c r="F24" s="247">
        <v>1.2999999999999999E-2</v>
      </c>
      <c r="G24" s="239">
        <v>1E-3</v>
      </c>
      <c r="H24" s="238">
        <v>1E-4</v>
      </c>
      <c r="I24" s="239">
        <v>1</v>
      </c>
      <c r="J24" s="240">
        <v>21.864319999999999</v>
      </c>
      <c r="K24" s="240">
        <v>21.864319999999999</v>
      </c>
      <c r="L24" s="32">
        <f t="shared" si="95"/>
        <v>0.25024999999999997</v>
      </c>
      <c r="M24" s="240">
        <f t="shared" si="93"/>
        <v>16.222317500000003</v>
      </c>
      <c r="N24" s="239">
        <v>0</v>
      </c>
      <c r="O24" s="234"/>
      <c r="P24" s="92">
        <f t="shared" si="19"/>
        <v>101127.58775634447</v>
      </c>
      <c r="Q24" s="93">
        <f t="shared" si="20"/>
        <v>3.0905832869175356</v>
      </c>
      <c r="R24" s="99">
        <f t="shared" si="1"/>
        <v>221.52758274630992</v>
      </c>
      <c r="S24" s="100">
        <f t="shared" si="2"/>
        <v>0.1467239686670215</v>
      </c>
      <c r="T24" s="95">
        <f t="shared" si="3"/>
        <v>-0.22793707222087006</v>
      </c>
      <c r="U24" s="231"/>
      <c r="V24" s="124">
        <f t="shared" si="4"/>
        <v>0.56699999999999995</v>
      </c>
      <c r="W24" s="125">
        <f t="shared" si="5"/>
        <v>4.0387161319427163</v>
      </c>
      <c r="X24" s="126">
        <f t="shared" si="6"/>
        <v>0.14039114943373349</v>
      </c>
      <c r="Y24" s="126">
        <f>IF($B24="","",VLOOKUP(X24,Depth!$A$4:$B$1004,2,1))</f>
        <v>0.253</v>
      </c>
      <c r="Z24" s="127">
        <f t="shared" si="7"/>
        <v>0.391897</v>
      </c>
      <c r="AA24" s="128" t="str">
        <f t="shared" si="8"/>
        <v/>
      </c>
      <c r="AB24" s="129">
        <f t="shared" si="9"/>
        <v>1.0541120081023856</v>
      </c>
      <c r="AC24" s="129">
        <f t="shared" si="10"/>
        <v>0.63230935158821788</v>
      </c>
      <c r="AD24" s="31">
        <f t="shared" si="11"/>
        <v>0.37466516341842332</v>
      </c>
      <c r="AE24" s="128">
        <f t="shared" si="12"/>
        <v>1.6328195005505952</v>
      </c>
      <c r="AF24" s="130">
        <f t="shared" si="13"/>
        <v>1.5119116667821433</v>
      </c>
      <c r="AG24" s="122">
        <f t="shared" si="14"/>
        <v>0.56646063170915251</v>
      </c>
      <c r="AH24" s="131">
        <f t="shared" si="15"/>
        <v>-9.5126682689143172E-4</v>
      </c>
      <c r="AI24" s="132">
        <f t="shared" si="16"/>
        <v>1.3467964870625404</v>
      </c>
      <c r="AJ24" s="128"/>
      <c r="AK24" s="159">
        <f t="shared" si="34"/>
        <v>1.5098199752355772</v>
      </c>
      <c r="AL24" s="128" t="str">
        <f t="shared" si="35"/>
        <v/>
      </c>
      <c r="AM24" s="128">
        <f t="shared" si="36"/>
        <v>3.2335075198599945</v>
      </c>
      <c r="AN24" s="128">
        <f t="shared" si="37"/>
        <v>0.32963313634939517</v>
      </c>
      <c r="AO24" s="128">
        <f t="shared" si="38"/>
        <v>1.3185325453975807</v>
      </c>
      <c r="AP24" s="160">
        <f t="shared" si="39"/>
        <v>7.5841889795633924E-4</v>
      </c>
      <c r="AQ24" s="31"/>
      <c r="AR24" s="174">
        <f>IF($B24="","",Air!$C$17*((J24-K24)/10)^Air!$C$28)</f>
        <v>0</v>
      </c>
      <c r="AS24" s="36">
        <f>IF($B24="","",IF(E$8=B24,E$7,Air!$C$14/2*AR24^2))</f>
        <v>0</v>
      </c>
      <c r="AT24" s="32">
        <f t="shared" si="40"/>
        <v>16.614214500000003</v>
      </c>
      <c r="AU24" s="32">
        <f t="shared" si="41"/>
        <v>21.864319999999999</v>
      </c>
      <c r="AV24" s="32">
        <f>IF($B24="","",Air!$I$11-AU24*Air!$C$14*Air!$I$10-AS24)</f>
        <v>101063.24391096951</v>
      </c>
      <c r="AW24" s="175">
        <f t="shared" si="42"/>
        <v>5.2501054999999965</v>
      </c>
      <c r="AX24" s="175">
        <f>IF($B24="","",AW24*Air!$C$14*Air!$I$10)</f>
        <v>62.853410610411565</v>
      </c>
      <c r="AY24" s="176">
        <f>IF($B24="","",AW24*Air!$D$14*Air!$I$10)</f>
        <v>61.253262088041922</v>
      </c>
      <c r="AZ24" s="62"/>
      <c r="BA24" s="250">
        <f t="shared" si="22"/>
        <v>0.22090137864947623</v>
      </c>
      <c r="BB24" s="128" t="str">
        <f t="shared" si="43"/>
        <v/>
      </c>
      <c r="BC24" s="31">
        <f t="shared" si="44"/>
        <v>0.14630974703789371</v>
      </c>
      <c r="BD24" s="251">
        <f>IF($B24="","",$AO24*ABS(BC24)/Air!$M$8)</f>
        <v>12860.94421189001</v>
      </c>
      <c r="BE24" s="31">
        <f t="shared" si="45"/>
        <v>2.9959231056227203E-2</v>
      </c>
      <c r="BF24" s="251">
        <f>IF($B24="","",$AO24*ABS($AF24-BC24)/Air!$M$8)</f>
        <v>120039.37168268055</v>
      </c>
      <c r="BG24" s="31">
        <f t="shared" si="46"/>
        <v>1.7164298268385916E-2</v>
      </c>
      <c r="BH24" s="252">
        <f t="shared" si="47"/>
        <v>4.2910745670964789E-3</v>
      </c>
      <c r="BI24" s="32">
        <f>IF($B24="","",(($AF24-BC24)/ABS($AF24-BC24))*Air!$D$14*BH24/2*(($AF24-BC24)^2)*$AI24*$C24)</f>
        <v>0.58340236651981425</v>
      </c>
      <c r="BJ24" s="32">
        <f>IF($B24="","",(-BC24/ABS(BC24))*Air!$D$14*BE24/8*(BC24^2)*$AM24*$C24)</f>
        <v>-2.8063573926801286E-2</v>
      </c>
      <c r="BK24" s="32">
        <f>IF($B24="","",$AK24*$C24*$E24*Air!$D$14*Air!$I$10)</f>
        <v>4.408191418606477</v>
      </c>
      <c r="BL24" s="32">
        <f t="shared" si="48"/>
        <v>4.9635302111994903</v>
      </c>
      <c r="BM24" s="32">
        <f t="shared" si="49"/>
        <v>3.2874980412317241</v>
      </c>
      <c r="BN24" s="32">
        <f t="shared" si="94"/>
        <v>101127.59880869293</v>
      </c>
      <c r="BO24" s="254" t="str">
        <f t="shared" si="24"/>
        <v>out</v>
      </c>
      <c r="BP24" s="243"/>
      <c r="BQ24" s="243"/>
      <c r="BR24" s="32">
        <f t="shared" si="25"/>
        <v>3.1016356353793526</v>
      </c>
      <c r="BS24" s="243">
        <f t="shared" si="50"/>
        <v>1E-4</v>
      </c>
      <c r="BT24" s="243">
        <f>IF($B24="","",IF(BO24="out",-(BS24*$I24*(2*ABS(BR24)/Air!$D$14)^0.5),(BS24*$I24*(2*ABS(BR24)/Air!$C$14)^0.5)))</f>
        <v>-2.2834427556203712E-4</v>
      </c>
      <c r="BU24" s="32">
        <f t="shared" si="51"/>
        <v>-0.22834427556203712</v>
      </c>
      <c r="BV24" s="217">
        <f t="shared" si="52"/>
        <v>0.221662667803464</v>
      </c>
      <c r="BW24" s="31">
        <f t="shared" si="53"/>
        <v>0.14681397215510941</v>
      </c>
      <c r="BX24" s="251">
        <f>IF($B24="","",$AO24*ABS(BW24)/Air!$M$8)</f>
        <v>12905.266693707064</v>
      </c>
      <c r="BY24" s="31">
        <f t="shared" si="54"/>
        <v>2.993499929449998E-2</v>
      </c>
      <c r="BZ24" s="251">
        <f>IF($B24="","",$AO24*ABS($AF24-BW24)/Air!$M$8)</f>
        <v>119995.04920086349</v>
      </c>
      <c r="CA24" s="31">
        <f t="shared" si="55"/>
        <v>1.7165596735868635E-2</v>
      </c>
      <c r="CB24" s="31">
        <f t="shared" si="56"/>
        <v>4.2913991839671588E-3</v>
      </c>
      <c r="CC24" s="32">
        <f>IF($B24="","",(($AF24-BW24)/ABS($AF24-BW24))*Air!$D$14*CB24/2*(($AF24-BW24)^2)*$AI24*$C24)</f>
        <v>0.58301572480206376</v>
      </c>
      <c r="CD24" s="32">
        <f>IF($B24="","",(-BW24/ABS(BW24))*Air!$D$14*BY24/8*(BW24^2)*$AM24*$C24)</f>
        <v>-2.8234482165703637E-2</v>
      </c>
      <c r="CE24" s="32">
        <f>IF($B24="","",$AK24*$C24*$E24*Air!$D$14*Air!$I$10)</f>
        <v>4.408191418606477</v>
      </c>
      <c r="CF24" s="32">
        <f t="shared" si="57"/>
        <v>4.9629726612428371</v>
      </c>
      <c r="CG24" s="32">
        <f t="shared" si="58"/>
        <v>3.2871287588233589</v>
      </c>
      <c r="CH24" s="32">
        <f t="shared" si="59"/>
        <v>101127.58691202724</v>
      </c>
      <c r="CI24" s="254" t="str">
        <f t="shared" si="26"/>
        <v>out</v>
      </c>
      <c r="CJ24" s="243"/>
      <c r="CK24" s="243"/>
      <c r="CL24" s="32">
        <f t="shared" si="27"/>
        <v>3.0897389696910977</v>
      </c>
      <c r="CM24" s="243">
        <f t="shared" si="60"/>
        <v>1E-4</v>
      </c>
      <c r="CN24" s="243">
        <f>IF($B24="","",IF(CI24="out",-(CM24*$I24*(2*ABS(CL24)/Air!$D$14)^0.5),(CM24*$I24*(2*ABS(CL24)/Air!$C$14)^0.5)))</f>
        <v>-2.2790593500104849E-4</v>
      </c>
      <c r="CO24" s="32">
        <f t="shared" si="61"/>
        <v>-0.2279059350010485</v>
      </c>
      <c r="CP24" s="217">
        <f t="shared" si="62"/>
        <v>0.22150366572746541</v>
      </c>
      <c r="CQ24" s="31">
        <f t="shared" si="63"/>
        <v>0.14670866021156212</v>
      </c>
      <c r="CR24" s="251">
        <f>IF($B24="","",$AO24*ABS(CQ24)/Air!$M$8)</f>
        <v>12896.009545374653</v>
      </c>
      <c r="CS24" s="31">
        <f t="shared" si="64"/>
        <v>2.9940050106189064E-2</v>
      </c>
      <c r="CT24" s="251">
        <f>IF($B24="","",$AO24*ABS($AF24-CQ24)/Air!$M$8)</f>
        <v>120004.3063491959</v>
      </c>
      <c r="CU24" s="31">
        <f t="shared" si="65"/>
        <v>1.7165325487480246E-2</v>
      </c>
      <c r="CV24" s="31">
        <f t="shared" si="66"/>
        <v>4.2913313718700614E-3</v>
      </c>
      <c r="CW24" s="32">
        <f>IF($B24="","",(($AF24-CQ24)/ABS($AF24-CQ24))*Air!$D$14*CV24/2*(($AF24-CQ24)^2)*$AI24*$C24)</f>
        <v>0.58309646887841526</v>
      </c>
      <c r="CX24" s="32">
        <f>IF($B24="","",(-CQ24/ABS(CQ24))*Air!$D$14*CS24/8*(CQ24^2)*$AM24*$C24)</f>
        <v>-2.8198747686260104E-2</v>
      </c>
      <c r="CY24" s="32">
        <f>IF($B24="","",$AK24*$C24*$E24*Air!$D$14*Air!$I$10)</f>
        <v>4.408191418606477</v>
      </c>
      <c r="CZ24" s="32">
        <f t="shared" si="67"/>
        <v>4.9630891397986323</v>
      </c>
      <c r="DA24" s="32">
        <f t="shared" si="68"/>
        <v>3.2872059061374133</v>
      </c>
      <c r="DB24" s="32">
        <f t="shared" si="69"/>
        <v>101127.58789775817</v>
      </c>
      <c r="DC24" s="254" t="str">
        <f t="shared" si="28"/>
        <v>out</v>
      </c>
      <c r="DD24" s="243"/>
      <c r="DE24" s="243"/>
      <c r="DF24" s="32">
        <f t="shared" si="29"/>
        <v>3.0907247006252874</v>
      </c>
      <c r="DG24" s="243">
        <f t="shared" si="70"/>
        <v>1E-4</v>
      </c>
      <c r="DH24" s="243">
        <f>IF($B24="","",IF(DC24="out",-(DG24*$I24*(2*ABS(DF24)/Air!$D$14)^0.5),(DG24*$I24*(2*ABS(DF24)/Air!$C$14)^0.5)))</f>
        <v>-2.2794228694165449E-4</v>
      </c>
      <c r="DI24" s="32">
        <f t="shared" si="71"/>
        <v>-0.2279422869416545</v>
      </c>
      <c r="DJ24" s="217">
        <f t="shared" si="72"/>
        <v>0.22153172284442457</v>
      </c>
      <c r="DK24" s="31">
        <f t="shared" si="73"/>
        <v>0.14672724329922776</v>
      </c>
      <c r="DL24" s="251">
        <f>IF($B24="","",$AO24*ABS(DK24)/Air!$M$8)</f>
        <v>12897.643039100061</v>
      </c>
      <c r="DM24" s="31">
        <f t="shared" si="74"/>
        <v>2.993915846157055E-2</v>
      </c>
      <c r="DN24" s="251">
        <f>IF($B24="","",$AO24*ABS($AF24-DK24)/Air!$M$8)</f>
        <v>120002.6728554705</v>
      </c>
      <c r="DO24" s="31">
        <f t="shared" si="75"/>
        <v>1.7165373349319082E-2</v>
      </c>
      <c r="DP24" s="31">
        <f t="shared" si="76"/>
        <v>4.2913433373297704E-3</v>
      </c>
      <c r="DQ24" s="32">
        <f>IF($B24="","",(($AF24-DK24)/ABS($AF24-DK24))*Air!$D$14*DP24/2*(($AF24-DK24)^2)*$AI24*$C24)</f>
        <v>0.58308222061126247</v>
      </c>
      <c r="DR24" s="32">
        <f>IF($B24="","",(-DK24/ABS(DK24))*Air!$D$14*DM24/8*(DK24^2)*$AM24*$C24)</f>
        <v>-2.8205051818215778E-2</v>
      </c>
      <c r="DS24" s="32">
        <f>IF($B24="","",$AK24*$C24*$E24*Air!$D$14*Air!$I$10)</f>
        <v>4.408191418606477</v>
      </c>
      <c r="DT24" s="32">
        <f t="shared" si="77"/>
        <v>4.9630685873995235</v>
      </c>
      <c r="DU24" s="32">
        <f t="shared" si="78"/>
        <v>3.2871922936541726</v>
      </c>
      <c r="DV24" s="32">
        <f t="shared" si="79"/>
        <v>101127.58772512877</v>
      </c>
      <c r="DW24" s="254" t="str">
        <f t="shared" si="30"/>
        <v>out</v>
      </c>
      <c r="DX24" s="243"/>
      <c r="DY24" s="243"/>
      <c r="DZ24" s="32">
        <f t="shared" si="31"/>
        <v>3.0905520712258294</v>
      </c>
      <c r="EA24" s="243">
        <f t="shared" si="80"/>
        <v>1E-4</v>
      </c>
      <c r="EB24" s="243">
        <f>IF($B24="","",IF(DW24="out",-(EA24*$I24*(2*ABS(DZ24)/Air!$D$14)^0.5),(EA24*$I24*(2*ABS(DZ24)/Air!$C$14)^0.5)))</f>
        <v>-2.2793592110622912E-4</v>
      </c>
      <c r="EC24" s="32">
        <f t="shared" si="81"/>
        <v>-0.22793592110622912</v>
      </c>
      <c r="ED24" s="217">
        <f t="shared" si="82"/>
        <v>0.22152677873930801</v>
      </c>
      <c r="EE24" s="31">
        <f t="shared" si="83"/>
        <v>0.1467239686670215</v>
      </c>
      <c r="EF24" s="251">
        <f>IF($B24="","",$AO24*ABS(EE24)/Air!$M$8)</f>
        <v>12897.355191824183</v>
      </c>
      <c r="EG24" s="31">
        <f t="shared" si="84"/>
        <v>2.9939315571210486E-2</v>
      </c>
      <c r="EH24" s="251">
        <f>IF($B24="","",$AO24*ABS($AF24-EE24)/Air!$M$8)</f>
        <v>120002.96070274639</v>
      </c>
      <c r="EI24" s="31">
        <f t="shared" si="85"/>
        <v>1.7165364915248796E-2</v>
      </c>
      <c r="EJ24" s="31">
        <f t="shared" si="86"/>
        <v>4.291341228812199E-3</v>
      </c>
      <c r="EK24" s="32">
        <f>IF($B24="","",(($AF24-EE24)/ABS($AF24-EE24))*Air!$D$14*EJ24/2*(($AF24-EE24)^2)*$AI24*$C24)</f>
        <v>0.58308473136858541</v>
      </c>
      <c r="EL24" s="32">
        <f>IF($B24="","",(-EE24/ABS(EE24))*Air!$D$14*EG24/8*(EE24^2)*$AM24*$C24)</f>
        <v>-2.8203940884807349E-2</v>
      </c>
      <c r="EM24" s="32">
        <f>IF($B24="","",$AK24*$C24*$E24*Air!$D$14*Air!$I$10)</f>
        <v>4.408191418606477</v>
      </c>
      <c r="EN24" s="32">
        <f t="shared" si="87"/>
        <v>4.9630722090902548</v>
      </c>
      <c r="EO24" s="32">
        <f t="shared" si="88"/>
        <v>3.2871946924108397</v>
      </c>
      <c r="EP24" s="32">
        <f t="shared" si="89"/>
        <v>101127.58775634447</v>
      </c>
      <c r="EQ24" s="254" t="str">
        <f t="shared" si="32"/>
        <v>out</v>
      </c>
      <c r="ER24" s="256"/>
      <c r="ES24" s="256"/>
      <c r="ET24" s="32">
        <f t="shared" si="33"/>
        <v>3.0905832869175356</v>
      </c>
      <c r="EU24" s="243">
        <f t="shared" si="90"/>
        <v>1E-4</v>
      </c>
      <c r="EV24" s="243">
        <f>IF($B24="","",IF(EQ24="out",-(EU24*$I24*(2*ABS(ET24)/Air!$D$14)^0.5),(EU24*$I24*(2*ABS(ET24)/Air!$C$14)^0.5)))</f>
        <v>-2.2793707222087007E-4</v>
      </c>
      <c r="EW24" s="32">
        <f t="shared" si="91"/>
        <v>-0.22793707222087006</v>
      </c>
      <c r="EX24" s="259">
        <f t="shared" si="92"/>
        <v>0.22152758274630993</v>
      </c>
    </row>
    <row r="25" spans="1:154" customFormat="1" x14ac:dyDescent="0.2">
      <c r="A25" s="61"/>
      <c r="B25" s="246" t="s">
        <v>163</v>
      </c>
      <c r="C25" s="247">
        <v>3441</v>
      </c>
      <c r="D25" s="247">
        <v>1.63</v>
      </c>
      <c r="E25" s="258">
        <v>1.49E-3</v>
      </c>
      <c r="F25" s="247">
        <v>1.2999999999999999E-2</v>
      </c>
      <c r="G25" s="239">
        <v>1E-3</v>
      </c>
      <c r="H25" s="238">
        <v>1E-4</v>
      </c>
      <c r="I25" s="239">
        <v>1</v>
      </c>
      <c r="J25" s="240">
        <v>21.752559999999999</v>
      </c>
      <c r="K25" s="240">
        <v>21.752559999999999</v>
      </c>
      <c r="L25" s="32">
        <f t="shared" si="95"/>
        <v>5.1270899999999999</v>
      </c>
      <c r="M25" s="240">
        <f t="shared" si="93"/>
        <v>15.972067500000003</v>
      </c>
      <c r="N25" s="239">
        <v>0.03</v>
      </c>
      <c r="O25" s="234"/>
      <c r="P25" s="92">
        <f>IF($B25="","",EP25)</f>
        <v>101130.87495103688</v>
      </c>
      <c r="Q25" s="93">
        <f t="shared" si="20"/>
        <v>4.2336470051377546</v>
      </c>
      <c r="R25" s="99">
        <f>IF($B25="","",EX25*1000)</f>
        <v>221.26080348730423</v>
      </c>
      <c r="S25" s="100">
        <f>IF($B25="","",EE25)</f>
        <v>0.13817861311161223</v>
      </c>
      <c r="T25" s="95">
        <f>IF($B25="","",EW25)</f>
        <v>-0.26677925900571303</v>
      </c>
      <c r="U25" s="231"/>
      <c r="V25" s="124">
        <f t="shared" si="4"/>
        <v>0.59699999999999998</v>
      </c>
      <c r="W25" s="125">
        <f t="shared" si="5"/>
        <v>3.4056494836450191</v>
      </c>
      <c r="X25" s="126">
        <f t="shared" si="6"/>
        <v>0.17529695961577327</v>
      </c>
      <c r="Y25" s="126">
        <f>IF($B25="","",VLOOKUP(X25,Depth!$A$4:$B$1004,2,1))</f>
        <v>0.28299999999999997</v>
      </c>
      <c r="Z25" s="127">
        <f t="shared" si="7"/>
        <v>0.46128999999999992</v>
      </c>
      <c r="AA25" s="128" t="str">
        <f t="shared" si="8"/>
        <v/>
      </c>
      <c r="AB25" s="129">
        <f t="shared" si="9"/>
        <v>1.1218683324277348</v>
      </c>
      <c r="AC25" s="129">
        <f t="shared" si="10"/>
        <v>0.74517299310681206</v>
      </c>
      <c r="AD25" s="31">
        <f t="shared" si="11"/>
        <v>0.48546355163300531</v>
      </c>
      <c r="AE25" s="128">
        <f t="shared" si="12"/>
        <v>1.8286453818572075</v>
      </c>
      <c r="AF25" s="130">
        <f t="shared" si="13"/>
        <v>1.2265009024890829</v>
      </c>
      <c r="AG25" s="122">
        <f t="shared" si="14"/>
        <v>0.59542148420343655</v>
      </c>
      <c r="AH25" s="131">
        <f t="shared" si="15"/>
        <v>-2.6440800612452745E-3</v>
      </c>
      <c r="AI25" s="132">
        <f t="shared" si="16"/>
        <v>1.4684879787046266</v>
      </c>
      <c r="AJ25" s="128"/>
      <c r="AK25" s="159">
        <f t="shared" si="34"/>
        <v>1.6012608286976748</v>
      </c>
      <c r="AL25" s="128" t="str">
        <f t="shared" si="35"/>
        <v/>
      </c>
      <c r="AM25" s="128">
        <f t="shared" si="36"/>
        <v>3.2921506434941548</v>
      </c>
      <c r="AN25" s="128">
        <f t="shared" si="37"/>
        <v>0.3363542070240369</v>
      </c>
      <c r="AO25" s="128">
        <f t="shared" si="38"/>
        <v>1.3454168280961476</v>
      </c>
      <c r="AP25" s="160">
        <f t="shared" si="39"/>
        <v>7.4326407929285764E-4</v>
      </c>
      <c r="AQ25" s="31"/>
      <c r="AR25" s="174">
        <f>IF($B25="","",Air!$C$17*((J25-K25)/10)^Air!$C$28)</f>
        <v>0</v>
      </c>
      <c r="AS25" s="36">
        <f>IF($B25="","",IF(E$8=B25,E$7,Air!$C$14/2*AR25^2))</f>
        <v>0</v>
      </c>
      <c r="AT25" s="32">
        <f t="shared" si="40"/>
        <v>16.433357500000003</v>
      </c>
      <c r="AU25" s="32">
        <f t="shared" si="41"/>
        <v>21.752559999999999</v>
      </c>
      <c r="AV25" s="32">
        <f>IF($B25="","",Air!$I$11-AU25*Air!$C$14*Air!$I$10-AS25)</f>
        <v>101064.58188354355</v>
      </c>
      <c r="AW25" s="175">
        <f t="shared" si="42"/>
        <v>5.3192024999999958</v>
      </c>
      <c r="AX25" s="175">
        <f>IF($B25="","",AW25*Air!$C$14*Air!$I$10)</f>
        <v>63.680628675448077</v>
      </c>
      <c r="AY25" s="176">
        <f>IF($B25="","",AW25*Air!$D$14*Air!$I$10)</f>
        <v>62.059420488191662</v>
      </c>
      <c r="AZ25" s="62"/>
      <c r="BA25" s="250">
        <f t="shared" si="22"/>
        <v>0.22090137864947623</v>
      </c>
      <c r="BB25" s="128" t="str">
        <f t="shared" si="43"/>
        <v/>
      </c>
      <c r="BC25" s="31">
        <f t="shared" si="44"/>
        <v>0.13795465091663925</v>
      </c>
      <c r="BD25" s="251">
        <f>IF($B25="","",$AO25*ABS(BC25)/Air!$M$8)</f>
        <v>12373.767257158406</v>
      </c>
      <c r="BE25" s="31">
        <f t="shared" si="45"/>
        <v>3.021100252041083E-2</v>
      </c>
      <c r="BF25" s="251">
        <f>IF($B25="","",$AO25*ABS($AF25-BC25)/Air!$M$8)</f>
        <v>97636.5630017699</v>
      </c>
      <c r="BG25" s="31">
        <f t="shared" si="46"/>
        <v>1.7914266644501877E-2</v>
      </c>
      <c r="BH25" s="252">
        <f t="shared" si="47"/>
        <v>4.4785666611254693E-3</v>
      </c>
      <c r="BI25" s="32">
        <f>IF($B25="","",(($AF25-BC25)/ABS($AF25-BC25))*Air!$D$14*BH25/2*(($AF25-BC25)^2)*$AI25*$C25)</f>
        <v>15.951385283036391</v>
      </c>
      <c r="BJ25" s="32">
        <f>IF($B25="","",(-BC25/ABS(BC25))*Air!$D$14*BE25/8*(BC25^2)*$AM25*$C25)</f>
        <v>-0.96861843796778424</v>
      </c>
      <c r="BK25" s="32">
        <f>IF($B25="","",$AK25*$C25*$E25*Air!$D$14*Air!$I$10)</f>
        <v>95.78427414991252</v>
      </c>
      <c r="BL25" s="32">
        <f t="shared" si="48"/>
        <v>110.76704099498113</v>
      </c>
      <c r="BM25" s="32">
        <f t="shared" si="49"/>
        <v>69.174889568159443</v>
      </c>
      <c r="BN25" s="32">
        <f t="shared" si="94"/>
        <v>101130.88630673416</v>
      </c>
      <c r="BO25" s="254" t="str">
        <f t="shared" si="24"/>
        <v>out</v>
      </c>
      <c r="BP25" s="243"/>
      <c r="BQ25" s="243"/>
      <c r="BR25" s="32">
        <f t="shared" si="25"/>
        <v>4.2450027024169685</v>
      </c>
      <c r="BS25" s="243">
        <f t="shared" si="50"/>
        <v>1E-4</v>
      </c>
      <c r="BT25" s="243">
        <f>IF($B25="","",IF(BO25="out",-(BS25*$I25*(2*ABS(BR25)/Air!$D$14)^0.5),(BS25*$I25*(2*ABS(BR25)/Air!$C$14)^0.5)))</f>
        <v>-2.6713680366838413E-4</v>
      </c>
      <c r="BU25" s="32">
        <f t="shared" si="51"/>
        <v>-0.26713680366838416</v>
      </c>
      <c r="BV25" s="217">
        <f t="shared" si="52"/>
        <v>0.22139553099979561</v>
      </c>
      <c r="BW25" s="31">
        <f t="shared" si="53"/>
        <v>0.13826325295165018</v>
      </c>
      <c r="BX25" s="251">
        <f>IF($B25="","",$AO25*ABS(BW25)/Air!$M$8)</f>
        <v>12401.447148564301</v>
      </c>
      <c r="BY25" s="31">
        <f t="shared" si="54"/>
        <v>3.0194936575844319E-2</v>
      </c>
      <c r="BZ25" s="251">
        <f>IF($B25="","",$AO25*ABS($AF25-BW25)/Air!$M$8)</f>
        <v>97608.883110364011</v>
      </c>
      <c r="CA25" s="31">
        <f t="shared" si="55"/>
        <v>1.791532960752493E-2</v>
      </c>
      <c r="CB25" s="31">
        <f t="shared" si="56"/>
        <v>4.4788324018812326E-3</v>
      </c>
      <c r="CC25" s="32">
        <f>IF($B25="","",(($AF25-BW25)/ABS($AF25-BW25))*Air!$D$14*CB25/2*(($AF25-BW25)^2)*$AI25*$C25)</f>
        <v>15.943288110549895</v>
      </c>
      <c r="CD25" s="32">
        <f>IF($B25="","",(-BW25/ABS(BW25))*Air!$D$14*BY25/8*(BW25^2)*$AM25*$C25)</f>
        <v>-0.97243943866906624</v>
      </c>
      <c r="CE25" s="32">
        <f>IF($B25="","",$AK25*$C25*$E25*Air!$D$14*Air!$I$10)</f>
        <v>95.78427414991252</v>
      </c>
      <c r="CF25" s="32">
        <f t="shared" si="57"/>
        <v>110.75512282179335</v>
      </c>
      <c r="CG25" s="32">
        <f t="shared" si="58"/>
        <v>69.167446575129091</v>
      </c>
      <c r="CH25" s="32">
        <f t="shared" si="59"/>
        <v>101130.87404078606</v>
      </c>
      <c r="CI25" s="254" t="str">
        <f t="shared" si="26"/>
        <v>out</v>
      </c>
      <c r="CJ25" s="243"/>
      <c r="CK25" s="243"/>
      <c r="CL25" s="32">
        <f t="shared" si="27"/>
        <v>4.2327367543184664</v>
      </c>
      <c r="CM25" s="243">
        <f t="shared" si="60"/>
        <v>1E-4</v>
      </c>
      <c r="CN25" s="243">
        <f>IF($B25="","",IF(CI25="out",-(CM25*$I25*(2*ABS(CL25)/Air!$D$14)^0.5),(CM25*$I25*(2*ABS(CL25)/Air!$C$14)^0.5)))</f>
        <v>-2.6675057816708095E-4</v>
      </c>
      <c r="CO25" s="32">
        <f t="shared" si="61"/>
        <v>-0.26675057816708098</v>
      </c>
      <c r="CP25" s="217">
        <f t="shared" si="62"/>
        <v>0.22123691514929833</v>
      </c>
      <c r="CQ25" s="31">
        <f t="shared" si="63"/>
        <v>0.13816419610366229</v>
      </c>
      <c r="CR25" s="251">
        <f>IF($B25="","",$AO25*ABS(CQ25)/Air!$M$8)</f>
        <v>12392.562298549563</v>
      </c>
      <c r="CS25" s="31">
        <f t="shared" si="64"/>
        <v>3.0200087722862749E-2</v>
      </c>
      <c r="CT25" s="251">
        <f>IF($B25="","",$AO25*ABS($AF25-CQ25)/Air!$M$8)</f>
        <v>97617.767960378726</v>
      </c>
      <c r="CU25" s="31">
        <f t="shared" si="65"/>
        <v>1.7914988368411901E-2</v>
      </c>
      <c r="CV25" s="31">
        <f t="shared" si="66"/>
        <v>4.4787470921029754E-3</v>
      </c>
      <c r="CW25" s="32">
        <f>IF($B25="","",(($AF25-CQ25)/ABS($AF25-CQ25))*Air!$D$14*CV25/2*(($AF25-CQ25)^2)*$AI25*$C25)</f>
        <v>15.945886986432587</v>
      </c>
      <c r="CX25" s="32">
        <f>IF($B25="","",(-CQ25/ABS(CQ25))*Air!$D$14*CS25/8*(CQ25^2)*$AM25*$C25)</f>
        <v>-0.97121221252212153</v>
      </c>
      <c r="CY25" s="32">
        <f>IF($B25="","",$AK25*$C25*$E25*Air!$D$14*Air!$I$10)</f>
        <v>95.78427414991252</v>
      </c>
      <c r="CZ25" s="32">
        <f t="shared" si="67"/>
        <v>110.75894892382298</v>
      </c>
      <c r="DA25" s="32">
        <f t="shared" si="68"/>
        <v>69.169836005983242</v>
      </c>
      <c r="DB25" s="32">
        <f t="shared" si="69"/>
        <v>101130.87510366431</v>
      </c>
      <c r="DC25" s="254" t="str">
        <f t="shared" si="28"/>
        <v>out</v>
      </c>
      <c r="DD25" s="243"/>
      <c r="DE25" s="243"/>
      <c r="DF25" s="32">
        <f t="shared" si="29"/>
        <v>4.2337996325659333</v>
      </c>
      <c r="DG25" s="243">
        <f t="shared" si="70"/>
        <v>1E-4</v>
      </c>
      <c r="DH25" s="243">
        <f>IF($B25="","",IF(DC25="out",-(DG25*$I25*(2*ABS(DF25)/Air!$D$14)^0.5),(DG25*$I25*(2*ABS(DF25)/Air!$C$14)^0.5)))</f>
        <v>-2.6678406779883751E-4</v>
      </c>
      <c r="DI25" s="32">
        <f t="shared" si="71"/>
        <v>-0.26678406779883751</v>
      </c>
      <c r="DJ25" s="217">
        <f t="shared" si="72"/>
        <v>0.22126493877662573</v>
      </c>
      <c r="DK25" s="31">
        <f t="shared" si="73"/>
        <v>0.13818169707965894</v>
      </c>
      <c r="DL25" s="251">
        <f>IF($B25="","",$AO25*ABS(DK25)/Air!$M$8)</f>
        <v>12394.132039057162</v>
      </c>
      <c r="DM25" s="31">
        <f t="shared" si="74"/>
        <v>3.0199177240652061E-2</v>
      </c>
      <c r="DN25" s="251">
        <f>IF($B25="","",$AO25*ABS($AF25-DK25)/Air!$M$8)</f>
        <v>97616.198219871134</v>
      </c>
      <c r="DO25" s="31">
        <f t="shared" si="75"/>
        <v>1.7915048654234055E-2</v>
      </c>
      <c r="DP25" s="31">
        <f t="shared" si="76"/>
        <v>4.4787621635585138E-3</v>
      </c>
      <c r="DQ25" s="32">
        <f>IF($B25="","",(($AF25-DK25)/ABS($AF25-DK25))*Air!$D$14*DP25/2*(($AF25-DK25)^2)*$AI25*$C25)</f>
        <v>15.945427813404176</v>
      </c>
      <c r="DR25" s="32">
        <f>IF($B25="","",(-DK25/ABS(DK25))*Air!$D$14*DM25/8*(DK25^2)*$AM25*$C25)</f>
        <v>-0.97142898318762227</v>
      </c>
      <c r="DS25" s="32">
        <f>IF($B25="","",$AK25*$C25*$E25*Air!$D$14*Air!$I$10)</f>
        <v>95.78427414991252</v>
      </c>
      <c r="DT25" s="32">
        <f t="shared" si="77"/>
        <v>110.75827298012908</v>
      </c>
      <c r="DU25" s="32">
        <f t="shared" si="78"/>
        <v>69.169413873822265</v>
      </c>
      <c r="DV25" s="32">
        <f t="shared" si="79"/>
        <v>101130.87491742244</v>
      </c>
      <c r="DW25" s="254" t="str">
        <f t="shared" si="30"/>
        <v>out</v>
      </c>
      <c r="DX25" s="243"/>
      <c r="DY25" s="243"/>
      <c r="DZ25" s="32">
        <f t="shared" si="31"/>
        <v>4.2336133906937903</v>
      </c>
      <c r="EA25" s="243">
        <f t="shared" si="80"/>
        <v>1E-4</v>
      </c>
      <c r="EB25" s="243">
        <f>IF($B25="","",IF(DW25="out",-(EA25*$I25*(2*ABS(DZ25)/Air!$D$14)^0.5),(EA25*$I25*(2*ABS(DZ25)/Air!$C$14)^0.5)))</f>
        <v>-2.6677819991242511E-4</v>
      </c>
      <c r="EC25" s="32">
        <f t="shared" si="81"/>
        <v>-0.26677819991242513</v>
      </c>
      <c r="ED25" s="217">
        <f t="shared" si="82"/>
        <v>0.2212600005393956</v>
      </c>
      <c r="EE25" s="31">
        <f t="shared" si="83"/>
        <v>0.13817861311161223</v>
      </c>
      <c r="EF25" s="251">
        <f>IF($B25="","",$AO25*ABS(EE25)/Air!$M$8)</f>
        <v>12393.855424223339</v>
      </c>
      <c r="EG25" s="31">
        <f t="shared" si="84"/>
        <v>3.0199337670625125E-2</v>
      </c>
      <c r="EH25" s="251">
        <f>IF($B25="","",$AO25*ABS($AF25-EE25)/Air!$M$8)</f>
        <v>97616.474834704961</v>
      </c>
      <c r="EI25" s="31">
        <f t="shared" si="85"/>
        <v>1.7915038030759844E-2</v>
      </c>
      <c r="EJ25" s="31">
        <f t="shared" si="86"/>
        <v>4.4787595076899609E-3</v>
      </c>
      <c r="EK25" s="32">
        <f>IF($B25="","",(($AF25-EE25)/ABS($AF25-EE25))*Air!$D$14*EJ25/2*(($AF25-EE25)^2)*$AI25*$C25)</f>
        <v>15.945508727029591</v>
      </c>
      <c r="EL25" s="32">
        <f>IF($B25="","",(-EE25/ABS(EE25))*Air!$D$14*EG25/8*(EE25^2)*$AM25*$C25)</f>
        <v>-0.97139078294522418</v>
      </c>
      <c r="EM25" s="32">
        <f>IF($B25="","",$AK25*$C25*$E25*Air!$D$14*Air!$I$10)</f>
        <v>95.78427414991252</v>
      </c>
      <c r="EN25" s="32">
        <f t="shared" si="87"/>
        <v>110.75839209399689</v>
      </c>
      <c r="EO25" s="32">
        <f t="shared" si="88"/>
        <v>69.169488261370915</v>
      </c>
      <c r="EP25" s="32">
        <f t="shared" si="89"/>
        <v>101130.87495103688</v>
      </c>
      <c r="EQ25" s="254" t="str">
        <f t="shared" si="32"/>
        <v>out</v>
      </c>
      <c r="ER25" s="256"/>
      <c r="ES25" s="256"/>
      <c r="ET25" s="32">
        <f t="shared" si="33"/>
        <v>4.2336470051377546</v>
      </c>
      <c r="EU25" s="243">
        <f t="shared" si="90"/>
        <v>1E-4</v>
      </c>
      <c r="EV25" s="243">
        <f>IF($B25="","",IF(EQ25="out",-(EU25*$I25*(2*ABS(ET25)/Air!$D$14)^0.5),(EU25*$I25*(2*ABS(ET25)/Air!$C$14)^0.5)))</f>
        <v>-2.6677925900571301E-4</v>
      </c>
      <c r="EW25" s="32">
        <f t="shared" si="91"/>
        <v>-0.26677925900571303</v>
      </c>
      <c r="EX25" s="259">
        <f t="shared" si="92"/>
        <v>0.22126080348730423</v>
      </c>
    </row>
    <row r="26" spans="1:154" customFormat="1" x14ac:dyDescent="0.2">
      <c r="A26" s="61"/>
      <c r="B26" s="246" t="s">
        <v>164</v>
      </c>
      <c r="C26" s="247">
        <v>30</v>
      </c>
      <c r="D26" s="247">
        <v>1.5489999999999999</v>
      </c>
      <c r="E26" s="258">
        <v>1.4992499999999999E-3</v>
      </c>
      <c r="F26" s="247">
        <v>1.2999999999999999E-2</v>
      </c>
      <c r="G26" s="239">
        <v>1E-3</v>
      </c>
      <c r="H26" s="238">
        <v>1E-4</v>
      </c>
      <c r="I26" s="239">
        <v>1</v>
      </c>
      <c r="J26" s="240">
        <v>21.640800000000002</v>
      </c>
      <c r="K26" s="240">
        <v>21.640800000000002</v>
      </c>
      <c r="L26" s="129">
        <f>C26*E26</f>
        <v>4.4977499999999997E-2</v>
      </c>
      <c r="M26" s="240">
        <v>10.917936000000001</v>
      </c>
      <c r="N26" s="239">
        <v>0</v>
      </c>
      <c r="O26" s="234"/>
      <c r="P26" s="92">
        <f>IF($B26="","",EP26)</f>
        <v>101200.04443929825</v>
      </c>
      <c r="Q26" s="93">
        <f t="shared" si="20"/>
        <v>14.496251116608619</v>
      </c>
      <c r="R26" s="99">
        <f>IF($B26="","",EX26*1000)</f>
        <v>220.76714956554306</v>
      </c>
      <c r="S26" s="100">
        <f>IF($B26="","",EE26)</f>
        <v>0.15742115365904097</v>
      </c>
      <c r="T26" s="95">
        <f>IF($B26="","",EW26)</f>
        <v>-0.49365392176118272</v>
      </c>
      <c r="U26" s="231"/>
      <c r="V26" s="124">
        <f t="shared" si="4"/>
        <v>0.59699999999999998</v>
      </c>
      <c r="W26" s="125">
        <f t="shared" si="5"/>
        <v>2.9820437513177063</v>
      </c>
      <c r="X26" s="126">
        <f t="shared" si="6"/>
        <v>0.20019826997380485</v>
      </c>
      <c r="Y26" s="126">
        <f>IF($B26="","",VLOOKUP(X26,Depth!$A$4:$B$1004,2,1))</f>
        <v>0.30299999999999999</v>
      </c>
      <c r="Z26" s="127">
        <f t="shared" si="7"/>
        <v>0.46934699999999996</v>
      </c>
      <c r="AA26" s="128">
        <f t="shared" si="8"/>
        <v>0.46934699999999996</v>
      </c>
      <c r="AB26" s="129">
        <f t="shared" si="9"/>
        <v>1.1658167383276696</v>
      </c>
      <c r="AC26" s="129">
        <f t="shared" si="10"/>
        <v>0.69931546194003702</v>
      </c>
      <c r="AD26" s="31">
        <f t="shared" si="11"/>
        <v>0.48209198293656103</v>
      </c>
      <c r="AE26" s="128">
        <f t="shared" si="12"/>
        <v>1.8058501276695602</v>
      </c>
      <c r="AF26" s="130">
        <f t="shared" si="13"/>
        <v>1.2348830035267659</v>
      </c>
      <c r="AG26" s="122">
        <f t="shared" si="14"/>
        <v>0.59532719586487493</v>
      </c>
      <c r="AH26" s="131">
        <f t="shared" si="15"/>
        <v>-2.8020169767588778E-3</v>
      </c>
      <c r="AI26" s="132">
        <f t="shared" si="16"/>
        <v>1.4237020707872836</v>
      </c>
      <c r="AJ26" s="128"/>
      <c r="AK26" s="159">
        <f t="shared" si="34"/>
        <v>1.4023931557174394</v>
      </c>
      <c r="AL26" s="128">
        <f t="shared" si="35"/>
        <v>1.4023931557174394</v>
      </c>
      <c r="AM26" s="128">
        <f t="shared" si="36"/>
        <v>3.0604768927410295</v>
      </c>
      <c r="AN26" s="128">
        <f t="shared" si="37"/>
        <v>0.31274245901505815</v>
      </c>
      <c r="AO26" s="128">
        <f t="shared" si="38"/>
        <v>1.2509698360602326</v>
      </c>
      <c r="AP26" s="160">
        <f t="shared" si="39"/>
        <v>7.9937978612607517E-4</v>
      </c>
      <c r="AQ26" s="31"/>
      <c r="AR26" s="174">
        <f>IF($B26="","",Air!$C$17*((J26-K26)/10)^Air!$C$28)</f>
        <v>0</v>
      </c>
      <c r="AS26" s="36">
        <f>IF($B26="","",IF(E$8=B26,E$7,Air!$C$14/2*AR26^2))</f>
        <v>0</v>
      </c>
      <c r="AT26" s="32">
        <f t="shared" si="40"/>
        <v>11.387283</v>
      </c>
      <c r="AU26" s="32">
        <f t="shared" si="41"/>
        <v>21.640800000000002</v>
      </c>
      <c r="AV26" s="32">
        <f>IF($B26="","",Air!$I$11-AU26*Air!$C$14*Air!$I$10-AS26)</f>
        <v>101065.9198561176</v>
      </c>
      <c r="AW26" s="175">
        <f t="shared" si="42"/>
        <v>10.253517000000002</v>
      </c>
      <c r="AX26" s="175">
        <f>IF($B26="","",AW26*Air!$C$14*Air!$I$10)</f>
        <v>122.75344070739834</v>
      </c>
      <c r="AY26" s="176">
        <f>IF($B26="","",AW26*Air!$D$14*Air!$I$10)</f>
        <v>119.6283320640307</v>
      </c>
      <c r="AZ26" s="62"/>
      <c r="BA26" s="250">
        <f>IF($B26="","",IF(BB26="",BA27,BB26))</f>
        <v>0.22090137864947623</v>
      </c>
      <c r="BB26" s="128">
        <f t="shared" si="43"/>
        <v>0.22090137864947623</v>
      </c>
      <c r="BC26" s="31">
        <f t="shared" si="44"/>
        <v>0.15751743920660183</v>
      </c>
      <c r="BD26" s="251">
        <f>IF($B26="","",$AO26*ABS(BC26)/Air!$M$8)</f>
        <v>13136.637673394023</v>
      </c>
      <c r="BE26" s="31">
        <f t="shared" si="45"/>
        <v>2.9874652200449766E-2</v>
      </c>
      <c r="BF26" s="251">
        <f>IF($B26="","",$AO26*ABS($AF26-BC26)/Air!$M$8)</f>
        <v>89850.121558302373</v>
      </c>
      <c r="BG26" s="31">
        <f t="shared" si="46"/>
        <v>1.8229932411904945E-2</v>
      </c>
      <c r="BH26" s="252">
        <f t="shared" si="47"/>
        <v>4.5574831029762362E-3</v>
      </c>
      <c r="BI26" s="32">
        <f>IF($B26="","",(($AF26-BC26)/ABS($AF26-BC26))*Air!$D$14*BH26/2*(($AF26-BC26)^2)*$AI26*$C26)</f>
        <v>0.13440088838841224</v>
      </c>
      <c r="BJ26" s="32">
        <f>IF($B26="","",(-BC26/ABS(BC26))*Air!$D$14*BE26/8*(BC26^2)*$AM26*$C26)</f>
        <v>-1.0120944241277062E-2</v>
      </c>
      <c r="BK26" s="32">
        <f>IF($B26="","",$AK26*$C26*$E26*Air!$D$14*Air!$I$10)</f>
        <v>0.73591268257266396</v>
      </c>
      <c r="BL26" s="32">
        <f t="shared" si="48"/>
        <v>0.86019262671979912</v>
      </c>
      <c r="BM26" s="32">
        <f t="shared" si="49"/>
        <v>0.61337480378656006</v>
      </c>
      <c r="BN26" s="32">
        <f t="shared" si="94"/>
        <v>101200.06119630233</v>
      </c>
      <c r="BO26" s="254" t="str">
        <f t="shared" si="24"/>
        <v>out</v>
      </c>
      <c r="BP26" s="243"/>
      <c r="BQ26" s="243"/>
      <c r="BR26" s="32">
        <f t="shared" si="25"/>
        <v>14.513008120688028</v>
      </c>
      <c r="BS26" s="243">
        <f t="shared" si="50"/>
        <v>1E-4</v>
      </c>
      <c r="BT26" s="243">
        <f>IF($B26="","",IF(BO26="out",-(BS26*$I26*(2*ABS(BR26)/Air!$D$14)^0.5),(BS26*$I26*(2*ABS(BR26)/Air!$C$14)^0.5)))</f>
        <v>-4.939391600457207E-4</v>
      </c>
      <c r="BU26" s="32">
        <f t="shared" si="51"/>
        <v>-0.49393916004572069</v>
      </c>
      <c r="BV26" s="217">
        <f t="shared" si="52"/>
        <v>0.22090159183974989</v>
      </c>
      <c r="BW26" s="31">
        <f t="shared" si="53"/>
        <v>0.15751759122550807</v>
      </c>
      <c r="BX26" s="251">
        <f>IF($B26="","",$AO26*ABS(BW26)/Air!$M$8)</f>
        <v>13136.650351465107</v>
      </c>
      <c r="BY26" s="31">
        <f t="shared" si="54"/>
        <v>2.9874645498547785E-2</v>
      </c>
      <c r="BZ26" s="251">
        <f>IF($B26="","",$AO26*ABS($AF26-BW26)/Air!$M$8)</f>
        <v>89850.108880231317</v>
      </c>
      <c r="CA26" s="31">
        <f t="shared" si="55"/>
        <v>1.8229932954903851E-2</v>
      </c>
      <c r="CB26" s="31">
        <f t="shared" si="56"/>
        <v>4.5574832387259628E-3</v>
      </c>
      <c r="CC26" s="32">
        <f>IF($B26="","",(($AF26-BW26)/ABS($AF26-BW26))*Air!$D$14*CB26/2*(($AF26-BW26)^2)*$AI26*$C26)</f>
        <v>0.13440085446310876</v>
      </c>
      <c r="CD26" s="32">
        <f>IF($B26="","",(-BW26/ABS(BW26))*Air!$D$14*BY26/8*(BW26^2)*$AM26*$C26)</f>
        <v>-1.012096150610527E-2</v>
      </c>
      <c r="CE26" s="32">
        <f>IF($B26="","",$AK26*$C26*$E26*Air!$D$14*Air!$I$10)</f>
        <v>0.73591268257266396</v>
      </c>
      <c r="CF26" s="32">
        <f t="shared" si="57"/>
        <v>0.86019257552966744</v>
      </c>
      <c r="CG26" s="32">
        <f t="shared" si="58"/>
        <v>0.61337476728457663</v>
      </c>
      <c r="CH26" s="32">
        <f t="shared" si="59"/>
        <v>101200.04148736119</v>
      </c>
      <c r="CI26" s="254" t="str">
        <f t="shared" si="26"/>
        <v>out</v>
      </c>
      <c r="CJ26" s="243"/>
      <c r="CK26" s="243"/>
      <c r="CL26" s="32">
        <f t="shared" si="27"/>
        <v>14.493299179550377</v>
      </c>
      <c r="CM26" s="243">
        <f t="shared" si="60"/>
        <v>1E-4</v>
      </c>
      <c r="CN26" s="243">
        <f>IF($B26="","",IF(CI26="out",-(CM26*$I26*(2*ABS(CL26)/Air!$D$14)^0.5),(CM26*$I26*(2*ABS(CL26)/Air!$C$14)^0.5)))</f>
        <v>-4.9360365671378276E-4</v>
      </c>
      <c r="CO26" s="32">
        <f t="shared" si="61"/>
        <v>-0.49360365671378276</v>
      </c>
      <c r="CP26" s="217">
        <f t="shared" si="62"/>
        <v>0.22074331149258455</v>
      </c>
      <c r="CQ26" s="31">
        <f t="shared" si="63"/>
        <v>0.15740472676483949</v>
      </c>
      <c r="CR26" s="251">
        <f>IF($B26="","",$AO26*ABS(CQ26)/Air!$M$8)</f>
        <v>13127.237682407798</v>
      </c>
      <c r="CS26" s="31">
        <f t="shared" si="64"/>
        <v>2.9879623889940608E-2</v>
      </c>
      <c r="CT26" s="251">
        <f>IF($B26="","",$AO26*ABS($AF26-CQ26)/Air!$M$8)</f>
        <v>89859.521549288605</v>
      </c>
      <c r="CU26" s="31">
        <f t="shared" si="65"/>
        <v>1.8229529840189392E-2</v>
      </c>
      <c r="CV26" s="31">
        <f t="shared" si="66"/>
        <v>4.5573824600473479E-3</v>
      </c>
      <c r="CW26" s="32">
        <f>IF($B26="","",(($AF26-CQ26)/ABS($AF26-CQ26))*Air!$D$14*CV26/2*(($AF26-CQ26)^2)*$AI26*$C26)</f>
        <v>0.13442604291946905</v>
      </c>
      <c r="CX26" s="32">
        <f>IF($B26="","",(-CQ26/ABS(CQ26))*Air!$D$14*CS26/8*(CQ26^2)*$AM26*$C26)</f>
        <v>-1.0108147133373597E-2</v>
      </c>
      <c r="CY26" s="32">
        <f>IF($B26="","",$AK26*$C26*$E26*Air!$D$14*Air!$I$10)</f>
        <v>0.73591268257266396</v>
      </c>
      <c r="CZ26" s="32">
        <f t="shared" si="67"/>
        <v>0.86023057835875938</v>
      </c>
      <c r="DA26" s="32">
        <f t="shared" si="68"/>
        <v>0.6134018658403112</v>
      </c>
      <c r="DB26" s="32">
        <f t="shared" si="69"/>
        <v>101200.04493967029</v>
      </c>
      <c r="DC26" s="254" t="str">
        <f t="shared" si="28"/>
        <v>out</v>
      </c>
      <c r="DD26" s="243"/>
      <c r="DE26" s="243"/>
      <c r="DF26" s="32">
        <f t="shared" si="29"/>
        <v>14.49675148865208</v>
      </c>
      <c r="DG26" s="243">
        <f t="shared" si="70"/>
        <v>1E-4</v>
      </c>
      <c r="DH26" s="243">
        <f>IF($B26="","",IF(DC26="out",-(DG26*$I26*(2*ABS(DF26)/Air!$D$14)^0.5),(DG26*$I26*(2*ABS(DF26)/Air!$C$14)^0.5)))</f>
        <v>-4.9366244149804805E-4</v>
      </c>
      <c r="DI26" s="32">
        <f t="shared" si="71"/>
        <v>-0.49366244149804805</v>
      </c>
      <c r="DJ26" s="217">
        <f t="shared" si="72"/>
        <v>0.22077127633512769</v>
      </c>
      <c r="DK26" s="31">
        <f t="shared" si="73"/>
        <v>0.15742466756562645</v>
      </c>
      <c r="DL26" s="251">
        <f>IF($B26="","",$AO26*ABS(DK26)/Air!$M$8)</f>
        <v>13128.900705093891</v>
      </c>
      <c r="DM26" s="31">
        <f t="shared" si="74"/>
        <v>2.9878743925424413E-2</v>
      </c>
      <c r="DN26" s="251">
        <f>IF($B26="","",$AO26*ABS($AF26-DK26)/Air!$M$8)</f>
        <v>89857.858526602518</v>
      </c>
      <c r="DO26" s="31">
        <f t="shared" si="75"/>
        <v>1.8229601058124392E-2</v>
      </c>
      <c r="DP26" s="31">
        <f t="shared" si="76"/>
        <v>4.5574002645310981E-3</v>
      </c>
      <c r="DQ26" s="32">
        <f>IF($B26="","",(($AF26-DK26)/ABS($AF26-DK26))*Air!$D$14*DP26/2*(($AF26-DK26)^2)*$AI26*$C26)</f>
        <v>0.13442159248977037</v>
      </c>
      <c r="DR26" s="32">
        <f>IF($B26="","",(-DK26/ABS(DK26))*Air!$D$14*DM26/8*(DK26^2)*$AM26*$C26)</f>
        <v>-1.0110410631044481E-2</v>
      </c>
      <c r="DS26" s="32">
        <f>IF($B26="","",$AK26*$C26*$E26*Air!$D$14*Air!$I$10)</f>
        <v>0.73591268257266396</v>
      </c>
      <c r="DT26" s="32">
        <f t="shared" si="77"/>
        <v>0.86022386443138987</v>
      </c>
      <c r="DU26" s="32">
        <f t="shared" si="78"/>
        <v>0.61339707836160584</v>
      </c>
      <c r="DV26" s="32">
        <f t="shared" si="79"/>
        <v>101200.04433129626</v>
      </c>
      <c r="DW26" s="254" t="str">
        <f t="shared" si="30"/>
        <v>out</v>
      </c>
      <c r="DX26" s="243"/>
      <c r="DY26" s="243"/>
      <c r="DZ26" s="32">
        <f t="shared" si="31"/>
        <v>14.4961431146221</v>
      </c>
      <c r="EA26" s="243">
        <f t="shared" si="80"/>
        <v>1E-4</v>
      </c>
      <c r="EB26" s="243">
        <f>IF($B26="","",IF(DW26="out",-(EA26*$I26*(2*ABS(DZ26)/Air!$D$14)^0.5),(EA26*$I26*(2*ABS(DZ26)/Air!$C$14)^0.5)))</f>
        <v>-4.9365208281319957E-4</v>
      </c>
      <c r="EC26" s="32">
        <f t="shared" si="81"/>
        <v>-0.49365208281319956</v>
      </c>
      <c r="ED26" s="217">
        <f t="shared" si="82"/>
        <v>0.22076634845658238</v>
      </c>
      <c r="EE26" s="31">
        <f t="shared" si="83"/>
        <v>0.15742115365904097</v>
      </c>
      <c r="EF26" s="251">
        <f>IF($B26="","",$AO26*ABS(EE26)/Air!$M$8)</f>
        <v>13128.60765235088</v>
      </c>
      <c r="EG26" s="31">
        <f t="shared" si="84"/>
        <v>2.9878898978022476E-2</v>
      </c>
      <c r="EH26" s="251">
        <f>IF($B26="","",$AO26*ABS($AF26-EE26)/Air!$M$8)</f>
        <v>89858.151579345533</v>
      </c>
      <c r="EI26" s="31">
        <f t="shared" si="85"/>
        <v>1.8229588508192961E-2</v>
      </c>
      <c r="EJ26" s="31">
        <f t="shared" si="86"/>
        <v>4.5573971270482403E-3</v>
      </c>
      <c r="EK26" s="32">
        <f>IF($B26="","",(($AF26-EE26)/ABS($AF26-EE26))*Air!$D$14*EJ26/2*(($AF26-EE26)^2)*$AI26*$C26)</f>
        <v>0.13442237672601362</v>
      </c>
      <c r="EL26" s="32">
        <f>IF($B26="","",(-EE26/ABS(EE26))*Air!$D$14*EG26/8*(EE26^2)*$AM26*$C26)</f>
        <v>-1.0110011747772468E-2</v>
      </c>
      <c r="EM26" s="32">
        <f>IF($B26="","",$AK26*$C26*$E26*Air!$D$14*Air!$I$10)</f>
        <v>0.73591268257266396</v>
      </c>
      <c r="EN26" s="32">
        <f t="shared" si="87"/>
        <v>0.86022504755090512</v>
      </c>
      <c r="EO26" s="32">
        <f t="shared" si="88"/>
        <v>0.61339792200485266</v>
      </c>
      <c r="EP26" s="32">
        <f t="shared" si="89"/>
        <v>101200.04443929825</v>
      </c>
      <c r="EQ26" s="254" t="str">
        <f t="shared" si="32"/>
        <v>out</v>
      </c>
      <c r="ER26" s="256"/>
      <c r="ES26" s="256"/>
      <c r="ET26" s="32">
        <f t="shared" si="33"/>
        <v>14.496251116608619</v>
      </c>
      <c r="EU26" s="243">
        <f t="shared" si="90"/>
        <v>1E-4</v>
      </c>
      <c r="EV26" s="243">
        <f>IF($B26="","",IF(EQ26="out",-(EU26*$I26*(2*ABS(ET26)/Air!$D$14)^0.5),(EU26*$I26*(2*ABS(ET26)/Air!$C$14)^0.5)))</f>
        <v>-4.9365392176118272E-4</v>
      </c>
      <c r="EW26" s="32">
        <f t="shared" si="91"/>
        <v>-0.49365392176118272</v>
      </c>
      <c r="EX26" s="259">
        <f t="shared" si="92"/>
        <v>0.22076714956554305</v>
      </c>
    </row>
    <row r="27" spans="1:154" customFormat="1" x14ac:dyDescent="0.2">
      <c r="A27" s="61"/>
      <c r="B27" s="246"/>
      <c r="C27" s="247"/>
      <c r="D27" s="247"/>
      <c r="E27" s="258"/>
      <c r="F27" s="247"/>
      <c r="G27" s="239"/>
      <c r="H27" s="238"/>
      <c r="I27" s="239"/>
      <c r="J27" s="239"/>
      <c r="K27" s="239"/>
      <c r="L27" s="32"/>
      <c r="M27" s="239"/>
      <c r="N27" s="239"/>
      <c r="O27" s="234"/>
      <c r="P27" s="92" t="str">
        <f t="shared" ref="P27:P90" si="96">IF($B27="","",EP27)</f>
        <v/>
      </c>
      <c r="Q27" s="93" t="str">
        <f t="shared" si="20"/>
        <v/>
      </c>
      <c r="R27" s="99" t="str">
        <f t="shared" ref="R27:R90" si="97">IF($B27="","",EX27*1000)</f>
        <v/>
      </c>
      <c r="S27" s="100" t="str">
        <f t="shared" ref="S27:S90" si="98">IF($B27="","",EE27)</f>
        <v/>
      </c>
      <c r="T27" s="95" t="str">
        <f t="shared" ref="T27:T90" si="99">IF($B27="","",EW27)</f>
        <v/>
      </c>
      <c r="U27" s="231"/>
      <c r="V27" s="124" t="str">
        <f t="shared" ref="V27:V90" si="100">IF($B27="","",V26+N27)</f>
        <v/>
      </c>
      <c r="W27" s="125" t="str">
        <f t="shared" si="5"/>
        <v/>
      </c>
      <c r="X27" s="126" t="str">
        <f t="shared" ref="X27:X90" si="101">IF($B27="","",V27/W27)</f>
        <v/>
      </c>
      <c r="Y27" s="126" t="str">
        <f>IF($B27="","",VLOOKUP(X27,Depth!$A$4:$B$1004,2,1))</f>
        <v/>
      </c>
      <c r="Z27" s="127" t="str">
        <f t="shared" si="7"/>
        <v/>
      </c>
      <c r="AA27" s="128" t="str">
        <f t="shared" si="8"/>
        <v/>
      </c>
      <c r="AB27" s="129" t="str">
        <f t="shared" ref="AB27:AB90" si="102">IF($B27="","",ACOS((($D27/2)-Z27)/($D27/2)))</f>
        <v/>
      </c>
      <c r="AC27" s="129" t="str">
        <f t="shared" si="10"/>
        <v/>
      </c>
      <c r="AD27" s="31" t="str">
        <f t="shared" ref="AD27:AD90" si="103">IF($B27="","",AC27-($D27/2)*SIN(AB27)*(($D27/2)-Z27))</f>
        <v/>
      </c>
      <c r="AE27" s="128" t="str">
        <f t="shared" ref="AE27:AE90" si="104">IF($B27="","",AB27/PI()*PI()*$D27)</f>
        <v/>
      </c>
      <c r="AF27" s="130" t="str">
        <f t="shared" ref="AF27:AF90" si="105">IF($B27="","",(AD27/AE27)^(2/3)/$F27*($E27^0.5))</f>
        <v/>
      </c>
      <c r="AG27" s="122" t="str">
        <f t="shared" ref="AG27:AG90" si="106">IF($B27="","",AD27*AF27)</f>
        <v/>
      </c>
      <c r="AH27" s="131" t="str">
        <f t="shared" si="15"/>
        <v/>
      </c>
      <c r="AI27" s="132" t="str">
        <f t="shared" ref="AI27:AI90" si="107">IF($B27="","",2*(D27/2)*SIN(AB27))</f>
        <v/>
      </c>
      <c r="AJ27" s="128"/>
      <c r="AK27" s="159" t="str">
        <f t="shared" ref="AK27:AK90" si="108">IF($B27="","",PI()*(D27^2)/4-AD27)</f>
        <v/>
      </c>
      <c r="AL27" s="128" t="str">
        <f t="shared" ref="AL27:AL90" si="109">IF(AND(NOT(AK27=""),AK28=""),AK27,"")</f>
        <v/>
      </c>
      <c r="AM27" s="128" t="str">
        <f t="shared" ref="AM27:AM90" si="110">IF($B27="","",PI()*D27-AE27)</f>
        <v/>
      </c>
      <c r="AN27" s="128" t="str">
        <f t="shared" ref="AN27:AN90" si="111">IF($B27="","",AK27/(AM27+AI27))</f>
        <v/>
      </c>
      <c r="AO27" s="128" t="str">
        <f t="shared" si="38"/>
        <v/>
      </c>
      <c r="AP27" s="160" t="str">
        <f t="shared" ref="AP27:AP90" si="112">IF($B27="","",G27/AO27)</f>
        <v/>
      </c>
      <c r="AQ27" s="31"/>
      <c r="AR27" s="174" t="str">
        <f>IF($B27="","",Air!$C$17*((J27-K27)/10)^Air!$C$28)</f>
        <v/>
      </c>
      <c r="AS27" s="36" t="str">
        <f>IF($B27="","",IF(E$8=B27,E$7,Air!$C$14/2*AR27^2))</f>
        <v/>
      </c>
      <c r="AT27" s="32" t="str">
        <f t="shared" ref="AT27:AT90" si="113">IF($B27="","",M27+Z27)</f>
        <v/>
      </c>
      <c r="AU27" s="32" t="str">
        <f t="shared" ref="AU27:AU90" si="114">IF($B27="","",J27)</f>
        <v/>
      </c>
      <c r="AV27" s="32" t="str">
        <f>IF($B27="","",Air!$I$11-AU27*Air!$C$14*Air!$I$10-AS27)</f>
        <v/>
      </c>
      <c r="AW27" s="175" t="str">
        <f t="shared" ref="AW27:AW90" si="115">IF($B27="","",AU27-AT27)</f>
        <v/>
      </c>
      <c r="AX27" s="175" t="str">
        <f>IF($B27="","",AW27*Air!$C$14*Air!$I$10)</f>
        <v/>
      </c>
      <c r="AY27" s="176" t="str">
        <f>IF($B27="","",AW27*Air!$D$14*Air!$I$10)</f>
        <v/>
      </c>
      <c r="AZ27" s="62"/>
      <c r="BA27" s="250" t="str">
        <f t="shared" si="22"/>
        <v/>
      </c>
      <c r="BB27" s="128" t="str">
        <f t="shared" ref="BB27:BB90" si="116">IF(AND(NOT(B27=""),B28=""),-$BT$14,"")</f>
        <v/>
      </c>
      <c r="BC27" s="31" t="str">
        <f t="shared" ref="BC27:BC90" si="117">IF($B27="","",BA27/$AK27)</f>
        <v/>
      </c>
      <c r="BD27" s="251" t="str">
        <f>IF($B27="","",$AO27*ABS(BC27)/Air!$M$8)</f>
        <v/>
      </c>
      <c r="BE27" s="31" t="str">
        <f t="shared" si="45"/>
        <v/>
      </c>
      <c r="BF27" s="251" t="str">
        <f>IF($B27="","",$AO27*ABS($AF27-BC27)/Air!$M$8)</f>
        <v/>
      </c>
      <c r="BG27" s="31" t="str">
        <f t="shared" si="46"/>
        <v/>
      </c>
      <c r="BH27" s="252" t="str">
        <f t="shared" si="47"/>
        <v/>
      </c>
      <c r="BI27" s="32" t="str">
        <f>IF($B27="","",(($AF27-BC27)/ABS($AF27-BC27))*Air!$D$14*BH27/2*(($AF27-BC27)^2)*$AI27*$C27)</f>
        <v/>
      </c>
      <c r="BJ27" s="32" t="str">
        <f>IF($B27="","",(-BC27/ABS(BC27))*Air!$D$14*BE27/8*(BC27^2)*$AM27*$C27)</f>
        <v/>
      </c>
      <c r="BK27" s="32" t="str">
        <f>IF($B27="","",$AK27*$C27*$E27*Air!$D$14*Air!$I$10)</f>
        <v/>
      </c>
      <c r="BL27" s="32" t="str">
        <f t="shared" ref="BL27:BL90" si="118">IF($B27="","",BI27+BJ27+BK27)</f>
        <v/>
      </c>
      <c r="BM27" s="32" t="str">
        <f t="shared" si="49"/>
        <v/>
      </c>
      <c r="BN27" s="32" t="str">
        <f t="shared" ref="BN27:BN90" si="119">IF($B27="","",BN26+BM26)</f>
        <v/>
      </c>
      <c r="BO27" s="254" t="str">
        <f t="shared" si="24"/>
        <v/>
      </c>
      <c r="BP27" s="243"/>
      <c r="BQ27" s="243"/>
      <c r="BR27" s="32" t="str">
        <f t="shared" si="25"/>
        <v/>
      </c>
      <c r="BS27" s="243" t="str">
        <f t="shared" si="50"/>
        <v/>
      </c>
      <c r="BT27" s="243" t="str">
        <f>IF($B27="","",IF(BO27="out",-(BS27*$I27*(2*ABS(BR27)/Air!$D$14)^0.5),(BS27*$I27*(2*ABS(BR27)/Air!$C$14)^0.5)))</f>
        <v/>
      </c>
      <c r="BU27" s="32" t="str">
        <f t="shared" si="51"/>
        <v/>
      </c>
      <c r="BV27" s="217" t="str">
        <f t="shared" ref="BV27:BV90" si="120">IF($B27="","",BV26+BT27)</f>
        <v/>
      </c>
      <c r="BW27" s="31" t="str">
        <f t="shared" si="53"/>
        <v/>
      </c>
      <c r="BX27" s="251" t="str">
        <f>IF($B27="","",$AO27*ABS(BW27)/Air!$M$8)</f>
        <v/>
      </c>
      <c r="BY27" s="31" t="str">
        <f t="shared" si="54"/>
        <v/>
      </c>
      <c r="BZ27" s="251" t="str">
        <f>IF($B27="","",$AO27*ABS($AF27-BW27)/Air!$M$8)</f>
        <v/>
      </c>
      <c r="CA27" s="31" t="str">
        <f t="shared" si="55"/>
        <v/>
      </c>
      <c r="CB27" s="31" t="str">
        <f t="shared" si="56"/>
        <v/>
      </c>
      <c r="CC27" s="32" t="str">
        <f>IF($B27="","",(($AF27-BW27)/ABS($AF27-BW27))*Air!$D$14*CB27/2*(($AF27-BW27)^2)*$AI27*$C27)</f>
        <v/>
      </c>
      <c r="CD27" s="32" t="str">
        <f>IF($B27="","",(-BW27/ABS(BW27))*Air!$D$14*BY27/8*(BW27^2)*$AM27*$C27)</f>
        <v/>
      </c>
      <c r="CE27" s="32" t="str">
        <f>IF($B27="","",$AK27*$C27*$E27*Air!$D$14*Air!$I$10)</f>
        <v/>
      </c>
      <c r="CF27" s="32" t="str">
        <f t="shared" ref="CF27:CF90" si="121">IF($B27="","",CC27+CD27+CE27)</f>
        <v/>
      </c>
      <c r="CG27" s="32" t="str">
        <f t="shared" si="58"/>
        <v/>
      </c>
      <c r="CH27" s="32" t="str">
        <f t="shared" ref="CH27:CH90" si="122">IF($B27="","",CH26+CG26)</f>
        <v/>
      </c>
      <c r="CI27" s="254" t="str">
        <f t="shared" si="26"/>
        <v/>
      </c>
      <c r="CJ27" s="243"/>
      <c r="CK27" s="243"/>
      <c r="CL27" s="32" t="str">
        <f t="shared" si="27"/>
        <v/>
      </c>
      <c r="CM27" s="243" t="str">
        <f t="shared" si="60"/>
        <v/>
      </c>
      <c r="CN27" s="243" t="str">
        <f>IF($B27="","",IF(CI27="out",-(CM27*$I27*(2*ABS(CL27)/Air!$D$14)^0.5),(CM27*$I27*(2*ABS(CL27)/Air!$C$14)^0.5)))</f>
        <v/>
      </c>
      <c r="CO27" s="32" t="str">
        <f t="shared" si="61"/>
        <v/>
      </c>
      <c r="CP27" s="217" t="str">
        <f t="shared" ref="CP27:CP90" si="123">IF($B27="","",CP26+CN27)</f>
        <v/>
      </c>
      <c r="CQ27" s="31" t="str">
        <f t="shared" si="63"/>
        <v/>
      </c>
      <c r="CR27" s="251" t="str">
        <f>IF($B27="","",$AO27*ABS(CQ27)/Air!$M$8)</f>
        <v/>
      </c>
      <c r="CS27" s="31" t="str">
        <f t="shared" si="64"/>
        <v/>
      </c>
      <c r="CT27" s="251" t="str">
        <f>IF($B27="","",$AO27*ABS($AF27-CQ27)/Air!$M$8)</f>
        <v/>
      </c>
      <c r="CU27" s="31" t="str">
        <f t="shared" si="65"/>
        <v/>
      </c>
      <c r="CV27" s="31" t="str">
        <f t="shared" si="66"/>
        <v/>
      </c>
      <c r="CW27" s="32" t="str">
        <f>IF($B27="","",(($AF27-CQ27)/ABS($AF27-CQ27))*Air!$D$14*CV27/2*(($AF27-CQ27)^2)*$AI27*$C27)</f>
        <v/>
      </c>
      <c r="CX27" s="32" t="str">
        <f>IF($B27="","",(-CQ27/ABS(CQ27))*Air!$D$14*CS27/8*(CQ27^2)*$AM27*$C27)</f>
        <v/>
      </c>
      <c r="CY27" s="32" t="str">
        <f>IF($B27="","",$AK27*$C27*$E27*Air!$D$14*Air!$I$10)</f>
        <v/>
      </c>
      <c r="CZ27" s="32" t="str">
        <f t="shared" ref="CZ27:CZ90" si="124">IF($B27="","",CW27+CX27+CY27)</f>
        <v/>
      </c>
      <c r="DA27" s="32" t="str">
        <f t="shared" si="68"/>
        <v/>
      </c>
      <c r="DB27" s="32" t="str">
        <f t="shared" ref="DB27:DB90" si="125">IF($B27="","",DB26+DA26)</f>
        <v/>
      </c>
      <c r="DC27" s="254" t="str">
        <f t="shared" si="28"/>
        <v/>
      </c>
      <c r="DD27" s="243"/>
      <c r="DE27" s="243"/>
      <c r="DF27" s="32" t="str">
        <f t="shared" si="29"/>
        <v/>
      </c>
      <c r="DG27" s="243" t="str">
        <f t="shared" si="70"/>
        <v/>
      </c>
      <c r="DH27" s="243" t="str">
        <f>IF($B27="","",IF(DC27="out",-(DG27*$I27*(2*ABS(DF27)/Air!$D$14)^0.5),(DG27*$I27*(2*ABS(DF27)/Air!$C$14)^0.5)))</f>
        <v/>
      </c>
      <c r="DI27" s="32" t="str">
        <f t="shared" si="71"/>
        <v/>
      </c>
      <c r="DJ27" s="217" t="str">
        <f t="shared" ref="DJ27:DJ90" si="126">IF($B27="","",DJ26+DH27)</f>
        <v/>
      </c>
      <c r="DK27" s="31" t="str">
        <f t="shared" si="73"/>
        <v/>
      </c>
      <c r="DL27" s="251" t="str">
        <f>IF($B27="","",$AO27*ABS(DK27)/Air!$M$8)</f>
        <v/>
      </c>
      <c r="DM27" s="31" t="str">
        <f t="shared" si="74"/>
        <v/>
      </c>
      <c r="DN27" s="251" t="str">
        <f>IF($B27="","",$AO27*ABS($AF27-DK27)/Air!$M$8)</f>
        <v/>
      </c>
      <c r="DO27" s="31" t="str">
        <f t="shared" si="75"/>
        <v/>
      </c>
      <c r="DP27" s="31" t="str">
        <f t="shared" si="76"/>
        <v/>
      </c>
      <c r="DQ27" s="32" t="str">
        <f>IF($B27="","",(($AF27-DK27)/ABS($AF27-DK27))*Air!$D$14*DP27/2*(($AF27-DK27)^2)*$AI27*$C27)</f>
        <v/>
      </c>
      <c r="DR27" s="32" t="str">
        <f>IF($B27="","",(-DK27/ABS(DK27))*Air!$D$14*DM27/8*(DK27^2)*$AM27*$C27)</f>
        <v/>
      </c>
      <c r="DS27" s="32" t="str">
        <f>IF($B27="","",$AK27*$C27*$E27*Air!$D$14*Air!$I$10)</f>
        <v/>
      </c>
      <c r="DT27" s="32" t="str">
        <f t="shared" ref="DT27:DT90" si="127">IF($B27="","",DQ27+DR27+DS27)</f>
        <v/>
      </c>
      <c r="DU27" s="32" t="str">
        <f t="shared" si="78"/>
        <v/>
      </c>
      <c r="DV27" s="32" t="str">
        <f t="shared" ref="DV27:DV90" si="128">IF($B27="","",DV26+DU26)</f>
        <v/>
      </c>
      <c r="DW27" s="254" t="str">
        <f t="shared" si="30"/>
        <v/>
      </c>
      <c r="DX27" s="243"/>
      <c r="DY27" s="243"/>
      <c r="DZ27" s="32" t="str">
        <f t="shared" si="31"/>
        <v/>
      </c>
      <c r="EA27" s="243" t="str">
        <f t="shared" si="80"/>
        <v/>
      </c>
      <c r="EB27" s="243" t="str">
        <f>IF($B27="","",IF(DW27="out",-(EA27*$I27*(2*ABS(DZ27)/Air!$D$14)^0.5),(EA27*$I27*(2*ABS(DZ27)/Air!$C$14)^0.5)))</f>
        <v/>
      </c>
      <c r="EC27" s="32" t="str">
        <f t="shared" si="81"/>
        <v/>
      </c>
      <c r="ED27" s="217" t="str">
        <f t="shared" ref="ED27:ED90" si="129">IF($B27="","",ED26+EB27)</f>
        <v/>
      </c>
      <c r="EE27" s="31" t="str">
        <f t="shared" si="83"/>
        <v/>
      </c>
      <c r="EF27" s="251" t="str">
        <f>IF($B27="","",$AO27*ABS(EE27)/Air!$M$8)</f>
        <v/>
      </c>
      <c r="EG27" s="31" t="str">
        <f t="shared" si="84"/>
        <v/>
      </c>
      <c r="EH27" s="251" t="str">
        <f>IF($B27="","",$AO27*ABS($AF27-EE27)/Air!$M$8)</f>
        <v/>
      </c>
      <c r="EI27" s="31" t="str">
        <f t="shared" si="85"/>
        <v/>
      </c>
      <c r="EJ27" s="31" t="str">
        <f t="shared" si="86"/>
        <v/>
      </c>
      <c r="EK27" s="32" t="str">
        <f>IF($B27="","",(($AF27-EE27)/ABS($AF27-EE27))*Air!$D$14*EJ27/2*(($AF27-EE27)^2)*$AI27*$C27)</f>
        <v/>
      </c>
      <c r="EL27" s="32" t="str">
        <f>IF($B27="","",(-EE27/ABS(EE27))*Air!$D$14*EG27/8*(EE27^2)*$AM27*$C27)</f>
        <v/>
      </c>
      <c r="EM27" s="32" t="str">
        <f>IF($B27="","",$AK27*$C27*$E27*Air!$D$14*Air!$I$10)</f>
        <v/>
      </c>
      <c r="EN27" s="32" t="str">
        <f t="shared" ref="EN27:EN90" si="130">IF($B27="","",EK27+EL27+EM27)</f>
        <v/>
      </c>
      <c r="EO27" s="32" t="str">
        <f t="shared" si="88"/>
        <v/>
      </c>
      <c r="EP27" s="32" t="str">
        <f t="shared" ref="EP27:EP90" si="131">IF($B27="","",EP26+EO26)</f>
        <v/>
      </c>
      <c r="EQ27" s="254" t="str">
        <f t="shared" si="32"/>
        <v/>
      </c>
      <c r="ER27" s="243"/>
      <c r="ES27" s="243"/>
      <c r="ET27" s="32" t="str">
        <f t="shared" si="33"/>
        <v/>
      </c>
      <c r="EU27" s="243" t="str">
        <f t="shared" si="90"/>
        <v/>
      </c>
      <c r="EV27" s="243" t="str">
        <f>IF($B27="","",IF(EQ27="out",-(EU27*$I27*(2*ABS(ET27)/Air!$D$14)^0.5),(EU27*$I27*(2*ABS(ET27)/Air!$C$14)^0.5)))</f>
        <v/>
      </c>
      <c r="EW27" s="32" t="str">
        <f t="shared" si="91"/>
        <v/>
      </c>
      <c r="EX27" s="259" t="str">
        <f t="shared" ref="EX27:EX90" si="132">IF($B27="","",EX26+EV27)</f>
        <v/>
      </c>
    </row>
    <row r="28" spans="1:154" customFormat="1" x14ac:dyDescent="0.2">
      <c r="A28" s="61"/>
      <c r="B28" s="247"/>
      <c r="C28" s="247"/>
      <c r="D28" s="247"/>
      <c r="E28" s="247"/>
      <c r="F28" s="247"/>
      <c r="G28" s="239"/>
      <c r="H28" s="238"/>
      <c r="I28" s="239"/>
      <c r="J28" s="239"/>
      <c r="K28" s="239"/>
      <c r="L28" s="32"/>
      <c r="M28" s="260"/>
      <c r="N28" s="247"/>
      <c r="O28" s="63"/>
      <c r="P28" s="92" t="str">
        <f t="shared" si="96"/>
        <v/>
      </c>
      <c r="Q28" s="93" t="str">
        <f t="shared" si="20"/>
        <v/>
      </c>
      <c r="R28" s="99" t="str">
        <f t="shared" si="97"/>
        <v/>
      </c>
      <c r="S28" s="100" t="str">
        <f t="shared" si="98"/>
        <v/>
      </c>
      <c r="T28" s="95" t="str">
        <f t="shared" si="99"/>
        <v/>
      </c>
      <c r="U28" s="231"/>
      <c r="V28" s="124" t="str">
        <f t="shared" si="100"/>
        <v/>
      </c>
      <c r="W28" s="125" t="str">
        <f t="shared" si="5"/>
        <v/>
      </c>
      <c r="X28" s="126" t="str">
        <f t="shared" si="101"/>
        <v/>
      </c>
      <c r="Y28" s="126" t="str">
        <f>IF($B28="","",VLOOKUP(X28,Depth!$A$4:$B$1004,2,1))</f>
        <v/>
      </c>
      <c r="Z28" s="127" t="str">
        <f t="shared" si="7"/>
        <v/>
      </c>
      <c r="AA28" s="128" t="str">
        <f t="shared" si="8"/>
        <v/>
      </c>
      <c r="AB28" s="129" t="str">
        <f t="shared" si="102"/>
        <v/>
      </c>
      <c r="AC28" s="129" t="str">
        <f t="shared" si="10"/>
        <v/>
      </c>
      <c r="AD28" s="31" t="str">
        <f t="shared" si="103"/>
        <v/>
      </c>
      <c r="AE28" s="128" t="str">
        <f t="shared" si="104"/>
        <v/>
      </c>
      <c r="AF28" s="130" t="str">
        <f t="shared" si="105"/>
        <v/>
      </c>
      <c r="AG28" s="122" t="str">
        <f t="shared" si="106"/>
        <v/>
      </c>
      <c r="AH28" s="131" t="str">
        <f t="shared" si="15"/>
        <v/>
      </c>
      <c r="AI28" s="132" t="str">
        <f t="shared" si="107"/>
        <v/>
      </c>
      <c r="AJ28" s="128"/>
      <c r="AK28" s="159" t="str">
        <f t="shared" si="108"/>
        <v/>
      </c>
      <c r="AL28" s="128" t="str">
        <f t="shared" si="109"/>
        <v/>
      </c>
      <c r="AM28" s="128" t="str">
        <f t="shared" si="110"/>
        <v/>
      </c>
      <c r="AN28" s="128" t="str">
        <f t="shared" si="111"/>
        <v/>
      </c>
      <c r="AO28" s="128" t="str">
        <f t="shared" si="38"/>
        <v/>
      </c>
      <c r="AP28" s="160" t="str">
        <f t="shared" si="112"/>
        <v/>
      </c>
      <c r="AQ28" s="31"/>
      <c r="AR28" s="174" t="str">
        <f>IF($B28="","",Air!$C$17*((J28-K28)/10)^Air!$C$28)</f>
        <v/>
      </c>
      <c r="AS28" s="36" t="str">
        <f>IF($B28="","",IF(E$8=B28,E$7,Air!$C$14/2*AR28^2))</f>
        <v/>
      </c>
      <c r="AT28" s="32" t="str">
        <f t="shared" si="113"/>
        <v/>
      </c>
      <c r="AU28" s="32" t="str">
        <f t="shared" si="114"/>
        <v/>
      </c>
      <c r="AV28" s="32" t="str">
        <f>IF($B28="","",Air!$I$11-AU28*Air!$C$14*Air!$I$10-AS28)</f>
        <v/>
      </c>
      <c r="AW28" s="175" t="str">
        <f t="shared" si="115"/>
        <v/>
      </c>
      <c r="AX28" s="175" t="str">
        <f>IF($B28="","",AW28*Air!$C$14*Air!$I$10)</f>
        <v/>
      </c>
      <c r="AY28" s="176" t="str">
        <f>IF($B28="","",AW28*Air!$D$14*Air!$I$10)</f>
        <v/>
      </c>
      <c r="AZ28" s="62"/>
      <c r="BA28" s="250" t="str">
        <f t="shared" si="22"/>
        <v/>
      </c>
      <c r="BB28" s="128" t="str">
        <f t="shared" si="116"/>
        <v/>
      </c>
      <c r="BC28" s="31" t="str">
        <f t="shared" si="117"/>
        <v/>
      </c>
      <c r="BD28" s="251" t="str">
        <f>IF($B28="","",$AO28*ABS(BC28)/Air!$M$8)</f>
        <v/>
      </c>
      <c r="BE28" s="31" t="str">
        <f t="shared" si="45"/>
        <v/>
      </c>
      <c r="BF28" s="251" t="str">
        <f>IF($B28="","",$AO28*ABS($AF28-BC28)/Air!$M$8)</f>
        <v/>
      </c>
      <c r="BG28" s="31" t="str">
        <f t="shared" si="46"/>
        <v/>
      </c>
      <c r="BH28" s="252" t="str">
        <f t="shared" si="47"/>
        <v/>
      </c>
      <c r="BI28" s="32" t="str">
        <f>IF($B28="","",(($AF28-BC28)/ABS($AF28-BC28))*Air!$D$14*BH28/2*(($AF28-BC28)^2)*$AI28*$C28)</f>
        <v/>
      </c>
      <c r="BJ28" s="32" t="str">
        <f>IF($B28="","",(-BC28/ABS(BC28))*Air!$D$14*BE28/8*(BC28^2)*$AM28*$C28)</f>
        <v/>
      </c>
      <c r="BK28" s="32" t="str">
        <f>IF($B28="","",$AK28*$C28*$E28*Air!$D$14*Air!$I$10)</f>
        <v/>
      </c>
      <c r="BL28" s="32" t="str">
        <f t="shared" si="118"/>
        <v/>
      </c>
      <c r="BM28" s="32" t="str">
        <f t="shared" si="49"/>
        <v/>
      </c>
      <c r="BN28" s="32" t="str">
        <f t="shared" si="119"/>
        <v/>
      </c>
      <c r="BO28" s="254" t="str">
        <f t="shared" si="24"/>
        <v/>
      </c>
      <c r="BP28" s="243"/>
      <c r="BQ28" s="243"/>
      <c r="BR28" s="32" t="str">
        <f t="shared" si="25"/>
        <v/>
      </c>
      <c r="BS28" s="243" t="str">
        <f t="shared" si="50"/>
        <v/>
      </c>
      <c r="BT28" s="243" t="str">
        <f>IF($B28="","",IF(BO28="out",-(BS28*$I28*(2*ABS(BR28)/Air!$D$14)^0.5),(BS28*$I28*(2*ABS(BR28)/Air!$C$14)^0.5)))</f>
        <v/>
      </c>
      <c r="BU28" s="32" t="str">
        <f t="shared" si="51"/>
        <v/>
      </c>
      <c r="BV28" s="217" t="str">
        <f t="shared" si="120"/>
        <v/>
      </c>
      <c r="BW28" s="31" t="str">
        <f t="shared" si="53"/>
        <v/>
      </c>
      <c r="BX28" s="251" t="str">
        <f>IF($B28="","",$AO28*ABS(BW28)/Air!$M$8)</f>
        <v/>
      </c>
      <c r="BY28" s="31" t="str">
        <f t="shared" si="54"/>
        <v/>
      </c>
      <c r="BZ28" s="251" t="str">
        <f>IF($B28="","",$AO28*ABS($AF28-BW28)/Air!$M$8)</f>
        <v/>
      </c>
      <c r="CA28" s="31" t="str">
        <f t="shared" si="55"/>
        <v/>
      </c>
      <c r="CB28" s="31" t="str">
        <f t="shared" si="56"/>
        <v/>
      </c>
      <c r="CC28" s="32" t="str">
        <f>IF($B28="","",(($AF28-BW28)/ABS($AF28-BW28))*Air!$D$14*CB28/2*(($AF28-BW28)^2)*$AI28*$C28)</f>
        <v/>
      </c>
      <c r="CD28" s="32" t="str">
        <f>IF($B28="","",(-BW28/ABS(BW28))*Air!$D$14*BY28/8*(BW28^2)*$AM28*$C28)</f>
        <v/>
      </c>
      <c r="CE28" s="32" t="str">
        <f>IF($B28="","",$AK28*$C28*$E28*Air!$D$14*Air!$I$10)</f>
        <v/>
      </c>
      <c r="CF28" s="32" t="str">
        <f t="shared" si="121"/>
        <v/>
      </c>
      <c r="CG28" s="32" t="str">
        <f t="shared" si="58"/>
        <v/>
      </c>
      <c r="CH28" s="32" t="str">
        <f t="shared" si="122"/>
        <v/>
      </c>
      <c r="CI28" s="254" t="str">
        <f t="shared" si="26"/>
        <v/>
      </c>
      <c r="CJ28" s="243"/>
      <c r="CK28" s="243"/>
      <c r="CL28" s="32" t="str">
        <f t="shared" si="27"/>
        <v/>
      </c>
      <c r="CM28" s="243" t="str">
        <f t="shared" si="60"/>
        <v/>
      </c>
      <c r="CN28" s="243" t="str">
        <f>IF($B28="","",IF(CI28="out",-(CM28*$I28*(2*ABS(CL28)/Air!$D$14)^0.5),(CM28*$I28*(2*ABS(CL28)/Air!$C$14)^0.5)))</f>
        <v/>
      </c>
      <c r="CO28" s="32" t="str">
        <f t="shared" si="61"/>
        <v/>
      </c>
      <c r="CP28" s="217" t="str">
        <f t="shared" si="123"/>
        <v/>
      </c>
      <c r="CQ28" s="31" t="str">
        <f t="shared" si="63"/>
        <v/>
      </c>
      <c r="CR28" s="251" t="str">
        <f>IF($B28="","",$AO28*ABS(CQ28)/Air!$M$8)</f>
        <v/>
      </c>
      <c r="CS28" s="31" t="str">
        <f t="shared" si="64"/>
        <v/>
      </c>
      <c r="CT28" s="251" t="str">
        <f>IF($B28="","",$AO28*ABS($AF28-CQ28)/Air!$M$8)</f>
        <v/>
      </c>
      <c r="CU28" s="31" t="str">
        <f t="shared" si="65"/>
        <v/>
      </c>
      <c r="CV28" s="31" t="str">
        <f t="shared" si="66"/>
        <v/>
      </c>
      <c r="CW28" s="32" t="str">
        <f>IF($B28="","",(($AF28-CQ28)/ABS($AF28-CQ28))*Air!$D$14*CV28/2*(($AF28-CQ28)^2)*$AI28*$C28)</f>
        <v/>
      </c>
      <c r="CX28" s="32" t="str">
        <f>IF($B28="","",(-CQ28/ABS(CQ28))*Air!$D$14*CS28/8*(CQ28^2)*$AM28*$C28)</f>
        <v/>
      </c>
      <c r="CY28" s="32" t="str">
        <f>IF($B28="","",$AK28*$C28*$E28*Air!$D$14*Air!$I$10)</f>
        <v/>
      </c>
      <c r="CZ28" s="32" t="str">
        <f t="shared" si="124"/>
        <v/>
      </c>
      <c r="DA28" s="32" t="str">
        <f t="shared" si="68"/>
        <v/>
      </c>
      <c r="DB28" s="32" t="str">
        <f t="shared" si="125"/>
        <v/>
      </c>
      <c r="DC28" s="254" t="str">
        <f t="shared" si="28"/>
        <v/>
      </c>
      <c r="DD28" s="243"/>
      <c r="DE28" s="243"/>
      <c r="DF28" s="32" t="str">
        <f t="shared" si="29"/>
        <v/>
      </c>
      <c r="DG28" s="243" t="str">
        <f t="shared" si="70"/>
        <v/>
      </c>
      <c r="DH28" s="243" t="str">
        <f>IF($B28="","",IF(DC28="out",-(DG28*$I28*(2*ABS(DF28)/Air!$D$14)^0.5),(DG28*$I28*(2*ABS(DF28)/Air!$C$14)^0.5)))</f>
        <v/>
      </c>
      <c r="DI28" s="32" t="str">
        <f t="shared" si="71"/>
        <v/>
      </c>
      <c r="DJ28" s="217" t="str">
        <f t="shared" si="126"/>
        <v/>
      </c>
      <c r="DK28" s="31" t="str">
        <f t="shared" si="73"/>
        <v/>
      </c>
      <c r="DL28" s="251" t="str">
        <f>IF($B28="","",$AO28*ABS(DK28)/Air!$M$8)</f>
        <v/>
      </c>
      <c r="DM28" s="31" t="str">
        <f t="shared" si="74"/>
        <v/>
      </c>
      <c r="DN28" s="251" t="str">
        <f>IF($B28="","",$AO28*ABS($AF28-DK28)/Air!$M$8)</f>
        <v/>
      </c>
      <c r="DO28" s="31" t="str">
        <f t="shared" si="75"/>
        <v/>
      </c>
      <c r="DP28" s="31" t="str">
        <f t="shared" si="76"/>
        <v/>
      </c>
      <c r="DQ28" s="32" t="str">
        <f>IF($B28="","",(($AF28-DK28)/ABS($AF28-DK28))*Air!$D$14*DP28/2*(($AF28-DK28)^2)*$AI28*$C28)</f>
        <v/>
      </c>
      <c r="DR28" s="32" t="str">
        <f>IF($B28="","",(-DK28/ABS(DK28))*Air!$D$14*DM28/8*(DK28^2)*$AM28*$C28)</f>
        <v/>
      </c>
      <c r="DS28" s="32" t="str">
        <f>IF($B28="","",$AK28*$C28*$E28*Air!$D$14*Air!$I$10)</f>
        <v/>
      </c>
      <c r="DT28" s="32" t="str">
        <f t="shared" si="127"/>
        <v/>
      </c>
      <c r="DU28" s="32" t="str">
        <f t="shared" si="78"/>
        <v/>
      </c>
      <c r="DV28" s="32" t="str">
        <f t="shared" si="128"/>
        <v/>
      </c>
      <c r="DW28" s="254" t="str">
        <f t="shared" si="30"/>
        <v/>
      </c>
      <c r="DX28" s="243"/>
      <c r="DY28" s="243"/>
      <c r="DZ28" s="32" t="str">
        <f t="shared" si="31"/>
        <v/>
      </c>
      <c r="EA28" s="243" t="str">
        <f t="shared" si="80"/>
        <v/>
      </c>
      <c r="EB28" s="243" t="str">
        <f>IF($B28="","",IF(DW28="out",-(EA28*$I28*(2*ABS(DZ28)/Air!$D$14)^0.5),(EA28*$I28*(2*ABS(DZ28)/Air!$C$14)^0.5)))</f>
        <v/>
      </c>
      <c r="EC28" s="32" t="str">
        <f t="shared" si="81"/>
        <v/>
      </c>
      <c r="ED28" s="217" t="str">
        <f t="shared" si="129"/>
        <v/>
      </c>
      <c r="EE28" s="31" t="str">
        <f t="shared" si="83"/>
        <v/>
      </c>
      <c r="EF28" s="251" t="str">
        <f>IF($B28="","",$AO28*ABS(EE28)/Air!$M$8)</f>
        <v/>
      </c>
      <c r="EG28" s="31" t="str">
        <f t="shared" si="84"/>
        <v/>
      </c>
      <c r="EH28" s="251" t="str">
        <f>IF($B28="","",$AO28*ABS($AF28-EE28)/Air!$M$8)</f>
        <v/>
      </c>
      <c r="EI28" s="31" t="str">
        <f t="shared" si="85"/>
        <v/>
      </c>
      <c r="EJ28" s="31" t="str">
        <f t="shared" si="86"/>
        <v/>
      </c>
      <c r="EK28" s="32" t="str">
        <f>IF($B28="","",(($AF28-EE28)/ABS($AF28-EE28))*Air!$D$14*EJ28/2*(($AF28-EE28)^2)*$AI28*$C28)</f>
        <v/>
      </c>
      <c r="EL28" s="32" t="str">
        <f>IF($B28="","",(-EE28/ABS(EE28))*Air!$D$14*EG28/8*(EE28^2)*$AM28*$C28)</f>
        <v/>
      </c>
      <c r="EM28" s="32" t="str">
        <f>IF($B28="","",$AK28*$C28*$E28*Air!$D$14*Air!$I$10)</f>
        <v/>
      </c>
      <c r="EN28" s="32" t="str">
        <f t="shared" si="130"/>
        <v/>
      </c>
      <c r="EO28" s="32" t="str">
        <f t="shared" si="88"/>
        <v/>
      </c>
      <c r="EP28" s="32" t="str">
        <f t="shared" si="131"/>
        <v/>
      </c>
      <c r="EQ28" s="254" t="str">
        <f t="shared" si="32"/>
        <v/>
      </c>
      <c r="ER28" s="243"/>
      <c r="ES28" s="243"/>
      <c r="ET28" s="32" t="str">
        <f t="shared" si="33"/>
        <v/>
      </c>
      <c r="EU28" s="243" t="str">
        <f t="shared" si="90"/>
        <v/>
      </c>
      <c r="EV28" s="243" t="str">
        <f>IF($B28="","",IF(EQ28="out",-(EU28*$I28*(2*ABS(ET28)/Air!$D$14)^0.5),(EU28*$I28*(2*ABS(ET28)/Air!$C$14)^0.5)))</f>
        <v/>
      </c>
      <c r="EW28" s="32" t="str">
        <f t="shared" si="91"/>
        <v/>
      </c>
      <c r="EX28" s="259" t="str">
        <f t="shared" si="132"/>
        <v/>
      </c>
    </row>
    <row r="29" spans="1:154" customFormat="1" x14ac:dyDescent="0.2">
      <c r="A29" s="61"/>
      <c r="B29" s="247"/>
      <c r="C29" s="247"/>
      <c r="D29" s="247"/>
      <c r="E29" s="247"/>
      <c r="F29" s="247"/>
      <c r="G29" s="239"/>
      <c r="H29" s="239"/>
      <c r="I29" s="239"/>
      <c r="J29" s="239"/>
      <c r="K29" s="239"/>
      <c r="L29" s="62"/>
      <c r="M29" s="260"/>
      <c r="N29" s="247"/>
      <c r="O29" s="63"/>
      <c r="P29" s="92" t="str">
        <f t="shared" si="96"/>
        <v/>
      </c>
      <c r="Q29" s="93" t="str">
        <f t="shared" si="20"/>
        <v/>
      </c>
      <c r="R29" s="99" t="str">
        <f t="shared" si="97"/>
        <v/>
      </c>
      <c r="S29" s="100" t="str">
        <f t="shared" si="98"/>
        <v/>
      </c>
      <c r="T29" s="95" t="str">
        <f t="shared" si="99"/>
        <v/>
      </c>
      <c r="U29" s="231"/>
      <c r="V29" s="124" t="str">
        <f t="shared" si="100"/>
        <v/>
      </c>
      <c r="W29" s="125" t="str">
        <f t="shared" si="5"/>
        <v/>
      </c>
      <c r="X29" s="126" t="str">
        <f t="shared" si="101"/>
        <v/>
      </c>
      <c r="Y29" s="126" t="str">
        <f>IF($B29="","",VLOOKUP(X29,Depth!$A$4:$B$1004,2,1))</f>
        <v/>
      </c>
      <c r="Z29" s="127" t="str">
        <f t="shared" si="7"/>
        <v/>
      </c>
      <c r="AA29" s="128" t="str">
        <f t="shared" si="8"/>
        <v/>
      </c>
      <c r="AB29" s="129" t="str">
        <f t="shared" si="102"/>
        <v/>
      </c>
      <c r="AC29" s="129" t="str">
        <f t="shared" si="10"/>
        <v/>
      </c>
      <c r="AD29" s="31" t="str">
        <f t="shared" si="103"/>
        <v/>
      </c>
      <c r="AE29" s="128" t="str">
        <f t="shared" si="104"/>
        <v/>
      </c>
      <c r="AF29" s="130" t="str">
        <f t="shared" si="105"/>
        <v/>
      </c>
      <c r="AG29" s="122" t="str">
        <f t="shared" si="106"/>
        <v/>
      </c>
      <c r="AH29" s="131" t="str">
        <f t="shared" si="15"/>
        <v/>
      </c>
      <c r="AI29" s="132" t="str">
        <f t="shared" si="107"/>
        <v/>
      </c>
      <c r="AJ29" s="128"/>
      <c r="AK29" s="159" t="str">
        <f t="shared" si="108"/>
        <v/>
      </c>
      <c r="AL29" s="128" t="str">
        <f t="shared" si="109"/>
        <v/>
      </c>
      <c r="AM29" s="128" t="str">
        <f t="shared" si="110"/>
        <v/>
      </c>
      <c r="AN29" s="128" t="str">
        <f t="shared" si="111"/>
        <v/>
      </c>
      <c r="AO29" s="128" t="str">
        <f t="shared" si="38"/>
        <v/>
      </c>
      <c r="AP29" s="160" t="str">
        <f t="shared" si="112"/>
        <v/>
      </c>
      <c r="AQ29" s="31"/>
      <c r="AR29" s="174" t="str">
        <f>IF($B29="","",Air!$C$17*((J29-K29)/10)^Air!$C$28)</f>
        <v/>
      </c>
      <c r="AS29" s="36" t="str">
        <f>IF($B29="","",IF(E$8=B29,E$7,Air!$C$14/2*AR29^2))</f>
        <v/>
      </c>
      <c r="AT29" s="32" t="str">
        <f t="shared" si="113"/>
        <v/>
      </c>
      <c r="AU29" s="32" t="str">
        <f t="shared" si="114"/>
        <v/>
      </c>
      <c r="AV29" s="32" t="str">
        <f>IF($B29="","",Air!$I$11-AU29*Air!$C$14*Air!$I$10-AS29)</f>
        <v/>
      </c>
      <c r="AW29" s="175" t="str">
        <f t="shared" si="115"/>
        <v/>
      </c>
      <c r="AX29" s="175" t="str">
        <f>IF($B29="","",AW29*Air!$C$14*Air!$I$10)</f>
        <v/>
      </c>
      <c r="AY29" s="176" t="str">
        <f>IF($B29="","",AW29*Air!$D$14*Air!$I$10)</f>
        <v/>
      </c>
      <c r="AZ29" s="62"/>
      <c r="BA29" s="250" t="str">
        <f t="shared" si="22"/>
        <v/>
      </c>
      <c r="BB29" s="128" t="str">
        <f t="shared" si="116"/>
        <v/>
      </c>
      <c r="BC29" s="31" t="str">
        <f t="shared" si="117"/>
        <v/>
      </c>
      <c r="BD29" s="251" t="str">
        <f>IF($B29="","",$AO29*ABS(BC29)/Air!$M$8)</f>
        <v/>
      </c>
      <c r="BE29" s="31" t="str">
        <f t="shared" si="45"/>
        <v/>
      </c>
      <c r="BF29" s="251" t="str">
        <f>IF($B29="","",$AO29*ABS($AF29-BC29)/Air!$M$8)</f>
        <v/>
      </c>
      <c r="BG29" s="31" t="str">
        <f t="shared" si="46"/>
        <v/>
      </c>
      <c r="BH29" s="252" t="str">
        <f t="shared" si="47"/>
        <v/>
      </c>
      <c r="BI29" s="32" t="str">
        <f>IF($B29="","",(($AF29-BC29)/ABS($AF29-BC29))*Air!$D$14*BH29/2*(($AF29-BC29)^2)*$AI29*$C29)</f>
        <v/>
      </c>
      <c r="BJ29" s="32" t="str">
        <f>IF($B29="","",(-BC29/ABS(BC29))*Air!$D$14*BE29/8*(BC29^2)*$AM29*$C29)</f>
        <v/>
      </c>
      <c r="BK29" s="32" t="str">
        <f>IF($B29="","",$AK29*$C29*$E29*Air!$D$14*Air!$I$10)</f>
        <v/>
      </c>
      <c r="BL29" s="32" t="str">
        <f t="shared" si="118"/>
        <v/>
      </c>
      <c r="BM29" s="32" t="str">
        <f t="shared" si="49"/>
        <v/>
      </c>
      <c r="BN29" s="32" t="str">
        <f t="shared" si="119"/>
        <v/>
      </c>
      <c r="BO29" s="254" t="str">
        <f t="shared" si="24"/>
        <v/>
      </c>
      <c r="BP29" s="243"/>
      <c r="BQ29" s="243"/>
      <c r="BR29" s="32" t="str">
        <f t="shared" si="25"/>
        <v/>
      </c>
      <c r="BS29" s="243" t="str">
        <f t="shared" si="50"/>
        <v/>
      </c>
      <c r="BT29" s="243" t="str">
        <f>IF($B29="","",IF(BO29="out",-(BS29*$I29*(2*ABS(BR29)/Air!$D$14)^0.5),(BS29*$I29*(2*ABS(BR29)/Air!$C$14)^0.5)))</f>
        <v/>
      </c>
      <c r="BU29" s="32" t="str">
        <f t="shared" si="51"/>
        <v/>
      </c>
      <c r="BV29" s="217" t="str">
        <f t="shared" si="120"/>
        <v/>
      </c>
      <c r="BW29" s="31" t="str">
        <f t="shared" si="53"/>
        <v/>
      </c>
      <c r="BX29" s="251" t="str">
        <f>IF($B29="","",$AO29*ABS(BW29)/Air!$M$8)</f>
        <v/>
      </c>
      <c r="BY29" s="31" t="str">
        <f t="shared" si="54"/>
        <v/>
      </c>
      <c r="BZ29" s="251" t="str">
        <f>IF($B29="","",$AO29*ABS($AF29-BW29)/Air!$M$8)</f>
        <v/>
      </c>
      <c r="CA29" s="31" t="str">
        <f t="shared" si="55"/>
        <v/>
      </c>
      <c r="CB29" s="31" t="str">
        <f t="shared" si="56"/>
        <v/>
      </c>
      <c r="CC29" s="32" t="str">
        <f>IF($B29="","",(($AF29-BW29)/ABS($AF29-BW29))*Air!$D$14*CB29/2*(($AF29-BW29)^2)*$AI29*$C29)</f>
        <v/>
      </c>
      <c r="CD29" s="32" t="str">
        <f>IF($B29="","",(-BW29/ABS(BW29))*Air!$D$14*BY29/8*(BW29^2)*$AM29*$C29)</f>
        <v/>
      </c>
      <c r="CE29" s="32" t="str">
        <f>IF($B29="","",$AK29*$C29*$E29*Air!$D$14*Air!$I$10)</f>
        <v/>
      </c>
      <c r="CF29" s="32" t="str">
        <f t="shared" si="121"/>
        <v/>
      </c>
      <c r="CG29" s="32" t="str">
        <f t="shared" si="58"/>
        <v/>
      </c>
      <c r="CH29" s="32" t="str">
        <f t="shared" si="122"/>
        <v/>
      </c>
      <c r="CI29" s="254" t="str">
        <f t="shared" si="26"/>
        <v/>
      </c>
      <c r="CJ29" s="243"/>
      <c r="CK29" s="243"/>
      <c r="CL29" s="32" t="str">
        <f t="shared" si="27"/>
        <v/>
      </c>
      <c r="CM29" s="243" t="str">
        <f t="shared" si="60"/>
        <v/>
      </c>
      <c r="CN29" s="243" t="str">
        <f>IF($B29="","",IF(CI29="out",-(CM29*$I29*(2*ABS(CL29)/Air!$D$14)^0.5),(CM29*$I29*(2*ABS(CL29)/Air!$C$14)^0.5)))</f>
        <v/>
      </c>
      <c r="CO29" s="32" t="str">
        <f t="shared" si="61"/>
        <v/>
      </c>
      <c r="CP29" s="217" t="str">
        <f t="shared" si="123"/>
        <v/>
      </c>
      <c r="CQ29" s="31" t="str">
        <f t="shared" si="63"/>
        <v/>
      </c>
      <c r="CR29" s="251" t="str">
        <f>IF($B29="","",$AO29*ABS(CQ29)/Air!$M$8)</f>
        <v/>
      </c>
      <c r="CS29" s="31" t="str">
        <f t="shared" si="64"/>
        <v/>
      </c>
      <c r="CT29" s="251" t="str">
        <f>IF($B29="","",$AO29*ABS($AF29-CQ29)/Air!$M$8)</f>
        <v/>
      </c>
      <c r="CU29" s="31" t="str">
        <f t="shared" si="65"/>
        <v/>
      </c>
      <c r="CV29" s="31" t="str">
        <f t="shared" si="66"/>
        <v/>
      </c>
      <c r="CW29" s="32" t="str">
        <f>IF($B29="","",(($AF29-CQ29)/ABS($AF29-CQ29))*Air!$D$14*CV29/2*(($AF29-CQ29)^2)*$AI29*$C29)</f>
        <v/>
      </c>
      <c r="CX29" s="32" t="str">
        <f>IF($B29="","",(-CQ29/ABS(CQ29))*Air!$D$14*CS29/8*(CQ29^2)*$AM29*$C29)</f>
        <v/>
      </c>
      <c r="CY29" s="32" t="str">
        <f>IF($B29="","",$AK29*$C29*$E29*Air!$D$14*Air!$I$10)</f>
        <v/>
      </c>
      <c r="CZ29" s="32" t="str">
        <f t="shared" si="124"/>
        <v/>
      </c>
      <c r="DA29" s="32" t="str">
        <f t="shared" si="68"/>
        <v/>
      </c>
      <c r="DB29" s="32" t="str">
        <f t="shared" si="125"/>
        <v/>
      </c>
      <c r="DC29" s="254" t="str">
        <f t="shared" si="28"/>
        <v/>
      </c>
      <c r="DD29" s="243"/>
      <c r="DE29" s="243"/>
      <c r="DF29" s="32" t="str">
        <f t="shared" si="29"/>
        <v/>
      </c>
      <c r="DG29" s="243" t="str">
        <f t="shared" si="70"/>
        <v/>
      </c>
      <c r="DH29" s="243" t="str">
        <f>IF($B29="","",IF(DC29="out",-(DG29*$I29*(2*ABS(DF29)/Air!$D$14)^0.5),(DG29*$I29*(2*ABS(DF29)/Air!$C$14)^0.5)))</f>
        <v/>
      </c>
      <c r="DI29" s="32" t="str">
        <f t="shared" si="71"/>
        <v/>
      </c>
      <c r="DJ29" s="217" t="str">
        <f t="shared" si="126"/>
        <v/>
      </c>
      <c r="DK29" s="31" t="str">
        <f t="shared" si="73"/>
        <v/>
      </c>
      <c r="DL29" s="251" t="str">
        <f>IF($B29="","",$AO29*ABS(DK29)/Air!$M$8)</f>
        <v/>
      </c>
      <c r="DM29" s="31" t="str">
        <f t="shared" si="74"/>
        <v/>
      </c>
      <c r="DN29" s="251" t="str">
        <f>IF($B29="","",$AO29*ABS($AF29-DK29)/Air!$M$8)</f>
        <v/>
      </c>
      <c r="DO29" s="31" t="str">
        <f t="shared" si="75"/>
        <v/>
      </c>
      <c r="DP29" s="31" t="str">
        <f t="shared" si="76"/>
        <v/>
      </c>
      <c r="DQ29" s="32" t="str">
        <f>IF($B29="","",(($AF29-DK29)/ABS($AF29-DK29))*Air!$D$14*DP29/2*(($AF29-DK29)^2)*$AI29*$C29)</f>
        <v/>
      </c>
      <c r="DR29" s="32" t="str">
        <f>IF($B29="","",(-DK29/ABS(DK29))*Air!$D$14*DM29/8*(DK29^2)*$AM29*$C29)</f>
        <v/>
      </c>
      <c r="DS29" s="32" t="str">
        <f>IF($B29="","",$AK29*$C29*$E29*Air!$D$14*Air!$I$10)</f>
        <v/>
      </c>
      <c r="DT29" s="32" t="str">
        <f t="shared" si="127"/>
        <v/>
      </c>
      <c r="DU29" s="32" t="str">
        <f t="shared" si="78"/>
        <v/>
      </c>
      <c r="DV29" s="32" t="str">
        <f t="shared" si="128"/>
        <v/>
      </c>
      <c r="DW29" s="254" t="str">
        <f t="shared" si="30"/>
        <v/>
      </c>
      <c r="DX29" s="243"/>
      <c r="DY29" s="243"/>
      <c r="DZ29" s="32" t="str">
        <f t="shared" si="31"/>
        <v/>
      </c>
      <c r="EA29" s="243" t="str">
        <f t="shared" si="80"/>
        <v/>
      </c>
      <c r="EB29" s="243" t="str">
        <f>IF($B29="","",IF(DW29="out",-(EA29*$I29*(2*ABS(DZ29)/Air!$D$14)^0.5),(EA29*$I29*(2*ABS(DZ29)/Air!$C$14)^0.5)))</f>
        <v/>
      </c>
      <c r="EC29" s="32" t="str">
        <f t="shared" si="81"/>
        <v/>
      </c>
      <c r="ED29" s="217" t="str">
        <f t="shared" si="129"/>
        <v/>
      </c>
      <c r="EE29" s="31" t="str">
        <f t="shared" si="83"/>
        <v/>
      </c>
      <c r="EF29" s="251" t="str">
        <f>IF($B29="","",$AO29*ABS(EE29)/Air!$M$8)</f>
        <v/>
      </c>
      <c r="EG29" s="31" t="str">
        <f t="shared" si="84"/>
        <v/>
      </c>
      <c r="EH29" s="251" t="str">
        <f>IF($B29="","",$AO29*ABS($AF29-EE29)/Air!$M$8)</f>
        <v/>
      </c>
      <c r="EI29" s="31" t="str">
        <f t="shared" si="85"/>
        <v/>
      </c>
      <c r="EJ29" s="31" t="str">
        <f t="shared" si="86"/>
        <v/>
      </c>
      <c r="EK29" s="32" t="str">
        <f>IF($B29="","",(($AF29-EE29)/ABS($AF29-EE29))*Air!$D$14*EJ29/2*(($AF29-EE29)^2)*$AI29*$C29)</f>
        <v/>
      </c>
      <c r="EL29" s="32" t="str">
        <f>IF($B29="","",(-EE29/ABS(EE29))*Air!$D$14*EG29/8*(EE29^2)*$AM29*$C29)</f>
        <v/>
      </c>
      <c r="EM29" s="32" t="str">
        <f>IF($B29="","",$AK29*$C29*$E29*Air!$D$14*Air!$I$10)</f>
        <v/>
      </c>
      <c r="EN29" s="32" t="str">
        <f t="shared" si="130"/>
        <v/>
      </c>
      <c r="EO29" s="32" t="str">
        <f t="shared" si="88"/>
        <v/>
      </c>
      <c r="EP29" s="32" t="str">
        <f t="shared" si="131"/>
        <v/>
      </c>
      <c r="EQ29" s="254" t="str">
        <f t="shared" si="32"/>
        <v/>
      </c>
      <c r="ER29" s="243"/>
      <c r="ES29" s="243"/>
      <c r="ET29" s="32" t="str">
        <f t="shared" si="33"/>
        <v/>
      </c>
      <c r="EU29" s="243" t="str">
        <f t="shared" si="90"/>
        <v/>
      </c>
      <c r="EV29" s="243" t="str">
        <f>IF($B29="","",IF(EQ29="out",-(EU29*$I29*(2*ABS(ET29)/Air!$D$14)^0.5),(EU29*$I29*(2*ABS(ET29)/Air!$C$14)^0.5)))</f>
        <v/>
      </c>
      <c r="EW29" s="32" t="str">
        <f t="shared" si="91"/>
        <v/>
      </c>
      <c r="EX29" s="259" t="str">
        <f t="shared" si="132"/>
        <v/>
      </c>
    </row>
    <row r="30" spans="1:154" customFormat="1" x14ac:dyDescent="0.2">
      <c r="A30" s="61"/>
      <c r="B30" s="247"/>
      <c r="C30" s="247"/>
      <c r="D30" s="247"/>
      <c r="E30" s="247"/>
      <c r="F30" s="247"/>
      <c r="G30" s="239"/>
      <c r="H30" s="239"/>
      <c r="I30" s="239"/>
      <c r="J30" s="239"/>
      <c r="K30" s="239"/>
      <c r="L30" s="62"/>
      <c r="M30" s="260"/>
      <c r="N30" s="247"/>
      <c r="O30" s="63"/>
      <c r="P30" s="92" t="str">
        <f t="shared" si="96"/>
        <v/>
      </c>
      <c r="Q30" s="93" t="str">
        <f t="shared" si="20"/>
        <v/>
      </c>
      <c r="R30" s="99" t="str">
        <f t="shared" si="97"/>
        <v/>
      </c>
      <c r="S30" s="100" t="str">
        <f t="shared" si="98"/>
        <v/>
      </c>
      <c r="T30" s="95" t="str">
        <f t="shared" si="99"/>
        <v/>
      </c>
      <c r="U30" s="231"/>
      <c r="V30" s="124" t="str">
        <f t="shared" si="100"/>
        <v/>
      </c>
      <c r="W30" s="125" t="str">
        <f t="shared" si="5"/>
        <v/>
      </c>
      <c r="X30" s="126" t="str">
        <f t="shared" si="101"/>
        <v/>
      </c>
      <c r="Y30" s="126" t="str">
        <f>IF($B30="","",VLOOKUP(X30,Depth!$A$4:$B$1004,2,1))</f>
        <v/>
      </c>
      <c r="Z30" s="127" t="str">
        <f t="shared" si="7"/>
        <v/>
      </c>
      <c r="AA30" s="128" t="str">
        <f t="shared" si="8"/>
        <v/>
      </c>
      <c r="AB30" s="129" t="str">
        <f t="shared" si="102"/>
        <v/>
      </c>
      <c r="AC30" s="129" t="str">
        <f t="shared" si="10"/>
        <v/>
      </c>
      <c r="AD30" s="31" t="str">
        <f t="shared" si="103"/>
        <v/>
      </c>
      <c r="AE30" s="128" t="str">
        <f t="shared" si="104"/>
        <v/>
      </c>
      <c r="AF30" s="130" t="str">
        <f t="shared" si="105"/>
        <v/>
      </c>
      <c r="AG30" s="122" t="str">
        <f t="shared" si="106"/>
        <v/>
      </c>
      <c r="AH30" s="131" t="str">
        <f t="shared" si="15"/>
        <v/>
      </c>
      <c r="AI30" s="132" t="str">
        <f t="shared" si="107"/>
        <v/>
      </c>
      <c r="AJ30" s="128"/>
      <c r="AK30" s="159" t="str">
        <f t="shared" si="108"/>
        <v/>
      </c>
      <c r="AL30" s="128" t="str">
        <f t="shared" si="109"/>
        <v/>
      </c>
      <c r="AM30" s="128" t="str">
        <f t="shared" si="110"/>
        <v/>
      </c>
      <c r="AN30" s="128" t="str">
        <f t="shared" si="111"/>
        <v/>
      </c>
      <c r="AO30" s="128" t="str">
        <f t="shared" si="38"/>
        <v/>
      </c>
      <c r="AP30" s="160" t="str">
        <f t="shared" si="112"/>
        <v/>
      </c>
      <c r="AQ30" s="31"/>
      <c r="AR30" s="174" t="str">
        <f>IF($B30="","",Air!$C$17*((J30-K30)/10)^Air!$C$28)</f>
        <v/>
      </c>
      <c r="AS30" s="36" t="str">
        <f>IF($B30="","",IF(E$8=B30,E$7,Air!$C$14/2*AR30^2))</f>
        <v/>
      </c>
      <c r="AT30" s="32" t="str">
        <f t="shared" si="113"/>
        <v/>
      </c>
      <c r="AU30" s="32" t="str">
        <f t="shared" si="114"/>
        <v/>
      </c>
      <c r="AV30" s="32" t="str">
        <f>IF($B30="","",Air!$I$11-AU30*Air!$C$14*Air!$I$10-AS30)</f>
        <v/>
      </c>
      <c r="AW30" s="175" t="str">
        <f t="shared" si="115"/>
        <v/>
      </c>
      <c r="AX30" s="175" t="str">
        <f>IF($B30="","",AW30*Air!$C$14*Air!$I$10)</f>
        <v/>
      </c>
      <c r="AY30" s="176" t="str">
        <f>IF($B30="","",AW30*Air!$D$14*Air!$I$10)</f>
        <v/>
      </c>
      <c r="AZ30" s="62"/>
      <c r="BA30" s="250" t="str">
        <f t="shared" si="22"/>
        <v/>
      </c>
      <c r="BB30" s="128" t="str">
        <f t="shared" si="116"/>
        <v/>
      </c>
      <c r="BC30" s="31" t="str">
        <f t="shared" si="117"/>
        <v/>
      </c>
      <c r="BD30" s="251" t="str">
        <f>IF($B30="","",$AO30*ABS(BC30)/Air!$M$8)</f>
        <v/>
      </c>
      <c r="BE30" s="31" t="str">
        <f t="shared" si="45"/>
        <v/>
      </c>
      <c r="BF30" s="251" t="str">
        <f>IF($B30="","",$AO30*ABS($AF30-BC30)/Air!$M$8)</f>
        <v/>
      </c>
      <c r="BG30" s="31" t="str">
        <f t="shared" si="46"/>
        <v/>
      </c>
      <c r="BH30" s="252" t="str">
        <f t="shared" si="47"/>
        <v/>
      </c>
      <c r="BI30" s="32" t="str">
        <f>IF($B30="","",(($AF30-BC30)/ABS($AF30-BC30))*Air!$D$14*BH30/2*(($AF30-BC30)^2)*$AI30*$C30)</f>
        <v/>
      </c>
      <c r="BJ30" s="32" t="str">
        <f>IF($B30="","",(-BC30/ABS(BC30))*Air!$D$14*BE30/8*(BC30^2)*$AM30*$C30)</f>
        <v/>
      </c>
      <c r="BK30" s="32" t="str">
        <f>IF($B30="","",$AK30*$C30*$E30*Air!$D$14*Air!$I$10)</f>
        <v/>
      </c>
      <c r="BL30" s="32" t="str">
        <f t="shared" si="118"/>
        <v/>
      </c>
      <c r="BM30" s="32" t="str">
        <f t="shared" si="49"/>
        <v/>
      </c>
      <c r="BN30" s="32" t="str">
        <f t="shared" si="119"/>
        <v/>
      </c>
      <c r="BO30" s="254" t="str">
        <f t="shared" si="24"/>
        <v/>
      </c>
      <c r="BP30" s="243"/>
      <c r="BQ30" s="243"/>
      <c r="BR30" s="32" t="str">
        <f t="shared" si="25"/>
        <v/>
      </c>
      <c r="BS30" s="243" t="str">
        <f t="shared" si="50"/>
        <v/>
      </c>
      <c r="BT30" s="243" t="str">
        <f>IF($B30="","",IF(BO30="out",-(BS30*$I30*(2*ABS(BR30)/Air!$D$14)^0.5),(BS30*$I30*(2*ABS(BR30)/Air!$C$14)^0.5)))</f>
        <v/>
      </c>
      <c r="BU30" s="32" t="str">
        <f t="shared" si="51"/>
        <v/>
      </c>
      <c r="BV30" s="217" t="str">
        <f t="shared" si="120"/>
        <v/>
      </c>
      <c r="BW30" s="31" t="str">
        <f t="shared" si="53"/>
        <v/>
      </c>
      <c r="BX30" s="251" t="str">
        <f>IF($B30="","",$AO30*ABS(BW30)/Air!$M$8)</f>
        <v/>
      </c>
      <c r="BY30" s="31" t="str">
        <f t="shared" si="54"/>
        <v/>
      </c>
      <c r="BZ30" s="251" t="str">
        <f>IF($B30="","",$AO30*ABS($AF30-BW30)/Air!$M$8)</f>
        <v/>
      </c>
      <c r="CA30" s="31" t="str">
        <f t="shared" si="55"/>
        <v/>
      </c>
      <c r="CB30" s="31" t="str">
        <f t="shared" si="56"/>
        <v/>
      </c>
      <c r="CC30" s="32" t="str">
        <f>IF($B30="","",(($AF30-BW30)/ABS($AF30-BW30))*Air!$D$14*CB30/2*(($AF30-BW30)^2)*$AI30*$C30)</f>
        <v/>
      </c>
      <c r="CD30" s="32" t="str">
        <f>IF($B30="","",(-BW30/ABS(BW30))*Air!$D$14*BY30/8*(BW30^2)*$AM30*$C30)</f>
        <v/>
      </c>
      <c r="CE30" s="32" t="str">
        <f>IF($B30="","",$AK30*$C30*$E30*Air!$D$14*Air!$I$10)</f>
        <v/>
      </c>
      <c r="CF30" s="32" t="str">
        <f t="shared" si="121"/>
        <v/>
      </c>
      <c r="CG30" s="32" t="str">
        <f t="shared" si="58"/>
        <v/>
      </c>
      <c r="CH30" s="32" t="str">
        <f t="shared" si="122"/>
        <v/>
      </c>
      <c r="CI30" s="254" t="str">
        <f t="shared" si="26"/>
        <v/>
      </c>
      <c r="CJ30" s="243"/>
      <c r="CK30" s="243"/>
      <c r="CL30" s="32" t="str">
        <f t="shared" si="27"/>
        <v/>
      </c>
      <c r="CM30" s="243" t="str">
        <f t="shared" si="60"/>
        <v/>
      </c>
      <c r="CN30" s="243" t="str">
        <f>IF($B30="","",IF(CI30="out",-(CM30*$I30*(2*ABS(CL30)/Air!$D$14)^0.5),(CM30*$I30*(2*ABS(CL30)/Air!$C$14)^0.5)))</f>
        <v/>
      </c>
      <c r="CO30" s="32" t="str">
        <f t="shared" si="61"/>
        <v/>
      </c>
      <c r="CP30" s="217" t="str">
        <f t="shared" si="123"/>
        <v/>
      </c>
      <c r="CQ30" s="31" t="str">
        <f t="shared" si="63"/>
        <v/>
      </c>
      <c r="CR30" s="251" t="str">
        <f>IF($B30="","",$AO30*ABS(CQ30)/Air!$M$8)</f>
        <v/>
      </c>
      <c r="CS30" s="31" t="str">
        <f t="shared" si="64"/>
        <v/>
      </c>
      <c r="CT30" s="251" t="str">
        <f>IF($B30="","",$AO30*ABS($AF30-CQ30)/Air!$M$8)</f>
        <v/>
      </c>
      <c r="CU30" s="31" t="str">
        <f t="shared" si="65"/>
        <v/>
      </c>
      <c r="CV30" s="31" t="str">
        <f t="shared" si="66"/>
        <v/>
      </c>
      <c r="CW30" s="32" t="str">
        <f>IF($B30="","",(($AF30-CQ30)/ABS($AF30-CQ30))*Air!$D$14*CV30/2*(($AF30-CQ30)^2)*$AI30*$C30)</f>
        <v/>
      </c>
      <c r="CX30" s="32" t="str">
        <f>IF($B30="","",(-CQ30/ABS(CQ30))*Air!$D$14*CS30/8*(CQ30^2)*$AM30*$C30)</f>
        <v/>
      </c>
      <c r="CY30" s="32" t="str">
        <f>IF($B30="","",$AK30*$C30*$E30*Air!$D$14*Air!$I$10)</f>
        <v/>
      </c>
      <c r="CZ30" s="32" t="str">
        <f t="shared" si="124"/>
        <v/>
      </c>
      <c r="DA30" s="32" t="str">
        <f t="shared" si="68"/>
        <v/>
      </c>
      <c r="DB30" s="32" t="str">
        <f t="shared" si="125"/>
        <v/>
      </c>
      <c r="DC30" s="254" t="str">
        <f t="shared" si="28"/>
        <v/>
      </c>
      <c r="DD30" s="243"/>
      <c r="DE30" s="243"/>
      <c r="DF30" s="32" t="str">
        <f t="shared" si="29"/>
        <v/>
      </c>
      <c r="DG30" s="243" t="str">
        <f t="shared" si="70"/>
        <v/>
      </c>
      <c r="DH30" s="243" t="str">
        <f>IF($B30="","",IF(DC30="out",-(DG30*$I30*(2*ABS(DF30)/Air!$D$14)^0.5),(DG30*$I30*(2*ABS(DF30)/Air!$C$14)^0.5)))</f>
        <v/>
      </c>
      <c r="DI30" s="32" t="str">
        <f t="shared" si="71"/>
        <v/>
      </c>
      <c r="DJ30" s="217" t="str">
        <f t="shared" si="126"/>
        <v/>
      </c>
      <c r="DK30" s="31" t="str">
        <f t="shared" si="73"/>
        <v/>
      </c>
      <c r="DL30" s="251" t="str">
        <f>IF($B30="","",$AO30*ABS(DK30)/Air!$M$8)</f>
        <v/>
      </c>
      <c r="DM30" s="31" t="str">
        <f t="shared" si="74"/>
        <v/>
      </c>
      <c r="DN30" s="251" t="str">
        <f>IF($B30="","",$AO30*ABS($AF30-DK30)/Air!$M$8)</f>
        <v/>
      </c>
      <c r="DO30" s="31" t="str">
        <f t="shared" si="75"/>
        <v/>
      </c>
      <c r="DP30" s="31" t="str">
        <f t="shared" si="76"/>
        <v/>
      </c>
      <c r="DQ30" s="32" t="str">
        <f>IF($B30="","",(($AF30-DK30)/ABS($AF30-DK30))*Air!$D$14*DP30/2*(($AF30-DK30)^2)*$AI30*$C30)</f>
        <v/>
      </c>
      <c r="DR30" s="32" t="str">
        <f>IF($B30="","",(-DK30/ABS(DK30))*Air!$D$14*DM30/8*(DK30^2)*$AM30*$C30)</f>
        <v/>
      </c>
      <c r="DS30" s="32" t="str">
        <f>IF($B30="","",$AK30*$C30*$E30*Air!$D$14*Air!$I$10)</f>
        <v/>
      </c>
      <c r="DT30" s="32" t="str">
        <f t="shared" si="127"/>
        <v/>
      </c>
      <c r="DU30" s="32" t="str">
        <f t="shared" si="78"/>
        <v/>
      </c>
      <c r="DV30" s="32" t="str">
        <f t="shared" si="128"/>
        <v/>
      </c>
      <c r="DW30" s="254" t="str">
        <f t="shared" si="30"/>
        <v/>
      </c>
      <c r="DX30" s="243"/>
      <c r="DY30" s="243"/>
      <c r="DZ30" s="32" t="str">
        <f t="shared" si="31"/>
        <v/>
      </c>
      <c r="EA30" s="243" t="str">
        <f t="shared" si="80"/>
        <v/>
      </c>
      <c r="EB30" s="243" t="str">
        <f>IF($B30="","",IF(DW30="out",-(EA30*$I30*(2*ABS(DZ30)/Air!$D$14)^0.5),(EA30*$I30*(2*ABS(DZ30)/Air!$C$14)^0.5)))</f>
        <v/>
      </c>
      <c r="EC30" s="32" t="str">
        <f t="shared" si="81"/>
        <v/>
      </c>
      <c r="ED30" s="217" t="str">
        <f t="shared" si="129"/>
        <v/>
      </c>
      <c r="EE30" s="31" t="str">
        <f t="shared" si="83"/>
        <v/>
      </c>
      <c r="EF30" s="251" t="str">
        <f>IF($B30="","",$AO30*ABS(EE30)/Air!$M$8)</f>
        <v/>
      </c>
      <c r="EG30" s="31" t="str">
        <f t="shared" si="84"/>
        <v/>
      </c>
      <c r="EH30" s="251" t="str">
        <f>IF($B30="","",$AO30*ABS($AF30-EE30)/Air!$M$8)</f>
        <v/>
      </c>
      <c r="EI30" s="31" t="str">
        <f t="shared" si="85"/>
        <v/>
      </c>
      <c r="EJ30" s="31" t="str">
        <f t="shared" si="86"/>
        <v/>
      </c>
      <c r="EK30" s="32" t="str">
        <f>IF($B30="","",(($AF30-EE30)/ABS($AF30-EE30))*Air!$D$14*EJ30/2*(($AF30-EE30)^2)*$AI30*$C30)</f>
        <v/>
      </c>
      <c r="EL30" s="32" t="str">
        <f>IF($B30="","",(-EE30/ABS(EE30))*Air!$D$14*EG30/8*(EE30^2)*$AM30*$C30)</f>
        <v/>
      </c>
      <c r="EM30" s="32" t="str">
        <f>IF($B30="","",$AK30*$C30*$E30*Air!$D$14*Air!$I$10)</f>
        <v/>
      </c>
      <c r="EN30" s="32" t="str">
        <f t="shared" si="130"/>
        <v/>
      </c>
      <c r="EO30" s="32" t="str">
        <f t="shared" si="88"/>
        <v/>
      </c>
      <c r="EP30" s="32" t="str">
        <f t="shared" si="131"/>
        <v/>
      </c>
      <c r="EQ30" s="254" t="str">
        <f t="shared" si="32"/>
        <v/>
      </c>
      <c r="ER30" s="243"/>
      <c r="ES30" s="243"/>
      <c r="ET30" s="32" t="str">
        <f t="shared" si="33"/>
        <v/>
      </c>
      <c r="EU30" s="243" t="str">
        <f t="shared" si="90"/>
        <v/>
      </c>
      <c r="EV30" s="243" t="str">
        <f>IF($B30="","",IF(EQ30="out",-(EU30*$I30*(2*ABS(ET30)/Air!$D$14)^0.5),(EU30*$I30*(2*ABS(ET30)/Air!$C$14)^0.5)))</f>
        <v/>
      </c>
      <c r="EW30" s="32" t="str">
        <f t="shared" si="91"/>
        <v/>
      </c>
      <c r="EX30" s="259" t="str">
        <f t="shared" si="132"/>
        <v/>
      </c>
    </row>
    <row r="31" spans="1:154" customFormat="1" x14ac:dyDescent="0.2">
      <c r="A31" s="61"/>
      <c r="B31" s="247"/>
      <c r="C31" s="247"/>
      <c r="D31" s="247"/>
      <c r="E31" s="247"/>
      <c r="F31" s="247"/>
      <c r="G31" s="239"/>
      <c r="H31" s="239"/>
      <c r="I31" s="239"/>
      <c r="J31" s="239"/>
      <c r="K31" s="239"/>
      <c r="L31" s="62"/>
      <c r="M31" s="260"/>
      <c r="N31" s="247"/>
      <c r="O31" s="63"/>
      <c r="P31" s="92" t="str">
        <f t="shared" si="96"/>
        <v/>
      </c>
      <c r="Q31" s="93" t="str">
        <f t="shared" si="20"/>
        <v/>
      </c>
      <c r="R31" s="99" t="str">
        <f t="shared" si="97"/>
        <v/>
      </c>
      <c r="S31" s="100" t="str">
        <f t="shared" si="98"/>
        <v/>
      </c>
      <c r="T31" s="95" t="str">
        <f t="shared" si="99"/>
        <v/>
      </c>
      <c r="U31" s="231"/>
      <c r="V31" s="124" t="str">
        <f t="shared" si="100"/>
        <v/>
      </c>
      <c r="W31" s="125" t="str">
        <f t="shared" si="5"/>
        <v/>
      </c>
      <c r="X31" s="126" t="str">
        <f t="shared" si="101"/>
        <v/>
      </c>
      <c r="Y31" s="126" t="str">
        <f>IF($B31="","",VLOOKUP(X31,Depth!$A$4:$B$1004,2,1))</f>
        <v/>
      </c>
      <c r="Z31" s="127" t="str">
        <f t="shared" si="7"/>
        <v/>
      </c>
      <c r="AA31" s="128" t="str">
        <f t="shared" si="8"/>
        <v/>
      </c>
      <c r="AB31" s="129" t="str">
        <f t="shared" si="102"/>
        <v/>
      </c>
      <c r="AC31" s="129" t="str">
        <f t="shared" si="10"/>
        <v/>
      </c>
      <c r="AD31" s="31" t="str">
        <f t="shared" si="103"/>
        <v/>
      </c>
      <c r="AE31" s="128" t="str">
        <f t="shared" si="104"/>
        <v/>
      </c>
      <c r="AF31" s="130" t="str">
        <f t="shared" si="105"/>
        <v/>
      </c>
      <c r="AG31" s="122" t="str">
        <f t="shared" si="106"/>
        <v/>
      </c>
      <c r="AH31" s="131" t="str">
        <f t="shared" si="15"/>
        <v/>
      </c>
      <c r="AI31" s="132" t="str">
        <f t="shared" si="107"/>
        <v/>
      </c>
      <c r="AJ31" s="128"/>
      <c r="AK31" s="159" t="str">
        <f t="shared" si="108"/>
        <v/>
      </c>
      <c r="AL31" s="128" t="str">
        <f t="shared" si="109"/>
        <v/>
      </c>
      <c r="AM31" s="128" t="str">
        <f t="shared" si="110"/>
        <v/>
      </c>
      <c r="AN31" s="128" t="str">
        <f t="shared" si="111"/>
        <v/>
      </c>
      <c r="AO31" s="128" t="str">
        <f t="shared" si="38"/>
        <v/>
      </c>
      <c r="AP31" s="160" t="str">
        <f t="shared" si="112"/>
        <v/>
      </c>
      <c r="AQ31" s="31"/>
      <c r="AR31" s="174" t="str">
        <f>IF($B31="","",Air!$C$17*((J31-K31)/10)^Air!$C$28)</f>
        <v/>
      </c>
      <c r="AS31" s="36" t="str">
        <f>IF($B31="","",IF(E$8=B31,E$7,Air!$C$14/2*AR31^2))</f>
        <v/>
      </c>
      <c r="AT31" s="32" t="str">
        <f t="shared" si="113"/>
        <v/>
      </c>
      <c r="AU31" s="32" t="str">
        <f t="shared" si="114"/>
        <v/>
      </c>
      <c r="AV31" s="32" t="str">
        <f>IF($B31="","",Air!$I$11-AU31*Air!$C$14*Air!$I$10-AS31)</f>
        <v/>
      </c>
      <c r="AW31" s="175" t="str">
        <f t="shared" si="115"/>
        <v/>
      </c>
      <c r="AX31" s="175" t="str">
        <f>IF($B31="","",AW31*Air!$C$14*Air!$I$10)</f>
        <v/>
      </c>
      <c r="AY31" s="176" t="str">
        <f>IF($B31="","",AW31*Air!$D$14*Air!$I$10)</f>
        <v/>
      </c>
      <c r="AZ31" s="62"/>
      <c r="BA31" s="250" t="str">
        <f t="shared" si="22"/>
        <v/>
      </c>
      <c r="BB31" s="128" t="str">
        <f t="shared" si="116"/>
        <v/>
      </c>
      <c r="BC31" s="31" t="str">
        <f t="shared" si="117"/>
        <v/>
      </c>
      <c r="BD31" s="251" t="str">
        <f>IF($B31="","",$AO31*ABS(BC31)/Air!$M$8)</f>
        <v/>
      </c>
      <c r="BE31" s="31" t="str">
        <f t="shared" si="45"/>
        <v/>
      </c>
      <c r="BF31" s="251" t="str">
        <f>IF($B31="","",$AO31*ABS($AF31-BC31)/Air!$M$8)</f>
        <v/>
      </c>
      <c r="BG31" s="31" t="str">
        <f t="shared" si="46"/>
        <v/>
      </c>
      <c r="BH31" s="252" t="str">
        <f t="shared" si="47"/>
        <v/>
      </c>
      <c r="BI31" s="32" t="str">
        <f>IF($B31="","",(($AF31-BC31)/ABS($AF31-BC31))*Air!$D$14*BH31/2*(($AF31-BC31)^2)*$AI31*$C31)</f>
        <v/>
      </c>
      <c r="BJ31" s="32" t="str">
        <f>IF($B31="","",(-BC31/ABS(BC31))*Air!$D$14*BE31/8*(BC31^2)*$AM31*$C31)</f>
        <v/>
      </c>
      <c r="BK31" s="32" t="str">
        <f>IF($B31="","",$AK31*$C31*$E31*Air!$D$14*Air!$I$10)</f>
        <v/>
      </c>
      <c r="BL31" s="32" t="str">
        <f t="shared" si="118"/>
        <v/>
      </c>
      <c r="BM31" s="32" t="str">
        <f t="shared" si="49"/>
        <v/>
      </c>
      <c r="BN31" s="32" t="str">
        <f t="shared" si="119"/>
        <v/>
      </c>
      <c r="BO31" s="254" t="str">
        <f t="shared" si="24"/>
        <v/>
      </c>
      <c r="BP31" s="243"/>
      <c r="BQ31" s="243"/>
      <c r="BR31" s="32" t="str">
        <f t="shared" si="25"/>
        <v/>
      </c>
      <c r="BS31" s="243" t="str">
        <f t="shared" si="50"/>
        <v/>
      </c>
      <c r="BT31" s="243" t="str">
        <f>IF($B31="","",IF(BO31="out",-(BS31*$I31*(2*ABS(BR31)/Air!$D$14)^0.5),(BS31*$I31*(2*ABS(BR31)/Air!$C$14)^0.5)))</f>
        <v/>
      </c>
      <c r="BU31" s="32" t="str">
        <f t="shared" si="51"/>
        <v/>
      </c>
      <c r="BV31" s="217" t="str">
        <f t="shared" si="120"/>
        <v/>
      </c>
      <c r="BW31" s="31" t="str">
        <f t="shared" si="53"/>
        <v/>
      </c>
      <c r="BX31" s="251" t="str">
        <f>IF($B31="","",$AO31*ABS(BW31)/Air!$M$8)</f>
        <v/>
      </c>
      <c r="BY31" s="31" t="str">
        <f t="shared" si="54"/>
        <v/>
      </c>
      <c r="BZ31" s="251" t="str">
        <f>IF($B31="","",$AO31*ABS($AF31-BW31)/Air!$M$8)</f>
        <v/>
      </c>
      <c r="CA31" s="31" t="str">
        <f t="shared" si="55"/>
        <v/>
      </c>
      <c r="CB31" s="31" t="str">
        <f t="shared" si="56"/>
        <v/>
      </c>
      <c r="CC31" s="32" t="str">
        <f>IF($B31="","",(($AF31-BW31)/ABS($AF31-BW31))*Air!$D$14*CB31/2*(($AF31-BW31)^2)*$AI31*$C31)</f>
        <v/>
      </c>
      <c r="CD31" s="32" t="str">
        <f>IF($B31="","",(-BW31/ABS(BW31))*Air!$D$14*BY31/8*(BW31^2)*$AM31*$C31)</f>
        <v/>
      </c>
      <c r="CE31" s="32" t="str">
        <f>IF($B31="","",$AK31*$C31*$E31*Air!$D$14*Air!$I$10)</f>
        <v/>
      </c>
      <c r="CF31" s="32" t="str">
        <f t="shared" si="121"/>
        <v/>
      </c>
      <c r="CG31" s="32" t="str">
        <f t="shared" si="58"/>
        <v/>
      </c>
      <c r="CH31" s="32" t="str">
        <f t="shared" si="122"/>
        <v/>
      </c>
      <c r="CI31" s="254" t="str">
        <f t="shared" si="26"/>
        <v/>
      </c>
      <c r="CJ31" s="243"/>
      <c r="CK31" s="243"/>
      <c r="CL31" s="32" t="str">
        <f t="shared" si="27"/>
        <v/>
      </c>
      <c r="CM31" s="243" t="str">
        <f t="shared" si="60"/>
        <v/>
      </c>
      <c r="CN31" s="243" t="str">
        <f>IF($B31="","",IF(CI31="out",-(CM31*$I31*(2*ABS(CL31)/Air!$D$14)^0.5),(CM31*$I31*(2*ABS(CL31)/Air!$C$14)^0.5)))</f>
        <v/>
      </c>
      <c r="CO31" s="32" t="str">
        <f t="shared" si="61"/>
        <v/>
      </c>
      <c r="CP31" s="217" t="str">
        <f t="shared" si="123"/>
        <v/>
      </c>
      <c r="CQ31" s="31" t="str">
        <f t="shared" si="63"/>
        <v/>
      </c>
      <c r="CR31" s="251" t="str">
        <f>IF($B31="","",$AO31*ABS(CQ31)/Air!$M$8)</f>
        <v/>
      </c>
      <c r="CS31" s="31" t="str">
        <f t="shared" si="64"/>
        <v/>
      </c>
      <c r="CT31" s="251" t="str">
        <f>IF($B31="","",$AO31*ABS($AF31-CQ31)/Air!$M$8)</f>
        <v/>
      </c>
      <c r="CU31" s="31" t="str">
        <f t="shared" si="65"/>
        <v/>
      </c>
      <c r="CV31" s="31" t="str">
        <f t="shared" si="66"/>
        <v/>
      </c>
      <c r="CW31" s="32" t="str">
        <f>IF($B31="","",(($AF31-CQ31)/ABS($AF31-CQ31))*Air!$D$14*CV31/2*(($AF31-CQ31)^2)*$AI31*$C31)</f>
        <v/>
      </c>
      <c r="CX31" s="32" t="str">
        <f>IF($B31="","",(-CQ31/ABS(CQ31))*Air!$D$14*CS31/8*(CQ31^2)*$AM31*$C31)</f>
        <v/>
      </c>
      <c r="CY31" s="32" t="str">
        <f>IF($B31="","",$AK31*$C31*$E31*Air!$D$14*Air!$I$10)</f>
        <v/>
      </c>
      <c r="CZ31" s="32" t="str">
        <f t="shared" si="124"/>
        <v/>
      </c>
      <c r="DA31" s="32" t="str">
        <f t="shared" si="68"/>
        <v/>
      </c>
      <c r="DB31" s="32" t="str">
        <f t="shared" si="125"/>
        <v/>
      </c>
      <c r="DC31" s="254" t="str">
        <f t="shared" si="28"/>
        <v/>
      </c>
      <c r="DD31" s="243"/>
      <c r="DE31" s="243"/>
      <c r="DF31" s="32" t="str">
        <f t="shared" si="29"/>
        <v/>
      </c>
      <c r="DG31" s="243" t="str">
        <f t="shared" si="70"/>
        <v/>
      </c>
      <c r="DH31" s="243" t="str">
        <f>IF($B31="","",IF(DC31="out",-(DG31*$I31*(2*ABS(DF31)/Air!$D$14)^0.5),(DG31*$I31*(2*ABS(DF31)/Air!$C$14)^0.5)))</f>
        <v/>
      </c>
      <c r="DI31" s="32" t="str">
        <f t="shared" si="71"/>
        <v/>
      </c>
      <c r="DJ31" s="217" t="str">
        <f t="shared" si="126"/>
        <v/>
      </c>
      <c r="DK31" s="31" t="str">
        <f t="shared" si="73"/>
        <v/>
      </c>
      <c r="DL31" s="251" t="str">
        <f>IF($B31="","",$AO31*ABS(DK31)/Air!$M$8)</f>
        <v/>
      </c>
      <c r="DM31" s="31" t="str">
        <f t="shared" si="74"/>
        <v/>
      </c>
      <c r="DN31" s="251" t="str">
        <f>IF($B31="","",$AO31*ABS($AF31-DK31)/Air!$M$8)</f>
        <v/>
      </c>
      <c r="DO31" s="31" t="str">
        <f t="shared" si="75"/>
        <v/>
      </c>
      <c r="DP31" s="31" t="str">
        <f t="shared" si="76"/>
        <v/>
      </c>
      <c r="DQ31" s="32" t="str">
        <f>IF($B31="","",(($AF31-DK31)/ABS($AF31-DK31))*Air!$D$14*DP31/2*(($AF31-DK31)^2)*$AI31*$C31)</f>
        <v/>
      </c>
      <c r="DR31" s="32" t="str">
        <f>IF($B31="","",(-DK31/ABS(DK31))*Air!$D$14*DM31/8*(DK31^2)*$AM31*$C31)</f>
        <v/>
      </c>
      <c r="DS31" s="32" t="str">
        <f>IF($B31="","",$AK31*$C31*$E31*Air!$D$14*Air!$I$10)</f>
        <v/>
      </c>
      <c r="DT31" s="32" t="str">
        <f t="shared" si="127"/>
        <v/>
      </c>
      <c r="DU31" s="32" t="str">
        <f t="shared" si="78"/>
        <v/>
      </c>
      <c r="DV31" s="32" t="str">
        <f t="shared" si="128"/>
        <v/>
      </c>
      <c r="DW31" s="254" t="str">
        <f t="shared" si="30"/>
        <v/>
      </c>
      <c r="DX31" s="243"/>
      <c r="DY31" s="243"/>
      <c r="DZ31" s="32" t="str">
        <f t="shared" si="31"/>
        <v/>
      </c>
      <c r="EA31" s="243" t="str">
        <f t="shared" si="80"/>
        <v/>
      </c>
      <c r="EB31" s="243" t="str">
        <f>IF($B31="","",IF(DW31="out",-(EA31*$I31*(2*ABS(DZ31)/Air!$D$14)^0.5),(EA31*$I31*(2*ABS(DZ31)/Air!$C$14)^0.5)))</f>
        <v/>
      </c>
      <c r="EC31" s="32" t="str">
        <f t="shared" si="81"/>
        <v/>
      </c>
      <c r="ED31" s="217" t="str">
        <f t="shared" si="129"/>
        <v/>
      </c>
      <c r="EE31" s="31" t="str">
        <f t="shared" si="83"/>
        <v/>
      </c>
      <c r="EF31" s="251" t="str">
        <f>IF($B31="","",$AO31*ABS(EE31)/Air!$M$8)</f>
        <v/>
      </c>
      <c r="EG31" s="31" t="str">
        <f t="shared" si="84"/>
        <v/>
      </c>
      <c r="EH31" s="251" t="str">
        <f>IF($B31="","",$AO31*ABS($AF31-EE31)/Air!$M$8)</f>
        <v/>
      </c>
      <c r="EI31" s="31" t="str">
        <f t="shared" si="85"/>
        <v/>
      </c>
      <c r="EJ31" s="31" t="str">
        <f t="shared" si="86"/>
        <v/>
      </c>
      <c r="EK31" s="32" t="str">
        <f>IF($B31="","",(($AF31-EE31)/ABS($AF31-EE31))*Air!$D$14*EJ31/2*(($AF31-EE31)^2)*$AI31*$C31)</f>
        <v/>
      </c>
      <c r="EL31" s="32" t="str">
        <f>IF($B31="","",(-EE31/ABS(EE31))*Air!$D$14*EG31/8*(EE31^2)*$AM31*$C31)</f>
        <v/>
      </c>
      <c r="EM31" s="32" t="str">
        <f>IF($B31="","",$AK31*$C31*$E31*Air!$D$14*Air!$I$10)</f>
        <v/>
      </c>
      <c r="EN31" s="32" t="str">
        <f t="shared" si="130"/>
        <v/>
      </c>
      <c r="EO31" s="32" t="str">
        <f t="shared" si="88"/>
        <v/>
      </c>
      <c r="EP31" s="32" t="str">
        <f t="shared" si="131"/>
        <v/>
      </c>
      <c r="EQ31" s="254" t="str">
        <f t="shared" si="32"/>
        <v/>
      </c>
      <c r="ER31" s="243"/>
      <c r="ES31" s="243"/>
      <c r="ET31" s="32" t="str">
        <f t="shared" si="33"/>
        <v/>
      </c>
      <c r="EU31" s="243" t="str">
        <f t="shared" si="90"/>
        <v/>
      </c>
      <c r="EV31" s="243" t="str">
        <f>IF($B31="","",IF(EQ31="out",-(EU31*$I31*(2*ABS(ET31)/Air!$D$14)^0.5),(EU31*$I31*(2*ABS(ET31)/Air!$C$14)^0.5)))</f>
        <v/>
      </c>
      <c r="EW31" s="32" t="str">
        <f t="shared" si="91"/>
        <v/>
      </c>
      <c r="EX31" s="259" t="str">
        <f t="shared" si="132"/>
        <v/>
      </c>
    </row>
    <row r="32" spans="1:154" customFormat="1" x14ac:dyDescent="0.2">
      <c r="A32" s="61"/>
      <c r="B32" s="247"/>
      <c r="C32" s="247"/>
      <c r="D32" s="247"/>
      <c r="E32" s="247"/>
      <c r="F32" s="247"/>
      <c r="G32" s="239"/>
      <c r="H32" s="239"/>
      <c r="I32" s="239"/>
      <c r="J32" s="239"/>
      <c r="K32" s="239"/>
      <c r="L32" s="62"/>
      <c r="M32" s="260"/>
      <c r="N32" s="247"/>
      <c r="O32" s="63"/>
      <c r="P32" s="92" t="str">
        <f t="shared" si="96"/>
        <v/>
      </c>
      <c r="Q32" s="93" t="str">
        <f t="shared" si="20"/>
        <v/>
      </c>
      <c r="R32" s="99" t="str">
        <f t="shared" si="97"/>
        <v/>
      </c>
      <c r="S32" s="100" t="str">
        <f t="shared" si="98"/>
        <v/>
      </c>
      <c r="T32" s="95" t="str">
        <f t="shared" si="99"/>
        <v/>
      </c>
      <c r="U32" s="231"/>
      <c r="V32" s="124" t="str">
        <f t="shared" si="100"/>
        <v/>
      </c>
      <c r="W32" s="125" t="str">
        <f t="shared" si="5"/>
        <v/>
      </c>
      <c r="X32" s="126" t="str">
        <f t="shared" si="101"/>
        <v/>
      </c>
      <c r="Y32" s="126" t="str">
        <f>IF($B32="","",VLOOKUP(X32,Depth!$A$4:$B$1004,2,1))</f>
        <v/>
      </c>
      <c r="Z32" s="127" t="str">
        <f t="shared" si="7"/>
        <v/>
      </c>
      <c r="AA32" s="128" t="str">
        <f t="shared" si="8"/>
        <v/>
      </c>
      <c r="AB32" s="129" t="str">
        <f t="shared" si="102"/>
        <v/>
      </c>
      <c r="AC32" s="129" t="str">
        <f t="shared" si="10"/>
        <v/>
      </c>
      <c r="AD32" s="31" t="str">
        <f t="shared" si="103"/>
        <v/>
      </c>
      <c r="AE32" s="128" t="str">
        <f t="shared" si="104"/>
        <v/>
      </c>
      <c r="AF32" s="130" t="str">
        <f t="shared" si="105"/>
        <v/>
      </c>
      <c r="AG32" s="122" t="str">
        <f t="shared" si="106"/>
        <v/>
      </c>
      <c r="AH32" s="131" t="str">
        <f t="shared" si="15"/>
        <v/>
      </c>
      <c r="AI32" s="132" t="str">
        <f t="shared" si="107"/>
        <v/>
      </c>
      <c r="AJ32" s="128"/>
      <c r="AK32" s="159" t="str">
        <f t="shared" si="108"/>
        <v/>
      </c>
      <c r="AL32" s="128" t="str">
        <f t="shared" si="109"/>
        <v/>
      </c>
      <c r="AM32" s="128" t="str">
        <f t="shared" si="110"/>
        <v/>
      </c>
      <c r="AN32" s="128" t="str">
        <f t="shared" si="111"/>
        <v/>
      </c>
      <c r="AO32" s="128" t="str">
        <f t="shared" si="38"/>
        <v/>
      </c>
      <c r="AP32" s="160" t="str">
        <f t="shared" si="112"/>
        <v/>
      </c>
      <c r="AQ32" s="31"/>
      <c r="AR32" s="174" t="str">
        <f>IF($B32="","",Air!$C$17*((J32-K32)/10)^Air!$C$28)</f>
        <v/>
      </c>
      <c r="AS32" s="36" t="str">
        <f>IF($B32="","",IF(E$8=B32,E$7,Air!$C$14/2*AR32^2))</f>
        <v/>
      </c>
      <c r="AT32" s="32" t="str">
        <f t="shared" si="113"/>
        <v/>
      </c>
      <c r="AU32" s="32" t="str">
        <f t="shared" si="114"/>
        <v/>
      </c>
      <c r="AV32" s="32" t="str">
        <f>IF($B32="","",Air!$I$11-AU32*Air!$C$14*Air!$I$10-AS32)</f>
        <v/>
      </c>
      <c r="AW32" s="175" t="str">
        <f t="shared" si="115"/>
        <v/>
      </c>
      <c r="AX32" s="175" t="str">
        <f>IF($B32="","",AW32*Air!$C$14*Air!$I$10)</f>
        <v/>
      </c>
      <c r="AY32" s="176" t="str">
        <f>IF($B32="","",AW32*Air!$D$14*Air!$I$10)</f>
        <v/>
      </c>
      <c r="AZ32" s="62"/>
      <c r="BA32" s="250" t="str">
        <f t="shared" si="22"/>
        <v/>
      </c>
      <c r="BB32" s="128" t="str">
        <f t="shared" si="116"/>
        <v/>
      </c>
      <c r="BC32" s="31" t="str">
        <f t="shared" si="117"/>
        <v/>
      </c>
      <c r="BD32" s="251" t="str">
        <f>IF($B32="","",$AO32*ABS(BC32)/Air!$M$8)</f>
        <v/>
      </c>
      <c r="BE32" s="31" t="str">
        <f t="shared" si="45"/>
        <v/>
      </c>
      <c r="BF32" s="251" t="str">
        <f>IF($B32="","",$AO32*ABS($AF32-BC32)/Air!$M$8)</f>
        <v/>
      </c>
      <c r="BG32" s="31" t="str">
        <f t="shared" si="46"/>
        <v/>
      </c>
      <c r="BH32" s="252" t="str">
        <f t="shared" si="47"/>
        <v/>
      </c>
      <c r="BI32" s="32" t="str">
        <f>IF($B32="","",(($AF32-BC32)/ABS($AF32-BC32))*Air!$D$14*BH32/2*(($AF32-BC32)^2)*$AI32*$C32)</f>
        <v/>
      </c>
      <c r="BJ32" s="32" t="str">
        <f>IF($B32="","",(-BC32/ABS(BC32))*Air!$D$14*BE32/8*(BC32^2)*$AM32*$C32)</f>
        <v/>
      </c>
      <c r="BK32" s="32" t="str">
        <f>IF($B32="","",$AK32*$C32*$E32*Air!$D$14*Air!$I$10)</f>
        <v/>
      </c>
      <c r="BL32" s="32" t="str">
        <f t="shared" si="118"/>
        <v/>
      </c>
      <c r="BM32" s="32" t="str">
        <f t="shared" si="49"/>
        <v/>
      </c>
      <c r="BN32" s="32" t="str">
        <f t="shared" si="119"/>
        <v/>
      </c>
      <c r="BO32" s="254" t="str">
        <f t="shared" si="24"/>
        <v/>
      </c>
      <c r="BP32" s="243"/>
      <c r="BQ32" s="243"/>
      <c r="BR32" s="32" t="str">
        <f t="shared" si="25"/>
        <v/>
      </c>
      <c r="BS32" s="243" t="str">
        <f t="shared" si="50"/>
        <v/>
      </c>
      <c r="BT32" s="243" t="str">
        <f>IF($B32="","",IF(BO32="out",-(BS32*$I32*(2*ABS(BR32)/Air!$D$14)^0.5),(BS32*$I32*(2*ABS(BR32)/Air!$C$14)^0.5)))</f>
        <v/>
      </c>
      <c r="BU32" s="32" t="str">
        <f t="shared" si="51"/>
        <v/>
      </c>
      <c r="BV32" s="217" t="str">
        <f t="shared" si="120"/>
        <v/>
      </c>
      <c r="BW32" s="31" t="str">
        <f t="shared" si="53"/>
        <v/>
      </c>
      <c r="BX32" s="251" t="str">
        <f>IF($B32="","",$AO32*ABS(BW32)/Air!$M$8)</f>
        <v/>
      </c>
      <c r="BY32" s="31" t="str">
        <f t="shared" si="54"/>
        <v/>
      </c>
      <c r="BZ32" s="251" t="str">
        <f>IF($B32="","",$AO32*ABS($AF32-BW32)/Air!$M$8)</f>
        <v/>
      </c>
      <c r="CA32" s="31" t="str">
        <f t="shared" si="55"/>
        <v/>
      </c>
      <c r="CB32" s="31" t="str">
        <f t="shared" si="56"/>
        <v/>
      </c>
      <c r="CC32" s="32" t="str">
        <f>IF($B32="","",(($AF32-BW32)/ABS($AF32-BW32))*Air!$D$14*CB32/2*(($AF32-BW32)^2)*$AI32*$C32)</f>
        <v/>
      </c>
      <c r="CD32" s="32" t="str">
        <f>IF($B32="","",(-BW32/ABS(BW32))*Air!$D$14*BY32/8*(BW32^2)*$AM32*$C32)</f>
        <v/>
      </c>
      <c r="CE32" s="32" t="str">
        <f>IF($B32="","",$AK32*$C32*$E32*Air!$D$14*Air!$I$10)</f>
        <v/>
      </c>
      <c r="CF32" s="32" t="str">
        <f t="shared" si="121"/>
        <v/>
      </c>
      <c r="CG32" s="32" t="str">
        <f t="shared" si="58"/>
        <v/>
      </c>
      <c r="CH32" s="32" t="str">
        <f t="shared" si="122"/>
        <v/>
      </c>
      <c r="CI32" s="254" t="str">
        <f t="shared" si="26"/>
        <v/>
      </c>
      <c r="CJ32" s="243"/>
      <c r="CK32" s="243"/>
      <c r="CL32" s="32" t="str">
        <f t="shared" si="27"/>
        <v/>
      </c>
      <c r="CM32" s="243" t="str">
        <f t="shared" si="60"/>
        <v/>
      </c>
      <c r="CN32" s="243" t="str">
        <f>IF($B32="","",IF(CI32="out",-(CM32*$I32*(2*ABS(CL32)/Air!$D$14)^0.5),(CM32*$I32*(2*ABS(CL32)/Air!$C$14)^0.5)))</f>
        <v/>
      </c>
      <c r="CO32" s="32" t="str">
        <f t="shared" si="61"/>
        <v/>
      </c>
      <c r="CP32" s="217" t="str">
        <f t="shared" si="123"/>
        <v/>
      </c>
      <c r="CQ32" s="31" t="str">
        <f t="shared" si="63"/>
        <v/>
      </c>
      <c r="CR32" s="251" t="str">
        <f>IF($B32="","",$AO32*ABS(CQ32)/Air!$M$8)</f>
        <v/>
      </c>
      <c r="CS32" s="31" t="str">
        <f t="shared" si="64"/>
        <v/>
      </c>
      <c r="CT32" s="251" t="str">
        <f>IF($B32="","",$AO32*ABS($AF32-CQ32)/Air!$M$8)</f>
        <v/>
      </c>
      <c r="CU32" s="31" t="str">
        <f t="shared" si="65"/>
        <v/>
      </c>
      <c r="CV32" s="31" t="str">
        <f t="shared" si="66"/>
        <v/>
      </c>
      <c r="CW32" s="32" t="str">
        <f>IF($B32="","",(($AF32-CQ32)/ABS($AF32-CQ32))*Air!$D$14*CV32/2*(($AF32-CQ32)^2)*$AI32*$C32)</f>
        <v/>
      </c>
      <c r="CX32" s="32" t="str">
        <f>IF($B32="","",(-CQ32/ABS(CQ32))*Air!$D$14*CS32/8*(CQ32^2)*$AM32*$C32)</f>
        <v/>
      </c>
      <c r="CY32" s="32" t="str">
        <f>IF($B32="","",$AK32*$C32*$E32*Air!$D$14*Air!$I$10)</f>
        <v/>
      </c>
      <c r="CZ32" s="32" t="str">
        <f t="shared" si="124"/>
        <v/>
      </c>
      <c r="DA32" s="32" t="str">
        <f t="shared" si="68"/>
        <v/>
      </c>
      <c r="DB32" s="32" t="str">
        <f t="shared" si="125"/>
        <v/>
      </c>
      <c r="DC32" s="254" t="str">
        <f t="shared" si="28"/>
        <v/>
      </c>
      <c r="DD32" s="243"/>
      <c r="DE32" s="243"/>
      <c r="DF32" s="32" t="str">
        <f t="shared" si="29"/>
        <v/>
      </c>
      <c r="DG32" s="243" t="str">
        <f t="shared" si="70"/>
        <v/>
      </c>
      <c r="DH32" s="243" t="str">
        <f>IF($B32="","",IF(DC32="out",-(DG32*$I32*(2*ABS(DF32)/Air!$D$14)^0.5),(DG32*$I32*(2*ABS(DF32)/Air!$C$14)^0.5)))</f>
        <v/>
      </c>
      <c r="DI32" s="32" t="str">
        <f t="shared" si="71"/>
        <v/>
      </c>
      <c r="DJ32" s="217" t="str">
        <f t="shared" si="126"/>
        <v/>
      </c>
      <c r="DK32" s="31" t="str">
        <f t="shared" si="73"/>
        <v/>
      </c>
      <c r="DL32" s="251" t="str">
        <f>IF($B32="","",$AO32*ABS(DK32)/Air!$M$8)</f>
        <v/>
      </c>
      <c r="DM32" s="31" t="str">
        <f t="shared" si="74"/>
        <v/>
      </c>
      <c r="DN32" s="251" t="str">
        <f>IF($B32="","",$AO32*ABS($AF32-DK32)/Air!$M$8)</f>
        <v/>
      </c>
      <c r="DO32" s="31" t="str">
        <f t="shared" si="75"/>
        <v/>
      </c>
      <c r="DP32" s="31" t="str">
        <f t="shared" si="76"/>
        <v/>
      </c>
      <c r="DQ32" s="32" t="str">
        <f>IF($B32="","",(($AF32-DK32)/ABS($AF32-DK32))*Air!$D$14*DP32/2*(($AF32-DK32)^2)*$AI32*$C32)</f>
        <v/>
      </c>
      <c r="DR32" s="32" t="str">
        <f>IF($B32="","",(-DK32/ABS(DK32))*Air!$D$14*DM32/8*(DK32^2)*$AM32*$C32)</f>
        <v/>
      </c>
      <c r="DS32" s="32" t="str">
        <f>IF($B32="","",$AK32*$C32*$E32*Air!$D$14*Air!$I$10)</f>
        <v/>
      </c>
      <c r="DT32" s="32" t="str">
        <f t="shared" si="127"/>
        <v/>
      </c>
      <c r="DU32" s="32" t="str">
        <f t="shared" si="78"/>
        <v/>
      </c>
      <c r="DV32" s="32" t="str">
        <f t="shared" si="128"/>
        <v/>
      </c>
      <c r="DW32" s="254" t="str">
        <f t="shared" si="30"/>
        <v/>
      </c>
      <c r="DX32" s="243"/>
      <c r="DY32" s="243"/>
      <c r="DZ32" s="32" t="str">
        <f t="shared" si="31"/>
        <v/>
      </c>
      <c r="EA32" s="243" t="str">
        <f t="shared" si="80"/>
        <v/>
      </c>
      <c r="EB32" s="243" t="str">
        <f>IF($B32="","",IF(DW32="out",-(EA32*$I32*(2*ABS(DZ32)/Air!$D$14)^0.5),(EA32*$I32*(2*ABS(DZ32)/Air!$C$14)^0.5)))</f>
        <v/>
      </c>
      <c r="EC32" s="32" t="str">
        <f t="shared" si="81"/>
        <v/>
      </c>
      <c r="ED32" s="217" t="str">
        <f t="shared" si="129"/>
        <v/>
      </c>
      <c r="EE32" s="31" t="str">
        <f t="shared" si="83"/>
        <v/>
      </c>
      <c r="EF32" s="251" t="str">
        <f>IF($B32="","",$AO32*ABS(EE32)/Air!$M$8)</f>
        <v/>
      </c>
      <c r="EG32" s="31" t="str">
        <f t="shared" si="84"/>
        <v/>
      </c>
      <c r="EH32" s="251" t="str">
        <f>IF($B32="","",$AO32*ABS($AF32-EE32)/Air!$M$8)</f>
        <v/>
      </c>
      <c r="EI32" s="31" t="str">
        <f t="shared" si="85"/>
        <v/>
      </c>
      <c r="EJ32" s="31" t="str">
        <f t="shared" si="86"/>
        <v/>
      </c>
      <c r="EK32" s="32" t="str">
        <f>IF($B32="","",(($AF32-EE32)/ABS($AF32-EE32))*Air!$D$14*EJ32/2*(($AF32-EE32)^2)*$AI32*$C32)</f>
        <v/>
      </c>
      <c r="EL32" s="32" t="str">
        <f>IF($B32="","",(-EE32/ABS(EE32))*Air!$D$14*EG32/8*(EE32^2)*$AM32*$C32)</f>
        <v/>
      </c>
      <c r="EM32" s="32" t="str">
        <f>IF($B32="","",$AK32*$C32*$E32*Air!$D$14*Air!$I$10)</f>
        <v/>
      </c>
      <c r="EN32" s="32" t="str">
        <f t="shared" si="130"/>
        <v/>
      </c>
      <c r="EO32" s="32" t="str">
        <f t="shared" si="88"/>
        <v/>
      </c>
      <c r="EP32" s="32" t="str">
        <f t="shared" si="131"/>
        <v/>
      </c>
      <c r="EQ32" s="254" t="str">
        <f t="shared" si="32"/>
        <v/>
      </c>
      <c r="ER32" s="243"/>
      <c r="ES32" s="243"/>
      <c r="ET32" s="32" t="str">
        <f t="shared" si="33"/>
        <v/>
      </c>
      <c r="EU32" s="243" t="str">
        <f t="shared" si="90"/>
        <v/>
      </c>
      <c r="EV32" s="243" t="str">
        <f>IF($B32="","",IF(EQ32="out",-(EU32*$I32*(2*ABS(ET32)/Air!$D$14)^0.5),(EU32*$I32*(2*ABS(ET32)/Air!$C$14)^0.5)))</f>
        <v/>
      </c>
      <c r="EW32" s="32" t="str">
        <f t="shared" si="91"/>
        <v/>
      </c>
      <c r="EX32" s="259" t="str">
        <f t="shared" si="132"/>
        <v/>
      </c>
    </row>
    <row r="33" spans="1:154" customFormat="1" x14ac:dyDescent="0.2">
      <c r="A33" s="61"/>
      <c r="B33" s="247"/>
      <c r="C33" s="247"/>
      <c r="D33" s="247"/>
      <c r="E33" s="247"/>
      <c r="F33" s="247"/>
      <c r="G33" s="239"/>
      <c r="H33" s="239"/>
      <c r="I33" s="239"/>
      <c r="J33" s="239"/>
      <c r="K33" s="239"/>
      <c r="L33" s="62"/>
      <c r="M33" s="260"/>
      <c r="N33" s="247"/>
      <c r="O33" s="63"/>
      <c r="P33" s="92" t="str">
        <f t="shared" si="96"/>
        <v/>
      </c>
      <c r="Q33" s="93" t="str">
        <f t="shared" si="20"/>
        <v/>
      </c>
      <c r="R33" s="99" t="str">
        <f t="shared" si="97"/>
        <v/>
      </c>
      <c r="S33" s="100" t="str">
        <f t="shared" si="98"/>
        <v/>
      </c>
      <c r="T33" s="95" t="str">
        <f t="shared" si="99"/>
        <v/>
      </c>
      <c r="U33" s="231"/>
      <c r="V33" s="124" t="str">
        <f t="shared" si="100"/>
        <v/>
      </c>
      <c r="W33" s="125" t="str">
        <f t="shared" si="5"/>
        <v/>
      </c>
      <c r="X33" s="126" t="str">
        <f t="shared" si="101"/>
        <v/>
      </c>
      <c r="Y33" s="126" t="str">
        <f>IF($B33="","",VLOOKUP(X33,Depth!$A$4:$B$1004,2,1))</f>
        <v/>
      </c>
      <c r="Z33" s="127" t="str">
        <f t="shared" si="7"/>
        <v/>
      </c>
      <c r="AA33" s="128" t="str">
        <f t="shared" si="8"/>
        <v/>
      </c>
      <c r="AB33" s="129" t="str">
        <f t="shared" si="102"/>
        <v/>
      </c>
      <c r="AC33" s="129" t="str">
        <f t="shared" si="10"/>
        <v/>
      </c>
      <c r="AD33" s="31" t="str">
        <f t="shared" si="103"/>
        <v/>
      </c>
      <c r="AE33" s="128" t="str">
        <f t="shared" si="104"/>
        <v/>
      </c>
      <c r="AF33" s="130" t="str">
        <f t="shared" si="105"/>
        <v/>
      </c>
      <c r="AG33" s="122" t="str">
        <f t="shared" si="106"/>
        <v/>
      </c>
      <c r="AH33" s="131" t="str">
        <f t="shared" si="15"/>
        <v/>
      </c>
      <c r="AI33" s="132" t="str">
        <f t="shared" si="107"/>
        <v/>
      </c>
      <c r="AJ33" s="128"/>
      <c r="AK33" s="159" t="str">
        <f t="shared" si="108"/>
        <v/>
      </c>
      <c r="AL33" s="128" t="str">
        <f t="shared" si="109"/>
        <v/>
      </c>
      <c r="AM33" s="128" t="str">
        <f t="shared" si="110"/>
        <v/>
      </c>
      <c r="AN33" s="128" t="str">
        <f t="shared" si="111"/>
        <v/>
      </c>
      <c r="AO33" s="128" t="str">
        <f t="shared" si="38"/>
        <v/>
      </c>
      <c r="AP33" s="160" t="str">
        <f t="shared" si="112"/>
        <v/>
      </c>
      <c r="AQ33" s="31"/>
      <c r="AR33" s="174" t="str">
        <f>IF($B33="","",Air!$C$17*((J33-K33)/10)^Air!$C$28)</f>
        <v/>
      </c>
      <c r="AS33" s="36" t="str">
        <f>IF($B33="","",IF(E$8=B33,E$7,Air!$C$14/2*AR33^2))</f>
        <v/>
      </c>
      <c r="AT33" s="32" t="str">
        <f t="shared" si="113"/>
        <v/>
      </c>
      <c r="AU33" s="32" t="str">
        <f t="shared" si="114"/>
        <v/>
      </c>
      <c r="AV33" s="32" t="str">
        <f>IF($B33="","",Air!$I$11-AU33*Air!$C$14*Air!$I$10-AS33)</f>
        <v/>
      </c>
      <c r="AW33" s="175" t="str">
        <f t="shared" si="115"/>
        <v/>
      </c>
      <c r="AX33" s="175" t="str">
        <f>IF($B33="","",AW33*Air!$C$14*Air!$I$10)</f>
        <v/>
      </c>
      <c r="AY33" s="176" t="str">
        <f>IF($B33="","",AW33*Air!$D$14*Air!$I$10)</f>
        <v/>
      </c>
      <c r="AZ33" s="62"/>
      <c r="BA33" s="250" t="str">
        <f t="shared" si="22"/>
        <v/>
      </c>
      <c r="BB33" s="128" t="str">
        <f t="shared" si="116"/>
        <v/>
      </c>
      <c r="BC33" s="31" t="str">
        <f t="shared" si="117"/>
        <v/>
      </c>
      <c r="BD33" s="251" t="str">
        <f>IF($B33="","",$AO33*ABS(BC33)/Air!$M$8)</f>
        <v/>
      </c>
      <c r="BE33" s="31" t="str">
        <f t="shared" si="45"/>
        <v/>
      </c>
      <c r="BF33" s="251" t="str">
        <f>IF($B33="","",$AO33*ABS($AF33-BC33)/Air!$M$8)</f>
        <v/>
      </c>
      <c r="BG33" s="31" t="str">
        <f t="shared" si="46"/>
        <v/>
      </c>
      <c r="BH33" s="252" t="str">
        <f t="shared" si="47"/>
        <v/>
      </c>
      <c r="BI33" s="32" t="str">
        <f>IF($B33="","",(($AF33-BC33)/ABS($AF33-BC33))*Air!$D$14*BH33/2*(($AF33-BC33)^2)*$AI33*$C33)</f>
        <v/>
      </c>
      <c r="BJ33" s="32" t="str">
        <f>IF($B33="","",(-BC33/ABS(BC33))*Air!$D$14*BE33/8*(BC33^2)*$AM33*$C33)</f>
        <v/>
      </c>
      <c r="BK33" s="32" t="str">
        <f>IF($B33="","",$AK33*$C33*$E33*Air!$D$14*Air!$I$10)</f>
        <v/>
      </c>
      <c r="BL33" s="32" t="str">
        <f t="shared" si="118"/>
        <v/>
      </c>
      <c r="BM33" s="32" t="str">
        <f t="shared" si="49"/>
        <v/>
      </c>
      <c r="BN33" s="32" t="str">
        <f t="shared" si="119"/>
        <v/>
      </c>
      <c r="BO33" s="254" t="str">
        <f t="shared" si="24"/>
        <v/>
      </c>
      <c r="BP33" s="243"/>
      <c r="BQ33" s="243"/>
      <c r="BR33" s="32" t="str">
        <f t="shared" si="25"/>
        <v/>
      </c>
      <c r="BS33" s="243" t="str">
        <f t="shared" si="50"/>
        <v/>
      </c>
      <c r="BT33" s="243" t="str">
        <f>IF($B33="","",IF(BO33="out",-(BS33*$I33*(2*ABS(BR33)/Air!$D$14)^0.5),(BS33*$I33*(2*ABS(BR33)/Air!$C$14)^0.5)))</f>
        <v/>
      </c>
      <c r="BU33" s="32" t="str">
        <f t="shared" si="51"/>
        <v/>
      </c>
      <c r="BV33" s="217" t="str">
        <f t="shared" si="120"/>
        <v/>
      </c>
      <c r="BW33" s="31" t="str">
        <f t="shared" si="53"/>
        <v/>
      </c>
      <c r="BX33" s="251" t="str">
        <f>IF($B33="","",$AO33*ABS(BW33)/Air!$M$8)</f>
        <v/>
      </c>
      <c r="BY33" s="31" t="str">
        <f t="shared" si="54"/>
        <v/>
      </c>
      <c r="BZ33" s="251" t="str">
        <f>IF($B33="","",$AO33*ABS($AF33-BW33)/Air!$M$8)</f>
        <v/>
      </c>
      <c r="CA33" s="31" t="str">
        <f t="shared" si="55"/>
        <v/>
      </c>
      <c r="CB33" s="31" t="str">
        <f t="shared" si="56"/>
        <v/>
      </c>
      <c r="CC33" s="32" t="str">
        <f>IF($B33="","",(($AF33-BW33)/ABS($AF33-BW33))*Air!$D$14*CB33/2*(($AF33-BW33)^2)*$AI33*$C33)</f>
        <v/>
      </c>
      <c r="CD33" s="32" t="str">
        <f>IF($B33="","",(-BW33/ABS(BW33))*Air!$D$14*BY33/8*(BW33^2)*$AM33*$C33)</f>
        <v/>
      </c>
      <c r="CE33" s="32" t="str">
        <f>IF($B33="","",$AK33*$C33*$E33*Air!$D$14*Air!$I$10)</f>
        <v/>
      </c>
      <c r="CF33" s="32" t="str">
        <f t="shared" si="121"/>
        <v/>
      </c>
      <c r="CG33" s="32" t="str">
        <f t="shared" si="58"/>
        <v/>
      </c>
      <c r="CH33" s="32" t="str">
        <f t="shared" si="122"/>
        <v/>
      </c>
      <c r="CI33" s="254" t="str">
        <f t="shared" si="26"/>
        <v/>
      </c>
      <c r="CJ33" s="243"/>
      <c r="CK33" s="243"/>
      <c r="CL33" s="32" t="str">
        <f t="shared" si="27"/>
        <v/>
      </c>
      <c r="CM33" s="243" t="str">
        <f t="shared" si="60"/>
        <v/>
      </c>
      <c r="CN33" s="243" t="str">
        <f>IF($B33="","",IF(CI33="out",-(CM33*$I33*(2*ABS(CL33)/Air!$D$14)^0.5),(CM33*$I33*(2*ABS(CL33)/Air!$C$14)^0.5)))</f>
        <v/>
      </c>
      <c r="CO33" s="32" t="str">
        <f t="shared" si="61"/>
        <v/>
      </c>
      <c r="CP33" s="217" t="str">
        <f t="shared" si="123"/>
        <v/>
      </c>
      <c r="CQ33" s="31" t="str">
        <f t="shared" si="63"/>
        <v/>
      </c>
      <c r="CR33" s="251" t="str">
        <f>IF($B33="","",$AO33*ABS(CQ33)/Air!$M$8)</f>
        <v/>
      </c>
      <c r="CS33" s="31" t="str">
        <f t="shared" si="64"/>
        <v/>
      </c>
      <c r="CT33" s="251" t="str">
        <f>IF($B33="","",$AO33*ABS($AF33-CQ33)/Air!$M$8)</f>
        <v/>
      </c>
      <c r="CU33" s="31" t="str">
        <f t="shared" si="65"/>
        <v/>
      </c>
      <c r="CV33" s="31" t="str">
        <f t="shared" si="66"/>
        <v/>
      </c>
      <c r="CW33" s="32" t="str">
        <f>IF($B33="","",(($AF33-CQ33)/ABS($AF33-CQ33))*Air!$D$14*CV33/2*(($AF33-CQ33)^2)*$AI33*$C33)</f>
        <v/>
      </c>
      <c r="CX33" s="32" t="str">
        <f>IF($B33="","",(-CQ33/ABS(CQ33))*Air!$D$14*CS33/8*(CQ33^2)*$AM33*$C33)</f>
        <v/>
      </c>
      <c r="CY33" s="32" t="str">
        <f>IF($B33="","",$AK33*$C33*$E33*Air!$D$14*Air!$I$10)</f>
        <v/>
      </c>
      <c r="CZ33" s="32" t="str">
        <f t="shared" si="124"/>
        <v/>
      </c>
      <c r="DA33" s="32" t="str">
        <f t="shared" si="68"/>
        <v/>
      </c>
      <c r="DB33" s="32" t="str">
        <f t="shared" si="125"/>
        <v/>
      </c>
      <c r="DC33" s="254" t="str">
        <f t="shared" si="28"/>
        <v/>
      </c>
      <c r="DD33" s="243"/>
      <c r="DE33" s="243"/>
      <c r="DF33" s="32" t="str">
        <f t="shared" si="29"/>
        <v/>
      </c>
      <c r="DG33" s="243" t="str">
        <f t="shared" si="70"/>
        <v/>
      </c>
      <c r="DH33" s="243" t="str">
        <f>IF($B33="","",IF(DC33="out",-(DG33*$I33*(2*ABS(DF33)/Air!$D$14)^0.5),(DG33*$I33*(2*ABS(DF33)/Air!$C$14)^0.5)))</f>
        <v/>
      </c>
      <c r="DI33" s="32" t="str">
        <f t="shared" si="71"/>
        <v/>
      </c>
      <c r="DJ33" s="217" t="str">
        <f t="shared" si="126"/>
        <v/>
      </c>
      <c r="DK33" s="31" t="str">
        <f t="shared" si="73"/>
        <v/>
      </c>
      <c r="DL33" s="251" t="str">
        <f>IF($B33="","",$AO33*ABS(DK33)/Air!$M$8)</f>
        <v/>
      </c>
      <c r="DM33" s="31" t="str">
        <f t="shared" si="74"/>
        <v/>
      </c>
      <c r="DN33" s="251" t="str">
        <f>IF($B33="","",$AO33*ABS($AF33-DK33)/Air!$M$8)</f>
        <v/>
      </c>
      <c r="DO33" s="31" t="str">
        <f t="shared" si="75"/>
        <v/>
      </c>
      <c r="DP33" s="31" t="str">
        <f t="shared" si="76"/>
        <v/>
      </c>
      <c r="DQ33" s="32" t="str">
        <f>IF($B33="","",(($AF33-DK33)/ABS($AF33-DK33))*Air!$D$14*DP33/2*(($AF33-DK33)^2)*$AI33*$C33)</f>
        <v/>
      </c>
      <c r="DR33" s="32" t="str">
        <f>IF($B33="","",(-DK33/ABS(DK33))*Air!$D$14*DM33/8*(DK33^2)*$AM33*$C33)</f>
        <v/>
      </c>
      <c r="DS33" s="32" t="str">
        <f>IF($B33="","",$AK33*$C33*$E33*Air!$D$14*Air!$I$10)</f>
        <v/>
      </c>
      <c r="DT33" s="32" t="str">
        <f t="shared" si="127"/>
        <v/>
      </c>
      <c r="DU33" s="32" t="str">
        <f t="shared" si="78"/>
        <v/>
      </c>
      <c r="DV33" s="32" t="str">
        <f t="shared" si="128"/>
        <v/>
      </c>
      <c r="DW33" s="254" t="str">
        <f t="shared" si="30"/>
        <v/>
      </c>
      <c r="DX33" s="243"/>
      <c r="DY33" s="243"/>
      <c r="DZ33" s="32" t="str">
        <f t="shared" si="31"/>
        <v/>
      </c>
      <c r="EA33" s="243" t="str">
        <f t="shared" si="80"/>
        <v/>
      </c>
      <c r="EB33" s="243" t="str">
        <f>IF($B33="","",IF(DW33="out",-(EA33*$I33*(2*ABS(DZ33)/Air!$D$14)^0.5),(EA33*$I33*(2*ABS(DZ33)/Air!$C$14)^0.5)))</f>
        <v/>
      </c>
      <c r="EC33" s="32" t="str">
        <f t="shared" si="81"/>
        <v/>
      </c>
      <c r="ED33" s="217" t="str">
        <f t="shared" si="129"/>
        <v/>
      </c>
      <c r="EE33" s="31" t="str">
        <f t="shared" si="83"/>
        <v/>
      </c>
      <c r="EF33" s="251" t="str">
        <f>IF($B33="","",$AO33*ABS(EE33)/Air!$M$8)</f>
        <v/>
      </c>
      <c r="EG33" s="31" t="str">
        <f t="shared" si="84"/>
        <v/>
      </c>
      <c r="EH33" s="251" t="str">
        <f>IF($B33="","",$AO33*ABS($AF33-EE33)/Air!$M$8)</f>
        <v/>
      </c>
      <c r="EI33" s="31" t="str">
        <f t="shared" si="85"/>
        <v/>
      </c>
      <c r="EJ33" s="31" t="str">
        <f t="shared" si="86"/>
        <v/>
      </c>
      <c r="EK33" s="32" t="str">
        <f>IF($B33="","",(($AF33-EE33)/ABS($AF33-EE33))*Air!$D$14*EJ33/2*(($AF33-EE33)^2)*$AI33*$C33)</f>
        <v/>
      </c>
      <c r="EL33" s="32" t="str">
        <f>IF($B33="","",(-EE33/ABS(EE33))*Air!$D$14*EG33/8*(EE33^2)*$AM33*$C33)</f>
        <v/>
      </c>
      <c r="EM33" s="32" t="str">
        <f>IF($B33="","",$AK33*$C33*$E33*Air!$D$14*Air!$I$10)</f>
        <v/>
      </c>
      <c r="EN33" s="32" t="str">
        <f t="shared" si="130"/>
        <v/>
      </c>
      <c r="EO33" s="32" t="str">
        <f t="shared" si="88"/>
        <v/>
      </c>
      <c r="EP33" s="32" t="str">
        <f t="shared" si="131"/>
        <v/>
      </c>
      <c r="EQ33" s="254" t="str">
        <f t="shared" si="32"/>
        <v/>
      </c>
      <c r="ER33" s="243"/>
      <c r="ES33" s="243"/>
      <c r="ET33" s="32" t="str">
        <f t="shared" si="33"/>
        <v/>
      </c>
      <c r="EU33" s="243" t="str">
        <f t="shared" si="90"/>
        <v/>
      </c>
      <c r="EV33" s="243" t="str">
        <f>IF($B33="","",IF(EQ33="out",-(EU33*$I33*(2*ABS(ET33)/Air!$D$14)^0.5),(EU33*$I33*(2*ABS(ET33)/Air!$C$14)^0.5)))</f>
        <v/>
      </c>
      <c r="EW33" s="32" t="str">
        <f t="shared" si="91"/>
        <v/>
      </c>
      <c r="EX33" s="259" t="str">
        <f t="shared" si="132"/>
        <v/>
      </c>
    </row>
    <row r="34" spans="1:154" customFormat="1" x14ac:dyDescent="0.2">
      <c r="A34" s="61"/>
      <c r="B34" s="247"/>
      <c r="C34" s="247"/>
      <c r="D34" s="247"/>
      <c r="E34" s="247"/>
      <c r="F34" s="247"/>
      <c r="G34" s="239"/>
      <c r="H34" s="239"/>
      <c r="I34" s="239"/>
      <c r="J34" s="239"/>
      <c r="K34" s="239"/>
      <c r="L34" s="62"/>
      <c r="M34" s="260"/>
      <c r="N34" s="247"/>
      <c r="O34" s="63"/>
      <c r="P34" s="92" t="str">
        <f t="shared" si="96"/>
        <v/>
      </c>
      <c r="Q34" s="93" t="str">
        <f t="shared" si="20"/>
        <v/>
      </c>
      <c r="R34" s="99" t="str">
        <f t="shared" si="97"/>
        <v/>
      </c>
      <c r="S34" s="100" t="str">
        <f t="shared" si="98"/>
        <v/>
      </c>
      <c r="T34" s="95" t="str">
        <f t="shared" si="99"/>
        <v/>
      </c>
      <c r="U34" s="231"/>
      <c r="V34" s="124" t="str">
        <f t="shared" si="100"/>
        <v/>
      </c>
      <c r="W34" s="125" t="str">
        <f t="shared" si="5"/>
        <v/>
      </c>
      <c r="X34" s="126" t="str">
        <f t="shared" si="101"/>
        <v/>
      </c>
      <c r="Y34" s="126" t="str">
        <f>IF($B34="","",VLOOKUP(X34,Depth!$A$4:$B$1004,2,1))</f>
        <v/>
      </c>
      <c r="Z34" s="127" t="str">
        <f t="shared" si="7"/>
        <v/>
      </c>
      <c r="AA34" s="128" t="str">
        <f t="shared" si="8"/>
        <v/>
      </c>
      <c r="AB34" s="129" t="str">
        <f t="shared" si="102"/>
        <v/>
      </c>
      <c r="AC34" s="129" t="str">
        <f t="shared" si="10"/>
        <v/>
      </c>
      <c r="AD34" s="31" t="str">
        <f t="shared" si="103"/>
        <v/>
      </c>
      <c r="AE34" s="128" t="str">
        <f t="shared" si="104"/>
        <v/>
      </c>
      <c r="AF34" s="130" t="str">
        <f t="shared" si="105"/>
        <v/>
      </c>
      <c r="AG34" s="122" t="str">
        <f t="shared" si="106"/>
        <v/>
      </c>
      <c r="AH34" s="131" t="str">
        <f t="shared" si="15"/>
        <v/>
      </c>
      <c r="AI34" s="132" t="str">
        <f t="shared" si="107"/>
        <v/>
      </c>
      <c r="AJ34" s="128"/>
      <c r="AK34" s="159" t="str">
        <f t="shared" si="108"/>
        <v/>
      </c>
      <c r="AL34" s="128" t="str">
        <f t="shared" si="109"/>
        <v/>
      </c>
      <c r="AM34" s="128" t="str">
        <f t="shared" si="110"/>
        <v/>
      </c>
      <c r="AN34" s="128" t="str">
        <f t="shared" si="111"/>
        <v/>
      </c>
      <c r="AO34" s="128" t="str">
        <f t="shared" si="38"/>
        <v/>
      </c>
      <c r="AP34" s="160" t="str">
        <f t="shared" si="112"/>
        <v/>
      </c>
      <c r="AQ34" s="31"/>
      <c r="AR34" s="174" t="str">
        <f>IF($B34="","",Air!$C$17*((J34-K34)/10)^Air!$C$28)</f>
        <v/>
      </c>
      <c r="AS34" s="36" t="str">
        <f>IF($B34="","",IF(E$8=B34,E$7,Air!$C$14/2*AR34^2))</f>
        <v/>
      </c>
      <c r="AT34" s="32" t="str">
        <f t="shared" si="113"/>
        <v/>
      </c>
      <c r="AU34" s="32" t="str">
        <f t="shared" si="114"/>
        <v/>
      </c>
      <c r="AV34" s="32" t="str">
        <f>IF($B34="","",Air!$I$11-AU34*Air!$C$14*Air!$I$10-AS34)</f>
        <v/>
      </c>
      <c r="AW34" s="175" t="str">
        <f t="shared" si="115"/>
        <v/>
      </c>
      <c r="AX34" s="175" t="str">
        <f>IF($B34="","",AW34*Air!$C$14*Air!$I$10)</f>
        <v/>
      </c>
      <c r="AY34" s="176" t="str">
        <f>IF($B34="","",AW34*Air!$D$14*Air!$I$10)</f>
        <v/>
      </c>
      <c r="AZ34" s="62"/>
      <c r="BA34" s="250" t="str">
        <f t="shared" si="22"/>
        <v/>
      </c>
      <c r="BB34" s="128" t="str">
        <f t="shared" si="116"/>
        <v/>
      </c>
      <c r="BC34" s="31" t="str">
        <f t="shared" si="117"/>
        <v/>
      </c>
      <c r="BD34" s="251" t="str">
        <f>IF($B34="","",$AO34*ABS(BC34)/Air!$M$8)</f>
        <v/>
      </c>
      <c r="BE34" s="31" t="str">
        <f t="shared" si="45"/>
        <v/>
      </c>
      <c r="BF34" s="251" t="str">
        <f>IF($B34="","",$AO34*ABS($AF34-BC34)/Air!$M$8)</f>
        <v/>
      </c>
      <c r="BG34" s="31" t="str">
        <f t="shared" si="46"/>
        <v/>
      </c>
      <c r="BH34" s="252" t="str">
        <f t="shared" si="47"/>
        <v/>
      </c>
      <c r="BI34" s="32" t="str">
        <f>IF($B34="","",(($AF34-BC34)/ABS($AF34-BC34))*Air!$D$14*BH34/2*(($AF34-BC34)^2)*$AI34*$C34)</f>
        <v/>
      </c>
      <c r="BJ34" s="32" t="str">
        <f>IF($B34="","",(-BC34/ABS(BC34))*Air!$D$14*BE34/8*(BC34^2)*$AM34*$C34)</f>
        <v/>
      </c>
      <c r="BK34" s="32" t="str">
        <f>IF($B34="","",$AK34*$C34*$E34*Air!$D$14*Air!$I$10)</f>
        <v/>
      </c>
      <c r="BL34" s="32" t="str">
        <f t="shared" si="118"/>
        <v/>
      </c>
      <c r="BM34" s="32" t="str">
        <f t="shared" si="49"/>
        <v/>
      </c>
      <c r="BN34" s="32" t="str">
        <f t="shared" si="119"/>
        <v/>
      </c>
      <c r="BO34" s="254" t="str">
        <f t="shared" si="24"/>
        <v/>
      </c>
      <c r="BP34" s="243"/>
      <c r="BQ34" s="243"/>
      <c r="BR34" s="32" t="str">
        <f t="shared" si="25"/>
        <v/>
      </c>
      <c r="BS34" s="243" t="str">
        <f t="shared" si="50"/>
        <v/>
      </c>
      <c r="BT34" s="243" t="str">
        <f>IF($B34="","",IF(BO34="out",-(BS34*$I34*(2*ABS(BR34)/Air!$D$14)^0.5),(BS34*$I34*(2*ABS(BR34)/Air!$C$14)^0.5)))</f>
        <v/>
      </c>
      <c r="BU34" s="32" t="str">
        <f t="shared" si="51"/>
        <v/>
      </c>
      <c r="BV34" s="217" t="str">
        <f t="shared" si="120"/>
        <v/>
      </c>
      <c r="BW34" s="31" t="str">
        <f t="shared" si="53"/>
        <v/>
      </c>
      <c r="BX34" s="251" t="str">
        <f>IF($B34="","",$AO34*ABS(BW34)/Air!$M$8)</f>
        <v/>
      </c>
      <c r="BY34" s="31" t="str">
        <f t="shared" si="54"/>
        <v/>
      </c>
      <c r="BZ34" s="251" t="str">
        <f>IF($B34="","",$AO34*ABS($AF34-BW34)/Air!$M$8)</f>
        <v/>
      </c>
      <c r="CA34" s="31" t="str">
        <f t="shared" si="55"/>
        <v/>
      </c>
      <c r="CB34" s="31" t="str">
        <f t="shared" si="56"/>
        <v/>
      </c>
      <c r="CC34" s="32" t="str">
        <f>IF($B34="","",(($AF34-BW34)/ABS($AF34-BW34))*Air!$D$14*CB34/2*(($AF34-BW34)^2)*$AI34*$C34)</f>
        <v/>
      </c>
      <c r="CD34" s="32" t="str">
        <f>IF($B34="","",(-BW34/ABS(BW34))*Air!$D$14*BY34/8*(BW34^2)*$AM34*$C34)</f>
        <v/>
      </c>
      <c r="CE34" s="32" t="str">
        <f>IF($B34="","",$AK34*$C34*$E34*Air!$D$14*Air!$I$10)</f>
        <v/>
      </c>
      <c r="CF34" s="32" t="str">
        <f t="shared" si="121"/>
        <v/>
      </c>
      <c r="CG34" s="32" t="str">
        <f t="shared" si="58"/>
        <v/>
      </c>
      <c r="CH34" s="32" t="str">
        <f t="shared" si="122"/>
        <v/>
      </c>
      <c r="CI34" s="254" t="str">
        <f t="shared" si="26"/>
        <v/>
      </c>
      <c r="CJ34" s="243"/>
      <c r="CK34" s="243"/>
      <c r="CL34" s="32" t="str">
        <f t="shared" si="27"/>
        <v/>
      </c>
      <c r="CM34" s="243" t="str">
        <f t="shared" si="60"/>
        <v/>
      </c>
      <c r="CN34" s="243" t="str">
        <f>IF($B34="","",IF(CI34="out",-(CM34*$I34*(2*ABS(CL34)/Air!$D$14)^0.5),(CM34*$I34*(2*ABS(CL34)/Air!$C$14)^0.5)))</f>
        <v/>
      </c>
      <c r="CO34" s="32" t="str">
        <f t="shared" si="61"/>
        <v/>
      </c>
      <c r="CP34" s="217" t="str">
        <f t="shared" si="123"/>
        <v/>
      </c>
      <c r="CQ34" s="31" t="str">
        <f t="shared" si="63"/>
        <v/>
      </c>
      <c r="CR34" s="251" t="str">
        <f>IF($B34="","",$AO34*ABS(CQ34)/Air!$M$8)</f>
        <v/>
      </c>
      <c r="CS34" s="31" t="str">
        <f t="shared" si="64"/>
        <v/>
      </c>
      <c r="CT34" s="251" t="str">
        <f>IF($B34="","",$AO34*ABS($AF34-CQ34)/Air!$M$8)</f>
        <v/>
      </c>
      <c r="CU34" s="31" t="str">
        <f t="shared" si="65"/>
        <v/>
      </c>
      <c r="CV34" s="31" t="str">
        <f t="shared" si="66"/>
        <v/>
      </c>
      <c r="CW34" s="32" t="str">
        <f>IF($B34="","",(($AF34-CQ34)/ABS($AF34-CQ34))*Air!$D$14*CV34/2*(($AF34-CQ34)^2)*$AI34*$C34)</f>
        <v/>
      </c>
      <c r="CX34" s="32" t="str">
        <f>IF($B34="","",(-CQ34/ABS(CQ34))*Air!$D$14*CS34/8*(CQ34^2)*$AM34*$C34)</f>
        <v/>
      </c>
      <c r="CY34" s="32" t="str">
        <f>IF($B34="","",$AK34*$C34*$E34*Air!$D$14*Air!$I$10)</f>
        <v/>
      </c>
      <c r="CZ34" s="32" t="str">
        <f t="shared" si="124"/>
        <v/>
      </c>
      <c r="DA34" s="32" t="str">
        <f t="shared" si="68"/>
        <v/>
      </c>
      <c r="DB34" s="32" t="str">
        <f t="shared" si="125"/>
        <v/>
      </c>
      <c r="DC34" s="254" t="str">
        <f t="shared" si="28"/>
        <v/>
      </c>
      <c r="DD34" s="243"/>
      <c r="DE34" s="243"/>
      <c r="DF34" s="32" t="str">
        <f t="shared" si="29"/>
        <v/>
      </c>
      <c r="DG34" s="243" t="str">
        <f t="shared" si="70"/>
        <v/>
      </c>
      <c r="DH34" s="243" t="str">
        <f>IF($B34="","",IF(DC34="out",-(DG34*$I34*(2*ABS(DF34)/Air!$D$14)^0.5),(DG34*$I34*(2*ABS(DF34)/Air!$C$14)^0.5)))</f>
        <v/>
      </c>
      <c r="DI34" s="32" t="str">
        <f t="shared" si="71"/>
        <v/>
      </c>
      <c r="DJ34" s="217" t="str">
        <f t="shared" si="126"/>
        <v/>
      </c>
      <c r="DK34" s="31" t="str">
        <f t="shared" si="73"/>
        <v/>
      </c>
      <c r="DL34" s="251" t="str">
        <f>IF($B34="","",$AO34*ABS(DK34)/Air!$M$8)</f>
        <v/>
      </c>
      <c r="DM34" s="31" t="str">
        <f t="shared" si="74"/>
        <v/>
      </c>
      <c r="DN34" s="251" t="str">
        <f>IF($B34="","",$AO34*ABS($AF34-DK34)/Air!$M$8)</f>
        <v/>
      </c>
      <c r="DO34" s="31" t="str">
        <f t="shared" si="75"/>
        <v/>
      </c>
      <c r="DP34" s="31" t="str">
        <f t="shared" si="76"/>
        <v/>
      </c>
      <c r="DQ34" s="32" t="str">
        <f>IF($B34="","",(($AF34-DK34)/ABS($AF34-DK34))*Air!$D$14*DP34/2*(($AF34-DK34)^2)*$AI34*$C34)</f>
        <v/>
      </c>
      <c r="DR34" s="32" t="str">
        <f>IF($B34="","",(-DK34/ABS(DK34))*Air!$D$14*DM34/8*(DK34^2)*$AM34*$C34)</f>
        <v/>
      </c>
      <c r="DS34" s="32" t="str">
        <f>IF($B34="","",$AK34*$C34*$E34*Air!$D$14*Air!$I$10)</f>
        <v/>
      </c>
      <c r="DT34" s="32" t="str">
        <f t="shared" si="127"/>
        <v/>
      </c>
      <c r="DU34" s="32" t="str">
        <f t="shared" si="78"/>
        <v/>
      </c>
      <c r="DV34" s="32" t="str">
        <f t="shared" si="128"/>
        <v/>
      </c>
      <c r="DW34" s="254" t="str">
        <f t="shared" si="30"/>
        <v/>
      </c>
      <c r="DX34" s="243"/>
      <c r="DY34" s="243"/>
      <c r="DZ34" s="32" t="str">
        <f t="shared" si="31"/>
        <v/>
      </c>
      <c r="EA34" s="243" t="str">
        <f t="shared" si="80"/>
        <v/>
      </c>
      <c r="EB34" s="243" t="str">
        <f>IF($B34="","",IF(DW34="out",-(EA34*$I34*(2*ABS(DZ34)/Air!$D$14)^0.5),(EA34*$I34*(2*ABS(DZ34)/Air!$C$14)^0.5)))</f>
        <v/>
      </c>
      <c r="EC34" s="32" t="str">
        <f t="shared" si="81"/>
        <v/>
      </c>
      <c r="ED34" s="217" t="str">
        <f t="shared" si="129"/>
        <v/>
      </c>
      <c r="EE34" s="31" t="str">
        <f t="shared" si="83"/>
        <v/>
      </c>
      <c r="EF34" s="251" t="str">
        <f>IF($B34="","",$AO34*ABS(EE34)/Air!$M$8)</f>
        <v/>
      </c>
      <c r="EG34" s="31" t="str">
        <f t="shared" si="84"/>
        <v/>
      </c>
      <c r="EH34" s="251" t="str">
        <f>IF($B34="","",$AO34*ABS($AF34-EE34)/Air!$M$8)</f>
        <v/>
      </c>
      <c r="EI34" s="31" t="str">
        <f t="shared" si="85"/>
        <v/>
      </c>
      <c r="EJ34" s="31" t="str">
        <f t="shared" si="86"/>
        <v/>
      </c>
      <c r="EK34" s="32" t="str">
        <f>IF($B34="","",(($AF34-EE34)/ABS($AF34-EE34))*Air!$D$14*EJ34/2*(($AF34-EE34)^2)*$AI34*$C34)</f>
        <v/>
      </c>
      <c r="EL34" s="32" t="str">
        <f>IF($B34="","",(-EE34/ABS(EE34))*Air!$D$14*EG34/8*(EE34^2)*$AM34*$C34)</f>
        <v/>
      </c>
      <c r="EM34" s="32" t="str">
        <f>IF($B34="","",$AK34*$C34*$E34*Air!$D$14*Air!$I$10)</f>
        <v/>
      </c>
      <c r="EN34" s="32" t="str">
        <f t="shared" si="130"/>
        <v/>
      </c>
      <c r="EO34" s="32" t="str">
        <f t="shared" si="88"/>
        <v/>
      </c>
      <c r="EP34" s="32" t="str">
        <f t="shared" si="131"/>
        <v/>
      </c>
      <c r="EQ34" s="254" t="str">
        <f t="shared" si="32"/>
        <v/>
      </c>
      <c r="ER34" s="243"/>
      <c r="ES34" s="243"/>
      <c r="ET34" s="32" t="str">
        <f t="shared" si="33"/>
        <v/>
      </c>
      <c r="EU34" s="243" t="str">
        <f t="shared" si="90"/>
        <v/>
      </c>
      <c r="EV34" s="243" t="str">
        <f>IF($B34="","",IF(EQ34="out",-(EU34*$I34*(2*ABS(ET34)/Air!$D$14)^0.5),(EU34*$I34*(2*ABS(ET34)/Air!$C$14)^0.5)))</f>
        <v/>
      </c>
      <c r="EW34" s="32" t="str">
        <f t="shared" si="91"/>
        <v/>
      </c>
      <c r="EX34" s="259" t="str">
        <f t="shared" si="132"/>
        <v/>
      </c>
    </row>
    <row r="35" spans="1:154" customFormat="1" x14ac:dyDescent="0.2">
      <c r="A35" s="61"/>
      <c r="B35" s="247"/>
      <c r="C35" s="247"/>
      <c r="D35" s="247"/>
      <c r="E35" s="247"/>
      <c r="F35" s="247"/>
      <c r="G35" s="239"/>
      <c r="H35" s="239"/>
      <c r="I35" s="239"/>
      <c r="J35" s="239"/>
      <c r="K35" s="239"/>
      <c r="L35" s="62"/>
      <c r="M35" s="260"/>
      <c r="N35" s="247"/>
      <c r="O35" s="63"/>
      <c r="P35" s="92" t="str">
        <f t="shared" si="96"/>
        <v/>
      </c>
      <c r="Q35" s="93" t="str">
        <f t="shared" si="20"/>
        <v/>
      </c>
      <c r="R35" s="99" t="str">
        <f t="shared" si="97"/>
        <v/>
      </c>
      <c r="S35" s="100" t="str">
        <f t="shared" si="98"/>
        <v/>
      </c>
      <c r="T35" s="95" t="str">
        <f t="shared" si="99"/>
        <v/>
      </c>
      <c r="U35" s="231"/>
      <c r="V35" s="124" t="str">
        <f t="shared" si="100"/>
        <v/>
      </c>
      <c r="W35" s="125" t="str">
        <f t="shared" si="5"/>
        <v/>
      </c>
      <c r="X35" s="126" t="str">
        <f t="shared" si="101"/>
        <v/>
      </c>
      <c r="Y35" s="126" t="str">
        <f>IF($B35="","",VLOOKUP(X35,Depth!$A$4:$B$1004,2,1))</f>
        <v/>
      </c>
      <c r="Z35" s="127" t="str">
        <f t="shared" si="7"/>
        <v/>
      </c>
      <c r="AA35" s="128" t="str">
        <f t="shared" si="8"/>
        <v/>
      </c>
      <c r="AB35" s="129" t="str">
        <f t="shared" si="102"/>
        <v/>
      </c>
      <c r="AC35" s="129" t="str">
        <f t="shared" si="10"/>
        <v/>
      </c>
      <c r="AD35" s="31" t="str">
        <f t="shared" si="103"/>
        <v/>
      </c>
      <c r="AE35" s="128" t="str">
        <f t="shared" si="104"/>
        <v/>
      </c>
      <c r="AF35" s="130" t="str">
        <f t="shared" si="105"/>
        <v/>
      </c>
      <c r="AG35" s="122" t="str">
        <f t="shared" si="106"/>
        <v/>
      </c>
      <c r="AH35" s="131" t="str">
        <f t="shared" si="15"/>
        <v/>
      </c>
      <c r="AI35" s="132" t="str">
        <f t="shared" si="107"/>
        <v/>
      </c>
      <c r="AJ35" s="128"/>
      <c r="AK35" s="159" t="str">
        <f t="shared" si="108"/>
        <v/>
      </c>
      <c r="AL35" s="128" t="str">
        <f t="shared" si="109"/>
        <v/>
      </c>
      <c r="AM35" s="128" t="str">
        <f t="shared" si="110"/>
        <v/>
      </c>
      <c r="AN35" s="128" t="str">
        <f t="shared" si="111"/>
        <v/>
      </c>
      <c r="AO35" s="128" t="str">
        <f t="shared" si="38"/>
        <v/>
      </c>
      <c r="AP35" s="160" t="str">
        <f t="shared" si="112"/>
        <v/>
      </c>
      <c r="AQ35" s="31"/>
      <c r="AR35" s="174" t="str">
        <f>IF($B35="","",Air!$C$17*((J35-K35)/10)^Air!$C$28)</f>
        <v/>
      </c>
      <c r="AS35" s="36" t="str">
        <f>IF($B35="","",IF(E$8=B35,E$7,Air!$C$14/2*AR35^2))</f>
        <v/>
      </c>
      <c r="AT35" s="32" t="str">
        <f t="shared" si="113"/>
        <v/>
      </c>
      <c r="AU35" s="32" t="str">
        <f t="shared" si="114"/>
        <v/>
      </c>
      <c r="AV35" s="32" t="str">
        <f>IF($B35="","",Air!$I$11-AU35*Air!$C$14*Air!$I$10-AS35)</f>
        <v/>
      </c>
      <c r="AW35" s="175" t="str">
        <f t="shared" si="115"/>
        <v/>
      </c>
      <c r="AX35" s="175" t="str">
        <f>IF($B35="","",AW35*Air!$C$14*Air!$I$10)</f>
        <v/>
      </c>
      <c r="AY35" s="176" t="str">
        <f>IF($B35="","",AW35*Air!$D$14*Air!$I$10)</f>
        <v/>
      </c>
      <c r="AZ35" s="62"/>
      <c r="BA35" s="250" t="str">
        <f t="shared" si="22"/>
        <v/>
      </c>
      <c r="BB35" s="128" t="str">
        <f t="shared" si="116"/>
        <v/>
      </c>
      <c r="BC35" s="31" t="str">
        <f t="shared" si="117"/>
        <v/>
      </c>
      <c r="BD35" s="251" t="str">
        <f>IF($B35="","",$AO35*ABS(BC35)/Air!$M$8)</f>
        <v/>
      </c>
      <c r="BE35" s="31" t="str">
        <f t="shared" si="45"/>
        <v/>
      </c>
      <c r="BF35" s="251" t="str">
        <f>IF($B35="","",$AO35*ABS($AF35-BC35)/Air!$M$8)</f>
        <v/>
      </c>
      <c r="BG35" s="31" t="str">
        <f t="shared" si="46"/>
        <v/>
      </c>
      <c r="BH35" s="252" t="str">
        <f t="shared" si="47"/>
        <v/>
      </c>
      <c r="BI35" s="32" t="str">
        <f>IF($B35="","",(($AF35-BC35)/ABS($AF35-BC35))*Air!$D$14*BH35/2*(($AF35-BC35)^2)*$AI35*$C35)</f>
        <v/>
      </c>
      <c r="BJ35" s="32" t="str">
        <f>IF($B35="","",(-BC35/ABS(BC35))*Air!$D$14*BE35/8*(BC35^2)*$AM35*$C35)</f>
        <v/>
      </c>
      <c r="BK35" s="32" t="str">
        <f>IF($B35="","",$AK35*$C35*$E35*Air!$D$14*Air!$I$10)</f>
        <v/>
      </c>
      <c r="BL35" s="32" t="str">
        <f t="shared" si="118"/>
        <v/>
      </c>
      <c r="BM35" s="32" t="str">
        <f t="shared" si="49"/>
        <v/>
      </c>
      <c r="BN35" s="32" t="str">
        <f t="shared" si="119"/>
        <v/>
      </c>
      <c r="BO35" s="254" t="str">
        <f t="shared" si="24"/>
        <v/>
      </c>
      <c r="BP35" s="243"/>
      <c r="BQ35" s="243"/>
      <c r="BR35" s="32" t="str">
        <f t="shared" si="25"/>
        <v/>
      </c>
      <c r="BS35" s="243" t="str">
        <f t="shared" si="50"/>
        <v/>
      </c>
      <c r="BT35" s="243" t="str">
        <f>IF($B35="","",IF(BO35="out",-(BS35*$I35*(2*ABS(BR35)/Air!$D$14)^0.5),(BS35*$I35*(2*ABS(BR35)/Air!$C$14)^0.5)))</f>
        <v/>
      </c>
      <c r="BU35" s="32" t="str">
        <f t="shared" si="51"/>
        <v/>
      </c>
      <c r="BV35" s="217" t="str">
        <f t="shared" si="120"/>
        <v/>
      </c>
      <c r="BW35" s="31" t="str">
        <f t="shared" si="53"/>
        <v/>
      </c>
      <c r="BX35" s="251" t="str">
        <f>IF($B35="","",$AO35*ABS(BW35)/Air!$M$8)</f>
        <v/>
      </c>
      <c r="BY35" s="31" t="str">
        <f t="shared" si="54"/>
        <v/>
      </c>
      <c r="BZ35" s="251" t="str">
        <f>IF($B35="","",$AO35*ABS($AF35-BW35)/Air!$M$8)</f>
        <v/>
      </c>
      <c r="CA35" s="31" t="str">
        <f t="shared" si="55"/>
        <v/>
      </c>
      <c r="CB35" s="31" t="str">
        <f t="shared" si="56"/>
        <v/>
      </c>
      <c r="CC35" s="32" t="str">
        <f>IF($B35="","",(($AF35-BW35)/ABS($AF35-BW35))*Air!$D$14*CB35/2*(($AF35-BW35)^2)*$AI35*$C35)</f>
        <v/>
      </c>
      <c r="CD35" s="32" t="str">
        <f>IF($B35="","",(-BW35/ABS(BW35))*Air!$D$14*BY35/8*(BW35^2)*$AM35*$C35)</f>
        <v/>
      </c>
      <c r="CE35" s="32" t="str">
        <f>IF($B35="","",$AK35*$C35*$E35*Air!$D$14*Air!$I$10)</f>
        <v/>
      </c>
      <c r="CF35" s="32" t="str">
        <f t="shared" si="121"/>
        <v/>
      </c>
      <c r="CG35" s="32" t="str">
        <f t="shared" si="58"/>
        <v/>
      </c>
      <c r="CH35" s="32" t="str">
        <f t="shared" si="122"/>
        <v/>
      </c>
      <c r="CI35" s="254" t="str">
        <f t="shared" si="26"/>
        <v/>
      </c>
      <c r="CJ35" s="243"/>
      <c r="CK35" s="243"/>
      <c r="CL35" s="32" t="str">
        <f t="shared" si="27"/>
        <v/>
      </c>
      <c r="CM35" s="243" t="str">
        <f t="shared" si="60"/>
        <v/>
      </c>
      <c r="CN35" s="243" t="str">
        <f>IF($B35="","",IF(CI35="out",-(CM35*$I35*(2*ABS(CL35)/Air!$D$14)^0.5),(CM35*$I35*(2*ABS(CL35)/Air!$C$14)^0.5)))</f>
        <v/>
      </c>
      <c r="CO35" s="32" t="str">
        <f t="shared" si="61"/>
        <v/>
      </c>
      <c r="CP35" s="217" t="str">
        <f t="shared" si="123"/>
        <v/>
      </c>
      <c r="CQ35" s="31" t="str">
        <f t="shared" si="63"/>
        <v/>
      </c>
      <c r="CR35" s="251" t="str">
        <f>IF($B35="","",$AO35*ABS(CQ35)/Air!$M$8)</f>
        <v/>
      </c>
      <c r="CS35" s="31" t="str">
        <f t="shared" si="64"/>
        <v/>
      </c>
      <c r="CT35" s="251" t="str">
        <f>IF($B35="","",$AO35*ABS($AF35-CQ35)/Air!$M$8)</f>
        <v/>
      </c>
      <c r="CU35" s="31" t="str">
        <f t="shared" si="65"/>
        <v/>
      </c>
      <c r="CV35" s="31" t="str">
        <f t="shared" si="66"/>
        <v/>
      </c>
      <c r="CW35" s="32" t="str">
        <f>IF($B35="","",(($AF35-CQ35)/ABS($AF35-CQ35))*Air!$D$14*CV35/2*(($AF35-CQ35)^2)*$AI35*$C35)</f>
        <v/>
      </c>
      <c r="CX35" s="32" t="str">
        <f>IF($B35="","",(-CQ35/ABS(CQ35))*Air!$D$14*CS35/8*(CQ35^2)*$AM35*$C35)</f>
        <v/>
      </c>
      <c r="CY35" s="32" t="str">
        <f>IF($B35="","",$AK35*$C35*$E35*Air!$D$14*Air!$I$10)</f>
        <v/>
      </c>
      <c r="CZ35" s="32" t="str">
        <f t="shared" si="124"/>
        <v/>
      </c>
      <c r="DA35" s="32" t="str">
        <f t="shared" si="68"/>
        <v/>
      </c>
      <c r="DB35" s="32" t="str">
        <f t="shared" si="125"/>
        <v/>
      </c>
      <c r="DC35" s="254" t="str">
        <f t="shared" si="28"/>
        <v/>
      </c>
      <c r="DD35" s="243"/>
      <c r="DE35" s="243"/>
      <c r="DF35" s="32" t="str">
        <f t="shared" si="29"/>
        <v/>
      </c>
      <c r="DG35" s="243" t="str">
        <f t="shared" si="70"/>
        <v/>
      </c>
      <c r="DH35" s="243" t="str">
        <f>IF($B35="","",IF(DC35="out",-(DG35*$I35*(2*ABS(DF35)/Air!$D$14)^0.5),(DG35*$I35*(2*ABS(DF35)/Air!$C$14)^0.5)))</f>
        <v/>
      </c>
      <c r="DI35" s="32" t="str">
        <f t="shared" si="71"/>
        <v/>
      </c>
      <c r="DJ35" s="217" t="str">
        <f t="shared" si="126"/>
        <v/>
      </c>
      <c r="DK35" s="31" t="str">
        <f t="shared" si="73"/>
        <v/>
      </c>
      <c r="DL35" s="251" t="str">
        <f>IF($B35="","",$AO35*ABS(DK35)/Air!$M$8)</f>
        <v/>
      </c>
      <c r="DM35" s="31" t="str">
        <f t="shared" si="74"/>
        <v/>
      </c>
      <c r="DN35" s="251" t="str">
        <f>IF($B35="","",$AO35*ABS($AF35-DK35)/Air!$M$8)</f>
        <v/>
      </c>
      <c r="DO35" s="31" t="str">
        <f t="shared" si="75"/>
        <v/>
      </c>
      <c r="DP35" s="31" t="str">
        <f t="shared" si="76"/>
        <v/>
      </c>
      <c r="DQ35" s="32" t="str">
        <f>IF($B35="","",(($AF35-DK35)/ABS($AF35-DK35))*Air!$D$14*DP35/2*(($AF35-DK35)^2)*$AI35*$C35)</f>
        <v/>
      </c>
      <c r="DR35" s="32" t="str">
        <f>IF($B35="","",(-DK35/ABS(DK35))*Air!$D$14*DM35/8*(DK35^2)*$AM35*$C35)</f>
        <v/>
      </c>
      <c r="DS35" s="32" t="str">
        <f>IF($B35="","",$AK35*$C35*$E35*Air!$D$14*Air!$I$10)</f>
        <v/>
      </c>
      <c r="DT35" s="32" t="str">
        <f t="shared" si="127"/>
        <v/>
      </c>
      <c r="DU35" s="32" t="str">
        <f t="shared" si="78"/>
        <v/>
      </c>
      <c r="DV35" s="32" t="str">
        <f t="shared" si="128"/>
        <v/>
      </c>
      <c r="DW35" s="254" t="str">
        <f t="shared" si="30"/>
        <v/>
      </c>
      <c r="DX35" s="243"/>
      <c r="DY35" s="243"/>
      <c r="DZ35" s="32" t="str">
        <f t="shared" si="31"/>
        <v/>
      </c>
      <c r="EA35" s="243" t="str">
        <f t="shared" si="80"/>
        <v/>
      </c>
      <c r="EB35" s="243" t="str">
        <f>IF($B35="","",IF(DW35="out",-(EA35*$I35*(2*ABS(DZ35)/Air!$D$14)^0.5),(EA35*$I35*(2*ABS(DZ35)/Air!$C$14)^0.5)))</f>
        <v/>
      </c>
      <c r="EC35" s="32" t="str">
        <f t="shared" si="81"/>
        <v/>
      </c>
      <c r="ED35" s="217" t="str">
        <f t="shared" si="129"/>
        <v/>
      </c>
      <c r="EE35" s="31" t="str">
        <f t="shared" si="83"/>
        <v/>
      </c>
      <c r="EF35" s="251" t="str">
        <f>IF($B35="","",$AO35*ABS(EE35)/Air!$M$8)</f>
        <v/>
      </c>
      <c r="EG35" s="31" t="str">
        <f t="shared" si="84"/>
        <v/>
      </c>
      <c r="EH35" s="251" t="str">
        <f>IF($B35="","",$AO35*ABS($AF35-EE35)/Air!$M$8)</f>
        <v/>
      </c>
      <c r="EI35" s="31" t="str">
        <f t="shared" si="85"/>
        <v/>
      </c>
      <c r="EJ35" s="31" t="str">
        <f t="shared" si="86"/>
        <v/>
      </c>
      <c r="EK35" s="32" t="str">
        <f>IF($B35="","",(($AF35-EE35)/ABS($AF35-EE35))*Air!$D$14*EJ35/2*(($AF35-EE35)^2)*$AI35*$C35)</f>
        <v/>
      </c>
      <c r="EL35" s="32" t="str">
        <f>IF($B35="","",(-EE35/ABS(EE35))*Air!$D$14*EG35/8*(EE35^2)*$AM35*$C35)</f>
        <v/>
      </c>
      <c r="EM35" s="32" t="str">
        <f>IF($B35="","",$AK35*$C35*$E35*Air!$D$14*Air!$I$10)</f>
        <v/>
      </c>
      <c r="EN35" s="32" t="str">
        <f t="shared" si="130"/>
        <v/>
      </c>
      <c r="EO35" s="32" t="str">
        <f t="shared" si="88"/>
        <v/>
      </c>
      <c r="EP35" s="32" t="str">
        <f t="shared" si="131"/>
        <v/>
      </c>
      <c r="EQ35" s="254" t="str">
        <f t="shared" si="32"/>
        <v/>
      </c>
      <c r="ER35" s="243"/>
      <c r="ES35" s="243"/>
      <c r="ET35" s="32" t="str">
        <f t="shared" si="33"/>
        <v/>
      </c>
      <c r="EU35" s="243" t="str">
        <f t="shared" si="90"/>
        <v/>
      </c>
      <c r="EV35" s="243" t="str">
        <f>IF($B35="","",IF(EQ35="out",-(EU35*$I35*(2*ABS(ET35)/Air!$D$14)^0.5),(EU35*$I35*(2*ABS(ET35)/Air!$C$14)^0.5)))</f>
        <v/>
      </c>
      <c r="EW35" s="32" t="str">
        <f t="shared" si="91"/>
        <v/>
      </c>
      <c r="EX35" s="259" t="str">
        <f t="shared" si="132"/>
        <v/>
      </c>
    </row>
    <row r="36" spans="1:154" customFormat="1" x14ac:dyDescent="0.2">
      <c r="A36" s="61"/>
      <c r="B36" s="247"/>
      <c r="C36" s="247"/>
      <c r="D36" s="247"/>
      <c r="E36" s="247"/>
      <c r="F36" s="247"/>
      <c r="G36" s="239"/>
      <c r="H36" s="239"/>
      <c r="I36" s="239"/>
      <c r="J36" s="239"/>
      <c r="K36" s="239"/>
      <c r="L36" s="62"/>
      <c r="M36" s="260"/>
      <c r="N36" s="247"/>
      <c r="O36" s="63"/>
      <c r="P36" s="92" t="str">
        <f t="shared" si="96"/>
        <v/>
      </c>
      <c r="Q36" s="93" t="str">
        <f t="shared" si="20"/>
        <v/>
      </c>
      <c r="R36" s="99" t="str">
        <f t="shared" si="97"/>
        <v/>
      </c>
      <c r="S36" s="100" t="str">
        <f t="shared" si="98"/>
        <v/>
      </c>
      <c r="T36" s="95" t="str">
        <f t="shared" si="99"/>
        <v/>
      </c>
      <c r="U36" s="231"/>
      <c r="V36" s="124" t="str">
        <f t="shared" si="100"/>
        <v/>
      </c>
      <c r="W36" s="125" t="str">
        <f t="shared" si="5"/>
        <v/>
      </c>
      <c r="X36" s="126" t="str">
        <f t="shared" si="101"/>
        <v/>
      </c>
      <c r="Y36" s="126" t="str">
        <f>IF($B36="","",VLOOKUP(X36,Depth!$A$4:$B$1004,2,1))</f>
        <v/>
      </c>
      <c r="Z36" s="127" t="str">
        <f t="shared" si="7"/>
        <v/>
      </c>
      <c r="AA36" s="128" t="str">
        <f t="shared" si="8"/>
        <v/>
      </c>
      <c r="AB36" s="129" t="str">
        <f t="shared" si="102"/>
        <v/>
      </c>
      <c r="AC36" s="129" t="str">
        <f t="shared" si="10"/>
        <v/>
      </c>
      <c r="AD36" s="31" t="str">
        <f t="shared" si="103"/>
        <v/>
      </c>
      <c r="AE36" s="128" t="str">
        <f t="shared" si="104"/>
        <v/>
      </c>
      <c r="AF36" s="130" t="str">
        <f t="shared" si="105"/>
        <v/>
      </c>
      <c r="AG36" s="122" t="str">
        <f t="shared" si="106"/>
        <v/>
      </c>
      <c r="AH36" s="131" t="str">
        <f t="shared" si="15"/>
        <v/>
      </c>
      <c r="AI36" s="132" t="str">
        <f t="shared" si="107"/>
        <v/>
      </c>
      <c r="AJ36" s="128"/>
      <c r="AK36" s="159" t="str">
        <f t="shared" si="108"/>
        <v/>
      </c>
      <c r="AL36" s="128" t="str">
        <f t="shared" si="109"/>
        <v/>
      </c>
      <c r="AM36" s="128" t="str">
        <f t="shared" si="110"/>
        <v/>
      </c>
      <c r="AN36" s="128" t="str">
        <f t="shared" si="111"/>
        <v/>
      </c>
      <c r="AO36" s="128" t="str">
        <f t="shared" si="38"/>
        <v/>
      </c>
      <c r="AP36" s="160" t="str">
        <f t="shared" si="112"/>
        <v/>
      </c>
      <c r="AQ36" s="31"/>
      <c r="AR36" s="174" t="str">
        <f>IF($B36="","",Air!$C$17*((J36-K36)/10)^Air!$C$28)</f>
        <v/>
      </c>
      <c r="AS36" s="36" t="str">
        <f>IF($B36="","",IF(E$8=B36,E$7,Air!$C$14/2*AR36^2))</f>
        <v/>
      </c>
      <c r="AT36" s="32" t="str">
        <f t="shared" si="113"/>
        <v/>
      </c>
      <c r="AU36" s="32" t="str">
        <f t="shared" si="114"/>
        <v/>
      </c>
      <c r="AV36" s="32" t="str">
        <f>IF($B36="","",Air!$I$11-AU36*Air!$C$14*Air!$I$10-AS36)</f>
        <v/>
      </c>
      <c r="AW36" s="175" t="str">
        <f t="shared" si="115"/>
        <v/>
      </c>
      <c r="AX36" s="175" t="str">
        <f>IF($B36="","",AW36*Air!$C$14*Air!$I$10)</f>
        <v/>
      </c>
      <c r="AY36" s="176" t="str">
        <f>IF($B36="","",AW36*Air!$D$14*Air!$I$10)</f>
        <v/>
      </c>
      <c r="AZ36" s="62"/>
      <c r="BA36" s="250" t="str">
        <f t="shared" si="22"/>
        <v/>
      </c>
      <c r="BB36" s="128" t="str">
        <f t="shared" si="116"/>
        <v/>
      </c>
      <c r="BC36" s="31" t="str">
        <f t="shared" si="117"/>
        <v/>
      </c>
      <c r="BD36" s="251" t="str">
        <f>IF($B36="","",$AO36*ABS(BC36)/Air!$M$8)</f>
        <v/>
      </c>
      <c r="BE36" s="31" t="str">
        <f t="shared" si="45"/>
        <v/>
      </c>
      <c r="BF36" s="251" t="str">
        <f>IF($B36="","",$AO36*ABS($AF36-BC36)/Air!$M$8)</f>
        <v/>
      </c>
      <c r="BG36" s="31" t="str">
        <f t="shared" si="46"/>
        <v/>
      </c>
      <c r="BH36" s="252" t="str">
        <f t="shared" si="47"/>
        <v/>
      </c>
      <c r="BI36" s="32" t="str">
        <f>IF($B36="","",(($AF36-BC36)/ABS($AF36-BC36))*Air!$D$14*BH36/2*(($AF36-BC36)^2)*$AI36*$C36)</f>
        <v/>
      </c>
      <c r="BJ36" s="32" t="str">
        <f>IF($B36="","",(-BC36/ABS(BC36))*Air!$D$14*BE36/8*(BC36^2)*$AM36*$C36)</f>
        <v/>
      </c>
      <c r="BK36" s="32" t="str">
        <f>IF($B36="","",$AK36*$C36*$E36*Air!$D$14*Air!$I$10)</f>
        <v/>
      </c>
      <c r="BL36" s="32" t="str">
        <f t="shared" si="118"/>
        <v/>
      </c>
      <c r="BM36" s="32" t="str">
        <f t="shared" si="49"/>
        <v/>
      </c>
      <c r="BN36" s="32" t="str">
        <f t="shared" si="119"/>
        <v/>
      </c>
      <c r="BO36" s="254" t="str">
        <f t="shared" si="24"/>
        <v/>
      </c>
      <c r="BP36" s="243"/>
      <c r="BQ36" s="243"/>
      <c r="BR36" s="32" t="str">
        <f t="shared" si="25"/>
        <v/>
      </c>
      <c r="BS36" s="243" t="str">
        <f t="shared" si="50"/>
        <v/>
      </c>
      <c r="BT36" s="243" t="str">
        <f>IF($B36="","",IF(BO36="out",-(BS36*$I36*(2*ABS(BR36)/Air!$D$14)^0.5),(BS36*$I36*(2*ABS(BR36)/Air!$C$14)^0.5)))</f>
        <v/>
      </c>
      <c r="BU36" s="32" t="str">
        <f t="shared" si="51"/>
        <v/>
      </c>
      <c r="BV36" s="217" t="str">
        <f t="shared" si="120"/>
        <v/>
      </c>
      <c r="BW36" s="31" t="str">
        <f t="shared" si="53"/>
        <v/>
      </c>
      <c r="BX36" s="251" t="str">
        <f>IF($B36="","",$AO36*ABS(BW36)/Air!$M$8)</f>
        <v/>
      </c>
      <c r="BY36" s="31" t="str">
        <f t="shared" si="54"/>
        <v/>
      </c>
      <c r="BZ36" s="251" t="str">
        <f>IF($B36="","",$AO36*ABS($AF36-BW36)/Air!$M$8)</f>
        <v/>
      </c>
      <c r="CA36" s="31" t="str">
        <f t="shared" si="55"/>
        <v/>
      </c>
      <c r="CB36" s="31" t="str">
        <f t="shared" si="56"/>
        <v/>
      </c>
      <c r="CC36" s="32" t="str">
        <f>IF($B36="","",(($AF36-BW36)/ABS($AF36-BW36))*Air!$D$14*CB36/2*(($AF36-BW36)^2)*$AI36*$C36)</f>
        <v/>
      </c>
      <c r="CD36" s="32" t="str">
        <f>IF($B36="","",(-BW36/ABS(BW36))*Air!$D$14*BY36/8*(BW36^2)*$AM36*$C36)</f>
        <v/>
      </c>
      <c r="CE36" s="32" t="str">
        <f>IF($B36="","",$AK36*$C36*$E36*Air!$D$14*Air!$I$10)</f>
        <v/>
      </c>
      <c r="CF36" s="32" t="str">
        <f t="shared" si="121"/>
        <v/>
      </c>
      <c r="CG36" s="32" t="str">
        <f t="shared" si="58"/>
        <v/>
      </c>
      <c r="CH36" s="32" t="str">
        <f t="shared" si="122"/>
        <v/>
      </c>
      <c r="CI36" s="254" t="str">
        <f t="shared" si="26"/>
        <v/>
      </c>
      <c r="CJ36" s="243"/>
      <c r="CK36" s="243"/>
      <c r="CL36" s="32" t="str">
        <f t="shared" si="27"/>
        <v/>
      </c>
      <c r="CM36" s="243" t="str">
        <f t="shared" si="60"/>
        <v/>
      </c>
      <c r="CN36" s="243" t="str">
        <f>IF($B36="","",IF(CI36="out",-(CM36*$I36*(2*ABS(CL36)/Air!$D$14)^0.5),(CM36*$I36*(2*ABS(CL36)/Air!$C$14)^0.5)))</f>
        <v/>
      </c>
      <c r="CO36" s="32" t="str">
        <f t="shared" si="61"/>
        <v/>
      </c>
      <c r="CP36" s="217" t="str">
        <f t="shared" si="123"/>
        <v/>
      </c>
      <c r="CQ36" s="31" t="str">
        <f t="shared" si="63"/>
        <v/>
      </c>
      <c r="CR36" s="251" t="str">
        <f>IF($B36="","",$AO36*ABS(CQ36)/Air!$M$8)</f>
        <v/>
      </c>
      <c r="CS36" s="31" t="str">
        <f t="shared" si="64"/>
        <v/>
      </c>
      <c r="CT36" s="251" t="str">
        <f>IF($B36="","",$AO36*ABS($AF36-CQ36)/Air!$M$8)</f>
        <v/>
      </c>
      <c r="CU36" s="31" t="str">
        <f t="shared" si="65"/>
        <v/>
      </c>
      <c r="CV36" s="31" t="str">
        <f t="shared" si="66"/>
        <v/>
      </c>
      <c r="CW36" s="32" t="str">
        <f>IF($B36="","",(($AF36-CQ36)/ABS($AF36-CQ36))*Air!$D$14*CV36/2*(($AF36-CQ36)^2)*$AI36*$C36)</f>
        <v/>
      </c>
      <c r="CX36" s="32" t="str">
        <f>IF($B36="","",(-CQ36/ABS(CQ36))*Air!$D$14*CS36/8*(CQ36^2)*$AM36*$C36)</f>
        <v/>
      </c>
      <c r="CY36" s="32" t="str">
        <f>IF($B36="","",$AK36*$C36*$E36*Air!$D$14*Air!$I$10)</f>
        <v/>
      </c>
      <c r="CZ36" s="32" t="str">
        <f t="shared" si="124"/>
        <v/>
      </c>
      <c r="DA36" s="32" t="str">
        <f t="shared" si="68"/>
        <v/>
      </c>
      <c r="DB36" s="32" t="str">
        <f t="shared" si="125"/>
        <v/>
      </c>
      <c r="DC36" s="254" t="str">
        <f t="shared" si="28"/>
        <v/>
      </c>
      <c r="DD36" s="243"/>
      <c r="DE36" s="243"/>
      <c r="DF36" s="32" t="str">
        <f t="shared" si="29"/>
        <v/>
      </c>
      <c r="DG36" s="243" t="str">
        <f t="shared" si="70"/>
        <v/>
      </c>
      <c r="DH36" s="243" t="str">
        <f>IF($B36="","",IF(DC36="out",-(DG36*$I36*(2*ABS(DF36)/Air!$D$14)^0.5),(DG36*$I36*(2*ABS(DF36)/Air!$C$14)^0.5)))</f>
        <v/>
      </c>
      <c r="DI36" s="32" t="str">
        <f t="shared" si="71"/>
        <v/>
      </c>
      <c r="DJ36" s="217" t="str">
        <f t="shared" si="126"/>
        <v/>
      </c>
      <c r="DK36" s="31" t="str">
        <f t="shared" si="73"/>
        <v/>
      </c>
      <c r="DL36" s="251" t="str">
        <f>IF($B36="","",$AO36*ABS(DK36)/Air!$M$8)</f>
        <v/>
      </c>
      <c r="DM36" s="31" t="str">
        <f t="shared" si="74"/>
        <v/>
      </c>
      <c r="DN36" s="251" t="str">
        <f>IF($B36="","",$AO36*ABS($AF36-DK36)/Air!$M$8)</f>
        <v/>
      </c>
      <c r="DO36" s="31" t="str">
        <f t="shared" si="75"/>
        <v/>
      </c>
      <c r="DP36" s="31" t="str">
        <f t="shared" si="76"/>
        <v/>
      </c>
      <c r="DQ36" s="32" t="str">
        <f>IF($B36="","",(($AF36-DK36)/ABS($AF36-DK36))*Air!$D$14*DP36/2*(($AF36-DK36)^2)*$AI36*$C36)</f>
        <v/>
      </c>
      <c r="DR36" s="32" t="str">
        <f>IF($B36="","",(-DK36/ABS(DK36))*Air!$D$14*DM36/8*(DK36^2)*$AM36*$C36)</f>
        <v/>
      </c>
      <c r="DS36" s="32" t="str">
        <f>IF($B36="","",$AK36*$C36*$E36*Air!$D$14*Air!$I$10)</f>
        <v/>
      </c>
      <c r="DT36" s="32" t="str">
        <f t="shared" si="127"/>
        <v/>
      </c>
      <c r="DU36" s="32" t="str">
        <f t="shared" si="78"/>
        <v/>
      </c>
      <c r="DV36" s="32" t="str">
        <f t="shared" si="128"/>
        <v/>
      </c>
      <c r="DW36" s="254" t="str">
        <f t="shared" si="30"/>
        <v/>
      </c>
      <c r="DX36" s="243"/>
      <c r="DY36" s="243"/>
      <c r="DZ36" s="32" t="str">
        <f t="shared" si="31"/>
        <v/>
      </c>
      <c r="EA36" s="243" t="str">
        <f t="shared" si="80"/>
        <v/>
      </c>
      <c r="EB36" s="243" t="str">
        <f>IF($B36="","",IF(DW36="out",-(EA36*$I36*(2*ABS(DZ36)/Air!$D$14)^0.5),(EA36*$I36*(2*ABS(DZ36)/Air!$C$14)^0.5)))</f>
        <v/>
      </c>
      <c r="EC36" s="32" t="str">
        <f t="shared" si="81"/>
        <v/>
      </c>
      <c r="ED36" s="217" t="str">
        <f t="shared" si="129"/>
        <v/>
      </c>
      <c r="EE36" s="31" t="str">
        <f t="shared" si="83"/>
        <v/>
      </c>
      <c r="EF36" s="251" t="str">
        <f>IF($B36="","",$AO36*ABS(EE36)/Air!$M$8)</f>
        <v/>
      </c>
      <c r="EG36" s="31" t="str">
        <f t="shared" si="84"/>
        <v/>
      </c>
      <c r="EH36" s="251" t="str">
        <f>IF($B36="","",$AO36*ABS($AF36-EE36)/Air!$M$8)</f>
        <v/>
      </c>
      <c r="EI36" s="31" t="str">
        <f t="shared" si="85"/>
        <v/>
      </c>
      <c r="EJ36" s="31" t="str">
        <f t="shared" si="86"/>
        <v/>
      </c>
      <c r="EK36" s="32" t="str">
        <f>IF($B36="","",(($AF36-EE36)/ABS($AF36-EE36))*Air!$D$14*EJ36/2*(($AF36-EE36)^2)*$AI36*$C36)</f>
        <v/>
      </c>
      <c r="EL36" s="32" t="str">
        <f>IF($B36="","",(-EE36/ABS(EE36))*Air!$D$14*EG36/8*(EE36^2)*$AM36*$C36)</f>
        <v/>
      </c>
      <c r="EM36" s="32" t="str">
        <f>IF($B36="","",$AK36*$C36*$E36*Air!$D$14*Air!$I$10)</f>
        <v/>
      </c>
      <c r="EN36" s="32" t="str">
        <f t="shared" si="130"/>
        <v/>
      </c>
      <c r="EO36" s="32" t="str">
        <f t="shared" si="88"/>
        <v/>
      </c>
      <c r="EP36" s="32" t="str">
        <f t="shared" si="131"/>
        <v/>
      </c>
      <c r="EQ36" s="254" t="str">
        <f t="shared" si="32"/>
        <v/>
      </c>
      <c r="ER36" s="243"/>
      <c r="ES36" s="243"/>
      <c r="ET36" s="32" t="str">
        <f t="shared" si="33"/>
        <v/>
      </c>
      <c r="EU36" s="243" t="str">
        <f t="shared" si="90"/>
        <v/>
      </c>
      <c r="EV36" s="243" t="str">
        <f>IF($B36="","",IF(EQ36="out",-(EU36*$I36*(2*ABS(ET36)/Air!$D$14)^0.5),(EU36*$I36*(2*ABS(ET36)/Air!$C$14)^0.5)))</f>
        <v/>
      </c>
      <c r="EW36" s="32" t="str">
        <f t="shared" si="91"/>
        <v/>
      </c>
      <c r="EX36" s="259" t="str">
        <f t="shared" si="132"/>
        <v/>
      </c>
    </row>
    <row r="37" spans="1:154" customFormat="1" x14ac:dyDescent="0.2">
      <c r="A37" s="61"/>
      <c r="B37" s="247"/>
      <c r="C37" s="247"/>
      <c r="D37" s="247"/>
      <c r="E37" s="247"/>
      <c r="F37" s="247"/>
      <c r="G37" s="239"/>
      <c r="H37" s="239"/>
      <c r="I37" s="239"/>
      <c r="J37" s="239"/>
      <c r="K37" s="239"/>
      <c r="L37" s="62"/>
      <c r="M37" s="260"/>
      <c r="N37" s="247"/>
      <c r="O37" s="63"/>
      <c r="P37" s="92" t="str">
        <f t="shared" si="96"/>
        <v/>
      </c>
      <c r="Q37" s="93" t="str">
        <f t="shared" si="20"/>
        <v/>
      </c>
      <c r="R37" s="99" t="str">
        <f t="shared" si="97"/>
        <v/>
      </c>
      <c r="S37" s="100" t="str">
        <f t="shared" si="98"/>
        <v/>
      </c>
      <c r="T37" s="95" t="str">
        <f t="shared" si="99"/>
        <v/>
      </c>
      <c r="U37" s="231"/>
      <c r="V37" s="124" t="str">
        <f t="shared" si="100"/>
        <v/>
      </c>
      <c r="W37" s="125" t="str">
        <f t="shared" si="5"/>
        <v/>
      </c>
      <c r="X37" s="126" t="str">
        <f t="shared" si="101"/>
        <v/>
      </c>
      <c r="Y37" s="126" t="str">
        <f>IF($B37="","",VLOOKUP(X37,Depth!$A$4:$B$1004,2,1))</f>
        <v/>
      </c>
      <c r="Z37" s="127" t="str">
        <f t="shared" si="7"/>
        <v/>
      </c>
      <c r="AA37" s="128" t="str">
        <f t="shared" si="8"/>
        <v/>
      </c>
      <c r="AB37" s="129" t="str">
        <f t="shared" si="102"/>
        <v/>
      </c>
      <c r="AC37" s="129" t="str">
        <f t="shared" si="10"/>
        <v/>
      </c>
      <c r="AD37" s="31" t="str">
        <f t="shared" si="103"/>
        <v/>
      </c>
      <c r="AE37" s="128" t="str">
        <f t="shared" si="104"/>
        <v/>
      </c>
      <c r="AF37" s="130" t="str">
        <f t="shared" si="105"/>
        <v/>
      </c>
      <c r="AG37" s="122" t="str">
        <f t="shared" si="106"/>
        <v/>
      </c>
      <c r="AH37" s="131" t="str">
        <f t="shared" si="15"/>
        <v/>
      </c>
      <c r="AI37" s="132" t="str">
        <f t="shared" si="107"/>
        <v/>
      </c>
      <c r="AJ37" s="128"/>
      <c r="AK37" s="159" t="str">
        <f t="shared" si="108"/>
        <v/>
      </c>
      <c r="AL37" s="128" t="str">
        <f t="shared" si="109"/>
        <v/>
      </c>
      <c r="AM37" s="128" t="str">
        <f t="shared" si="110"/>
        <v/>
      </c>
      <c r="AN37" s="128" t="str">
        <f t="shared" si="111"/>
        <v/>
      </c>
      <c r="AO37" s="128" t="str">
        <f t="shared" si="38"/>
        <v/>
      </c>
      <c r="AP37" s="160" t="str">
        <f t="shared" si="112"/>
        <v/>
      </c>
      <c r="AQ37" s="31"/>
      <c r="AR37" s="174" t="str">
        <f>IF($B37="","",Air!$C$17*((J37-K37)/10)^Air!$C$28)</f>
        <v/>
      </c>
      <c r="AS37" s="36" t="str">
        <f>IF($B37="","",IF(E$8=B37,E$7,Air!$C$14/2*AR37^2))</f>
        <v/>
      </c>
      <c r="AT37" s="32" t="str">
        <f t="shared" si="113"/>
        <v/>
      </c>
      <c r="AU37" s="32" t="str">
        <f t="shared" si="114"/>
        <v/>
      </c>
      <c r="AV37" s="32" t="str">
        <f>IF($B37="","",Air!$I$11-AU37*Air!$C$14*Air!$I$10-AS37)</f>
        <v/>
      </c>
      <c r="AW37" s="175" t="str">
        <f t="shared" si="115"/>
        <v/>
      </c>
      <c r="AX37" s="175" t="str">
        <f>IF($B37="","",AW37*Air!$C$14*Air!$I$10)</f>
        <v/>
      </c>
      <c r="AY37" s="176" t="str">
        <f>IF($B37="","",AW37*Air!$D$14*Air!$I$10)</f>
        <v/>
      </c>
      <c r="AZ37" s="62"/>
      <c r="BA37" s="250" t="str">
        <f t="shared" si="22"/>
        <v/>
      </c>
      <c r="BB37" s="128" t="str">
        <f t="shared" si="116"/>
        <v/>
      </c>
      <c r="BC37" s="31" t="str">
        <f t="shared" si="117"/>
        <v/>
      </c>
      <c r="BD37" s="251" t="str">
        <f>IF($B37="","",$AO37*ABS(BC37)/Air!$M$8)</f>
        <v/>
      </c>
      <c r="BE37" s="31" t="str">
        <f t="shared" si="45"/>
        <v/>
      </c>
      <c r="BF37" s="251" t="str">
        <f>IF($B37="","",$AO37*ABS($AF37-BC37)/Air!$M$8)</f>
        <v/>
      </c>
      <c r="BG37" s="31" t="str">
        <f t="shared" si="46"/>
        <v/>
      </c>
      <c r="BH37" s="252" t="str">
        <f t="shared" si="47"/>
        <v/>
      </c>
      <c r="BI37" s="32" t="str">
        <f>IF($B37="","",(($AF37-BC37)/ABS($AF37-BC37))*Air!$D$14*BH37/2*(($AF37-BC37)^2)*$AI37*$C37)</f>
        <v/>
      </c>
      <c r="BJ37" s="32" t="str">
        <f>IF($B37="","",(-BC37/ABS(BC37))*Air!$D$14*BE37/8*(BC37^2)*$AM37*$C37)</f>
        <v/>
      </c>
      <c r="BK37" s="32" t="str">
        <f>IF($B37="","",$AK37*$C37*$E37*Air!$D$14*Air!$I$10)</f>
        <v/>
      </c>
      <c r="BL37" s="32" t="str">
        <f t="shared" si="118"/>
        <v/>
      </c>
      <c r="BM37" s="32" t="str">
        <f t="shared" si="49"/>
        <v/>
      </c>
      <c r="BN37" s="32" t="str">
        <f t="shared" si="119"/>
        <v/>
      </c>
      <c r="BO37" s="254" t="str">
        <f t="shared" si="24"/>
        <v/>
      </c>
      <c r="BP37" s="243"/>
      <c r="BQ37" s="243"/>
      <c r="BR37" s="32" t="str">
        <f t="shared" si="25"/>
        <v/>
      </c>
      <c r="BS37" s="243" t="str">
        <f t="shared" si="50"/>
        <v/>
      </c>
      <c r="BT37" s="243" t="str">
        <f>IF($B37="","",IF(BO37="out",-(BS37*$I37*(2*ABS(BR37)/Air!$D$14)^0.5),(BS37*$I37*(2*ABS(BR37)/Air!$C$14)^0.5)))</f>
        <v/>
      </c>
      <c r="BU37" s="32" t="str">
        <f t="shared" si="51"/>
        <v/>
      </c>
      <c r="BV37" s="217" t="str">
        <f t="shared" si="120"/>
        <v/>
      </c>
      <c r="BW37" s="31" t="str">
        <f t="shared" si="53"/>
        <v/>
      </c>
      <c r="BX37" s="251" t="str">
        <f>IF($B37="","",$AO37*ABS(BW37)/Air!$M$8)</f>
        <v/>
      </c>
      <c r="BY37" s="31" t="str">
        <f t="shared" si="54"/>
        <v/>
      </c>
      <c r="BZ37" s="251" t="str">
        <f>IF($B37="","",$AO37*ABS($AF37-BW37)/Air!$M$8)</f>
        <v/>
      </c>
      <c r="CA37" s="31" t="str">
        <f t="shared" si="55"/>
        <v/>
      </c>
      <c r="CB37" s="31" t="str">
        <f t="shared" si="56"/>
        <v/>
      </c>
      <c r="CC37" s="32" t="str">
        <f>IF($B37="","",(($AF37-BW37)/ABS($AF37-BW37))*Air!$D$14*CB37/2*(($AF37-BW37)^2)*$AI37*$C37)</f>
        <v/>
      </c>
      <c r="CD37" s="32" t="str">
        <f>IF($B37="","",(-BW37/ABS(BW37))*Air!$D$14*BY37/8*(BW37^2)*$AM37*$C37)</f>
        <v/>
      </c>
      <c r="CE37" s="32" t="str">
        <f>IF($B37="","",$AK37*$C37*$E37*Air!$D$14*Air!$I$10)</f>
        <v/>
      </c>
      <c r="CF37" s="32" t="str">
        <f t="shared" si="121"/>
        <v/>
      </c>
      <c r="CG37" s="32" t="str">
        <f t="shared" si="58"/>
        <v/>
      </c>
      <c r="CH37" s="32" t="str">
        <f t="shared" si="122"/>
        <v/>
      </c>
      <c r="CI37" s="254" t="str">
        <f t="shared" si="26"/>
        <v/>
      </c>
      <c r="CJ37" s="243"/>
      <c r="CK37" s="243"/>
      <c r="CL37" s="32" t="str">
        <f t="shared" si="27"/>
        <v/>
      </c>
      <c r="CM37" s="243" t="str">
        <f t="shared" si="60"/>
        <v/>
      </c>
      <c r="CN37" s="243" t="str">
        <f>IF($B37="","",IF(CI37="out",-(CM37*$I37*(2*ABS(CL37)/Air!$D$14)^0.5),(CM37*$I37*(2*ABS(CL37)/Air!$C$14)^0.5)))</f>
        <v/>
      </c>
      <c r="CO37" s="32" t="str">
        <f t="shared" si="61"/>
        <v/>
      </c>
      <c r="CP37" s="217" t="str">
        <f t="shared" si="123"/>
        <v/>
      </c>
      <c r="CQ37" s="31" t="str">
        <f t="shared" si="63"/>
        <v/>
      </c>
      <c r="CR37" s="251" t="str">
        <f>IF($B37="","",$AO37*ABS(CQ37)/Air!$M$8)</f>
        <v/>
      </c>
      <c r="CS37" s="31" t="str">
        <f t="shared" si="64"/>
        <v/>
      </c>
      <c r="CT37" s="251" t="str">
        <f>IF($B37="","",$AO37*ABS($AF37-CQ37)/Air!$M$8)</f>
        <v/>
      </c>
      <c r="CU37" s="31" t="str">
        <f t="shared" si="65"/>
        <v/>
      </c>
      <c r="CV37" s="31" t="str">
        <f t="shared" si="66"/>
        <v/>
      </c>
      <c r="CW37" s="32" t="str">
        <f>IF($B37="","",(($AF37-CQ37)/ABS($AF37-CQ37))*Air!$D$14*CV37/2*(($AF37-CQ37)^2)*$AI37*$C37)</f>
        <v/>
      </c>
      <c r="CX37" s="32" t="str">
        <f>IF($B37="","",(-CQ37/ABS(CQ37))*Air!$D$14*CS37/8*(CQ37^2)*$AM37*$C37)</f>
        <v/>
      </c>
      <c r="CY37" s="32" t="str">
        <f>IF($B37="","",$AK37*$C37*$E37*Air!$D$14*Air!$I$10)</f>
        <v/>
      </c>
      <c r="CZ37" s="32" t="str">
        <f t="shared" si="124"/>
        <v/>
      </c>
      <c r="DA37" s="32" t="str">
        <f t="shared" si="68"/>
        <v/>
      </c>
      <c r="DB37" s="32" t="str">
        <f t="shared" si="125"/>
        <v/>
      </c>
      <c r="DC37" s="254" t="str">
        <f t="shared" si="28"/>
        <v/>
      </c>
      <c r="DD37" s="243"/>
      <c r="DE37" s="243"/>
      <c r="DF37" s="32" t="str">
        <f t="shared" si="29"/>
        <v/>
      </c>
      <c r="DG37" s="243" t="str">
        <f t="shared" si="70"/>
        <v/>
      </c>
      <c r="DH37" s="243" t="str">
        <f>IF($B37="","",IF(DC37="out",-(DG37*$I37*(2*ABS(DF37)/Air!$D$14)^0.5),(DG37*$I37*(2*ABS(DF37)/Air!$C$14)^0.5)))</f>
        <v/>
      </c>
      <c r="DI37" s="32" t="str">
        <f t="shared" si="71"/>
        <v/>
      </c>
      <c r="DJ37" s="217" t="str">
        <f t="shared" si="126"/>
        <v/>
      </c>
      <c r="DK37" s="31" t="str">
        <f t="shared" si="73"/>
        <v/>
      </c>
      <c r="DL37" s="251" t="str">
        <f>IF($B37="","",$AO37*ABS(DK37)/Air!$M$8)</f>
        <v/>
      </c>
      <c r="DM37" s="31" t="str">
        <f t="shared" si="74"/>
        <v/>
      </c>
      <c r="DN37" s="251" t="str">
        <f>IF($B37="","",$AO37*ABS($AF37-DK37)/Air!$M$8)</f>
        <v/>
      </c>
      <c r="DO37" s="31" t="str">
        <f t="shared" si="75"/>
        <v/>
      </c>
      <c r="DP37" s="31" t="str">
        <f t="shared" si="76"/>
        <v/>
      </c>
      <c r="DQ37" s="32" t="str">
        <f>IF($B37="","",(($AF37-DK37)/ABS($AF37-DK37))*Air!$D$14*DP37/2*(($AF37-DK37)^2)*$AI37*$C37)</f>
        <v/>
      </c>
      <c r="DR37" s="32" t="str">
        <f>IF($B37="","",(-DK37/ABS(DK37))*Air!$D$14*DM37/8*(DK37^2)*$AM37*$C37)</f>
        <v/>
      </c>
      <c r="DS37" s="32" t="str">
        <f>IF($B37="","",$AK37*$C37*$E37*Air!$D$14*Air!$I$10)</f>
        <v/>
      </c>
      <c r="DT37" s="32" t="str">
        <f t="shared" si="127"/>
        <v/>
      </c>
      <c r="DU37" s="32" t="str">
        <f t="shared" si="78"/>
        <v/>
      </c>
      <c r="DV37" s="32" t="str">
        <f t="shared" si="128"/>
        <v/>
      </c>
      <c r="DW37" s="254" t="str">
        <f t="shared" si="30"/>
        <v/>
      </c>
      <c r="DX37" s="243"/>
      <c r="DY37" s="243"/>
      <c r="DZ37" s="32" t="str">
        <f t="shared" si="31"/>
        <v/>
      </c>
      <c r="EA37" s="243" t="str">
        <f t="shared" si="80"/>
        <v/>
      </c>
      <c r="EB37" s="243" t="str">
        <f>IF($B37="","",IF(DW37="out",-(EA37*$I37*(2*ABS(DZ37)/Air!$D$14)^0.5),(EA37*$I37*(2*ABS(DZ37)/Air!$C$14)^0.5)))</f>
        <v/>
      </c>
      <c r="EC37" s="32" t="str">
        <f t="shared" si="81"/>
        <v/>
      </c>
      <c r="ED37" s="217" t="str">
        <f t="shared" si="129"/>
        <v/>
      </c>
      <c r="EE37" s="31" t="str">
        <f t="shared" si="83"/>
        <v/>
      </c>
      <c r="EF37" s="251" t="str">
        <f>IF($B37="","",$AO37*ABS(EE37)/Air!$M$8)</f>
        <v/>
      </c>
      <c r="EG37" s="31" t="str">
        <f t="shared" si="84"/>
        <v/>
      </c>
      <c r="EH37" s="251" t="str">
        <f>IF($B37="","",$AO37*ABS($AF37-EE37)/Air!$M$8)</f>
        <v/>
      </c>
      <c r="EI37" s="31" t="str">
        <f t="shared" si="85"/>
        <v/>
      </c>
      <c r="EJ37" s="31" t="str">
        <f t="shared" si="86"/>
        <v/>
      </c>
      <c r="EK37" s="32" t="str">
        <f>IF($B37="","",(($AF37-EE37)/ABS($AF37-EE37))*Air!$D$14*EJ37/2*(($AF37-EE37)^2)*$AI37*$C37)</f>
        <v/>
      </c>
      <c r="EL37" s="32" t="str">
        <f>IF($B37="","",(-EE37/ABS(EE37))*Air!$D$14*EG37/8*(EE37^2)*$AM37*$C37)</f>
        <v/>
      </c>
      <c r="EM37" s="32" t="str">
        <f>IF($B37="","",$AK37*$C37*$E37*Air!$D$14*Air!$I$10)</f>
        <v/>
      </c>
      <c r="EN37" s="32" t="str">
        <f t="shared" si="130"/>
        <v/>
      </c>
      <c r="EO37" s="32" t="str">
        <f t="shared" si="88"/>
        <v/>
      </c>
      <c r="EP37" s="32" t="str">
        <f t="shared" si="131"/>
        <v/>
      </c>
      <c r="EQ37" s="254" t="str">
        <f t="shared" si="32"/>
        <v/>
      </c>
      <c r="ER37" s="243"/>
      <c r="ES37" s="243"/>
      <c r="ET37" s="32" t="str">
        <f t="shared" si="33"/>
        <v/>
      </c>
      <c r="EU37" s="243" t="str">
        <f t="shared" si="90"/>
        <v/>
      </c>
      <c r="EV37" s="243" t="str">
        <f>IF($B37="","",IF(EQ37="out",-(EU37*$I37*(2*ABS(ET37)/Air!$D$14)^0.5),(EU37*$I37*(2*ABS(ET37)/Air!$C$14)^0.5)))</f>
        <v/>
      </c>
      <c r="EW37" s="32" t="str">
        <f t="shared" si="91"/>
        <v/>
      </c>
      <c r="EX37" s="259" t="str">
        <f t="shared" si="132"/>
        <v/>
      </c>
    </row>
    <row r="38" spans="1:154" customFormat="1" x14ac:dyDescent="0.2">
      <c r="A38" s="61"/>
      <c r="B38" s="247"/>
      <c r="C38" s="247"/>
      <c r="D38" s="247"/>
      <c r="E38" s="247"/>
      <c r="F38" s="247"/>
      <c r="G38" s="239"/>
      <c r="H38" s="239"/>
      <c r="I38" s="239"/>
      <c r="J38" s="239"/>
      <c r="K38" s="239"/>
      <c r="L38" s="62"/>
      <c r="M38" s="260"/>
      <c r="N38" s="247"/>
      <c r="O38" s="63"/>
      <c r="P38" s="92" t="str">
        <f t="shared" si="96"/>
        <v/>
      </c>
      <c r="Q38" s="93" t="str">
        <f t="shared" si="20"/>
        <v/>
      </c>
      <c r="R38" s="99" t="str">
        <f t="shared" si="97"/>
        <v/>
      </c>
      <c r="S38" s="100" t="str">
        <f t="shared" si="98"/>
        <v/>
      </c>
      <c r="T38" s="95" t="str">
        <f t="shared" si="99"/>
        <v/>
      </c>
      <c r="U38" s="231"/>
      <c r="V38" s="124" t="str">
        <f t="shared" si="100"/>
        <v/>
      </c>
      <c r="W38" s="125" t="str">
        <f t="shared" si="5"/>
        <v/>
      </c>
      <c r="X38" s="126" t="str">
        <f t="shared" si="101"/>
        <v/>
      </c>
      <c r="Y38" s="126" t="str">
        <f>IF($B38="","",VLOOKUP(X38,Depth!$A$4:$B$1004,2,1))</f>
        <v/>
      </c>
      <c r="Z38" s="127" t="str">
        <f t="shared" si="7"/>
        <v/>
      </c>
      <c r="AA38" s="128" t="str">
        <f t="shared" si="8"/>
        <v/>
      </c>
      <c r="AB38" s="129" t="str">
        <f t="shared" si="102"/>
        <v/>
      </c>
      <c r="AC38" s="129" t="str">
        <f t="shared" si="10"/>
        <v/>
      </c>
      <c r="AD38" s="31" t="str">
        <f t="shared" si="103"/>
        <v/>
      </c>
      <c r="AE38" s="128" t="str">
        <f t="shared" si="104"/>
        <v/>
      </c>
      <c r="AF38" s="130" t="str">
        <f t="shared" si="105"/>
        <v/>
      </c>
      <c r="AG38" s="122" t="str">
        <f t="shared" si="106"/>
        <v/>
      </c>
      <c r="AH38" s="131" t="str">
        <f t="shared" si="15"/>
        <v/>
      </c>
      <c r="AI38" s="132" t="str">
        <f t="shared" si="107"/>
        <v/>
      </c>
      <c r="AJ38" s="128"/>
      <c r="AK38" s="159" t="str">
        <f t="shared" si="108"/>
        <v/>
      </c>
      <c r="AL38" s="128" t="str">
        <f t="shared" si="109"/>
        <v/>
      </c>
      <c r="AM38" s="128" t="str">
        <f t="shared" si="110"/>
        <v/>
      </c>
      <c r="AN38" s="128" t="str">
        <f t="shared" si="111"/>
        <v/>
      </c>
      <c r="AO38" s="128" t="str">
        <f t="shared" si="38"/>
        <v/>
      </c>
      <c r="AP38" s="160" t="str">
        <f t="shared" si="112"/>
        <v/>
      </c>
      <c r="AQ38" s="31"/>
      <c r="AR38" s="174" t="str">
        <f>IF($B38="","",Air!$C$17*((J38-K38)/10)^Air!$C$28)</f>
        <v/>
      </c>
      <c r="AS38" s="36" t="str">
        <f>IF($B38="","",IF(E$8=B38,E$7,Air!$C$14/2*AR38^2))</f>
        <v/>
      </c>
      <c r="AT38" s="32" t="str">
        <f t="shared" si="113"/>
        <v/>
      </c>
      <c r="AU38" s="32" t="str">
        <f t="shared" si="114"/>
        <v/>
      </c>
      <c r="AV38" s="32" t="str">
        <f>IF($B38="","",Air!$I$11-AU38*Air!$C$14*Air!$I$10-AS38)</f>
        <v/>
      </c>
      <c r="AW38" s="175" t="str">
        <f t="shared" si="115"/>
        <v/>
      </c>
      <c r="AX38" s="175" t="str">
        <f>IF($B38="","",AW38*Air!$C$14*Air!$I$10)</f>
        <v/>
      </c>
      <c r="AY38" s="176" t="str">
        <f>IF($B38="","",AW38*Air!$D$14*Air!$I$10)</f>
        <v/>
      </c>
      <c r="AZ38" s="62"/>
      <c r="BA38" s="250" t="str">
        <f t="shared" si="22"/>
        <v/>
      </c>
      <c r="BB38" s="128" t="str">
        <f t="shared" si="116"/>
        <v/>
      </c>
      <c r="BC38" s="31" t="str">
        <f t="shared" si="117"/>
        <v/>
      </c>
      <c r="BD38" s="251" t="str">
        <f>IF($B38="","",$AO38*ABS(BC38)/Air!$M$8)</f>
        <v/>
      </c>
      <c r="BE38" s="31" t="str">
        <f t="shared" si="45"/>
        <v/>
      </c>
      <c r="BF38" s="251" t="str">
        <f>IF($B38="","",$AO38*ABS($AF38-BC38)/Air!$M$8)</f>
        <v/>
      </c>
      <c r="BG38" s="31" t="str">
        <f t="shared" si="46"/>
        <v/>
      </c>
      <c r="BH38" s="252" t="str">
        <f t="shared" si="47"/>
        <v/>
      </c>
      <c r="BI38" s="32" t="str">
        <f>IF($B38="","",(($AF38-BC38)/ABS($AF38-BC38))*Air!$D$14*BH38/2*(($AF38-BC38)^2)*$AI38*$C38)</f>
        <v/>
      </c>
      <c r="BJ38" s="32" t="str">
        <f>IF($B38="","",(-BC38/ABS(BC38))*Air!$D$14*BE38/8*(BC38^2)*$AM38*$C38)</f>
        <v/>
      </c>
      <c r="BK38" s="32" t="str">
        <f>IF($B38="","",$AK38*$C38*$E38*Air!$D$14*Air!$I$10)</f>
        <v/>
      </c>
      <c r="BL38" s="32" t="str">
        <f t="shared" si="118"/>
        <v/>
      </c>
      <c r="BM38" s="32" t="str">
        <f t="shared" si="49"/>
        <v/>
      </c>
      <c r="BN38" s="32" t="str">
        <f t="shared" si="119"/>
        <v/>
      </c>
      <c r="BO38" s="254" t="str">
        <f t="shared" si="24"/>
        <v/>
      </c>
      <c r="BP38" s="243"/>
      <c r="BQ38" s="243"/>
      <c r="BR38" s="32" t="str">
        <f t="shared" si="25"/>
        <v/>
      </c>
      <c r="BS38" s="243" t="str">
        <f t="shared" si="50"/>
        <v/>
      </c>
      <c r="BT38" s="243" t="str">
        <f>IF($B38="","",IF(BO38="out",-(BS38*$I38*(2*ABS(BR38)/Air!$D$14)^0.5),(BS38*$I38*(2*ABS(BR38)/Air!$C$14)^0.5)))</f>
        <v/>
      </c>
      <c r="BU38" s="32" t="str">
        <f t="shared" si="51"/>
        <v/>
      </c>
      <c r="BV38" s="217" t="str">
        <f t="shared" si="120"/>
        <v/>
      </c>
      <c r="BW38" s="31" t="str">
        <f t="shared" si="53"/>
        <v/>
      </c>
      <c r="BX38" s="251" t="str">
        <f>IF($B38="","",$AO38*ABS(BW38)/Air!$M$8)</f>
        <v/>
      </c>
      <c r="BY38" s="31" t="str">
        <f t="shared" si="54"/>
        <v/>
      </c>
      <c r="BZ38" s="251" t="str">
        <f>IF($B38="","",$AO38*ABS($AF38-BW38)/Air!$M$8)</f>
        <v/>
      </c>
      <c r="CA38" s="31" t="str">
        <f t="shared" si="55"/>
        <v/>
      </c>
      <c r="CB38" s="31" t="str">
        <f t="shared" si="56"/>
        <v/>
      </c>
      <c r="CC38" s="32" t="str">
        <f>IF($B38="","",(($AF38-BW38)/ABS($AF38-BW38))*Air!$D$14*CB38/2*(($AF38-BW38)^2)*$AI38*$C38)</f>
        <v/>
      </c>
      <c r="CD38" s="32" t="str">
        <f>IF($B38="","",(-BW38/ABS(BW38))*Air!$D$14*BY38/8*(BW38^2)*$AM38*$C38)</f>
        <v/>
      </c>
      <c r="CE38" s="32" t="str">
        <f>IF($B38="","",$AK38*$C38*$E38*Air!$D$14*Air!$I$10)</f>
        <v/>
      </c>
      <c r="CF38" s="32" t="str">
        <f t="shared" si="121"/>
        <v/>
      </c>
      <c r="CG38" s="32" t="str">
        <f t="shared" si="58"/>
        <v/>
      </c>
      <c r="CH38" s="32" t="str">
        <f t="shared" si="122"/>
        <v/>
      </c>
      <c r="CI38" s="254" t="str">
        <f t="shared" si="26"/>
        <v/>
      </c>
      <c r="CJ38" s="243"/>
      <c r="CK38" s="243"/>
      <c r="CL38" s="32" t="str">
        <f t="shared" si="27"/>
        <v/>
      </c>
      <c r="CM38" s="243" t="str">
        <f t="shared" si="60"/>
        <v/>
      </c>
      <c r="CN38" s="243" t="str">
        <f>IF($B38="","",IF(CI38="out",-(CM38*$I38*(2*ABS(CL38)/Air!$D$14)^0.5),(CM38*$I38*(2*ABS(CL38)/Air!$C$14)^0.5)))</f>
        <v/>
      </c>
      <c r="CO38" s="32" t="str">
        <f t="shared" si="61"/>
        <v/>
      </c>
      <c r="CP38" s="217" t="str">
        <f t="shared" si="123"/>
        <v/>
      </c>
      <c r="CQ38" s="31" t="str">
        <f t="shared" si="63"/>
        <v/>
      </c>
      <c r="CR38" s="251" t="str">
        <f>IF($B38="","",$AO38*ABS(CQ38)/Air!$M$8)</f>
        <v/>
      </c>
      <c r="CS38" s="31" t="str">
        <f t="shared" si="64"/>
        <v/>
      </c>
      <c r="CT38" s="251" t="str">
        <f>IF($B38="","",$AO38*ABS($AF38-CQ38)/Air!$M$8)</f>
        <v/>
      </c>
      <c r="CU38" s="31" t="str">
        <f t="shared" si="65"/>
        <v/>
      </c>
      <c r="CV38" s="31" t="str">
        <f t="shared" si="66"/>
        <v/>
      </c>
      <c r="CW38" s="32" t="str">
        <f>IF($B38="","",(($AF38-CQ38)/ABS($AF38-CQ38))*Air!$D$14*CV38/2*(($AF38-CQ38)^2)*$AI38*$C38)</f>
        <v/>
      </c>
      <c r="CX38" s="32" t="str">
        <f>IF($B38="","",(-CQ38/ABS(CQ38))*Air!$D$14*CS38/8*(CQ38^2)*$AM38*$C38)</f>
        <v/>
      </c>
      <c r="CY38" s="32" t="str">
        <f>IF($B38="","",$AK38*$C38*$E38*Air!$D$14*Air!$I$10)</f>
        <v/>
      </c>
      <c r="CZ38" s="32" t="str">
        <f t="shared" si="124"/>
        <v/>
      </c>
      <c r="DA38" s="32" t="str">
        <f t="shared" si="68"/>
        <v/>
      </c>
      <c r="DB38" s="32" t="str">
        <f t="shared" si="125"/>
        <v/>
      </c>
      <c r="DC38" s="254" t="str">
        <f t="shared" si="28"/>
        <v/>
      </c>
      <c r="DD38" s="243"/>
      <c r="DE38" s="243"/>
      <c r="DF38" s="32" t="str">
        <f t="shared" si="29"/>
        <v/>
      </c>
      <c r="DG38" s="243" t="str">
        <f t="shared" si="70"/>
        <v/>
      </c>
      <c r="DH38" s="243" t="str">
        <f>IF($B38="","",IF(DC38="out",-(DG38*$I38*(2*ABS(DF38)/Air!$D$14)^0.5),(DG38*$I38*(2*ABS(DF38)/Air!$C$14)^0.5)))</f>
        <v/>
      </c>
      <c r="DI38" s="32" t="str">
        <f t="shared" si="71"/>
        <v/>
      </c>
      <c r="DJ38" s="217" t="str">
        <f t="shared" si="126"/>
        <v/>
      </c>
      <c r="DK38" s="31" t="str">
        <f t="shared" si="73"/>
        <v/>
      </c>
      <c r="DL38" s="251" t="str">
        <f>IF($B38="","",$AO38*ABS(DK38)/Air!$M$8)</f>
        <v/>
      </c>
      <c r="DM38" s="31" t="str">
        <f t="shared" si="74"/>
        <v/>
      </c>
      <c r="DN38" s="251" t="str">
        <f>IF($B38="","",$AO38*ABS($AF38-DK38)/Air!$M$8)</f>
        <v/>
      </c>
      <c r="DO38" s="31" t="str">
        <f t="shared" si="75"/>
        <v/>
      </c>
      <c r="DP38" s="31" t="str">
        <f t="shared" si="76"/>
        <v/>
      </c>
      <c r="DQ38" s="32" t="str">
        <f>IF($B38="","",(($AF38-DK38)/ABS($AF38-DK38))*Air!$D$14*DP38/2*(($AF38-DK38)^2)*$AI38*$C38)</f>
        <v/>
      </c>
      <c r="DR38" s="32" t="str">
        <f>IF($B38="","",(-DK38/ABS(DK38))*Air!$D$14*DM38/8*(DK38^2)*$AM38*$C38)</f>
        <v/>
      </c>
      <c r="DS38" s="32" t="str">
        <f>IF($B38="","",$AK38*$C38*$E38*Air!$D$14*Air!$I$10)</f>
        <v/>
      </c>
      <c r="DT38" s="32" t="str">
        <f t="shared" si="127"/>
        <v/>
      </c>
      <c r="DU38" s="32" t="str">
        <f t="shared" si="78"/>
        <v/>
      </c>
      <c r="DV38" s="32" t="str">
        <f t="shared" si="128"/>
        <v/>
      </c>
      <c r="DW38" s="254" t="str">
        <f t="shared" si="30"/>
        <v/>
      </c>
      <c r="DX38" s="243"/>
      <c r="DY38" s="243"/>
      <c r="DZ38" s="32" t="str">
        <f t="shared" si="31"/>
        <v/>
      </c>
      <c r="EA38" s="243" t="str">
        <f t="shared" si="80"/>
        <v/>
      </c>
      <c r="EB38" s="243" t="str">
        <f>IF($B38="","",IF(DW38="out",-(EA38*$I38*(2*ABS(DZ38)/Air!$D$14)^0.5),(EA38*$I38*(2*ABS(DZ38)/Air!$C$14)^0.5)))</f>
        <v/>
      </c>
      <c r="EC38" s="32" t="str">
        <f t="shared" si="81"/>
        <v/>
      </c>
      <c r="ED38" s="217" t="str">
        <f t="shared" si="129"/>
        <v/>
      </c>
      <c r="EE38" s="31" t="str">
        <f t="shared" si="83"/>
        <v/>
      </c>
      <c r="EF38" s="251" t="str">
        <f>IF($B38="","",$AO38*ABS(EE38)/Air!$M$8)</f>
        <v/>
      </c>
      <c r="EG38" s="31" t="str">
        <f t="shared" si="84"/>
        <v/>
      </c>
      <c r="EH38" s="251" t="str">
        <f>IF($B38="","",$AO38*ABS($AF38-EE38)/Air!$M$8)</f>
        <v/>
      </c>
      <c r="EI38" s="31" t="str">
        <f t="shared" si="85"/>
        <v/>
      </c>
      <c r="EJ38" s="31" t="str">
        <f t="shared" si="86"/>
        <v/>
      </c>
      <c r="EK38" s="32" t="str">
        <f>IF($B38="","",(($AF38-EE38)/ABS($AF38-EE38))*Air!$D$14*EJ38/2*(($AF38-EE38)^2)*$AI38*$C38)</f>
        <v/>
      </c>
      <c r="EL38" s="32" t="str">
        <f>IF($B38="","",(-EE38/ABS(EE38))*Air!$D$14*EG38/8*(EE38^2)*$AM38*$C38)</f>
        <v/>
      </c>
      <c r="EM38" s="32" t="str">
        <f>IF($B38="","",$AK38*$C38*$E38*Air!$D$14*Air!$I$10)</f>
        <v/>
      </c>
      <c r="EN38" s="32" t="str">
        <f t="shared" si="130"/>
        <v/>
      </c>
      <c r="EO38" s="32" t="str">
        <f t="shared" si="88"/>
        <v/>
      </c>
      <c r="EP38" s="32" t="str">
        <f t="shared" si="131"/>
        <v/>
      </c>
      <c r="EQ38" s="254" t="str">
        <f t="shared" si="32"/>
        <v/>
      </c>
      <c r="ER38" s="243"/>
      <c r="ES38" s="243"/>
      <c r="ET38" s="32" t="str">
        <f t="shared" si="33"/>
        <v/>
      </c>
      <c r="EU38" s="243" t="str">
        <f t="shared" si="90"/>
        <v/>
      </c>
      <c r="EV38" s="243" t="str">
        <f>IF($B38="","",IF(EQ38="out",-(EU38*$I38*(2*ABS(ET38)/Air!$D$14)^0.5),(EU38*$I38*(2*ABS(ET38)/Air!$C$14)^0.5)))</f>
        <v/>
      </c>
      <c r="EW38" s="32" t="str">
        <f t="shared" si="91"/>
        <v/>
      </c>
      <c r="EX38" s="259" t="str">
        <f t="shared" si="132"/>
        <v/>
      </c>
    </row>
    <row r="39" spans="1:154" customFormat="1" x14ac:dyDescent="0.2">
      <c r="A39" s="61"/>
      <c r="B39" s="247"/>
      <c r="C39" s="247"/>
      <c r="D39" s="247"/>
      <c r="E39" s="247"/>
      <c r="F39" s="247"/>
      <c r="G39" s="239"/>
      <c r="H39" s="239"/>
      <c r="I39" s="239"/>
      <c r="J39" s="239"/>
      <c r="K39" s="239"/>
      <c r="L39" s="62"/>
      <c r="M39" s="260"/>
      <c r="N39" s="247"/>
      <c r="O39" s="63"/>
      <c r="P39" s="92" t="str">
        <f t="shared" si="96"/>
        <v/>
      </c>
      <c r="Q39" s="93" t="str">
        <f t="shared" si="20"/>
        <v/>
      </c>
      <c r="R39" s="99" t="str">
        <f t="shared" si="97"/>
        <v/>
      </c>
      <c r="S39" s="100" t="str">
        <f t="shared" si="98"/>
        <v/>
      </c>
      <c r="T39" s="95" t="str">
        <f t="shared" si="99"/>
        <v/>
      </c>
      <c r="U39" s="231"/>
      <c r="V39" s="124" t="str">
        <f t="shared" si="100"/>
        <v/>
      </c>
      <c r="W39" s="125" t="str">
        <f t="shared" si="5"/>
        <v/>
      </c>
      <c r="X39" s="126" t="str">
        <f t="shared" si="101"/>
        <v/>
      </c>
      <c r="Y39" s="126" t="str">
        <f>IF($B39="","",VLOOKUP(X39,Depth!$A$4:$B$1004,2,1))</f>
        <v/>
      </c>
      <c r="Z39" s="127" t="str">
        <f t="shared" si="7"/>
        <v/>
      </c>
      <c r="AA39" s="128" t="str">
        <f t="shared" si="8"/>
        <v/>
      </c>
      <c r="AB39" s="129" t="str">
        <f t="shared" si="102"/>
        <v/>
      </c>
      <c r="AC39" s="129" t="str">
        <f t="shared" si="10"/>
        <v/>
      </c>
      <c r="AD39" s="31" t="str">
        <f t="shared" si="103"/>
        <v/>
      </c>
      <c r="AE39" s="128" t="str">
        <f t="shared" si="104"/>
        <v/>
      </c>
      <c r="AF39" s="130" t="str">
        <f t="shared" si="105"/>
        <v/>
      </c>
      <c r="AG39" s="122" t="str">
        <f t="shared" si="106"/>
        <v/>
      </c>
      <c r="AH39" s="131" t="str">
        <f t="shared" si="15"/>
        <v/>
      </c>
      <c r="AI39" s="132" t="str">
        <f t="shared" si="107"/>
        <v/>
      </c>
      <c r="AJ39" s="128"/>
      <c r="AK39" s="159" t="str">
        <f t="shared" si="108"/>
        <v/>
      </c>
      <c r="AL39" s="128" t="str">
        <f t="shared" si="109"/>
        <v/>
      </c>
      <c r="AM39" s="128" t="str">
        <f t="shared" si="110"/>
        <v/>
      </c>
      <c r="AN39" s="128" t="str">
        <f t="shared" si="111"/>
        <v/>
      </c>
      <c r="AO39" s="128" t="str">
        <f t="shared" si="38"/>
        <v/>
      </c>
      <c r="AP39" s="160" t="str">
        <f t="shared" si="112"/>
        <v/>
      </c>
      <c r="AQ39" s="31"/>
      <c r="AR39" s="174" t="str">
        <f>IF($B39="","",Air!$C$17*((J39-K39)/10)^Air!$C$28)</f>
        <v/>
      </c>
      <c r="AS39" s="36" t="str">
        <f>IF($B39="","",IF(E$8=B39,E$7,Air!$C$14/2*AR39^2))</f>
        <v/>
      </c>
      <c r="AT39" s="32" t="str">
        <f t="shared" si="113"/>
        <v/>
      </c>
      <c r="AU39" s="32" t="str">
        <f t="shared" si="114"/>
        <v/>
      </c>
      <c r="AV39" s="32" t="str">
        <f>IF($B39="","",Air!$I$11-AU39*Air!$C$14*Air!$I$10-AS39)</f>
        <v/>
      </c>
      <c r="AW39" s="175" t="str">
        <f t="shared" si="115"/>
        <v/>
      </c>
      <c r="AX39" s="175" t="str">
        <f>IF($B39="","",AW39*Air!$C$14*Air!$I$10)</f>
        <v/>
      </c>
      <c r="AY39" s="176" t="str">
        <f>IF($B39="","",AW39*Air!$D$14*Air!$I$10)</f>
        <v/>
      </c>
      <c r="AZ39" s="62"/>
      <c r="BA39" s="250" t="str">
        <f t="shared" si="22"/>
        <v/>
      </c>
      <c r="BB39" s="128" t="str">
        <f t="shared" si="116"/>
        <v/>
      </c>
      <c r="BC39" s="31" t="str">
        <f t="shared" si="117"/>
        <v/>
      </c>
      <c r="BD39" s="251" t="str">
        <f>IF($B39="","",$AO39*ABS(BC39)/Air!$M$8)</f>
        <v/>
      </c>
      <c r="BE39" s="31" t="str">
        <f t="shared" si="45"/>
        <v/>
      </c>
      <c r="BF39" s="251" t="str">
        <f>IF($B39="","",$AO39*ABS($AF39-BC39)/Air!$M$8)</f>
        <v/>
      </c>
      <c r="BG39" s="31" t="str">
        <f t="shared" si="46"/>
        <v/>
      </c>
      <c r="BH39" s="252" t="str">
        <f t="shared" si="47"/>
        <v/>
      </c>
      <c r="BI39" s="32" t="str">
        <f>IF($B39="","",(($AF39-BC39)/ABS($AF39-BC39))*Air!$D$14*BH39/2*(($AF39-BC39)^2)*$AI39*$C39)</f>
        <v/>
      </c>
      <c r="BJ39" s="32" t="str">
        <f>IF($B39="","",(-BC39/ABS(BC39))*Air!$D$14*BE39/8*(BC39^2)*$AM39*$C39)</f>
        <v/>
      </c>
      <c r="BK39" s="32" t="str">
        <f>IF($B39="","",$AK39*$C39*$E39*Air!$D$14*Air!$I$10)</f>
        <v/>
      </c>
      <c r="BL39" s="32" t="str">
        <f t="shared" si="118"/>
        <v/>
      </c>
      <c r="BM39" s="32" t="str">
        <f t="shared" si="49"/>
        <v/>
      </c>
      <c r="BN39" s="32" t="str">
        <f t="shared" si="119"/>
        <v/>
      </c>
      <c r="BO39" s="254" t="str">
        <f t="shared" si="24"/>
        <v/>
      </c>
      <c r="BP39" s="243"/>
      <c r="BQ39" s="243"/>
      <c r="BR39" s="32" t="str">
        <f t="shared" si="25"/>
        <v/>
      </c>
      <c r="BS39" s="243" t="str">
        <f t="shared" si="50"/>
        <v/>
      </c>
      <c r="BT39" s="243" t="str">
        <f>IF($B39="","",IF(BO39="out",-(BS39*$I39*(2*ABS(BR39)/Air!$D$14)^0.5),(BS39*$I39*(2*ABS(BR39)/Air!$C$14)^0.5)))</f>
        <v/>
      </c>
      <c r="BU39" s="32" t="str">
        <f t="shared" si="51"/>
        <v/>
      </c>
      <c r="BV39" s="217" t="str">
        <f t="shared" si="120"/>
        <v/>
      </c>
      <c r="BW39" s="31" t="str">
        <f t="shared" si="53"/>
        <v/>
      </c>
      <c r="BX39" s="251" t="str">
        <f>IF($B39="","",$AO39*ABS(BW39)/Air!$M$8)</f>
        <v/>
      </c>
      <c r="BY39" s="31" t="str">
        <f t="shared" si="54"/>
        <v/>
      </c>
      <c r="BZ39" s="251" t="str">
        <f>IF($B39="","",$AO39*ABS($AF39-BW39)/Air!$M$8)</f>
        <v/>
      </c>
      <c r="CA39" s="31" t="str">
        <f t="shared" si="55"/>
        <v/>
      </c>
      <c r="CB39" s="31" t="str">
        <f t="shared" si="56"/>
        <v/>
      </c>
      <c r="CC39" s="32" t="str">
        <f>IF($B39="","",(($AF39-BW39)/ABS($AF39-BW39))*Air!$D$14*CB39/2*(($AF39-BW39)^2)*$AI39*$C39)</f>
        <v/>
      </c>
      <c r="CD39" s="32" t="str">
        <f>IF($B39="","",(-BW39/ABS(BW39))*Air!$D$14*BY39/8*(BW39^2)*$AM39*$C39)</f>
        <v/>
      </c>
      <c r="CE39" s="32" t="str">
        <f>IF($B39="","",$AK39*$C39*$E39*Air!$D$14*Air!$I$10)</f>
        <v/>
      </c>
      <c r="CF39" s="32" t="str">
        <f t="shared" si="121"/>
        <v/>
      </c>
      <c r="CG39" s="32" t="str">
        <f t="shared" si="58"/>
        <v/>
      </c>
      <c r="CH39" s="32" t="str">
        <f t="shared" si="122"/>
        <v/>
      </c>
      <c r="CI39" s="254" t="str">
        <f t="shared" si="26"/>
        <v/>
      </c>
      <c r="CJ39" s="243"/>
      <c r="CK39" s="243"/>
      <c r="CL39" s="32" t="str">
        <f t="shared" si="27"/>
        <v/>
      </c>
      <c r="CM39" s="243" t="str">
        <f t="shared" si="60"/>
        <v/>
      </c>
      <c r="CN39" s="243" t="str">
        <f>IF($B39="","",IF(CI39="out",-(CM39*$I39*(2*ABS(CL39)/Air!$D$14)^0.5),(CM39*$I39*(2*ABS(CL39)/Air!$C$14)^0.5)))</f>
        <v/>
      </c>
      <c r="CO39" s="32" t="str">
        <f t="shared" si="61"/>
        <v/>
      </c>
      <c r="CP39" s="217" t="str">
        <f t="shared" si="123"/>
        <v/>
      </c>
      <c r="CQ39" s="31" t="str">
        <f t="shared" si="63"/>
        <v/>
      </c>
      <c r="CR39" s="251" t="str">
        <f>IF($B39="","",$AO39*ABS(CQ39)/Air!$M$8)</f>
        <v/>
      </c>
      <c r="CS39" s="31" t="str">
        <f t="shared" si="64"/>
        <v/>
      </c>
      <c r="CT39" s="251" t="str">
        <f>IF($B39="","",$AO39*ABS($AF39-CQ39)/Air!$M$8)</f>
        <v/>
      </c>
      <c r="CU39" s="31" t="str">
        <f t="shared" si="65"/>
        <v/>
      </c>
      <c r="CV39" s="31" t="str">
        <f t="shared" si="66"/>
        <v/>
      </c>
      <c r="CW39" s="32" t="str">
        <f>IF($B39="","",(($AF39-CQ39)/ABS($AF39-CQ39))*Air!$D$14*CV39/2*(($AF39-CQ39)^2)*$AI39*$C39)</f>
        <v/>
      </c>
      <c r="CX39" s="32" t="str">
        <f>IF($B39="","",(-CQ39/ABS(CQ39))*Air!$D$14*CS39/8*(CQ39^2)*$AM39*$C39)</f>
        <v/>
      </c>
      <c r="CY39" s="32" t="str">
        <f>IF($B39="","",$AK39*$C39*$E39*Air!$D$14*Air!$I$10)</f>
        <v/>
      </c>
      <c r="CZ39" s="32" t="str">
        <f t="shared" si="124"/>
        <v/>
      </c>
      <c r="DA39" s="32" t="str">
        <f t="shared" si="68"/>
        <v/>
      </c>
      <c r="DB39" s="32" t="str">
        <f t="shared" si="125"/>
        <v/>
      </c>
      <c r="DC39" s="254" t="str">
        <f t="shared" si="28"/>
        <v/>
      </c>
      <c r="DD39" s="243"/>
      <c r="DE39" s="243"/>
      <c r="DF39" s="32" t="str">
        <f t="shared" si="29"/>
        <v/>
      </c>
      <c r="DG39" s="243" t="str">
        <f t="shared" si="70"/>
        <v/>
      </c>
      <c r="DH39" s="243" t="str">
        <f>IF($B39="","",IF(DC39="out",-(DG39*$I39*(2*ABS(DF39)/Air!$D$14)^0.5),(DG39*$I39*(2*ABS(DF39)/Air!$C$14)^0.5)))</f>
        <v/>
      </c>
      <c r="DI39" s="32" t="str">
        <f t="shared" si="71"/>
        <v/>
      </c>
      <c r="DJ39" s="217" t="str">
        <f t="shared" si="126"/>
        <v/>
      </c>
      <c r="DK39" s="31" t="str">
        <f t="shared" si="73"/>
        <v/>
      </c>
      <c r="DL39" s="251" t="str">
        <f>IF($B39="","",$AO39*ABS(DK39)/Air!$M$8)</f>
        <v/>
      </c>
      <c r="DM39" s="31" t="str">
        <f t="shared" si="74"/>
        <v/>
      </c>
      <c r="DN39" s="251" t="str">
        <f>IF($B39="","",$AO39*ABS($AF39-DK39)/Air!$M$8)</f>
        <v/>
      </c>
      <c r="DO39" s="31" t="str">
        <f t="shared" si="75"/>
        <v/>
      </c>
      <c r="DP39" s="31" t="str">
        <f t="shared" si="76"/>
        <v/>
      </c>
      <c r="DQ39" s="32" t="str">
        <f>IF($B39="","",(($AF39-DK39)/ABS($AF39-DK39))*Air!$D$14*DP39/2*(($AF39-DK39)^2)*$AI39*$C39)</f>
        <v/>
      </c>
      <c r="DR39" s="32" t="str">
        <f>IF($B39="","",(-DK39/ABS(DK39))*Air!$D$14*DM39/8*(DK39^2)*$AM39*$C39)</f>
        <v/>
      </c>
      <c r="DS39" s="32" t="str">
        <f>IF($B39="","",$AK39*$C39*$E39*Air!$D$14*Air!$I$10)</f>
        <v/>
      </c>
      <c r="DT39" s="32" t="str">
        <f t="shared" si="127"/>
        <v/>
      </c>
      <c r="DU39" s="32" t="str">
        <f t="shared" si="78"/>
        <v/>
      </c>
      <c r="DV39" s="32" t="str">
        <f t="shared" si="128"/>
        <v/>
      </c>
      <c r="DW39" s="254" t="str">
        <f t="shared" si="30"/>
        <v/>
      </c>
      <c r="DX39" s="243"/>
      <c r="DY39" s="243"/>
      <c r="DZ39" s="32" t="str">
        <f t="shared" si="31"/>
        <v/>
      </c>
      <c r="EA39" s="243" t="str">
        <f t="shared" si="80"/>
        <v/>
      </c>
      <c r="EB39" s="243" t="str">
        <f>IF($B39="","",IF(DW39="out",-(EA39*$I39*(2*ABS(DZ39)/Air!$D$14)^0.5),(EA39*$I39*(2*ABS(DZ39)/Air!$C$14)^0.5)))</f>
        <v/>
      </c>
      <c r="EC39" s="32" t="str">
        <f t="shared" si="81"/>
        <v/>
      </c>
      <c r="ED39" s="217" t="str">
        <f t="shared" si="129"/>
        <v/>
      </c>
      <c r="EE39" s="31" t="str">
        <f t="shared" si="83"/>
        <v/>
      </c>
      <c r="EF39" s="251" t="str">
        <f>IF($B39="","",$AO39*ABS(EE39)/Air!$M$8)</f>
        <v/>
      </c>
      <c r="EG39" s="31" t="str">
        <f t="shared" si="84"/>
        <v/>
      </c>
      <c r="EH39" s="251" t="str">
        <f>IF($B39="","",$AO39*ABS($AF39-EE39)/Air!$M$8)</f>
        <v/>
      </c>
      <c r="EI39" s="31" t="str">
        <f t="shared" si="85"/>
        <v/>
      </c>
      <c r="EJ39" s="31" t="str">
        <f t="shared" si="86"/>
        <v/>
      </c>
      <c r="EK39" s="32" t="str">
        <f>IF($B39="","",(($AF39-EE39)/ABS($AF39-EE39))*Air!$D$14*EJ39/2*(($AF39-EE39)^2)*$AI39*$C39)</f>
        <v/>
      </c>
      <c r="EL39" s="32" t="str">
        <f>IF($B39="","",(-EE39/ABS(EE39))*Air!$D$14*EG39/8*(EE39^2)*$AM39*$C39)</f>
        <v/>
      </c>
      <c r="EM39" s="32" t="str">
        <f>IF($B39="","",$AK39*$C39*$E39*Air!$D$14*Air!$I$10)</f>
        <v/>
      </c>
      <c r="EN39" s="32" t="str">
        <f t="shared" si="130"/>
        <v/>
      </c>
      <c r="EO39" s="32" t="str">
        <f t="shared" si="88"/>
        <v/>
      </c>
      <c r="EP39" s="32" t="str">
        <f t="shared" si="131"/>
        <v/>
      </c>
      <c r="EQ39" s="254" t="str">
        <f t="shared" si="32"/>
        <v/>
      </c>
      <c r="ER39" s="243"/>
      <c r="ES39" s="243"/>
      <c r="ET39" s="32" t="str">
        <f t="shared" si="33"/>
        <v/>
      </c>
      <c r="EU39" s="243" t="str">
        <f t="shared" si="90"/>
        <v/>
      </c>
      <c r="EV39" s="243" t="str">
        <f>IF($B39="","",IF(EQ39="out",-(EU39*$I39*(2*ABS(ET39)/Air!$D$14)^0.5),(EU39*$I39*(2*ABS(ET39)/Air!$C$14)^0.5)))</f>
        <v/>
      </c>
      <c r="EW39" s="32" t="str">
        <f t="shared" si="91"/>
        <v/>
      </c>
      <c r="EX39" s="259" t="str">
        <f t="shared" si="132"/>
        <v/>
      </c>
    </row>
    <row r="40" spans="1:154" customFormat="1" x14ac:dyDescent="0.2">
      <c r="A40" s="61"/>
      <c r="B40" s="247"/>
      <c r="C40" s="247"/>
      <c r="D40" s="247"/>
      <c r="E40" s="247"/>
      <c r="F40" s="247"/>
      <c r="G40" s="239"/>
      <c r="H40" s="239"/>
      <c r="I40" s="239"/>
      <c r="J40" s="239"/>
      <c r="K40" s="239"/>
      <c r="L40" s="62"/>
      <c r="M40" s="260"/>
      <c r="N40" s="247"/>
      <c r="O40" s="63"/>
      <c r="P40" s="92" t="str">
        <f t="shared" si="96"/>
        <v/>
      </c>
      <c r="Q40" s="93" t="str">
        <f t="shared" si="20"/>
        <v/>
      </c>
      <c r="R40" s="99" t="str">
        <f t="shared" si="97"/>
        <v/>
      </c>
      <c r="S40" s="100" t="str">
        <f t="shared" si="98"/>
        <v/>
      </c>
      <c r="T40" s="95" t="str">
        <f t="shared" si="99"/>
        <v/>
      </c>
      <c r="U40" s="231"/>
      <c r="V40" s="124" t="str">
        <f t="shared" si="100"/>
        <v/>
      </c>
      <c r="W40" s="125" t="str">
        <f t="shared" si="5"/>
        <v/>
      </c>
      <c r="X40" s="126" t="str">
        <f t="shared" si="101"/>
        <v/>
      </c>
      <c r="Y40" s="126" t="str">
        <f>IF($B40="","",VLOOKUP(X40,Depth!$A$4:$B$1004,2,1))</f>
        <v/>
      </c>
      <c r="Z40" s="127" t="str">
        <f t="shared" si="7"/>
        <v/>
      </c>
      <c r="AA40" s="128" t="str">
        <f t="shared" si="8"/>
        <v/>
      </c>
      <c r="AB40" s="129" t="str">
        <f t="shared" si="102"/>
        <v/>
      </c>
      <c r="AC40" s="129" t="str">
        <f t="shared" si="10"/>
        <v/>
      </c>
      <c r="AD40" s="31" t="str">
        <f t="shared" si="103"/>
        <v/>
      </c>
      <c r="AE40" s="128" t="str">
        <f t="shared" si="104"/>
        <v/>
      </c>
      <c r="AF40" s="130" t="str">
        <f t="shared" si="105"/>
        <v/>
      </c>
      <c r="AG40" s="122" t="str">
        <f t="shared" si="106"/>
        <v/>
      </c>
      <c r="AH40" s="131" t="str">
        <f t="shared" si="15"/>
        <v/>
      </c>
      <c r="AI40" s="132" t="str">
        <f t="shared" si="107"/>
        <v/>
      </c>
      <c r="AJ40" s="128"/>
      <c r="AK40" s="159" t="str">
        <f t="shared" si="108"/>
        <v/>
      </c>
      <c r="AL40" s="128" t="str">
        <f t="shared" si="109"/>
        <v/>
      </c>
      <c r="AM40" s="128" t="str">
        <f t="shared" si="110"/>
        <v/>
      </c>
      <c r="AN40" s="128" t="str">
        <f t="shared" si="111"/>
        <v/>
      </c>
      <c r="AO40" s="128" t="str">
        <f t="shared" si="38"/>
        <v/>
      </c>
      <c r="AP40" s="160" t="str">
        <f t="shared" si="112"/>
        <v/>
      </c>
      <c r="AQ40" s="31"/>
      <c r="AR40" s="174" t="str">
        <f>IF($B40="","",Air!$C$17*((J40-K40)/10)^Air!$C$28)</f>
        <v/>
      </c>
      <c r="AS40" s="36" t="str">
        <f>IF($B40="","",IF(E$8=B40,E$7,Air!$C$14/2*AR40^2))</f>
        <v/>
      </c>
      <c r="AT40" s="32" t="str">
        <f t="shared" si="113"/>
        <v/>
      </c>
      <c r="AU40" s="32" t="str">
        <f t="shared" si="114"/>
        <v/>
      </c>
      <c r="AV40" s="32" t="str">
        <f>IF($B40="","",Air!$I$11-AU40*Air!$C$14*Air!$I$10-AS40)</f>
        <v/>
      </c>
      <c r="AW40" s="175" t="str">
        <f t="shared" si="115"/>
        <v/>
      </c>
      <c r="AX40" s="175" t="str">
        <f>IF($B40="","",AW40*Air!$C$14*Air!$I$10)</f>
        <v/>
      </c>
      <c r="AY40" s="176" t="str">
        <f>IF($B40="","",AW40*Air!$D$14*Air!$I$10)</f>
        <v/>
      </c>
      <c r="AZ40" s="62"/>
      <c r="BA40" s="250" t="str">
        <f t="shared" si="22"/>
        <v/>
      </c>
      <c r="BB40" s="128" t="str">
        <f t="shared" si="116"/>
        <v/>
      </c>
      <c r="BC40" s="31" t="str">
        <f t="shared" si="117"/>
        <v/>
      </c>
      <c r="BD40" s="251" t="str">
        <f>IF($B40="","",$AO40*ABS(BC40)/Air!$M$8)</f>
        <v/>
      </c>
      <c r="BE40" s="31" t="str">
        <f t="shared" si="45"/>
        <v/>
      </c>
      <c r="BF40" s="251" t="str">
        <f>IF($B40="","",$AO40*ABS($AF40-BC40)/Air!$M$8)</f>
        <v/>
      </c>
      <c r="BG40" s="31" t="str">
        <f t="shared" si="46"/>
        <v/>
      </c>
      <c r="BH40" s="252" t="str">
        <f t="shared" si="47"/>
        <v/>
      </c>
      <c r="BI40" s="32" t="str">
        <f>IF($B40="","",(($AF40-BC40)/ABS($AF40-BC40))*Air!$D$14*BH40/2*(($AF40-BC40)^2)*$AI40*$C40)</f>
        <v/>
      </c>
      <c r="BJ40" s="32" t="str">
        <f>IF($B40="","",(-BC40/ABS(BC40))*Air!$D$14*BE40/8*(BC40^2)*$AM40*$C40)</f>
        <v/>
      </c>
      <c r="BK40" s="32" t="str">
        <f>IF($B40="","",$AK40*$C40*$E40*Air!$D$14*Air!$I$10)</f>
        <v/>
      </c>
      <c r="BL40" s="32" t="str">
        <f t="shared" si="118"/>
        <v/>
      </c>
      <c r="BM40" s="32" t="str">
        <f t="shared" si="49"/>
        <v/>
      </c>
      <c r="BN40" s="32" t="str">
        <f t="shared" si="119"/>
        <v/>
      </c>
      <c r="BO40" s="254" t="str">
        <f t="shared" si="24"/>
        <v/>
      </c>
      <c r="BP40" s="243"/>
      <c r="BQ40" s="243"/>
      <c r="BR40" s="32" t="str">
        <f t="shared" si="25"/>
        <v/>
      </c>
      <c r="BS40" s="243" t="str">
        <f t="shared" si="50"/>
        <v/>
      </c>
      <c r="BT40" s="243" t="str">
        <f>IF($B40="","",IF(BO40="out",-(BS40*$I40*(2*ABS(BR40)/Air!$D$14)^0.5),(BS40*$I40*(2*ABS(BR40)/Air!$C$14)^0.5)))</f>
        <v/>
      </c>
      <c r="BU40" s="32" t="str">
        <f t="shared" si="51"/>
        <v/>
      </c>
      <c r="BV40" s="217" t="str">
        <f t="shared" si="120"/>
        <v/>
      </c>
      <c r="BW40" s="31" t="str">
        <f t="shared" si="53"/>
        <v/>
      </c>
      <c r="BX40" s="251" t="str">
        <f>IF($B40="","",$AO40*ABS(BW40)/Air!$M$8)</f>
        <v/>
      </c>
      <c r="BY40" s="31" t="str">
        <f t="shared" si="54"/>
        <v/>
      </c>
      <c r="BZ40" s="251" t="str">
        <f>IF($B40="","",$AO40*ABS($AF40-BW40)/Air!$M$8)</f>
        <v/>
      </c>
      <c r="CA40" s="31" t="str">
        <f t="shared" si="55"/>
        <v/>
      </c>
      <c r="CB40" s="31" t="str">
        <f t="shared" si="56"/>
        <v/>
      </c>
      <c r="CC40" s="32" t="str">
        <f>IF($B40="","",(($AF40-BW40)/ABS($AF40-BW40))*Air!$D$14*CB40/2*(($AF40-BW40)^2)*$AI40*$C40)</f>
        <v/>
      </c>
      <c r="CD40" s="32" t="str">
        <f>IF($B40="","",(-BW40/ABS(BW40))*Air!$D$14*BY40/8*(BW40^2)*$AM40*$C40)</f>
        <v/>
      </c>
      <c r="CE40" s="32" t="str">
        <f>IF($B40="","",$AK40*$C40*$E40*Air!$D$14*Air!$I$10)</f>
        <v/>
      </c>
      <c r="CF40" s="32" t="str">
        <f t="shared" si="121"/>
        <v/>
      </c>
      <c r="CG40" s="32" t="str">
        <f t="shared" si="58"/>
        <v/>
      </c>
      <c r="CH40" s="32" t="str">
        <f t="shared" si="122"/>
        <v/>
      </c>
      <c r="CI40" s="254" t="str">
        <f t="shared" si="26"/>
        <v/>
      </c>
      <c r="CJ40" s="243"/>
      <c r="CK40" s="243"/>
      <c r="CL40" s="32" t="str">
        <f t="shared" si="27"/>
        <v/>
      </c>
      <c r="CM40" s="243" t="str">
        <f t="shared" si="60"/>
        <v/>
      </c>
      <c r="CN40" s="243" t="str">
        <f>IF($B40="","",IF(CI40="out",-(CM40*$I40*(2*ABS(CL40)/Air!$D$14)^0.5),(CM40*$I40*(2*ABS(CL40)/Air!$C$14)^0.5)))</f>
        <v/>
      </c>
      <c r="CO40" s="32" t="str">
        <f t="shared" si="61"/>
        <v/>
      </c>
      <c r="CP40" s="217" t="str">
        <f t="shared" si="123"/>
        <v/>
      </c>
      <c r="CQ40" s="31" t="str">
        <f t="shared" si="63"/>
        <v/>
      </c>
      <c r="CR40" s="251" t="str">
        <f>IF($B40="","",$AO40*ABS(CQ40)/Air!$M$8)</f>
        <v/>
      </c>
      <c r="CS40" s="31" t="str">
        <f t="shared" si="64"/>
        <v/>
      </c>
      <c r="CT40" s="251" t="str">
        <f>IF($B40="","",$AO40*ABS($AF40-CQ40)/Air!$M$8)</f>
        <v/>
      </c>
      <c r="CU40" s="31" t="str">
        <f t="shared" si="65"/>
        <v/>
      </c>
      <c r="CV40" s="31" t="str">
        <f t="shared" si="66"/>
        <v/>
      </c>
      <c r="CW40" s="32" t="str">
        <f>IF($B40="","",(($AF40-CQ40)/ABS($AF40-CQ40))*Air!$D$14*CV40/2*(($AF40-CQ40)^2)*$AI40*$C40)</f>
        <v/>
      </c>
      <c r="CX40" s="32" t="str">
        <f>IF($B40="","",(-CQ40/ABS(CQ40))*Air!$D$14*CS40/8*(CQ40^2)*$AM40*$C40)</f>
        <v/>
      </c>
      <c r="CY40" s="32" t="str">
        <f>IF($B40="","",$AK40*$C40*$E40*Air!$D$14*Air!$I$10)</f>
        <v/>
      </c>
      <c r="CZ40" s="32" t="str">
        <f t="shared" si="124"/>
        <v/>
      </c>
      <c r="DA40" s="32" t="str">
        <f t="shared" si="68"/>
        <v/>
      </c>
      <c r="DB40" s="32" t="str">
        <f t="shared" si="125"/>
        <v/>
      </c>
      <c r="DC40" s="254" t="str">
        <f t="shared" si="28"/>
        <v/>
      </c>
      <c r="DD40" s="243"/>
      <c r="DE40" s="243"/>
      <c r="DF40" s="32" t="str">
        <f t="shared" si="29"/>
        <v/>
      </c>
      <c r="DG40" s="243" t="str">
        <f t="shared" si="70"/>
        <v/>
      </c>
      <c r="DH40" s="243" t="str">
        <f>IF($B40="","",IF(DC40="out",-(DG40*$I40*(2*ABS(DF40)/Air!$D$14)^0.5),(DG40*$I40*(2*ABS(DF40)/Air!$C$14)^0.5)))</f>
        <v/>
      </c>
      <c r="DI40" s="32" t="str">
        <f t="shared" si="71"/>
        <v/>
      </c>
      <c r="DJ40" s="217" t="str">
        <f t="shared" si="126"/>
        <v/>
      </c>
      <c r="DK40" s="31" t="str">
        <f t="shared" si="73"/>
        <v/>
      </c>
      <c r="DL40" s="251" t="str">
        <f>IF($B40="","",$AO40*ABS(DK40)/Air!$M$8)</f>
        <v/>
      </c>
      <c r="DM40" s="31" t="str">
        <f t="shared" si="74"/>
        <v/>
      </c>
      <c r="DN40" s="251" t="str">
        <f>IF($B40="","",$AO40*ABS($AF40-DK40)/Air!$M$8)</f>
        <v/>
      </c>
      <c r="DO40" s="31" t="str">
        <f t="shared" si="75"/>
        <v/>
      </c>
      <c r="DP40" s="31" t="str">
        <f t="shared" si="76"/>
        <v/>
      </c>
      <c r="DQ40" s="32" t="str">
        <f>IF($B40="","",(($AF40-DK40)/ABS($AF40-DK40))*Air!$D$14*DP40/2*(($AF40-DK40)^2)*$AI40*$C40)</f>
        <v/>
      </c>
      <c r="DR40" s="32" t="str">
        <f>IF($B40="","",(-DK40/ABS(DK40))*Air!$D$14*DM40/8*(DK40^2)*$AM40*$C40)</f>
        <v/>
      </c>
      <c r="DS40" s="32" t="str">
        <f>IF($B40="","",$AK40*$C40*$E40*Air!$D$14*Air!$I$10)</f>
        <v/>
      </c>
      <c r="DT40" s="32" t="str">
        <f t="shared" si="127"/>
        <v/>
      </c>
      <c r="DU40" s="32" t="str">
        <f t="shared" si="78"/>
        <v/>
      </c>
      <c r="DV40" s="32" t="str">
        <f t="shared" si="128"/>
        <v/>
      </c>
      <c r="DW40" s="254" t="str">
        <f t="shared" si="30"/>
        <v/>
      </c>
      <c r="DX40" s="243"/>
      <c r="DY40" s="243"/>
      <c r="DZ40" s="32" t="str">
        <f t="shared" si="31"/>
        <v/>
      </c>
      <c r="EA40" s="243" t="str">
        <f t="shared" si="80"/>
        <v/>
      </c>
      <c r="EB40" s="243" t="str">
        <f>IF($B40="","",IF(DW40="out",-(EA40*$I40*(2*ABS(DZ40)/Air!$D$14)^0.5),(EA40*$I40*(2*ABS(DZ40)/Air!$C$14)^0.5)))</f>
        <v/>
      </c>
      <c r="EC40" s="32" t="str">
        <f t="shared" si="81"/>
        <v/>
      </c>
      <c r="ED40" s="217" t="str">
        <f t="shared" si="129"/>
        <v/>
      </c>
      <c r="EE40" s="31" t="str">
        <f t="shared" si="83"/>
        <v/>
      </c>
      <c r="EF40" s="251" t="str">
        <f>IF($B40="","",$AO40*ABS(EE40)/Air!$M$8)</f>
        <v/>
      </c>
      <c r="EG40" s="31" t="str">
        <f t="shared" si="84"/>
        <v/>
      </c>
      <c r="EH40" s="251" t="str">
        <f>IF($B40="","",$AO40*ABS($AF40-EE40)/Air!$M$8)</f>
        <v/>
      </c>
      <c r="EI40" s="31" t="str">
        <f t="shared" si="85"/>
        <v/>
      </c>
      <c r="EJ40" s="31" t="str">
        <f t="shared" si="86"/>
        <v/>
      </c>
      <c r="EK40" s="32" t="str">
        <f>IF($B40="","",(($AF40-EE40)/ABS($AF40-EE40))*Air!$D$14*EJ40/2*(($AF40-EE40)^2)*$AI40*$C40)</f>
        <v/>
      </c>
      <c r="EL40" s="32" t="str">
        <f>IF($B40="","",(-EE40/ABS(EE40))*Air!$D$14*EG40/8*(EE40^2)*$AM40*$C40)</f>
        <v/>
      </c>
      <c r="EM40" s="32" t="str">
        <f>IF($B40="","",$AK40*$C40*$E40*Air!$D$14*Air!$I$10)</f>
        <v/>
      </c>
      <c r="EN40" s="32" t="str">
        <f t="shared" si="130"/>
        <v/>
      </c>
      <c r="EO40" s="32" t="str">
        <f t="shared" si="88"/>
        <v/>
      </c>
      <c r="EP40" s="32" t="str">
        <f t="shared" si="131"/>
        <v/>
      </c>
      <c r="EQ40" s="254" t="str">
        <f t="shared" si="32"/>
        <v/>
      </c>
      <c r="ER40" s="243"/>
      <c r="ES40" s="243"/>
      <c r="ET40" s="32" t="str">
        <f t="shared" si="33"/>
        <v/>
      </c>
      <c r="EU40" s="243" t="str">
        <f t="shared" si="90"/>
        <v/>
      </c>
      <c r="EV40" s="243" t="str">
        <f>IF($B40="","",IF(EQ40="out",-(EU40*$I40*(2*ABS(ET40)/Air!$D$14)^0.5),(EU40*$I40*(2*ABS(ET40)/Air!$C$14)^0.5)))</f>
        <v/>
      </c>
      <c r="EW40" s="32" t="str">
        <f t="shared" si="91"/>
        <v/>
      </c>
      <c r="EX40" s="259" t="str">
        <f t="shared" si="132"/>
        <v/>
      </c>
    </row>
    <row r="41" spans="1:154" customFormat="1" x14ac:dyDescent="0.2">
      <c r="A41" s="61"/>
      <c r="B41" s="247"/>
      <c r="C41" s="247"/>
      <c r="D41" s="247"/>
      <c r="E41" s="247"/>
      <c r="F41" s="247"/>
      <c r="G41" s="239"/>
      <c r="H41" s="239"/>
      <c r="I41" s="239"/>
      <c r="J41" s="239"/>
      <c r="K41" s="239"/>
      <c r="L41" s="62"/>
      <c r="M41" s="247"/>
      <c r="N41" s="247"/>
      <c r="O41" s="63"/>
      <c r="P41" s="92" t="str">
        <f t="shared" si="96"/>
        <v/>
      </c>
      <c r="Q41" s="93" t="str">
        <f t="shared" si="20"/>
        <v/>
      </c>
      <c r="R41" s="99" t="str">
        <f t="shared" si="97"/>
        <v/>
      </c>
      <c r="S41" s="100" t="str">
        <f t="shared" si="98"/>
        <v/>
      </c>
      <c r="T41" s="95" t="str">
        <f t="shared" si="99"/>
        <v/>
      </c>
      <c r="U41" s="231"/>
      <c r="V41" s="124" t="str">
        <f t="shared" si="100"/>
        <v/>
      </c>
      <c r="W41" s="125" t="str">
        <f t="shared" si="5"/>
        <v/>
      </c>
      <c r="X41" s="126" t="str">
        <f t="shared" si="101"/>
        <v/>
      </c>
      <c r="Y41" s="126" t="str">
        <f>IF($B41="","",VLOOKUP(X41,Depth!$A$4:$B$1004,2,1))</f>
        <v/>
      </c>
      <c r="Z41" s="127" t="str">
        <f t="shared" si="7"/>
        <v/>
      </c>
      <c r="AA41" s="128" t="str">
        <f t="shared" si="8"/>
        <v/>
      </c>
      <c r="AB41" s="129" t="str">
        <f t="shared" si="102"/>
        <v/>
      </c>
      <c r="AC41" s="129" t="str">
        <f t="shared" si="10"/>
        <v/>
      </c>
      <c r="AD41" s="31" t="str">
        <f t="shared" si="103"/>
        <v/>
      </c>
      <c r="AE41" s="128" t="str">
        <f t="shared" si="104"/>
        <v/>
      </c>
      <c r="AF41" s="130" t="str">
        <f t="shared" si="105"/>
        <v/>
      </c>
      <c r="AG41" s="122" t="str">
        <f t="shared" si="106"/>
        <v/>
      </c>
      <c r="AH41" s="131" t="str">
        <f t="shared" si="15"/>
        <v/>
      </c>
      <c r="AI41" s="132" t="str">
        <f t="shared" si="107"/>
        <v/>
      </c>
      <c r="AJ41" s="128"/>
      <c r="AK41" s="159" t="str">
        <f t="shared" si="108"/>
        <v/>
      </c>
      <c r="AL41" s="128" t="str">
        <f t="shared" si="109"/>
        <v/>
      </c>
      <c r="AM41" s="128" t="str">
        <f t="shared" si="110"/>
        <v/>
      </c>
      <c r="AN41" s="128" t="str">
        <f t="shared" si="111"/>
        <v/>
      </c>
      <c r="AO41" s="128" t="str">
        <f t="shared" si="38"/>
        <v/>
      </c>
      <c r="AP41" s="160" t="str">
        <f t="shared" si="112"/>
        <v/>
      </c>
      <c r="AQ41" s="31"/>
      <c r="AR41" s="174" t="str">
        <f>IF($B41="","",Air!$C$17*((J41-K41)/10)^Air!$C$28)</f>
        <v/>
      </c>
      <c r="AS41" s="36" t="str">
        <f>IF($B41="","",IF(E$8=B41,E$7,Air!$C$14/2*AR41^2))</f>
        <v/>
      </c>
      <c r="AT41" s="32" t="str">
        <f t="shared" si="113"/>
        <v/>
      </c>
      <c r="AU41" s="32" t="str">
        <f t="shared" si="114"/>
        <v/>
      </c>
      <c r="AV41" s="32" t="str">
        <f>IF($B41="","",Air!$I$11-AU41*Air!$C$14*Air!$I$10-AS41)</f>
        <v/>
      </c>
      <c r="AW41" s="175" t="str">
        <f t="shared" si="115"/>
        <v/>
      </c>
      <c r="AX41" s="175" t="str">
        <f>IF($B41="","",AW41*Air!$C$14*Air!$I$10)</f>
        <v/>
      </c>
      <c r="AY41" s="176" t="str">
        <f>IF($B41="","",AW41*Air!$D$14*Air!$I$10)</f>
        <v/>
      </c>
      <c r="AZ41" s="62"/>
      <c r="BA41" s="250" t="str">
        <f t="shared" si="22"/>
        <v/>
      </c>
      <c r="BB41" s="128" t="str">
        <f t="shared" si="116"/>
        <v/>
      </c>
      <c r="BC41" s="31" t="str">
        <f t="shared" si="117"/>
        <v/>
      </c>
      <c r="BD41" s="251" t="str">
        <f>IF($B41="","",$AO41*ABS(BC41)/Air!$M$8)</f>
        <v/>
      </c>
      <c r="BE41" s="31" t="str">
        <f t="shared" si="45"/>
        <v/>
      </c>
      <c r="BF41" s="251" t="str">
        <f>IF($B41="","",$AO41*ABS($AF41-BC41)/Air!$M$8)</f>
        <v/>
      </c>
      <c r="BG41" s="31" t="str">
        <f t="shared" si="46"/>
        <v/>
      </c>
      <c r="BH41" s="252" t="str">
        <f t="shared" si="47"/>
        <v/>
      </c>
      <c r="BI41" s="32" t="str">
        <f>IF($B41="","",(($AF41-BC41)/ABS($AF41-BC41))*Air!$D$14*BH41/2*(($AF41-BC41)^2)*$AI41*$C41)</f>
        <v/>
      </c>
      <c r="BJ41" s="32" t="str">
        <f>IF($B41="","",(-BC41/ABS(BC41))*Air!$D$14*BE41/8*(BC41^2)*$AM41*$C41)</f>
        <v/>
      </c>
      <c r="BK41" s="32" t="str">
        <f>IF($B41="","",$AK41*$C41*$E41*Air!$D$14*Air!$I$10)</f>
        <v/>
      </c>
      <c r="BL41" s="32" t="str">
        <f t="shared" si="118"/>
        <v/>
      </c>
      <c r="BM41" s="32" t="str">
        <f t="shared" si="49"/>
        <v/>
      </c>
      <c r="BN41" s="32" t="str">
        <f t="shared" si="119"/>
        <v/>
      </c>
      <c r="BO41" s="254" t="str">
        <f t="shared" si="24"/>
        <v/>
      </c>
      <c r="BP41" s="243"/>
      <c r="BQ41" s="243"/>
      <c r="BR41" s="32" t="str">
        <f t="shared" si="25"/>
        <v/>
      </c>
      <c r="BS41" s="243" t="str">
        <f t="shared" si="50"/>
        <v/>
      </c>
      <c r="BT41" s="243" t="str">
        <f>IF($B41="","",IF(BO41="out",-(BS41*$I41*(2*ABS(BR41)/Air!$D$14)^0.5),(BS41*$I41*(2*ABS(BR41)/Air!$C$14)^0.5)))</f>
        <v/>
      </c>
      <c r="BU41" s="32" t="str">
        <f t="shared" si="51"/>
        <v/>
      </c>
      <c r="BV41" s="217" t="str">
        <f t="shared" si="120"/>
        <v/>
      </c>
      <c r="BW41" s="31" t="str">
        <f t="shared" si="53"/>
        <v/>
      </c>
      <c r="BX41" s="251" t="str">
        <f>IF($B41="","",$AO41*ABS(BW41)/Air!$M$8)</f>
        <v/>
      </c>
      <c r="BY41" s="31" t="str">
        <f t="shared" si="54"/>
        <v/>
      </c>
      <c r="BZ41" s="251" t="str">
        <f>IF($B41="","",$AO41*ABS($AF41-BW41)/Air!$M$8)</f>
        <v/>
      </c>
      <c r="CA41" s="31" t="str">
        <f t="shared" si="55"/>
        <v/>
      </c>
      <c r="CB41" s="31" t="str">
        <f t="shared" si="56"/>
        <v/>
      </c>
      <c r="CC41" s="32" t="str">
        <f>IF($B41="","",(($AF41-BW41)/ABS($AF41-BW41))*Air!$D$14*CB41/2*(($AF41-BW41)^2)*$AI41*$C41)</f>
        <v/>
      </c>
      <c r="CD41" s="32" t="str">
        <f>IF($B41="","",(-BW41/ABS(BW41))*Air!$D$14*BY41/8*(BW41^2)*$AM41*$C41)</f>
        <v/>
      </c>
      <c r="CE41" s="32" t="str">
        <f>IF($B41="","",$AK41*$C41*$E41*Air!$D$14*Air!$I$10)</f>
        <v/>
      </c>
      <c r="CF41" s="32" t="str">
        <f t="shared" si="121"/>
        <v/>
      </c>
      <c r="CG41" s="32" t="str">
        <f t="shared" si="58"/>
        <v/>
      </c>
      <c r="CH41" s="32" t="str">
        <f t="shared" si="122"/>
        <v/>
      </c>
      <c r="CI41" s="254" t="str">
        <f t="shared" si="26"/>
        <v/>
      </c>
      <c r="CJ41" s="243"/>
      <c r="CK41" s="243"/>
      <c r="CL41" s="32" t="str">
        <f t="shared" si="27"/>
        <v/>
      </c>
      <c r="CM41" s="243" t="str">
        <f t="shared" si="60"/>
        <v/>
      </c>
      <c r="CN41" s="243" t="str">
        <f>IF($B41="","",IF(CI41="out",-(CM41*$I41*(2*ABS(CL41)/Air!$D$14)^0.5),(CM41*$I41*(2*ABS(CL41)/Air!$C$14)^0.5)))</f>
        <v/>
      </c>
      <c r="CO41" s="32" t="str">
        <f t="shared" si="61"/>
        <v/>
      </c>
      <c r="CP41" s="217" t="str">
        <f t="shared" si="123"/>
        <v/>
      </c>
      <c r="CQ41" s="31" t="str">
        <f t="shared" si="63"/>
        <v/>
      </c>
      <c r="CR41" s="251" t="str">
        <f>IF($B41="","",$AO41*ABS(CQ41)/Air!$M$8)</f>
        <v/>
      </c>
      <c r="CS41" s="31" t="str">
        <f t="shared" si="64"/>
        <v/>
      </c>
      <c r="CT41" s="251" t="str">
        <f>IF($B41="","",$AO41*ABS($AF41-CQ41)/Air!$M$8)</f>
        <v/>
      </c>
      <c r="CU41" s="31" t="str">
        <f t="shared" si="65"/>
        <v/>
      </c>
      <c r="CV41" s="31" t="str">
        <f t="shared" si="66"/>
        <v/>
      </c>
      <c r="CW41" s="32" t="str">
        <f>IF($B41="","",(($AF41-CQ41)/ABS($AF41-CQ41))*Air!$D$14*CV41/2*(($AF41-CQ41)^2)*$AI41*$C41)</f>
        <v/>
      </c>
      <c r="CX41" s="32" t="str">
        <f>IF($B41="","",(-CQ41/ABS(CQ41))*Air!$D$14*CS41/8*(CQ41^2)*$AM41*$C41)</f>
        <v/>
      </c>
      <c r="CY41" s="32" t="str">
        <f>IF($B41="","",$AK41*$C41*$E41*Air!$D$14*Air!$I$10)</f>
        <v/>
      </c>
      <c r="CZ41" s="32" t="str">
        <f t="shared" si="124"/>
        <v/>
      </c>
      <c r="DA41" s="32" t="str">
        <f t="shared" si="68"/>
        <v/>
      </c>
      <c r="DB41" s="32" t="str">
        <f t="shared" si="125"/>
        <v/>
      </c>
      <c r="DC41" s="254" t="str">
        <f t="shared" si="28"/>
        <v/>
      </c>
      <c r="DD41" s="243"/>
      <c r="DE41" s="243"/>
      <c r="DF41" s="32" t="str">
        <f t="shared" si="29"/>
        <v/>
      </c>
      <c r="DG41" s="243" t="str">
        <f t="shared" si="70"/>
        <v/>
      </c>
      <c r="DH41" s="243" t="str">
        <f>IF($B41="","",IF(DC41="out",-(DG41*$I41*(2*ABS(DF41)/Air!$D$14)^0.5),(DG41*$I41*(2*ABS(DF41)/Air!$C$14)^0.5)))</f>
        <v/>
      </c>
      <c r="DI41" s="32" t="str">
        <f t="shared" si="71"/>
        <v/>
      </c>
      <c r="DJ41" s="217" t="str">
        <f t="shared" si="126"/>
        <v/>
      </c>
      <c r="DK41" s="31" t="str">
        <f t="shared" si="73"/>
        <v/>
      </c>
      <c r="DL41" s="251" t="str">
        <f>IF($B41="","",$AO41*ABS(DK41)/Air!$M$8)</f>
        <v/>
      </c>
      <c r="DM41" s="31" t="str">
        <f t="shared" si="74"/>
        <v/>
      </c>
      <c r="DN41" s="251" t="str">
        <f>IF($B41="","",$AO41*ABS($AF41-DK41)/Air!$M$8)</f>
        <v/>
      </c>
      <c r="DO41" s="31" t="str">
        <f t="shared" si="75"/>
        <v/>
      </c>
      <c r="DP41" s="31" t="str">
        <f t="shared" si="76"/>
        <v/>
      </c>
      <c r="DQ41" s="32" t="str">
        <f>IF($B41="","",(($AF41-DK41)/ABS($AF41-DK41))*Air!$D$14*DP41/2*(($AF41-DK41)^2)*$AI41*$C41)</f>
        <v/>
      </c>
      <c r="DR41" s="32" t="str">
        <f>IF($B41="","",(-DK41/ABS(DK41))*Air!$D$14*DM41/8*(DK41^2)*$AM41*$C41)</f>
        <v/>
      </c>
      <c r="DS41" s="32" t="str">
        <f>IF($B41="","",$AK41*$C41*$E41*Air!$D$14*Air!$I$10)</f>
        <v/>
      </c>
      <c r="DT41" s="32" t="str">
        <f t="shared" si="127"/>
        <v/>
      </c>
      <c r="DU41" s="32" t="str">
        <f t="shared" si="78"/>
        <v/>
      </c>
      <c r="DV41" s="32" t="str">
        <f t="shared" si="128"/>
        <v/>
      </c>
      <c r="DW41" s="254" t="str">
        <f t="shared" si="30"/>
        <v/>
      </c>
      <c r="DX41" s="243"/>
      <c r="DY41" s="243"/>
      <c r="DZ41" s="32" t="str">
        <f t="shared" si="31"/>
        <v/>
      </c>
      <c r="EA41" s="243" t="str">
        <f t="shared" si="80"/>
        <v/>
      </c>
      <c r="EB41" s="243" t="str">
        <f>IF($B41="","",IF(DW41="out",-(EA41*$I41*(2*ABS(DZ41)/Air!$D$14)^0.5),(EA41*$I41*(2*ABS(DZ41)/Air!$C$14)^0.5)))</f>
        <v/>
      </c>
      <c r="EC41" s="32" t="str">
        <f t="shared" si="81"/>
        <v/>
      </c>
      <c r="ED41" s="217" t="str">
        <f t="shared" si="129"/>
        <v/>
      </c>
      <c r="EE41" s="31" t="str">
        <f t="shared" si="83"/>
        <v/>
      </c>
      <c r="EF41" s="251" t="str">
        <f>IF($B41="","",$AO41*ABS(EE41)/Air!$M$8)</f>
        <v/>
      </c>
      <c r="EG41" s="31" t="str">
        <f t="shared" si="84"/>
        <v/>
      </c>
      <c r="EH41" s="251" t="str">
        <f>IF($B41="","",$AO41*ABS($AF41-EE41)/Air!$M$8)</f>
        <v/>
      </c>
      <c r="EI41" s="31" t="str">
        <f t="shared" si="85"/>
        <v/>
      </c>
      <c r="EJ41" s="31" t="str">
        <f t="shared" si="86"/>
        <v/>
      </c>
      <c r="EK41" s="32" t="str">
        <f>IF($B41="","",(($AF41-EE41)/ABS($AF41-EE41))*Air!$D$14*EJ41/2*(($AF41-EE41)^2)*$AI41*$C41)</f>
        <v/>
      </c>
      <c r="EL41" s="32" t="str">
        <f>IF($B41="","",(-EE41/ABS(EE41))*Air!$D$14*EG41/8*(EE41^2)*$AM41*$C41)</f>
        <v/>
      </c>
      <c r="EM41" s="32" t="str">
        <f>IF($B41="","",$AK41*$C41*$E41*Air!$D$14*Air!$I$10)</f>
        <v/>
      </c>
      <c r="EN41" s="32" t="str">
        <f t="shared" si="130"/>
        <v/>
      </c>
      <c r="EO41" s="32" t="str">
        <f t="shared" si="88"/>
        <v/>
      </c>
      <c r="EP41" s="32" t="str">
        <f t="shared" si="131"/>
        <v/>
      </c>
      <c r="EQ41" s="254" t="str">
        <f t="shared" si="32"/>
        <v/>
      </c>
      <c r="ER41" s="243"/>
      <c r="ES41" s="243"/>
      <c r="ET41" s="32" t="str">
        <f t="shared" si="33"/>
        <v/>
      </c>
      <c r="EU41" s="243" t="str">
        <f t="shared" si="90"/>
        <v/>
      </c>
      <c r="EV41" s="243" t="str">
        <f>IF($B41="","",IF(EQ41="out",-(EU41*$I41*(2*ABS(ET41)/Air!$D$14)^0.5),(EU41*$I41*(2*ABS(ET41)/Air!$C$14)^0.5)))</f>
        <v/>
      </c>
      <c r="EW41" s="32" t="str">
        <f t="shared" si="91"/>
        <v/>
      </c>
      <c r="EX41" s="259" t="str">
        <f t="shared" si="132"/>
        <v/>
      </c>
    </row>
    <row r="42" spans="1:154" customFormat="1" x14ac:dyDescent="0.2">
      <c r="A42" s="61"/>
      <c r="B42" s="247"/>
      <c r="C42" s="247"/>
      <c r="D42" s="247"/>
      <c r="E42" s="247"/>
      <c r="F42" s="247"/>
      <c r="G42" s="239"/>
      <c r="H42" s="239"/>
      <c r="I42" s="239"/>
      <c r="J42" s="239"/>
      <c r="K42" s="239"/>
      <c r="L42" s="62"/>
      <c r="M42" s="247"/>
      <c r="N42" s="247"/>
      <c r="O42" s="63"/>
      <c r="P42" s="92" t="str">
        <f t="shared" si="96"/>
        <v/>
      </c>
      <c r="Q42" s="93" t="str">
        <f t="shared" si="20"/>
        <v/>
      </c>
      <c r="R42" s="99" t="str">
        <f t="shared" si="97"/>
        <v/>
      </c>
      <c r="S42" s="100" t="str">
        <f t="shared" si="98"/>
        <v/>
      </c>
      <c r="T42" s="95" t="str">
        <f t="shared" si="99"/>
        <v/>
      </c>
      <c r="U42" s="231"/>
      <c r="V42" s="124" t="str">
        <f t="shared" si="100"/>
        <v/>
      </c>
      <c r="W42" s="125" t="str">
        <f t="shared" si="5"/>
        <v/>
      </c>
      <c r="X42" s="126" t="str">
        <f t="shared" si="101"/>
        <v/>
      </c>
      <c r="Y42" s="126" t="str">
        <f>IF($B42="","",VLOOKUP(X42,Depth!$A$4:$B$1004,2,1))</f>
        <v/>
      </c>
      <c r="Z42" s="127" t="str">
        <f t="shared" si="7"/>
        <v/>
      </c>
      <c r="AA42" s="128" t="str">
        <f t="shared" si="8"/>
        <v/>
      </c>
      <c r="AB42" s="129" t="str">
        <f t="shared" si="102"/>
        <v/>
      </c>
      <c r="AC42" s="129" t="str">
        <f t="shared" si="10"/>
        <v/>
      </c>
      <c r="AD42" s="31" t="str">
        <f t="shared" si="103"/>
        <v/>
      </c>
      <c r="AE42" s="128" t="str">
        <f t="shared" si="104"/>
        <v/>
      </c>
      <c r="AF42" s="130" t="str">
        <f t="shared" si="105"/>
        <v/>
      </c>
      <c r="AG42" s="122" t="str">
        <f t="shared" si="106"/>
        <v/>
      </c>
      <c r="AH42" s="131" t="str">
        <f t="shared" si="15"/>
        <v/>
      </c>
      <c r="AI42" s="132" t="str">
        <f t="shared" si="107"/>
        <v/>
      </c>
      <c r="AJ42" s="128"/>
      <c r="AK42" s="159" t="str">
        <f t="shared" si="108"/>
        <v/>
      </c>
      <c r="AL42" s="128" t="str">
        <f t="shared" si="109"/>
        <v/>
      </c>
      <c r="AM42" s="128" t="str">
        <f t="shared" si="110"/>
        <v/>
      </c>
      <c r="AN42" s="128" t="str">
        <f t="shared" si="111"/>
        <v/>
      </c>
      <c r="AO42" s="128" t="str">
        <f t="shared" si="38"/>
        <v/>
      </c>
      <c r="AP42" s="160" t="str">
        <f t="shared" si="112"/>
        <v/>
      </c>
      <c r="AQ42" s="31"/>
      <c r="AR42" s="174" t="str">
        <f>IF($B42="","",Air!$C$17*((J42-K42)/10)^Air!$C$28)</f>
        <v/>
      </c>
      <c r="AS42" s="36" t="str">
        <f>IF($B42="","",IF(E$8=B42,E$7,Air!$C$14/2*AR42^2))</f>
        <v/>
      </c>
      <c r="AT42" s="32" t="str">
        <f t="shared" si="113"/>
        <v/>
      </c>
      <c r="AU42" s="32" t="str">
        <f t="shared" si="114"/>
        <v/>
      </c>
      <c r="AV42" s="32" t="str">
        <f>IF($B42="","",Air!$I$11-AU42*Air!$C$14*Air!$I$10-AS42)</f>
        <v/>
      </c>
      <c r="AW42" s="175" t="str">
        <f t="shared" si="115"/>
        <v/>
      </c>
      <c r="AX42" s="175" t="str">
        <f>IF($B42="","",AW42*Air!$C$14*Air!$I$10)</f>
        <v/>
      </c>
      <c r="AY42" s="176" t="str">
        <f>IF($B42="","",AW42*Air!$D$14*Air!$I$10)</f>
        <v/>
      </c>
      <c r="AZ42" s="62"/>
      <c r="BA42" s="250" t="str">
        <f t="shared" si="22"/>
        <v/>
      </c>
      <c r="BB42" s="128" t="str">
        <f t="shared" si="116"/>
        <v/>
      </c>
      <c r="BC42" s="31" t="str">
        <f t="shared" si="117"/>
        <v/>
      </c>
      <c r="BD42" s="251" t="str">
        <f>IF($B42="","",$AO42*ABS(BC42)/Air!$M$8)</f>
        <v/>
      </c>
      <c r="BE42" s="31" t="str">
        <f t="shared" si="45"/>
        <v/>
      </c>
      <c r="BF42" s="251" t="str">
        <f>IF($B42="","",$AO42*ABS($AF42-BC42)/Air!$M$8)</f>
        <v/>
      </c>
      <c r="BG42" s="31" t="str">
        <f t="shared" si="46"/>
        <v/>
      </c>
      <c r="BH42" s="252" t="str">
        <f t="shared" si="47"/>
        <v/>
      </c>
      <c r="BI42" s="32" t="str">
        <f>IF($B42="","",(($AF42-BC42)/ABS($AF42-BC42))*Air!$D$14*BH42/2*(($AF42-BC42)^2)*$AI42*$C42)</f>
        <v/>
      </c>
      <c r="BJ42" s="32" t="str">
        <f>IF($B42="","",(-BC42/ABS(BC42))*Air!$D$14*BE42/8*(BC42^2)*$AM42*$C42)</f>
        <v/>
      </c>
      <c r="BK42" s="32" t="str">
        <f>IF($B42="","",$AK42*$C42*$E42*Air!$D$14*Air!$I$10)</f>
        <v/>
      </c>
      <c r="BL42" s="32" t="str">
        <f t="shared" si="118"/>
        <v/>
      </c>
      <c r="BM42" s="32" t="str">
        <f t="shared" si="49"/>
        <v/>
      </c>
      <c r="BN42" s="32" t="str">
        <f t="shared" si="119"/>
        <v/>
      </c>
      <c r="BO42" s="254" t="str">
        <f t="shared" si="24"/>
        <v/>
      </c>
      <c r="BP42" s="243"/>
      <c r="BQ42" s="243"/>
      <c r="BR42" s="32" t="str">
        <f t="shared" si="25"/>
        <v/>
      </c>
      <c r="BS42" s="243" t="str">
        <f t="shared" si="50"/>
        <v/>
      </c>
      <c r="BT42" s="243" t="str">
        <f>IF($B42="","",IF(BO42="out",-(BS42*$I42*(2*ABS(BR42)/Air!$D$14)^0.5),(BS42*$I42*(2*ABS(BR42)/Air!$C$14)^0.5)))</f>
        <v/>
      </c>
      <c r="BU42" s="32" t="str">
        <f t="shared" si="51"/>
        <v/>
      </c>
      <c r="BV42" s="217" t="str">
        <f t="shared" si="120"/>
        <v/>
      </c>
      <c r="BW42" s="31" t="str">
        <f t="shared" si="53"/>
        <v/>
      </c>
      <c r="BX42" s="251" t="str">
        <f>IF($B42="","",$AO42*ABS(BW42)/Air!$M$8)</f>
        <v/>
      </c>
      <c r="BY42" s="31" t="str">
        <f t="shared" si="54"/>
        <v/>
      </c>
      <c r="BZ42" s="251" t="str">
        <f>IF($B42="","",$AO42*ABS($AF42-BW42)/Air!$M$8)</f>
        <v/>
      </c>
      <c r="CA42" s="31" t="str">
        <f t="shared" si="55"/>
        <v/>
      </c>
      <c r="CB42" s="31" t="str">
        <f t="shared" si="56"/>
        <v/>
      </c>
      <c r="CC42" s="32" t="str">
        <f>IF($B42="","",(($AF42-BW42)/ABS($AF42-BW42))*Air!$D$14*CB42/2*(($AF42-BW42)^2)*$AI42*$C42)</f>
        <v/>
      </c>
      <c r="CD42" s="32" t="str">
        <f>IF($B42="","",(-BW42/ABS(BW42))*Air!$D$14*BY42/8*(BW42^2)*$AM42*$C42)</f>
        <v/>
      </c>
      <c r="CE42" s="32" t="str">
        <f>IF($B42="","",$AK42*$C42*$E42*Air!$D$14*Air!$I$10)</f>
        <v/>
      </c>
      <c r="CF42" s="32" t="str">
        <f t="shared" si="121"/>
        <v/>
      </c>
      <c r="CG42" s="32" t="str">
        <f t="shared" si="58"/>
        <v/>
      </c>
      <c r="CH42" s="32" t="str">
        <f t="shared" si="122"/>
        <v/>
      </c>
      <c r="CI42" s="254" t="str">
        <f t="shared" si="26"/>
        <v/>
      </c>
      <c r="CJ42" s="243"/>
      <c r="CK42" s="243"/>
      <c r="CL42" s="32" t="str">
        <f t="shared" si="27"/>
        <v/>
      </c>
      <c r="CM42" s="243" t="str">
        <f t="shared" si="60"/>
        <v/>
      </c>
      <c r="CN42" s="243" t="str">
        <f>IF($B42="","",IF(CI42="out",-(CM42*$I42*(2*ABS(CL42)/Air!$D$14)^0.5),(CM42*$I42*(2*ABS(CL42)/Air!$C$14)^0.5)))</f>
        <v/>
      </c>
      <c r="CO42" s="32" t="str">
        <f t="shared" si="61"/>
        <v/>
      </c>
      <c r="CP42" s="217" t="str">
        <f t="shared" si="123"/>
        <v/>
      </c>
      <c r="CQ42" s="31" t="str">
        <f t="shared" si="63"/>
        <v/>
      </c>
      <c r="CR42" s="251" t="str">
        <f>IF($B42="","",$AO42*ABS(CQ42)/Air!$M$8)</f>
        <v/>
      </c>
      <c r="CS42" s="31" t="str">
        <f t="shared" si="64"/>
        <v/>
      </c>
      <c r="CT42" s="251" t="str">
        <f>IF($B42="","",$AO42*ABS($AF42-CQ42)/Air!$M$8)</f>
        <v/>
      </c>
      <c r="CU42" s="31" t="str">
        <f t="shared" si="65"/>
        <v/>
      </c>
      <c r="CV42" s="31" t="str">
        <f t="shared" si="66"/>
        <v/>
      </c>
      <c r="CW42" s="32" t="str">
        <f>IF($B42="","",(($AF42-CQ42)/ABS($AF42-CQ42))*Air!$D$14*CV42/2*(($AF42-CQ42)^2)*$AI42*$C42)</f>
        <v/>
      </c>
      <c r="CX42" s="32" t="str">
        <f>IF($B42="","",(-CQ42/ABS(CQ42))*Air!$D$14*CS42/8*(CQ42^2)*$AM42*$C42)</f>
        <v/>
      </c>
      <c r="CY42" s="32" t="str">
        <f>IF($B42="","",$AK42*$C42*$E42*Air!$D$14*Air!$I$10)</f>
        <v/>
      </c>
      <c r="CZ42" s="32" t="str">
        <f t="shared" si="124"/>
        <v/>
      </c>
      <c r="DA42" s="32" t="str">
        <f t="shared" si="68"/>
        <v/>
      </c>
      <c r="DB42" s="32" t="str">
        <f t="shared" si="125"/>
        <v/>
      </c>
      <c r="DC42" s="254" t="str">
        <f t="shared" si="28"/>
        <v/>
      </c>
      <c r="DD42" s="243"/>
      <c r="DE42" s="243"/>
      <c r="DF42" s="32" t="str">
        <f t="shared" si="29"/>
        <v/>
      </c>
      <c r="DG42" s="243" t="str">
        <f t="shared" si="70"/>
        <v/>
      </c>
      <c r="DH42" s="243" t="str">
        <f>IF($B42="","",IF(DC42="out",-(DG42*$I42*(2*ABS(DF42)/Air!$D$14)^0.5),(DG42*$I42*(2*ABS(DF42)/Air!$C$14)^0.5)))</f>
        <v/>
      </c>
      <c r="DI42" s="32" t="str">
        <f t="shared" si="71"/>
        <v/>
      </c>
      <c r="DJ42" s="217" t="str">
        <f t="shared" si="126"/>
        <v/>
      </c>
      <c r="DK42" s="31" t="str">
        <f t="shared" si="73"/>
        <v/>
      </c>
      <c r="DL42" s="251" t="str">
        <f>IF($B42="","",$AO42*ABS(DK42)/Air!$M$8)</f>
        <v/>
      </c>
      <c r="DM42" s="31" t="str">
        <f t="shared" si="74"/>
        <v/>
      </c>
      <c r="DN42" s="251" t="str">
        <f>IF($B42="","",$AO42*ABS($AF42-DK42)/Air!$M$8)</f>
        <v/>
      </c>
      <c r="DO42" s="31" t="str">
        <f t="shared" si="75"/>
        <v/>
      </c>
      <c r="DP42" s="31" t="str">
        <f t="shared" si="76"/>
        <v/>
      </c>
      <c r="DQ42" s="32" t="str">
        <f>IF($B42="","",(($AF42-DK42)/ABS($AF42-DK42))*Air!$D$14*DP42/2*(($AF42-DK42)^2)*$AI42*$C42)</f>
        <v/>
      </c>
      <c r="DR42" s="32" t="str">
        <f>IF($B42="","",(-DK42/ABS(DK42))*Air!$D$14*DM42/8*(DK42^2)*$AM42*$C42)</f>
        <v/>
      </c>
      <c r="DS42" s="32" t="str">
        <f>IF($B42="","",$AK42*$C42*$E42*Air!$D$14*Air!$I$10)</f>
        <v/>
      </c>
      <c r="DT42" s="32" t="str">
        <f t="shared" si="127"/>
        <v/>
      </c>
      <c r="DU42" s="32" t="str">
        <f t="shared" si="78"/>
        <v/>
      </c>
      <c r="DV42" s="32" t="str">
        <f t="shared" si="128"/>
        <v/>
      </c>
      <c r="DW42" s="254" t="str">
        <f t="shared" si="30"/>
        <v/>
      </c>
      <c r="DX42" s="243"/>
      <c r="DY42" s="243"/>
      <c r="DZ42" s="32" t="str">
        <f t="shared" si="31"/>
        <v/>
      </c>
      <c r="EA42" s="243" t="str">
        <f t="shared" si="80"/>
        <v/>
      </c>
      <c r="EB42" s="243" t="str">
        <f>IF($B42="","",IF(DW42="out",-(EA42*$I42*(2*ABS(DZ42)/Air!$D$14)^0.5),(EA42*$I42*(2*ABS(DZ42)/Air!$C$14)^0.5)))</f>
        <v/>
      </c>
      <c r="EC42" s="32" t="str">
        <f t="shared" si="81"/>
        <v/>
      </c>
      <c r="ED42" s="217" t="str">
        <f t="shared" si="129"/>
        <v/>
      </c>
      <c r="EE42" s="31" t="str">
        <f t="shared" si="83"/>
        <v/>
      </c>
      <c r="EF42" s="251" t="str">
        <f>IF($B42="","",$AO42*ABS(EE42)/Air!$M$8)</f>
        <v/>
      </c>
      <c r="EG42" s="31" t="str">
        <f t="shared" si="84"/>
        <v/>
      </c>
      <c r="EH42" s="251" t="str">
        <f>IF($B42="","",$AO42*ABS($AF42-EE42)/Air!$M$8)</f>
        <v/>
      </c>
      <c r="EI42" s="31" t="str">
        <f t="shared" si="85"/>
        <v/>
      </c>
      <c r="EJ42" s="31" t="str">
        <f t="shared" si="86"/>
        <v/>
      </c>
      <c r="EK42" s="32" t="str">
        <f>IF($B42="","",(($AF42-EE42)/ABS($AF42-EE42))*Air!$D$14*EJ42/2*(($AF42-EE42)^2)*$AI42*$C42)</f>
        <v/>
      </c>
      <c r="EL42" s="32" t="str">
        <f>IF($B42="","",(-EE42/ABS(EE42))*Air!$D$14*EG42/8*(EE42^2)*$AM42*$C42)</f>
        <v/>
      </c>
      <c r="EM42" s="32" t="str">
        <f>IF($B42="","",$AK42*$C42*$E42*Air!$D$14*Air!$I$10)</f>
        <v/>
      </c>
      <c r="EN42" s="32" t="str">
        <f t="shared" si="130"/>
        <v/>
      </c>
      <c r="EO42" s="32" t="str">
        <f t="shared" si="88"/>
        <v/>
      </c>
      <c r="EP42" s="32" t="str">
        <f t="shared" si="131"/>
        <v/>
      </c>
      <c r="EQ42" s="254" t="str">
        <f t="shared" si="32"/>
        <v/>
      </c>
      <c r="ER42" s="243"/>
      <c r="ES42" s="243"/>
      <c r="ET42" s="32" t="str">
        <f t="shared" si="33"/>
        <v/>
      </c>
      <c r="EU42" s="243" t="str">
        <f t="shared" si="90"/>
        <v/>
      </c>
      <c r="EV42" s="243" t="str">
        <f>IF($B42="","",IF(EQ42="out",-(EU42*$I42*(2*ABS(ET42)/Air!$D$14)^0.5),(EU42*$I42*(2*ABS(ET42)/Air!$C$14)^0.5)))</f>
        <v/>
      </c>
      <c r="EW42" s="32" t="str">
        <f t="shared" si="91"/>
        <v/>
      </c>
      <c r="EX42" s="259" t="str">
        <f t="shared" si="132"/>
        <v/>
      </c>
    </row>
    <row r="43" spans="1:154" customFormat="1" x14ac:dyDescent="0.2">
      <c r="A43" s="61"/>
      <c r="B43" s="247"/>
      <c r="C43" s="247"/>
      <c r="D43" s="247"/>
      <c r="E43" s="247"/>
      <c r="F43" s="247"/>
      <c r="G43" s="239"/>
      <c r="H43" s="239"/>
      <c r="I43" s="239"/>
      <c r="J43" s="239"/>
      <c r="K43" s="239"/>
      <c r="L43" s="62"/>
      <c r="M43" s="247"/>
      <c r="N43" s="247"/>
      <c r="O43" s="63"/>
      <c r="P43" s="92" t="str">
        <f t="shared" si="96"/>
        <v/>
      </c>
      <c r="Q43" s="93" t="str">
        <f t="shared" si="20"/>
        <v/>
      </c>
      <c r="R43" s="99" t="str">
        <f t="shared" si="97"/>
        <v/>
      </c>
      <c r="S43" s="100" t="str">
        <f t="shared" si="98"/>
        <v/>
      </c>
      <c r="T43" s="95" t="str">
        <f t="shared" si="99"/>
        <v/>
      </c>
      <c r="U43" s="231"/>
      <c r="V43" s="124" t="str">
        <f t="shared" si="100"/>
        <v/>
      </c>
      <c r="W43" s="125" t="str">
        <f t="shared" si="5"/>
        <v/>
      </c>
      <c r="X43" s="126" t="str">
        <f t="shared" si="101"/>
        <v/>
      </c>
      <c r="Y43" s="126" t="str">
        <f>IF($B43="","",VLOOKUP(X43,Depth!$A$4:$B$1004,2,1))</f>
        <v/>
      </c>
      <c r="Z43" s="127" t="str">
        <f t="shared" si="7"/>
        <v/>
      </c>
      <c r="AA43" s="128" t="str">
        <f t="shared" si="8"/>
        <v/>
      </c>
      <c r="AB43" s="129" t="str">
        <f t="shared" si="102"/>
        <v/>
      </c>
      <c r="AC43" s="129" t="str">
        <f t="shared" si="10"/>
        <v/>
      </c>
      <c r="AD43" s="31" t="str">
        <f t="shared" si="103"/>
        <v/>
      </c>
      <c r="AE43" s="128" t="str">
        <f t="shared" si="104"/>
        <v/>
      </c>
      <c r="AF43" s="130" t="str">
        <f t="shared" si="105"/>
        <v/>
      </c>
      <c r="AG43" s="122" t="str">
        <f t="shared" si="106"/>
        <v/>
      </c>
      <c r="AH43" s="131" t="str">
        <f t="shared" si="15"/>
        <v/>
      </c>
      <c r="AI43" s="132" t="str">
        <f t="shared" si="107"/>
        <v/>
      </c>
      <c r="AJ43" s="128"/>
      <c r="AK43" s="159" t="str">
        <f t="shared" si="108"/>
        <v/>
      </c>
      <c r="AL43" s="128" t="str">
        <f t="shared" si="109"/>
        <v/>
      </c>
      <c r="AM43" s="128" t="str">
        <f t="shared" si="110"/>
        <v/>
      </c>
      <c r="AN43" s="128" t="str">
        <f t="shared" si="111"/>
        <v/>
      </c>
      <c r="AO43" s="128" t="str">
        <f t="shared" si="38"/>
        <v/>
      </c>
      <c r="AP43" s="160" t="str">
        <f t="shared" si="112"/>
        <v/>
      </c>
      <c r="AQ43" s="31"/>
      <c r="AR43" s="174" t="str">
        <f>IF($B43="","",Air!$C$17*((J43-K43)/10)^Air!$C$28)</f>
        <v/>
      </c>
      <c r="AS43" s="36" t="str">
        <f>IF($B43="","",IF(E$8=B43,E$7,Air!$C$14/2*AR43^2))</f>
        <v/>
      </c>
      <c r="AT43" s="32" t="str">
        <f t="shared" si="113"/>
        <v/>
      </c>
      <c r="AU43" s="32" t="str">
        <f t="shared" si="114"/>
        <v/>
      </c>
      <c r="AV43" s="32" t="str">
        <f>IF($B43="","",Air!$I$11-AU43*Air!$C$14*Air!$I$10-AS43)</f>
        <v/>
      </c>
      <c r="AW43" s="175" t="str">
        <f t="shared" si="115"/>
        <v/>
      </c>
      <c r="AX43" s="175" t="str">
        <f>IF($B43="","",AW43*Air!$C$14*Air!$I$10)</f>
        <v/>
      </c>
      <c r="AY43" s="176" t="str">
        <f>IF($B43="","",AW43*Air!$D$14*Air!$I$10)</f>
        <v/>
      </c>
      <c r="AZ43" s="62"/>
      <c r="BA43" s="250" t="str">
        <f t="shared" si="22"/>
        <v/>
      </c>
      <c r="BB43" s="128" t="str">
        <f t="shared" si="116"/>
        <v/>
      </c>
      <c r="BC43" s="31" t="str">
        <f t="shared" si="117"/>
        <v/>
      </c>
      <c r="BD43" s="251" t="str">
        <f>IF($B43="","",$AO43*ABS(BC43)/Air!$M$8)</f>
        <v/>
      </c>
      <c r="BE43" s="31" t="str">
        <f t="shared" si="45"/>
        <v/>
      </c>
      <c r="BF43" s="251" t="str">
        <f>IF($B43="","",$AO43*ABS($AF43-BC43)/Air!$M$8)</f>
        <v/>
      </c>
      <c r="BG43" s="31" t="str">
        <f t="shared" si="46"/>
        <v/>
      </c>
      <c r="BH43" s="252" t="str">
        <f t="shared" si="47"/>
        <v/>
      </c>
      <c r="BI43" s="32" t="str">
        <f>IF($B43="","",(($AF43-BC43)/ABS($AF43-BC43))*Air!$D$14*BH43/2*(($AF43-BC43)^2)*$AI43*$C43)</f>
        <v/>
      </c>
      <c r="BJ43" s="32" t="str">
        <f>IF($B43="","",(-BC43/ABS(BC43))*Air!$D$14*BE43/8*(BC43^2)*$AM43*$C43)</f>
        <v/>
      </c>
      <c r="BK43" s="32" t="str">
        <f>IF($B43="","",$AK43*$C43*$E43*Air!$D$14*Air!$I$10)</f>
        <v/>
      </c>
      <c r="BL43" s="32" t="str">
        <f t="shared" si="118"/>
        <v/>
      </c>
      <c r="BM43" s="32" t="str">
        <f t="shared" si="49"/>
        <v/>
      </c>
      <c r="BN43" s="32" t="str">
        <f t="shared" si="119"/>
        <v/>
      </c>
      <c r="BO43" s="254" t="str">
        <f t="shared" si="24"/>
        <v/>
      </c>
      <c r="BP43" s="243"/>
      <c r="BQ43" s="243"/>
      <c r="BR43" s="32" t="str">
        <f t="shared" si="25"/>
        <v/>
      </c>
      <c r="BS43" s="243" t="str">
        <f t="shared" si="50"/>
        <v/>
      </c>
      <c r="BT43" s="243" t="str">
        <f>IF($B43="","",IF(BO43="out",-(BS43*$I43*(2*ABS(BR43)/Air!$D$14)^0.5),(BS43*$I43*(2*ABS(BR43)/Air!$C$14)^0.5)))</f>
        <v/>
      </c>
      <c r="BU43" s="32" t="str">
        <f t="shared" si="51"/>
        <v/>
      </c>
      <c r="BV43" s="217" t="str">
        <f t="shared" si="120"/>
        <v/>
      </c>
      <c r="BW43" s="31" t="str">
        <f t="shared" si="53"/>
        <v/>
      </c>
      <c r="BX43" s="251" t="str">
        <f>IF($B43="","",$AO43*ABS(BW43)/Air!$M$8)</f>
        <v/>
      </c>
      <c r="BY43" s="31" t="str">
        <f t="shared" si="54"/>
        <v/>
      </c>
      <c r="BZ43" s="251" t="str">
        <f>IF($B43="","",$AO43*ABS($AF43-BW43)/Air!$M$8)</f>
        <v/>
      </c>
      <c r="CA43" s="31" t="str">
        <f t="shared" si="55"/>
        <v/>
      </c>
      <c r="CB43" s="31" t="str">
        <f t="shared" si="56"/>
        <v/>
      </c>
      <c r="CC43" s="32" t="str">
        <f>IF($B43="","",(($AF43-BW43)/ABS($AF43-BW43))*Air!$D$14*CB43/2*(($AF43-BW43)^2)*$AI43*$C43)</f>
        <v/>
      </c>
      <c r="CD43" s="32" t="str">
        <f>IF($B43="","",(-BW43/ABS(BW43))*Air!$D$14*BY43/8*(BW43^2)*$AM43*$C43)</f>
        <v/>
      </c>
      <c r="CE43" s="32" t="str">
        <f>IF($B43="","",$AK43*$C43*$E43*Air!$D$14*Air!$I$10)</f>
        <v/>
      </c>
      <c r="CF43" s="32" t="str">
        <f t="shared" si="121"/>
        <v/>
      </c>
      <c r="CG43" s="32" t="str">
        <f t="shared" si="58"/>
        <v/>
      </c>
      <c r="CH43" s="32" t="str">
        <f t="shared" si="122"/>
        <v/>
      </c>
      <c r="CI43" s="254" t="str">
        <f t="shared" si="26"/>
        <v/>
      </c>
      <c r="CJ43" s="243"/>
      <c r="CK43" s="243"/>
      <c r="CL43" s="32" t="str">
        <f t="shared" si="27"/>
        <v/>
      </c>
      <c r="CM43" s="243" t="str">
        <f t="shared" si="60"/>
        <v/>
      </c>
      <c r="CN43" s="243" t="str">
        <f>IF($B43="","",IF(CI43="out",-(CM43*$I43*(2*ABS(CL43)/Air!$D$14)^0.5),(CM43*$I43*(2*ABS(CL43)/Air!$C$14)^0.5)))</f>
        <v/>
      </c>
      <c r="CO43" s="32" t="str">
        <f t="shared" si="61"/>
        <v/>
      </c>
      <c r="CP43" s="217" t="str">
        <f t="shared" si="123"/>
        <v/>
      </c>
      <c r="CQ43" s="31" t="str">
        <f t="shared" si="63"/>
        <v/>
      </c>
      <c r="CR43" s="251" t="str">
        <f>IF($B43="","",$AO43*ABS(CQ43)/Air!$M$8)</f>
        <v/>
      </c>
      <c r="CS43" s="31" t="str">
        <f t="shared" si="64"/>
        <v/>
      </c>
      <c r="CT43" s="251" t="str">
        <f>IF($B43="","",$AO43*ABS($AF43-CQ43)/Air!$M$8)</f>
        <v/>
      </c>
      <c r="CU43" s="31" t="str">
        <f t="shared" si="65"/>
        <v/>
      </c>
      <c r="CV43" s="31" t="str">
        <f t="shared" si="66"/>
        <v/>
      </c>
      <c r="CW43" s="32" t="str">
        <f>IF($B43="","",(($AF43-CQ43)/ABS($AF43-CQ43))*Air!$D$14*CV43/2*(($AF43-CQ43)^2)*$AI43*$C43)</f>
        <v/>
      </c>
      <c r="CX43" s="32" t="str">
        <f>IF($B43="","",(-CQ43/ABS(CQ43))*Air!$D$14*CS43/8*(CQ43^2)*$AM43*$C43)</f>
        <v/>
      </c>
      <c r="CY43" s="32" t="str">
        <f>IF($B43="","",$AK43*$C43*$E43*Air!$D$14*Air!$I$10)</f>
        <v/>
      </c>
      <c r="CZ43" s="32" t="str">
        <f t="shared" si="124"/>
        <v/>
      </c>
      <c r="DA43" s="32" t="str">
        <f t="shared" si="68"/>
        <v/>
      </c>
      <c r="DB43" s="32" t="str">
        <f t="shared" si="125"/>
        <v/>
      </c>
      <c r="DC43" s="254" t="str">
        <f t="shared" si="28"/>
        <v/>
      </c>
      <c r="DD43" s="243"/>
      <c r="DE43" s="243"/>
      <c r="DF43" s="32" t="str">
        <f t="shared" si="29"/>
        <v/>
      </c>
      <c r="DG43" s="243" t="str">
        <f t="shared" si="70"/>
        <v/>
      </c>
      <c r="DH43" s="243" t="str">
        <f>IF($B43="","",IF(DC43="out",-(DG43*$I43*(2*ABS(DF43)/Air!$D$14)^0.5),(DG43*$I43*(2*ABS(DF43)/Air!$C$14)^0.5)))</f>
        <v/>
      </c>
      <c r="DI43" s="32" t="str">
        <f t="shared" si="71"/>
        <v/>
      </c>
      <c r="DJ43" s="217" t="str">
        <f t="shared" si="126"/>
        <v/>
      </c>
      <c r="DK43" s="31" t="str">
        <f t="shared" si="73"/>
        <v/>
      </c>
      <c r="DL43" s="251" t="str">
        <f>IF($B43="","",$AO43*ABS(DK43)/Air!$M$8)</f>
        <v/>
      </c>
      <c r="DM43" s="31" t="str">
        <f t="shared" si="74"/>
        <v/>
      </c>
      <c r="DN43" s="251" t="str">
        <f>IF($B43="","",$AO43*ABS($AF43-DK43)/Air!$M$8)</f>
        <v/>
      </c>
      <c r="DO43" s="31" t="str">
        <f t="shared" si="75"/>
        <v/>
      </c>
      <c r="DP43" s="31" t="str">
        <f t="shared" si="76"/>
        <v/>
      </c>
      <c r="DQ43" s="32" t="str">
        <f>IF($B43="","",(($AF43-DK43)/ABS($AF43-DK43))*Air!$D$14*DP43/2*(($AF43-DK43)^2)*$AI43*$C43)</f>
        <v/>
      </c>
      <c r="DR43" s="32" t="str">
        <f>IF($B43="","",(-DK43/ABS(DK43))*Air!$D$14*DM43/8*(DK43^2)*$AM43*$C43)</f>
        <v/>
      </c>
      <c r="DS43" s="32" t="str">
        <f>IF($B43="","",$AK43*$C43*$E43*Air!$D$14*Air!$I$10)</f>
        <v/>
      </c>
      <c r="DT43" s="32" t="str">
        <f t="shared" si="127"/>
        <v/>
      </c>
      <c r="DU43" s="32" t="str">
        <f t="shared" si="78"/>
        <v/>
      </c>
      <c r="DV43" s="32" t="str">
        <f t="shared" si="128"/>
        <v/>
      </c>
      <c r="DW43" s="254" t="str">
        <f t="shared" si="30"/>
        <v/>
      </c>
      <c r="DX43" s="243"/>
      <c r="DY43" s="243"/>
      <c r="DZ43" s="32" t="str">
        <f t="shared" si="31"/>
        <v/>
      </c>
      <c r="EA43" s="243" t="str">
        <f t="shared" si="80"/>
        <v/>
      </c>
      <c r="EB43" s="243" t="str">
        <f>IF($B43="","",IF(DW43="out",-(EA43*$I43*(2*ABS(DZ43)/Air!$D$14)^0.5),(EA43*$I43*(2*ABS(DZ43)/Air!$C$14)^0.5)))</f>
        <v/>
      </c>
      <c r="EC43" s="32" t="str">
        <f t="shared" si="81"/>
        <v/>
      </c>
      <c r="ED43" s="217" t="str">
        <f t="shared" si="129"/>
        <v/>
      </c>
      <c r="EE43" s="31" t="str">
        <f t="shared" si="83"/>
        <v/>
      </c>
      <c r="EF43" s="251" t="str">
        <f>IF($B43="","",$AO43*ABS(EE43)/Air!$M$8)</f>
        <v/>
      </c>
      <c r="EG43" s="31" t="str">
        <f t="shared" si="84"/>
        <v/>
      </c>
      <c r="EH43" s="251" t="str">
        <f>IF($B43="","",$AO43*ABS($AF43-EE43)/Air!$M$8)</f>
        <v/>
      </c>
      <c r="EI43" s="31" t="str">
        <f t="shared" si="85"/>
        <v/>
      </c>
      <c r="EJ43" s="31" t="str">
        <f t="shared" si="86"/>
        <v/>
      </c>
      <c r="EK43" s="32" t="str">
        <f>IF($B43="","",(($AF43-EE43)/ABS($AF43-EE43))*Air!$D$14*EJ43/2*(($AF43-EE43)^2)*$AI43*$C43)</f>
        <v/>
      </c>
      <c r="EL43" s="32" t="str">
        <f>IF($B43="","",(-EE43/ABS(EE43))*Air!$D$14*EG43/8*(EE43^2)*$AM43*$C43)</f>
        <v/>
      </c>
      <c r="EM43" s="32" t="str">
        <f>IF($B43="","",$AK43*$C43*$E43*Air!$D$14*Air!$I$10)</f>
        <v/>
      </c>
      <c r="EN43" s="32" t="str">
        <f t="shared" si="130"/>
        <v/>
      </c>
      <c r="EO43" s="32" t="str">
        <f t="shared" si="88"/>
        <v/>
      </c>
      <c r="EP43" s="32" t="str">
        <f t="shared" si="131"/>
        <v/>
      </c>
      <c r="EQ43" s="254" t="str">
        <f t="shared" si="32"/>
        <v/>
      </c>
      <c r="ER43" s="243"/>
      <c r="ES43" s="243"/>
      <c r="ET43" s="32" t="str">
        <f t="shared" si="33"/>
        <v/>
      </c>
      <c r="EU43" s="243" t="str">
        <f t="shared" si="90"/>
        <v/>
      </c>
      <c r="EV43" s="243" t="str">
        <f>IF($B43="","",IF(EQ43="out",-(EU43*$I43*(2*ABS(ET43)/Air!$D$14)^0.5),(EU43*$I43*(2*ABS(ET43)/Air!$C$14)^0.5)))</f>
        <v/>
      </c>
      <c r="EW43" s="32" t="str">
        <f t="shared" si="91"/>
        <v/>
      </c>
      <c r="EX43" s="259" t="str">
        <f t="shared" si="132"/>
        <v/>
      </c>
    </row>
    <row r="44" spans="1:154" customFormat="1" x14ac:dyDescent="0.2">
      <c r="A44" s="61"/>
      <c r="B44" s="247"/>
      <c r="C44" s="247"/>
      <c r="D44" s="247"/>
      <c r="E44" s="247"/>
      <c r="F44" s="247"/>
      <c r="G44" s="239"/>
      <c r="H44" s="239"/>
      <c r="I44" s="239"/>
      <c r="J44" s="239"/>
      <c r="K44" s="239"/>
      <c r="L44" s="62"/>
      <c r="M44" s="247"/>
      <c r="N44" s="247"/>
      <c r="O44" s="63"/>
      <c r="P44" s="92" t="str">
        <f t="shared" si="96"/>
        <v/>
      </c>
      <c r="Q44" s="93" t="str">
        <f t="shared" si="20"/>
        <v/>
      </c>
      <c r="R44" s="99" t="str">
        <f t="shared" si="97"/>
        <v/>
      </c>
      <c r="S44" s="100" t="str">
        <f t="shared" si="98"/>
        <v/>
      </c>
      <c r="T44" s="95" t="str">
        <f t="shared" si="99"/>
        <v/>
      </c>
      <c r="U44" s="231"/>
      <c r="V44" s="124" t="str">
        <f t="shared" si="100"/>
        <v/>
      </c>
      <c r="W44" s="125" t="str">
        <f t="shared" si="5"/>
        <v/>
      </c>
      <c r="X44" s="126" t="str">
        <f t="shared" si="101"/>
        <v/>
      </c>
      <c r="Y44" s="126" t="str">
        <f>IF($B44="","",VLOOKUP(X44,Depth!$A$4:$B$1004,2,1))</f>
        <v/>
      </c>
      <c r="Z44" s="127" t="str">
        <f t="shared" si="7"/>
        <v/>
      </c>
      <c r="AA44" s="128" t="str">
        <f t="shared" si="8"/>
        <v/>
      </c>
      <c r="AB44" s="129" t="str">
        <f t="shared" si="102"/>
        <v/>
      </c>
      <c r="AC44" s="129" t="str">
        <f t="shared" si="10"/>
        <v/>
      </c>
      <c r="AD44" s="31" t="str">
        <f t="shared" si="103"/>
        <v/>
      </c>
      <c r="AE44" s="128" t="str">
        <f t="shared" si="104"/>
        <v/>
      </c>
      <c r="AF44" s="130" t="str">
        <f t="shared" si="105"/>
        <v/>
      </c>
      <c r="AG44" s="122" t="str">
        <f t="shared" si="106"/>
        <v/>
      </c>
      <c r="AH44" s="131" t="str">
        <f t="shared" si="15"/>
        <v/>
      </c>
      <c r="AI44" s="132" t="str">
        <f t="shared" si="107"/>
        <v/>
      </c>
      <c r="AJ44" s="128"/>
      <c r="AK44" s="159" t="str">
        <f t="shared" si="108"/>
        <v/>
      </c>
      <c r="AL44" s="128" t="str">
        <f t="shared" si="109"/>
        <v/>
      </c>
      <c r="AM44" s="128" t="str">
        <f t="shared" si="110"/>
        <v/>
      </c>
      <c r="AN44" s="128" t="str">
        <f t="shared" si="111"/>
        <v/>
      </c>
      <c r="AO44" s="128" t="str">
        <f t="shared" si="38"/>
        <v/>
      </c>
      <c r="AP44" s="160" t="str">
        <f t="shared" si="112"/>
        <v/>
      </c>
      <c r="AQ44" s="31"/>
      <c r="AR44" s="174" t="str">
        <f>IF($B44="","",Air!$C$17*((J44-K44)/10)^Air!$C$28)</f>
        <v/>
      </c>
      <c r="AS44" s="36" t="str">
        <f>IF($B44="","",IF(E$8=B44,E$7,Air!$C$14/2*AR44^2))</f>
        <v/>
      </c>
      <c r="AT44" s="32" t="str">
        <f t="shared" si="113"/>
        <v/>
      </c>
      <c r="AU44" s="32" t="str">
        <f t="shared" si="114"/>
        <v/>
      </c>
      <c r="AV44" s="32" t="str">
        <f>IF($B44="","",Air!$I$11-AU44*Air!$C$14*Air!$I$10-AS44)</f>
        <v/>
      </c>
      <c r="AW44" s="175" t="str">
        <f t="shared" si="115"/>
        <v/>
      </c>
      <c r="AX44" s="175" t="str">
        <f>IF($B44="","",AW44*Air!$C$14*Air!$I$10)</f>
        <v/>
      </c>
      <c r="AY44" s="176" t="str">
        <f>IF($B44="","",AW44*Air!$D$14*Air!$I$10)</f>
        <v/>
      </c>
      <c r="AZ44" s="62"/>
      <c r="BA44" s="250" t="str">
        <f t="shared" si="22"/>
        <v/>
      </c>
      <c r="BB44" s="128" t="str">
        <f t="shared" si="116"/>
        <v/>
      </c>
      <c r="BC44" s="31" t="str">
        <f t="shared" si="117"/>
        <v/>
      </c>
      <c r="BD44" s="251" t="str">
        <f>IF($B44="","",$AO44*ABS(BC44)/Air!$M$8)</f>
        <v/>
      </c>
      <c r="BE44" s="31" t="str">
        <f t="shared" si="45"/>
        <v/>
      </c>
      <c r="BF44" s="251" t="str">
        <f>IF($B44="","",$AO44*ABS($AF44-BC44)/Air!$M$8)</f>
        <v/>
      </c>
      <c r="BG44" s="31" t="str">
        <f t="shared" si="46"/>
        <v/>
      </c>
      <c r="BH44" s="252" t="str">
        <f t="shared" si="47"/>
        <v/>
      </c>
      <c r="BI44" s="32" t="str">
        <f>IF($B44="","",(($AF44-BC44)/ABS($AF44-BC44))*Air!$D$14*BH44/2*(($AF44-BC44)^2)*$AI44*$C44)</f>
        <v/>
      </c>
      <c r="BJ44" s="32" t="str">
        <f>IF($B44="","",(-BC44/ABS(BC44))*Air!$D$14*BE44/8*(BC44^2)*$AM44*$C44)</f>
        <v/>
      </c>
      <c r="BK44" s="32" t="str">
        <f>IF($B44="","",$AK44*$C44*$E44*Air!$D$14*Air!$I$10)</f>
        <v/>
      </c>
      <c r="BL44" s="32" t="str">
        <f t="shared" si="118"/>
        <v/>
      </c>
      <c r="BM44" s="32" t="str">
        <f t="shared" si="49"/>
        <v/>
      </c>
      <c r="BN44" s="32" t="str">
        <f t="shared" si="119"/>
        <v/>
      </c>
      <c r="BO44" s="254" t="str">
        <f t="shared" si="24"/>
        <v/>
      </c>
      <c r="BP44" s="243"/>
      <c r="BQ44" s="243"/>
      <c r="BR44" s="32" t="str">
        <f t="shared" si="25"/>
        <v/>
      </c>
      <c r="BS44" s="243" t="str">
        <f t="shared" si="50"/>
        <v/>
      </c>
      <c r="BT44" s="243" t="str">
        <f>IF($B44="","",IF(BO44="out",-(BS44*$I44*(2*ABS(BR44)/Air!$D$14)^0.5),(BS44*$I44*(2*ABS(BR44)/Air!$C$14)^0.5)))</f>
        <v/>
      </c>
      <c r="BU44" s="32" t="str">
        <f t="shared" si="51"/>
        <v/>
      </c>
      <c r="BV44" s="217" t="str">
        <f t="shared" si="120"/>
        <v/>
      </c>
      <c r="BW44" s="31" t="str">
        <f t="shared" si="53"/>
        <v/>
      </c>
      <c r="BX44" s="251" t="str">
        <f>IF($B44="","",$AO44*ABS(BW44)/Air!$M$8)</f>
        <v/>
      </c>
      <c r="BY44" s="31" t="str">
        <f t="shared" si="54"/>
        <v/>
      </c>
      <c r="BZ44" s="251" t="str">
        <f>IF($B44="","",$AO44*ABS($AF44-BW44)/Air!$M$8)</f>
        <v/>
      </c>
      <c r="CA44" s="31" t="str">
        <f t="shared" si="55"/>
        <v/>
      </c>
      <c r="CB44" s="31" t="str">
        <f t="shared" si="56"/>
        <v/>
      </c>
      <c r="CC44" s="32" t="str">
        <f>IF($B44="","",(($AF44-BW44)/ABS($AF44-BW44))*Air!$D$14*CB44/2*(($AF44-BW44)^2)*$AI44*$C44)</f>
        <v/>
      </c>
      <c r="CD44" s="32" t="str">
        <f>IF($B44="","",(-BW44/ABS(BW44))*Air!$D$14*BY44/8*(BW44^2)*$AM44*$C44)</f>
        <v/>
      </c>
      <c r="CE44" s="32" t="str">
        <f>IF($B44="","",$AK44*$C44*$E44*Air!$D$14*Air!$I$10)</f>
        <v/>
      </c>
      <c r="CF44" s="32" t="str">
        <f t="shared" si="121"/>
        <v/>
      </c>
      <c r="CG44" s="32" t="str">
        <f t="shared" si="58"/>
        <v/>
      </c>
      <c r="CH44" s="32" t="str">
        <f t="shared" si="122"/>
        <v/>
      </c>
      <c r="CI44" s="254" t="str">
        <f t="shared" si="26"/>
        <v/>
      </c>
      <c r="CJ44" s="243"/>
      <c r="CK44" s="243"/>
      <c r="CL44" s="32" t="str">
        <f t="shared" si="27"/>
        <v/>
      </c>
      <c r="CM44" s="243" t="str">
        <f t="shared" si="60"/>
        <v/>
      </c>
      <c r="CN44" s="243" t="str">
        <f>IF($B44="","",IF(CI44="out",-(CM44*$I44*(2*ABS(CL44)/Air!$D$14)^0.5),(CM44*$I44*(2*ABS(CL44)/Air!$C$14)^0.5)))</f>
        <v/>
      </c>
      <c r="CO44" s="32" t="str">
        <f t="shared" si="61"/>
        <v/>
      </c>
      <c r="CP44" s="217" t="str">
        <f t="shared" si="123"/>
        <v/>
      </c>
      <c r="CQ44" s="31" t="str">
        <f t="shared" si="63"/>
        <v/>
      </c>
      <c r="CR44" s="251" t="str">
        <f>IF($B44="","",$AO44*ABS(CQ44)/Air!$M$8)</f>
        <v/>
      </c>
      <c r="CS44" s="31" t="str">
        <f t="shared" si="64"/>
        <v/>
      </c>
      <c r="CT44" s="251" t="str">
        <f>IF($B44="","",$AO44*ABS($AF44-CQ44)/Air!$M$8)</f>
        <v/>
      </c>
      <c r="CU44" s="31" t="str">
        <f t="shared" si="65"/>
        <v/>
      </c>
      <c r="CV44" s="31" t="str">
        <f t="shared" si="66"/>
        <v/>
      </c>
      <c r="CW44" s="32" t="str">
        <f>IF($B44="","",(($AF44-CQ44)/ABS($AF44-CQ44))*Air!$D$14*CV44/2*(($AF44-CQ44)^2)*$AI44*$C44)</f>
        <v/>
      </c>
      <c r="CX44" s="32" t="str">
        <f>IF($B44="","",(-CQ44/ABS(CQ44))*Air!$D$14*CS44/8*(CQ44^2)*$AM44*$C44)</f>
        <v/>
      </c>
      <c r="CY44" s="32" t="str">
        <f>IF($B44="","",$AK44*$C44*$E44*Air!$D$14*Air!$I$10)</f>
        <v/>
      </c>
      <c r="CZ44" s="32" t="str">
        <f t="shared" si="124"/>
        <v/>
      </c>
      <c r="DA44" s="32" t="str">
        <f t="shared" si="68"/>
        <v/>
      </c>
      <c r="DB44" s="32" t="str">
        <f t="shared" si="125"/>
        <v/>
      </c>
      <c r="DC44" s="254" t="str">
        <f t="shared" si="28"/>
        <v/>
      </c>
      <c r="DD44" s="243"/>
      <c r="DE44" s="243"/>
      <c r="DF44" s="32" t="str">
        <f t="shared" si="29"/>
        <v/>
      </c>
      <c r="DG44" s="243" t="str">
        <f t="shared" si="70"/>
        <v/>
      </c>
      <c r="DH44" s="243" t="str">
        <f>IF($B44="","",IF(DC44="out",-(DG44*$I44*(2*ABS(DF44)/Air!$D$14)^0.5),(DG44*$I44*(2*ABS(DF44)/Air!$C$14)^0.5)))</f>
        <v/>
      </c>
      <c r="DI44" s="32" t="str">
        <f t="shared" si="71"/>
        <v/>
      </c>
      <c r="DJ44" s="217" t="str">
        <f t="shared" si="126"/>
        <v/>
      </c>
      <c r="DK44" s="31" t="str">
        <f t="shared" si="73"/>
        <v/>
      </c>
      <c r="DL44" s="251" t="str">
        <f>IF($B44="","",$AO44*ABS(DK44)/Air!$M$8)</f>
        <v/>
      </c>
      <c r="DM44" s="31" t="str">
        <f t="shared" si="74"/>
        <v/>
      </c>
      <c r="DN44" s="251" t="str">
        <f>IF($B44="","",$AO44*ABS($AF44-DK44)/Air!$M$8)</f>
        <v/>
      </c>
      <c r="DO44" s="31" t="str">
        <f t="shared" si="75"/>
        <v/>
      </c>
      <c r="DP44" s="31" t="str">
        <f t="shared" si="76"/>
        <v/>
      </c>
      <c r="DQ44" s="32" t="str">
        <f>IF($B44="","",(($AF44-DK44)/ABS($AF44-DK44))*Air!$D$14*DP44/2*(($AF44-DK44)^2)*$AI44*$C44)</f>
        <v/>
      </c>
      <c r="DR44" s="32" t="str">
        <f>IF($B44="","",(-DK44/ABS(DK44))*Air!$D$14*DM44/8*(DK44^2)*$AM44*$C44)</f>
        <v/>
      </c>
      <c r="DS44" s="32" t="str">
        <f>IF($B44="","",$AK44*$C44*$E44*Air!$D$14*Air!$I$10)</f>
        <v/>
      </c>
      <c r="DT44" s="32" t="str">
        <f t="shared" si="127"/>
        <v/>
      </c>
      <c r="DU44" s="32" t="str">
        <f t="shared" si="78"/>
        <v/>
      </c>
      <c r="DV44" s="32" t="str">
        <f t="shared" si="128"/>
        <v/>
      </c>
      <c r="DW44" s="254" t="str">
        <f t="shared" si="30"/>
        <v/>
      </c>
      <c r="DX44" s="243"/>
      <c r="DY44" s="243"/>
      <c r="DZ44" s="32" t="str">
        <f t="shared" si="31"/>
        <v/>
      </c>
      <c r="EA44" s="243" t="str">
        <f t="shared" si="80"/>
        <v/>
      </c>
      <c r="EB44" s="243" t="str">
        <f>IF($B44="","",IF(DW44="out",-(EA44*$I44*(2*ABS(DZ44)/Air!$D$14)^0.5),(EA44*$I44*(2*ABS(DZ44)/Air!$C$14)^0.5)))</f>
        <v/>
      </c>
      <c r="EC44" s="32" t="str">
        <f t="shared" si="81"/>
        <v/>
      </c>
      <c r="ED44" s="217" t="str">
        <f t="shared" si="129"/>
        <v/>
      </c>
      <c r="EE44" s="31" t="str">
        <f t="shared" si="83"/>
        <v/>
      </c>
      <c r="EF44" s="251" t="str">
        <f>IF($B44="","",$AO44*ABS(EE44)/Air!$M$8)</f>
        <v/>
      </c>
      <c r="EG44" s="31" t="str">
        <f t="shared" si="84"/>
        <v/>
      </c>
      <c r="EH44" s="251" t="str">
        <f>IF($B44="","",$AO44*ABS($AF44-EE44)/Air!$M$8)</f>
        <v/>
      </c>
      <c r="EI44" s="31" t="str">
        <f t="shared" si="85"/>
        <v/>
      </c>
      <c r="EJ44" s="31" t="str">
        <f t="shared" si="86"/>
        <v/>
      </c>
      <c r="EK44" s="32" t="str">
        <f>IF($B44="","",(($AF44-EE44)/ABS($AF44-EE44))*Air!$D$14*EJ44/2*(($AF44-EE44)^2)*$AI44*$C44)</f>
        <v/>
      </c>
      <c r="EL44" s="32" t="str">
        <f>IF($B44="","",(-EE44/ABS(EE44))*Air!$D$14*EG44/8*(EE44^2)*$AM44*$C44)</f>
        <v/>
      </c>
      <c r="EM44" s="32" t="str">
        <f>IF($B44="","",$AK44*$C44*$E44*Air!$D$14*Air!$I$10)</f>
        <v/>
      </c>
      <c r="EN44" s="32" t="str">
        <f t="shared" si="130"/>
        <v/>
      </c>
      <c r="EO44" s="32" t="str">
        <f t="shared" si="88"/>
        <v/>
      </c>
      <c r="EP44" s="32" t="str">
        <f t="shared" si="131"/>
        <v/>
      </c>
      <c r="EQ44" s="254" t="str">
        <f t="shared" si="32"/>
        <v/>
      </c>
      <c r="ER44" s="243"/>
      <c r="ES44" s="243"/>
      <c r="ET44" s="32" t="str">
        <f t="shared" si="33"/>
        <v/>
      </c>
      <c r="EU44" s="243" t="str">
        <f t="shared" si="90"/>
        <v/>
      </c>
      <c r="EV44" s="243" t="str">
        <f>IF($B44="","",IF(EQ44="out",-(EU44*$I44*(2*ABS(ET44)/Air!$D$14)^0.5),(EU44*$I44*(2*ABS(ET44)/Air!$C$14)^0.5)))</f>
        <v/>
      </c>
      <c r="EW44" s="32" t="str">
        <f t="shared" si="91"/>
        <v/>
      </c>
      <c r="EX44" s="259" t="str">
        <f t="shared" si="132"/>
        <v/>
      </c>
    </row>
    <row r="45" spans="1:154" customFormat="1" x14ac:dyDescent="0.2">
      <c r="A45" s="61"/>
      <c r="B45" s="247"/>
      <c r="C45" s="247"/>
      <c r="D45" s="247"/>
      <c r="E45" s="247"/>
      <c r="F45" s="247"/>
      <c r="G45" s="239"/>
      <c r="H45" s="239"/>
      <c r="I45" s="239"/>
      <c r="J45" s="239"/>
      <c r="K45" s="239"/>
      <c r="L45" s="62"/>
      <c r="M45" s="247"/>
      <c r="N45" s="247"/>
      <c r="O45" s="63"/>
      <c r="P45" s="92" t="str">
        <f t="shared" si="96"/>
        <v/>
      </c>
      <c r="Q45" s="93" t="str">
        <f t="shared" si="20"/>
        <v/>
      </c>
      <c r="R45" s="99" t="str">
        <f t="shared" si="97"/>
        <v/>
      </c>
      <c r="S45" s="100" t="str">
        <f t="shared" si="98"/>
        <v/>
      </c>
      <c r="T45" s="95" t="str">
        <f t="shared" si="99"/>
        <v/>
      </c>
      <c r="U45" s="231"/>
      <c r="V45" s="124" t="str">
        <f t="shared" si="100"/>
        <v/>
      </c>
      <c r="W45" s="125" t="str">
        <f t="shared" si="5"/>
        <v/>
      </c>
      <c r="X45" s="126" t="str">
        <f t="shared" si="101"/>
        <v/>
      </c>
      <c r="Y45" s="126" t="str">
        <f>IF($B45="","",VLOOKUP(X45,Depth!$A$4:$B$1004,2,1))</f>
        <v/>
      </c>
      <c r="Z45" s="127" t="str">
        <f t="shared" si="7"/>
        <v/>
      </c>
      <c r="AA45" s="128" t="str">
        <f t="shared" si="8"/>
        <v/>
      </c>
      <c r="AB45" s="129" t="str">
        <f t="shared" si="102"/>
        <v/>
      </c>
      <c r="AC45" s="129" t="str">
        <f t="shared" si="10"/>
        <v/>
      </c>
      <c r="AD45" s="31" t="str">
        <f t="shared" si="103"/>
        <v/>
      </c>
      <c r="AE45" s="128" t="str">
        <f t="shared" si="104"/>
        <v/>
      </c>
      <c r="AF45" s="130" t="str">
        <f t="shared" si="105"/>
        <v/>
      </c>
      <c r="AG45" s="122" t="str">
        <f t="shared" si="106"/>
        <v/>
      </c>
      <c r="AH45" s="131" t="str">
        <f t="shared" si="15"/>
        <v/>
      </c>
      <c r="AI45" s="132" t="str">
        <f t="shared" si="107"/>
        <v/>
      </c>
      <c r="AJ45" s="128"/>
      <c r="AK45" s="159" t="str">
        <f t="shared" si="108"/>
        <v/>
      </c>
      <c r="AL45" s="128" t="str">
        <f t="shared" si="109"/>
        <v/>
      </c>
      <c r="AM45" s="128" t="str">
        <f t="shared" si="110"/>
        <v/>
      </c>
      <c r="AN45" s="128" t="str">
        <f t="shared" si="111"/>
        <v/>
      </c>
      <c r="AO45" s="128" t="str">
        <f t="shared" si="38"/>
        <v/>
      </c>
      <c r="AP45" s="160" t="str">
        <f t="shared" si="112"/>
        <v/>
      </c>
      <c r="AQ45" s="31"/>
      <c r="AR45" s="174" t="str">
        <f>IF($B45="","",Air!$C$17*((J45-K45)/10)^Air!$C$28)</f>
        <v/>
      </c>
      <c r="AS45" s="36" t="str">
        <f>IF($B45="","",IF(E$8=B45,E$7,Air!$C$14/2*AR45^2))</f>
        <v/>
      </c>
      <c r="AT45" s="32" t="str">
        <f t="shared" si="113"/>
        <v/>
      </c>
      <c r="AU45" s="32" t="str">
        <f t="shared" si="114"/>
        <v/>
      </c>
      <c r="AV45" s="32" t="str">
        <f>IF($B45="","",Air!$I$11-AU45*Air!$C$14*Air!$I$10-AS45)</f>
        <v/>
      </c>
      <c r="AW45" s="175" t="str">
        <f t="shared" si="115"/>
        <v/>
      </c>
      <c r="AX45" s="175" t="str">
        <f>IF($B45="","",AW45*Air!$C$14*Air!$I$10)</f>
        <v/>
      </c>
      <c r="AY45" s="176" t="str">
        <f>IF($B45="","",AW45*Air!$D$14*Air!$I$10)</f>
        <v/>
      </c>
      <c r="AZ45" s="62"/>
      <c r="BA45" s="250" t="str">
        <f t="shared" si="22"/>
        <v/>
      </c>
      <c r="BB45" s="128" t="str">
        <f t="shared" si="116"/>
        <v/>
      </c>
      <c r="BC45" s="31" t="str">
        <f t="shared" si="117"/>
        <v/>
      </c>
      <c r="BD45" s="251" t="str">
        <f>IF($B45="","",$AO45*ABS(BC45)/Air!$M$8)</f>
        <v/>
      </c>
      <c r="BE45" s="31" t="str">
        <f t="shared" si="45"/>
        <v/>
      </c>
      <c r="BF45" s="251" t="str">
        <f>IF($B45="","",$AO45*ABS($AF45-BC45)/Air!$M$8)</f>
        <v/>
      </c>
      <c r="BG45" s="31" t="str">
        <f t="shared" si="46"/>
        <v/>
      </c>
      <c r="BH45" s="252" t="str">
        <f t="shared" si="47"/>
        <v/>
      </c>
      <c r="BI45" s="32" t="str">
        <f>IF($B45="","",(($AF45-BC45)/ABS($AF45-BC45))*Air!$D$14*BH45/2*(($AF45-BC45)^2)*$AI45*$C45)</f>
        <v/>
      </c>
      <c r="BJ45" s="32" t="str">
        <f>IF($B45="","",(-BC45/ABS(BC45))*Air!$D$14*BE45/8*(BC45^2)*$AM45*$C45)</f>
        <v/>
      </c>
      <c r="BK45" s="32" t="str">
        <f>IF($B45="","",$AK45*$C45*$E45*Air!$D$14*Air!$I$10)</f>
        <v/>
      </c>
      <c r="BL45" s="32" t="str">
        <f t="shared" si="118"/>
        <v/>
      </c>
      <c r="BM45" s="32" t="str">
        <f t="shared" si="49"/>
        <v/>
      </c>
      <c r="BN45" s="32" t="str">
        <f t="shared" si="119"/>
        <v/>
      </c>
      <c r="BO45" s="254" t="str">
        <f t="shared" si="24"/>
        <v/>
      </c>
      <c r="BP45" s="243"/>
      <c r="BQ45" s="243"/>
      <c r="BR45" s="32" t="str">
        <f t="shared" si="25"/>
        <v/>
      </c>
      <c r="BS45" s="243" t="str">
        <f t="shared" si="50"/>
        <v/>
      </c>
      <c r="BT45" s="243" t="str">
        <f>IF($B45="","",IF(BO45="out",-(BS45*$I45*(2*ABS(BR45)/Air!$D$14)^0.5),(BS45*$I45*(2*ABS(BR45)/Air!$C$14)^0.5)))</f>
        <v/>
      </c>
      <c r="BU45" s="32" t="str">
        <f t="shared" si="51"/>
        <v/>
      </c>
      <c r="BV45" s="217" t="str">
        <f t="shared" si="120"/>
        <v/>
      </c>
      <c r="BW45" s="31" t="str">
        <f t="shared" si="53"/>
        <v/>
      </c>
      <c r="BX45" s="251" t="str">
        <f>IF($B45="","",$AO45*ABS(BW45)/Air!$M$8)</f>
        <v/>
      </c>
      <c r="BY45" s="31" t="str">
        <f t="shared" si="54"/>
        <v/>
      </c>
      <c r="BZ45" s="251" t="str">
        <f>IF($B45="","",$AO45*ABS($AF45-BW45)/Air!$M$8)</f>
        <v/>
      </c>
      <c r="CA45" s="31" t="str">
        <f t="shared" si="55"/>
        <v/>
      </c>
      <c r="CB45" s="31" t="str">
        <f t="shared" si="56"/>
        <v/>
      </c>
      <c r="CC45" s="32" t="str">
        <f>IF($B45="","",(($AF45-BW45)/ABS($AF45-BW45))*Air!$D$14*CB45/2*(($AF45-BW45)^2)*$AI45*$C45)</f>
        <v/>
      </c>
      <c r="CD45" s="32" t="str">
        <f>IF($B45="","",(-BW45/ABS(BW45))*Air!$D$14*BY45/8*(BW45^2)*$AM45*$C45)</f>
        <v/>
      </c>
      <c r="CE45" s="32" t="str">
        <f>IF($B45="","",$AK45*$C45*$E45*Air!$D$14*Air!$I$10)</f>
        <v/>
      </c>
      <c r="CF45" s="32" t="str">
        <f t="shared" si="121"/>
        <v/>
      </c>
      <c r="CG45" s="32" t="str">
        <f t="shared" si="58"/>
        <v/>
      </c>
      <c r="CH45" s="32" t="str">
        <f t="shared" si="122"/>
        <v/>
      </c>
      <c r="CI45" s="254" t="str">
        <f t="shared" si="26"/>
        <v/>
      </c>
      <c r="CJ45" s="243"/>
      <c r="CK45" s="243"/>
      <c r="CL45" s="32" t="str">
        <f t="shared" si="27"/>
        <v/>
      </c>
      <c r="CM45" s="243" t="str">
        <f t="shared" si="60"/>
        <v/>
      </c>
      <c r="CN45" s="243" t="str">
        <f>IF($B45="","",IF(CI45="out",-(CM45*$I45*(2*ABS(CL45)/Air!$D$14)^0.5),(CM45*$I45*(2*ABS(CL45)/Air!$C$14)^0.5)))</f>
        <v/>
      </c>
      <c r="CO45" s="32" t="str">
        <f t="shared" si="61"/>
        <v/>
      </c>
      <c r="CP45" s="217" t="str">
        <f t="shared" si="123"/>
        <v/>
      </c>
      <c r="CQ45" s="31" t="str">
        <f t="shared" si="63"/>
        <v/>
      </c>
      <c r="CR45" s="251" t="str">
        <f>IF($B45="","",$AO45*ABS(CQ45)/Air!$M$8)</f>
        <v/>
      </c>
      <c r="CS45" s="31" t="str">
        <f t="shared" si="64"/>
        <v/>
      </c>
      <c r="CT45" s="251" t="str">
        <f>IF($B45="","",$AO45*ABS($AF45-CQ45)/Air!$M$8)</f>
        <v/>
      </c>
      <c r="CU45" s="31" t="str">
        <f t="shared" si="65"/>
        <v/>
      </c>
      <c r="CV45" s="31" t="str">
        <f t="shared" si="66"/>
        <v/>
      </c>
      <c r="CW45" s="32" t="str">
        <f>IF($B45="","",(($AF45-CQ45)/ABS($AF45-CQ45))*Air!$D$14*CV45/2*(($AF45-CQ45)^2)*$AI45*$C45)</f>
        <v/>
      </c>
      <c r="CX45" s="32" t="str">
        <f>IF($B45="","",(-CQ45/ABS(CQ45))*Air!$D$14*CS45/8*(CQ45^2)*$AM45*$C45)</f>
        <v/>
      </c>
      <c r="CY45" s="32" t="str">
        <f>IF($B45="","",$AK45*$C45*$E45*Air!$D$14*Air!$I$10)</f>
        <v/>
      </c>
      <c r="CZ45" s="32" t="str">
        <f t="shared" si="124"/>
        <v/>
      </c>
      <c r="DA45" s="32" t="str">
        <f t="shared" si="68"/>
        <v/>
      </c>
      <c r="DB45" s="32" t="str">
        <f t="shared" si="125"/>
        <v/>
      </c>
      <c r="DC45" s="254" t="str">
        <f t="shared" si="28"/>
        <v/>
      </c>
      <c r="DD45" s="243"/>
      <c r="DE45" s="243"/>
      <c r="DF45" s="32" t="str">
        <f t="shared" si="29"/>
        <v/>
      </c>
      <c r="DG45" s="243" t="str">
        <f t="shared" si="70"/>
        <v/>
      </c>
      <c r="DH45" s="243" t="str">
        <f>IF($B45="","",IF(DC45="out",-(DG45*$I45*(2*ABS(DF45)/Air!$D$14)^0.5),(DG45*$I45*(2*ABS(DF45)/Air!$C$14)^0.5)))</f>
        <v/>
      </c>
      <c r="DI45" s="32" t="str">
        <f t="shared" si="71"/>
        <v/>
      </c>
      <c r="DJ45" s="217" t="str">
        <f t="shared" si="126"/>
        <v/>
      </c>
      <c r="DK45" s="31" t="str">
        <f t="shared" si="73"/>
        <v/>
      </c>
      <c r="DL45" s="251" t="str">
        <f>IF($B45="","",$AO45*ABS(DK45)/Air!$M$8)</f>
        <v/>
      </c>
      <c r="DM45" s="31" t="str">
        <f t="shared" si="74"/>
        <v/>
      </c>
      <c r="DN45" s="251" t="str">
        <f>IF($B45="","",$AO45*ABS($AF45-DK45)/Air!$M$8)</f>
        <v/>
      </c>
      <c r="DO45" s="31" t="str">
        <f t="shared" si="75"/>
        <v/>
      </c>
      <c r="DP45" s="31" t="str">
        <f t="shared" si="76"/>
        <v/>
      </c>
      <c r="DQ45" s="32" t="str">
        <f>IF($B45="","",(($AF45-DK45)/ABS($AF45-DK45))*Air!$D$14*DP45/2*(($AF45-DK45)^2)*$AI45*$C45)</f>
        <v/>
      </c>
      <c r="DR45" s="32" t="str">
        <f>IF($B45="","",(-DK45/ABS(DK45))*Air!$D$14*DM45/8*(DK45^2)*$AM45*$C45)</f>
        <v/>
      </c>
      <c r="DS45" s="32" t="str">
        <f>IF($B45="","",$AK45*$C45*$E45*Air!$D$14*Air!$I$10)</f>
        <v/>
      </c>
      <c r="DT45" s="32" t="str">
        <f t="shared" si="127"/>
        <v/>
      </c>
      <c r="DU45" s="32" t="str">
        <f t="shared" si="78"/>
        <v/>
      </c>
      <c r="DV45" s="32" t="str">
        <f t="shared" si="128"/>
        <v/>
      </c>
      <c r="DW45" s="254" t="str">
        <f t="shared" si="30"/>
        <v/>
      </c>
      <c r="DX45" s="243"/>
      <c r="DY45" s="243"/>
      <c r="DZ45" s="32" t="str">
        <f t="shared" si="31"/>
        <v/>
      </c>
      <c r="EA45" s="243" t="str">
        <f t="shared" si="80"/>
        <v/>
      </c>
      <c r="EB45" s="243" t="str">
        <f>IF($B45="","",IF(DW45="out",-(EA45*$I45*(2*ABS(DZ45)/Air!$D$14)^0.5),(EA45*$I45*(2*ABS(DZ45)/Air!$C$14)^0.5)))</f>
        <v/>
      </c>
      <c r="EC45" s="32" t="str">
        <f t="shared" si="81"/>
        <v/>
      </c>
      <c r="ED45" s="217" t="str">
        <f t="shared" si="129"/>
        <v/>
      </c>
      <c r="EE45" s="31" t="str">
        <f t="shared" si="83"/>
        <v/>
      </c>
      <c r="EF45" s="251" t="str">
        <f>IF($B45="","",$AO45*ABS(EE45)/Air!$M$8)</f>
        <v/>
      </c>
      <c r="EG45" s="31" t="str">
        <f t="shared" si="84"/>
        <v/>
      </c>
      <c r="EH45" s="251" t="str">
        <f>IF($B45="","",$AO45*ABS($AF45-EE45)/Air!$M$8)</f>
        <v/>
      </c>
      <c r="EI45" s="31" t="str">
        <f t="shared" si="85"/>
        <v/>
      </c>
      <c r="EJ45" s="31" t="str">
        <f t="shared" si="86"/>
        <v/>
      </c>
      <c r="EK45" s="32" t="str">
        <f>IF($B45="","",(($AF45-EE45)/ABS($AF45-EE45))*Air!$D$14*EJ45/2*(($AF45-EE45)^2)*$AI45*$C45)</f>
        <v/>
      </c>
      <c r="EL45" s="32" t="str">
        <f>IF($B45="","",(-EE45/ABS(EE45))*Air!$D$14*EG45/8*(EE45^2)*$AM45*$C45)</f>
        <v/>
      </c>
      <c r="EM45" s="32" t="str">
        <f>IF($B45="","",$AK45*$C45*$E45*Air!$D$14*Air!$I$10)</f>
        <v/>
      </c>
      <c r="EN45" s="32" t="str">
        <f t="shared" si="130"/>
        <v/>
      </c>
      <c r="EO45" s="32" t="str">
        <f t="shared" si="88"/>
        <v/>
      </c>
      <c r="EP45" s="32" t="str">
        <f t="shared" si="131"/>
        <v/>
      </c>
      <c r="EQ45" s="254" t="str">
        <f t="shared" si="32"/>
        <v/>
      </c>
      <c r="ER45" s="243"/>
      <c r="ES45" s="243"/>
      <c r="ET45" s="32" t="str">
        <f t="shared" si="33"/>
        <v/>
      </c>
      <c r="EU45" s="243" t="str">
        <f t="shared" si="90"/>
        <v/>
      </c>
      <c r="EV45" s="243" t="str">
        <f>IF($B45="","",IF(EQ45="out",-(EU45*$I45*(2*ABS(ET45)/Air!$D$14)^0.5),(EU45*$I45*(2*ABS(ET45)/Air!$C$14)^0.5)))</f>
        <v/>
      </c>
      <c r="EW45" s="32" t="str">
        <f t="shared" si="91"/>
        <v/>
      </c>
      <c r="EX45" s="259" t="str">
        <f t="shared" si="132"/>
        <v/>
      </c>
    </row>
    <row r="46" spans="1:154" customFormat="1" x14ac:dyDescent="0.2">
      <c r="A46" s="61"/>
      <c r="B46" s="247"/>
      <c r="C46" s="247"/>
      <c r="D46" s="247"/>
      <c r="E46" s="247"/>
      <c r="F46" s="247"/>
      <c r="G46" s="239"/>
      <c r="H46" s="239"/>
      <c r="I46" s="239"/>
      <c r="J46" s="239"/>
      <c r="K46" s="239"/>
      <c r="L46" s="62"/>
      <c r="M46" s="247"/>
      <c r="N46" s="247"/>
      <c r="O46" s="63"/>
      <c r="P46" s="92" t="str">
        <f t="shared" si="96"/>
        <v/>
      </c>
      <c r="Q46" s="93" t="str">
        <f t="shared" si="20"/>
        <v/>
      </c>
      <c r="R46" s="99" t="str">
        <f t="shared" si="97"/>
        <v/>
      </c>
      <c r="S46" s="100" t="str">
        <f t="shared" si="98"/>
        <v/>
      </c>
      <c r="T46" s="95" t="str">
        <f t="shared" si="99"/>
        <v/>
      </c>
      <c r="U46" s="231"/>
      <c r="V46" s="124" t="str">
        <f t="shared" si="100"/>
        <v/>
      </c>
      <c r="W46" s="125" t="str">
        <f t="shared" si="5"/>
        <v/>
      </c>
      <c r="X46" s="126" t="str">
        <f t="shared" si="101"/>
        <v/>
      </c>
      <c r="Y46" s="126" t="str">
        <f>IF($B46="","",VLOOKUP(X46,Depth!$A$4:$B$1004,2,1))</f>
        <v/>
      </c>
      <c r="Z46" s="127" t="str">
        <f t="shared" si="7"/>
        <v/>
      </c>
      <c r="AA46" s="128" t="str">
        <f t="shared" si="8"/>
        <v/>
      </c>
      <c r="AB46" s="129" t="str">
        <f t="shared" si="102"/>
        <v/>
      </c>
      <c r="AC46" s="129" t="str">
        <f t="shared" si="10"/>
        <v/>
      </c>
      <c r="AD46" s="31" t="str">
        <f t="shared" si="103"/>
        <v/>
      </c>
      <c r="AE46" s="128" t="str">
        <f t="shared" si="104"/>
        <v/>
      </c>
      <c r="AF46" s="130" t="str">
        <f t="shared" si="105"/>
        <v/>
      </c>
      <c r="AG46" s="122" t="str">
        <f t="shared" si="106"/>
        <v/>
      </c>
      <c r="AH46" s="131" t="str">
        <f t="shared" si="15"/>
        <v/>
      </c>
      <c r="AI46" s="132" t="str">
        <f t="shared" si="107"/>
        <v/>
      </c>
      <c r="AJ46" s="128"/>
      <c r="AK46" s="159" t="str">
        <f t="shared" si="108"/>
        <v/>
      </c>
      <c r="AL46" s="128" t="str">
        <f t="shared" si="109"/>
        <v/>
      </c>
      <c r="AM46" s="128" t="str">
        <f t="shared" si="110"/>
        <v/>
      </c>
      <c r="AN46" s="128" t="str">
        <f t="shared" si="111"/>
        <v/>
      </c>
      <c r="AO46" s="128" t="str">
        <f t="shared" si="38"/>
        <v/>
      </c>
      <c r="AP46" s="160" t="str">
        <f t="shared" si="112"/>
        <v/>
      </c>
      <c r="AQ46" s="31"/>
      <c r="AR46" s="174" t="str">
        <f>IF($B46="","",Air!$C$17*((J46-K46)/10)^Air!$C$28)</f>
        <v/>
      </c>
      <c r="AS46" s="36" t="str">
        <f>IF($B46="","",IF(E$8=B46,E$7,Air!$C$14/2*AR46^2))</f>
        <v/>
      </c>
      <c r="AT46" s="32" t="str">
        <f t="shared" si="113"/>
        <v/>
      </c>
      <c r="AU46" s="32" t="str">
        <f t="shared" si="114"/>
        <v/>
      </c>
      <c r="AV46" s="32" t="str">
        <f>IF($B46="","",Air!$I$11-AU46*Air!$C$14*Air!$I$10-AS46)</f>
        <v/>
      </c>
      <c r="AW46" s="175" t="str">
        <f t="shared" si="115"/>
        <v/>
      </c>
      <c r="AX46" s="175" t="str">
        <f>IF($B46="","",AW46*Air!$C$14*Air!$I$10)</f>
        <v/>
      </c>
      <c r="AY46" s="176" t="str">
        <f>IF($B46="","",AW46*Air!$D$14*Air!$I$10)</f>
        <v/>
      </c>
      <c r="AZ46" s="62"/>
      <c r="BA46" s="250" t="str">
        <f t="shared" si="22"/>
        <v/>
      </c>
      <c r="BB46" s="128" t="str">
        <f t="shared" si="116"/>
        <v/>
      </c>
      <c r="BC46" s="31" t="str">
        <f t="shared" si="117"/>
        <v/>
      </c>
      <c r="BD46" s="251" t="str">
        <f>IF($B46="","",$AO46*ABS(BC46)/Air!$M$8)</f>
        <v/>
      </c>
      <c r="BE46" s="31" t="str">
        <f t="shared" si="45"/>
        <v/>
      </c>
      <c r="BF46" s="251" t="str">
        <f>IF($B46="","",$AO46*ABS($AF46-BC46)/Air!$M$8)</f>
        <v/>
      </c>
      <c r="BG46" s="31" t="str">
        <f t="shared" si="46"/>
        <v/>
      </c>
      <c r="BH46" s="252" t="str">
        <f t="shared" si="47"/>
        <v/>
      </c>
      <c r="BI46" s="32" t="str">
        <f>IF($B46="","",(($AF46-BC46)/ABS($AF46-BC46))*Air!$D$14*BH46/2*(($AF46-BC46)^2)*$AI46*$C46)</f>
        <v/>
      </c>
      <c r="BJ46" s="32" t="str">
        <f>IF($B46="","",(-BC46/ABS(BC46))*Air!$D$14*BE46/8*(BC46^2)*$AM46*$C46)</f>
        <v/>
      </c>
      <c r="BK46" s="32" t="str">
        <f>IF($B46="","",$AK46*$C46*$E46*Air!$D$14*Air!$I$10)</f>
        <v/>
      </c>
      <c r="BL46" s="32" t="str">
        <f t="shared" si="118"/>
        <v/>
      </c>
      <c r="BM46" s="32" t="str">
        <f t="shared" si="49"/>
        <v/>
      </c>
      <c r="BN46" s="32" t="str">
        <f t="shared" si="119"/>
        <v/>
      </c>
      <c r="BO46" s="254" t="str">
        <f t="shared" si="24"/>
        <v/>
      </c>
      <c r="BP46" s="243"/>
      <c r="BQ46" s="243"/>
      <c r="BR46" s="32" t="str">
        <f t="shared" si="25"/>
        <v/>
      </c>
      <c r="BS46" s="243" t="str">
        <f t="shared" si="50"/>
        <v/>
      </c>
      <c r="BT46" s="243" t="str">
        <f>IF($B46="","",IF(BO46="out",-(BS46*$I46*(2*ABS(BR46)/Air!$D$14)^0.5),(BS46*$I46*(2*ABS(BR46)/Air!$C$14)^0.5)))</f>
        <v/>
      </c>
      <c r="BU46" s="32" t="str">
        <f t="shared" si="51"/>
        <v/>
      </c>
      <c r="BV46" s="217" t="str">
        <f t="shared" si="120"/>
        <v/>
      </c>
      <c r="BW46" s="31" t="str">
        <f t="shared" si="53"/>
        <v/>
      </c>
      <c r="BX46" s="251" t="str">
        <f>IF($B46="","",$AO46*ABS(BW46)/Air!$M$8)</f>
        <v/>
      </c>
      <c r="BY46" s="31" t="str">
        <f t="shared" si="54"/>
        <v/>
      </c>
      <c r="BZ46" s="251" t="str">
        <f>IF($B46="","",$AO46*ABS($AF46-BW46)/Air!$M$8)</f>
        <v/>
      </c>
      <c r="CA46" s="31" t="str">
        <f t="shared" si="55"/>
        <v/>
      </c>
      <c r="CB46" s="31" t="str">
        <f t="shared" si="56"/>
        <v/>
      </c>
      <c r="CC46" s="32" t="str">
        <f>IF($B46="","",(($AF46-BW46)/ABS($AF46-BW46))*Air!$D$14*CB46/2*(($AF46-BW46)^2)*$AI46*$C46)</f>
        <v/>
      </c>
      <c r="CD46" s="32" t="str">
        <f>IF($B46="","",(-BW46/ABS(BW46))*Air!$D$14*BY46/8*(BW46^2)*$AM46*$C46)</f>
        <v/>
      </c>
      <c r="CE46" s="32" t="str">
        <f>IF($B46="","",$AK46*$C46*$E46*Air!$D$14*Air!$I$10)</f>
        <v/>
      </c>
      <c r="CF46" s="32" t="str">
        <f t="shared" si="121"/>
        <v/>
      </c>
      <c r="CG46" s="32" t="str">
        <f t="shared" si="58"/>
        <v/>
      </c>
      <c r="CH46" s="32" t="str">
        <f t="shared" si="122"/>
        <v/>
      </c>
      <c r="CI46" s="254" t="str">
        <f t="shared" si="26"/>
        <v/>
      </c>
      <c r="CJ46" s="243"/>
      <c r="CK46" s="243"/>
      <c r="CL46" s="32" t="str">
        <f t="shared" si="27"/>
        <v/>
      </c>
      <c r="CM46" s="243" t="str">
        <f t="shared" si="60"/>
        <v/>
      </c>
      <c r="CN46" s="243" t="str">
        <f>IF($B46="","",IF(CI46="out",-(CM46*$I46*(2*ABS(CL46)/Air!$D$14)^0.5),(CM46*$I46*(2*ABS(CL46)/Air!$C$14)^0.5)))</f>
        <v/>
      </c>
      <c r="CO46" s="32" t="str">
        <f t="shared" si="61"/>
        <v/>
      </c>
      <c r="CP46" s="217" t="str">
        <f t="shared" si="123"/>
        <v/>
      </c>
      <c r="CQ46" s="31" t="str">
        <f t="shared" si="63"/>
        <v/>
      </c>
      <c r="CR46" s="251" t="str">
        <f>IF($B46="","",$AO46*ABS(CQ46)/Air!$M$8)</f>
        <v/>
      </c>
      <c r="CS46" s="31" t="str">
        <f t="shared" si="64"/>
        <v/>
      </c>
      <c r="CT46" s="251" t="str">
        <f>IF($B46="","",$AO46*ABS($AF46-CQ46)/Air!$M$8)</f>
        <v/>
      </c>
      <c r="CU46" s="31" t="str">
        <f t="shared" si="65"/>
        <v/>
      </c>
      <c r="CV46" s="31" t="str">
        <f t="shared" si="66"/>
        <v/>
      </c>
      <c r="CW46" s="32" t="str">
        <f>IF($B46="","",(($AF46-CQ46)/ABS($AF46-CQ46))*Air!$D$14*CV46/2*(($AF46-CQ46)^2)*$AI46*$C46)</f>
        <v/>
      </c>
      <c r="CX46" s="32" t="str">
        <f>IF($B46="","",(-CQ46/ABS(CQ46))*Air!$D$14*CS46/8*(CQ46^2)*$AM46*$C46)</f>
        <v/>
      </c>
      <c r="CY46" s="32" t="str">
        <f>IF($B46="","",$AK46*$C46*$E46*Air!$D$14*Air!$I$10)</f>
        <v/>
      </c>
      <c r="CZ46" s="32" t="str">
        <f t="shared" si="124"/>
        <v/>
      </c>
      <c r="DA46" s="32" t="str">
        <f t="shared" si="68"/>
        <v/>
      </c>
      <c r="DB46" s="32" t="str">
        <f t="shared" si="125"/>
        <v/>
      </c>
      <c r="DC46" s="254" t="str">
        <f t="shared" si="28"/>
        <v/>
      </c>
      <c r="DD46" s="243"/>
      <c r="DE46" s="243"/>
      <c r="DF46" s="32" t="str">
        <f t="shared" si="29"/>
        <v/>
      </c>
      <c r="DG46" s="243" t="str">
        <f t="shared" si="70"/>
        <v/>
      </c>
      <c r="DH46" s="243" t="str">
        <f>IF($B46="","",IF(DC46="out",-(DG46*$I46*(2*ABS(DF46)/Air!$D$14)^0.5),(DG46*$I46*(2*ABS(DF46)/Air!$C$14)^0.5)))</f>
        <v/>
      </c>
      <c r="DI46" s="32" t="str">
        <f t="shared" si="71"/>
        <v/>
      </c>
      <c r="DJ46" s="217" t="str">
        <f t="shared" si="126"/>
        <v/>
      </c>
      <c r="DK46" s="31" t="str">
        <f t="shared" si="73"/>
        <v/>
      </c>
      <c r="DL46" s="251" t="str">
        <f>IF($B46="","",$AO46*ABS(DK46)/Air!$M$8)</f>
        <v/>
      </c>
      <c r="DM46" s="31" t="str">
        <f t="shared" si="74"/>
        <v/>
      </c>
      <c r="DN46" s="251" t="str">
        <f>IF($B46="","",$AO46*ABS($AF46-DK46)/Air!$M$8)</f>
        <v/>
      </c>
      <c r="DO46" s="31" t="str">
        <f t="shared" si="75"/>
        <v/>
      </c>
      <c r="DP46" s="31" t="str">
        <f t="shared" si="76"/>
        <v/>
      </c>
      <c r="DQ46" s="32" t="str">
        <f>IF($B46="","",(($AF46-DK46)/ABS($AF46-DK46))*Air!$D$14*DP46/2*(($AF46-DK46)^2)*$AI46*$C46)</f>
        <v/>
      </c>
      <c r="DR46" s="32" t="str">
        <f>IF($B46="","",(-DK46/ABS(DK46))*Air!$D$14*DM46/8*(DK46^2)*$AM46*$C46)</f>
        <v/>
      </c>
      <c r="DS46" s="32" t="str">
        <f>IF($B46="","",$AK46*$C46*$E46*Air!$D$14*Air!$I$10)</f>
        <v/>
      </c>
      <c r="DT46" s="32" t="str">
        <f t="shared" si="127"/>
        <v/>
      </c>
      <c r="DU46" s="32" t="str">
        <f t="shared" si="78"/>
        <v/>
      </c>
      <c r="DV46" s="32" t="str">
        <f t="shared" si="128"/>
        <v/>
      </c>
      <c r="DW46" s="254" t="str">
        <f t="shared" si="30"/>
        <v/>
      </c>
      <c r="DX46" s="243"/>
      <c r="DY46" s="243"/>
      <c r="DZ46" s="32" t="str">
        <f t="shared" si="31"/>
        <v/>
      </c>
      <c r="EA46" s="243" t="str">
        <f t="shared" si="80"/>
        <v/>
      </c>
      <c r="EB46" s="243" t="str">
        <f>IF($B46="","",IF(DW46="out",-(EA46*$I46*(2*ABS(DZ46)/Air!$D$14)^0.5),(EA46*$I46*(2*ABS(DZ46)/Air!$C$14)^0.5)))</f>
        <v/>
      </c>
      <c r="EC46" s="32" t="str">
        <f t="shared" si="81"/>
        <v/>
      </c>
      <c r="ED46" s="217" t="str">
        <f t="shared" si="129"/>
        <v/>
      </c>
      <c r="EE46" s="31" t="str">
        <f t="shared" si="83"/>
        <v/>
      </c>
      <c r="EF46" s="251" t="str">
        <f>IF($B46="","",$AO46*ABS(EE46)/Air!$M$8)</f>
        <v/>
      </c>
      <c r="EG46" s="31" t="str">
        <f t="shared" si="84"/>
        <v/>
      </c>
      <c r="EH46" s="251" t="str">
        <f>IF($B46="","",$AO46*ABS($AF46-EE46)/Air!$M$8)</f>
        <v/>
      </c>
      <c r="EI46" s="31" t="str">
        <f t="shared" si="85"/>
        <v/>
      </c>
      <c r="EJ46" s="31" t="str">
        <f t="shared" si="86"/>
        <v/>
      </c>
      <c r="EK46" s="32" t="str">
        <f>IF($B46="","",(($AF46-EE46)/ABS($AF46-EE46))*Air!$D$14*EJ46/2*(($AF46-EE46)^2)*$AI46*$C46)</f>
        <v/>
      </c>
      <c r="EL46" s="32" t="str">
        <f>IF($B46="","",(-EE46/ABS(EE46))*Air!$D$14*EG46/8*(EE46^2)*$AM46*$C46)</f>
        <v/>
      </c>
      <c r="EM46" s="32" t="str">
        <f>IF($B46="","",$AK46*$C46*$E46*Air!$D$14*Air!$I$10)</f>
        <v/>
      </c>
      <c r="EN46" s="32" t="str">
        <f t="shared" si="130"/>
        <v/>
      </c>
      <c r="EO46" s="32" t="str">
        <f t="shared" si="88"/>
        <v/>
      </c>
      <c r="EP46" s="32" t="str">
        <f t="shared" si="131"/>
        <v/>
      </c>
      <c r="EQ46" s="254" t="str">
        <f t="shared" si="32"/>
        <v/>
      </c>
      <c r="ER46" s="243"/>
      <c r="ES46" s="243"/>
      <c r="ET46" s="32" t="str">
        <f t="shared" si="33"/>
        <v/>
      </c>
      <c r="EU46" s="243" t="str">
        <f t="shared" si="90"/>
        <v/>
      </c>
      <c r="EV46" s="243" t="str">
        <f>IF($B46="","",IF(EQ46="out",-(EU46*$I46*(2*ABS(ET46)/Air!$D$14)^0.5),(EU46*$I46*(2*ABS(ET46)/Air!$C$14)^0.5)))</f>
        <v/>
      </c>
      <c r="EW46" s="32" t="str">
        <f t="shared" si="91"/>
        <v/>
      </c>
      <c r="EX46" s="259" t="str">
        <f t="shared" si="132"/>
        <v/>
      </c>
    </row>
    <row r="47" spans="1:154" customFormat="1" x14ac:dyDescent="0.2">
      <c r="A47" s="61"/>
      <c r="B47" s="247"/>
      <c r="C47" s="247"/>
      <c r="D47" s="247"/>
      <c r="E47" s="247"/>
      <c r="F47" s="247"/>
      <c r="G47" s="239"/>
      <c r="H47" s="239"/>
      <c r="I47" s="239"/>
      <c r="J47" s="239"/>
      <c r="K47" s="239"/>
      <c r="L47" s="62"/>
      <c r="M47" s="247"/>
      <c r="N47" s="247"/>
      <c r="O47" s="63"/>
      <c r="P47" s="92" t="str">
        <f t="shared" si="96"/>
        <v/>
      </c>
      <c r="Q47" s="93" t="str">
        <f t="shared" si="20"/>
        <v/>
      </c>
      <c r="R47" s="99" t="str">
        <f t="shared" si="97"/>
        <v/>
      </c>
      <c r="S47" s="100" t="str">
        <f t="shared" si="98"/>
        <v/>
      </c>
      <c r="T47" s="95" t="str">
        <f t="shared" si="99"/>
        <v/>
      </c>
      <c r="U47" s="231"/>
      <c r="V47" s="124" t="str">
        <f t="shared" si="100"/>
        <v/>
      </c>
      <c r="W47" s="125" t="str">
        <f t="shared" si="5"/>
        <v/>
      </c>
      <c r="X47" s="126" t="str">
        <f t="shared" si="101"/>
        <v/>
      </c>
      <c r="Y47" s="126" t="str">
        <f>IF($B47="","",VLOOKUP(X47,Depth!$A$4:$B$1004,2,1))</f>
        <v/>
      </c>
      <c r="Z47" s="127" t="str">
        <f t="shared" si="7"/>
        <v/>
      </c>
      <c r="AA47" s="128" t="str">
        <f t="shared" si="8"/>
        <v/>
      </c>
      <c r="AB47" s="129" t="str">
        <f t="shared" si="102"/>
        <v/>
      </c>
      <c r="AC47" s="129" t="str">
        <f t="shared" si="10"/>
        <v/>
      </c>
      <c r="AD47" s="31" t="str">
        <f t="shared" si="103"/>
        <v/>
      </c>
      <c r="AE47" s="128" t="str">
        <f t="shared" si="104"/>
        <v/>
      </c>
      <c r="AF47" s="130" t="str">
        <f t="shared" si="105"/>
        <v/>
      </c>
      <c r="AG47" s="122" t="str">
        <f t="shared" si="106"/>
        <v/>
      </c>
      <c r="AH47" s="131" t="str">
        <f t="shared" si="15"/>
        <v/>
      </c>
      <c r="AI47" s="132" t="str">
        <f t="shared" si="107"/>
        <v/>
      </c>
      <c r="AJ47" s="128"/>
      <c r="AK47" s="159" t="str">
        <f t="shared" si="108"/>
        <v/>
      </c>
      <c r="AL47" s="128" t="str">
        <f t="shared" si="109"/>
        <v/>
      </c>
      <c r="AM47" s="128" t="str">
        <f t="shared" si="110"/>
        <v/>
      </c>
      <c r="AN47" s="128" t="str">
        <f t="shared" si="111"/>
        <v/>
      </c>
      <c r="AO47" s="128" t="str">
        <f t="shared" si="38"/>
        <v/>
      </c>
      <c r="AP47" s="160" t="str">
        <f t="shared" si="112"/>
        <v/>
      </c>
      <c r="AQ47" s="31"/>
      <c r="AR47" s="174" t="str">
        <f>IF($B47="","",Air!$C$17*((J47-K47)/10)^Air!$C$28)</f>
        <v/>
      </c>
      <c r="AS47" s="36" t="str">
        <f>IF($B47="","",IF(E$8=B47,E$7,Air!$C$14/2*AR47^2))</f>
        <v/>
      </c>
      <c r="AT47" s="32" t="str">
        <f t="shared" si="113"/>
        <v/>
      </c>
      <c r="AU47" s="32" t="str">
        <f t="shared" si="114"/>
        <v/>
      </c>
      <c r="AV47" s="32" t="str">
        <f>IF($B47="","",Air!$I$11-AU47*Air!$C$14*Air!$I$10-AS47)</f>
        <v/>
      </c>
      <c r="AW47" s="175" t="str">
        <f t="shared" si="115"/>
        <v/>
      </c>
      <c r="AX47" s="175" t="str">
        <f>IF($B47="","",AW47*Air!$C$14*Air!$I$10)</f>
        <v/>
      </c>
      <c r="AY47" s="176" t="str">
        <f>IF($B47="","",AW47*Air!$D$14*Air!$I$10)</f>
        <v/>
      </c>
      <c r="AZ47" s="62"/>
      <c r="BA47" s="250" t="str">
        <f t="shared" si="22"/>
        <v/>
      </c>
      <c r="BB47" s="128" t="str">
        <f t="shared" si="116"/>
        <v/>
      </c>
      <c r="BC47" s="31" t="str">
        <f t="shared" si="117"/>
        <v/>
      </c>
      <c r="BD47" s="251" t="str">
        <f>IF($B47="","",$AO47*ABS(BC47)/Air!$M$8)</f>
        <v/>
      </c>
      <c r="BE47" s="31" t="str">
        <f t="shared" si="45"/>
        <v/>
      </c>
      <c r="BF47" s="251" t="str">
        <f>IF($B47="","",$AO47*ABS($AF47-BC47)/Air!$M$8)</f>
        <v/>
      </c>
      <c r="BG47" s="31" t="str">
        <f t="shared" si="46"/>
        <v/>
      </c>
      <c r="BH47" s="252" t="str">
        <f t="shared" si="47"/>
        <v/>
      </c>
      <c r="BI47" s="32" t="str">
        <f>IF($B47="","",(($AF47-BC47)/ABS($AF47-BC47))*Air!$D$14*BH47/2*(($AF47-BC47)^2)*$AI47*$C47)</f>
        <v/>
      </c>
      <c r="BJ47" s="32" t="str">
        <f>IF($B47="","",(-BC47/ABS(BC47))*Air!$D$14*BE47/8*(BC47^2)*$AM47*$C47)</f>
        <v/>
      </c>
      <c r="BK47" s="32" t="str">
        <f>IF($B47="","",$AK47*$C47*$E47*Air!$D$14*Air!$I$10)</f>
        <v/>
      </c>
      <c r="BL47" s="32" t="str">
        <f t="shared" si="118"/>
        <v/>
      </c>
      <c r="BM47" s="32" t="str">
        <f t="shared" si="49"/>
        <v/>
      </c>
      <c r="BN47" s="32" t="str">
        <f t="shared" si="119"/>
        <v/>
      </c>
      <c r="BO47" s="254" t="str">
        <f t="shared" si="24"/>
        <v/>
      </c>
      <c r="BP47" s="243"/>
      <c r="BQ47" s="243"/>
      <c r="BR47" s="32" t="str">
        <f t="shared" si="25"/>
        <v/>
      </c>
      <c r="BS47" s="243" t="str">
        <f t="shared" si="50"/>
        <v/>
      </c>
      <c r="BT47" s="243" t="str">
        <f>IF($B47="","",IF(BO47="out",-(BS47*$I47*(2*ABS(BR47)/Air!$D$14)^0.5),(BS47*$I47*(2*ABS(BR47)/Air!$C$14)^0.5)))</f>
        <v/>
      </c>
      <c r="BU47" s="32" t="str">
        <f t="shared" si="51"/>
        <v/>
      </c>
      <c r="BV47" s="217" t="str">
        <f t="shared" si="120"/>
        <v/>
      </c>
      <c r="BW47" s="31" t="str">
        <f t="shared" si="53"/>
        <v/>
      </c>
      <c r="BX47" s="251" t="str">
        <f>IF($B47="","",$AO47*ABS(BW47)/Air!$M$8)</f>
        <v/>
      </c>
      <c r="BY47" s="31" t="str">
        <f t="shared" si="54"/>
        <v/>
      </c>
      <c r="BZ47" s="251" t="str">
        <f>IF($B47="","",$AO47*ABS($AF47-BW47)/Air!$M$8)</f>
        <v/>
      </c>
      <c r="CA47" s="31" t="str">
        <f t="shared" si="55"/>
        <v/>
      </c>
      <c r="CB47" s="31" t="str">
        <f t="shared" si="56"/>
        <v/>
      </c>
      <c r="CC47" s="32" t="str">
        <f>IF($B47="","",(($AF47-BW47)/ABS($AF47-BW47))*Air!$D$14*CB47/2*(($AF47-BW47)^2)*$AI47*$C47)</f>
        <v/>
      </c>
      <c r="CD47" s="32" t="str">
        <f>IF($B47="","",(-BW47/ABS(BW47))*Air!$D$14*BY47/8*(BW47^2)*$AM47*$C47)</f>
        <v/>
      </c>
      <c r="CE47" s="32" t="str">
        <f>IF($B47="","",$AK47*$C47*$E47*Air!$D$14*Air!$I$10)</f>
        <v/>
      </c>
      <c r="CF47" s="32" t="str">
        <f t="shared" si="121"/>
        <v/>
      </c>
      <c r="CG47" s="32" t="str">
        <f t="shared" si="58"/>
        <v/>
      </c>
      <c r="CH47" s="32" t="str">
        <f t="shared" si="122"/>
        <v/>
      </c>
      <c r="CI47" s="254" t="str">
        <f t="shared" si="26"/>
        <v/>
      </c>
      <c r="CJ47" s="243"/>
      <c r="CK47" s="243"/>
      <c r="CL47" s="32" t="str">
        <f t="shared" si="27"/>
        <v/>
      </c>
      <c r="CM47" s="243" t="str">
        <f t="shared" si="60"/>
        <v/>
      </c>
      <c r="CN47" s="243" t="str">
        <f>IF($B47="","",IF(CI47="out",-(CM47*$I47*(2*ABS(CL47)/Air!$D$14)^0.5),(CM47*$I47*(2*ABS(CL47)/Air!$C$14)^0.5)))</f>
        <v/>
      </c>
      <c r="CO47" s="32" t="str">
        <f t="shared" si="61"/>
        <v/>
      </c>
      <c r="CP47" s="217" t="str">
        <f t="shared" si="123"/>
        <v/>
      </c>
      <c r="CQ47" s="31" t="str">
        <f t="shared" si="63"/>
        <v/>
      </c>
      <c r="CR47" s="251" t="str">
        <f>IF($B47="","",$AO47*ABS(CQ47)/Air!$M$8)</f>
        <v/>
      </c>
      <c r="CS47" s="31" t="str">
        <f t="shared" si="64"/>
        <v/>
      </c>
      <c r="CT47" s="251" t="str">
        <f>IF($B47="","",$AO47*ABS($AF47-CQ47)/Air!$M$8)</f>
        <v/>
      </c>
      <c r="CU47" s="31" t="str">
        <f t="shared" si="65"/>
        <v/>
      </c>
      <c r="CV47" s="31" t="str">
        <f t="shared" si="66"/>
        <v/>
      </c>
      <c r="CW47" s="32" t="str">
        <f>IF($B47="","",(($AF47-CQ47)/ABS($AF47-CQ47))*Air!$D$14*CV47/2*(($AF47-CQ47)^2)*$AI47*$C47)</f>
        <v/>
      </c>
      <c r="CX47" s="32" t="str">
        <f>IF($B47="","",(-CQ47/ABS(CQ47))*Air!$D$14*CS47/8*(CQ47^2)*$AM47*$C47)</f>
        <v/>
      </c>
      <c r="CY47" s="32" t="str">
        <f>IF($B47="","",$AK47*$C47*$E47*Air!$D$14*Air!$I$10)</f>
        <v/>
      </c>
      <c r="CZ47" s="32" t="str">
        <f t="shared" si="124"/>
        <v/>
      </c>
      <c r="DA47" s="32" t="str">
        <f t="shared" si="68"/>
        <v/>
      </c>
      <c r="DB47" s="32" t="str">
        <f t="shared" si="125"/>
        <v/>
      </c>
      <c r="DC47" s="254" t="str">
        <f t="shared" si="28"/>
        <v/>
      </c>
      <c r="DD47" s="243"/>
      <c r="DE47" s="243"/>
      <c r="DF47" s="32" t="str">
        <f t="shared" si="29"/>
        <v/>
      </c>
      <c r="DG47" s="243" t="str">
        <f t="shared" si="70"/>
        <v/>
      </c>
      <c r="DH47" s="243" t="str">
        <f>IF($B47="","",IF(DC47="out",-(DG47*$I47*(2*ABS(DF47)/Air!$D$14)^0.5),(DG47*$I47*(2*ABS(DF47)/Air!$C$14)^0.5)))</f>
        <v/>
      </c>
      <c r="DI47" s="32" t="str">
        <f t="shared" si="71"/>
        <v/>
      </c>
      <c r="DJ47" s="217" t="str">
        <f t="shared" si="126"/>
        <v/>
      </c>
      <c r="DK47" s="31" t="str">
        <f t="shared" si="73"/>
        <v/>
      </c>
      <c r="DL47" s="251" t="str">
        <f>IF($B47="","",$AO47*ABS(DK47)/Air!$M$8)</f>
        <v/>
      </c>
      <c r="DM47" s="31" t="str">
        <f t="shared" si="74"/>
        <v/>
      </c>
      <c r="DN47" s="251" t="str">
        <f>IF($B47="","",$AO47*ABS($AF47-DK47)/Air!$M$8)</f>
        <v/>
      </c>
      <c r="DO47" s="31" t="str">
        <f t="shared" si="75"/>
        <v/>
      </c>
      <c r="DP47" s="31" t="str">
        <f t="shared" si="76"/>
        <v/>
      </c>
      <c r="DQ47" s="32" t="str">
        <f>IF($B47="","",(($AF47-DK47)/ABS($AF47-DK47))*Air!$D$14*DP47/2*(($AF47-DK47)^2)*$AI47*$C47)</f>
        <v/>
      </c>
      <c r="DR47" s="32" t="str">
        <f>IF($B47="","",(-DK47/ABS(DK47))*Air!$D$14*DM47/8*(DK47^2)*$AM47*$C47)</f>
        <v/>
      </c>
      <c r="DS47" s="32" t="str">
        <f>IF($B47="","",$AK47*$C47*$E47*Air!$D$14*Air!$I$10)</f>
        <v/>
      </c>
      <c r="DT47" s="32" t="str">
        <f t="shared" si="127"/>
        <v/>
      </c>
      <c r="DU47" s="32" t="str">
        <f t="shared" si="78"/>
        <v/>
      </c>
      <c r="DV47" s="32" t="str">
        <f t="shared" si="128"/>
        <v/>
      </c>
      <c r="DW47" s="254" t="str">
        <f t="shared" si="30"/>
        <v/>
      </c>
      <c r="DX47" s="243"/>
      <c r="DY47" s="243"/>
      <c r="DZ47" s="32" t="str">
        <f t="shared" si="31"/>
        <v/>
      </c>
      <c r="EA47" s="243" t="str">
        <f t="shared" si="80"/>
        <v/>
      </c>
      <c r="EB47" s="243" t="str">
        <f>IF($B47="","",IF(DW47="out",-(EA47*$I47*(2*ABS(DZ47)/Air!$D$14)^0.5),(EA47*$I47*(2*ABS(DZ47)/Air!$C$14)^0.5)))</f>
        <v/>
      </c>
      <c r="EC47" s="32" t="str">
        <f t="shared" si="81"/>
        <v/>
      </c>
      <c r="ED47" s="217" t="str">
        <f t="shared" si="129"/>
        <v/>
      </c>
      <c r="EE47" s="31" t="str">
        <f t="shared" si="83"/>
        <v/>
      </c>
      <c r="EF47" s="251" t="str">
        <f>IF($B47="","",$AO47*ABS(EE47)/Air!$M$8)</f>
        <v/>
      </c>
      <c r="EG47" s="31" t="str">
        <f t="shared" si="84"/>
        <v/>
      </c>
      <c r="EH47" s="251" t="str">
        <f>IF($B47="","",$AO47*ABS($AF47-EE47)/Air!$M$8)</f>
        <v/>
      </c>
      <c r="EI47" s="31" t="str">
        <f t="shared" si="85"/>
        <v/>
      </c>
      <c r="EJ47" s="31" t="str">
        <f t="shared" si="86"/>
        <v/>
      </c>
      <c r="EK47" s="32" t="str">
        <f>IF($B47="","",(($AF47-EE47)/ABS($AF47-EE47))*Air!$D$14*EJ47/2*(($AF47-EE47)^2)*$AI47*$C47)</f>
        <v/>
      </c>
      <c r="EL47" s="32" t="str">
        <f>IF($B47="","",(-EE47/ABS(EE47))*Air!$D$14*EG47/8*(EE47^2)*$AM47*$C47)</f>
        <v/>
      </c>
      <c r="EM47" s="32" t="str">
        <f>IF($B47="","",$AK47*$C47*$E47*Air!$D$14*Air!$I$10)</f>
        <v/>
      </c>
      <c r="EN47" s="32" t="str">
        <f t="shared" si="130"/>
        <v/>
      </c>
      <c r="EO47" s="32" t="str">
        <f t="shared" si="88"/>
        <v/>
      </c>
      <c r="EP47" s="32" t="str">
        <f t="shared" si="131"/>
        <v/>
      </c>
      <c r="EQ47" s="254" t="str">
        <f t="shared" si="32"/>
        <v/>
      </c>
      <c r="ER47" s="243"/>
      <c r="ES47" s="243"/>
      <c r="ET47" s="32" t="str">
        <f t="shared" si="33"/>
        <v/>
      </c>
      <c r="EU47" s="243" t="str">
        <f t="shared" si="90"/>
        <v/>
      </c>
      <c r="EV47" s="243" t="str">
        <f>IF($B47="","",IF(EQ47="out",-(EU47*$I47*(2*ABS(ET47)/Air!$D$14)^0.5),(EU47*$I47*(2*ABS(ET47)/Air!$C$14)^0.5)))</f>
        <v/>
      </c>
      <c r="EW47" s="32" t="str">
        <f t="shared" si="91"/>
        <v/>
      </c>
      <c r="EX47" s="259" t="str">
        <f t="shared" si="132"/>
        <v/>
      </c>
    </row>
    <row r="48" spans="1:154" customFormat="1" x14ac:dyDescent="0.2">
      <c r="A48" s="61"/>
      <c r="B48" s="247"/>
      <c r="C48" s="247"/>
      <c r="D48" s="247"/>
      <c r="E48" s="247"/>
      <c r="F48" s="247"/>
      <c r="G48" s="239"/>
      <c r="H48" s="239"/>
      <c r="I48" s="239"/>
      <c r="J48" s="239"/>
      <c r="K48" s="239"/>
      <c r="L48" s="62"/>
      <c r="M48" s="247"/>
      <c r="N48" s="247"/>
      <c r="O48" s="63"/>
      <c r="P48" s="92" t="str">
        <f t="shared" si="96"/>
        <v/>
      </c>
      <c r="Q48" s="93" t="str">
        <f t="shared" si="20"/>
        <v/>
      </c>
      <c r="R48" s="99" t="str">
        <f t="shared" si="97"/>
        <v/>
      </c>
      <c r="S48" s="100" t="str">
        <f t="shared" si="98"/>
        <v/>
      </c>
      <c r="T48" s="95" t="str">
        <f t="shared" si="99"/>
        <v/>
      </c>
      <c r="U48" s="231"/>
      <c r="V48" s="124" t="str">
        <f t="shared" si="100"/>
        <v/>
      </c>
      <c r="W48" s="125" t="str">
        <f t="shared" si="5"/>
        <v/>
      </c>
      <c r="X48" s="126" t="str">
        <f t="shared" si="101"/>
        <v/>
      </c>
      <c r="Y48" s="126" t="str">
        <f>IF($B48="","",VLOOKUP(X48,Depth!$A$4:$B$1004,2,1))</f>
        <v/>
      </c>
      <c r="Z48" s="127" t="str">
        <f t="shared" si="7"/>
        <v/>
      </c>
      <c r="AA48" s="128" t="str">
        <f t="shared" si="8"/>
        <v/>
      </c>
      <c r="AB48" s="129" t="str">
        <f t="shared" si="102"/>
        <v/>
      </c>
      <c r="AC48" s="129" t="str">
        <f t="shared" si="10"/>
        <v/>
      </c>
      <c r="AD48" s="31" t="str">
        <f t="shared" si="103"/>
        <v/>
      </c>
      <c r="AE48" s="128" t="str">
        <f t="shared" si="104"/>
        <v/>
      </c>
      <c r="AF48" s="130" t="str">
        <f t="shared" si="105"/>
        <v/>
      </c>
      <c r="AG48" s="122" t="str">
        <f t="shared" si="106"/>
        <v/>
      </c>
      <c r="AH48" s="131" t="str">
        <f t="shared" si="15"/>
        <v/>
      </c>
      <c r="AI48" s="132" t="str">
        <f t="shared" si="107"/>
        <v/>
      </c>
      <c r="AJ48" s="128"/>
      <c r="AK48" s="159" t="str">
        <f t="shared" si="108"/>
        <v/>
      </c>
      <c r="AL48" s="128" t="str">
        <f t="shared" si="109"/>
        <v/>
      </c>
      <c r="AM48" s="128" t="str">
        <f t="shared" si="110"/>
        <v/>
      </c>
      <c r="AN48" s="128" t="str">
        <f t="shared" si="111"/>
        <v/>
      </c>
      <c r="AO48" s="128" t="str">
        <f t="shared" si="38"/>
        <v/>
      </c>
      <c r="AP48" s="160" t="str">
        <f t="shared" si="112"/>
        <v/>
      </c>
      <c r="AQ48" s="31"/>
      <c r="AR48" s="174" t="str">
        <f>IF($B48="","",Air!$C$17*((J48-K48)/10)^Air!$C$28)</f>
        <v/>
      </c>
      <c r="AS48" s="36" t="str">
        <f>IF($B48="","",IF(E$8=B48,E$7,Air!$C$14/2*AR48^2))</f>
        <v/>
      </c>
      <c r="AT48" s="32" t="str">
        <f t="shared" si="113"/>
        <v/>
      </c>
      <c r="AU48" s="32" t="str">
        <f t="shared" si="114"/>
        <v/>
      </c>
      <c r="AV48" s="32" t="str">
        <f>IF($B48="","",Air!$I$11-AU48*Air!$C$14*Air!$I$10-AS48)</f>
        <v/>
      </c>
      <c r="AW48" s="175" t="str">
        <f t="shared" si="115"/>
        <v/>
      </c>
      <c r="AX48" s="175" t="str">
        <f>IF($B48="","",AW48*Air!$C$14*Air!$I$10)</f>
        <v/>
      </c>
      <c r="AY48" s="176" t="str">
        <f>IF($B48="","",AW48*Air!$D$14*Air!$I$10)</f>
        <v/>
      </c>
      <c r="AZ48" s="62"/>
      <c r="BA48" s="250" t="str">
        <f t="shared" si="22"/>
        <v/>
      </c>
      <c r="BB48" s="128" t="str">
        <f t="shared" si="116"/>
        <v/>
      </c>
      <c r="BC48" s="31" t="str">
        <f t="shared" si="117"/>
        <v/>
      </c>
      <c r="BD48" s="251" t="str">
        <f>IF($B48="","",$AO48*ABS(BC48)/Air!$M$8)</f>
        <v/>
      </c>
      <c r="BE48" s="31" t="str">
        <f t="shared" si="45"/>
        <v/>
      </c>
      <c r="BF48" s="251" t="str">
        <f>IF($B48="","",$AO48*ABS($AF48-BC48)/Air!$M$8)</f>
        <v/>
      </c>
      <c r="BG48" s="31" t="str">
        <f t="shared" si="46"/>
        <v/>
      </c>
      <c r="BH48" s="252" t="str">
        <f t="shared" si="47"/>
        <v/>
      </c>
      <c r="BI48" s="32" t="str">
        <f>IF($B48="","",(($AF48-BC48)/ABS($AF48-BC48))*Air!$D$14*BH48/2*(($AF48-BC48)^2)*$AI48*$C48)</f>
        <v/>
      </c>
      <c r="BJ48" s="32" t="str">
        <f>IF($B48="","",(-BC48/ABS(BC48))*Air!$D$14*BE48/8*(BC48^2)*$AM48*$C48)</f>
        <v/>
      </c>
      <c r="BK48" s="32" t="str">
        <f>IF($B48="","",$AK48*$C48*$E48*Air!$D$14*Air!$I$10)</f>
        <v/>
      </c>
      <c r="BL48" s="32" t="str">
        <f t="shared" si="118"/>
        <v/>
      </c>
      <c r="BM48" s="32" t="str">
        <f t="shared" si="49"/>
        <v/>
      </c>
      <c r="BN48" s="32" t="str">
        <f t="shared" si="119"/>
        <v/>
      </c>
      <c r="BO48" s="254" t="str">
        <f t="shared" si="24"/>
        <v/>
      </c>
      <c r="BP48" s="243"/>
      <c r="BQ48" s="243"/>
      <c r="BR48" s="32" t="str">
        <f t="shared" si="25"/>
        <v/>
      </c>
      <c r="BS48" s="243" t="str">
        <f t="shared" si="50"/>
        <v/>
      </c>
      <c r="BT48" s="243" t="str">
        <f>IF($B48="","",IF(BO48="out",-(BS48*$I48*(2*ABS(BR48)/Air!$D$14)^0.5),(BS48*$I48*(2*ABS(BR48)/Air!$C$14)^0.5)))</f>
        <v/>
      </c>
      <c r="BU48" s="32" t="str">
        <f t="shared" si="51"/>
        <v/>
      </c>
      <c r="BV48" s="217" t="str">
        <f t="shared" si="120"/>
        <v/>
      </c>
      <c r="BW48" s="31" t="str">
        <f t="shared" si="53"/>
        <v/>
      </c>
      <c r="BX48" s="251" t="str">
        <f>IF($B48="","",$AO48*ABS(BW48)/Air!$M$8)</f>
        <v/>
      </c>
      <c r="BY48" s="31" t="str">
        <f t="shared" si="54"/>
        <v/>
      </c>
      <c r="BZ48" s="251" t="str">
        <f>IF($B48="","",$AO48*ABS($AF48-BW48)/Air!$M$8)</f>
        <v/>
      </c>
      <c r="CA48" s="31" t="str">
        <f t="shared" si="55"/>
        <v/>
      </c>
      <c r="CB48" s="31" t="str">
        <f t="shared" si="56"/>
        <v/>
      </c>
      <c r="CC48" s="32" t="str">
        <f>IF($B48="","",(($AF48-BW48)/ABS($AF48-BW48))*Air!$D$14*CB48/2*(($AF48-BW48)^2)*$AI48*$C48)</f>
        <v/>
      </c>
      <c r="CD48" s="32" t="str">
        <f>IF($B48="","",(-BW48/ABS(BW48))*Air!$D$14*BY48/8*(BW48^2)*$AM48*$C48)</f>
        <v/>
      </c>
      <c r="CE48" s="32" t="str">
        <f>IF($B48="","",$AK48*$C48*$E48*Air!$D$14*Air!$I$10)</f>
        <v/>
      </c>
      <c r="CF48" s="32" t="str">
        <f t="shared" si="121"/>
        <v/>
      </c>
      <c r="CG48" s="32" t="str">
        <f t="shared" si="58"/>
        <v/>
      </c>
      <c r="CH48" s="32" t="str">
        <f t="shared" si="122"/>
        <v/>
      </c>
      <c r="CI48" s="254" t="str">
        <f t="shared" si="26"/>
        <v/>
      </c>
      <c r="CJ48" s="243"/>
      <c r="CK48" s="243"/>
      <c r="CL48" s="32" t="str">
        <f t="shared" si="27"/>
        <v/>
      </c>
      <c r="CM48" s="243" t="str">
        <f t="shared" si="60"/>
        <v/>
      </c>
      <c r="CN48" s="243" t="str">
        <f>IF($B48="","",IF(CI48="out",-(CM48*$I48*(2*ABS(CL48)/Air!$D$14)^0.5),(CM48*$I48*(2*ABS(CL48)/Air!$C$14)^0.5)))</f>
        <v/>
      </c>
      <c r="CO48" s="32" t="str">
        <f t="shared" si="61"/>
        <v/>
      </c>
      <c r="CP48" s="217" t="str">
        <f t="shared" si="123"/>
        <v/>
      </c>
      <c r="CQ48" s="31" t="str">
        <f t="shared" si="63"/>
        <v/>
      </c>
      <c r="CR48" s="251" t="str">
        <f>IF($B48="","",$AO48*ABS(CQ48)/Air!$M$8)</f>
        <v/>
      </c>
      <c r="CS48" s="31" t="str">
        <f t="shared" si="64"/>
        <v/>
      </c>
      <c r="CT48" s="251" t="str">
        <f>IF($B48="","",$AO48*ABS($AF48-CQ48)/Air!$M$8)</f>
        <v/>
      </c>
      <c r="CU48" s="31" t="str">
        <f t="shared" si="65"/>
        <v/>
      </c>
      <c r="CV48" s="31" t="str">
        <f t="shared" si="66"/>
        <v/>
      </c>
      <c r="CW48" s="32" t="str">
        <f>IF($B48="","",(($AF48-CQ48)/ABS($AF48-CQ48))*Air!$D$14*CV48/2*(($AF48-CQ48)^2)*$AI48*$C48)</f>
        <v/>
      </c>
      <c r="CX48" s="32" t="str">
        <f>IF($B48="","",(-CQ48/ABS(CQ48))*Air!$D$14*CS48/8*(CQ48^2)*$AM48*$C48)</f>
        <v/>
      </c>
      <c r="CY48" s="32" t="str">
        <f>IF($B48="","",$AK48*$C48*$E48*Air!$D$14*Air!$I$10)</f>
        <v/>
      </c>
      <c r="CZ48" s="32" t="str">
        <f t="shared" si="124"/>
        <v/>
      </c>
      <c r="DA48" s="32" t="str">
        <f t="shared" si="68"/>
        <v/>
      </c>
      <c r="DB48" s="32" t="str">
        <f t="shared" si="125"/>
        <v/>
      </c>
      <c r="DC48" s="254" t="str">
        <f t="shared" si="28"/>
        <v/>
      </c>
      <c r="DD48" s="243"/>
      <c r="DE48" s="243"/>
      <c r="DF48" s="32" t="str">
        <f t="shared" si="29"/>
        <v/>
      </c>
      <c r="DG48" s="243" t="str">
        <f t="shared" si="70"/>
        <v/>
      </c>
      <c r="DH48" s="243" t="str">
        <f>IF($B48="","",IF(DC48="out",-(DG48*$I48*(2*ABS(DF48)/Air!$D$14)^0.5),(DG48*$I48*(2*ABS(DF48)/Air!$C$14)^0.5)))</f>
        <v/>
      </c>
      <c r="DI48" s="32" t="str">
        <f t="shared" si="71"/>
        <v/>
      </c>
      <c r="DJ48" s="217" t="str">
        <f t="shared" si="126"/>
        <v/>
      </c>
      <c r="DK48" s="31" t="str">
        <f t="shared" si="73"/>
        <v/>
      </c>
      <c r="DL48" s="251" t="str">
        <f>IF($B48="","",$AO48*ABS(DK48)/Air!$M$8)</f>
        <v/>
      </c>
      <c r="DM48" s="31" t="str">
        <f t="shared" si="74"/>
        <v/>
      </c>
      <c r="DN48" s="251" t="str">
        <f>IF($B48="","",$AO48*ABS($AF48-DK48)/Air!$M$8)</f>
        <v/>
      </c>
      <c r="DO48" s="31" t="str">
        <f t="shared" si="75"/>
        <v/>
      </c>
      <c r="DP48" s="31" t="str">
        <f t="shared" si="76"/>
        <v/>
      </c>
      <c r="DQ48" s="32" t="str">
        <f>IF($B48="","",(($AF48-DK48)/ABS($AF48-DK48))*Air!$D$14*DP48/2*(($AF48-DK48)^2)*$AI48*$C48)</f>
        <v/>
      </c>
      <c r="DR48" s="32" t="str">
        <f>IF($B48="","",(-DK48/ABS(DK48))*Air!$D$14*DM48/8*(DK48^2)*$AM48*$C48)</f>
        <v/>
      </c>
      <c r="DS48" s="32" t="str">
        <f>IF($B48="","",$AK48*$C48*$E48*Air!$D$14*Air!$I$10)</f>
        <v/>
      </c>
      <c r="DT48" s="32" t="str">
        <f t="shared" si="127"/>
        <v/>
      </c>
      <c r="DU48" s="32" t="str">
        <f t="shared" si="78"/>
        <v/>
      </c>
      <c r="DV48" s="32" t="str">
        <f t="shared" si="128"/>
        <v/>
      </c>
      <c r="DW48" s="254" t="str">
        <f t="shared" si="30"/>
        <v/>
      </c>
      <c r="DX48" s="243"/>
      <c r="DY48" s="243"/>
      <c r="DZ48" s="32" t="str">
        <f t="shared" si="31"/>
        <v/>
      </c>
      <c r="EA48" s="243" t="str">
        <f t="shared" si="80"/>
        <v/>
      </c>
      <c r="EB48" s="243" t="str">
        <f>IF($B48="","",IF(DW48="out",-(EA48*$I48*(2*ABS(DZ48)/Air!$D$14)^0.5),(EA48*$I48*(2*ABS(DZ48)/Air!$C$14)^0.5)))</f>
        <v/>
      </c>
      <c r="EC48" s="32" t="str">
        <f t="shared" si="81"/>
        <v/>
      </c>
      <c r="ED48" s="217" t="str">
        <f t="shared" si="129"/>
        <v/>
      </c>
      <c r="EE48" s="31" t="str">
        <f t="shared" si="83"/>
        <v/>
      </c>
      <c r="EF48" s="251" t="str">
        <f>IF($B48="","",$AO48*ABS(EE48)/Air!$M$8)</f>
        <v/>
      </c>
      <c r="EG48" s="31" t="str">
        <f t="shared" si="84"/>
        <v/>
      </c>
      <c r="EH48" s="251" t="str">
        <f>IF($B48="","",$AO48*ABS($AF48-EE48)/Air!$M$8)</f>
        <v/>
      </c>
      <c r="EI48" s="31" t="str">
        <f t="shared" si="85"/>
        <v/>
      </c>
      <c r="EJ48" s="31" t="str">
        <f t="shared" si="86"/>
        <v/>
      </c>
      <c r="EK48" s="32" t="str">
        <f>IF($B48="","",(($AF48-EE48)/ABS($AF48-EE48))*Air!$D$14*EJ48/2*(($AF48-EE48)^2)*$AI48*$C48)</f>
        <v/>
      </c>
      <c r="EL48" s="32" t="str">
        <f>IF($B48="","",(-EE48/ABS(EE48))*Air!$D$14*EG48/8*(EE48^2)*$AM48*$C48)</f>
        <v/>
      </c>
      <c r="EM48" s="32" t="str">
        <f>IF($B48="","",$AK48*$C48*$E48*Air!$D$14*Air!$I$10)</f>
        <v/>
      </c>
      <c r="EN48" s="32" t="str">
        <f t="shared" si="130"/>
        <v/>
      </c>
      <c r="EO48" s="32" t="str">
        <f t="shared" si="88"/>
        <v/>
      </c>
      <c r="EP48" s="32" t="str">
        <f t="shared" si="131"/>
        <v/>
      </c>
      <c r="EQ48" s="254" t="str">
        <f t="shared" si="32"/>
        <v/>
      </c>
      <c r="ER48" s="243"/>
      <c r="ES48" s="243"/>
      <c r="ET48" s="32" t="str">
        <f t="shared" si="33"/>
        <v/>
      </c>
      <c r="EU48" s="243" t="str">
        <f t="shared" si="90"/>
        <v/>
      </c>
      <c r="EV48" s="243" t="str">
        <f>IF($B48="","",IF(EQ48="out",-(EU48*$I48*(2*ABS(ET48)/Air!$D$14)^0.5),(EU48*$I48*(2*ABS(ET48)/Air!$C$14)^0.5)))</f>
        <v/>
      </c>
      <c r="EW48" s="32" t="str">
        <f t="shared" si="91"/>
        <v/>
      </c>
      <c r="EX48" s="259" t="str">
        <f t="shared" si="132"/>
        <v/>
      </c>
    </row>
    <row r="49" spans="1:154" customFormat="1" x14ac:dyDescent="0.2">
      <c r="A49" s="61"/>
      <c r="B49" s="247"/>
      <c r="C49" s="247"/>
      <c r="D49" s="247"/>
      <c r="E49" s="247"/>
      <c r="F49" s="247"/>
      <c r="G49" s="239"/>
      <c r="H49" s="239"/>
      <c r="I49" s="239"/>
      <c r="J49" s="239"/>
      <c r="K49" s="239"/>
      <c r="L49" s="62"/>
      <c r="M49" s="247"/>
      <c r="N49" s="247"/>
      <c r="O49" s="63"/>
      <c r="P49" s="92" t="str">
        <f t="shared" si="96"/>
        <v/>
      </c>
      <c r="Q49" s="93" t="str">
        <f t="shared" si="20"/>
        <v/>
      </c>
      <c r="R49" s="99" t="str">
        <f t="shared" si="97"/>
        <v/>
      </c>
      <c r="S49" s="100" t="str">
        <f t="shared" si="98"/>
        <v/>
      </c>
      <c r="T49" s="95" t="str">
        <f t="shared" si="99"/>
        <v/>
      </c>
      <c r="U49" s="231"/>
      <c r="V49" s="124" t="str">
        <f t="shared" si="100"/>
        <v/>
      </c>
      <c r="W49" s="125" t="str">
        <f t="shared" si="5"/>
        <v/>
      </c>
      <c r="X49" s="126" t="str">
        <f t="shared" si="101"/>
        <v/>
      </c>
      <c r="Y49" s="126" t="str">
        <f>IF($B49="","",VLOOKUP(X49,Depth!$A$4:$B$1004,2,1))</f>
        <v/>
      </c>
      <c r="Z49" s="127" t="str">
        <f t="shared" si="7"/>
        <v/>
      </c>
      <c r="AA49" s="128" t="str">
        <f t="shared" si="8"/>
        <v/>
      </c>
      <c r="AB49" s="129" t="str">
        <f t="shared" si="102"/>
        <v/>
      </c>
      <c r="AC49" s="129" t="str">
        <f t="shared" si="10"/>
        <v/>
      </c>
      <c r="AD49" s="31" t="str">
        <f t="shared" si="103"/>
        <v/>
      </c>
      <c r="AE49" s="128" t="str">
        <f t="shared" si="104"/>
        <v/>
      </c>
      <c r="AF49" s="130" t="str">
        <f t="shared" si="105"/>
        <v/>
      </c>
      <c r="AG49" s="122" t="str">
        <f t="shared" si="106"/>
        <v/>
      </c>
      <c r="AH49" s="131" t="str">
        <f t="shared" si="15"/>
        <v/>
      </c>
      <c r="AI49" s="132" t="str">
        <f t="shared" si="107"/>
        <v/>
      </c>
      <c r="AJ49" s="128"/>
      <c r="AK49" s="159" t="str">
        <f t="shared" si="108"/>
        <v/>
      </c>
      <c r="AL49" s="128" t="str">
        <f t="shared" si="109"/>
        <v/>
      </c>
      <c r="AM49" s="128" t="str">
        <f t="shared" si="110"/>
        <v/>
      </c>
      <c r="AN49" s="128" t="str">
        <f t="shared" si="111"/>
        <v/>
      </c>
      <c r="AO49" s="128" t="str">
        <f t="shared" si="38"/>
        <v/>
      </c>
      <c r="AP49" s="160" t="str">
        <f t="shared" si="112"/>
        <v/>
      </c>
      <c r="AQ49" s="31"/>
      <c r="AR49" s="174" t="str">
        <f>IF($B49="","",Air!$C$17*((J49-K49)/10)^Air!$C$28)</f>
        <v/>
      </c>
      <c r="AS49" s="36" t="str">
        <f>IF($B49="","",IF(E$8=B49,E$7,Air!$C$14/2*AR49^2))</f>
        <v/>
      </c>
      <c r="AT49" s="32" t="str">
        <f t="shared" si="113"/>
        <v/>
      </c>
      <c r="AU49" s="32" t="str">
        <f t="shared" si="114"/>
        <v/>
      </c>
      <c r="AV49" s="32" t="str">
        <f>IF($B49="","",Air!$I$11-AU49*Air!$C$14*Air!$I$10-AS49)</f>
        <v/>
      </c>
      <c r="AW49" s="175" t="str">
        <f t="shared" si="115"/>
        <v/>
      </c>
      <c r="AX49" s="175" t="str">
        <f>IF($B49="","",AW49*Air!$C$14*Air!$I$10)</f>
        <v/>
      </c>
      <c r="AY49" s="176" t="str">
        <f>IF($B49="","",AW49*Air!$D$14*Air!$I$10)</f>
        <v/>
      </c>
      <c r="AZ49" s="62"/>
      <c r="BA49" s="250" t="str">
        <f t="shared" si="22"/>
        <v/>
      </c>
      <c r="BB49" s="128" t="str">
        <f t="shared" si="116"/>
        <v/>
      </c>
      <c r="BC49" s="31" t="str">
        <f t="shared" si="117"/>
        <v/>
      </c>
      <c r="BD49" s="251" t="str">
        <f>IF($B49="","",$AO49*ABS(BC49)/Air!$M$8)</f>
        <v/>
      </c>
      <c r="BE49" s="31" t="str">
        <f t="shared" si="45"/>
        <v/>
      </c>
      <c r="BF49" s="251" t="str">
        <f>IF($B49="","",$AO49*ABS($AF49-BC49)/Air!$M$8)</f>
        <v/>
      </c>
      <c r="BG49" s="31" t="str">
        <f t="shared" si="46"/>
        <v/>
      </c>
      <c r="BH49" s="252" t="str">
        <f t="shared" si="47"/>
        <v/>
      </c>
      <c r="BI49" s="32" t="str">
        <f>IF($B49="","",(($AF49-BC49)/ABS($AF49-BC49))*Air!$D$14*BH49/2*(($AF49-BC49)^2)*$AI49*$C49)</f>
        <v/>
      </c>
      <c r="BJ49" s="32" t="str">
        <f>IF($B49="","",(-BC49/ABS(BC49))*Air!$D$14*BE49/8*(BC49^2)*$AM49*$C49)</f>
        <v/>
      </c>
      <c r="BK49" s="32" t="str">
        <f>IF($B49="","",$AK49*$C49*$E49*Air!$D$14*Air!$I$10)</f>
        <v/>
      </c>
      <c r="BL49" s="32" t="str">
        <f t="shared" si="118"/>
        <v/>
      </c>
      <c r="BM49" s="32" t="str">
        <f t="shared" si="49"/>
        <v/>
      </c>
      <c r="BN49" s="32" t="str">
        <f t="shared" si="119"/>
        <v/>
      </c>
      <c r="BO49" s="254" t="str">
        <f t="shared" si="24"/>
        <v/>
      </c>
      <c r="BP49" s="243"/>
      <c r="BQ49" s="243"/>
      <c r="BR49" s="32" t="str">
        <f t="shared" si="25"/>
        <v/>
      </c>
      <c r="BS49" s="243" t="str">
        <f t="shared" si="50"/>
        <v/>
      </c>
      <c r="BT49" s="243" t="str">
        <f>IF($B49="","",IF(BO49="out",-(BS49*$I49*(2*ABS(BR49)/Air!$D$14)^0.5),(BS49*$I49*(2*ABS(BR49)/Air!$C$14)^0.5)))</f>
        <v/>
      </c>
      <c r="BU49" s="32" t="str">
        <f t="shared" si="51"/>
        <v/>
      </c>
      <c r="BV49" s="217" t="str">
        <f t="shared" si="120"/>
        <v/>
      </c>
      <c r="BW49" s="31" t="str">
        <f t="shared" si="53"/>
        <v/>
      </c>
      <c r="BX49" s="251" t="str">
        <f>IF($B49="","",$AO49*ABS(BW49)/Air!$M$8)</f>
        <v/>
      </c>
      <c r="BY49" s="31" t="str">
        <f t="shared" si="54"/>
        <v/>
      </c>
      <c r="BZ49" s="251" t="str">
        <f>IF($B49="","",$AO49*ABS($AF49-BW49)/Air!$M$8)</f>
        <v/>
      </c>
      <c r="CA49" s="31" t="str">
        <f t="shared" si="55"/>
        <v/>
      </c>
      <c r="CB49" s="31" t="str">
        <f t="shared" si="56"/>
        <v/>
      </c>
      <c r="CC49" s="32" t="str">
        <f>IF($B49="","",(($AF49-BW49)/ABS($AF49-BW49))*Air!$D$14*CB49/2*(($AF49-BW49)^2)*$AI49*$C49)</f>
        <v/>
      </c>
      <c r="CD49" s="32" t="str">
        <f>IF($B49="","",(-BW49/ABS(BW49))*Air!$D$14*BY49/8*(BW49^2)*$AM49*$C49)</f>
        <v/>
      </c>
      <c r="CE49" s="32" t="str">
        <f>IF($B49="","",$AK49*$C49*$E49*Air!$D$14*Air!$I$10)</f>
        <v/>
      </c>
      <c r="CF49" s="32" t="str">
        <f t="shared" si="121"/>
        <v/>
      </c>
      <c r="CG49" s="32" t="str">
        <f t="shared" si="58"/>
        <v/>
      </c>
      <c r="CH49" s="32" t="str">
        <f t="shared" si="122"/>
        <v/>
      </c>
      <c r="CI49" s="254" t="str">
        <f t="shared" si="26"/>
        <v/>
      </c>
      <c r="CJ49" s="243"/>
      <c r="CK49" s="243"/>
      <c r="CL49" s="32" t="str">
        <f t="shared" si="27"/>
        <v/>
      </c>
      <c r="CM49" s="243" t="str">
        <f t="shared" si="60"/>
        <v/>
      </c>
      <c r="CN49" s="243" t="str">
        <f>IF($B49="","",IF(CI49="out",-(CM49*$I49*(2*ABS(CL49)/Air!$D$14)^0.5),(CM49*$I49*(2*ABS(CL49)/Air!$C$14)^0.5)))</f>
        <v/>
      </c>
      <c r="CO49" s="32" t="str">
        <f t="shared" si="61"/>
        <v/>
      </c>
      <c r="CP49" s="217" t="str">
        <f t="shared" si="123"/>
        <v/>
      </c>
      <c r="CQ49" s="31" t="str">
        <f t="shared" si="63"/>
        <v/>
      </c>
      <c r="CR49" s="251" t="str">
        <f>IF($B49="","",$AO49*ABS(CQ49)/Air!$M$8)</f>
        <v/>
      </c>
      <c r="CS49" s="31" t="str">
        <f t="shared" si="64"/>
        <v/>
      </c>
      <c r="CT49" s="251" t="str">
        <f>IF($B49="","",$AO49*ABS($AF49-CQ49)/Air!$M$8)</f>
        <v/>
      </c>
      <c r="CU49" s="31" t="str">
        <f t="shared" si="65"/>
        <v/>
      </c>
      <c r="CV49" s="31" t="str">
        <f t="shared" si="66"/>
        <v/>
      </c>
      <c r="CW49" s="32" t="str">
        <f>IF($B49="","",(($AF49-CQ49)/ABS($AF49-CQ49))*Air!$D$14*CV49/2*(($AF49-CQ49)^2)*$AI49*$C49)</f>
        <v/>
      </c>
      <c r="CX49" s="32" t="str">
        <f>IF($B49="","",(-CQ49/ABS(CQ49))*Air!$D$14*CS49/8*(CQ49^2)*$AM49*$C49)</f>
        <v/>
      </c>
      <c r="CY49" s="32" t="str">
        <f>IF($B49="","",$AK49*$C49*$E49*Air!$D$14*Air!$I$10)</f>
        <v/>
      </c>
      <c r="CZ49" s="32" t="str">
        <f t="shared" si="124"/>
        <v/>
      </c>
      <c r="DA49" s="32" t="str">
        <f t="shared" si="68"/>
        <v/>
      </c>
      <c r="DB49" s="32" t="str">
        <f t="shared" si="125"/>
        <v/>
      </c>
      <c r="DC49" s="254" t="str">
        <f t="shared" si="28"/>
        <v/>
      </c>
      <c r="DD49" s="243"/>
      <c r="DE49" s="243"/>
      <c r="DF49" s="32" t="str">
        <f t="shared" si="29"/>
        <v/>
      </c>
      <c r="DG49" s="243" t="str">
        <f t="shared" si="70"/>
        <v/>
      </c>
      <c r="DH49" s="243" t="str">
        <f>IF($B49="","",IF(DC49="out",-(DG49*$I49*(2*ABS(DF49)/Air!$D$14)^0.5),(DG49*$I49*(2*ABS(DF49)/Air!$C$14)^0.5)))</f>
        <v/>
      </c>
      <c r="DI49" s="32" t="str">
        <f t="shared" si="71"/>
        <v/>
      </c>
      <c r="DJ49" s="217" t="str">
        <f t="shared" si="126"/>
        <v/>
      </c>
      <c r="DK49" s="31" t="str">
        <f t="shared" si="73"/>
        <v/>
      </c>
      <c r="DL49" s="251" t="str">
        <f>IF($B49="","",$AO49*ABS(DK49)/Air!$M$8)</f>
        <v/>
      </c>
      <c r="DM49" s="31" t="str">
        <f t="shared" si="74"/>
        <v/>
      </c>
      <c r="DN49" s="251" t="str">
        <f>IF($B49="","",$AO49*ABS($AF49-DK49)/Air!$M$8)</f>
        <v/>
      </c>
      <c r="DO49" s="31" t="str">
        <f t="shared" si="75"/>
        <v/>
      </c>
      <c r="DP49" s="31" t="str">
        <f t="shared" si="76"/>
        <v/>
      </c>
      <c r="DQ49" s="32" t="str">
        <f>IF($B49="","",(($AF49-DK49)/ABS($AF49-DK49))*Air!$D$14*DP49/2*(($AF49-DK49)^2)*$AI49*$C49)</f>
        <v/>
      </c>
      <c r="DR49" s="32" t="str">
        <f>IF($B49="","",(-DK49/ABS(DK49))*Air!$D$14*DM49/8*(DK49^2)*$AM49*$C49)</f>
        <v/>
      </c>
      <c r="DS49" s="32" t="str">
        <f>IF($B49="","",$AK49*$C49*$E49*Air!$D$14*Air!$I$10)</f>
        <v/>
      </c>
      <c r="DT49" s="32" t="str">
        <f t="shared" si="127"/>
        <v/>
      </c>
      <c r="DU49" s="32" t="str">
        <f t="shared" si="78"/>
        <v/>
      </c>
      <c r="DV49" s="32" t="str">
        <f t="shared" si="128"/>
        <v/>
      </c>
      <c r="DW49" s="254" t="str">
        <f t="shared" si="30"/>
        <v/>
      </c>
      <c r="DX49" s="243"/>
      <c r="DY49" s="243"/>
      <c r="DZ49" s="32" t="str">
        <f t="shared" si="31"/>
        <v/>
      </c>
      <c r="EA49" s="243" t="str">
        <f t="shared" si="80"/>
        <v/>
      </c>
      <c r="EB49" s="243" t="str">
        <f>IF($B49="","",IF(DW49="out",-(EA49*$I49*(2*ABS(DZ49)/Air!$D$14)^0.5),(EA49*$I49*(2*ABS(DZ49)/Air!$C$14)^0.5)))</f>
        <v/>
      </c>
      <c r="EC49" s="32" t="str">
        <f t="shared" si="81"/>
        <v/>
      </c>
      <c r="ED49" s="217" t="str">
        <f t="shared" si="129"/>
        <v/>
      </c>
      <c r="EE49" s="31" t="str">
        <f t="shared" si="83"/>
        <v/>
      </c>
      <c r="EF49" s="251" t="str">
        <f>IF($B49="","",$AO49*ABS(EE49)/Air!$M$8)</f>
        <v/>
      </c>
      <c r="EG49" s="31" t="str">
        <f t="shared" si="84"/>
        <v/>
      </c>
      <c r="EH49" s="251" t="str">
        <f>IF($B49="","",$AO49*ABS($AF49-EE49)/Air!$M$8)</f>
        <v/>
      </c>
      <c r="EI49" s="31" t="str">
        <f t="shared" si="85"/>
        <v/>
      </c>
      <c r="EJ49" s="31" t="str">
        <f t="shared" si="86"/>
        <v/>
      </c>
      <c r="EK49" s="32" t="str">
        <f>IF($B49="","",(($AF49-EE49)/ABS($AF49-EE49))*Air!$D$14*EJ49/2*(($AF49-EE49)^2)*$AI49*$C49)</f>
        <v/>
      </c>
      <c r="EL49" s="32" t="str">
        <f>IF($B49="","",(-EE49/ABS(EE49))*Air!$D$14*EG49/8*(EE49^2)*$AM49*$C49)</f>
        <v/>
      </c>
      <c r="EM49" s="32" t="str">
        <f>IF($B49="","",$AK49*$C49*$E49*Air!$D$14*Air!$I$10)</f>
        <v/>
      </c>
      <c r="EN49" s="32" t="str">
        <f t="shared" si="130"/>
        <v/>
      </c>
      <c r="EO49" s="32" t="str">
        <f t="shared" si="88"/>
        <v/>
      </c>
      <c r="EP49" s="32" t="str">
        <f t="shared" si="131"/>
        <v/>
      </c>
      <c r="EQ49" s="254" t="str">
        <f t="shared" si="32"/>
        <v/>
      </c>
      <c r="ER49" s="243"/>
      <c r="ES49" s="243"/>
      <c r="ET49" s="32" t="str">
        <f t="shared" si="33"/>
        <v/>
      </c>
      <c r="EU49" s="243" t="str">
        <f t="shared" si="90"/>
        <v/>
      </c>
      <c r="EV49" s="243" t="str">
        <f>IF($B49="","",IF(EQ49="out",-(EU49*$I49*(2*ABS(ET49)/Air!$D$14)^0.5),(EU49*$I49*(2*ABS(ET49)/Air!$C$14)^0.5)))</f>
        <v/>
      </c>
      <c r="EW49" s="32" t="str">
        <f t="shared" si="91"/>
        <v/>
      </c>
      <c r="EX49" s="259" t="str">
        <f t="shared" si="132"/>
        <v/>
      </c>
    </row>
    <row r="50" spans="1:154" customFormat="1" x14ac:dyDescent="0.2">
      <c r="A50" s="61"/>
      <c r="B50" s="247"/>
      <c r="C50" s="247"/>
      <c r="D50" s="247"/>
      <c r="E50" s="247"/>
      <c r="F50" s="247"/>
      <c r="G50" s="239"/>
      <c r="H50" s="239"/>
      <c r="I50" s="239"/>
      <c r="J50" s="239"/>
      <c r="K50" s="239"/>
      <c r="L50" s="62"/>
      <c r="M50" s="247"/>
      <c r="N50" s="247"/>
      <c r="O50" s="63"/>
      <c r="P50" s="92" t="str">
        <f t="shared" si="96"/>
        <v/>
      </c>
      <c r="Q50" s="93" t="str">
        <f t="shared" si="20"/>
        <v/>
      </c>
      <c r="R50" s="99" t="str">
        <f t="shared" si="97"/>
        <v/>
      </c>
      <c r="S50" s="100" t="str">
        <f t="shared" si="98"/>
        <v/>
      </c>
      <c r="T50" s="95" t="str">
        <f t="shared" si="99"/>
        <v/>
      </c>
      <c r="U50" s="231"/>
      <c r="V50" s="124" t="str">
        <f t="shared" si="100"/>
        <v/>
      </c>
      <c r="W50" s="125" t="str">
        <f t="shared" si="5"/>
        <v/>
      </c>
      <c r="X50" s="126" t="str">
        <f t="shared" si="101"/>
        <v/>
      </c>
      <c r="Y50" s="126" t="str">
        <f>IF($B50="","",VLOOKUP(X50,Depth!$A$4:$B$1004,2,1))</f>
        <v/>
      </c>
      <c r="Z50" s="127" t="str">
        <f t="shared" si="7"/>
        <v/>
      </c>
      <c r="AA50" s="128" t="str">
        <f t="shared" si="8"/>
        <v/>
      </c>
      <c r="AB50" s="129" t="str">
        <f t="shared" si="102"/>
        <v/>
      </c>
      <c r="AC50" s="129" t="str">
        <f t="shared" si="10"/>
        <v/>
      </c>
      <c r="AD50" s="31" t="str">
        <f t="shared" si="103"/>
        <v/>
      </c>
      <c r="AE50" s="128" t="str">
        <f t="shared" si="104"/>
        <v/>
      </c>
      <c r="AF50" s="130" t="str">
        <f t="shared" si="105"/>
        <v/>
      </c>
      <c r="AG50" s="122" t="str">
        <f t="shared" si="106"/>
        <v/>
      </c>
      <c r="AH50" s="131" t="str">
        <f t="shared" si="15"/>
        <v/>
      </c>
      <c r="AI50" s="132" t="str">
        <f t="shared" si="107"/>
        <v/>
      </c>
      <c r="AJ50" s="128"/>
      <c r="AK50" s="159" t="str">
        <f t="shared" si="108"/>
        <v/>
      </c>
      <c r="AL50" s="128" t="str">
        <f t="shared" si="109"/>
        <v/>
      </c>
      <c r="AM50" s="128" t="str">
        <f t="shared" si="110"/>
        <v/>
      </c>
      <c r="AN50" s="128" t="str">
        <f t="shared" si="111"/>
        <v/>
      </c>
      <c r="AO50" s="128" t="str">
        <f t="shared" si="38"/>
        <v/>
      </c>
      <c r="AP50" s="160" t="str">
        <f t="shared" si="112"/>
        <v/>
      </c>
      <c r="AQ50" s="31"/>
      <c r="AR50" s="174" t="str">
        <f>IF($B50="","",Air!$C$17*((J50-K50)/10)^Air!$C$28)</f>
        <v/>
      </c>
      <c r="AS50" s="36" t="str">
        <f>IF($B50="","",IF(E$8=B50,E$7,Air!$C$14/2*AR50^2))</f>
        <v/>
      </c>
      <c r="AT50" s="32" t="str">
        <f t="shared" si="113"/>
        <v/>
      </c>
      <c r="AU50" s="32" t="str">
        <f t="shared" si="114"/>
        <v/>
      </c>
      <c r="AV50" s="32" t="str">
        <f>IF($B50="","",Air!$I$11-AU50*Air!$C$14*Air!$I$10-AS50)</f>
        <v/>
      </c>
      <c r="AW50" s="175" t="str">
        <f t="shared" si="115"/>
        <v/>
      </c>
      <c r="AX50" s="175" t="str">
        <f>IF($B50="","",AW50*Air!$C$14*Air!$I$10)</f>
        <v/>
      </c>
      <c r="AY50" s="176" t="str">
        <f>IF($B50="","",AW50*Air!$D$14*Air!$I$10)</f>
        <v/>
      </c>
      <c r="AZ50" s="62"/>
      <c r="BA50" s="250" t="str">
        <f t="shared" si="22"/>
        <v/>
      </c>
      <c r="BB50" s="128" t="str">
        <f t="shared" si="116"/>
        <v/>
      </c>
      <c r="BC50" s="31" t="str">
        <f t="shared" si="117"/>
        <v/>
      </c>
      <c r="BD50" s="251" t="str">
        <f>IF($B50="","",$AO50*ABS(BC50)/Air!$M$8)</f>
        <v/>
      </c>
      <c r="BE50" s="31" t="str">
        <f t="shared" si="45"/>
        <v/>
      </c>
      <c r="BF50" s="251" t="str">
        <f>IF($B50="","",$AO50*ABS($AF50-BC50)/Air!$M$8)</f>
        <v/>
      </c>
      <c r="BG50" s="31" t="str">
        <f t="shared" si="46"/>
        <v/>
      </c>
      <c r="BH50" s="252" t="str">
        <f t="shared" si="47"/>
        <v/>
      </c>
      <c r="BI50" s="32" t="str">
        <f>IF($B50="","",(($AF50-BC50)/ABS($AF50-BC50))*Air!$D$14*BH50/2*(($AF50-BC50)^2)*$AI50*$C50)</f>
        <v/>
      </c>
      <c r="BJ50" s="32" t="str">
        <f>IF($B50="","",(-BC50/ABS(BC50))*Air!$D$14*BE50/8*(BC50^2)*$AM50*$C50)</f>
        <v/>
      </c>
      <c r="BK50" s="32" t="str">
        <f>IF($B50="","",$AK50*$C50*$E50*Air!$D$14*Air!$I$10)</f>
        <v/>
      </c>
      <c r="BL50" s="32" t="str">
        <f t="shared" si="118"/>
        <v/>
      </c>
      <c r="BM50" s="32" t="str">
        <f t="shared" si="49"/>
        <v/>
      </c>
      <c r="BN50" s="32" t="str">
        <f t="shared" si="119"/>
        <v/>
      </c>
      <c r="BO50" s="254" t="str">
        <f t="shared" si="24"/>
        <v/>
      </c>
      <c r="BP50" s="243"/>
      <c r="BQ50" s="243"/>
      <c r="BR50" s="32" t="str">
        <f t="shared" si="25"/>
        <v/>
      </c>
      <c r="BS50" s="243" t="str">
        <f t="shared" si="50"/>
        <v/>
      </c>
      <c r="BT50" s="243" t="str">
        <f>IF($B50="","",IF(BO50="out",-(BS50*$I50*(2*ABS(BR50)/Air!$D$14)^0.5),(BS50*$I50*(2*ABS(BR50)/Air!$C$14)^0.5)))</f>
        <v/>
      </c>
      <c r="BU50" s="32" t="str">
        <f t="shared" si="51"/>
        <v/>
      </c>
      <c r="BV50" s="217" t="str">
        <f t="shared" si="120"/>
        <v/>
      </c>
      <c r="BW50" s="31" t="str">
        <f t="shared" si="53"/>
        <v/>
      </c>
      <c r="BX50" s="251" t="str">
        <f>IF($B50="","",$AO50*ABS(BW50)/Air!$M$8)</f>
        <v/>
      </c>
      <c r="BY50" s="31" t="str">
        <f t="shared" si="54"/>
        <v/>
      </c>
      <c r="BZ50" s="251" t="str">
        <f>IF($B50="","",$AO50*ABS($AF50-BW50)/Air!$M$8)</f>
        <v/>
      </c>
      <c r="CA50" s="31" t="str">
        <f t="shared" si="55"/>
        <v/>
      </c>
      <c r="CB50" s="31" t="str">
        <f t="shared" si="56"/>
        <v/>
      </c>
      <c r="CC50" s="32" t="str">
        <f>IF($B50="","",(($AF50-BW50)/ABS($AF50-BW50))*Air!$D$14*CB50/2*(($AF50-BW50)^2)*$AI50*$C50)</f>
        <v/>
      </c>
      <c r="CD50" s="32" t="str">
        <f>IF($B50="","",(-BW50/ABS(BW50))*Air!$D$14*BY50/8*(BW50^2)*$AM50*$C50)</f>
        <v/>
      </c>
      <c r="CE50" s="32" t="str">
        <f>IF($B50="","",$AK50*$C50*$E50*Air!$D$14*Air!$I$10)</f>
        <v/>
      </c>
      <c r="CF50" s="32" t="str">
        <f t="shared" si="121"/>
        <v/>
      </c>
      <c r="CG50" s="32" t="str">
        <f t="shared" si="58"/>
        <v/>
      </c>
      <c r="CH50" s="32" t="str">
        <f t="shared" si="122"/>
        <v/>
      </c>
      <c r="CI50" s="254" t="str">
        <f t="shared" si="26"/>
        <v/>
      </c>
      <c r="CJ50" s="243"/>
      <c r="CK50" s="243"/>
      <c r="CL50" s="32" t="str">
        <f t="shared" si="27"/>
        <v/>
      </c>
      <c r="CM50" s="243" t="str">
        <f t="shared" si="60"/>
        <v/>
      </c>
      <c r="CN50" s="243" t="str">
        <f>IF($B50="","",IF(CI50="out",-(CM50*$I50*(2*ABS(CL50)/Air!$D$14)^0.5),(CM50*$I50*(2*ABS(CL50)/Air!$C$14)^0.5)))</f>
        <v/>
      </c>
      <c r="CO50" s="32" t="str">
        <f t="shared" si="61"/>
        <v/>
      </c>
      <c r="CP50" s="217" t="str">
        <f t="shared" si="123"/>
        <v/>
      </c>
      <c r="CQ50" s="31" t="str">
        <f t="shared" si="63"/>
        <v/>
      </c>
      <c r="CR50" s="251" t="str">
        <f>IF($B50="","",$AO50*ABS(CQ50)/Air!$M$8)</f>
        <v/>
      </c>
      <c r="CS50" s="31" t="str">
        <f t="shared" si="64"/>
        <v/>
      </c>
      <c r="CT50" s="251" t="str">
        <f>IF($B50="","",$AO50*ABS($AF50-CQ50)/Air!$M$8)</f>
        <v/>
      </c>
      <c r="CU50" s="31" t="str">
        <f t="shared" si="65"/>
        <v/>
      </c>
      <c r="CV50" s="31" t="str">
        <f t="shared" si="66"/>
        <v/>
      </c>
      <c r="CW50" s="32" t="str">
        <f>IF($B50="","",(($AF50-CQ50)/ABS($AF50-CQ50))*Air!$D$14*CV50/2*(($AF50-CQ50)^2)*$AI50*$C50)</f>
        <v/>
      </c>
      <c r="CX50" s="32" t="str">
        <f>IF($B50="","",(-CQ50/ABS(CQ50))*Air!$D$14*CS50/8*(CQ50^2)*$AM50*$C50)</f>
        <v/>
      </c>
      <c r="CY50" s="32" t="str">
        <f>IF($B50="","",$AK50*$C50*$E50*Air!$D$14*Air!$I$10)</f>
        <v/>
      </c>
      <c r="CZ50" s="32" t="str">
        <f t="shared" si="124"/>
        <v/>
      </c>
      <c r="DA50" s="32" t="str">
        <f t="shared" si="68"/>
        <v/>
      </c>
      <c r="DB50" s="32" t="str">
        <f t="shared" si="125"/>
        <v/>
      </c>
      <c r="DC50" s="254" t="str">
        <f t="shared" si="28"/>
        <v/>
      </c>
      <c r="DD50" s="243"/>
      <c r="DE50" s="243"/>
      <c r="DF50" s="32" t="str">
        <f t="shared" si="29"/>
        <v/>
      </c>
      <c r="DG50" s="243" t="str">
        <f t="shared" si="70"/>
        <v/>
      </c>
      <c r="DH50" s="243" t="str">
        <f>IF($B50="","",IF(DC50="out",-(DG50*$I50*(2*ABS(DF50)/Air!$D$14)^0.5),(DG50*$I50*(2*ABS(DF50)/Air!$C$14)^0.5)))</f>
        <v/>
      </c>
      <c r="DI50" s="32" t="str">
        <f t="shared" si="71"/>
        <v/>
      </c>
      <c r="DJ50" s="217" t="str">
        <f t="shared" si="126"/>
        <v/>
      </c>
      <c r="DK50" s="31" t="str">
        <f t="shared" si="73"/>
        <v/>
      </c>
      <c r="DL50" s="251" t="str">
        <f>IF($B50="","",$AO50*ABS(DK50)/Air!$M$8)</f>
        <v/>
      </c>
      <c r="DM50" s="31" t="str">
        <f t="shared" si="74"/>
        <v/>
      </c>
      <c r="DN50" s="251" t="str">
        <f>IF($B50="","",$AO50*ABS($AF50-DK50)/Air!$M$8)</f>
        <v/>
      </c>
      <c r="DO50" s="31" t="str">
        <f t="shared" si="75"/>
        <v/>
      </c>
      <c r="DP50" s="31" t="str">
        <f t="shared" si="76"/>
        <v/>
      </c>
      <c r="DQ50" s="32" t="str">
        <f>IF($B50="","",(($AF50-DK50)/ABS($AF50-DK50))*Air!$D$14*DP50/2*(($AF50-DK50)^2)*$AI50*$C50)</f>
        <v/>
      </c>
      <c r="DR50" s="32" t="str">
        <f>IF($B50="","",(-DK50/ABS(DK50))*Air!$D$14*DM50/8*(DK50^2)*$AM50*$C50)</f>
        <v/>
      </c>
      <c r="DS50" s="32" t="str">
        <f>IF($B50="","",$AK50*$C50*$E50*Air!$D$14*Air!$I$10)</f>
        <v/>
      </c>
      <c r="DT50" s="32" t="str">
        <f t="shared" si="127"/>
        <v/>
      </c>
      <c r="DU50" s="32" t="str">
        <f t="shared" si="78"/>
        <v/>
      </c>
      <c r="DV50" s="32" t="str">
        <f t="shared" si="128"/>
        <v/>
      </c>
      <c r="DW50" s="254" t="str">
        <f t="shared" si="30"/>
        <v/>
      </c>
      <c r="DX50" s="243"/>
      <c r="DY50" s="243"/>
      <c r="DZ50" s="32" t="str">
        <f t="shared" si="31"/>
        <v/>
      </c>
      <c r="EA50" s="243" t="str">
        <f t="shared" si="80"/>
        <v/>
      </c>
      <c r="EB50" s="243" t="str">
        <f>IF($B50="","",IF(DW50="out",-(EA50*$I50*(2*ABS(DZ50)/Air!$D$14)^0.5),(EA50*$I50*(2*ABS(DZ50)/Air!$C$14)^0.5)))</f>
        <v/>
      </c>
      <c r="EC50" s="32" t="str">
        <f t="shared" si="81"/>
        <v/>
      </c>
      <c r="ED50" s="217" t="str">
        <f t="shared" si="129"/>
        <v/>
      </c>
      <c r="EE50" s="31" t="str">
        <f t="shared" si="83"/>
        <v/>
      </c>
      <c r="EF50" s="251" t="str">
        <f>IF($B50="","",$AO50*ABS(EE50)/Air!$M$8)</f>
        <v/>
      </c>
      <c r="EG50" s="31" t="str">
        <f t="shared" si="84"/>
        <v/>
      </c>
      <c r="EH50" s="251" t="str">
        <f>IF($B50="","",$AO50*ABS($AF50-EE50)/Air!$M$8)</f>
        <v/>
      </c>
      <c r="EI50" s="31" t="str">
        <f t="shared" si="85"/>
        <v/>
      </c>
      <c r="EJ50" s="31" t="str">
        <f t="shared" si="86"/>
        <v/>
      </c>
      <c r="EK50" s="32" t="str">
        <f>IF($B50="","",(($AF50-EE50)/ABS($AF50-EE50))*Air!$D$14*EJ50/2*(($AF50-EE50)^2)*$AI50*$C50)</f>
        <v/>
      </c>
      <c r="EL50" s="32" t="str">
        <f>IF($B50="","",(-EE50/ABS(EE50))*Air!$D$14*EG50/8*(EE50^2)*$AM50*$C50)</f>
        <v/>
      </c>
      <c r="EM50" s="32" t="str">
        <f>IF($B50="","",$AK50*$C50*$E50*Air!$D$14*Air!$I$10)</f>
        <v/>
      </c>
      <c r="EN50" s="32" t="str">
        <f t="shared" si="130"/>
        <v/>
      </c>
      <c r="EO50" s="32" t="str">
        <f t="shared" si="88"/>
        <v/>
      </c>
      <c r="EP50" s="32" t="str">
        <f t="shared" si="131"/>
        <v/>
      </c>
      <c r="EQ50" s="254" t="str">
        <f t="shared" si="32"/>
        <v/>
      </c>
      <c r="ER50" s="243"/>
      <c r="ES50" s="243"/>
      <c r="ET50" s="32" t="str">
        <f t="shared" si="33"/>
        <v/>
      </c>
      <c r="EU50" s="243" t="str">
        <f t="shared" si="90"/>
        <v/>
      </c>
      <c r="EV50" s="243" t="str">
        <f>IF($B50="","",IF(EQ50="out",-(EU50*$I50*(2*ABS(ET50)/Air!$D$14)^0.5),(EU50*$I50*(2*ABS(ET50)/Air!$C$14)^0.5)))</f>
        <v/>
      </c>
      <c r="EW50" s="32" t="str">
        <f t="shared" si="91"/>
        <v/>
      </c>
      <c r="EX50" s="259" t="str">
        <f t="shared" si="132"/>
        <v/>
      </c>
    </row>
    <row r="51" spans="1:154" customFormat="1" x14ac:dyDescent="0.2">
      <c r="A51" s="61"/>
      <c r="B51" s="247"/>
      <c r="C51" s="247"/>
      <c r="D51" s="247"/>
      <c r="E51" s="247"/>
      <c r="F51" s="247"/>
      <c r="G51" s="239"/>
      <c r="H51" s="239"/>
      <c r="I51" s="239"/>
      <c r="J51" s="239"/>
      <c r="K51" s="239"/>
      <c r="L51" s="62"/>
      <c r="M51" s="247"/>
      <c r="N51" s="247"/>
      <c r="O51" s="63"/>
      <c r="P51" s="92" t="str">
        <f t="shared" si="96"/>
        <v/>
      </c>
      <c r="Q51" s="93" t="str">
        <f t="shared" si="20"/>
        <v/>
      </c>
      <c r="R51" s="99" t="str">
        <f t="shared" si="97"/>
        <v/>
      </c>
      <c r="S51" s="100" t="str">
        <f t="shared" si="98"/>
        <v/>
      </c>
      <c r="T51" s="95" t="str">
        <f t="shared" si="99"/>
        <v/>
      </c>
      <c r="U51" s="231"/>
      <c r="V51" s="124" t="str">
        <f t="shared" si="100"/>
        <v/>
      </c>
      <c r="W51" s="125" t="str">
        <f t="shared" si="5"/>
        <v/>
      </c>
      <c r="X51" s="126" t="str">
        <f t="shared" si="101"/>
        <v/>
      </c>
      <c r="Y51" s="126" t="str">
        <f>IF($B51="","",VLOOKUP(X51,Depth!$A$4:$B$1004,2,1))</f>
        <v/>
      </c>
      <c r="Z51" s="127" t="str">
        <f t="shared" si="7"/>
        <v/>
      </c>
      <c r="AA51" s="128" t="str">
        <f t="shared" si="8"/>
        <v/>
      </c>
      <c r="AB51" s="129" t="str">
        <f t="shared" si="102"/>
        <v/>
      </c>
      <c r="AC51" s="129" t="str">
        <f t="shared" si="10"/>
        <v/>
      </c>
      <c r="AD51" s="31" t="str">
        <f t="shared" si="103"/>
        <v/>
      </c>
      <c r="AE51" s="128" t="str">
        <f t="shared" si="104"/>
        <v/>
      </c>
      <c r="AF51" s="130" t="str">
        <f t="shared" si="105"/>
        <v/>
      </c>
      <c r="AG51" s="122" t="str">
        <f t="shared" si="106"/>
        <v/>
      </c>
      <c r="AH51" s="131" t="str">
        <f t="shared" si="15"/>
        <v/>
      </c>
      <c r="AI51" s="132" t="str">
        <f t="shared" si="107"/>
        <v/>
      </c>
      <c r="AJ51" s="128"/>
      <c r="AK51" s="159" t="str">
        <f t="shared" si="108"/>
        <v/>
      </c>
      <c r="AL51" s="128" t="str">
        <f t="shared" si="109"/>
        <v/>
      </c>
      <c r="AM51" s="128" t="str">
        <f t="shared" si="110"/>
        <v/>
      </c>
      <c r="AN51" s="128" t="str">
        <f t="shared" si="111"/>
        <v/>
      </c>
      <c r="AO51" s="128" t="str">
        <f t="shared" si="38"/>
        <v/>
      </c>
      <c r="AP51" s="160" t="str">
        <f t="shared" si="112"/>
        <v/>
      </c>
      <c r="AQ51" s="31"/>
      <c r="AR51" s="174" t="str">
        <f>IF($B51="","",Air!$C$17*((J51-K51)/10)^Air!$C$28)</f>
        <v/>
      </c>
      <c r="AS51" s="36" t="str">
        <f>IF($B51="","",IF(E$8=B51,E$7,Air!$C$14/2*AR51^2))</f>
        <v/>
      </c>
      <c r="AT51" s="32" t="str">
        <f t="shared" si="113"/>
        <v/>
      </c>
      <c r="AU51" s="32" t="str">
        <f t="shared" si="114"/>
        <v/>
      </c>
      <c r="AV51" s="32" t="str">
        <f>IF($B51="","",Air!$I$11-AU51*Air!$C$14*Air!$I$10-AS51)</f>
        <v/>
      </c>
      <c r="AW51" s="175" t="str">
        <f t="shared" si="115"/>
        <v/>
      </c>
      <c r="AX51" s="175" t="str">
        <f>IF($B51="","",AW51*Air!$C$14*Air!$I$10)</f>
        <v/>
      </c>
      <c r="AY51" s="176" t="str">
        <f>IF($B51="","",AW51*Air!$D$14*Air!$I$10)</f>
        <v/>
      </c>
      <c r="AZ51" s="62"/>
      <c r="BA51" s="250" t="str">
        <f t="shared" si="22"/>
        <v/>
      </c>
      <c r="BB51" s="128" t="str">
        <f t="shared" si="116"/>
        <v/>
      </c>
      <c r="BC51" s="31" t="str">
        <f t="shared" si="117"/>
        <v/>
      </c>
      <c r="BD51" s="251" t="str">
        <f>IF($B51="","",$AO51*ABS(BC51)/Air!$M$8)</f>
        <v/>
      </c>
      <c r="BE51" s="31" t="str">
        <f t="shared" si="45"/>
        <v/>
      </c>
      <c r="BF51" s="251" t="str">
        <f>IF($B51="","",$AO51*ABS($AF51-BC51)/Air!$M$8)</f>
        <v/>
      </c>
      <c r="BG51" s="31" t="str">
        <f t="shared" si="46"/>
        <v/>
      </c>
      <c r="BH51" s="252" t="str">
        <f t="shared" si="47"/>
        <v/>
      </c>
      <c r="BI51" s="32" t="str">
        <f>IF($B51="","",(($AF51-BC51)/ABS($AF51-BC51))*Air!$D$14*BH51/2*(($AF51-BC51)^2)*$AI51*$C51)</f>
        <v/>
      </c>
      <c r="BJ51" s="32" t="str">
        <f>IF($B51="","",(-BC51/ABS(BC51))*Air!$D$14*BE51/8*(BC51^2)*$AM51*$C51)</f>
        <v/>
      </c>
      <c r="BK51" s="32" t="str">
        <f>IF($B51="","",$AK51*$C51*$E51*Air!$D$14*Air!$I$10)</f>
        <v/>
      </c>
      <c r="BL51" s="32" t="str">
        <f t="shared" si="118"/>
        <v/>
      </c>
      <c r="BM51" s="32" t="str">
        <f t="shared" si="49"/>
        <v/>
      </c>
      <c r="BN51" s="32" t="str">
        <f t="shared" si="119"/>
        <v/>
      </c>
      <c r="BO51" s="254" t="str">
        <f t="shared" si="24"/>
        <v/>
      </c>
      <c r="BP51" s="243"/>
      <c r="BQ51" s="243"/>
      <c r="BR51" s="32" t="str">
        <f t="shared" si="25"/>
        <v/>
      </c>
      <c r="BS51" s="243" t="str">
        <f t="shared" si="50"/>
        <v/>
      </c>
      <c r="BT51" s="243" t="str">
        <f>IF($B51="","",IF(BO51="out",-(BS51*$I51*(2*ABS(BR51)/Air!$D$14)^0.5),(BS51*$I51*(2*ABS(BR51)/Air!$C$14)^0.5)))</f>
        <v/>
      </c>
      <c r="BU51" s="32" t="str">
        <f t="shared" si="51"/>
        <v/>
      </c>
      <c r="BV51" s="217" t="str">
        <f t="shared" si="120"/>
        <v/>
      </c>
      <c r="BW51" s="31" t="str">
        <f t="shared" si="53"/>
        <v/>
      </c>
      <c r="BX51" s="251" t="str">
        <f>IF($B51="","",$AO51*ABS(BW51)/Air!$M$8)</f>
        <v/>
      </c>
      <c r="BY51" s="31" t="str">
        <f t="shared" si="54"/>
        <v/>
      </c>
      <c r="BZ51" s="251" t="str">
        <f>IF($B51="","",$AO51*ABS($AF51-BW51)/Air!$M$8)</f>
        <v/>
      </c>
      <c r="CA51" s="31" t="str">
        <f t="shared" si="55"/>
        <v/>
      </c>
      <c r="CB51" s="31" t="str">
        <f t="shared" si="56"/>
        <v/>
      </c>
      <c r="CC51" s="32" t="str">
        <f>IF($B51="","",(($AF51-BW51)/ABS($AF51-BW51))*Air!$D$14*CB51/2*(($AF51-BW51)^2)*$AI51*$C51)</f>
        <v/>
      </c>
      <c r="CD51" s="32" t="str">
        <f>IF($B51="","",(-BW51/ABS(BW51))*Air!$D$14*BY51/8*(BW51^2)*$AM51*$C51)</f>
        <v/>
      </c>
      <c r="CE51" s="32" t="str">
        <f>IF($B51="","",$AK51*$C51*$E51*Air!$D$14*Air!$I$10)</f>
        <v/>
      </c>
      <c r="CF51" s="32" t="str">
        <f t="shared" si="121"/>
        <v/>
      </c>
      <c r="CG51" s="32" t="str">
        <f t="shared" si="58"/>
        <v/>
      </c>
      <c r="CH51" s="32" t="str">
        <f t="shared" si="122"/>
        <v/>
      </c>
      <c r="CI51" s="254" t="str">
        <f t="shared" si="26"/>
        <v/>
      </c>
      <c r="CJ51" s="243"/>
      <c r="CK51" s="243"/>
      <c r="CL51" s="32" t="str">
        <f t="shared" si="27"/>
        <v/>
      </c>
      <c r="CM51" s="243" t="str">
        <f t="shared" si="60"/>
        <v/>
      </c>
      <c r="CN51" s="243" t="str">
        <f>IF($B51="","",IF(CI51="out",-(CM51*$I51*(2*ABS(CL51)/Air!$D$14)^0.5),(CM51*$I51*(2*ABS(CL51)/Air!$C$14)^0.5)))</f>
        <v/>
      </c>
      <c r="CO51" s="32" t="str">
        <f t="shared" si="61"/>
        <v/>
      </c>
      <c r="CP51" s="217" t="str">
        <f t="shared" si="123"/>
        <v/>
      </c>
      <c r="CQ51" s="31" t="str">
        <f t="shared" si="63"/>
        <v/>
      </c>
      <c r="CR51" s="251" t="str">
        <f>IF($B51="","",$AO51*ABS(CQ51)/Air!$M$8)</f>
        <v/>
      </c>
      <c r="CS51" s="31" t="str">
        <f t="shared" si="64"/>
        <v/>
      </c>
      <c r="CT51" s="251" t="str">
        <f>IF($B51="","",$AO51*ABS($AF51-CQ51)/Air!$M$8)</f>
        <v/>
      </c>
      <c r="CU51" s="31" t="str">
        <f t="shared" si="65"/>
        <v/>
      </c>
      <c r="CV51" s="31" t="str">
        <f t="shared" si="66"/>
        <v/>
      </c>
      <c r="CW51" s="32" t="str">
        <f>IF($B51="","",(($AF51-CQ51)/ABS($AF51-CQ51))*Air!$D$14*CV51/2*(($AF51-CQ51)^2)*$AI51*$C51)</f>
        <v/>
      </c>
      <c r="CX51" s="32" t="str">
        <f>IF($B51="","",(-CQ51/ABS(CQ51))*Air!$D$14*CS51/8*(CQ51^2)*$AM51*$C51)</f>
        <v/>
      </c>
      <c r="CY51" s="32" t="str">
        <f>IF($B51="","",$AK51*$C51*$E51*Air!$D$14*Air!$I$10)</f>
        <v/>
      </c>
      <c r="CZ51" s="32" t="str">
        <f t="shared" si="124"/>
        <v/>
      </c>
      <c r="DA51" s="32" t="str">
        <f t="shared" si="68"/>
        <v/>
      </c>
      <c r="DB51" s="32" t="str">
        <f t="shared" si="125"/>
        <v/>
      </c>
      <c r="DC51" s="254" t="str">
        <f t="shared" si="28"/>
        <v/>
      </c>
      <c r="DD51" s="243"/>
      <c r="DE51" s="243"/>
      <c r="DF51" s="32" t="str">
        <f t="shared" si="29"/>
        <v/>
      </c>
      <c r="DG51" s="243" t="str">
        <f t="shared" si="70"/>
        <v/>
      </c>
      <c r="DH51" s="243" t="str">
        <f>IF($B51="","",IF(DC51="out",-(DG51*$I51*(2*ABS(DF51)/Air!$D$14)^0.5),(DG51*$I51*(2*ABS(DF51)/Air!$C$14)^0.5)))</f>
        <v/>
      </c>
      <c r="DI51" s="32" t="str">
        <f t="shared" si="71"/>
        <v/>
      </c>
      <c r="DJ51" s="217" t="str">
        <f t="shared" si="126"/>
        <v/>
      </c>
      <c r="DK51" s="31" t="str">
        <f t="shared" si="73"/>
        <v/>
      </c>
      <c r="DL51" s="251" t="str">
        <f>IF($B51="","",$AO51*ABS(DK51)/Air!$M$8)</f>
        <v/>
      </c>
      <c r="DM51" s="31" t="str">
        <f t="shared" si="74"/>
        <v/>
      </c>
      <c r="DN51" s="251" t="str">
        <f>IF($B51="","",$AO51*ABS($AF51-DK51)/Air!$M$8)</f>
        <v/>
      </c>
      <c r="DO51" s="31" t="str">
        <f t="shared" si="75"/>
        <v/>
      </c>
      <c r="DP51" s="31" t="str">
        <f t="shared" si="76"/>
        <v/>
      </c>
      <c r="DQ51" s="32" t="str">
        <f>IF($B51="","",(($AF51-DK51)/ABS($AF51-DK51))*Air!$D$14*DP51/2*(($AF51-DK51)^2)*$AI51*$C51)</f>
        <v/>
      </c>
      <c r="DR51" s="32" t="str">
        <f>IF($B51="","",(-DK51/ABS(DK51))*Air!$D$14*DM51/8*(DK51^2)*$AM51*$C51)</f>
        <v/>
      </c>
      <c r="DS51" s="32" t="str">
        <f>IF($B51="","",$AK51*$C51*$E51*Air!$D$14*Air!$I$10)</f>
        <v/>
      </c>
      <c r="DT51" s="32" t="str">
        <f t="shared" si="127"/>
        <v/>
      </c>
      <c r="DU51" s="32" t="str">
        <f t="shared" si="78"/>
        <v/>
      </c>
      <c r="DV51" s="32" t="str">
        <f t="shared" si="128"/>
        <v/>
      </c>
      <c r="DW51" s="254" t="str">
        <f t="shared" si="30"/>
        <v/>
      </c>
      <c r="DX51" s="243"/>
      <c r="DY51" s="243"/>
      <c r="DZ51" s="32" t="str">
        <f t="shared" si="31"/>
        <v/>
      </c>
      <c r="EA51" s="243" t="str">
        <f t="shared" si="80"/>
        <v/>
      </c>
      <c r="EB51" s="243" t="str">
        <f>IF($B51="","",IF(DW51="out",-(EA51*$I51*(2*ABS(DZ51)/Air!$D$14)^0.5),(EA51*$I51*(2*ABS(DZ51)/Air!$C$14)^0.5)))</f>
        <v/>
      </c>
      <c r="EC51" s="32" t="str">
        <f t="shared" si="81"/>
        <v/>
      </c>
      <c r="ED51" s="217" t="str">
        <f t="shared" si="129"/>
        <v/>
      </c>
      <c r="EE51" s="31" t="str">
        <f t="shared" si="83"/>
        <v/>
      </c>
      <c r="EF51" s="251" t="str">
        <f>IF($B51="","",$AO51*ABS(EE51)/Air!$M$8)</f>
        <v/>
      </c>
      <c r="EG51" s="31" t="str">
        <f t="shared" si="84"/>
        <v/>
      </c>
      <c r="EH51" s="251" t="str">
        <f>IF($B51="","",$AO51*ABS($AF51-EE51)/Air!$M$8)</f>
        <v/>
      </c>
      <c r="EI51" s="31" t="str">
        <f t="shared" si="85"/>
        <v/>
      </c>
      <c r="EJ51" s="31" t="str">
        <f t="shared" si="86"/>
        <v/>
      </c>
      <c r="EK51" s="32" t="str">
        <f>IF($B51="","",(($AF51-EE51)/ABS($AF51-EE51))*Air!$D$14*EJ51/2*(($AF51-EE51)^2)*$AI51*$C51)</f>
        <v/>
      </c>
      <c r="EL51" s="32" t="str">
        <f>IF($B51="","",(-EE51/ABS(EE51))*Air!$D$14*EG51/8*(EE51^2)*$AM51*$C51)</f>
        <v/>
      </c>
      <c r="EM51" s="32" t="str">
        <f>IF($B51="","",$AK51*$C51*$E51*Air!$D$14*Air!$I$10)</f>
        <v/>
      </c>
      <c r="EN51" s="32" t="str">
        <f t="shared" si="130"/>
        <v/>
      </c>
      <c r="EO51" s="32" t="str">
        <f t="shared" si="88"/>
        <v/>
      </c>
      <c r="EP51" s="32" t="str">
        <f t="shared" si="131"/>
        <v/>
      </c>
      <c r="EQ51" s="254" t="str">
        <f t="shared" si="32"/>
        <v/>
      </c>
      <c r="ER51" s="243"/>
      <c r="ES51" s="243"/>
      <c r="ET51" s="32" t="str">
        <f t="shared" si="33"/>
        <v/>
      </c>
      <c r="EU51" s="243" t="str">
        <f t="shared" si="90"/>
        <v/>
      </c>
      <c r="EV51" s="243" t="str">
        <f>IF($B51="","",IF(EQ51="out",-(EU51*$I51*(2*ABS(ET51)/Air!$D$14)^0.5),(EU51*$I51*(2*ABS(ET51)/Air!$C$14)^0.5)))</f>
        <v/>
      </c>
      <c r="EW51" s="32" t="str">
        <f t="shared" si="91"/>
        <v/>
      </c>
      <c r="EX51" s="259" t="str">
        <f t="shared" si="132"/>
        <v/>
      </c>
    </row>
    <row r="52" spans="1:154" customFormat="1" x14ac:dyDescent="0.2">
      <c r="A52" s="61"/>
      <c r="B52" s="247"/>
      <c r="C52" s="247"/>
      <c r="D52" s="247"/>
      <c r="E52" s="247"/>
      <c r="F52" s="247"/>
      <c r="G52" s="239"/>
      <c r="H52" s="239"/>
      <c r="I52" s="239"/>
      <c r="J52" s="239"/>
      <c r="K52" s="239"/>
      <c r="L52" s="62"/>
      <c r="M52" s="247"/>
      <c r="N52" s="247"/>
      <c r="O52" s="63"/>
      <c r="P52" s="92" t="str">
        <f t="shared" si="96"/>
        <v/>
      </c>
      <c r="Q52" s="93" t="str">
        <f t="shared" si="20"/>
        <v/>
      </c>
      <c r="R52" s="99" t="str">
        <f t="shared" si="97"/>
        <v/>
      </c>
      <c r="S52" s="100" t="str">
        <f t="shared" si="98"/>
        <v/>
      </c>
      <c r="T52" s="95" t="str">
        <f t="shared" si="99"/>
        <v/>
      </c>
      <c r="U52" s="231"/>
      <c r="V52" s="124" t="str">
        <f t="shared" si="100"/>
        <v/>
      </c>
      <c r="W52" s="125" t="str">
        <f t="shared" si="5"/>
        <v/>
      </c>
      <c r="X52" s="126" t="str">
        <f t="shared" si="101"/>
        <v/>
      </c>
      <c r="Y52" s="126" t="str">
        <f>IF($B52="","",VLOOKUP(X52,Depth!$A$4:$B$1004,2,1))</f>
        <v/>
      </c>
      <c r="Z52" s="127" t="str">
        <f t="shared" si="7"/>
        <v/>
      </c>
      <c r="AA52" s="128" t="str">
        <f t="shared" si="8"/>
        <v/>
      </c>
      <c r="AB52" s="129" t="str">
        <f t="shared" si="102"/>
        <v/>
      </c>
      <c r="AC52" s="129" t="str">
        <f t="shared" si="10"/>
        <v/>
      </c>
      <c r="AD52" s="31" t="str">
        <f t="shared" si="103"/>
        <v/>
      </c>
      <c r="AE52" s="128" t="str">
        <f t="shared" si="104"/>
        <v/>
      </c>
      <c r="AF52" s="130" t="str">
        <f t="shared" si="105"/>
        <v/>
      </c>
      <c r="AG52" s="122" t="str">
        <f t="shared" si="106"/>
        <v/>
      </c>
      <c r="AH52" s="131" t="str">
        <f t="shared" si="15"/>
        <v/>
      </c>
      <c r="AI52" s="132" t="str">
        <f t="shared" si="107"/>
        <v/>
      </c>
      <c r="AJ52" s="128"/>
      <c r="AK52" s="159" t="str">
        <f t="shared" si="108"/>
        <v/>
      </c>
      <c r="AL52" s="128" t="str">
        <f t="shared" si="109"/>
        <v/>
      </c>
      <c r="AM52" s="128" t="str">
        <f t="shared" si="110"/>
        <v/>
      </c>
      <c r="AN52" s="128" t="str">
        <f t="shared" si="111"/>
        <v/>
      </c>
      <c r="AO52" s="128" t="str">
        <f t="shared" si="38"/>
        <v/>
      </c>
      <c r="AP52" s="160" t="str">
        <f t="shared" si="112"/>
        <v/>
      </c>
      <c r="AQ52" s="31"/>
      <c r="AR52" s="174" t="str">
        <f>IF($B52="","",Air!$C$17*((J52-K52)/10)^Air!$C$28)</f>
        <v/>
      </c>
      <c r="AS52" s="36" t="str">
        <f>IF($B52="","",IF(E$8=B52,E$7,Air!$C$14/2*AR52^2))</f>
        <v/>
      </c>
      <c r="AT52" s="32" t="str">
        <f t="shared" si="113"/>
        <v/>
      </c>
      <c r="AU52" s="32" t="str">
        <f t="shared" si="114"/>
        <v/>
      </c>
      <c r="AV52" s="32" t="str">
        <f>IF($B52="","",Air!$I$11-AU52*Air!$C$14*Air!$I$10-AS52)</f>
        <v/>
      </c>
      <c r="AW52" s="175" t="str">
        <f t="shared" si="115"/>
        <v/>
      </c>
      <c r="AX52" s="175" t="str">
        <f>IF($B52="","",AW52*Air!$C$14*Air!$I$10)</f>
        <v/>
      </c>
      <c r="AY52" s="176" t="str">
        <f>IF($B52="","",AW52*Air!$D$14*Air!$I$10)</f>
        <v/>
      </c>
      <c r="AZ52" s="62"/>
      <c r="BA52" s="250" t="str">
        <f t="shared" si="22"/>
        <v/>
      </c>
      <c r="BB52" s="128" t="str">
        <f t="shared" si="116"/>
        <v/>
      </c>
      <c r="BC52" s="31" t="str">
        <f t="shared" si="117"/>
        <v/>
      </c>
      <c r="BD52" s="251" t="str">
        <f>IF($B52="","",$AO52*ABS(BC52)/Air!$M$8)</f>
        <v/>
      </c>
      <c r="BE52" s="31" t="str">
        <f t="shared" si="45"/>
        <v/>
      </c>
      <c r="BF52" s="251" t="str">
        <f>IF($B52="","",$AO52*ABS($AF52-BC52)/Air!$M$8)</f>
        <v/>
      </c>
      <c r="BG52" s="31" t="str">
        <f t="shared" si="46"/>
        <v/>
      </c>
      <c r="BH52" s="252" t="str">
        <f t="shared" si="47"/>
        <v/>
      </c>
      <c r="BI52" s="32" t="str">
        <f>IF($B52="","",(($AF52-BC52)/ABS($AF52-BC52))*Air!$D$14*BH52/2*(($AF52-BC52)^2)*$AI52*$C52)</f>
        <v/>
      </c>
      <c r="BJ52" s="32" t="str">
        <f>IF($B52="","",(-BC52/ABS(BC52))*Air!$D$14*BE52/8*(BC52^2)*$AM52*$C52)</f>
        <v/>
      </c>
      <c r="BK52" s="32" t="str">
        <f>IF($B52="","",$AK52*$C52*$E52*Air!$D$14*Air!$I$10)</f>
        <v/>
      </c>
      <c r="BL52" s="32" t="str">
        <f t="shared" si="118"/>
        <v/>
      </c>
      <c r="BM52" s="32" t="str">
        <f t="shared" si="49"/>
        <v/>
      </c>
      <c r="BN52" s="32" t="str">
        <f t="shared" si="119"/>
        <v/>
      </c>
      <c r="BO52" s="254" t="str">
        <f t="shared" si="24"/>
        <v/>
      </c>
      <c r="BP52" s="243"/>
      <c r="BQ52" s="243"/>
      <c r="BR52" s="32" t="str">
        <f t="shared" si="25"/>
        <v/>
      </c>
      <c r="BS52" s="243" t="str">
        <f t="shared" si="50"/>
        <v/>
      </c>
      <c r="BT52" s="243" t="str">
        <f>IF($B52="","",IF(BO52="out",-(BS52*$I52*(2*ABS(BR52)/Air!$D$14)^0.5),(BS52*$I52*(2*ABS(BR52)/Air!$C$14)^0.5)))</f>
        <v/>
      </c>
      <c r="BU52" s="32" t="str">
        <f t="shared" si="51"/>
        <v/>
      </c>
      <c r="BV52" s="217" t="str">
        <f t="shared" si="120"/>
        <v/>
      </c>
      <c r="BW52" s="31" t="str">
        <f t="shared" si="53"/>
        <v/>
      </c>
      <c r="BX52" s="251" t="str">
        <f>IF($B52="","",$AO52*ABS(BW52)/Air!$M$8)</f>
        <v/>
      </c>
      <c r="BY52" s="31" t="str">
        <f t="shared" si="54"/>
        <v/>
      </c>
      <c r="BZ52" s="251" t="str">
        <f>IF($B52="","",$AO52*ABS($AF52-BW52)/Air!$M$8)</f>
        <v/>
      </c>
      <c r="CA52" s="31" t="str">
        <f t="shared" si="55"/>
        <v/>
      </c>
      <c r="CB52" s="31" t="str">
        <f t="shared" si="56"/>
        <v/>
      </c>
      <c r="CC52" s="32" t="str">
        <f>IF($B52="","",(($AF52-BW52)/ABS($AF52-BW52))*Air!$D$14*CB52/2*(($AF52-BW52)^2)*$AI52*$C52)</f>
        <v/>
      </c>
      <c r="CD52" s="32" t="str">
        <f>IF($B52="","",(-BW52/ABS(BW52))*Air!$D$14*BY52/8*(BW52^2)*$AM52*$C52)</f>
        <v/>
      </c>
      <c r="CE52" s="32" t="str">
        <f>IF($B52="","",$AK52*$C52*$E52*Air!$D$14*Air!$I$10)</f>
        <v/>
      </c>
      <c r="CF52" s="32" t="str">
        <f t="shared" si="121"/>
        <v/>
      </c>
      <c r="CG52" s="32" t="str">
        <f t="shared" si="58"/>
        <v/>
      </c>
      <c r="CH52" s="32" t="str">
        <f t="shared" si="122"/>
        <v/>
      </c>
      <c r="CI52" s="254" t="str">
        <f t="shared" si="26"/>
        <v/>
      </c>
      <c r="CJ52" s="243"/>
      <c r="CK52" s="243"/>
      <c r="CL52" s="32" t="str">
        <f t="shared" si="27"/>
        <v/>
      </c>
      <c r="CM52" s="243" t="str">
        <f t="shared" si="60"/>
        <v/>
      </c>
      <c r="CN52" s="243" t="str">
        <f>IF($B52="","",IF(CI52="out",-(CM52*$I52*(2*ABS(CL52)/Air!$D$14)^0.5),(CM52*$I52*(2*ABS(CL52)/Air!$C$14)^0.5)))</f>
        <v/>
      </c>
      <c r="CO52" s="32" t="str">
        <f t="shared" si="61"/>
        <v/>
      </c>
      <c r="CP52" s="217" t="str">
        <f t="shared" si="123"/>
        <v/>
      </c>
      <c r="CQ52" s="31" t="str">
        <f t="shared" si="63"/>
        <v/>
      </c>
      <c r="CR52" s="251" t="str">
        <f>IF($B52="","",$AO52*ABS(CQ52)/Air!$M$8)</f>
        <v/>
      </c>
      <c r="CS52" s="31" t="str">
        <f t="shared" si="64"/>
        <v/>
      </c>
      <c r="CT52" s="251" t="str">
        <f>IF($B52="","",$AO52*ABS($AF52-CQ52)/Air!$M$8)</f>
        <v/>
      </c>
      <c r="CU52" s="31" t="str">
        <f t="shared" si="65"/>
        <v/>
      </c>
      <c r="CV52" s="31" t="str">
        <f t="shared" si="66"/>
        <v/>
      </c>
      <c r="CW52" s="32" t="str">
        <f>IF($B52="","",(($AF52-CQ52)/ABS($AF52-CQ52))*Air!$D$14*CV52/2*(($AF52-CQ52)^2)*$AI52*$C52)</f>
        <v/>
      </c>
      <c r="CX52" s="32" t="str">
        <f>IF($B52="","",(-CQ52/ABS(CQ52))*Air!$D$14*CS52/8*(CQ52^2)*$AM52*$C52)</f>
        <v/>
      </c>
      <c r="CY52" s="32" t="str">
        <f>IF($B52="","",$AK52*$C52*$E52*Air!$D$14*Air!$I$10)</f>
        <v/>
      </c>
      <c r="CZ52" s="32" t="str">
        <f t="shared" si="124"/>
        <v/>
      </c>
      <c r="DA52" s="32" t="str">
        <f t="shared" si="68"/>
        <v/>
      </c>
      <c r="DB52" s="32" t="str">
        <f t="shared" si="125"/>
        <v/>
      </c>
      <c r="DC52" s="254" t="str">
        <f t="shared" si="28"/>
        <v/>
      </c>
      <c r="DD52" s="243"/>
      <c r="DE52" s="243"/>
      <c r="DF52" s="32" t="str">
        <f t="shared" si="29"/>
        <v/>
      </c>
      <c r="DG52" s="243" t="str">
        <f t="shared" si="70"/>
        <v/>
      </c>
      <c r="DH52" s="243" t="str">
        <f>IF($B52="","",IF(DC52="out",-(DG52*$I52*(2*ABS(DF52)/Air!$D$14)^0.5),(DG52*$I52*(2*ABS(DF52)/Air!$C$14)^0.5)))</f>
        <v/>
      </c>
      <c r="DI52" s="32" t="str">
        <f t="shared" si="71"/>
        <v/>
      </c>
      <c r="DJ52" s="217" t="str">
        <f t="shared" si="126"/>
        <v/>
      </c>
      <c r="DK52" s="31" t="str">
        <f t="shared" si="73"/>
        <v/>
      </c>
      <c r="DL52" s="251" t="str">
        <f>IF($B52="","",$AO52*ABS(DK52)/Air!$M$8)</f>
        <v/>
      </c>
      <c r="DM52" s="31" t="str">
        <f t="shared" si="74"/>
        <v/>
      </c>
      <c r="DN52" s="251" t="str">
        <f>IF($B52="","",$AO52*ABS($AF52-DK52)/Air!$M$8)</f>
        <v/>
      </c>
      <c r="DO52" s="31" t="str">
        <f t="shared" si="75"/>
        <v/>
      </c>
      <c r="DP52" s="31" t="str">
        <f t="shared" si="76"/>
        <v/>
      </c>
      <c r="DQ52" s="32" t="str">
        <f>IF($B52="","",(($AF52-DK52)/ABS($AF52-DK52))*Air!$D$14*DP52/2*(($AF52-DK52)^2)*$AI52*$C52)</f>
        <v/>
      </c>
      <c r="DR52" s="32" t="str">
        <f>IF($B52="","",(-DK52/ABS(DK52))*Air!$D$14*DM52/8*(DK52^2)*$AM52*$C52)</f>
        <v/>
      </c>
      <c r="DS52" s="32" t="str">
        <f>IF($B52="","",$AK52*$C52*$E52*Air!$D$14*Air!$I$10)</f>
        <v/>
      </c>
      <c r="DT52" s="32" t="str">
        <f t="shared" si="127"/>
        <v/>
      </c>
      <c r="DU52" s="32" t="str">
        <f t="shared" si="78"/>
        <v/>
      </c>
      <c r="DV52" s="32" t="str">
        <f t="shared" si="128"/>
        <v/>
      </c>
      <c r="DW52" s="254" t="str">
        <f t="shared" si="30"/>
        <v/>
      </c>
      <c r="DX52" s="243"/>
      <c r="DY52" s="243"/>
      <c r="DZ52" s="32" t="str">
        <f t="shared" si="31"/>
        <v/>
      </c>
      <c r="EA52" s="243" t="str">
        <f t="shared" si="80"/>
        <v/>
      </c>
      <c r="EB52" s="243" t="str">
        <f>IF($B52="","",IF(DW52="out",-(EA52*$I52*(2*ABS(DZ52)/Air!$D$14)^0.5),(EA52*$I52*(2*ABS(DZ52)/Air!$C$14)^0.5)))</f>
        <v/>
      </c>
      <c r="EC52" s="32" t="str">
        <f t="shared" si="81"/>
        <v/>
      </c>
      <c r="ED52" s="217" t="str">
        <f t="shared" si="129"/>
        <v/>
      </c>
      <c r="EE52" s="31" t="str">
        <f t="shared" si="83"/>
        <v/>
      </c>
      <c r="EF52" s="251" t="str">
        <f>IF($B52="","",$AO52*ABS(EE52)/Air!$M$8)</f>
        <v/>
      </c>
      <c r="EG52" s="31" t="str">
        <f t="shared" si="84"/>
        <v/>
      </c>
      <c r="EH52" s="251" t="str">
        <f>IF($B52="","",$AO52*ABS($AF52-EE52)/Air!$M$8)</f>
        <v/>
      </c>
      <c r="EI52" s="31" t="str">
        <f t="shared" si="85"/>
        <v/>
      </c>
      <c r="EJ52" s="31" t="str">
        <f t="shared" si="86"/>
        <v/>
      </c>
      <c r="EK52" s="32" t="str">
        <f>IF($B52="","",(($AF52-EE52)/ABS($AF52-EE52))*Air!$D$14*EJ52/2*(($AF52-EE52)^2)*$AI52*$C52)</f>
        <v/>
      </c>
      <c r="EL52" s="32" t="str">
        <f>IF($B52="","",(-EE52/ABS(EE52))*Air!$D$14*EG52/8*(EE52^2)*$AM52*$C52)</f>
        <v/>
      </c>
      <c r="EM52" s="32" t="str">
        <f>IF($B52="","",$AK52*$C52*$E52*Air!$D$14*Air!$I$10)</f>
        <v/>
      </c>
      <c r="EN52" s="32" t="str">
        <f t="shared" si="130"/>
        <v/>
      </c>
      <c r="EO52" s="32" t="str">
        <f t="shared" si="88"/>
        <v/>
      </c>
      <c r="EP52" s="32" t="str">
        <f t="shared" si="131"/>
        <v/>
      </c>
      <c r="EQ52" s="254" t="str">
        <f t="shared" si="32"/>
        <v/>
      </c>
      <c r="ER52" s="243"/>
      <c r="ES52" s="243"/>
      <c r="ET52" s="32" t="str">
        <f t="shared" si="33"/>
        <v/>
      </c>
      <c r="EU52" s="243" t="str">
        <f t="shared" si="90"/>
        <v/>
      </c>
      <c r="EV52" s="243" t="str">
        <f>IF($B52="","",IF(EQ52="out",-(EU52*$I52*(2*ABS(ET52)/Air!$D$14)^0.5),(EU52*$I52*(2*ABS(ET52)/Air!$C$14)^0.5)))</f>
        <v/>
      </c>
      <c r="EW52" s="32" t="str">
        <f t="shared" si="91"/>
        <v/>
      </c>
      <c r="EX52" s="259" t="str">
        <f t="shared" si="132"/>
        <v/>
      </c>
    </row>
    <row r="53" spans="1:154" customFormat="1" x14ac:dyDescent="0.2">
      <c r="A53" s="61"/>
      <c r="B53" s="247"/>
      <c r="C53" s="247"/>
      <c r="D53" s="247"/>
      <c r="E53" s="247"/>
      <c r="F53" s="247"/>
      <c r="G53" s="239"/>
      <c r="H53" s="239"/>
      <c r="I53" s="239"/>
      <c r="J53" s="239"/>
      <c r="K53" s="239"/>
      <c r="L53" s="62"/>
      <c r="M53" s="247"/>
      <c r="N53" s="247"/>
      <c r="O53" s="63"/>
      <c r="P53" s="92" t="str">
        <f t="shared" si="96"/>
        <v/>
      </c>
      <c r="Q53" s="93" t="str">
        <f t="shared" si="20"/>
        <v/>
      </c>
      <c r="R53" s="99" t="str">
        <f t="shared" si="97"/>
        <v/>
      </c>
      <c r="S53" s="100" t="str">
        <f t="shared" si="98"/>
        <v/>
      </c>
      <c r="T53" s="95" t="str">
        <f t="shared" si="99"/>
        <v/>
      </c>
      <c r="U53" s="231"/>
      <c r="V53" s="124" t="str">
        <f t="shared" si="100"/>
        <v/>
      </c>
      <c r="W53" s="125" t="str">
        <f t="shared" si="5"/>
        <v/>
      </c>
      <c r="X53" s="126" t="str">
        <f t="shared" si="101"/>
        <v/>
      </c>
      <c r="Y53" s="126" t="str">
        <f>IF($B53="","",VLOOKUP(X53,Depth!$A$4:$B$1004,2,1))</f>
        <v/>
      </c>
      <c r="Z53" s="127" t="str">
        <f t="shared" si="7"/>
        <v/>
      </c>
      <c r="AA53" s="128" t="str">
        <f t="shared" si="8"/>
        <v/>
      </c>
      <c r="AB53" s="129" t="str">
        <f t="shared" si="102"/>
        <v/>
      </c>
      <c r="AC53" s="129" t="str">
        <f t="shared" si="10"/>
        <v/>
      </c>
      <c r="AD53" s="31" t="str">
        <f t="shared" si="103"/>
        <v/>
      </c>
      <c r="AE53" s="128" t="str">
        <f t="shared" si="104"/>
        <v/>
      </c>
      <c r="AF53" s="130" t="str">
        <f t="shared" si="105"/>
        <v/>
      </c>
      <c r="AG53" s="122" t="str">
        <f t="shared" si="106"/>
        <v/>
      </c>
      <c r="AH53" s="131" t="str">
        <f t="shared" si="15"/>
        <v/>
      </c>
      <c r="AI53" s="132" t="str">
        <f t="shared" si="107"/>
        <v/>
      </c>
      <c r="AJ53" s="128"/>
      <c r="AK53" s="159" t="str">
        <f t="shared" si="108"/>
        <v/>
      </c>
      <c r="AL53" s="128" t="str">
        <f t="shared" si="109"/>
        <v/>
      </c>
      <c r="AM53" s="128" t="str">
        <f t="shared" si="110"/>
        <v/>
      </c>
      <c r="AN53" s="128" t="str">
        <f t="shared" si="111"/>
        <v/>
      </c>
      <c r="AO53" s="128" t="str">
        <f t="shared" si="38"/>
        <v/>
      </c>
      <c r="AP53" s="160" t="str">
        <f t="shared" si="112"/>
        <v/>
      </c>
      <c r="AQ53" s="31"/>
      <c r="AR53" s="174" t="str">
        <f>IF($B53="","",Air!$C$17*((J53-K53)/10)^Air!$C$28)</f>
        <v/>
      </c>
      <c r="AS53" s="36" t="str">
        <f>IF($B53="","",IF(E$8=B53,E$7,Air!$C$14/2*AR53^2))</f>
        <v/>
      </c>
      <c r="AT53" s="32" t="str">
        <f t="shared" si="113"/>
        <v/>
      </c>
      <c r="AU53" s="32" t="str">
        <f t="shared" si="114"/>
        <v/>
      </c>
      <c r="AV53" s="32" t="str">
        <f>IF($B53="","",Air!$I$11-AU53*Air!$C$14*Air!$I$10-AS53)</f>
        <v/>
      </c>
      <c r="AW53" s="175" t="str">
        <f t="shared" si="115"/>
        <v/>
      </c>
      <c r="AX53" s="175" t="str">
        <f>IF($B53="","",AW53*Air!$C$14*Air!$I$10)</f>
        <v/>
      </c>
      <c r="AY53" s="176" t="str">
        <f>IF($B53="","",AW53*Air!$D$14*Air!$I$10)</f>
        <v/>
      </c>
      <c r="AZ53" s="62"/>
      <c r="BA53" s="250" t="str">
        <f t="shared" si="22"/>
        <v/>
      </c>
      <c r="BB53" s="128" t="str">
        <f t="shared" si="116"/>
        <v/>
      </c>
      <c r="BC53" s="31" t="str">
        <f t="shared" si="117"/>
        <v/>
      </c>
      <c r="BD53" s="251" t="str">
        <f>IF($B53="","",$AO53*ABS(BC53)/Air!$M$8)</f>
        <v/>
      </c>
      <c r="BE53" s="31" t="str">
        <f t="shared" si="45"/>
        <v/>
      </c>
      <c r="BF53" s="251" t="str">
        <f>IF($B53="","",$AO53*ABS($AF53-BC53)/Air!$M$8)</f>
        <v/>
      </c>
      <c r="BG53" s="31" t="str">
        <f t="shared" si="46"/>
        <v/>
      </c>
      <c r="BH53" s="252" t="str">
        <f t="shared" si="47"/>
        <v/>
      </c>
      <c r="BI53" s="32" t="str">
        <f>IF($B53="","",(($AF53-BC53)/ABS($AF53-BC53))*Air!$D$14*BH53/2*(($AF53-BC53)^2)*$AI53*$C53)</f>
        <v/>
      </c>
      <c r="BJ53" s="32" t="str">
        <f>IF($B53="","",(-BC53/ABS(BC53))*Air!$D$14*BE53/8*(BC53^2)*$AM53*$C53)</f>
        <v/>
      </c>
      <c r="BK53" s="32" t="str">
        <f>IF($B53="","",$AK53*$C53*$E53*Air!$D$14*Air!$I$10)</f>
        <v/>
      </c>
      <c r="BL53" s="32" t="str">
        <f t="shared" si="118"/>
        <v/>
      </c>
      <c r="BM53" s="32" t="str">
        <f t="shared" si="49"/>
        <v/>
      </c>
      <c r="BN53" s="32" t="str">
        <f t="shared" si="119"/>
        <v/>
      </c>
      <c r="BO53" s="254" t="str">
        <f t="shared" si="24"/>
        <v/>
      </c>
      <c r="BP53" s="243"/>
      <c r="BQ53" s="243"/>
      <c r="BR53" s="32" t="str">
        <f t="shared" si="25"/>
        <v/>
      </c>
      <c r="BS53" s="243" t="str">
        <f t="shared" si="50"/>
        <v/>
      </c>
      <c r="BT53" s="243" t="str">
        <f>IF($B53="","",IF(BO53="out",-(BS53*$I53*(2*ABS(BR53)/Air!$D$14)^0.5),(BS53*$I53*(2*ABS(BR53)/Air!$C$14)^0.5)))</f>
        <v/>
      </c>
      <c r="BU53" s="32" t="str">
        <f t="shared" si="51"/>
        <v/>
      </c>
      <c r="BV53" s="217" t="str">
        <f t="shared" si="120"/>
        <v/>
      </c>
      <c r="BW53" s="31" t="str">
        <f t="shared" si="53"/>
        <v/>
      </c>
      <c r="BX53" s="251" t="str">
        <f>IF($B53="","",$AO53*ABS(BW53)/Air!$M$8)</f>
        <v/>
      </c>
      <c r="BY53" s="31" t="str">
        <f t="shared" si="54"/>
        <v/>
      </c>
      <c r="BZ53" s="251" t="str">
        <f>IF($B53="","",$AO53*ABS($AF53-BW53)/Air!$M$8)</f>
        <v/>
      </c>
      <c r="CA53" s="31" t="str">
        <f t="shared" si="55"/>
        <v/>
      </c>
      <c r="CB53" s="31" t="str">
        <f t="shared" si="56"/>
        <v/>
      </c>
      <c r="CC53" s="32" t="str">
        <f>IF($B53="","",(($AF53-BW53)/ABS($AF53-BW53))*Air!$D$14*CB53/2*(($AF53-BW53)^2)*$AI53*$C53)</f>
        <v/>
      </c>
      <c r="CD53" s="32" t="str">
        <f>IF($B53="","",(-BW53/ABS(BW53))*Air!$D$14*BY53/8*(BW53^2)*$AM53*$C53)</f>
        <v/>
      </c>
      <c r="CE53" s="32" t="str">
        <f>IF($B53="","",$AK53*$C53*$E53*Air!$D$14*Air!$I$10)</f>
        <v/>
      </c>
      <c r="CF53" s="32" t="str">
        <f t="shared" si="121"/>
        <v/>
      </c>
      <c r="CG53" s="32" t="str">
        <f t="shared" si="58"/>
        <v/>
      </c>
      <c r="CH53" s="32" t="str">
        <f t="shared" si="122"/>
        <v/>
      </c>
      <c r="CI53" s="254" t="str">
        <f t="shared" si="26"/>
        <v/>
      </c>
      <c r="CJ53" s="243"/>
      <c r="CK53" s="243"/>
      <c r="CL53" s="32" t="str">
        <f t="shared" si="27"/>
        <v/>
      </c>
      <c r="CM53" s="243" t="str">
        <f t="shared" si="60"/>
        <v/>
      </c>
      <c r="CN53" s="243" t="str">
        <f>IF($B53="","",IF(CI53="out",-(CM53*$I53*(2*ABS(CL53)/Air!$D$14)^0.5),(CM53*$I53*(2*ABS(CL53)/Air!$C$14)^0.5)))</f>
        <v/>
      </c>
      <c r="CO53" s="32" t="str">
        <f t="shared" si="61"/>
        <v/>
      </c>
      <c r="CP53" s="217" t="str">
        <f t="shared" si="123"/>
        <v/>
      </c>
      <c r="CQ53" s="31" t="str">
        <f t="shared" si="63"/>
        <v/>
      </c>
      <c r="CR53" s="251" t="str">
        <f>IF($B53="","",$AO53*ABS(CQ53)/Air!$M$8)</f>
        <v/>
      </c>
      <c r="CS53" s="31" t="str">
        <f t="shared" si="64"/>
        <v/>
      </c>
      <c r="CT53" s="251" t="str">
        <f>IF($B53="","",$AO53*ABS($AF53-CQ53)/Air!$M$8)</f>
        <v/>
      </c>
      <c r="CU53" s="31" t="str">
        <f t="shared" si="65"/>
        <v/>
      </c>
      <c r="CV53" s="31" t="str">
        <f t="shared" si="66"/>
        <v/>
      </c>
      <c r="CW53" s="32" t="str">
        <f>IF($B53="","",(($AF53-CQ53)/ABS($AF53-CQ53))*Air!$D$14*CV53/2*(($AF53-CQ53)^2)*$AI53*$C53)</f>
        <v/>
      </c>
      <c r="CX53" s="32" t="str">
        <f>IF($B53="","",(-CQ53/ABS(CQ53))*Air!$D$14*CS53/8*(CQ53^2)*$AM53*$C53)</f>
        <v/>
      </c>
      <c r="CY53" s="32" t="str">
        <f>IF($B53="","",$AK53*$C53*$E53*Air!$D$14*Air!$I$10)</f>
        <v/>
      </c>
      <c r="CZ53" s="32" t="str">
        <f t="shared" si="124"/>
        <v/>
      </c>
      <c r="DA53" s="32" t="str">
        <f t="shared" si="68"/>
        <v/>
      </c>
      <c r="DB53" s="32" t="str">
        <f t="shared" si="125"/>
        <v/>
      </c>
      <c r="DC53" s="254" t="str">
        <f t="shared" si="28"/>
        <v/>
      </c>
      <c r="DD53" s="243"/>
      <c r="DE53" s="243"/>
      <c r="DF53" s="32" t="str">
        <f t="shared" si="29"/>
        <v/>
      </c>
      <c r="DG53" s="243" t="str">
        <f t="shared" si="70"/>
        <v/>
      </c>
      <c r="DH53" s="243" t="str">
        <f>IF($B53="","",IF(DC53="out",-(DG53*$I53*(2*ABS(DF53)/Air!$D$14)^0.5),(DG53*$I53*(2*ABS(DF53)/Air!$C$14)^0.5)))</f>
        <v/>
      </c>
      <c r="DI53" s="32" t="str">
        <f t="shared" si="71"/>
        <v/>
      </c>
      <c r="DJ53" s="217" t="str">
        <f t="shared" si="126"/>
        <v/>
      </c>
      <c r="DK53" s="31" t="str">
        <f t="shared" si="73"/>
        <v/>
      </c>
      <c r="DL53" s="251" t="str">
        <f>IF($B53="","",$AO53*ABS(DK53)/Air!$M$8)</f>
        <v/>
      </c>
      <c r="DM53" s="31" t="str">
        <f t="shared" si="74"/>
        <v/>
      </c>
      <c r="DN53" s="251" t="str">
        <f>IF($B53="","",$AO53*ABS($AF53-DK53)/Air!$M$8)</f>
        <v/>
      </c>
      <c r="DO53" s="31" t="str">
        <f t="shared" si="75"/>
        <v/>
      </c>
      <c r="DP53" s="31" t="str">
        <f t="shared" si="76"/>
        <v/>
      </c>
      <c r="DQ53" s="32" t="str">
        <f>IF($B53="","",(($AF53-DK53)/ABS($AF53-DK53))*Air!$D$14*DP53/2*(($AF53-DK53)^2)*$AI53*$C53)</f>
        <v/>
      </c>
      <c r="DR53" s="32" t="str">
        <f>IF($B53="","",(-DK53/ABS(DK53))*Air!$D$14*DM53/8*(DK53^2)*$AM53*$C53)</f>
        <v/>
      </c>
      <c r="DS53" s="32" t="str">
        <f>IF($B53="","",$AK53*$C53*$E53*Air!$D$14*Air!$I$10)</f>
        <v/>
      </c>
      <c r="DT53" s="32" t="str">
        <f t="shared" si="127"/>
        <v/>
      </c>
      <c r="DU53" s="32" t="str">
        <f t="shared" si="78"/>
        <v/>
      </c>
      <c r="DV53" s="32" t="str">
        <f t="shared" si="128"/>
        <v/>
      </c>
      <c r="DW53" s="254" t="str">
        <f t="shared" si="30"/>
        <v/>
      </c>
      <c r="DX53" s="243"/>
      <c r="DY53" s="243"/>
      <c r="DZ53" s="32" t="str">
        <f t="shared" si="31"/>
        <v/>
      </c>
      <c r="EA53" s="243" t="str">
        <f t="shared" si="80"/>
        <v/>
      </c>
      <c r="EB53" s="243" t="str">
        <f>IF($B53="","",IF(DW53="out",-(EA53*$I53*(2*ABS(DZ53)/Air!$D$14)^0.5),(EA53*$I53*(2*ABS(DZ53)/Air!$C$14)^0.5)))</f>
        <v/>
      </c>
      <c r="EC53" s="32" t="str">
        <f t="shared" si="81"/>
        <v/>
      </c>
      <c r="ED53" s="217" t="str">
        <f t="shared" si="129"/>
        <v/>
      </c>
      <c r="EE53" s="31" t="str">
        <f t="shared" si="83"/>
        <v/>
      </c>
      <c r="EF53" s="251" t="str">
        <f>IF($B53="","",$AO53*ABS(EE53)/Air!$M$8)</f>
        <v/>
      </c>
      <c r="EG53" s="31" t="str">
        <f t="shared" si="84"/>
        <v/>
      </c>
      <c r="EH53" s="251" t="str">
        <f>IF($B53="","",$AO53*ABS($AF53-EE53)/Air!$M$8)</f>
        <v/>
      </c>
      <c r="EI53" s="31" t="str">
        <f t="shared" si="85"/>
        <v/>
      </c>
      <c r="EJ53" s="31" t="str">
        <f t="shared" si="86"/>
        <v/>
      </c>
      <c r="EK53" s="32" t="str">
        <f>IF($B53="","",(($AF53-EE53)/ABS($AF53-EE53))*Air!$D$14*EJ53/2*(($AF53-EE53)^2)*$AI53*$C53)</f>
        <v/>
      </c>
      <c r="EL53" s="32" t="str">
        <f>IF($B53="","",(-EE53/ABS(EE53))*Air!$D$14*EG53/8*(EE53^2)*$AM53*$C53)</f>
        <v/>
      </c>
      <c r="EM53" s="32" t="str">
        <f>IF($B53="","",$AK53*$C53*$E53*Air!$D$14*Air!$I$10)</f>
        <v/>
      </c>
      <c r="EN53" s="32" t="str">
        <f t="shared" si="130"/>
        <v/>
      </c>
      <c r="EO53" s="32" t="str">
        <f t="shared" si="88"/>
        <v/>
      </c>
      <c r="EP53" s="32" t="str">
        <f t="shared" si="131"/>
        <v/>
      </c>
      <c r="EQ53" s="254" t="str">
        <f t="shared" si="32"/>
        <v/>
      </c>
      <c r="ER53" s="243"/>
      <c r="ES53" s="243"/>
      <c r="ET53" s="32" t="str">
        <f t="shared" si="33"/>
        <v/>
      </c>
      <c r="EU53" s="243" t="str">
        <f t="shared" si="90"/>
        <v/>
      </c>
      <c r="EV53" s="243" t="str">
        <f>IF($B53="","",IF(EQ53="out",-(EU53*$I53*(2*ABS(ET53)/Air!$D$14)^0.5),(EU53*$I53*(2*ABS(ET53)/Air!$C$14)^0.5)))</f>
        <v/>
      </c>
      <c r="EW53" s="32" t="str">
        <f t="shared" si="91"/>
        <v/>
      </c>
      <c r="EX53" s="259" t="str">
        <f t="shared" si="132"/>
        <v/>
      </c>
    </row>
    <row r="54" spans="1:154" customFormat="1" x14ac:dyDescent="0.2">
      <c r="A54" s="61"/>
      <c r="B54" s="247"/>
      <c r="C54" s="247"/>
      <c r="D54" s="247"/>
      <c r="E54" s="247"/>
      <c r="F54" s="247"/>
      <c r="G54" s="239"/>
      <c r="H54" s="239"/>
      <c r="I54" s="239"/>
      <c r="J54" s="239"/>
      <c r="K54" s="239"/>
      <c r="L54" s="62"/>
      <c r="M54" s="247"/>
      <c r="N54" s="247"/>
      <c r="O54" s="63"/>
      <c r="P54" s="92" t="str">
        <f t="shared" si="96"/>
        <v/>
      </c>
      <c r="Q54" s="93" t="str">
        <f t="shared" si="20"/>
        <v/>
      </c>
      <c r="R54" s="99" t="str">
        <f t="shared" si="97"/>
        <v/>
      </c>
      <c r="S54" s="100" t="str">
        <f t="shared" si="98"/>
        <v/>
      </c>
      <c r="T54" s="95" t="str">
        <f t="shared" si="99"/>
        <v/>
      </c>
      <c r="U54" s="231"/>
      <c r="V54" s="124" t="str">
        <f t="shared" si="100"/>
        <v/>
      </c>
      <c r="W54" s="125" t="str">
        <f t="shared" si="5"/>
        <v/>
      </c>
      <c r="X54" s="126" t="str">
        <f t="shared" si="101"/>
        <v/>
      </c>
      <c r="Y54" s="126" t="str">
        <f>IF($B54="","",VLOOKUP(X54,Depth!$A$4:$B$1004,2,1))</f>
        <v/>
      </c>
      <c r="Z54" s="127" t="str">
        <f t="shared" si="7"/>
        <v/>
      </c>
      <c r="AA54" s="128" t="str">
        <f t="shared" si="8"/>
        <v/>
      </c>
      <c r="AB54" s="129" t="str">
        <f t="shared" si="102"/>
        <v/>
      </c>
      <c r="AC54" s="129" t="str">
        <f t="shared" si="10"/>
        <v/>
      </c>
      <c r="AD54" s="31" t="str">
        <f t="shared" si="103"/>
        <v/>
      </c>
      <c r="AE54" s="128" t="str">
        <f t="shared" si="104"/>
        <v/>
      </c>
      <c r="AF54" s="130" t="str">
        <f t="shared" si="105"/>
        <v/>
      </c>
      <c r="AG54" s="122" t="str">
        <f t="shared" si="106"/>
        <v/>
      </c>
      <c r="AH54" s="131" t="str">
        <f t="shared" si="15"/>
        <v/>
      </c>
      <c r="AI54" s="132" t="str">
        <f t="shared" si="107"/>
        <v/>
      </c>
      <c r="AJ54" s="128"/>
      <c r="AK54" s="159" t="str">
        <f t="shared" si="108"/>
        <v/>
      </c>
      <c r="AL54" s="128" t="str">
        <f t="shared" si="109"/>
        <v/>
      </c>
      <c r="AM54" s="128" t="str">
        <f t="shared" si="110"/>
        <v/>
      </c>
      <c r="AN54" s="128" t="str">
        <f t="shared" si="111"/>
        <v/>
      </c>
      <c r="AO54" s="128" t="str">
        <f t="shared" si="38"/>
        <v/>
      </c>
      <c r="AP54" s="160" t="str">
        <f t="shared" si="112"/>
        <v/>
      </c>
      <c r="AQ54" s="31"/>
      <c r="AR54" s="174" t="str">
        <f>IF($B54="","",Air!$C$17*((J54-K54)/10)^Air!$C$28)</f>
        <v/>
      </c>
      <c r="AS54" s="36" t="str">
        <f>IF($B54="","",IF(E$8=B54,E$7,Air!$C$14/2*AR54^2))</f>
        <v/>
      </c>
      <c r="AT54" s="32" t="str">
        <f t="shared" si="113"/>
        <v/>
      </c>
      <c r="AU54" s="32" t="str">
        <f t="shared" si="114"/>
        <v/>
      </c>
      <c r="AV54" s="32" t="str">
        <f>IF($B54="","",Air!$I$11-AU54*Air!$C$14*Air!$I$10-AS54)</f>
        <v/>
      </c>
      <c r="AW54" s="175" t="str">
        <f t="shared" si="115"/>
        <v/>
      </c>
      <c r="AX54" s="175" t="str">
        <f>IF($B54="","",AW54*Air!$C$14*Air!$I$10)</f>
        <v/>
      </c>
      <c r="AY54" s="176" t="str">
        <f>IF($B54="","",AW54*Air!$D$14*Air!$I$10)</f>
        <v/>
      </c>
      <c r="AZ54" s="62"/>
      <c r="BA54" s="250" t="str">
        <f t="shared" si="22"/>
        <v/>
      </c>
      <c r="BB54" s="128" t="str">
        <f t="shared" si="116"/>
        <v/>
      </c>
      <c r="BC54" s="31" t="str">
        <f t="shared" si="117"/>
        <v/>
      </c>
      <c r="BD54" s="251" t="str">
        <f>IF($B54="","",$AO54*ABS(BC54)/Air!$M$8)</f>
        <v/>
      </c>
      <c r="BE54" s="31" t="str">
        <f t="shared" si="45"/>
        <v/>
      </c>
      <c r="BF54" s="251" t="str">
        <f>IF($B54="","",$AO54*ABS($AF54-BC54)/Air!$M$8)</f>
        <v/>
      </c>
      <c r="BG54" s="31" t="str">
        <f t="shared" si="46"/>
        <v/>
      </c>
      <c r="BH54" s="252" t="str">
        <f t="shared" si="47"/>
        <v/>
      </c>
      <c r="BI54" s="32" t="str">
        <f>IF($B54="","",(($AF54-BC54)/ABS($AF54-BC54))*Air!$D$14*BH54/2*(($AF54-BC54)^2)*$AI54*$C54)</f>
        <v/>
      </c>
      <c r="BJ54" s="32" t="str">
        <f>IF($B54="","",(-BC54/ABS(BC54))*Air!$D$14*BE54/8*(BC54^2)*$AM54*$C54)</f>
        <v/>
      </c>
      <c r="BK54" s="32" t="str">
        <f>IF($B54="","",$AK54*$C54*$E54*Air!$D$14*Air!$I$10)</f>
        <v/>
      </c>
      <c r="BL54" s="32" t="str">
        <f t="shared" si="118"/>
        <v/>
      </c>
      <c r="BM54" s="32" t="str">
        <f t="shared" si="49"/>
        <v/>
      </c>
      <c r="BN54" s="32" t="str">
        <f t="shared" si="119"/>
        <v/>
      </c>
      <c r="BO54" s="254" t="str">
        <f t="shared" si="24"/>
        <v/>
      </c>
      <c r="BP54" s="243"/>
      <c r="BQ54" s="243"/>
      <c r="BR54" s="32" t="str">
        <f t="shared" si="25"/>
        <v/>
      </c>
      <c r="BS54" s="243" t="str">
        <f t="shared" si="50"/>
        <v/>
      </c>
      <c r="BT54" s="243" t="str">
        <f>IF($B54="","",IF(BO54="out",-(BS54*$I54*(2*ABS(BR54)/Air!$D$14)^0.5),(BS54*$I54*(2*ABS(BR54)/Air!$C$14)^0.5)))</f>
        <v/>
      </c>
      <c r="BU54" s="32" t="str">
        <f t="shared" si="51"/>
        <v/>
      </c>
      <c r="BV54" s="217" t="str">
        <f t="shared" si="120"/>
        <v/>
      </c>
      <c r="BW54" s="31" t="str">
        <f t="shared" si="53"/>
        <v/>
      </c>
      <c r="BX54" s="251" t="str">
        <f>IF($B54="","",$AO54*ABS(BW54)/Air!$M$8)</f>
        <v/>
      </c>
      <c r="BY54" s="31" t="str">
        <f t="shared" si="54"/>
        <v/>
      </c>
      <c r="BZ54" s="251" t="str">
        <f>IF($B54="","",$AO54*ABS($AF54-BW54)/Air!$M$8)</f>
        <v/>
      </c>
      <c r="CA54" s="31" t="str">
        <f t="shared" si="55"/>
        <v/>
      </c>
      <c r="CB54" s="31" t="str">
        <f t="shared" si="56"/>
        <v/>
      </c>
      <c r="CC54" s="32" t="str">
        <f>IF($B54="","",(($AF54-BW54)/ABS($AF54-BW54))*Air!$D$14*CB54/2*(($AF54-BW54)^2)*$AI54*$C54)</f>
        <v/>
      </c>
      <c r="CD54" s="32" t="str">
        <f>IF($B54="","",(-BW54/ABS(BW54))*Air!$D$14*BY54/8*(BW54^2)*$AM54*$C54)</f>
        <v/>
      </c>
      <c r="CE54" s="32" t="str">
        <f>IF($B54="","",$AK54*$C54*$E54*Air!$D$14*Air!$I$10)</f>
        <v/>
      </c>
      <c r="CF54" s="32" t="str">
        <f t="shared" si="121"/>
        <v/>
      </c>
      <c r="CG54" s="32" t="str">
        <f t="shared" si="58"/>
        <v/>
      </c>
      <c r="CH54" s="32" t="str">
        <f t="shared" si="122"/>
        <v/>
      </c>
      <c r="CI54" s="254" t="str">
        <f t="shared" si="26"/>
        <v/>
      </c>
      <c r="CJ54" s="243"/>
      <c r="CK54" s="243"/>
      <c r="CL54" s="32" t="str">
        <f t="shared" si="27"/>
        <v/>
      </c>
      <c r="CM54" s="243" t="str">
        <f t="shared" si="60"/>
        <v/>
      </c>
      <c r="CN54" s="243" t="str">
        <f>IF($B54="","",IF(CI54="out",-(CM54*$I54*(2*ABS(CL54)/Air!$D$14)^0.5),(CM54*$I54*(2*ABS(CL54)/Air!$C$14)^0.5)))</f>
        <v/>
      </c>
      <c r="CO54" s="32" t="str">
        <f t="shared" si="61"/>
        <v/>
      </c>
      <c r="CP54" s="217" t="str">
        <f t="shared" si="123"/>
        <v/>
      </c>
      <c r="CQ54" s="31" t="str">
        <f t="shared" si="63"/>
        <v/>
      </c>
      <c r="CR54" s="251" t="str">
        <f>IF($B54="","",$AO54*ABS(CQ54)/Air!$M$8)</f>
        <v/>
      </c>
      <c r="CS54" s="31" t="str">
        <f t="shared" si="64"/>
        <v/>
      </c>
      <c r="CT54" s="251" t="str">
        <f>IF($B54="","",$AO54*ABS($AF54-CQ54)/Air!$M$8)</f>
        <v/>
      </c>
      <c r="CU54" s="31" t="str">
        <f t="shared" si="65"/>
        <v/>
      </c>
      <c r="CV54" s="31" t="str">
        <f t="shared" si="66"/>
        <v/>
      </c>
      <c r="CW54" s="32" t="str">
        <f>IF($B54="","",(($AF54-CQ54)/ABS($AF54-CQ54))*Air!$D$14*CV54/2*(($AF54-CQ54)^2)*$AI54*$C54)</f>
        <v/>
      </c>
      <c r="CX54" s="32" t="str">
        <f>IF($B54="","",(-CQ54/ABS(CQ54))*Air!$D$14*CS54/8*(CQ54^2)*$AM54*$C54)</f>
        <v/>
      </c>
      <c r="CY54" s="32" t="str">
        <f>IF($B54="","",$AK54*$C54*$E54*Air!$D$14*Air!$I$10)</f>
        <v/>
      </c>
      <c r="CZ54" s="32" t="str">
        <f t="shared" si="124"/>
        <v/>
      </c>
      <c r="DA54" s="32" t="str">
        <f t="shared" si="68"/>
        <v/>
      </c>
      <c r="DB54" s="32" t="str">
        <f t="shared" si="125"/>
        <v/>
      </c>
      <c r="DC54" s="254" t="str">
        <f t="shared" si="28"/>
        <v/>
      </c>
      <c r="DD54" s="243"/>
      <c r="DE54" s="243"/>
      <c r="DF54" s="32" t="str">
        <f t="shared" si="29"/>
        <v/>
      </c>
      <c r="DG54" s="243" t="str">
        <f t="shared" si="70"/>
        <v/>
      </c>
      <c r="DH54" s="243" t="str">
        <f>IF($B54="","",IF(DC54="out",-(DG54*$I54*(2*ABS(DF54)/Air!$D$14)^0.5),(DG54*$I54*(2*ABS(DF54)/Air!$C$14)^0.5)))</f>
        <v/>
      </c>
      <c r="DI54" s="32" t="str">
        <f t="shared" si="71"/>
        <v/>
      </c>
      <c r="DJ54" s="217" t="str">
        <f t="shared" si="126"/>
        <v/>
      </c>
      <c r="DK54" s="31" t="str">
        <f t="shared" si="73"/>
        <v/>
      </c>
      <c r="DL54" s="251" t="str">
        <f>IF($B54="","",$AO54*ABS(DK54)/Air!$M$8)</f>
        <v/>
      </c>
      <c r="DM54" s="31" t="str">
        <f t="shared" si="74"/>
        <v/>
      </c>
      <c r="DN54" s="251" t="str">
        <f>IF($B54="","",$AO54*ABS($AF54-DK54)/Air!$M$8)</f>
        <v/>
      </c>
      <c r="DO54" s="31" t="str">
        <f t="shared" si="75"/>
        <v/>
      </c>
      <c r="DP54" s="31" t="str">
        <f t="shared" si="76"/>
        <v/>
      </c>
      <c r="DQ54" s="32" t="str">
        <f>IF($B54="","",(($AF54-DK54)/ABS($AF54-DK54))*Air!$D$14*DP54/2*(($AF54-DK54)^2)*$AI54*$C54)</f>
        <v/>
      </c>
      <c r="DR54" s="32" t="str">
        <f>IF($B54="","",(-DK54/ABS(DK54))*Air!$D$14*DM54/8*(DK54^2)*$AM54*$C54)</f>
        <v/>
      </c>
      <c r="DS54" s="32" t="str">
        <f>IF($B54="","",$AK54*$C54*$E54*Air!$D$14*Air!$I$10)</f>
        <v/>
      </c>
      <c r="DT54" s="32" t="str">
        <f t="shared" si="127"/>
        <v/>
      </c>
      <c r="DU54" s="32" t="str">
        <f t="shared" si="78"/>
        <v/>
      </c>
      <c r="DV54" s="32" t="str">
        <f t="shared" si="128"/>
        <v/>
      </c>
      <c r="DW54" s="254" t="str">
        <f t="shared" si="30"/>
        <v/>
      </c>
      <c r="DX54" s="243"/>
      <c r="DY54" s="243"/>
      <c r="DZ54" s="32" t="str">
        <f t="shared" si="31"/>
        <v/>
      </c>
      <c r="EA54" s="243" t="str">
        <f t="shared" si="80"/>
        <v/>
      </c>
      <c r="EB54" s="243" t="str">
        <f>IF($B54="","",IF(DW54="out",-(EA54*$I54*(2*ABS(DZ54)/Air!$D$14)^0.5),(EA54*$I54*(2*ABS(DZ54)/Air!$C$14)^0.5)))</f>
        <v/>
      </c>
      <c r="EC54" s="32" t="str">
        <f t="shared" si="81"/>
        <v/>
      </c>
      <c r="ED54" s="217" t="str">
        <f t="shared" si="129"/>
        <v/>
      </c>
      <c r="EE54" s="31" t="str">
        <f t="shared" si="83"/>
        <v/>
      </c>
      <c r="EF54" s="251" t="str">
        <f>IF($B54="","",$AO54*ABS(EE54)/Air!$M$8)</f>
        <v/>
      </c>
      <c r="EG54" s="31" t="str">
        <f t="shared" si="84"/>
        <v/>
      </c>
      <c r="EH54" s="251" t="str">
        <f>IF($B54="","",$AO54*ABS($AF54-EE54)/Air!$M$8)</f>
        <v/>
      </c>
      <c r="EI54" s="31" t="str">
        <f t="shared" si="85"/>
        <v/>
      </c>
      <c r="EJ54" s="31" t="str">
        <f t="shared" si="86"/>
        <v/>
      </c>
      <c r="EK54" s="32" t="str">
        <f>IF($B54="","",(($AF54-EE54)/ABS($AF54-EE54))*Air!$D$14*EJ54/2*(($AF54-EE54)^2)*$AI54*$C54)</f>
        <v/>
      </c>
      <c r="EL54" s="32" t="str">
        <f>IF($B54="","",(-EE54/ABS(EE54))*Air!$D$14*EG54/8*(EE54^2)*$AM54*$C54)</f>
        <v/>
      </c>
      <c r="EM54" s="32" t="str">
        <f>IF($B54="","",$AK54*$C54*$E54*Air!$D$14*Air!$I$10)</f>
        <v/>
      </c>
      <c r="EN54" s="32" t="str">
        <f t="shared" si="130"/>
        <v/>
      </c>
      <c r="EO54" s="32" t="str">
        <f t="shared" si="88"/>
        <v/>
      </c>
      <c r="EP54" s="32" t="str">
        <f t="shared" si="131"/>
        <v/>
      </c>
      <c r="EQ54" s="254" t="str">
        <f t="shared" si="32"/>
        <v/>
      </c>
      <c r="ER54" s="243"/>
      <c r="ES54" s="243"/>
      <c r="ET54" s="32" t="str">
        <f t="shared" si="33"/>
        <v/>
      </c>
      <c r="EU54" s="243" t="str">
        <f t="shared" si="90"/>
        <v/>
      </c>
      <c r="EV54" s="243" t="str">
        <f>IF($B54="","",IF(EQ54="out",-(EU54*$I54*(2*ABS(ET54)/Air!$D$14)^0.5),(EU54*$I54*(2*ABS(ET54)/Air!$C$14)^0.5)))</f>
        <v/>
      </c>
      <c r="EW54" s="32" t="str">
        <f t="shared" si="91"/>
        <v/>
      </c>
      <c r="EX54" s="259" t="str">
        <f t="shared" si="132"/>
        <v/>
      </c>
    </row>
    <row r="55" spans="1:154" customFormat="1" x14ac:dyDescent="0.2">
      <c r="A55" s="61"/>
      <c r="B55" s="247"/>
      <c r="C55" s="247"/>
      <c r="D55" s="247"/>
      <c r="E55" s="247"/>
      <c r="F55" s="247"/>
      <c r="G55" s="239"/>
      <c r="H55" s="239"/>
      <c r="I55" s="239"/>
      <c r="J55" s="239"/>
      <c r="K55" s="239"/>
      <c r="L55" s="62"/>
      <c r="M55" s="247"/>
      <c r="N55" s="247"/>
      <c r="O55" s="63"/>
      <c r="P55" s="92" t="str">
        <f t="shared" si="96"/>
        <v/>
      </c>
      <c r="Q55" s="93" t="str">
        <f t="shared" si="20"/>
        <v/>
      </c>
      <c r="R55" s="99" t="str">
        <f t="shared" si="97"/>
        <v/>
      </c>
      <c r="S55" s="100" t="str">
        <f t="shared" si="98"/>
        <v/>
      </c>
      <c r="T55" s="95" t="str">
        <f t="shared" si="99"/>
        <v/>
      </c>
      <c r="U55" s="231"/>
      <c r="V55" s="124" t="str">
        <f t="shared" si="100"/>
        <v/>
      </c>
      <c r="W55" s="125" t="str">
        <f t="shared" si="5"/>
        <v/>
      </c>
      <c r="X55" s="126" t="str">
        <f t="shared" si="101"/>
        <v/>
      </c>
      <c r="Y55" s="126" t="str">
        <f>IF($B55="","",VLOOKUP(X55,Depth!$A$4:$B$1004,2,1))</f>
        <v/>
      </c>
      <c r="Z55" s="127" t="str">
        <f t="shared" si="7"/>
        <v/>
      </c>
      <c r="AA55" s="128" t="str">
        <f t="shared" si="8"/>
        <v/>
      </c>
      <c r="AB55" s="129" t="str">
        <f t="shared" si="102"/>
        <v/>
      </c>
      <c r="AC55" s="129" t="str">
        <f t="shared" si="10"/>
        <v/>
      </c>
      <c r="AD55" s="31" t="str">
        <f t="shared" si="103"/>
        <v/>
      </c>
      <c r="AE55" s="128" t="str">
        <f t="shared" si="104"/>
        <v/>
      </c>
      <c r="AF55" s="130" t="str">
        <f t="shared" si="105"/>
        <v/>
      </c>
      <c r="AG55" s="122" t="str">
        <f t="shared" si="106"/>
        <v/>
      </c>
      <c r="AH55" s="131" t="str">
        <f t="shared" si="15"/>
        <v/>
      </c>
      <c r="AI55" s="132" t="str">
        <f t="shared" si="107"/>
        <v/>
      </c>
      <c r="AJ55" s="128"/>
      <c r="AK55" s="159" t="str">
        <f t="shared" si="108"/>
        <v/>
      </c>
      <c r="AL55" s="128" t="str">
        <f t="shared" si="109"/>
        <v/>
      </c>
      <c r="AM55" s="128" t="str">
        <f t="shared" si="110"/>
        <v/>
      </c>
      <c r="AN55" s="128" t="str">
        <f t="shared" si="111"/>
        <v/>
      </c>
      <c r="AO55" s="128" t="str">
        <f t="shared" si="38"/>
        <v/>
      </c>
      <c r="AP55" s="160" t="str">
        <f t="shared" si="112"/>
        <v/>
      </c>
      <c r="AQ55" s="31"/>
      <c r="AR55" s="174" t="str">
        <f>IF($B55="","",Air!$C$17*((J55-K55)/10)^Air!$C$28)</f>
        <v/>
      </c>
      <c r="AS55" s="36" t="str">
        <f>IF($B55="","",IF(E$8=B55,E$7,Air!$C$14/2*AR55^2))</f>
        <v/>
      </c>
      <c r="AT55" s="32" t="str">
        <f t="shared" si="113"/>
        <v/>
      </c>
      <c r="AU55" s="32" t="str">
        <f t="shared" si="114"/>
        <v/>
      </c>
      <c r="AV55" s="32" t="str">
        <f>IF($B55="","",Air!$I$11-AU55*Air!$C$14*Air!$I$10-AS55)</f>
        <v/>
      </c>
      <c r="AW55" s="175" t="str">
        <f t="shared" si="115"/>
        <v/>
      </c>
      <c r="AX55" s="175" t="str">
        <f>IF($B55="","",AW55*Air!$C$14*Air!$I$10)</f>
        <v/>
      </c>
      <c r="AY55" s="176" t="str">
        <f>IF($B55="","",AW55*Air!$D$14*Air!$I$10)</f>
        <v/>
      </c>
      <c r="AZ55" s="62"/>
      <c r="BA55" s="250" t="str">
        <f t="shared" si="22"/>
        <v/>
      </c>
      <c r="BB55" s="128" t="str">
        <f t="shared" si="116"/>
        <v/>
      </c>
      <c r="BC55" s="31" t="str">
        <f t="shared" si="117"/>
        <v/>
      </c>
      <c r="BD55" s="251" t="str">
        <f>IF($B55="","",$AO55*ABS(BC55)/Air!$M$8)</f>
        <v/>
      </c>
      <c r="BE55" s="31" t="str">
        <f t="shared" si="45"/>
        <v/>
      </c>
      <c r="BF55" s="251" t="str">
        <f>IF($B55="","",$AO55*ABS($AF55-BC55)/Air!$M$8)</f>
        <v/>
      </c>
      <c r="BG55" s="31" t="str">
        <f t="shared" si="46"/>
        <v/>
      </c>
      <c r="BH55" s="252" t="str">
        <f t="shared" si="47"/>
        <v/>
      </c>
      <c r="BI55" s="32" t="str">
        <f>IF($B55="","",(($AF55-BC55)/ABS($AF55-BC55))*Air!$D$14*BH55/2*(($AF55-BC55)^2)*$AI55*$C55)</f>
        <v/>
      </c>
      <c r="BJ55" s="32" t="str">
        <f>IF($B55="","",(-BC55/ABS(BC55))*Air!$D$14*BE55/8*(BC55^2)*$AM55*$C55)</f>
        <v/>
      </c>
      <c r="BK55" s="32" t="str">
        <f>IF($B55="","",$AK55*$C55*$E55*Air!$D$14*Air!$I$10)</f>
        <v/>
      </c>
      <c r="BL55" s="32" t="str">
        <f t="shared" si="118"/>
        <v/>
      </c>
      <c r="BM55" s="32" t="str">
        <f t="shared" si="49"/>
        <v/>
      </c>
      <c r="BN55" s="32" t="str">
        <f t="shared" si="119"/>
        <v/>
      </c>
      <c r="BO55" s="254" t="str">
        <f t="shared" si="24"/>
        <v/>
      </c>
      <c r="BP55" s="243"/>
      <c r="BQ55" s="243"/>
      <c r="BR55" s="32" t="str">
        <f t="shared" si="25"/>
        <v/>
      </c>
      <c r="BS55" s="243" t="str">
        <f t="shared" si="50"/>
        <v/>
      </c>
      <c r="BT55" s="243" t="str">
        <f>IF($B55="","",IF(BO55="out",-(BS55*$I55*(2*ABS(BR55)/Air!$D$14)^0.5),(BS55*$I55*(2*ABS(BR55)/Air!$C$14)^0.5)))</f>
        <v/>
      </c>
      <c r="BU55" s="32" t="str">
        <f t="shared" si="51"/>
        <v/>
      </c>
      <c r="BV55" s="217" t="str">
        <f t="shared" si="120"/>
        <v/>
      </c>
      <c r="BW55" s="31" t="str">
        <f t="shared" si="53"/>
        <v/>
      </c>
      <c r="BX55" s="251" t="str">
        <f>IF($B55="","",$AO55*ABS(BW55)/Air!$M$8)</f>
        <v/>
      </c>
      <c r="BY55" s="31" t="str">
        <f t="shared" si="54"/>
        <v/>
      </c>
      <c r="BZ55" s="251" t="str">
        <f>IF($B55="","",$AO55*ABS($AF55-BW55)/Air!$M$8)</f>
        <v/>
      </c>
      <c r="CA55" s="31" t="str">
        <f t="shared" si="55"/>
        <v/>
      </c>
      <c r="CB55" s="31" t="str">
        <f t="shared" si="56"/>
        <v/>
      </c>
      <c r="CC55" s="32" t="str">
        <f>IF($B55="","",(($AF55-BW55)/ABS($AF55-BW55))*Air!$D$14*CB55/2*(($AF55-BW55)^2)*$AI55*$C55)</f>
        <v/>
      </c>
      <c r="CD55" s="32" t="str">
        <f>IF($B55="","",(-BW55/ABS(BW55))*Air!$D$14*BY55/8*(BW55^2)*$AM55*$C55)</f>
        <v/>
      </c>
      <c r="CE55" s="32" t="str">
        <f>IF($B55="","",$AK55*$C55*$E55*Air!$D$14*Air!$I$10)</f>
        <v/>
      </c>
      <c r="CF55" s="32" t="str">
        <f t="shared" si="121"/>
        <v/>
      </c>
      <c r="CG55" s="32" t="str">
        <f t="shared" si="58"/>
        <v/>
      </c>
      <c r="CH55" s="32" t="str">
        <f t="shared" si="122"/>
        <v/>
      </c>
      <c r="CI55" s="254" t="str">
        <f t="shared" si="26"/>
        <v/>
      </c>
      <c r="CJ55" s="243"/>
      <c r="CK55" s="243"/>
      <c r="CL55" s="32" t="str">
        <f t="shared" si="27"/>
        <v/>
      </c>
      <c r="CM55" s="243" t="str">
        <f t="shared" si="60"/>
        <v/>
      </c>
      <c r="CN55" s="243" t="str">
        <f>IF($B55="","",IF(CI55="out",-(CM55*$I55*(2*ABS(CL55)/Air!$D$14)^0.5),(CM55*$I55*(2*ABS(CL55)/Air!$C$14)^0.5)))</f>
        <v/>
      </c>
      <c r="CO55" s="32" t="str">
        <f t="shared" si="61"/>
        <v/>
      </c>
      <c r="CP55" s="217" t="str">
        <f t="shared" si="123"/>
        <v/>
      </c>
      <c r="CQ55" s="31" t="str">
        <f t="shared" si="63"/>
        <v/>
      </c>
      <c r="CR55" s="251" t="str">
        <f>IF($B55="","",$AO55*ABS(CQ55)/Air!$M$8)</f>
        <v/>
      </c>
      <c r="CS55" s="31" t="str">
        <f t="shared" si="64"/>
        <v/>
      </c>
      <c r="CT55" s="251" t="str">
        <f>IF($B55="","",$AO55*ABS($AF55-CQ55)/Air!$M$8)</f>
        <v/>
      </c>
      <c r="CU55" s="31" t="str">
        <f t="shared" si="65"/>
        <v/>
      </c>
      <c r="CV55" s="31" t="str">
        <f t="shared" si="66"/>
        <v/>
      </c>
      <c r="CW55" s="32" t="str">
        <f>IF($B55="","",(($AF55-CQ55)/ABS($AF55-CQ55))*Air!$D$14*CV55/2*(($AF55-CQ55)^2)*$AI55*$C55)</f>
        <v/>
      </c>
      <c r="CX55" s="32" t="str">
        <f>IF($B55="","",(-CQ55/ABS(CQ55))*Air!$D$14*CS55/8*(CQ55^2)*$AM55*$C55)</f>
        <v/>
      </c>
      <c r="CY55" s="32" t="str">
        <f>IF($B55="","",$AK55*$C55*$E55*Air!$D$14*Air!$I$10)</f>
        <v/>
      </c>
      <c r="CZ55" s="32" t="str">
        <f t="shared" si="124"/>
        <v/>
      </c>
      <c r="DA55" s="32" t="str">
        <f t="shared" si="68"/>
        <v/>
      </c>
      <c r="DB55" s="32" t="str">
        <f t="shared" si="125"/>
        <v/>
      </c>
      <c r="DC55" s="254" t="str">
        <f t="shared" si="28"/>
        <v/>
      </c>
      <c r="DD55" s="243"/>
      <c r="DE55" s="243"/>
      <c r="DF55" s="32" t="str">
        <f t="shared" si="29"/>
        <v/>
      </c>
      <c r="DG55" s="243" t="str">
        <f t="shared" si="70"/>
        <v/>
      </c>
      <c r="DH55" s="243" t="str">
        <f>IF($B55="","",IF(DC55="out",-(DG55*$I55*(2*ABS(DF55)/Air!$D$14)^0.5),(DG55*$I55*(2*ABS(DF55)/Air!$C$14)^0.5)))</f>
        <v/>
      </c>
      <c r="DI55" s="32" t="str">
        <f t="shared" si="71"/>
        <v/>
      </c>
      <c r="DJ55" s="217" t="str">
        <f t="shared" si="126"/>
        <v/>
      </c>
      <c r="DK55" s="31" t="str">
        <f t="shared" si="73"/>
        <v/>
      </c>
      <c r="DL55" s="251" t="str">
        <f>IF($B55="","",$AO55*ABS(DK55)/Air!$M$8)</f>
        <v/>
      </c>
      <c r="DM55" s="31" t="str">
        <f t="shared" si="74"/>
        <v/>
      </c>
      <c r="DN55" s="251" t="str">
        <f>IF($B55="","",$AO55*ABS($AF55-DK55)/Air!$M$8)</f>
        <v/>
      </c>
      <c r="DO55" s="31" t="str">
        <f t="shared" si="75"/>
        <v/>
      </c>
      <c r="DP55" s="31" t="str">
        <f t="shared" si="76"/>
        <v/>
      </c>
      <c r="DQ55" s="32" t="str">
        <f>IF($B55="","",(($AF55-DK55)/ABS($AF55-DK55))*Air!$D$14*DP55/2*(($AF55-DK55)^2)*$AI55*$C55)</f>
        <v/>
      </c>
      <c r="DR55" s="32" t="str">
        <f>IF($B55="","",(-DK55/ABS(DK55))*Air!$D$14*DM55/8*(DK55^2)*$AM55*$C55)</f>
        <v/>
      </c>
      <c r="DS55" s="32" t="str">
        <f>IF($B55="","",$AK55*$C55*$E55*Air!$D$14*Air!$I$10)</f>
        <v/>
      </c>
      <c r="DT55" s="32" t="str">
        <f t="shared" si="127"/>
        <v/>
      </c>
      <c r="DU55" s="32" t="str">
        <f t="shared" si="78"/>
        <v/>
      </c>
      <c r="DV55" s="32" t="str">
        <f t="shared" si="128"/>
        <v/>
      </c>
      <c r="DW55" s="254" t="str">
        <f t="shared" si="30"/>
        <v/>
      </c>
      <c r="DX55" s="243"/>
      <c r="DY55" s="243"/>
      <c r="DZ55" s="32" t="str">
        <f t="shared" si="31"/>
        <v/>
      </c>
      <c r="EA55" s="243" t="str">
        <f t="shared" si="80"/>
        <v/>
      </c>
      <c r="EB55" s="243" t="str">
        <f>IF($B55="","",IF(DW55="out",-(EA55*$I55*(2*ABS(DZ55)/Air!$D$14)^0.5),(EA55*$I55*(2*ABS(DZ55)/Air!$C$14)^0.5)))</f>
        <v/>
      </c>
      <c r="EC55" s="32" t="str">
        <f t="shared" si="81"/>
        <v/>
      </c>
      <c r="ED55" s="217" t="str">
        <f t="shared" si="129"/>
        <v/>
      </c>
      <c r="EE55" s="31" t="str">
        <f t="shared" si="83"/>
        <v/>
      </c>
      <c r="EF55" s="251" t="str">
        <f>IF($B55="","",$AO55*ABS(EE55)/Air!$M$8)</f>
        <v/>
      </c>
      <c r="EG55" s="31" t="str">
        <f t="shared" si="84"/>
        <v/>
      </c>
      <c r="EH55" s="251" t="str">
        <f>IF($B55="","",$AO55*ABS($AF55-EE55)/Air!$M$8)</f>
        <v/>
      </c>
      <c r="EI55" s="31" t="str">
        <f t="shared" si="85"/>
        <v/>
      </c>
      <c r="EJ55" s="31" t="str">
        <f t="shared" si="86"/>
        <v/>
      </c>
      <c r="EK55" s="32" t="str">
        <f>IF($B55="","",(($AF55-EE55)/ABS($AF55-EE55))*Air!$D$14*EJ55/2*(($AF55-EE55)^2)*$AI55*$C55)</f>
        <v/>
      </c>
      <c r="EL55" s="32" t="str">
        <f>IF($B55="","",(-EE55/ABS(EE55))*Air!$D$14*EG55/8*(EE55^2)*$AM55*$C55)</f>
        <v/>
      </c>
      <c r="EM55" s="32" t="str">
        <f>IF($B55="","",$AK55*$C55*$E55*Air!$D$14*Air!$I$10)</f>
        <v/>
      </c>
      <c r="EN55" s="32" t="str">
        <f t="shared" si="130"/>
        <v/>
      </c>
      <c r="EO55" s="32" t="str">
        <f t="shared" si="88"/>
        <v/>
      </c>
      <c r="EP55" s="32" t="str">
        <f t="shared" si="131"/>
        <v/>
      </c>
      <c r="EQ55" s="254" t="str">
        <f t="shared" si="32"/>
        <v/>
      </c>
      <c r="ER55" s="243"/>
      <c r="ES55" s="243"/>
      <c r="ET55" s="32" t="str">
        <f t="shared" si="33"/>
        <v/>
      </c>
      <c r="EU55" s="243" t="str">
        <f t="shared" si="90"/>
        <v/>
      </c>
      <c r="EV55" s="243" t="str">
        <f>IF($B55="","",IF(EQ55="out",-(EU55*$I55*(2*ABS(ET55)/Air!$D$14)^0.5),(EU55*$I55*(2*ABS(ET55)/Air!$C$14)^0.5)))</f>
        <v/>
      </c>
      <c r="EW55" s="32" t="str">
        <f t="shared" si="91"/>
        <v/>
      </c>
      <c r="EX55" s="259" t="str">
        <f t="shared" si="132"/>
        <v/>
      </c>
    </row>
    <row r="56" spans="1:154" customFormat="1" x14ac:dyDescent="0.2">
      <c r="A56" s="61"/>
      <c r="B56" s="247"/>
      <c r="C56" s="247"/>
      <c r="D56" s="247"/>
      <c r="E56" s="247"/>
      <c r="F56" s="247"/>
      <c r="G56" s="239"/>
      <c r="H56" s="239"/>
      <c r="I56" s="239"/>
      <c r="J56" s="239"/>
      <c r="K56" s="239"/>
      <c r="L56" s="62"/>
      <c r="M56" s="247"/>
      <c r="N56" s="247"/>
      <c r="O56" s="63"/>
      <c r="P56" s="92" t="str">
        <f t="shared" si="96"/>
        <v/>
      </c>
      <c r="Q56" s="93" t="str">
        <f t="shared" si="20"/>
        <v/>
      </c>
      <c r="R56" s="99" t="str">
        <f t="shared" si="97"/>
        <v/>
      </c>
      <c r="S56" s="100" t="str">
        <f t="shared" si="98"/>
        <v/>
      </c>
      <c r="T56" s="95" t="str">
        <f t="shared" si="99"/>
        <v/>
      </c>
      <c r="U56" s="231"/>
      <c r="V56" s="124" t="str">
        <f t="shared" si="100"/>
        <v/>
      </c>
      <c r="W56" s="125" t="str">
        <f t="shared" si="5"/>
        <v/>
      </c>
      <c r="X56" s="126" t="str">
        <f t="shared" si="101"/>
        <v/>
      </c>
      <c r="Y56" s="126" t="str">
        <f>IF($B56="","",VLOOKUP(X56,Depth!$A$4:$B$1004,2,1))</f>
        <v/>
      </c>
      <c r="Z56" s="127" t="str">
        <f t="shared" si="7"/>
        <v/>
      </c>
      <c r="AA56" s="128" t="str">
        <f t="shared" si="8"/>
        <v/>
      </c>
      <c r="AB56" s="129" t="str">
        <f t="shared" si="102"/>
        <v/>
      </c>
      <c r="AC56" s="129" t="str">
        <f t="shared" si="10"/>
        <v/>
      </c>
      <c r="AD56" s="31" t="str">
        <f t="shared" si="103"/>
        <v/>
      </c>
      <c r="AE56" s="128" t="str">
        <f t="shared" si="104"/>
        <v/>
      </c>
      <c r="AF56" s="130" t="str">
        <f t="shared" si="105"/>
        <v/>
      </c>
      <c r="AG56" s="122" t="str">
        <f t="shared" si="106"/>
        <v/>
      </c>
      <c r="AH56" s="131" t="str">
        <f t="shared" si="15"/>
        <v/>
      </c>
      <c r="AI56" s="132" t="str">
        <f t="shared" si="107"/>
        <v/>
      </c>
      <c r="AJ56" s="128"/>
      <c r="AK56" s="159" t="str">
        <f t="shared" si="108"/>
        <v/>
      </c>
      <c r="AL56" s="128" t="str">
        <f t="shared" si="109"/>
        <v/>
      </c>
      <c r="AM56" s="128" t="str">
        <f t="shared" si="110"/>
        <v/>
      </c>
      <c r="AN56" s="128" t="str">
        <f t="shared" si="111"/>
        <v/>
      </c>
      <c r="AO56" s="128" t="str">
        <f t="shared" si="38"/>
        <v/>
      </c>
      <c r="AP56" s="160" t="str">
        <f t="shared" si="112"/>
        <v/>
      </c>
      <c r="AQ56" s="31"/>
      <c r="AR56" s="174" t="str">
        <f>IF($B56="","",Air!$C$17*((J56-K56)/10)^Air!$C$28)</f>
        <v/>
      </c>
      <c r="AS56" s="36" t="str">
        <f>IF($B56="","",IF(E$8=B56,E$7,Air!$C$14/2*AR56^2))</f>
        <v/>
      </c>
      <c r="AT56" s="32" t="str">
        <f t="shared" si="113"/>
        <v/>
      </c>
      <c r="AU56" s="32" t="str">
        <f t="shared" si="114"/>
        <v/>
      </c>
      <c r="AV56" s="32" t="str">
        <f>IF($B56="","",Air!$I$11-AU56*Air!$C$14*Air!$I$10-AS56)</f>
        <v/>
      </c>
      <c r="AW56" s="175" t="str">
        <f t="shared" si="115"/>
        <v/>
      </c>
      <c r="AX56" s="175" t="str">
        <f>IF($B56="","",AW56*Air!$C$14*Air!$I$10)</f>
        <v/>
      </c>
      <c r="AY56" s="176" t="str">
        <f>IF($B56="","",AW56*Air!$D$14*Air!$I$10)</f>
        <v/>
      </c>
      <c r="AZ56" s="62"/>
      <c r="BA56" s="250" t="str">
        <f t="shared" si="22"/>
        <v/>
      </c>
      <c r="BB56" s="128" t="str">
        <f t="shared" si="116"/>
        <v/>
      </c>
      <c r="BC56" s="31" t="str">
        <f t="shared" si="117"/>
        <v/>
      </c>
      <c r="BD56" s="251" t="str">
        <f>IF($B56="","",$AO56*ABS(BC56)/Air!$M$8)</f>
        <v/>
      </c>
      <c r="BE56" s="31" t="str">
        <f t="shared" si="45"/>
        <v/>
      </c>
      <c r="BF56" s="251" t="str">
        <f>IF($B56="","",$AO56*ABS($AF56-BC56)/Air!$M$8)</f>
        <v/>
      </c>
      <c r="BG56" s="31" t="str">
        <f t="shared" si="46"/>
        <v/>
      </c>
      <c r="BH56" s="252" t="str">
        <f t="shared" si="47"/>
        <v/>
      </c>
      <c r="BI56" s="32" t="str">
        <f>IF($B56="","",(($AF56-BC56)/ABS($AF56-BC56))*Air!$D$14*BH56/2*(($AF56-BC56)^2)*$AI56*$C56)</f>
        <v/>
      </c>
      <c r="BJ56" s="32" t="str">
        <f>IF($B56="","",(-BC56/ABS(BC56))*Air!$D$14*BE56/8*(BC56^2)*$AM56*$C56)</f>
        <v/>
      </c>
      <c r="BK56" s="32" t="str">
        <f>IF($B56="","",$AK56*$C56*$E56*Air!$D$14*Air!$I$10)</f>
        <v/>
      </c>
      <c r="BL56" s="32" t="str">
        <f t="shared" si="118"/>
        <v/>
      </c>
      <c r="BM56" s="32" t="str">
        <f t="shared" si="49"/>
        <v/>
      </c>
      <c r="BN56" s="32" t="str">
        <f t="shared" si="119"/>
        <v/>
      </c>
      <c r="BO56" s="254" t="str">
        <f t="shared" si="24"/>
        <v/>
      </c>
      <c r="BP56" s="243"/>
      <c r="BQ56" s="243"/>
      <c r="BR56" s="32" t="str">
        <f t="shared" si="25"/>
        <v/>
      </c>
      <c r="BS56" s="243" t="str">
        <f t="shared" si="50"/>
        <v/>
      </c>
      <c r="BT56" s="243" t="str">
        <f>IF($B56="","",IF(BO56="out",-(BS56*$I56*(2*ABS(BR56)/Air!$D$14)^0.5),(BS56*$I56*(2*ABS(BR56)/Air!$C$14)^0.5)))</f>
        <v/>
      </c>
      <c r="BU56" s="32" t="str">
        <f t="shared" si="51"/>
        <v/>
      </c>
      <c r="BV56" s="217" t="str">
        <f t="shared" si="120"/>
        <v/>
      </c>
      <c r="BW56" s="31" t="str">
        <f t="shared" si="53"/>
        <v/>
      </c>
      <c r="BX56" s="251" t="str">
        <f>IF($B56="","",$AO56*ABS(BW56)/Air!$M$8)</f>
        <v/>
      </c>
      <c r="BY56" s="31" t="str">
        <f t="shared" si="54"/>
        <v/>
      </c>
      <c r="BZ56" s="251" t="str">
        <f>IF($B56="","",$AO56*ABS($AF56-BW56)/Air!$M$8)</f>
        <v/>
      </c>
      <c r="CA56" s="31" t="str">
        <f t="shared" si="55"/>
        <v/>
      </c>
      <c r="CB56" s="31" t="str">
        <f t="shared" si="56"/>
        <v/>
      </c>
      <c r="CC56" s="32" t="str">
        <f>IF($B56="","",(($AF56-BW56)/ABS($AF56-BW56))*Air!$D$14*CB56/2*(($AF56-BW56)^2)*$AI56*$C56)</f>
        <v/>
      </c>
      <c r="CD56" s="32" t="str">
        <f>IF($B56="","",(-BW56/ABS(BW56))*Air!$D$14*BY56/8*(BW56^2)*$AM56*$C56)</f>
        <v/>
      </c>
      <c r="CE56" s="32" t="str">
        <f>IF($B56="","",$AK56*$C56*$E56*Air!$D$14*Air!$I$10)</f>
        <v/>
      </c>
      <c r="CF56" s="32" t="str">
        <f t="shared" si="121"/>
        <v/>
      </c>
      <c r="CG56" s="32" t="str">
        <f t="shared" si="58"/>
        <v/>
      </c>
      <c r="CH56" s="32" t="str">
        <f t="shared" si="122"/>
        <v/>
      </c>
      <c r="CI56" s="254" t="str">
        <f t="shared" si="26"/>
        <v/>
      </c>
      <c r="CJ56" s="243"/>
      <c r="CK56" s="243"/>
      <c r="CL56" s="32" t="str">
        <f t="shared" si="27"/>
        <v/>
      </c>
      <c r="CM56" s="243" t="str">
        <f t="shared" si="60"/>
        <v/>
      </c>
      <c r="CN56" s="243" t="str">
        <f>IF($B56="","",IF(CI56="out",-(CM56*$I56*(2*ABS(CL56)/Air!$D$14)^0.5),(CM56*$I56*(2*ABS(CL56)/Air!$C$14)^0.5)))</f>
        <v/>
      </c>
      <c r="CO56" s="32" t="str">
        <f t="shared" si="61"/>
        <v/>
      </c>
      <c r="CP56" s="217" t="str">
        <f t="shared" si="123"/>
        <v/>
      </c>
      <c r="CQ56" s="31" t="str">
        <f t="shared" si="63"/>
        <v/>
      </c>
      <c r="CR56" s="251" t="str">
        <f>IF($B56="","",$AO56*ABS(CQ56)/Air!$M$8)</f>
        <v/>
      </c>
      <c r="CS56" s="31" t="str">
        <f t="shared" si="64"/>
        <v/>
      </c>
      <c r="CT56" s="251" t="str">
        <f>IF($B56="","",$AO56*ABS($AF56-CQ56)/Air!$M$8)</f>
        <v/>
      </c>
      <c r="CU56" s="31" t="str">
        <f t="shared" si="65"/>
        <v/>
      </c>
      <c r="CV56" s="31" t="str">
        <f t="shared" si="66"/>
        <v/>
      </c>
      <c r="CW56" s="32" t="str">
        <f>IF($B56="","",(($AF56-CQ56)/ABS($AF56-CQ56))*Air!$D$14*CV56/2*(($AF56-CQ56)^2)*$AI56*$C56)</f>
        <v/>
      </c>
      <c r="CX56" s="32" t="str">
        <f>IF($B56="","",(-CQ56/ABS(CQ56))*Air!$D$14*CS56/8*(CQ56^2)*$AM56*$C56)</f>
        <v/>
      </c>
      <c r="CY56" s="32" t="str">
        <f>IF($B56="","",$AK56*$C56*$E56*Air!$D$14*Air!$I$10)</f>
        <v/>
      </c>
      <c r="CZ56" s="32" t="str">
        <f t="shared" si="124"/>
        <v/>
      </c>
      <c r="DA56" s="32" t="str">
        <f t="shared" si="68"/>
        <v/>
      </c>
      <c r="DB56" s="32" t="str">
        <f t="shared" si="125"/>
        <v/>
      </c>
      <c r="DC56" s="254" t="str">
        <f t="shared" si="28"/>
        <v/>
      </c>
      <c r="DD56" s="243"/>
      <c r="DE56" s="243"/>
      <c r="DF56" s="32" t="str">
        <f t="shared" si="29"/>
        <v/>
      </c>
      <c r="DG56" s="243" t="str">
        <f t="shared" si="70"/>
        <v/>
      </c>
      <c r="DH56" s="243" t="str">
        <f>IF($B56="","",IF(DC56="out",-(DG56*$I56*(2*ABS(DF56)/Air!$D$14)^0.5),(DG56*$I56*(2*ABS(DF56)/Air!$C$14)^0.5)))</f>
        <v/>
      </c>
      <c r="DI56" s="32" t="str">
        <f t="shared" si="71"/>
        <v/>
      </c>
      <c r="DJ56" s="217" t="str">
        <f t="shared" si="126"/>
        <v/>
      </c>
      <c r="DK56" s="31" t="str">
        <f t="shared" si="73"/>
        <v/>
      </c>
      <c r="DL56" s="251" t="str">
        <f>IF($B56="","",$AO56*ABS(DK56)/Air!$M$8)</f>
        <v/>
      </c>
      <c r="DM56" s="31" t="str">
        <f t="shared" si="74"/>
        <v/>
      </c>
      <c r="DN56" s="251" t="str">
        <f>IF($B56="","",$AO56*ABS($AF56-DK56)/Air!$M$8)</f>
        <v/>
      </c>
      <c r="DO56" s="31" t="str">
        <f t="shared" si="75"/>
        <v/>
      </c>
      <c r="DP56" s="31" t="str">
        <f t="shared" si="76"/>
        <v/>
      </c>
      <c r="DQ56" s="32" t="str">
        <f>IF($B56="","",(($AF56-DK56)/ABS($AF56-DK56))*Air!$D$14*DP56/2*(($AF56-DK56)^2)*$AI56*$C56)</f>
        <v/>
      </c>
      <c r="DR56" s="32" t="str">
        <f>IF($B56="","",(-DK56/ABS(DK56))*Air!$D$14*DM56/8*(DK56^2)*$AM56*$C56)</f>
        <v/>
      </c>
      <c r="DS56" s="32" t="str">
        <f>IF($B56="","",$AK56*$C56*$E56*Air!$D$14*Air!$I$10)</f>
        <v/>
      </c>
      <c r="DT56" s="32" t="str">
        <f t="shared" si="127"/>
        <v/>
      </c>
      <c r="DU56" s="32" t="str">
        <f t="shared" si="78"/>
        <v/>
      </c>
      <c r="DV56" s="32" t="str">
        <f t="shared" si="128"/>
        <v/>
      </c>
      <c r="DW56" s="254" t="str">
        <f t="shared" si="30"/>
        <v/>
      </c>
      <c r="DX56" s="243"/>
      <c r="DY56" s="243"/>
      <c r="DZ56" s="32" t="str">
        <f t="shared" si="31"/>
        <v/>
      </c>
      <c r="EA56" s="243" t="str">
        <f t="shared" si="80"/>
        <v/>
      </c>
      <c r="EB56" s="243" t="str">
        <f>IF($B56="","",IF(DW56="out",-(EA56*$I56*(2*ABS(DZ56)/Air!$D$14)^0.5),(EA56*$I56*(2*ABS(DZ56)/Air!$C$14)^0.5)))</f>
        <v/>
      </c>
      <c r="EC56" s="32" t="str">
        <f t="shared" si="81"/>
        <v/>
      </c>
      <c r="ED56" s="217" t="str">
        <f t="shared" si="129"/>
        <v/>
      </c>
      <c r="EE56" s="31" t="str">
        <f t="shared" si="83"/>
        <v/>
      </c>
      <c r="EF56" s="251" t="str">
        <f>IF($B56="","",$AO56*ABS(EE56)/Air!$M$8)</f>
        <v/>
      </c>
      <c r="EG56" s="31" t="str">
        <f t="shared" si="84"/>
        <v/>
      </c>
      <c r="EH56" s="251" t="str">
        <f>IF($B56="","",$AO56*ABS($AF56-EE56)/Air!$M$8)</f>
        <v/>
      </c>
      <c r="EI56" s="31" t="str">
        <f t="shared" si="85"/>
        <v/>
      </c>
      <c r="EJ56" s="31" t="str">
        <f t="shared" si="86"/>
        <v/>
      </c>
      <c r="EK56" s="32" t="str">
        <f>IF($B56="","",(($AF56-EE56)/ABS($AF56-EE56))*Air!$D$14*EJ56/2*(($AF56-EE56)^2)*$AI56*$C56)</f>
        <v/>
      </c>
      <c r="EL56" s="32" t="str">
        <f>IF($B56="","",(-EE56/ABS(EE56))*Air!$D$14*EG56/8*(EE56^2)*$AM56*$C56)</f>
        <v/>
      </c>
      <c r="EM56" s="32" t="str">
        <f>IF($B56="","",$AK56*$C56*$E56*Air!$D$14*Air!$I$10)</f>
        <v/>
      </c>
      <c r="EN56" s="32" t="str">
        <f t="shared" si="130"/>
        <v/>
      </c>
      <c r="EO56" s="32" t="str">
        <f t="shared" si="88"/>
        <v/>
      </c>
      <c r="EP56" s="32" t="str">
        <f t="shared" si="131"/>
        <v/>
      </c>
      <c r="EQ56" s="254" t="str">
        <f t="shared" si="32"/>
        <v/>
      </c>
      <c r="ER56" s="243"/>
      <c r="ES56" s="243"/>
      <c r="ET56" s="32" t="str">
        <f t="shared" si="33"/>
        <v/>
      </c>
      <c r="EU56" s="243" t="str">
        <f t="shared" si="90"/>
        <v/>
      </c>
      <c r="EV56" s="243" t="str">
        <f>IF($B56="","",IF(EQ56="out",-(EU56*$I56*(2*ABS(ET56)/Air!$D$14)^0.5),(EU56*$I56*(2*ABS(ET56)/Air!$C$14)^0.5)))</f>
        <v/>
      </c>
      <c r="EW56" s="32" t="str">
        <f t="shared" si="91"/>
        <v/>
      </c>
      <c r="EX56" s="259" t="str">
        <f t="shared" si="132"/>
        <v/>
      </c>
    </row>
    <row r="57" spans="1:154" customFormat="1" x14ac:dyDescent="0.2">
      <c r="A57" s="61"/>
      <c r="B57" s="247"/>
      <c r="C57" s="247"/>
      <c r="D57" s="247"/>
      <c r="E57" s="247"/>
      <c r="F57" s="247"/>
      <c r="G57" s="239"/>
      <c r="H57" s="239"/>
      <c r="I57" s="239"/>
      <c r="J57" s="239"/>
      <c r="K57" s="239"/>
      <c r="L57" s="62"/>
      <c r="M57" s="247"/>
      <c r="N57" s="247"/>
      <c r="O57" s="63"/>
      <c r="P57" s="92" t="str">
        <f t="shared" si="96"/>
        <v/>
      </c>
      <c r="Q57" s="93" t="str">
        <f t="shared" si="20"/>
        <v/>
      </c>
      <c r="R57" s="99" t="str">
        <f t="shared" si="97"/>
        <v/>
      </c>
      <c r="S57" s="100" t="str">
        <f t="shared" si="98"/>
        <v/>
      </c>
      <c r="T57" s="95" t="str">
        <f t="shared" si="99"/>
        <v/>
      </c>
      <c r="U57" s="231"/>
      <c r="V57" s="124" t="str">
        <f t="shared" si="100"/>
        <v/>
      </c>
      <c r="W57" s="125" t="str">
        <f t="shared" si="5"/>
        <v/>
      </c>
      <c r="X57" s="126" t="str">
        <f t="shared" si="101"/>
        <v/>
      </c>
      <c r="Y57" s="126" t="str">
        <f>IF($B57="","",VLOOKUP(X57,Depth!$A$4:$B$1004,2,1))</f>
        <v/>
      </c>
      <c r="Z57" s="127" t="str">
        <f t="shared" si="7"/>
        <v/>
      </c>
      <c r="AA57" s="128" t="str">
        <f t="shared" si="8"/>
        <v/>
      </c>
      <c r="AB57" s="129" t="str">
        <f t="shared" si="102"/>
        <v/>
      </c>
      <c r="AC57" s="129" t="str">
        <f t="shared" si="10"/>
        <v/>
      </c>
      <c r="AD57" s="31" t="str">
        <f t="shared" si="103"/>
        <v/>
      </c>
      <c r="AE57" s="128" t="str">
        <f t="shared" si="104"/>
        <v/>
      </c>
      <c r="AF57" s="130" t="str">
        <f t="shared" si="105"/>
        <v/>
      </c>
      <c r="AG57" s="122" t="str">
        <f t="shared" si="106"/>
        <v/>
      </c>
      <c r="AH57" s="131" t="str">
        <f t="shared" si="15"/>
        <v/>
      </c>
      <c r="AI57" s="132" t="str">
        <f t="shared" si="107"/>
        <v/>
      </c>
      <c r="AJ57" s="128"/>
      <c r="AK57" s="159" t="str">
        <f t="shared" si="108"/>
        <v/>
      </c>
      <c r="AL57" s="128" t="str">
        <f t="shared" si="109"/>
        <v/>
      </c>
      <c r="AM57" s="128" t="str">
        <f t="shared" si="110"/>
        <v/>
      </c>
      <c r="AN57" s="128" t="str">
        <f t="shared" si="111"/>
        <v/>
      </c>
      <c r="AO57" s="128" t="str">
        <f t="shared" si="38"/>
        <v/>
      </c>
      <c r="AP57" s="160" t="str">
        <f t="shared" si="112"/>
        <v/>
      </c>
      <c r="AQ57" s="31"/>
      <c r="AR57" s="174" t="str">
        <f>IF($B57="","",Air!$C$17*((J57-K57)/10)^Air!$C$28)</f>
        <v/>
      </c>
      <c r="AS57" s="36" t="str">
        <f>IF($B57="","",IF(E$8=B57,E$7,Air!$C$14/2*AR57^2))</f>
        <v/>
      </c>
      <c r="AT57" s="32" t="str">
        <f t="shared" si="113"/>
        <v/>
      </c>
      <c r="AU57" s="32" t="str">
        <f t="shared" si="114"/>
        <v/>
      </c>
      <c r="AV57" s="32" t="str">
        <f>IF($B57="","",Air!$I$11-AU57*Air!$C$14*Air!$I$10-AS57)</f>
        <v/>
      </c>
      <c r="AW57" s="175" t="str">
        <f t="shared" si="115"/>
        <v/>
      </c>
      <c r="AX57" s="175" t="str">
        <f>IF($B57="","",AW57*Air!$C$14*Air!$I$10)</f>
        <v/>
      </c>
      <c r="AY57" s="176" t="str">
        <f>IF($B57="","",AW57*Air!$D$14*Air!$I$10)</f>
        <v/>
      </c>
      <c r="AZ57" s="62"/>
      <c r="BA57" s="250" t="str">
        <f t="shared" si="22"/>
        <v/>
      </c>
      <c r="BB57" s="128" t="str">
        <f t="shared" si="116"/>
        <v/>
      </c>
      <c r="BC57" s="31" t="str">
        <f t="shared" si="117"/>
        <v/>
      </c>
      <c r="BD57" s="251" t="str">
        <f>IF($B57="","",$AO57*ABS(BC57)/Air!$M$8)</f>
        <v/>
      </c>
      <c r="BE57" s="31" t="str">
        <f t="shared" si="45"/>
        <v/>
      </c>
      <c r="BF57" s="251" t="str">
        <f>IF($B57="","",$AO57*ABS($AF57-BC57)/Air!$M$8)</f>
        <v/>
      </c>
      <c r="BG57" s="31" t="str">
        <f t="shared" si="46"/>
        <v/>
      </c>
      <c r="BH57" s="252" t="str">
        <f t="shared" si="47"/>
        <v/>
      </c>
      <c r="BI57" s="32" t="str">
        <f>IF($B57="","",(($AF57-BC57)/ABS($AF57-BC57))*Air!$D$14*BH57/2*(($AF57-BC57)^2)*$AI57*$C57)</f>
        <v/>
      </c>
      <c r="BJ57" s="32" t="str">
        <f>IF($B57="","",(-BC57/ABS(BC57))*Air!$D$14*BE57/8*(BC57^2)*$AM57*$C57)</f>
        <v/>
      </c>
      <c r="BK57" s="32" t="str">
        <f>IF($B57="","",$AK57*$C57*$E57*Air!$D$14*Air!$I$10)</f>
        <v/>
      </c>
      <c r="BL57" s="32" t="str">
        <f t="shared" si="118"/>
        <v/>
      </c>
      <c r="BM57" s="32" t="str">
        <f t="shared" si="49"/>
        <v/>
      </c>
      <c r="BN57" s="32" t="str">
        <f t="shared" si="119"/>
        <v/>
      </c>
      <c r="BO57" s="254" t="str">
        <f t="shared" si="24"/>
        <v/>
      </c>
      <c r="BP57" s="243"/>
      <c r="BQ57" s="243"/>
      <c r="BR57" s="32" t="str">
        <f t="shared" si="25"/>
        <v/>
      </c>
      <c r="BS57" s="243" t="str">
        <f t="shared" si="50"/>
        <v/>
      </c>
      <c r="BT57" s="243" t="str">
        <f>IF($B57="","",IF(BO57="out",-(BS57*$I57*(2*ABS(BR57)/Air!$D$14)^0.5),(BS57*$I57*(2*ABS(BR57)/Air!$C$14)^0.5)))</f>
        <v/>
      </c>
      <c r="BU57" s="32" t="str">
        <f t="shared" si="51"/>
        <v/>
      </c>
      <c r="BV57" s="217" t="str">
        <f t="shared" si="120"/>
        <v/>
      </c>
      <c r="BW57" s="31" t="str">
        <f t="shared" si="53"/>
        <v/>
      </c>
      <c r="BX57" s="251" t="str">
        <f>IF($B57="","",$AO57*ABS(BW57)/Air!$M$8)</f>
        <v/>
      </c>
      <c r="BY57" s="31" t="str">
        <f t="shared" si="54"/>
        <v/>
      </c>
      <c r="BZ57" s="251" t="str">
        <f>IF($B57="","",$AO57*ABS($AF57-BW57)/Air!$M$8)</f>
        <v/>
      </c>
      <c r="CA57" s="31" t="str">
        <f t="shared" si="55"/>
        <v/>
      </c>
      <c r="CB57" s="31" t="str">
        <f t="shared" si="56"/>
        <v/>
      </c>
      <c r="CC57" s="32" t="str">
        <f>IF($B57="","",(($AF57-BW57)/ABS($AF57-BW57))*Air!$D$14*CB57/2*(($AF57-BW57)^2)*$AI57*$C57)</f>
        <v/>
      </c>
      <c r="CD57" s="32" t="str">
        <f>IF($B57="","",(-BW57/ABS(BW57))*Air!$D$14*BY57/8*(BW57^2)*$AM57*$C57)</f>
        <v/>
      </c>
      <c r="CE57" s="32" t="str">
        <f>IF($B57="","",$AK57*$C57*$E57*Air!$D$14*Air!$I$10)</f>
        <v/>
      </c>
      <c r="CF57" s="32" t="str">
        <f t="shared" si="121"/>
        <v/>
      </c>
      <c r="CG57" s="32" t="str">
        <f t="shared" si="58"/>
        <v/>
      </c>
      <c r="CH57" s="32" t="str">
        <f t="shared" si="122"/>
        <v/>
      </c>
      <c r="CI57" s="254" t="str">
        <f t="shared" si="26"/>
        <v/>
      </c>
      <c r="CJ57" s="243"/>
      <c r="CK57" s="243"/>
      <c r="CL57" s="32" t="str">
        <f t="shared" si="27"/>
        <v/>
      </c>
      <c r="CM57" s="243" t="str">
        <f t="shared" si="60"/>
        <v/>
      </c>
      <c r="CN57" s="243" t="str">
        <f>IF($B57="","",IF(CI57="out",-(CM57*$I57*(2*ABS(CL57)/Air!$D$14)^0.5),(CM57*$I57*(2*ABS(CL57)/Air!$C$14)^0.5)))</f>
        <v/>
      </c>
      <c r="CO57" s="32" t="str">
        <f t="shared" si="61"/>
        <v/>
      </c>
      <c r="CP57" s="217" t="str">
        <f t="shared" si="123"/>
        <v/>
      </c>
      <c r="CQ57" s="31" t="str">
        <f t="shared" si="63"/>
        <v/>
      </c>
      <c r="CR57" s="251" t="str">
        <f>IF($B57="","",$AO57*ABS(CQ57)/Air!$M$8)</f>
        <v/>
      </c>
      <c r="CS57" s="31" t="str">
        <f t="shared" si="64"/>
        <v/>
      </c>
      <c r="CT57" s="251" t="str">
        <f>IF($B57="","",$AO57*ABS($AF57-CQ57)/Air!$M$8)</f>
        <v/>
      </c>
      <c r="CU57" s="31" t="str">
        <f t="shared" si="65"/>
        <v/>
      </c>
      <c r="CV57" s="31" t="str">
        <f t="shared" si="66"/>
        <v/>
      </c>
      <c r="CW57" s="32" t="str">
        <f>IF($B57="","",(($AF57-CQ57)/ABS($AF57-CQ57))*Air!$D$14*CV57/2*(($AF57-CQ57)^2)*$AI57*$C57)</f>
        <v/>
      </c>
      <c r="CX57" s="32" t="str">
        <f>IF($B57="","",(-CQ57/ABS(CQ57))*Air!$D$14*CS57/8*(CQ57^2)*$AM57*$C57)</f>
        <v/>
      </c>
      <c r="CY57" s="32" t="str">
        <f>IF($B57="","",$AK57*$C57*$E57*Air!$D$14*Air!$I$10)</f>
        <v/>
      </c>
      <c r="CZ57" s="32" t="str">
        <f t="shared" si="124"/>
        <v/>
      </c>
      <c r="DA57" s="32" t="str">
        <f t="shared" si="68"/>
        <v/>
      </c>
      <c r="DB57" s="32" t="str">
        <f t="shared" si="125"/>
        <v/>
      </c>
      <c r="DC57" s="254" t="str">
        <f t="shared" si="28"/>
        <v/>
      </c>
      <c r="DD57" s="243"/>
      <c r="DE57" s="243"/>
      <c r="DF57" s="32" t="str">
        <f t="shared" si="29"/>
        <v/>
      </c>
      <c r="DG57" s="243" t="str">
        <f t="shared" si="70"/>
        <v/>
      </c>
      <c r="DH57" s="243" t="str">
        <f>IF($B57="","",IF(DC57="out",-(DG57*$I57*(2*ABS(DF57)/Air!$D$14)^0.5),(DG57*$I57*(2*ABS(DF57)/Air!$C$14)^0.5)))</f>
        <v/>
      </c>
      <c r="DI57" s="32" t="str">
        <f t="shared" si="71"/>
        <v/>
      </c>
      <c r="DJ57" s="217" t="str">
        <f t="shared" si="126"/>
        <v/>
      </c>
      <c r="DK57" s="31" t="str">
        <f t="shared" si="73"/>
        <v/>
      </c>
      <c r="DL57" s="251" t="str">
        <f>IF($B57="","",$AO57*ABS(DK57)/Air!$M$8)</f>
        <v/>
      </c>
      <c r="DM57" s="31" t="str">
        <f t="shared" si="74"/>
        <v/>
      </c>
      <c r="DN57" s="251" t="str">
        <f>IF($B57="","",$AO57*ABS($AF57-DK57)/Air!$M$8)</f>
        <v/>
      </c>
      <c r="DO57" s="31" t="str">
        <f t="shared" si="75"/>
        <v/>
      </c>
      <c r="DP57" s="31" t="str">
        <f t="shared" si="76"/>
        <v/>
      </c>
      <c r="DQ57" s="32" t="str">
        <f>IF($B57="","",(($AF57-DK57)/ABS($AF57-DK57))*Air!$D$14*DP57/2*(($AF57-DK57)^2)*$AI57*$C57)</f>
        <v/>
      </c>
      <c r="DR57" s="32" t="str">
        <f>IF($B57="","",(-DK57/ABS(DK57))*Air!$D$14*DM57/8*(DK57^2)*$AM57*$C57)</f>
        <v/>
      </c>
      <c r="DS57" s="32" t="str">
        <f>IF($B57="","",$AK57*$C57*$E57*Air!$D$14*Air!$I$10)</f>
        <v/>
      </c>
      <c r="DT57" s="32" t="str">
        <f t="shared" si="127"/>
        <v/>
      </c>
      <c r="DU57" s="32" t="str">
        <f t="shared" si="78"/>
        <v/>
      </c>
      <c r="DV57" s="32" t="str">
        <f t="shared" si="128"/>
        <v/>
      </c>
      <c r="DW57" s="254" t="str">
        <f t="shared" si="30"/>
        <v/>
      </c>
      <c r="DX57" s="243"/>
      <c r="DY57" s="243"/>
      <c r="DZ57" s="32" t="str">
        <f t="shared" si="31"/>
        <v/>
      </c>
      <c r="EA57" s="243" t="str">
        <f t="shared" si="80"/>
        <v/>
      </c>
      <c r="EB57" s="243" t="str">
        <f>IF($B57="","",IF(DW57="out",-(EA57*$I57*(2*ABS(DZ57)/Air!$D$14)^0.5),(EA57*$I57*(2*ABS(DZ57)/Air!$C$14)^0.5)))</f>
        <v/>
      </c>
      <c r="EC57" s="32" t="str">
        <f t="shared" si="81"/>
        <v/>
      </c>
      <c r="ED57" s="217" t="str">
        <f t="shared" si="129"/>
        <v/>
      </c>
      <c r="EE57" s="31" t="str">
        <f t="shared" si="83"/>
        <v/>
      </c>
      <c r="EF57" s="251" t="str">
        <f>IF($B57="","",$AO57*ABS(EE57)/Air!$M$8)</f>
        <v/>
      </c>
      <c r="EG57" s="31" t="str">
        <f t="shared" si="84"/>
        <v/>
      </c>
      <c r="EH57" s="251" t="str">
        <f>IF($B57="","",$AO57*ABS($AF57-EE57)/Air!$M$8)</f>
        <v/>
      </c>
      <c r="EI57" s="31" t="str">
        <f t="shared" si="85"/>
        <v/>
      </c>
      <c r="EJ57" s="31" t="str">
        <f t="shared" si="86"/>
        <v/>
      </c>
      <c r="EK57" s="32" t="str">
        <f>IF($B57="","",(($AF57-EE57)/ABS($AF57-EE57))*Air!$D$14*EJ57/2*(($AF57-EE57)^2)*$AI57*$C57)</f>
        <v/>
      </c>
      <c r="EL57" s="32" t="str">
        <f>IF($B57="","",(-EE57/ABS(EE57))*Air!$D$14*EG57/8*(EE57^2)*$AM57*$C57)</f>
        <v/>
      </c>
      <c r="EM57" s="32" t="str">
        <f>IF($B57="","",$AK57*$C57*$E57*Air!$D$14*Air!$I$10)</f>
        <v/>
      </c>
      <c r="EN57" s="32" t="str">
        <f t="shared" si="130"/>
        <v/>
      </c>
      <c r="EO57" s="32" t="str">
        <f t="shared" si="88"/>
        <v/>
      </c>
      <c r="EP57" s="32" t="str">
        <f t="shared" si="131"/>
        <v/>
      </c>
      <c r="EQ57" s="254" t="str">
        <f t="shared" si="32"/>
        <v/>
      </c>
      <c r="ER57" s="243"/>
      <c r="ES57" s="243"/>
      <c r="ET57" s="32" t="str">
        <f t="shared" si="33"/>
        <v/>
      </c>
      <c r="EU57" s="243" t="str">
        <f t="shared" si="90"/>
        <v/>
      </c>
      <c r="EV57" s="243" t="str">
        <f>IF($B57="","",IF(EQ57="out",-(EU57*$I57*(2*ABS(ET57)/Air!$D$14)^0.5),(EU57*$I57*(2*ABS(ET57)/Air!$C$14)^0.5)))</f>
        <v/>
      </c>
      <c r="EW57" s="32" t="str">
        <f t="shared" si="91"/>
        <v/>
      </c>
      <c r="EX57" s="259" t="str">
        <f t="shared" si="132"/>
        <v/>
      </c>
    </row>
    <row r="58" spans="1:154" customFormat="1" x14ac:dyDescent="0.2">
      <c r="A58" s="61"/>
      <c r="B58" s="247"/>
      <c r="C58" s="247"/>
      <c r="D58" s="247"/>
      <c r="E58" s="247"/>
      <c r="F58" s="247"/>
      <c r="G58" s="239"/>
      <c r="H58" s="239"/>
      <c r="I58" s="239"/>
      <c r="J58" s="239"/>
      <c r="K58" s="239"/>
      <c r="L58" s="62"/>
      <c r="M58" s="247"/>
      <c r="N58" s="247"/>
      <c r="O58" s="63"/>
      <c r="P58" s="92" t="str">
        <f t="shared" si="96"/>
        <v/>
      </c>
      <c r="Q58" s="93" t="str">
        <f t="shared" si="20"/>
        <v/>
      </c>
      <c r="R58" s="99" t="str">
        <f t="shared" si="97"/>
        <v/>
      </c>
      <c r="S58" s="100" t="str">
        <f t="shared" si="98"/>
        <v/>
      </c>
      <c r="T58" s="95" t="str">
        <f t="shared" si="99"/>
        <v/>
      </c>
      <c r="U58" s="231"/>
      <c r="V58" s="124" t="str">
        <f t="shared" si="100"/>
        <v/>
      </c>
      <c r="W58" s="125" t="str">
        <f t="shared" si="5"/>
        <v/>
      </c>
      <c r="X58" s="126" t="str">
        <f t="shared" si="101"/>
        <v/>
      </c>
      <c r="Y58" s="126" t="str">
        <f>IF($B58="","",VLOOKUP(X58,Depth!$A$4:$B$1004,2,1))</f>
        <v/>
      </c>
      <c r="Z58" s="127" t="str">
        <f t="shared" si="7"/>
        <v/>
      </c>
      <c r="AA58" s="128" t="str">
        <f t="shared" si="8"/>
        <v/>
      </c>
      <c r="AB58" s="129" t="str">
        <f t="shared" si="102"/>
        <v/>
      </c>
      <c r="AC58" s="129" t="str">
        <f t="shared" si="10"/>
        <v/>
      </c>
      <c r="AD58" s="31" t="str">
        <f t="shared" si="103"/>
        <v/>
      </c>
      <c r="AE58" s="128" t="str">
        <f t="shared" si="104"/>
        <v/>
      </c>
      <c r="AF58" s="130" t="str">
        <f t="shared" si="105"/>
        <v/>
      </c>
      <c r="AG58" s="122" t="str">
        <f t="shared" si="106"/>
        <v/>
      </c>
      <c r="AH58" s="131" t="str">
        <f t="shared" si="15"/>
        <v/>
      </c>
      <c r="AI58" s="132" t="str">
        <f t="shared" si="107"/>
        <v/>
      </c>
      <c r="AJ58" s="128"/>
      <c r="AK58" s="159" t="str">
        <f t="shared" si="108"/>
        <v/>
      </c>
      <c r="AL58" s="128" t="str">
        <f t="shared" si="109"/>
        <v/>
      </c>
      <c r="AM58" s="128" t="str">
        <f t="shared" si="110"/>
        <v/>
      </c>
      <c r="AN58" s="128" t="str">
        <f t="shared" si="111"/>
        <v/>
      </c>
      <c r="AO58" s="128" t="str">
        <f t="shared" si="38"/>
        <v/>
      </c>
      <c r="AP58" s="160" t="str">
        <f t="shared" si="112"/>
        <v/>
      </c>
      <c r="AQ58" s="31"/>
      <c r="AR58" s="174" t="str">
        <f>IF($B58="","",Air!$C$17*((J58-K58)/10)^Air!$C$28)</f>
        <v/>
      </c>
      <c r="AS58" s="36" t="str">
        <f>IF($B58="","",IF(E$8=B58,E$7,Air!$C$14/2*AR58^2))</f>
        <v/>
      </c>
      <c r="AT58" s="32" t="str">
        <f t="shared" si="113"/>
        <v/>
      </c>
      <c r="AU58" s="32" t="str">
        <f t="shared" si="114"/>
        <v/>
      </c>
      <c r="AV58" s="32" t="str">
        <f>IF($B58="","",Air!$I$11-AU58*Air!$C$14*Air!$I$10-AS58)</f>
        <v/>
      </c>
      <c r="AW58" s="175" t="str">
        <f t="shared" si="115"/>
        <v/>
      </c>
      <c r="AX58" s="175" t="str">
        <f>IF($B58="","",AW58*Air!$C$14*Air!$I$10)</f>
        <v/>
      </c>
      <c r="AY58" s="176" t="str">
        <f>IF($B58="","",AW58*Air!$D$14*Air!$I$10)</f>
        <v/>
      </c>
      <c r="AZ58" s="62"/>
      <c r="BA58" s="250" t="str">
        <f t="shared" si="22"/>
        <v/>
      </c>
      <c r="BB58" s="128" t="str">
        <f t="shared" si="116"/>
        <v/>
      </c>
      <c r="BC58" s="31" t="str">
        <f t="shared" si="117"/>
        <v/>
      </c>
      <c r="BD58" s="251" t="str">
        <f>IF($B58="","",$AO58*ABS(BC58)/Air!$M$8)</f>
        <v/>
      </c>
      <c r="BE58" s="31" t="str">
        <f t="shared" si="45"/>
        <v/>
      </c>
      <c r="BF58" s="251" t="str">
        <f>IF($B58="","",$AO58*ABS($AF58-BC58)/Air!$M$8)</f>
        <v/>
      </c>
      <c r="BG58" s="31" t="str">
        <f t="shared" si="46"/>
        <v/>
      </c>
      <c r="BH58" s="252" t="str">
        <f t="shared" si="47"/>
        <v/>
      </c>
      <c r="BI58" s="32" t="str">
        <f>IF($B58="","",(($AF58-BC58)/ABS($AF58-BC58))*Air!$D$14*BH58/2*(($AF58-BC58)^2)*$AI58*$C58)</f>
        <v/>
      </c>
      <c r="BJ58" s="32" t="str">
        <f>IF($B58="","",(-BC58/ABS(BC58))*Air!$D$14*BE58/8*(BC58^2)*$AM58*$C58)</f>
        <v/>
      </c>
      <c r="BK58" s="32" t="str">
        <f>IF($B58="","",$AK58*$C58*$E58*Air!$D$14*Air!$I$10)</f>
        <v/>
      </c>
      <c r="BL58" s="32" t="str">
        <f t="shared" si="118"/>
        <v/>
      </c>
      <c r="BM58" s="32" t="str">
        <f t="shared" si="49"/>
        <v/>
      </c>
      <c r="BN58" s="32" t="str">
        <f t="shared" si="119"/>
        <v/>
      </c>
      <c r="BO58" s="254" t="str">
        <f t="shared" si="24"/>
        <v/>
      </c>
      <c r="BP58" s="243"/>
      <c r="BQ58" s="243"/>
      <c r="BR58" s="32" t="str">
        <f t="shared" si="25"/>
        <v/>
      </c>
      <c r="BS58" s="243" t="str">
        <f t="shared" si="50"/>
        <v/>
      </c>
      <c r="BT58" s="243" t="str">
        <f>IF($B58="","",IF(BO58="out",-(BS58*$I58*(2*ABS(BR58)/Air!$D$14)^0.5),(BS58*$I58*(2*ABS(BR58)/Air!$C$14)^0.5)))</f>
        <v/>
      </c>
      <c r="BU58" s="32" t="str">
        <f t="shared" si="51"/>
        <v/>
      </c>
      <c r="BV58" s="217" t="str">
        <f t="shared" si="120"/>
        <v/>
      </c>
      <c r="BW58" s="31" t="str">
        <f t="shared" si="53"/>
        <v/>
      </c>
      <c r="BX58" s="251" t="str">
        <f>IF($B58="","",$AO58*ABS(BW58)/Air!$M$8)</f>
        <v/>
      </c>
      <c r="BY58" s="31" t="str">
        <f t="shared" si="54"/>
        <v/>
      </c>
      <c r="BZ58" s="251" t="str">
        <f>IF($B58="","",$AO58*ABS($AF58-BW58)/Air!$M$8)</f>
        <v/>
      </c>
      <c r="CA58" s="31" t="str">
        <f t="shared" si="55"/>
        <v/>
      </c>
      <c r="CB58" s="31" t="str">
        <f t="shared" si="56"/>
        <v/>
      </c>
      <c r="CC58" s="32" t="str">
        <f>IF($B58="","",(($AF58-BW58)/ABS($AF58-BW58))*Air!$D$14*CB58/2*(($AF58-BW58)^2)*$AI58*$C58)</f>
        <v/>
      </c>
      <c r="CD58" s="32" t="str">
        <f>IF($B58="","",(-BW58/ABS(BW58))*Air!$D$14*BY58/8*(BW58^2)*$AM58*$C58)</f>
        <v/>
      </c>
      <c r="CE58" s="32" t="str">
        <f>IF($B58="","",$AK58*$C58*$E58*Air!$D$14*Air!$I$10)</f>
        <v/>
      </c>
      <c r="CF58" s="32" t="str">
        <f t="shared" si="121"/>
        <v/>
      </c>
      <c r="CG58" s="32" t="str">
        <f t="shared" si="58"/>
        <v/>
      </c>
      <c r="CH58" s="32" t="str">
        <f t="shared" si="122"/>
        <v/>
      </c>
      <c r="CI58" s="254" t="str">
        <f t="shared" si="26"/>
        <v/>
      </c>
      <c r="CJ58" s="243"/>
      <c r="CK58" s="243"/>
      <c r="CL58" s="32" t="str">
        <f t="shared" si="27"/>
        <v/>
      </c>
      <c r="CM58" s="243" t="str">
        <f t="shared" si="60"/>
        <v/>
      </c>
      <c r="CN58" s="243" t="str">
        <f>IF($B58="","",IF(CI58="out",-(CM58*$I58*(2*ABS(CL58)/Air!$D$14)^0.5),(CM58*$I58*(2*ABS(CL58)/Air!$C$14)^0.5)))</f>
        <v/>
      </c>
      <c r="CO58" s="32" t="str">
        <f t="shared" si="61"/>
        <v/>
      </c>
      <c r="CP58" s="217" t="str">
        <f t="shared" si="123"/>
        <v/>
      </c>
      <c r="CQ58" s="31" t="str">
        <f t="shared" si="63"/>
        <v/>
      </c>
      <c r="CR58" s="251" t="str">
        <f>IF($B58="","",$AO58*ABS(CQ58)/Air!$M$8)</f>
        <v/>
      </c>
      <c r="CS58" s="31" t="str">
        <f t="shared" si="64"/>
        <v/>
      </c>
      <c r="CT58" s="251" t="str">
        <f>IF($B58="","",$AO58*ABS($AF58-CQ58)/Air!$M$8)</f>
        <v/>
      </c>
      <c r="CU58" s="31" t="str">
        <f t="shared" si="65"/>
        <v/>
      </c>
      <c r="CV58" s="31" t="str">
        <f t="shared" si="66"/>
        <v/>
      </c>
      <c r="CW58" s="32" t="str">
        <f>IF($B58="","",(($AF58-CQ58)/ABS($AF58-CQ58))*Air!$D$14*CV58/2*(($AF58-CQ58)^2)*$AI58*$C58)</f>
        <v/>
      </c>
      <c r="CX58" s="32" t="str">
        <f>IF($B58="","",(-CQ58/ABS(CQ58))*Air!$D$14*CS58/8*(CQ58^2)*$AM58*$C58)</f>
        <v/>
      </c>
      <c r="CY58" s="32" t="str">
        <f>IF($B58="","",$AK58*$C58*$E58*Air!$D$14*Air!$I$10)</f>
        <v/>
      </c>
      <c r="CZ58" s="32" t="str">
        <f t="shared" si="124"/>
        <v/>
      </c>
      <c r="DA58" s="32" t="str">
        <f t="shared" si="68"/>
        <v/>
      </c>
      <c r="DB58" s="32" t="str">
        <f t="shared" si="125"/>
        <v/>
      </c>
      <c r="DC58" s="254" t="str">
        <f t="shared" si="28"/>
        <v/>
      </c>
      <c r="DD58" s="243"/>
      <c r="DE58" s="243"/>
      <c r="DF58" s="32" t="str">
        <f t="shared" si="29"/>
        <v/>
      </c>
      <c r="DG58" s="243" t="str">
        <f t="shared" si="70"/>
        <v/>
      </c>
      <c r="DH58" s="243" t="str">
        <f>IF($B58="","",IF(DC58="out",-(DG58*$I58*(2*ABS(DF58)/Air!$D$14)^0.5),(DG58*$I58*(2*ABS(DF58)/Air!$C$14)^0.5)))</f>
        <v/>
      </c>
      <c r="DI58" s="32" t="str">
        <f t="shared" si="71"/>
        <v/>
      </c>
      <c r="DJ58" s="217" t="str">
        <f t="shared" si="126"/>
        <v/>
      </c>
      <c r="DK58" s="31" t="str">
        <f t="shared" si="73"/>
        <v/>
      </c>
      <c r="DL58" s="251" t="str">
        <f>IF($B58="","",$AO58*ABS(DK58)/Air!$M$8)</f>
        <v/>
      </c>
      <c r="DM58" s="31" t="str">
        <f t="shared" si="74"/>
        <v/>
      </c>
      <c r="DN58" s="251" t="str">
        <f>IF($B58="","",$AO58*ABS($AF58-DK58)/Air!$M$8)</f>
        <v/>
      </c>
      <c r="DO58" s="31" t="str">
        <f t="shared" si="75"/>
        <v/>
      </c>
      <c r="DP58" s="31" t="str">
        <f t="shared" si="76"/>
        <v/>
      </c>
      <c r="DQ58" s="32" t="str">
        <f>IF($B58="","",(($AF58-DK58)/ABS($AF58-DK58))*Air!$D$14*DP58/2*(($AF58-DK58)^2)*$AI58*$C58)</f>
        <v/>
      </c>
      <c r="DR58" s="32" t="str">
        <f>IF($B58="","",(-DK58/ABS(DK58))*Air!$D$14*DM58/8*(DK58^2)*$AM58*$C58)</f>
        <v/>
      </c>
      <c r="DS58" s="32" t="str">
        <f>IF($B58="","",$AK58*$C58*$E58*Air!$D$14*Air!$I$10)</f>
        <v/>
      </c>
      <c r="DT58" s="32" t="str">
        <f t="shared" si="127"/>
        <v/>
      </c>
      <c r="DU58" s="32" t="str">
        <f t="shared" si="78"/>
        <v/>
      </c>
      <c r="DV58" s="32" t="str">
        <f t="shared" si="128"/>
        <v/>
      </c>
      <c r="DW58" s="254" t="str">
        <f t="shared" si="30"/>
        <v/>
      </c>
      <c r="DX58" s="243"/>
      <c r="DY58" s="243"/>
      <c r="DZ58" s="32" t="str">
        <f t="shared" si="31"/>
        <v/>
      </c>
      <c r="EA58" s="243" t="str">
        <f t="shared" si="80"/>
        <v/>
      </c>
      <c r="EB58" s="243" t="str">
        <f>IF($B58="","",IF(DW58="out",-(EA58*$I58*(2*ABS(DZ58)/Air!$D$14)^0.5),(EA58*$I58*(2*ABS(DZ58)/Air!$C$14)^0.5)))</f>
        <v/>
      </c>
      <c r="EC58" s="32" t="str">
        <f t="shared" si="81"/>
        <v/>
      </c>
      <c r="ED58" s="217" t="str">
        <f t="shared" si="129"/>
        <v/>
      </c>
      <c r="EE58" s="31" t="str">
        <f t="shared" si="83"/>
        <v/>
      </c>
      <c r="EF58" s="251" t="str">
        <f>IF($B58="","",$AO58*ABS(EE58)/Air!$M$8)</f>
        <v/>
      </c>
      <c r="EG58" s="31" t="str">
        <f t="shared" si="84"/>
        <v/>
      </c>
      <c r="EH58" s="251" t="str">
        <f>IF($B58="","",$AO58*ABS($AF58-EE58)/Air!$M$8)</f>
        <v/>
      </c>
      <c r="EI58" s="31" t="str">
        <f t="shared" si="85"/>
        <v/>
      </c>
      <c r="EJ58" s="31" t="str">
        <f t="shared" si="86"/>
        <v/>
      </c>
      <c r="EK58" s="32" t="str">
        <f>IF($B58="","",(($AF58-EE58)/ABS($AF58-EE58))*Air!$D$14*EJ58/2*(($AF58-EE58)^2)*$AI58*$C58)</f>
        <v/>
      </c>
      <c r="EL58" s="32" t="str">
        <f>IF($B58="","",(-EE58/ABS(EE58))*Air!$D$14*EG58/8*(EE58^2)*$AM58*$C58)</f>
        <v/>
      </c>
      <c r="EM58" s="32" t="str">
        <f>IF($B58="","",$AK58*$C58*$E58*Air!$D$14*Air!$I$10)</f>
        <v/>
      </c>
      <c r="EN58" s="32" t="str">
        <f t="shared" si="130"/>
        <v/>
      </c>
      <c r="EO58" s="32" t="str">
        <f t="shared" si="88"/>
        <v/>
      </c>
      <c r="EP58" s="32" t="str">
        <f t="shared" si="131"/>
        <v/>
      </c>
      <c r="EQ58" s="254" t="str">
        <f t="shared" si="32"/>
        <v/>
      </c>
      <c r="ER58" s="243"/>
      <c r="ES58" s="243"/>
      <c r="ET58" s="32" t="str">
        <f t="shared" si="33"/>
        <v/>
      </c>
      <c r="EU58" s="243" t="str">
        <f t="shared" si="90"/>
        <v/>
      </c>
      <c r="EV58" s="243" t="str">
        <f>IF($B58="","",IF(EQ58="out",-(EU58*$I58*(2*ABS(ET58)/Air!$D$14)^0.5),(EU58*$I58*(2*ABS(ET58)/Air!$C$14)^0.5)))</f>
        <v/>
      </c>
      <c r="EW58" s="32" t="str">
        <f t="shared" si="91"/>
        <v/>
      </c>
      <c r="EX58" s="259" t="str">
        <f t="shared" si="132"/>
        <v/>
      </c>
    </row>
    <row r="59" spans="1:154" customFormat="1" x14ac:dyDescent="0.2">
      <c r="A59" s="61"/>
      <c r="B59" s="247"/>
      <c r="C59" s="247"/>
      <c r="D59" s="247"/>
      <c r="E59" s="247"/>
      <c r="F59" s="247"/>
      <c r="G59" s="239"/>
      <c r="H59" s="239"/>
      <c r="I59" s="239"/>
      <c r="J59" s="239"/>
      <c r="K59" s="239"/>
      <c r="L59" s="62"/>
      <c r="M59" s="247"/>
      <c r="N59" s="247"/>
      <c r="O59" s="63"/>
      <c r="P59" s="92" t="str">
        <f t="shared" si="96"/>
        <v/>
      </c>
      <c r="Q59" s="93" t="str">
        <f t="shared" si="20"/>
        <v/>
      </c>
      <c r="R59" s="99" t="str">
        <f t="shared" si="97"/>
        <v/>
      </c>
      <c r="S59" s="100" t="str">
        <f t="shared" si="98"/>
        <v/>
      </c>
      <c r="T59" s="95" t="str">
        <f t="shared" si="99"/>
        <v/>
      </c>
      <c r="U59" s="231"/>
      <c r="V59" s="124" t="str">
        <f t="shared" si="100"/>
        <v/>
      </c>
      <c r="W59" s="125" t="str">
        <f t="shared" si="5"/>
        <v/>
      </c>
      <c r="X59" s="126" t="str">
        <f t="shared" si="101"/>
        <v/>
      </c>
      <c r="Y59" s="126" t="str">
        <f>IF($B59="","",VLOOKUP(X59,Depth!$A$4:$B$1004,2,1))</f>
        <v/>
      </c>
      <c r="Z59" s="127" t="str">
        <f t="shared" si="7"/>
        <v/>
      </c>
      <c r="AA59" s="128" t="str">
        <f t="shared" si="8"/>
        <v/>
      </c>
      <c r="AB59" s="129" t="str">
        <f t="shared" si="102"/>
        <v/>
      </c>
      <c r="AC59" s="129" t="str">
        <f t="shared" si="10"/>
        <v/>
      </c>
      <c r="AD59" s="31" t="str">
        <f t="shared" si="103"/>
        <v/>
      </c>
      <c r="AE59" s="128" t="str">
        <f t="shared" si="104"/>
        <v/>
      </c>
      <c r="AF59" s="130" t="str">
        <f t="shared" si="105"/>
        <v/>
      </c>
      <c r="AG59" s="122" t="str">
        <f t="shared" si="106"/>
        <v/>
      </c>
      <c r="AH59" s="131" t="str">
        <f t="shared" si="15"/>
        <v/>
      </c>
      <c r="AI59" s="132" t="str">
        <f t="shared" si="107"/>
        <v/>
      </c>
      <c r="AJ59" s="128"/>
      <c r="AK59" s="159" t="str">
        <f t="shared" si="108"/>
        <v/>
      </c>
      <c r="AL59" s="128" t="str">
        <f t="shared" si="109"/>
        <v/>
      </c>
      <c r="AM59" s="128" t="str">
        <f t="shared" si="110"/>
        <v/>
      </c>
      <c r="AN59" s="128" t="str">
        <f t="shared" si="111"/>
        <v/>
      </c>
      <c r="AO59" s="128" t="str">
        <f t="shared" si="38"/>
        <v/>
      </c>
      <c r="AP59" s="160" t="str">
        <f t="shared" si="112"/>
        <v/>
      </c>
      <c r="AQ59" s="31"/>
      <c r="AR59" s="174" t="str">
        <f>IF($B59="","",Air!$C$17*((J59-K59)/10)^Air!$C$28)</f>
        <v/>
      </c>
      <c r="AS59" s="36" t="str">
        <f>IF($B59="","",IF(E$8=B59,E$7,Air!$C$14/2*AR59^2))</f>
        <v/>
      </c>
      <c r="AT59" s="32" t="str">
        <f t="shared" si="113"/>
        <v/>
      </c>
      <c r="AU59" s="32" t="str">
        <f t="shared" si="114"/>
        <v/>
      </c>
      <c r="AV59" s="32" t="str">
        <f>IF($B59="","",Air!$I$11-AU59*Air!$C$14*Air!$I$10-AS59)</f>
        <v/>
      </c>
      <c r="AW59" s="175" t="str">
        <f t="shared" si="115"/>
        <v/>
      </c>
      <c r="AX59" s="175" t="str">
        <f>IF($B59="","",AW59*Air!$C$14*Air!$I$10)</f>
        <v/>
      </c>
      <c r="AY59" s="176" t="str">
        <f>IF($B59="","",AW59*Air!$D$14*Air!$I$10)</f>
        <v/>
      </c>
      <c r="AZ59" s="62"/>
      <c r="BA59" s="250" t="str">
        <f t="shared" si="22"/>
        <v/>
      </c>
      <c r="BB59" s="128" t="str">
        <f t="shared" si="116"/>
        <v/>
      </c>
      <c r="BC59" s="31" t="str">
        <f t="shared" si="117"/>
        <v/>
      </c>
      <c r="BD59" s="251" t="str">
        <f>IF($B59="","",$AO59*ABS(BC59)/Air!$M$8)</f>
        <v/>
      </c>
      <c r="BE59" s="31" t="str">
        <f t="shared" si="45"/>
        <v/>
      </c>
      <c r="BF59" s="251" t="str">
        <f>IF($B59="","",$AO59*ABS($AF59-BC59)/Air!$M$8)</f>
        <v/>
      </c>
      <c r="BG59" s="31" t="str">
        <f t="shared" si="46"/>
        <v/>
      </c>
      <c r="BH59" s="252" t="str">
        <f t="shared" si="47"/>
        <v/>
      </c>
      <c r="BI59" s="32" t="str">
        <f>IF($B59="","",(($AF59-BC59)/ABS($AF59-BC59))*Air!$D$14*BH59/2*(($AF59-BC59)^2)*$AI59*$C59)</f>
        <v/>
      </c>
      <c r="BJ59" s="32" t="str">
        <f>IF($B59="","",(-BC59/ABS(BC59))*Air!$D$14*BE59/8*(BC59^2)*$AM59*$C59)</f>
        <v/>
      </c>
      <c r="BK59" s="32" t="str">
        <f>IF($B59="","",$AK59*$C59*$E59*Air!$D$14*Air!$I$10)</f>
        <v/>
      </c>
      <c r="BL59" s="32" t="str">
        <f t="shared" si="118"/>
        <v/>
      </c>
      <c r="BM59" s="32" t="str">
        <f t="shared" si="49"/>
        <v/>
      </c>
      <c r="BN59" s="32" t="str">
        <f t="shared" si="119"/>
        <v/>
      </c>
      <c r="BO59" s="254" t="str">
        <f t="shared" si="24"/>
        <v/>
      </c>
      <c r="BP59" s="243"/>
      <c r="BQ59" s="243"/>
      <c r="BR59" s="32" t="str">
        <f t="shared" si="25"/>
        <v/>
      </c>
      <c r="BS59" s="243" t="str">
        <f t="shared" si="50"/>
        <v/>
      </c>
      <c r="BT59" s="243" t="str">
        <f>IF($B59="","",IF(BO59="out",-(BS59*$I59*(2*ABS(BR59)/Air!$D$14)^0.5),(BS59*$I59*(2*ABS(BR59)/Air!$C$14)^0.5)))</f>
        <v/>
      </c>
      <c r="BU59" s="32" t="str">
        <f t="shared" si="51"/>
        <v/>
      </c>
      <c r="BV59" s="217" t="str">
        <f t="shared" si="120"/>
        <v/>
      </c>
      <c r="BW59" s="31" t="str">
        <f t="shared" si="53"/>
        <v/>
      </c>
      <c r="BX59" s="251" t="str">
        <f>IF($B59="","",$AO59*ABS(BW59)/Air!$M$8)</f>
        <v/>
      </c>
      <c r="BY59" s="31" t="str">
        <f t="shared" si="54"/>
        <v/>
      </c>
      <c r="BZ59" s="251" t="str">
        <f>IF($B59="","",$AO59*ABS($AF59-BW59)/Air!$M$8)</f>
        <v/>
      </c>
      <c r="CA59" s="31" t="str">
        <f t="shared" si="55"/>
        <v/>
      </c>
      <c r="CB59" s="31" t="str">
        <f t="shared" si="56"/>
        <v/>
      </c>
      <c r="CC59" s="32" t="str">
        <f>IF($B59="","",(($AF59-BW59)/ABS($AF59-BW59))*Air!$D$14*CB59/2*(($AF59-BW59)^2)*$AI59*$C59)</f>
        <v/>
      </c>
      <c r="CD59" s="32" t="str">
        <f>IF($B59="","",(-BW59/ABS(BW59))*Air!$D$14*BY59/8*(BW59^2)*$AM59*$C59)</f>
        <v/>
      </c>
      <c r="CE59" s="32" t="str">
        <f>IF($B59="","",$AK59*$C59*$E59*Air!$D$14*Air!$I$10)</f>
        <v/>
      </c>
      <c r="CF59" s="32" t="str">
        <f t="shared" si="121"/>
        <v/>
      </c>
      <c r="CG59" s="32" t="str">
        <f t="shared" si="58"/>
        <v/>
      </c>
      <c r="CH59" s="32" t="str">
        <f t="shared" si="122"/>
        <v/>
      </c>
      <c r="CI59" s="254" t="str">
        <f t="shared" si="26"/>
        <v/>
      </c>
      <c r="CJ59" s="243"/>
      <c r="CK59" s="243"/>
      <c r="CL59" s="32" t="str">
        <f t="shared" si="27"/>
        <v/>
      </c>
      <c r="CM59" s="243" t="str">
        <f t="shared" si="60"/>
        <v/>
      </c>
      <c r="CN59" s="243" t="str">
        <f>IF($B59="","",IF(CI59="out",-(CM59*$I59*(2*ABS(CL59)/Air!$D$14)^0.5),(CM59*$I59*(2*ABS(CL59)/Air!$C$14)^0.5)))</f>
        <v/>
      </c>
      <c r="CO59" s="32" t="str">
        <f t="shared" si="61"/>
        <v/>
      </c>
      <c r="CP59" s="217" t="str">
        <f t="shared" si="123"/>
        <v/>
      </c>
      <c r="CQ59" s="31" t="str">
        <f t="shared" si="63"/>
        <v/>
      </c>
      <c r="CR59" s="251" t="str">
        <f>IF($B59="","",$AO59*ABS(CQ59)/Air!$M$8)</f>
        <v/>
      </c>
      <c r="CS59" s="31" t="str">
        <f t="shared" si="64"/>
        <v/>
      </c>
      <c r="CT59" s="251" t="str">
        <f>IF($B59="","",$AO59*ABS($AF59-CQ59)/Air!$M$8)</f>
        <v/>
      </c>
      <c r="CU59" s="31" t="str">
        <f t="shared" si="65"/>
        <v/>
      </c>
      <c r="CV59" s="31" t="str">
        <f t="shared" si="66"/>
        <v/>
      </c>
      <c r="CW59" s="32" t="str">
        <f>IF($B59="","",(($AF59-CQ59)/ABS($AF59-CQ59))*Air!$D$14*CV59/2*(($AF59-CQ59)^2)*$AI59*$C59)</f>
        <v/>
      </c>
      <c r="CX59" s="32" t="str">
        <f>IF($B59="","",(-CQ59/ABS(CQ59))*Air!$D$14*CS59/8*(CQ59^2)*$AM59*$C59)</f>
        <v/>
      </c>
      <c r="CY59" s="32" t="str">
        <f>IF($B59="","",$AK59*$C59*$E59*Air!$D$14*Air!$I$10)</f>
        <v/>
      </c>
      <c r="CZ59" s="32" t="str">
        <f t="shared" si="124"/>
        <v/>
      </c>
      <c r="DA59" s="32" t="str">
        <f t="shared" si="68"/>
        <v/>
      </c>
      <c r="DB59" s="32" t="str">
        <f t="shared" si="125"/>
        <v/>
      </c>
      <c r="DC59" s="254" t="str">
        <f t="shared" si="28"/>
        <v/>
      </c>
      <c r="DD59" s="243"/>
      <c r="DE59" s="243"/>
      <c r="DF59" s="32" t="str">
        <f t="shared" si="29"/>
        <v/>
      </c>
      <c r="DG59" s="243" t="str">
        <f t="shared" si="70"/>
        <v/>
      </c>
      <c r="DH59" s="243" t="str">
        <f>IF($B59="","",IF(DC59="out",-(DG59*$I59*(2*ABS(DF59)/Air!$D$14)^0.5),(DG59*$I59*(2*ABS(DF59)/Air!$C$14)^0.5)))</f>
        <v/>
      </c>
      <c r="DI59" s="32" t="str">
        <f t="shared" si="71"/>
        <v/>
      </c>
      <c r="DJ59" s="217" t="str">
        <f t="shared" si="126"/>
        <v/>
      </c>
      <c r="DK59" s="31" t="str">
        <f t="shared" si="73"/>
        <v/>
      </c>
      <c r="DL59" s="251" t="str">
        <f>IF($B59="","",$AO59*ABS(DK59)/Air!$M$8)</f>
        <v/>
      </c>
      <c r="DM59" s="31" t="str">
        <f t="shared" si="74"/>
        <v/>
      </c>
      <c r="DN59" s="251" t="str">
        <f>IF($B59="","",$AO59*ABS($AF59-DK59)/Air!$M$8)</f>
        <v/>
      </c>
      <c r="DO59" s="31" t="str">
        <f t="shared" si="75"/>
        <v/>
      </c>
      <c r="DP59" s="31" t="str">
        <f t="shared" si="76"/>
        <v/>
      </c>
      <c r="DQ59" s="32" t="str">
        <f>IF($B59="","",(($AF59-DK59)/ABS($AF59-DK59))*Air!$D$14*DP59/2*(($AF59-DK59)^2)*$AI59*$C59)</f>
        <v/>
      </c>
      <c r="DR59" s="32" t="str">
        <f>IF($B59="","",(-DK59/ABS(DK59))*Air!$D$14*DM59/8*(DK59^2)*$AM59*$C59)</f>
        <v/>
      </c>
      <c r="DS59" s="32" t="str">
        <f>IF($B59="","",$AK59*$C59*$E59*Air!$D$14*Air!$I$10)</f>
        <v/>
      </c>
      <c r="DT59" s="32" t="str">
        <f t="shared" si="127"/>
        <v/>
      </c>
      <c r="DU59" s="32" t="str">
        <f t="shared" si="78"/>
        <v/>
      </c>
      <c r="DV59" s="32" t="str">
        <f t="shared" si="128"/>
        <v/>
      </c>
      <c r="DW59" s="254" t="str">
        <f t="shared" si="30"/>
        <v/>
      </c>
      <c r="DX59" s="243"/>
      <c r="DY59" s="243"/>
      <c r="DZ59" s="32" t="str">
        <f t="shared" si="31"/>
        <v/>
      </c>
      <c r="EA59" s="243" t="str">
        <f t="shared" si="80"/>
        <v/>
      </c>
      <c r="EB59" s="243" t="str">
        <f>IF($B59="","",IF(DW59="out",-(EA59*$I59*(2*ABS(DZ59)/Air!$D$14)^0.5),(EA59*$I59*(2*ABS(DZ59)/Air!$C$14)^0.5)))</f>
        <v/>
      </c>
      <c r="EC59" s="32" t="str">
        <f t="shared" si="81"/>
        <v/>
      </c>
      <c r="ED59" s="217" t="str">
        <f t="shared" si="129"/>
        <v/>
      </c>
      <c r="EE59" s="31" t="str">
        <f t="shared" si="83"/>
        <v/>
      </c>
      <c r="EF59" s="251" t="str">
        <f>IF($B59="","",$AO59*ABS(EE59)/Air!$M$8)</f>
        <v/>
      </c>
      <c r="EG59" s="31" t="str">
        <f t="shared" si="84"/>
        <v/>
      </c>
      <c r="EH59" s="251" t="str">
        <f>IF($B59="","",$AO59*ABS($AF59-EE59)/Air!$M$8)</f>
        <v/>
      </c>
      <c r="EI59" s="31" t="str">
        <f t="shared" si="85"/>
        <v/>
      </c>
      <c r="EJ59" s="31" t="str">
        <f t="shared" si="86"/>
        <v/>
      </c>
      <c r="EK59" s="32" t="str">
        <f>IF($B59="","",(($AF59-EE59)/ABS($AF59-EE59))*Air!$D$14*EJ59/2*(($AF59-EE59)^2)*$AI59*$C59)</f>
        <v/>
      </c>
      <c r="EL59" s="32" t="str">
        <f>IF($B59="","",(-EE59/ABS(EE59))*Air!$D$14*EG59/8*(EE59^2)*$AM59*$C59)</f>
        <v/>
      </c>
      <c r="EM59" s="32" t="str">
        <f>IF($B59="","",$AK59*$C59*$E59*Air!$D$14*Air!$I$10)</f>
        <v/>
      </c>
      <c r="EN59" s="32" t="str">
        <f t="shared" si="130"/>
        <v/>
      </c>
      <c r="EO59" s="32" t="str">
        <f t="shared" si="88"/>
        <v/>
      </c>
      <c r="EP59" s="32" t="str">
        <f t="shared" si="131"/>
        <v/>
      </c>
      <c r="EQ59" s="254" t="str">
        <f t="shared" si="32"/>
        <v/>
      </c>
      <c r="ER59" s="243"/>
      <c r="ES59" s="243"/>
      <c r="ET59" s="32" t="str">
        <f t="shared" si="33"/>
        <v/>
      </c>
      <c r="EU59" s="243" t="str">
        <f t="shared" si="90"/>
        <v/>
      </c>
      <c r="EV59" s="243" t="str">
        <f>IF($B59="","",IF(EQ59="out",-(EU59*$I59*(2*ABS(ET59)/Air!$D$14)^0.5),(EU59*$I59*(2*ABS(ET59)/Air!$C$14)^0.5)))</f>
        <v/>
      </c>
      <c r="EW59" s="32" t="str">
        <f t="shared" si="91"/>
        <v/>
      </c>
      <c r="EX59" s="259" t="str">
        <f t="shared" si="132"/>
        <v/>
      </c>
    </row>
    <row r="60" spans="1:154" customFormat="1" x14ac:dyDescent="0.2">
      <c r="A60" s="61"/>
      <c r="B60" s="247"/>
      <c r="C60" s="247"/>
      <c r="D60" s="247"/>
      <c r="E60" s="247"/>
      <c r="F60" s="247"/>
      <c r="G60" s="239"/>
      <c r="H60" s="239"/>
      <c r="I60" s="239"/>
      <c r="J60" s="239"/>
      <c r="K60" s="239"/>
      <c r="L60" s="62"/>
      <c r="M60" s="247"/>
      <c r="N60" s="247"/>
      <c r="O60" s="63"/>
      <c r="P60" s="92" t="str">
        <f t="shared" si="96"/>
        <v/>
      </c>
      <c r="Q60" s="93" t="str">
        <f t="shared" si="20"/>
        <v/>
      </c>
      <c r="R60" s="99" t="str">
        <f t="shared" si="97"/>
        <v/>
      </c>
      <c r="S60" s="100" t="str">
        <f t="shared" si="98"/>
        <v/>
      </c>
      <c r="T60" s="95" t="str">
        <f t="shared" si="99"/>
        <v/>
      </c>
      <c r="U60" s="231"/>
      <c r="V60" s="124" t="str">
        <f t="shared" si="100"/>
        <v/>
      </c>
      <c r="W60" s="125" t="str">
        <f t="shared" si="5"/>
        <v/>
      </c>
      <c r="X60" s="126" t="str">
        <f t="shared" si="101"/>
        <v/>
      </c>
      <c r="Y60" s="126" t="str">
        <f>IF($B60="","",VLOOKUP(X60,Depth!$A$4:$B$1004,2,1))</f>
        <v/>
      </c>
      <c r="Z60" s="127" t="str">
        <f t="shared" si="7"/>
        <v/>
      </c>
      <c r="AA60" s="128" t="str">
        <f t="shared" si="8"/>
        <v/>
      </c>
      <c r="AB60" s="129" t="str">
        <f t="shared" si="102"/>
        <v/>
      </c>
      <c r="AC60" s="129" t="str">
        <f t="shared" si="10"/>
        <v/>
      </c>
      <c r="AD60" s="31" t="str">
        <f t="shared" si="103"/>
        <v/>
      </c>
      <c r="AE60" s="128" t="str">
        <f t="shared" si="104"/>
        <v/>
      </c>
      <c r="AF60" s="130" t="str">
        <f t="shared" si="105"/>
        <v/>
      </c>
      <c r="AG60" s="122" t="str">
        <f t="shared" si="106"/>
        <v/>
      </c>
      <c r="AH60" s="131" t="str">
        <f t="shared" si="15"/>
        <v/>
      </c>
      <c r="AI60" s="132" t="str">
        <f t="shared" si="107"/>
        <v/>
      </c>
      <c r="AJ60" s="128"/>
      <c r="AK60" s="159" t="str">
        <f t="shared" si="108"/>
        <v/>
      </c>
      <c r="AL60" s="128" t="str">
        <f t="shared" si="109"/>
        <v/>
      </c>
      <c r="AM60" s="128" t="str">
        <f t="shared" si="110"/>
        <v/>
      </c>
      <c r="AN60" s="128" t="str">
        <f t="shared" si="111"/>
        <v/>
      </c>
      <c r="AO60" s="128" t="str">
        <f t="shared" si="38"/>
        <v/>
      </c>
      <c r="AP60" s="160" t="str">
        <f t="shared" si="112"/>
        <v/>
      </c>
      <c r="AQ60" s="31"/>
      <c r="AR60" s="174" t="str">
        <f>IF($B60="","",Air!$C$17*((J60-K60)/10)^Air!$C$28)</f>
        <v/>
      </c>
      <c r="AS60" s="36" t="str">
        <f>IF($B60="","",IF(E$8=B60,E$7,Air!$C$14/2*AR60^2))</f>
        <v/>
      </c>
      <c r="AT60" s="32" t="str">
        <f t="shared" si="113"/>
        <v/>
      </c>
      <c r="AU60" s="32" t="str">
        <f t="shared" si="114"/>
        <v/>
      </c>
      <c r="AV60" s="32" t="str">
        <f>IF($B60="","",Air!$I$11-AU60*Air!$C$14*Air!$I$10-AS60)</f>
        <v/>
      </c>
      <c r="AW60" s="175" t="str">
        <f t="shared" si="115"/>
        <v/>
      </c>
      <c r="AX60" s="175" t="str">
        <f>IF($B60="","",AW60*Air!$C$14*Air!$I$10)</f>
        <v/>
      </c>
      <c r="AY60" s="176" t="str">
        <f>IF($B60="","",AW60*Air!$D$14*Air!$I$10)</f>
        <v/>
      </c>
      <c r="AZ60" s="62"/>
      <c r="BA60" s="250" t="str">
        <f t="shared" si="22"/>
        <v/>
      </c>
      <c r="BB60" s="128" t="str">
        <f t="shared" si="116"/>
        <v/>
      </c>
      <c r="BC60" s="31" t="str">
        <f t="shared" si="117"/>
        <v/>
      </c>
      <c r="BD60" s="251" t="str">
        <f>IF($B60="","",$AO60*ABS(BC60)/Air!$M$8)</f>
        <v/>
      </c>
      <c r="BE60" s="31" t="str">
        <f t="shared" si="45"/>
        <v/>
      </c>
      <c r="BF60" s="251" t="str">
        <f>IF($B60="","",$AO60*ABS($AF60-BC60)/Air!$M$8)</f>
        <v/>
      </c>
      <c r="BG60" s="31" t="str">
        <f t="shared" si="46"/>
        <v/>
      </c>
      <c r="BH60" s="252" t="str">
        <f t="shared" si="47"/>
        <v/>
      </c>
      <c r="BI60" s="32" t="str">
        <f>IF($B60="","",(($AF60-BC60)/ABS($AF60-BC60))*Air!$D$14*BH60/2*(($AF60-BC60)^2)*$AI60*$C60)</f>
        <v/>
      </c>
      <c r="BJ60" s="32" t="str">
        <f>IF($B60="","",(-BC60/ABS(BC60))*Air!$D$14*BE60/8*(BC60^2)*$AM60*$C60)</f>
        <v/>
      </c>
      <c r="BK60" s="32" t="str">
        <f>IF($B60="","",$AK60*$C60*$E60*Air!$D$14*Air!$I$10)</f>
        <v/>
      </c>
      <c r="BL60" s="32" t="str">
        <f t="shared" si="118"/>
        <v/>
      </c>
      <c r="BM60" s="32" t="str">
        <f t="shared" si="49"/>
        <v/>
      </c>
      <c r="BN60" s="32" t="str">
        <f t="shared" si="119"/>
        <v/>
      </c>
      <c r="BO60" s="254" t="str">
        <f t="shared" si="24"/>
        <v/>
      </c>
      <c r="BP60" s="243"/>
      <c r="BQ60" s="243"/>
      <c r="BR60" s="32" t="str">
        <f t="shared" si="25"/>
        <v/>
      </c>
      <c r="BS60" s="243" t="str">
        <f t="shared" si="50"/>
        <v/>
      </c>
      <c r="BT60" s="243" t="str">
        <f>IF($B60="","",IF(BO60="out",-(BS60*$I60*(2*ABS(BR60)/Air!$D$14)^0.5),(BS60*$I60*(2*ABS(BR60)/Air!$C$14)^0.5)))</f>
        <v/>
      </c>
      <c r="BU60" s="32" t="str">
        <f t="shared" si="51"/>
        <v/>
      </c>
      <c r="BV60" s="217" t="str">
        <f t="shared" si="120"/>
        <v/>
      </c>
      <c r="BW60" s="31" t="str">
        <f t="shared" si="53"/>
        <v/>
      </c>
      <c r="BX60" s="251" t="str">
        <f>IF($B60="","",$AO60*ABS(BW60)/Air!$M$8)</f>
        <v/>
      </c>
      <c r="BY60" s="31" t="str">
        <f t="shared" si="54"/>
        <v/>
      </c>
      <c r="BZ60" s="251" t="str">
        <f>IF($B60="","",$AO60*ABS($AF60-BW60)/Air!$M$8)</f>
        <v/>
      </c>
      <c r="CA60" s="31" t="str">
        <f t="shared" si="55"/>
        <v/>
      </c>
      <c r="CB60" s="31" t="str">
        <f t="shared" si="56"/>
        <v/>
      </c>
      <c r="CC60" s="32" t="str">
        <f>IF($B60="","",(($AF60-BW60)/ABS($AF60-BW60))*Air!$D$14*CB60/2*(($AF60-BW60)^2)*$AI60*$C60)</f>
        <v/>
      </c>
      <c r="CD60" s="32" t="str">
        <f>IF($B60="","",(-BW60/ABS(BW60))*Air!$D$14*BY60/8*(BW60^2)*$AM60*$C60)</f>
        <v/>
      </c>
      <c r="CE60" s="32" t="str">
        <f>IF($B60="","",$AK60*$C60*$E60*Air!$D$14*Air!$I$10)</f>
        <v/>
      </c>
      <c r="CF60" s="32" t="str">
        <f t="shared" si="121"/>
        <v/>
      </c>
      <c r="CG60" s="32" t="str">
        <f t="shared" si="58"/>
        <v/>
      </c>
      <c r="CH60" s="32" t="str">
        <f t="shared" si="122"/>
        <v/>
      </c>
      <c r="CI60" s="254" t="str">
        <f t="shared" si="26"/>
        <v/>
      </c>
      <c r="CJ60" s="243"/>
      <c r="CK60" s="243"/>
      <c r="CL60" s="32" t="str">
        <f t="shared" si="27"/>
        <v/>
      </c>
      <c r="CM60" s="243" t="str">
        <f t="shared" si="60"/>
        <v/>
      </c>
      <c r="CN60" s="243" t="str">
        <f>IF($B60="","",IF(CI60="out",-(CM60*$I60*(2*ABS(CL60)/Air!$D$14)^0.5),(CM60*$I60*(2*ABS(CL60)/Air!$C$14)^0.5)))</f>
        <v/>
      </c>
      <c r="CO60" s="32" t="str">
        <f t="shared" si="61"/>
        <v/>
      </c>
      <c r="CP60" s="217" t="str">
        <f t="shared" si="123"/>
        <v/>
      </c>
      <c r="CQ60" s="31" t="str">
        <f t="shared" si="63"/>
        <v/>
      </c>
      <c r="CR60" s="251" t="str">
        <f>IF($B60="","",$AO60*ABS(CQ60)/Air!$M$8)</f>
        <v/>
      </c>
      <c r="CS60" s="31" t="str">
        <f t="shared" si="64"/>
        <v/>
      </c>
      <c r="CT60" s="251" t="str">
        <f>IF($B60="","",$AO60*ABS($AF60-CQ60)/Air!$M$8)</f>
        <v/>
      </c>
      <c r="CU60" s="31" t="str">
        <f t="shared" si="65"/>
        <v/>
      </c>
      <c r="CV60" s="31" t="str">
        <f t="shared" si="66"/>
        <v/>
      </c>
      <c r="CW60" s="32" t="str">
        <f>IF($B60="","",(($AF60-CQ60)/ABS($AF60-CQ60))*Air!$D$14*CV60/2*(($AF60-CQ60)^2)*$AI60*$C60)</f>
        <v/>
      </c>
      <c r="CX60" s="32" t="str">
        <f>IF($B60="","",(-CQ60/ABS(CQ60))*Air!$D$14*CS60/8*(CQ60^2)*$AM60*$C60)</f>
        <v/>
      </c>
      <c r="CY60" s="32" t="str">
        <f>IF($B60="","",$AK60*$C60*$E60*Air!$D$14*Air!$I$10)</f>
        <v/>
      </c>
      <c r="CZ60" s="32" t="str">
        <f t="shared" si="124"/>
        <v/>
      </c>
      <c r="DA60" s="32" t="str">
        <f t="shared" si="68"/>
        <v/>
      </c>
      <c r="DB60" s="32" t="str">
        <f t="shared" si="125"/>
        <v/>
      </c>
      <c r="DC60" s="254" t="str">
        <f t="shared" si="28"/>
        <v/>
      </c>
      <c r="DD60" s="243"/>
      <c r="DE60" s="243"/>
      <c r="DF60" s="32" t="str">
        <f t="shared" si="29"/>
        <v/>
      </c>
      <c r="DG60" s="243" t="str">
        <f t="shared" si="70"/>
        <v/>
      </c>
      <c r="DH60" s="243" t="str">
        <f>IF($B60="","",IF(DC60="out",-(DG60*$I60*(2*ABS(DF60)/Air!$D$14)^0.5),(DG60*$I60*(2*ABS(DF60)/Air!$C$14)^0.5)))</f>
        <v/>
      </c>
      <c r="DI60" s="32" t="str">
        <f t="shared" si="71"/>
        <v/>
      </c>
      <c r="DJ60" s="217" t="str">
        <f t="shared" si="126"/>
        <v/>
      </c>
      <c r="DK60" s="31" t="str">
        <f t="shared" si="73"/>
        <v/>
      </c>
      <c r="DL60" s="251" t="str">
        <f>IF($B60="","",$AO60*ABS(DK60)/Air!$M$8)</f>
        <v/>
      </c>
      <c r="DM60" s="31" t="str">
        <f t="shared" si="74"/>
        <v/>
      </c>
      <c r="DN60" s="251" t="str">
        <f>IF($B60="","",$AO60*ABS($AF60-DK60)/Air!$M$8)</f>
        <v/>
      </c>
      <c r="DO60" s="31" t="str">
        <f t="shared" si="75"/>
        <v/>
      </c>
      <c r="DP60" s="31" t="str">
        <f t="shared" si="76"/>
        <v/>
      </c>
      <c r="DQ60" s="32" t="str">
        <f>IF($B60="","",(($AF60-DK60)/ABS($AF60-DK60))*Air!$D$14*DP60/2*(($AF60-DK60)^2)*$AI60*$C60)</f>
        <v/>
      </c>
      <c r="DR60" s="32" t="str">
        <f>IF($B60="","",(-DK60/ABS(DK60))*Air!$D$14*DM60/8*(DK60^2)*$AM60*$C60)</f>
        <v/>
      </c>
      <c r="DS60" s="32" t="str">
        <f>IF($B60="","",$AK60*$C60*$E60*Air!$D$14*Air!$I$10)</f>
        <v/>
      </c>
      <c r="DT60" s="32" t="str">
        <f t="shared" si="127"/>
        <v/>
      </c>
      <c r="DU60" s="32" t="str">
        <f t="shared" si="78"/>
        <v/>
      </c>
      <c r="DV60" s="32" t="str">
        <f t="shared" si="128"/>
        <v/>
      </c>
      <c r="DW60" s="254" t="str">
        <f t="shared" si="30"/>
        <v/>
      </c>
      <c r="DX60" s="243"/>
      <c r="DY60" s="243"/>
      <c r="DZ60" s="32" t="str">
        <f t="shared" si="31"/>
        <v/>
      </c>
      <c r="EA60" s="243" t="str">
        <f t="shared" si="80"/>
        <v/>
      </c>
      <c r="EB60" s="243" t="str">
        <f>IF($B60="","",IF(DW60="out",-(EA60*$I60*(2*ABS(DZ60)/Air!$D$14)^0.5),(EA60*$I60*(2*ABS(DZ60)/Air!$C$14)^0.5)))</f>
        <v/>
      </c>
      <c r="EC60" s="32" t="str">
        <f t="shared" si="81"/>
        <v/>
      </c>
      <c r="ED60" s="217" t="str">
        <f t="shared" si="129"/>
        <v/>
      </c>
      <c r="EE60" s="31" t="str">
        <f t="shared" si="83"/>
        <v/>
      </c>
      <c r="EF60" s="251" t="str">
        <f>IF($B60="","",$AO60*ABS(EE60)/Air!$M$8)</f>
        <v/>
      </c>
      <c r="EG60" s="31" t="str">
        <f t="shared" si="84"/>
        <v/>
      </c>
      <c r="EH60" s="251" t="str">
        <f>IF($B60="","",$AO60*ABS($AF60-EE60)/Air!$M$8)</f>
        <v/>
      </c>
      <c r="EI60" s="31" t="str">
        <f t="shared" si="85"/>
        <v/>
      </c>
      <c r="EJ60" s="31" t="str">
        <f t="shared" si="86"/>
        <v/>
      </c>
      <c r="EK60" s="32" t="str">
        <f>IF($B60="","",(($AF60-EE60)/ABS($AF60-EE60))*Air!$D$14*EJ60/2*(($AF60-EE60)^2)*$AI60*$C60)</f>
        <v/>
      </c>
      <c r="EL60" s="32" t="str">
        <f>IF($B60="","",(-EE60/ABS(EE60))*Air!$D$14*EG60/8*(EE60^2)*$AM60*$C60)</f>
        <v/>
      </c>
      <c r="EM60" s="32" t="str">
        <f>IF($B60="","",$AK60*$C60*$E60*Air!$D$14*Air!$I$10)</f>
        <v/>
      </c>
      <c r="EN60" s="32" t="str">
        <f t="shared" si="130"/>
        <v/>
      </c>
      <c r="EO60" s="32" t="str">
        <f t="shared" si="88"/>
        <v/>
      </c>
      <c r="EP60" s="32" t="str">
        <f t="shared" si="131"/>
        <v/>
      </c>
      <c r="EQ60" s="254" t="str">
        <f t="shared" si="32"/>
        <v/>
      </c>
      <c r="ER60" s="243"/>
      <c r="ES60" s="243"/>
      <c r="ET60" s="32" t="str">
        <f t="shared" si="33"/>
        <v/>
      </c>
      <c r="EU60" s="243" t="str">
        <f t="shared" si="90"/>
        <v/>
      </c>
      <c r="EV60" s="243" t="str">
        <f>IF($B60="","",IF(EQ60="out",-(EU60*$I60*(2*ABS(ET60)/Air!$D$14)^0.5),(EU60*$I60*(2*ABS(ET60)/Air!$C$14)^0.5)))</f>
        <v/>
      </c>
      <c r="EW60" s="32" t="str">
        <f t="shared" si="91"/>
        <v/>
      </c>
      <c r="EX60" s="259" t="str">
        <f t="shared" si="132"/>
        <v/>
      </c>
    </row>
    <row r="61" spans="1:154" customFormat="1" x14ac:dyDescent="0.2">
      <c r="A61" s="61"/>
      <c r="B61" s="247"/>
      <c r="C61" s="247"/>
      <c r="D61" s="247"/>
      <c r="E61" s="247"/>
      <c r="F61" s="247"/>
      <c r="G61" s="239"/>
      <c r="H61" s="239"/>
      <c r="I61" s="239"/>
      <c r="J61" s="239"/>
      <c r="K61" s="239"/>
      <c r="L61" s="62"/>
      <c r="M61" s="247"/>
      <c r="N61" s="247"/>
      <c r="O61" s="63"/>
      <c r="P61" s="92" t="str">
        <f t="shared" si="96"/>
        <v/>
      </c>
      <c r="Q61" s="93" t="str">
        <f t="shared" si="20"/>
        <v/>
      </c>
      <c r="R61" s="99" t="str">
        <f t="shared" si="97"/>
        <v/>
      </c>
      <c r="S61" s="100" t="str">
        <f t="shared" si="98"/>
        <v/>
      </c>
      <c r="T61" s="95" t="str">
        <f t="shared" si="99"/>
        <v/>
      </c>
      <c r="U61" s="231"/>
      <c r="V61" s="124" t="str">
        <f t="shared" si="100"/>
        <v/>
      </c>
      <c r="W61" s="125" t="str">
        <f t="shared" si="5"/>
        <v/>
      </c>
      <c r="X61" s="126" t="str">
        <f t="shared" si="101"/>
        <v/>
      </c>
      <c r="Y61" s="126" t="str">
        <f>IF($B61="","",VLOOKUP(X61,Depth!$A$4:$B$1004,2,1))</f>
        <v/>
      </c>
      <c r="Z61" s="127" t="str">
        <f t="shared" si="7"/>
        <v/>
      </c>
      <c r="AA61" s="128" t="str">
        <f t="shared" si="8"/>
        <v/>
      </c>
      <c r="AB61" s="129" t="str">
        <f t="shared" si="102"/>
        <v/>
      </c>
      <c r="AC61" s="129" t="str">
        <f t="shared" si="10"/>
        <v/>
      </c>
      <c r="AD61" s="31" t="str">
        <f t="shared" si="103"/>
        <v/>
      </c>
      <c r="AE61" s="128" t="str">
        <f t="shared" si="104"/>
        <v/>
      </c>
      <c r="AF61" s="130" t="str">
        <f t="shared" si="105"/>
        <v/>
      </c>
      <c r="AG61" s="122" t="str">
        <f t="shared" si="106"/>
        <v/>
      </c>
      <c r="AH61" s="131" t="str">
        <f t="shared" si="15"/>
        <v/>
      </c>
      <c r="AI61" s="132" t="str">
        <f t="shared" si="107"/>
        <v/>
      </c>
      <c r="AJ61" s="128"/>
      <c r="AK61" s="159" t="str">
        <f t="shared" si="108"/>
        <v/>
      </c>
      <c r="AL61" s="128" t="str">
        <f t="shared" si="109"/>
        <v/>
      </c>
      <c r="AM61" s="128" t="str">
        <f t="shared" si="110"/>
        <v/>
      </c>
      <c r="AN61" s="128" t="str">
        <f t="shared" si="111"/>
        <v/>
      </c>
      <c r="AO61" s="128" t="str">
        <f t="shared" si="38"/>
        <v/>
      </c>
      <c r="AP61" s="160" t="str">
        <f t="shared" si="112"/>
        <v/>
      </c>
      <c r="AQ61" s="31"/>
      <c r="AR61" s="174" t="str">
        <f>IF($B61="","",Air!$C$17*((J61-K61)/10)^Air!$C$28)</f>
        <v/>
      </c>
      <c r="AS61" s="36" t="str">
        <f>IF($B61="","",IF(E$8=B61,E$7,Air!$C$14/2*AR61^2))</f>
        <v/>
      </c>
      <c r="AT61" s="32" t="str">
        <f t="shared" si="113"/>
        <v/>
      </c>
      <c r="AU61" s="32" t="str">
        <f t="shared" si="114"/>
        <v/>
      </c>
      <c r="AV61" s="32" t="str">
        <f>IF($B61="","",Air!$I$11-AU61*Air!$C$14*Air!$I$10-AS61)</f>
        <v/>
      </c>
      <c r="AW61" s="175" t="str">
        <f t="shared" si="115"/>
        <v/>
      </c>
      <c r="AX61" s="175" t="str">
        <f>IF($B61="","",AW61*Air!$C$14*Air!$I$10)</f>
        <v/>
      </c>
      <c r="AY61" s="176" t="str">
        <f>IF($B61="","",AW61*Air!$D$14*Air!$I$10)</f>
        <v/>
      </c>
      <c r="AZ61" s="62"/>
      <c r="BA61" s="250" t="str">
        <f t="shared" si="22"/>
        <v/>
      </c>
      <c r="BB61" s="128" t="str">
        <f t="shared" si="116"/>
        <v/>
      </c>
      <c r="BC61" s="31" t="str">
        <f t="shared" si="117"/>
        <v/>
      </c>
      <c r="BD61" s="251" t="str">
        <f>IF($B61="","",$AO61*ABS(BC61)/Air!$M$8)</f>
        <v/>
      </c>
      <c r="BE61" s="31" t="str">
        <f t="shared" si="45"/>
        <v/>
      </c>
      <c r="BF61" s="251" t="str">
        <f>IF($B61="","",$AO61*ABS($AF61-BC61)/Air!$M$8)</f>
        <v/>
      </c>
      <c r="BG61" s="31" t="str">
        <f t="shared" si="46"/>
        <v/>
      </c>
      <c r="BH61" s="252" t="str">
        <f t="shared" si="47"/>
        <v/>
      </c>
      <c r="BI61" s="32" t="str">
        <f>IF($B61="","",(($AF61-BC61)/ABS($AF61-BC61))*Air!$D$14*BH61/2*(($AF61-BC61)^2)*$AI61*$C61)</f>
        <v/>
      </c>
      <c r="BJ61" s="32" t="str">
        <f>IF($B61="","",(-BC61/ABS(BC61))*Air!$D$14*BE61/8*(BC61^2)*$AM61*$C61)</f>
        <v/>
      </c>
      <c r="BK61" s="32" t="str">
        <f>IF($B61="","",$AK61*$C61*$E61*Air!$D$14*Air!$I$10)</f>
        <v/>
      </c>
      <c r="BL61" s="32" t="str">
        <f t="shared" si="118"/>
        <v/>
      </c>
      <c r="BM61" s="32" t="str">
        <f t="shared" si="49"/>
        <v/>
      </c>
      <c r="BN61" s="32" t="str">
        <f t="shared" si="119"/>
        <v/>
      </c>
      <c r="BO61" s="254" t="str">
        <f t="shared" si="24"/>
        <v/>
      </c>
      <c r="BP61" s="243"/>
      <c r="BQ61" s="243"/>
      <c r="BR61" s="32" t="str">
        <f t="shared" si="25"/>
        <v/>
      </c>
      <c r="BS61" s="243" t="str">
        <f t="shared" si="50"/>
        <v/>
      </c>
      <c r="BT61" s="243" t="str">
        <f>IF($B61="","",IF(BO61="out",-(BS61*$I61*(2*ABS(BR61)/Air!$D$14)^0.5),(BS61*$I61*(2*ABS(BR61)/Air!$C$14)^0.5)))</f>
        <v/>
      </c>
      <c r="BU61" s="32" t="str">
        <f t="shared" si="51"/>
        <v/>
      </c>
      <c r="BV61" s="217" t="str">
        <f t="shared" si="120"/>
        <v/>
      </c>
      <c r="BW61" s="31" t="str">
        <f t="shared" si="53"/>
        <v/>
      </c>
      <c r="BX61" s="251" t="str">
        <f>IF($B61="","",$AO61*ABS(BW61)/Air!$M$8)</f>
        <v/>
      </c>
      <c r="BY61" s="31" t="str">
        <f t="shared" si="54"/>
        <v/>
      </c>
      <c r="BZ61" s="251" t="str">
        <f>IF($B61="","",$AO61*ABS($AF61-BW61)/Air!$M$8)</f>
        <v/>
      </c>
      <c r="CA61" s="31" t="str">
        <f t="shared" si="55"/>
        <v/>
      </c>
      <c r="CB61" s="31" t="str">
        <f t="shared" si="56"/>
        <v/>
      </c>
      <c r="CC61" s="32" t="str">
        <f>IF($B61="","",(($AF61-BW61)/ABS($AF61-BW61))*Air!$D$14*CB61/2*(($AF61-BW61)^2)*$AI61*$C61)</f>
        <v/>
      </c>
      <c r="CD61" s="32" t="str">
        <f>IF($B61="","",(-BW61/ABS(BW61))*Air!$D$14*BY61/8*(BW61^2)*$AM61*$C61)</f>
        <v/>
      </c>
      <c r="CE61" s="32" t="str">
        <f>IF($B61="","",$AK61*$C61*$E61*Air!$D$14*Air!$I$10)</f>
        <v/>
      </c>
      <c r="CF61" s="32" t="str">
        <f t="shared" si="121"/>
        <v/>
      </c>
      <c r="CG61" s="32" t="str">
        <f t="shared" si="58"/>
        <v/>
      </c>
      <c r="CH61" s="32" t="str">
        <f t="shared" si="122"/>
        <v/>
      </c>
      <c r="CI61" s="254" t="str">
        <f t="shared" si="26"/>
        <v/>
      </c>
      <c r="CJ61" s="243"/>
      <c r="CK61" s="243"/>
      <c r="CL61" s="32" t="str">
        <f t="shared" si="27"/>
        <v/>
      </c>
      <c r="CM61" s="243" t="str">
        <f t="shared" si="60"/>
        <v/>
      </c>
      <c r="CN61" s="243" t="str">
        <f>IF($B61="","",IF(CI61="out",-(CM61*$I61*(2*ABS(CL61)/Air!$D$14)^0.5),(CM61*$I61*(2*ABS(CL61)/Air!$C$14)^0.5)))</f>
        <v/>
      </c>
      <c r="CO61" s="32" t="str">
        <f t="shared" si="61"/>
        <v/>
      </c>
      <c r="CP61" s="217" t="str">
        <f t="shared" si="123"/>
        <v/>
      </c>
      <c r="CQ61" s="31" t="str">
        <f t="shared" si="63"/>
        <v/>
      </c>
      <c r="CR61" s="251" t="str">
        <f>IF($B61="","",$AO61*ABS(CQ61)/Air!$M$8)</f>
        <v/>
      </c>
      <c r="CS61" s="31" t="str">
        <f t="shared" si="64"/>
        <v/>
      </c>
      <c r="CT61" s="251" t="str">
        <f>IF($B61="","",$AO61*ABS($AF61-CQ61)/Air!$M$8)</f>
        <v/>
      </c>
      <c r="CU61" s="31" t="str">
        <f t="shared" si="65"/>
        <v/>
      </c>
      <c r="CV61" s="31" t="str">
        <f t="shared" si="66"/>
        <v/>
      </c>
      <c r="CW61" s="32" t="str">
        <f>IF($B61="","",(($AF61-CQ61)/ABS($AF61-CQ61))*Air!$D$14*CV61/2*(($AF61-CQ61)^2)*$AI61*$C61)</f>
        <v/>
      </c>
      <c r="CX61" s="32" t="str">
        <f>IF($B61="","",(-CQ61/ABS(CQ61))*Air!$D$14*CS61/8*(CQ61^2)*$AM61*$C61)</f>
        <v/>
      </c>
      <c r="CY61" s="32" t="str">
        <f>IF($B61="","",$AK61*$C61*$E61*Air!$D$14*Air!$I$10)</f>
        <v/>
      </c>
      <c r="CZ61" s="32" t="str">
        <f t="shared" si="124"/>
        <v/>
      </c>
      <c r="DA61" s="32" t="str">
        <f t="shared" si="68"/>
        <v/>
      </c>
      <c r="DB61" s="32" t="str">
        <f t="shared" si="125"/>
        <v/>
      </c>
      <c r="DC61" s="254" t="str">
        <f t="shared" si="28"/>
        <v/>
      </c>
      <c r="DD61" s="243"/>
      <c r="DE61" s="243"/>
      <c r="DF61" s="32" t="str">
        <f t="shared" si="29"/>
        <v/>
      </c>
      <c r="DG61" s="243" t="str">
        <f t="shared" si="70"/>
        <v/>
      </c>
      <c r="DH61" s="243" t="str">
        <f>IF($B61="","",IF(DC61="out",-(DG61*$I61*(2*ABS(DF61)/Air!$D$14)^0.5),(DG61*$I61*(2*ABS(DF61)/Air!$C$14)^0.5)))</f>
        <v/>
      </c>
      <c r="DI61" s="32" t="str">
        <f t="shared" si="71"/>
        <v/>
      </c>
      <c r="DJ61" s="217" t="str">
        <f t="shared" si="126"/>
        <v/>
      </c>
      <c r="DK61" s="31" t="str">
        <f t="shared" si="73"/>
        <v/>
      </c>
      <c r="DL61" s="251" t="str">
        <f>IF($B61="","",$AO61*ABS(DK61)/Air!$M$8)</f>
        <v/>
      </c>
      <c r="DM61" s="31" t="str">
        <f t="shared" si="74"/>
        <v/>
      </c>
      <c r="DN61" s="251" t="str">
        <f>IF($B61="","",$AO61*ABS($AF61-DK61)/Air!$M$8)</f>
        <v/>
      </c>
      <c r="DO61" s="31" t="str">
        <f t="shared" si="75"/>
        <v/>
      </c>
      <c r="DP61" s="31" t="str">
        <f t="shared" si="76"/>
        <v/>
      </c>
      <c r="DQ61" s="32" t="str">
        <f>IF($B61="","",(($AF61-DK61)/ABS($AF61-DK61))*Air!$D$14*DP61/2*(($AF61-DK61)^2)*$AI61*$C61)</f>
        <v/>
      </c>
      <c r="DR61" s="32" t="str">
        <f>IF($B61="","",(-DK61/ABS(DK61))*Air!$D$14*DM61/8*(DK61^2)*$AM61*$C61)</f>
        <v/>
      </c>
      <c r="DS61" s="32" t="str">
        <f>IF($B61="","",$AK61*$C61*$E61*Air!$D$14*Air!$I$10)</f>
        <v/>
      </c>
      <c r="DT61" s="32" t="str">
        <f t="shared" si="127"/>
        <v/>
      </c>
      <c r="DU61" s="32" t="str">
        <f t="shared" si="78"/>
        <v/>
      </c>
      <c r="DV61" s="32" t="str">
        <f t="shared" si="128"/>
        <v/>
      </c>
      <c r="DW61" s="254" t="str">
        <f t="shared" si="30"/>
        <v/>
      </c>
      <c r="DX61" s="243"/>
      <c r="DY61" s="243"/>
      <c r="DZ61" s="32" t="str">
        <f t="shared" si="31"/>
        <v/>
      </c>
      <c r="EA61" s="243" t="str">
        <f t="shared" si="80"/>
        <v/>
      </c>
      <c r="EB61" s="243" t="str">
        <f>IF($B61="","",IF(DW61="out",-(EA61*$I61*(2*ABS(DZ61)/Air!$D$14)^0.5),(EA61*$I61*(2*ABS(DZ61)/Air!$C$14)^0.5)))</f>
        <v/>
      </c>
      <c r="EC61" s="32" t="str">
        <f t="shared" si="81"/>
        <v/>
      </c>
      <c r="ED61" s="217" t="str">
        <f t="shared" si="129"/>
        <v/>
      </c>
      <c r="EE61" s="31" t="str">
        <f t="shared" si="83"/>
        <v/>
      </c>
      <c r="EF61" s="251" t="str">
        <f>IF($B61="","",$AO61*ABS(EE61)/Air!$M$8)</f>
        <v/>
      </c>
      <c r="EG61" s="31" t="str">
        <f t="shared" si="84"/>
        <v/>
      </c>
      <c r="EH61" s="251" t="str">
        <f>IF($B61="","",$AO61*ABS($AF61-EE61)/Air!$M$8)</f>
        <v/>
      </c>
      <c r="EI61" s="31" t="str">
        <f t="shared" si="85"/>
        <v/>
      </c>
      <c r="EJ61" s="31" t="str">
        <f t="shared" si="86"/>
        <v/>
      </c>
      <c r="EK61" s="32" t="str">
        <f>IF($B61="","",(($AF61-EE61)/ABS($AF61-EE61))*Air!$D$14*EJ61/2*(($AF61-EE61)^2)*$AI61*$C61)</f>
        <v/>
      </c>
      <c r="EL61" s="32" t="str">
        <f>IF($B61="","",(-EE61/ABS(EE61))*Air!$D$14*EG61/8*(EE61^2)*$AM61*$C61)</f>
        <v/>
      </c>
      <c r="EM61" s="32" t="str">
        <f>IF($B61="","",$AK61*$C61*$E61*Air!$D$14*Air!$I$10)</f>
        <v/>
      </c>
      <c r="EN61" s="32" t="str">
        <f t="shared" si="130"/>
        <v/>
      </c>
      <c r="EO61" s="32" t="str">
        <f t="shared" si="88"/>
        <v/>
      </c>
      <c r="EP61" s="32" t="str">
        <f t="shared" si="131"/>
        <v/>
      </c>
      <c r="EQ61" s="254" t="str">
        <f t="shared" si="32"/>
        <v/>
      </c>
      <c r="ER61" s="243"/>
      <c r="ES61" s="243"/>
      <c r="ET61" s="32" t="str">
        <f t="shared" si="33"/>
        <v/>
      </c>
      <c r="EU61" s="243" t="str">
        <f t="shared" si="90"/>
        <v/>
      </c>
      <c r="EV61" s="243" t="str">
        <f>IF($B61="","",IF(EQ61="out",-(EU61*$I61*(2*ABS(ET61)/Air!$D$14)^0.5),(EU61*$I61*(2*ABS(ET61)/Air!$C$14)^0.5)))</f>
        <v/>
      </c>
      <c r="EW61" s="32" t="str">
        <f t="shared" si="91"/>
        <v/>
      </c>
      <c r="EX61" s="259" t="str">
        <f t="shared" si="132"/>
        <v/>
      </c>
    </row>
    <row r="62" spans="1:154" customFormat="1" x14ac:dyDescent="0.2">
      <c r="A62" s="61"/>
      <c r="B62" s="247"/>
      <c r="C62" s="247"/>
      <c r="D62" s="247"/>
      <c r="E62" s="247"/>
      <c r="F62" s="247"/>
      <c r="G62" s="239"/>
      <c r="H62" s="239"/>
      <c r="I62" s="239"/>
      <c r="J62" s="239"/>
      <c r="K62" s="239"/>
      <c r="L62" s="62"/>
      <c r="M62" s="247"/>
      <c r="N62" s="247"/>
      <c r="O62" s="63"/>
      <c r="P62" s="92" t="str">
        <f t="shared" si="96"/>
        <v/>
      </c>
      <c r="Q62" s="93" t="str">
        <f t="shared" si="20"/>
        <v/>
      </c>
      <c r="R62" s="99" t="str">
        <f t="shared" si="97"/>
        <v/>
      </c>
      <c r="S62" s="100" t="str">
        <f t="shared" si="98"/>
        <v/>
      </c>
      <c r="T62" s="95" t="str">
        <f t="shared" si="99"/>
        <v/>
      </c>
      <c r="U62" s="231"/>
      <c r="V62" s="124" t="str">
        <f t="shared" si="100"/>
        <v/>
      </c>
      <c r="W62" s="125" t="str">
        <f t="shared" si="5"/>
        <v/>
      </c>
      <c r="X62" s="126" t="str">
        <f t="shared" si="101"/>
        <v/>
      </c>
      <c r="Y62" s="126" t="str">
        <f>IF($B62="","",VLOOKUP(X62,Depth!$A$4:$B$1004,2,1))</f>
        <v/>
      </c>
      <c r="Z62" s="127" t="str">
        <f t="shared" si="7"/>
        <v/>
      </c>
      <c r="AA62" s="128" t="str">
        <f t="shared" si="8"/>
        <v/>
      </c>
      <c r="AB62" s="129" t="str">
        <f t="shared" si="102"/>
        <v/>
      </c>
      <c r="AC62" s="129" t="str">
        <f t="shared" si="10"/>
        <v/>
      </c>
      <c r="AD62" s="31" t="str">
        <f t="shared" si="103"/>
        <v/>
      </c>
      <c r="AE62" s="128" t="str">
        <f t="shared" si="104"/>
        <v/>
      </c>
      <c r="AF62" s="130" t="str">
        <f t="shared" si="105"/>
        <v/>
      </c>
      <c r="AG62" s="122" t="str">
        <f t="shared" si="106"/>
        <v/>
      </c>
      <c r="AH62" s="131" t="str">
        <f t="shared" si="15"/>
        <v/>
      </c>
      <c r="AI62" s="132" t="str">
        <f t="shared" si="107"/>
        <v/>
      </c>
      <c r="AJ62" s="128"/>
      <c r="AK62" s="159" t="str">
        <f t="shared" si="108"/>
        <v/>
      </c>
      <c r="AL62" s="128" t="str">
        <f t="shared" si="109"/>
        <v/>
      </c>
      <c r="AM62" s="128" t="str">
        <f t="shared" si="110"/>
        <v/>
      </c>
      <c r="AN62" s="128" t="str">
        <f t="shared" si="111"/>
        <v/>
      </c>
      <c r="AO62" s="128" t="str">
        <f t="shared" si="38"/>
        <v/>
      </c>
      <c r="AP62" s="160" t="str">
        <f t="shared" si="112"/>
        <v/>
      </c>
      <c r="AQ62" s="31"/>
      <c r="AR62" s="174" t="str">
        <f>IF($B62="","",Air!$C$17*((J62-K62)/10)^Air!$C$28)</f>
        <v/>
      </c>
      <c r="AS62" s="36" t="str">
        <f>IF($B62="","",IF(E$8=B62,E$7,Air!$C$14/2*AR62^2))</f>
        <v/>
      </c>
      <c r="AT62" s="32" t="str">
        <f t="shared" si="113"/>
        <v/>
      </c>
      <c r="AU62" s="32" t="str">
        <f t="shared" si="114"/>
        <v/>
      </c>
      <c r="AV62" s="32" t="str">
        <f>IF($B62="","",Air!$I$11-AU62*Air!$C$14*Air!$I$10-AS62)</f>
        <v/>
      </c>
      <c r="AW62" s="175" t="str">
        <f t="shared" si="115"/>
        <v/>
      </c>
      <c r="AX62" s="175" t="str">
        <f>IF($B62="","",AW62*Air!$C$14*Air!$I$10)</f>
        <v/>
      </c>
      <c r="AY62" s="176" t="str">
        <f>IF($B62="","",AW62*Air!$D$14*Air!$I$10)</f>
        <v/>
      </c>
      <c r="AZ62" s="62"/>
      <c r="BA62" s="250" t="str">
        <f t="shared" si="22"/>
        <v/>
      </c>
      <c r="BB62" s="128" t="str">
        <f t="shared" si="116"/>
        <v/>
      </c>
      <c r="BC62" s="31" t="str">
        <f t="shared" si="117"/>
        <v/>
      </c>
      <c r="BD62" s="251" t="str">
        <f>IF($B62="","",$AO62*ABS(BC62)/Air!$M$8)</f>
        <v/>
      </c>
      <c r="BE62" s="31" t="str">
        <f t="shared" si="45"/>
        <v/>
      </c>
      <c r="BF62" s="251" t="str">
        <f>IF($B62="","",$AO62*ABS($AF62-BC62)/Air!$M$8)</f>
        <v/>
      </c>
      <c r="BG62" s="31" t="str">
        <f t="shared" si="46"/>
        <v/>
      </c>
      <c r="BH62" s="252" t="str">
        <f t="shared" si="47"/>
        <v/>
      </c>
      <c r="BI62" s="32" t="str">
        <f>IF($B62="","",(($AF62-BC62)/ABS($AF62-BC62))*Air!$D$14*BH62/2*(($AF62-BC62)^2)*$AI62*$C62)</f>
        <v/>
      </c>
      <c r="BJ62" s="32" t="str">
        <f>IF($B62="","",(-BC62/ABS(BC62))*Air!$D$14*BE62/8*(BC62^2)*$AM62*$C62)</f>
        <v/>
      </c>
      <c r="BK62" s="32" t="str">
        <f>IF($B62="","",$AK62*$C62*$E62*Air!$D$14*Air!$I$10)</f>
        <v/>
      </c>
      <c r="BL62" s="32" t="str">
        <f t="shared" si="118"/>
        <v/>
      </c>
      <c r="BM62" s="32" t="str">
        <f t="shared" si="49"/>
        <v/>
      </c>
      <c r="BN62" s="32" t="str">
        <f t="shared" si="119"/>
        <v/>
      </c>
      <c r="BO62" s="254" t="str">
        <f t="shared" si="24"/>
        <v/>
      </c>
      <c r="BP62" s="243"/>
      <c r="BQ62" s="243"/>
      <c r="BR62" s="32" t="str">
        <f t="shared" si="25"/>
        <v/>
      </c>
      <c r="BS62" s="243" t="str">
        <f t="shared" si="50"/>
        <v/>
      </c>
      <c r="BT62" s="243" t="str">
        <f>IF($B62="","",IF(BO62="out",-(BS62*$I62*(2*ABS(BR62)/Air!$D$14)^0.5),(BS62*$I62*(2*ABS(BR62)/Air!$C$14)^0.5)))</f>
        <v/>
      </c>
      <c r="BU62" s="32" t="str">
        <f t="shared" si="51"/>
        <v/>
      </c>
      <c r="BV62" s="217" t="str">
        <f t="shared" si="120"/>
        <v/>
      </c>
      <c r="BW62" s="31" t="str">
        <f t="shared" si="53"/>
        <v/>
      </c>
      <c r="BX62" s="251" t="str">
        <f>IF($B62="","",$AO62*ABS(BW62)/Air!$M$8)</f>
        <v/>
      </c>
      <c r="BY62" s="31" t="str">
        <f t="shared" si="54"/>
        <v/>
      </c>
      <c r="BZ62" s="251" t="str">
        <f>IF($B62="","",$AO62*ABS($AF62-BW62)/Air!$M$8)</f>
        <v/>
      </c>
      <c r="CA62" s="31" t="str">
        <f t="shared" si="55"/>
        <v/>
      </c>
      <c r="CB62" s="31" t="str">
        <f t="shared" si="56"/>
        <v/>
      </c>
      <c r="CC62" s="32" t="str">
        <f>IF($B62="","",(($AF62-BW62)/ABS($AF62-BW62))*Air!$D$14*CB62/2*(($AF62-BW62)^2)*$AI62*$C62)</f>
        <v/>
      </c>
      <c r="CD62" s="32" t="str">
        <f>IF($B62="","",(-BW62/ABS(BW62))*Air!$D$14*BY62/8*(BW62^2)*$AM62*$C62)</f>
        <v/>
      </c>
      <c r="CE62" s="32" t="str">
        <f>IF($B62="","",$AK62*$C62*$E62*Air!$D$14*Air!$I$10)</f>
        <v/>
      </c>
      <c r="CF62" s="32" t="str">
        <f t="shared" si="121"/>
        <v/>
      </c>
      <c r="CG62" s="32" t="str">
        <f t="shared" si="58"/>
        <v/>
      </c>
      <c r="CH62" s="32" t="str">
        <f t="shared" si="122"/>
        <v/>
      </c>
      <c r="CI62" s="254" t="str">
        <f t="shared" si="26"/>
        <v/>
      </c>
      <c r="CJ62" s="243"/>
      <c r="CK62" s="243"/>
      <c r="CL62" s="32" t="str">
        <f t="shared" si="27"/>
        <v/>
      </c>
      <c r="CM62" s="243" t="str">
        <f t="shared" si="60"/>
        <v/>
      </c>
      <c r="CN62" s="243" t="str">
        <f>IF($B62="","",IF(CI62="out",-(CM62*$I62*(2*ABS(CL62)/Air!$D$14)^0.5),(CM62*$I62*(2*ABS(CL62)/Air!$C$14)^0.5)))</f>
        <v/>
      </c>
      <c r="CO62" s="32" t="str">
        <f t="shared" si="61"/>
        <v/>
      </c>
      <c r="CP62" s="217" t="str">
        <f t="shared" si="123"/>
        <v/>
      </c>
      <c r="CQ62" s="31" t="str">
        <f t="shared" si="63"/>
        <v/>
      </c>
      <c r="CR62" s="251" t="str">
        <f>IF($B62="","",$AO62*ABS(CQ62)/Air!$M$8)</f>
        <v/>
      </c>
      <c r="CS62" s="31" t="str">
        <f t="shared" si="64"/>
        <v/>
      </c>
      <c r="CT62" s="251" t="str">
        <f>IF($B62="","",$AO62*ABS($AF62-CQ62)/Air!$M$8)</f>
        <v/>
      </c>
      <c r="CU62" s="31" t="str">
        <f t="shared" si="65"/>
        <v/>
      </c>
      <c r="CV62" s="31" t="str">
        <f t="shared" si="66"/>
        <v/>
      </c>
      <c r="CW62" s="32" t="str">
        <f>IF($B62="","",(($AF62-CQ62)/ABS($AF62-CQ62))*Air!$D$14*CV62/2*(($AF62-CQ62)^2)*$AI62*$C62)</f>
        <v/>
      </c>
      <c r="CX62" s="32" t="str">
        <f>IF($B62="","",(-CQ62/ABS(CQ62))*Air!$D$14*CS62/8*(CQ62^2)*$AM62*$C62)</f>
        <v/>
      </c>
      <c r="CY62" s="32" t="str">
        <f>IF($B62="","",$AK62*$C62*$E62*Air!$D$14*Air!$I$10)</f>
        <v/>
      </c>
      <c r="CZ62" s="32" t="str">
        <f t="shared" si="124"/>
        <v/>
      </c>
      <c r="DA62" s="32" t="str">
        <f t="shared" si="68"/>
        <v/>
      </c>
      <c r="DB62" s="32" t="str">
        <f t="shared" si="125"/>
        <v/>
      </c>
      <c r="DC62" s="254" t="str">
        <f t="shared" si="28"/>
        <v/>
      </c>
      <c r="DD62" s="243"/>
      <c r="DE62" s="243"/>
      <c r="DF62" s="32" t="str">
        <f t="shared" si="29"/>
        <v/>
      </c>
      <c r="DG62" s="243" t="str">
        <f t="shared" si="70"/>
        <v/>
      </c>
      <c r="DH62" s="243" t="str">
        <f>IF($B62="","",IF(DC62="out",-(DG62*$I62*(2*ABS(DF62)/Air!$D$14)^0.5),(DG62*$I62*(2*ABS(DF62)/Air!$C$14)^0.5)))</f>
        <v/>
      </c>
      <c r="DI62" s="32" t="str">
        <f t="shared" si="71"/>
        <v/>
      </c>
      <c r="DJ62" s="217" t="str">
        <f t="shared" si="126"/>
        <v/>
      </c>
      <c r="DK62" s="31" t="str">
        <f t="shared" si="73"/>
        <v/>
      </c>
      <c r="DL62" s="251" t="str">
        <f>IF($B62="","",$AO62*ABS(DK62)/Air!$M$8)</f>
        <v/>
      </c>
      <c r="DM62" s="31" t="str">
        <f t="shared" si="74"/>
        <v/>
      </c>
      <c r="DN62" s="251" t="str">
        <f>IF($B62="","",$AO62*ABS($AF62-DK62)/Air!$M$8)</f>
        <v/>
      </c>
      <c r="DO62" s="31" t="str">
        <f t="shared" si="75"/>
        <v/>
      </c>
      <c r="DP62" s="31" t="str">
        <f t="shared" si="76"/>
        <v/>
      </c>
      <c r="DQ62" s="32" t="str">
        <f>IF($B62="","",(($AF62-DK62)/ABS($AF62-DK62))*Air!$D$14*DP62/2*(($AF62-DK62)^2)*$AI62*$C62)</f>
        <v/>
      </c>
      <c r="DR62" s="32" t="str">
        <f>IF($B62="","",(-DK62/ABS(DK62))*Air!$D$14*DM62/8*(DK62^2)*$AM62*$C62)</f>
        <v/>
      </c>
      <c r="DS62" s="32" t="str">
        <f>IF($B62="","",$AK62*$C62*$E62*Air!$D$14*Air!$I$10)</f>
        <v/>
      </c>
      <c r="DT62" s="32" t="str">
        <f t="shared" si="127"/>
        <v/>
      </c>
      <c r="DU62" s="32" t="str">
        <f t="shared" si="78"/>
        <v/>
      </c>
      <c r="DV62" s="32" t="str">
        <f t="shared" si="128"/>
        <v/>
      </c>
      <c r="DW62" s="254" t="str">
        <f t="shared" si="30"/>
        <v/>
      </c>
      <c r="DX62" s="243"/>
      <c r="DY62" s="243"/>
      <c r="DZ62" s="32" t="str">
        <f t="shared" si="31"/>
        <v/>
      </c>
      <c r="EA62" s="243" t="str">
        <f t="shared" si="80"/>
        <v/>
      </c>
      <c r="EB62" s="243" t="str">
        <f>IF($B62="","",IF(DW62="out",-(EA62*$I62*(2*ABS(DZ62)/Air!$D$14)^0.5),(EA62*$I62*(2*ABS(DZ62)/Air!$C$14)^0.5)))</f>
        <v/>
      </c>
      <c r="EC62" s="32" t="str">
        <f t="shared" si="81"/>
        <v/>
      </c>
      <c r="ED62" s="217" t="str">
        <f t="shared" si="129"/>
        <v/>
      </c>
      <c r="EE62" s="31" t="str">
        <f t="shared" si="83"/>
        <v/>
      </c>
      <c r="EF62" s="251" t="str">
        <f>IF($B62="","",$AO62*ABS(EE62)/Air!$M$8)</f>
        <v/>
      </c>
      <c r="EG62" s="31" t="str">
        <f t="shared" si="84"/>
        <v/>
      </c>
      <c r="EH62" s="251" t="str">
        <f>IF($B62="","",$AO62*ABS($AF62-EE62)/Air!$M$8)</f>
        <v/>
      </c>
      <c r="EI62" s="31" t="str">
        <f t="shared" si="85"/>
        <v/>
      </c>
      <c r="EJ62" s="31" t="str">
        <f t="shared" si="86"/>
        <v/>
      </c>
      <c r="EK62" s="32" t="str">
        <f>IF($B62="","",(($AF62-EE62)/ABS($AF62-EE62))*Air!$D$14*EJ62/2*(($AF62-EE62)^2)*$AI62*$C62)</f>
        <v/>
      </c>
      <c r="EL62" s="32" t="str">
        <f>IF($B62="","",(-EE62/ABS(EE62))*Air!$D$14*EG62/8*(EE62^2)*$AM62*$C62)</f>
        <v/>
      </c>
      <c r="EM62" s="32" t="str">
        <f>IF($B62="","",$AK62*$C62*$E62*Air!$D$14*Air!$I$10)</f>
        <v/>
      </c>
      <c r="EN62" s="32" t="str">
        <f t="shared" si="130"/>
        <v/>
      </c>
      <c r="EO62" s="32" t="str">
        <f t="shared" si="88"/>
        <v/>
      </c>
      <c r="EP62" s="32" t="str">
        <f t="shared" si="131"/>
        <v/>
      </c>
      <c r="EQ62" s="254" t="str">
        <f t="shared" si="32"/>
        <v/>
      </c>
      <c r="ER62" s="243"/>
      <c r="ES62" s="243"/>
      <c r="ET62" s="32" t="str">
        <f t="shared" si="33"/>
        <v/>
      </c>
      <c r="EU62" s="243" t="str">
        <f t="shared" si="90"/>
        <v/>
      </c>
      <c r="EV62" s="243" t="str">
        <f>IF($B62="","",IF(EQ62="out",-(EU62*$I62*(2*ABS(ET62)/Air!$D$14)^0.5),(EU62*$I62*(2*ABS(ET62)/Air!$C$14)^0.5)))</f>
        <v/>
      </c>
      <c r="EW62" s="32" t="str">
        <f t="shared" si="91"/>
        <v/>
      </c>
      <c r="EX62" s="259" t="str">
        <f t="shared" si="132"/>
        <v/>
      </c>
    </row>
    <row r="63" spans="1:154" customFormat="1" x14ac:dyDescent="0.2">
      <c r="A63" s="61"/>
      <c r="B63" s="247"/>
      <c r="C63" s="247"/>
      <c r="D63" s="247"/>
      <c r="E63" s="247"/>
      <c r="F63" s="247"/>
      <c r="G63" s="239"/>
      <c r="H63" s="239"/>
      <c r="I63" s="239"/>
      <c r="J63" s="239"/>
      <c r="K63" s="239"/>
      <c r="L63" s="62"/>
      <c r="M63" s="247"/>
      <c r="N63" s="247"/>
      <c r="O63" s="63"/>
      <c r="P63" s="92" t="str">
        <f t="shared" si="96"/>
        <v/>
      </c>
      <c r="Q63" s="93" t="str">
        <f t="shared" si="20"/>
        <v/>
      </c>
      <c r="R63" s="99" t="str">
        <f t="shared" si="97"/>
        <v/>
      </c>
      <c r="S63" s="100" t="str">
        <f t="shared" si="98"/>
        <v/>
      </c>
      <c r="T63" s="95" t="str">
        <f t="shared" si="99"/>
        <v/>
      </c>
      <c r="U63" s="231"/>
      <c r="V63" s="124" t="str">
        <f t="shared" si="100"/>
        <v/>
      </c>
      <c r="W63" s="125" t="str">
        <f t="shared" si="5"/>
        <v/>
      </c>
      <c r="X63" s="126" t="str">
        <f t="shared" si="101"/>
        <v/>
      </c>
      <c r="Y63" s="126" t="str">
        <f>IF($B63="","",VLOOKUP(X63,Depth!$A$4:$B$1004,2,1))</f>
        <v/>
      </c>
      <c r="Z63" s="127" t="str">
        <f t="shared" si="7"/>
        <v/>
      </c>
      <c r="AA63" s="128" t="str">
        <f t="shared" si="8"/>
        <v/>
      </c>
      <c r="AB63" s="129" t="str">
        <f t="shared" si="102"/>
        <v/>
      </c>
      <c r="AC63" s="129" t="str">
        <f t="shared" si="10"/>
        <v/>
      </c>
      <c r="AD63" s="31" t="str">
        <f t="shared" si="103"/>
        <v/>
      </c>
      <c r="AE63" s="128" t="str">
        <f t="shared" si="104"/>
        <v/>
      </c>
      <c r="AF63" s="130" t="str">
        <f t="shared" si="105"/>
        <v/>
      </c>
      <c r="AG63" s="122" t="str">
        <f t="shared" si="106"/>
        <v/>
      </c>
      <c r="AH63" s="131" t="str">
        <f t="shared" si="15"/>
        <v/>
      </c>
      <c r="AI63" s="132" t="str">
        <f t="shared" si="107"/>
        <v/>
      </c>
      <c r="AJ63" s="128"/>
      <c r="AK63" s="159" t="str">
        <f t="shared" si="108"/>
        <v/>
      </c>
      <c r="AL63" s="128" t="str">
        <f t="shared" si="109"/>
        <v/>
      </c>
      <c r="AM63" s="128" t="str">
        <f t="shared" si="110"/>
        <v/>
      </c>
      <c r="AN63" s="128" t="str">
        <f t="shared" si="111"/>
        <v/>
      </c>
      <c r="AO63" s="128" t="str">
        <f t="shared" si="38"/>
        <v/>
      </c>
      <c r="AP63" s="160" t="str">
        <f t="shared" si="112"/>
        <v/>
      </c>
      <c r="AQ63" s="31"/>
      <c r="AR63" s="174" t="str">
        <f>IF($B63="","",Air!$C$17*((J63-K63)/10)^Air!$C$28)</f>
        <v/>
      </c>
      <c r="AS63" s="36" t="str">
        <f>IF($B63="","",IF(E$8=B63,E$7,Air!$C$14/2*AR63^2))</f>
        <v/>
      </c>
      <c r="AT63" s="32" t="str">
        <f t="shared" si="113"/>
        <v/>
      </c>
      <c r="AU63" s="32" t="str">
        <f t="shared" si="114"/>
        <v/>
      </c>
      <c r="AV63" s="32" t="str">
        <f>IF($B63="","",Air!$I$11-AU63*Air!$C$14*Air!$I$10-AS63)</f>
        <v/>
      </c>
      <c r="AW63" s="175" t="str">
        <f t="shared" si="115"/>
        <v/>
      </c>
      <c r="AX63" s="175" t="str">
        <f>IF($B63="","",AW63*Air!$C$14*Air!$I$10)</f>
        <v/>
      </c>
      <c r="AY63" s="176" t="str">
        <f>IF($B63="","",AW63*Air!$D$14*Air!$I$10)</f>
        <v/>
      </c>
      <c r="AZ63" s="62"/>
      <c r="BA63" s="250" t="str">
        <f t="shared" si="22"/>
        <v/>
      </c>
      <c r="BB63" s="128" t="str">
        <f t="shared" si="116"/>
        <v/>
      </c>
      <c r="BC63" s="31" t="str">
        <f t="shared" si="117"/>
        <v/>
      </c>
      <c r="BD63" s="251" t="str">
        <f>IF($B63="","",$AO63*ABS(BC63)/Air!$M$8)</f>
        <v/>
      </c>
      <c r="BE63" s="31" t="str">
        <f t="shared" si="45"/>
        <v/>
      </c>
      <c r="BF63" s="251" t="str">
        <f>IF($B63="","",$AO63*ABS($AF63-BC63)/Air!$M$8)</f>
        <v/>
      </c>
      <c r="BG63" s="31" t="str">
        <f t="shared" si="46"/>
        <v/>
      </c>
      <c r="BH63" s="252" t="str">
        <f t="shared" si="47"/>
        <v/>
      </c>
      <c r="BI63" s="32" t="str">
        <f>IF($B63="","",(($AF63-BC63)/ABS($AF63-BC63))*Air!$D$14*BH63/2*(($AF63-BC63)^2)*$AI63*$C63)</f>
        <v/>
      </c>
      <c r="BJ63" s="32" t="str">
        <f>IF($B63="","",(-BC63/ABS(BC63))*Air!$D$14*BE63/8*(BC63^2)*$AM63*$C63)</f>
        <v/>
      </c>
      <c r="BK63" s="32" t="str">
        <f>IF($B63="","",$AK63*$C63*$E63*Air!$D$14*Air!$I$10)</f>
        <v/>
      </c>
      <c r="BL63" s="32" t="str">
        <f t="shared" si="118"/>
        <v/>
      </c>
      <c r="BM63" s="32" t="str">
        <f t="shared" si="49"/>
        <v/>
      </c>
      <c r="BN63" s="32" t="str">
        <f t="shared" si="119"/>
        <v/>
      </c>
      <c r="BO63" s="254" t="str">
        <f t="shared" si="24"/>
        <v/>
      </c>
      <c r="BP63" s="243"/>
      <c r="BQ63" s="243"/>
      <c r="BR63" s="32" t="str">
        <f t="shared" si="25"/>
        <v/>
      </c>
      <c r="BS63" s="243" t="str">
        <f t="shared" si="50"/>
        <v/>
      </c>
      <c r="BT63" s="243" t="str">
        <f>IF($B63="","",IF(BO63="out",-(BS63*$I63*(2*ABS(BR63)/Air!$D$14)^0.5),(BS63*$I63*(2*ABS(BR63)/Air!$C$14)^0.5)))</f>
        <v/>
      </c>
      <c r="BU63" s="32" t="str">
        <f t="shared" si="51"/>
        <v/>
      </c>
      <c r="BV63" s="217" t="str">
        <f t="shared" si="120"/>
        <v/>
      </c>
      <c r="BW63" s="31" t="str">
        <f t="shared" si="53"/>
        <v/>
      </c>
      <c r="BX63" s="251" t="str">
        <f>IF($B63="","",$AO63*ABS(BW63)/Air!$M$8)</f>
        <v/>
      </c>
      <c r="BY63" s="31" t="str">
        <f t="shared" si="54"/>
        <v/>
      </c>
      <c r="BZ63" s="251" t="str">
        <f>IF($B63="","",$AO63*ABS($AF63-BW63)/Air!$M$8)</f>
        <v/>
      </c>
      <c r="CA63" s="31" t="str">
        <f t="shared" si="55"/>
        <v/>
      </c>
      <c r="CB63" s="31" t="str">
        <f t="shared" si="56"/>
        <v/>
      </c>
      <c r="CC63" s="32" t="str">
        <f>IF($B63="","",(($AF63-BW63)/ABS($AF63-BW63))*Air!$D$14*CB63/2*(($AF63-BW63)^2)*$AI63*$C63)</f>
        <v/>
      </c>
      <c r="CD63" s="32" t="str">
        <f>IF($B63="","",(-BW63/ABS(BW63))*Air!$D$14*BY63/8*(BW63^2)*$AM63*$C63)</f>
        <v/>
      </c>
      <c r="CE63" s="32" t="str">
        <f>IF($B63="","",$AK63*$C63*$E63*Air!$D$14*Air!$I$10)</f>
        <v/>
      </c>
      <c r="CF63" s="32" t="str">
        <f t="shared" si="121"/>
        <v/>
      </c>
      <c r="CG63" s="32" t="str">
        <f t="shared" si="58"/>
        <v/>
      </c>
      <c r="CH63" s="32" t="str">
        <f t="shared" si="122"/>
        <v/>
      </c>
      <c r="CI63" s="254" t="str">
        <f t="shared" si="26"/>
        <v/>
      </c>
      <c r="CJ63" s="243"/>
      <c r="CK63" s="243"/>
      <c r="CL63" s="32" t="str">
        <f t="shared" si="27"/>
        <v/>
      </c>
      <c r="CM63" s="243" t="str">
        <f t="shared" si="60"/>
        <v/>
      </c>
      <c r="CN63" s="243" t="str">
        <f>IF($B63="","",IF(CI63="out",-(CM63*$I63*(2*ABS(CL63)/Air!$D$14)^0.5),(CM63*$I63*(2*ABS(CL63)/Air!$C$14)^0.5)))</f>
        <v/>
      </c>
      <c r="CO63" s="32" t="str">
        <f t="shared" si="61"/>
        <v/>
      </c>
      <c r="CP63" s="217" t="str">
        <f t="shared" si="123"/>
        <v/>
      </c>
      <c r="CQ63" s="31" t="str">
        <f t="shared" si="63"/>
        <v/>
      </c>
      <c r="CR63" s="251" t="str">
        <f>IF($B63="","",$AO63*ABS(CQ63)/Air!$M$8)</f>
        <v/>
      </c>
      <c r="CS63" s="31" t="str">
        <f t="shared" si="64"/>
        <v/>
      </c>
      <c r="CT63" s="251" t="str">
        <f>IF($B63="","",$AO63*ABS($AF63-CQ63)/Air!$M$8)</f>
        <v/>
      </c>
      <c r="CU63" s="31" t="str">
        <f t="shared" si="65"/>
        <v/>
      </c>
      <c r="CV63" s="31" t="str">
        <f t="shared" si="66"/>
        <v/>
      </c>
      <c r="CW63" s="32" t="str">
        <f>IF($B63="","",(($AF63-CQ63)/ABS($AF63-CQ63))*Air!$D$14*CV63/2*(($AF63-CQ63)^2)*$AI63*$C63)</f>
        <v/>
      </c>
      <c r="CX63" s="32" t="str">
        <f>IF($B63="","",(-CQ63/ABS(CQ63))*Air!$D$14*CS63/8*(CQ63^2)*$AM63*$C63)</f>
        <v/>
      </c>
      <c r="CY63" s="32" t="str">
        <f>IF($B63="","",$AK63*$C63*$E63*Air!$D$14*Air!$I$10)</f>
        <v/>
      </c>
      <c r="CZ63" s="32" t="str">
        <f t="shared" si="124"/>
        <v/>
      </c>
      <c r="DA63" s="32" t="str">
        <f t="shared" si="68"/>
        <v/>
      </c>
      <c r="DB63" s="32" t="str">
        <f t="shared" si="125"/>
        <v/>
      </c>
      <c r="DC63" s="254" t="str">
        <f t="shared" si="28"/>
        <v/>
      </c>
      <c r="DD63" s="243"/>
      <c r="DE63" s="243"/>
      <c r="DF63" s="32" t="str">
        <f t="shared" si="29"/>
        <v/>
      </c>
      <c r="DG63" s="243" t="str">
        <f t="shared" si="70"/>
        <v/>
      </c>
      <c r="DH63" s="243" t="str">
        <f>IF($B63="","",IF(DC63="out",-(DG63*$I63*(2*ABS(DF63)/Air!$D$14)^0.5),(DG63*$I63*(2*ABS(DF63)/Air!$C$14)^0.5)))</f>
        <v/>
      </c>
      <c r="DI63" s="32" t="str">
        <f t="shared" si="71"/>
        <v/>
      </c>
      <c r="DJ63" s="217" t="str">
        <f t="shared" si="126"/>
        <v/>
      </c>
      <c r="DK63" s="31" t="str">
        <f t="shared" si="73"/>
        <v/>
      </c>
      <c r="DL63" s="251" t="str">
        <f>IF($B63="","",$AO63*ABS(DK63)/Air!$M$8)</f>
        <v/>
      </c>
      <c r="DM63" s="31" t="str">
        <f t="shared" si="74"/>
        <v/>
      </c>
      <c r="DN63" s="251" t="str">
        <f>IF($B63="","",$AO63*ABS($AF63-DK63)/Air!$M$8)</f>
        <v/>
      </c>
      <c r="DO63" s="31" t="str">
        <f t="shared" si="75"/>
        <v/>
      </c>
      <c r="DP63" s="31" t="str">
        <f t="shared" si="76"/>
        <v/>
      </c>
      <c r="DQ63" s="32" t="str">
        <f>IF($B63="","",(($AF63-DK63)/ABS($AF63-DK63))*Air!$D$14*DP63/2*(($AF63-DK63)^2)*$AI63*$C63)</f>
        <v/>
      </c>
      <c r="DR63" s="32" t="str">
        <f>IF($B63="","",(-DK63/ABS(DK63))*Air!$D$14*DM63/8*(DK63^2)*$AM63*$C63)</f>
        <v/>
      </c>
      <c r="DS63" s="32" t="str">
        <f>IF($B63="","",$AK63*$C63*$E63*Air!$D$14*Air!$I$10)</f>
        <v/>
      </c>
      <c r="DT63" s="32" t="str">
        <f t="shared" si="127"/>
        <v/>
      </c>
      <c r="DU63" s="32" t="str">
        <f t="shared" si="78"/>
        <v/>
      </c>
      <c r="DV63" s="32" t="str">
        <f t="shared" si="128"/>
        <v/>
      </c>
      <c r="DW63" s="254" t="str">
        <f t="shared" si="30"/>
        <v/>
      </c>
      <c r="DX63" s="243"/>
      <c r="DY63" s="243"/>
      <c r="DZ63" s="32" t="str">
        <f t="shared" si="31"/>
        <v/>
      </c>
      <c r="EA63" s="243" t="str">
        <f t="shared" si="80"/>
        <v/>
      </c>
      <c r="EB63" s="243" t="str">
        <f>IF($B63="","",IF(DW63="out",-(EA63*$I63*(2*ABS(DZ63)/Air!$D$14)^0.5),(EA63*$I63*(2*ABS(DZ63)/Air!$C$14)^0.5)))</f>
        <v/>
      </c>
      <c r="EC63" s="32" t="str">
        <f t="shared" si="81"/>
        <v/>
      </c>
      <c r="ED63" s="217" t="str">
        <f t="shared" si="129"/>
        <v/>
      </c>
      <c r="EE63" s="31" t="str">
        <f t="shared" si="83"/>
        <v/>
      </c>
      <c r="EF63" s="251" t="str">
        <f>IF($B63="","",$AO63*ABS(EE63)/Air!$M$8)</f>
        <v/>
      </c>
      <c r="EG63" s="31" t="str">
        <f t="shared" si="84"/>
        <v/>
      </c>
      <c r="EH63" s="251" t="str">
        <f>IF($B63="","",$AO63*ABS($AF63-EE63)/Air!$M$8)</f>
        <v/>
      </c>
      <c r="EI63" s="31" t="str">
        <f t="shared" si="85"/>
        <v/>
      </c>
      <c r="EJ63" s="31" t="str">
        <f t="shared" si="86"/>
        <v/>
      </c>
      <c r="EK63" s="32" t="str">
        <f>IF($B63="","",(($AF63-EE63)/ABS($AF63-EE63))*Air!$D$14*EJ63/2*(($AF63-EE63)^2)*$AI63*$C63)</f>
        <v/>
      </c>
      <c r="EL63" s="32" t="str">
        <f>IF($B63="","",(-EE63/ABS(EE63))*Air!$D$14*EG63/8*(EE63^2)*$AM63*$C63)</f>
        <v/>
      </c>
      <c r="EM63" s="32" t="str">
        <f>IF($B63="","",$AK63*$C63*$E63*Air!$D$14*Air!$I$10)</f>
        <v/>
      </c>
      <c r="EN63" s="32" t="str">
        <f t="shared" si="130"/>
        <v/>
      </c>
      <c r="EO63" s="32" t="str">
        <f t="shared" si="88"/>
        <v/>
      </c>
      <c r="EP63" s="32" t="str">
        <f t="shared" si="131"/>
        <v/>
      </c>
      <c r="EQ63" s="254" t="str">
        <f t="shared" si="32"/>
        <v/>
      </c>
      <c r="ER63" s="243"/>
      <c r="ES63" s="243"/>
      <c r="ET63" s="32" t="str">
        <f t="shared" si="33"/>
        <v/>
      </c>
      <c r="EU63" s="243" t="str">
        <f t="shared" si="90"/>
        <v/>
      </c>
      <c r="EV63" s="243" t="str">
        <f>IF($B63="","",IF(EQ63="out",-(EU63*$I63*(2*ABS(ET63)/Air!$D$14)^0.5),(EU63*$I63*(2*ABS(ET63)/Air!$C$14)^0.5)))</f>
        <v/>
      </c>
      <c r="EW63" s="32" t="str">
        <f t="shared" si="91"/>
        <v/>
      </c>
      <c r="EX63" s="259" t="str">
        <f t="shared" si="132"/>
        <v/>
      </c>
    </row>
    <row r="64" spans="1:154" customFormat="1" x14ac:dyDescent="0.2">
      <c r="A64" s="61"/>
      <c r="B64" s="247"/>
      <c r="C64" s="247"/>
      <c r="D64" s="247"/>
      <c r="E64" s="247"/>
      <c r="F64" s="247"/>
      <c r="G64" s="239"/>
      <c r="H64" s="239"/>
      <c r="I64" s="239"/>
      <c r="J64" s="239"/>
      <c r="K64" s="239"/>
      <c r="L64" s="62"/>
      <c r="M64" s="247"/>
      <c r="N64" s="247"/>
      <c r="O64" s="63"/>
      <c r="P64" s="92" t="str">
        <f t="shared" si="96"/>
        <v/>
      </c>
      <c r="Q64" s="93" t="str">
        <f t="shared" si="20"/>
        <v/>
      </c>
      <c r="R64" s="99" t="str">
        <f t="shared" si="97"/>
        <v/>
      </c>
      <c r="S64" s="100" t="str">
        <f t="shared" si="98"/>
        <v/>
      </c>
      <c r="T64" s="95" t="str">
        <f t="shared" si="99"/>
        <v/>
      </c>
      <c r="U64" s="231"/>
      <c r="V64" s="124" t="str">
        <f t="shared" si="100"/>
        <v/>
      </c>
      <c r="W64" s="125" t="str">
        <f t="shared" si="5"/>
        <v/>
      </c>
      <c r="X64" s="126" t="str">
        <f t="shared" si="101"/>
        <v/>
      </c>
      <c r="Y64" s="126" t="str">
        <f>IF($B64="","",VLOOKUP(X64,Depth!$A$4:$B$1004,2,1))</f>
        <v/>
      </c>
      <c r="Z64" s="127" t="str">
        <f t="shared" si="7"/>
        <v/>
      </c>
      <c r="AA64" s="128" t="str">
        <f t="shared" si="8"/>
        <v/>
      </c>
      <c r="AB64" s="129" t="str">
        <f t="shared" si="102"/>
        <v/>
      </c>
      <c r="AC64" s="129" t="str">
        <f t="shared" si="10"/>
        <v/>
      </c>
      <c r="AD64" s="31" t="str">
        <f t="shared" si="103"/>
        <v/>
      </c>
      <c r="AE64" s="128" t="str">
        <f t="shared" si="104"/>
        <v/>
      </c>
      <c r="AF64" s="130" t="str">
        <f t="shared" si="105"/>
        <v/>
      </c>
      <c r="AG64" s="122" t="str">
        <f t="shared" si="106"/>
        <v/>
      </c>
      <c r="AH64" s="131" t="str">
        <f t="shared" si="15"/>
        <v/>
      </c>
      <c r="AI64" s="132" t="str">
        <f t="shared" si="107"/>
        <v/>
      </c>
      <c r="AJ64" s="128"/>
      <c r="AK64" s="159" t="str">
        <f t="shared" si="108"/>
        <v/>
      </c>
      <c r="AL64" s="128" t="str">
        <f t="shared" si="109"/>
        <v/>
      </c>
      <c r="AM64" s="128" t="str">
        <f t="shared" si="110"/>
        <v/>
      </c>
      <c r="AN64" s="128" t="str">
        <f t="shared" si="111"/>
        <v/>
      </c>
      <c r="AO64" s="128" t="str">
        <f t="shared" si="38"/>
        <v/>
      </c>
      <c r="AP64" s="160" t="str">
        <f t="shared" si="112"/>
        <v/>
      </c>
      <c r="AQ64" s="31"/>
      <c r="AR64" s="174" t="str">
        <f>IF($B64="","",Air!$C$17*((J64-K64)/10)^Air!$C$28)</f>
        <v/>
      </c>
      <c r="AS64" s="36" t="str">
        <f>IF($B64="","",IF(E$8=B64,E$7,Air!$C$14/2*AR64^2))</f>
        <v/>
      </c>
      <c r="AT64" s="32" t="str">
        <f t="shared" si="113"/>
        <v/>
      </c>
      <c r="AU64" s="32" t="str">
        <f t="shared" si="114"/>
        <v/>
      </c>
      <c r="AV64" s="32" t="str">
        <f>IF($B64="","",Air!$I$11-AU64*Air!$C$14*Air!$I$10-AS64)</f>
        <v/>
      </c>
      <c r="AW64" s="175" t="str">
        <f t="shared" si="115"/>
        <v/>
      </c>
      <c r="AX64" s="175" t="str">
        <f>IF($B64="","",AW64*Air!$C$14*Air!$I$10)</f>
        <v/>
      </c>
      <c r="AY64" s="176" t="str">
        <f>IF($B64="","",AW64*Air!$D$14*Air!$I$10)</f>
        <v/>
      </c>
      <c r="AZ64" s="62"/>
      <c r="BA64" s="250" t="str">
        <f t="shared" si="22"/>
        <v/>
      </c>
      <c r="BB64" s="128" t="str">
        <f t="shared" si="116"/>
        <v/>
      </c>
      <c r="BC64" s="31" t="str">
        <f t="shared" si="117"/>
        <v/>
      </c>
      <c r="BD64" s="251" t="str">
        <f>IF($B64="","",$AO64*ABS(BC64)/Air!$M$8)</f>
        <v/>
      </c>
      <c r="BE64" s="31" t="str">
        <f t="shared" si="45"/>
        <v/>
      </c>
      <c r="BF64" s="251" t="str">
        <f>IF($B64="","",$AO64*ABS($AF64-BC64)/Air!$M$8)</f>
        <v/>
      </c>
      <c r="BG64" s="31" t="str">
        <f t="shared" si="46"/>
        <v/>
      </c>
      <c r="BH64" s="252" t="str">
        <f t="shared" si="47"/>
        <v/>
      </c>
      <c r="BI64" s="32" t="str">
        <f>IF($B64="","",(($AF64-BC64)/ABS($AF64-BC64))*Air!$D$14*BH64/2*(($AF64-BC64)^2)*$AI64*$C64)</f>
        <v/>
      </c>
      <c r="BJ64" s="32" t="str">
        <f>IF($B64="","",(-BC64/ABS(BC64))*Air!$D$14*BE64/8*(BC64^2)*$AM64*$C64)</f>
        <v/>
      </c>
      <c r="BK64" s="32" t="str">
        <f>IF($B64="","",$AK64*$C64*$E64*Air!$D$14*Air!$I$10)</f>
        <v/>
      </c>
      <c r="BL64" s="32" t="str">
        <f t="shared" si="118"/>
        <v/>
      </c>
      <c r="BM64" s="32" t="str">
        <f t="shared" si="49"/>
        <v/>
      </c>
      <c r="BN64" s="32" t="str">
        <f t="shared" si="119"/>
        <v/>
      </c>
      <c r="BO64" s="254" t="str">
        <f t="shared" si="24"/>
        <v/>
      </c>
      <c r="BP64" s="243"/>
      <c r="BQ64" s="243"/>
      <c r="BR64" s="32" t="str">
        <f t="shared" si="25"/>
        <v/>
      </c>
      <c r="BS64" s="243" t="str">
        <f t="shared" si="50"/>
        <v/>
      </c>
      <c r="BT64" s="243" t="str">
        <f>IF($B64="","",IF(BO64="out",-(BS64*$I64*(2*ABS(BR64)/Air!$D$14)^0.5),(BS64*$I64*(2*ABS(BR64)/Air!$C$14)^0.5)))</f>
        <v/>
      </c>
      <c r="BU64" s="32" t="str">
        <f t="shared" si="51"/>
        <v/>
      </c>
      <c r="BV64" s="217" t="str">
        <f t="shared" si="120"/>
        <v/>
      </c>
      <c r="BW64" s="31" t="str">
        <f t="shared" si="53"/>
        <v/>
      </c>
      <c r="BX64" s="251" t="str">
        <f>IF($B64="","",$AO64*ABS(BW64)/Air!$M$8)</f>
        <v/>
      </c>
      <c r="BY64" s="31" t="str">
        <f t="shared" si="54"/>
        <v/>
      </c>
      <c r="BZ64" s="251" t="str">
        <f>IF($B64="","",$AO64*ABS($AF64-BW64)/Air!$M$8)</f>
        <v/>
      </c>
      <c r="CA64" s="31" t="str">
        <f t="shared" si="55"/>
        <v/>
      </c>
      <c r="CB64" s="31" t="str">
        <f t="shared" si="56"/>
        <v/>
      </c>
      <c r="CC64" s="32" t="str">
        <f>IF($B64="","",(($AF64-BW64)/ABS($AF64-BW64))*Air!$D$14*CB64/2*(($AF64-BW64)^2)*$AI64*$C64)</f>
        <v/>
      </c>
      <c r="CD64" s="32" t="str">
        <f>IF($B64="","",(-BW64/ABS(BW64))*Air!$D$14*BY64/8*(BW64^2)*$AM64*$C64)</f>
        <v/>
      </c>
      <c r="CE64" s="32" t="str">
        <f>IF($B64="","",$AK64*$C64*$E64*Air!$D$14*Air!$I$10)</f>
        <v/>
      </c>
      <c r="CF64" s="32" t="str">
        <f t="shared" si="121"/>
        <v/>
      </c>
      <c r="CG64" s="32" t="str">
        <f t="shared" si="58"/>
        <v/>
      </c>
      <c r="CH64" s="32" t="str">
        <f t="shared" si="122"/>
        <v/>
      </c>
      <c r="CI64" s="254" t="str">
        <f t="shared" si="26"/>
        <v/>
      </c>
      <c r="CJ64" s="243"/>
      <c r="CK64" s="243"/>
      <c r="CL64" s="32" t="str">
        <f t="shared" si="27"/>
        <v/>
      </c>
      <c r="CM64" s="243" t="str">
        <f t="shared" si="60"/>
        <v/>
      </c>
      <c r="CN64" s="243" t="str">
        <f>IF($B64="","",IF(CI64="out",-(CM64*$I64*(2*ABS(CL64)/Air!$D$14)^0.5),(CM64*$I64*(2*ABS(CL64)/Air!$C$14)^0.5)))</f>
        <v/>
      </c>
      <c r="CO64" s="32" t="str">
        <f t="shared" si="61"/>
        <v/>
      </c>
      <c r="CP64" s="217" t="str">
        <f t="shared" si="123"/>
        <v/>
      </c>
      <c r="CQ64" s="31" t="str">
        <f t="shared" si="63"/>
        <v/>
      </c>
      <c r="CR64" s="251" t="str">
        <f>IF($B64="","",$AO64*ABS(CQ64)/Air!$M$8)</f>
        <v/>
      </c>
      <c r="CS64" s="31" t="str">
        <f t="shared" si="64"/>
        <v/>
      </c>
      <c r="CT64" s="251" t="str">
        <f>IF($B64="","",$AO64*ABS($AF64-CQ64)/Air!$M$8)</f>
        <v/>
      </c>
      <c r="CU64" s="31" t="str">
        <f t="shared" si="65"/>
        <v/>
      </c>
      <c r="CV64" s="31" t="str">
        <f t="shared" si="66"/>
        <v/>
      </c>
      <c r="CW64" s="32" t="str">
        <f>IF($B64="","",(($AF64-CQ64)/ABS($AF64-CQ64))*Air!$D$14*CV64/2*(($AF64-CQ64)^2)*$AI64*$C64)</f>
        <v/>
      </c>
      <c r="CX64" s="32" t="str">
        <f>IF($B64="","",(-CQ64/ABS(CQ64))*Air!$D$14*CS64/8*(CQ64^2)*$AM64*$C64)</f>
        <v/>
      </c>
      <c r="CY64" s="32" t="str">
        <f>IF($B64="","",$AK64*$C64*$E64*Air!$D$14*Air!$I$10)</f>
        <v/>
      </c>
      <c r="CZ64" s="32" t="str">
        <f t="shared" si="124"/>
        <v/>
      </c>
      <c r="DA64" s="32" t="str">
        <f t="shared" si="68"/>
        <v/>
      </c>
      <c r="DB64" s="32" t="str">
        <f t="shared" si="125"/>
        <v/>
      </c>
      <c r="DC64" s="254" t="str">
        <f t="shared" si="28"/>
        <v/>
      </c>
      <c r="DD64" s="243"/>
      <c r="DE64" s="243"/>
      <c r="DF64" s="32" t="str">
        <f t="shared" si="29"/>
        <v/>
      </c>
      <c r="DG64" s="243" t="str">
        <f t="shared" si="70"/>
        <v/>
      </c>
      <c r="DH64" s="243" t="str">
        <f>IF($B64="","",IF(DC64="out",-(DG64*$I64*(2*ABS(DF64)/Air!$D$14)^0.5),(DG64*$I64*(2*ABS(DF64)/Air!$C$14)^0.5)))</f>
        <v/>
      </c>
      <c r="DI64" s="32" t="str">
        <f t="shared" si="71"/>
        <v/>
      </c>
      <c r="DJ64" s="217" t="str">
        <f t="shared" si="126"/>
        <v/>
      </c>
      <c r="DK64" s="31" t="str">
        <f t="shared" si="73"/>
        <v/>
      </c>
      <c r="DL64" s="251" t="str">
        <f>IF($B64="","",$AO64*ABS(DK64)/Air!$M$8)</f>
        <v/>
      </c>
      <c r="DM64" s="31" t="str">
        <f t="shared" si="74"/>
        <v/>
      </c>
      <c r="DN64" s="251" t="str">
        <f>IF($B64="","",$AO64*ABS($AF64-DK64)/Air!$M$8)</f>
        <v/>
      </c>
      <c r="DO64" s="31" t="str">
        <f t="shared" si="75"/>
        <v/>
      </c>
      <c r="DP64" s="31" t="str">
        <f t="shared" si="76"/>
        <v/>
      </c>
      <c r="DQ64" s="32" t="str">
        <f>IF($B64="","",(($AF64-DK64)/ABS($AF64-DK64))*Air!$D$14*DP64/2*(($AF64-DK64)^2)*$AI64*$C64)</f>
        <v/>
      </c>
      <c r="DR64" s="32" t="str">
        <f>IF($B64="","",(-DK64/ABS(DK64))*Air!$D$14*DM64/8*(DK64^2)*$AM64*$C64)</f>
        <v/>
      </c>
      <c r="DS64" s="32" t="str">
        <f>IF($B64="","",$AK64*$C64*$E64*Air!$D$14*Air!$I$10)</f>
        <v/>
      </c>
      <c r="DT64" s="32" t="str">
        <f t="shared" si="127"/>
        <v/>
      </c>
      <c r="DU64" s="32" t="str">
        <f t="shared" si="78"/>
        <v/>
      </c>
      <c r="DV64" s="32" t="str">
        <f t="shared" si="128"/>
        <v/>
      </c>
      <c r="DW64" s="254" t="str">
        <f t="shared" si="30"/>
        <v/>
      </c>
      <c r="DX64" s="243"/>
      <c r="DY64" s="243"/>
      <c r="DZ64" s="32" t="str">
        <f t="shared" si="31"/>
        <v/>
      </c>
      <c r="EA64" s="243" t="str">
        <f t="shared" si="80"/>
        <v/>
      </c>
      <c r="EB64" s="243" t="str">
        <f>IF($B64="","",IF(DW64="out",-(EA64*$I64*(2*ABS(DZ64)/Air!$D$14)^0.5),(EA64*$I64*(2*ABS(DZ64)/Air!$C$14)^0.5)))</f>
        <v/>
      </c>
      <c r="EC64" s="32" t="str">
        <f t="shared" si="81"/>
        <v/>
      </c>
      <c r="ED64" s="217" t="str">
        <f t="shared" si="129"/>
        <v/>
      </c>
      <c r="EE64" s="31" t="str">
        <f t="shared" si="83"/>
        <v/>
      </c>
      <c r="EF64" s="251" t="str">
        <f>IF($B64="","",$AO64*ABS(EE64)/Air!$M$8)</f>
        <v/>
      </c>
      <c r="EG64" s="31" t="str">
        <f t="shared" si="84"/>
        <v/>
      </c>
      <c r="EH64" s="251" t="str">
        <f>IF($B64="","",$AO64*ABS($AF64-EE64)/Air!$M$8)</f>
        <v/>
      </c>
      <c r="EI64" s="31" t="str">
        <f t="shared" si="85"/>
        <v/>
      </c>
      <c r="EJ64" s="31" t="str">
        <f t="shared" si="86"/>
        <v/>
      </c>
      <c r="EK64" s="32" t="str">
        <f>IF($B64="","",(($AF64-EE64)/ABS($AF64-EE64))*Air!$D$14*EJ64/2*(($AF64-EE64)^2)*$AI64*$C64)</f>
        <v/>
      </c>
      <c r="EL64" s="32" t="str">
        <f>IF($B64="","",(-EE64/ABS(EE64))*Air!$D$14*EG64/8*(EE64^2)*$AM64*$C64)</f>
        <v/>
      </c>
      <c r="EM64" s="32" t="str">
        <f>IF($B64="","",$AK64*$C64*$E64*Air!$D$14*Air!$I$10)</f>
        <v/>
      </c>
      <c r="EN64" s="32" t="str">
        <f t="shared" si="130"/>
        <v/>
      </c>
      <c r="EO64" s="32" t="str">
        <f t="shared" si="88"/>
        <v/>
      </c>
      <c r="EP64" s="32" t="str">
        <f t="shared" si="131"/>
        <v/>
      </c>
      <c r="EQ64" s="254" t="str">
        <f t="shared" si="32"/>
        <v/>
      </c>
      <c r="ER64" s="243"/>
      <c r="ES64" s="243"/>
      <c r="ET64" s="32" t="str">
        <f t="shared" si="33"/>
        <v/>
      </c>
      <c r="EU64" s="243" t="str">
        <f t="shared" si="90"/>
        <v/>
      </c>
      <c r="EV64" s="243" t="str">
        <f>IF($B64="","",IF(EQ64="out",-(EU64*$I64*(2*ABS(ET64)/Air!$D$14)^0.5),(EU64*$I64*(2*ABS(ET64)/Air!$C$14)^0.5)))</f>
        <v/>
      </c>
      <c r="EW64" s="32" t="str">
        <f t="shared" si="91"/>
        <v/>
      </c>
      <c r="EX64" s="259" t="str">
        <f t="shared" si="132"/>
        <v/>
      </c>
    </row>
    <row r="65" spans="1:154" customFormat="1" x14ac:dyDescent="0.2">
      <c r="A65" s="61"/>
      <c r="B65" s="247"/>
      <c r="C65" s="247"/>
      <c r="D65" s="247"/>
      <c r="E65" s="247"/>
      <c r="F65" s="247"/>
      <c r="G65" s="239"/>
      <c r="H65" s="239"/>
      <c r="I65" s="239"/>
      <c r="J65" s="239"/>
      <c r="K65" s="239"/>
      <c r="L65" s="62"/>
      <c r="M65" s="247"/>
      <c r="N65" s="247"/>
      <c r="O65" s="63"/>
      <c r="P65" s="92" t="str">
        <f t="shared" si="96"/>
        <v/>
      </c>
      <c r="Q65" s="93" t="str">
        <f t="shared" si="20"/>
        <v/>
      </c>
      <c r="R65" s="99" t="str">
        <f t="shared" si="97"/>
        <v/>
      </c>
      <c r="S65" s="100" t="str">
        <f t="shared" si="98"/>
        <v/>
      </c>
      <c r="T65" s="95" t="str">
        <f t="shared" si="99"/>
        <v/>
      </c>
      <c r="U65" s="231"/>
      <c r="V65" s="124" t="str">
        <f t="shared" si="100"/>
        <v/>
      </c>
      <c r="W65" s="125" t="str">
        <f t="shared" si="5"/>
        <v/>
      </c>
      <c r="X65" s="126" t="str">
        <f t="shared" si="101"/>
        <v/>
      </c>
      <c r="Y65" s="126" t="str">
        <f>IF($B65="","",VLOOKUP(X65,Depth!$A$4:$B$1004,2,1))</f>
        <v/>
      </c>
      <c r="Z65" s="127" t="str">
        <f t="shared" si="7"/>
        <v/>
      </c>
      <c r="AA65" s="128" t="str">
        <f t="shared" si="8"/>
        <v/>
      </c>
      <c r="AB65" s="129" t="str">
        <f t="shared" si="102"/>
        <v/>
      </c>
      <c r="AC65" s="129" t="str">
        <f t="shared" si="10"/>
        <v/>
      </c>
      <c r="AD65" s="31" t="str">
        <f t="shared" si="103"/>
        <v/>
      </c>
      <c r="AE65" s="128" t="str">
        <f t="shared" si="104"/>
        <v/>
      </c>
      <c r="AF65" s="130" t="str">
        <f t="shared" si="105"/>
        <v/>
      </c>
      <c r="AG65" s="122" t="str">
        <f t="shared" si="106"/>
        <v/>
      </c>
      <c r="AH65" s="131" t="str">
        <f t="shared" si="15"/>
        <v/>
      </c>
      <c r="AI65" s="132" t="str">
        <f t="shared" si="107"/>
        <v/>
      </c>
      <c r="AJ65" s="128"/>
      <c r="AK65" s="159" t="str">
        <f t="shared" si="108"/>
        <v/>
      </c>
      <c r="AL65" s="128" t="str">
        <f t="shared" si="109"/>
        <v/>
      </c>
      <c r="AM65" s="128" t="str">
        <f t="shared" si="110"/>
        <v/>
      </c>
      <c r="AN65" s="128" t="str">
        <f t="shared" si="111"/>
        <v/>
      </c>
      <c r="AO65" s="128" t="str">
        <f t="shared" si="38"/>
        <v/>
      </c>
      <c r="AP65" s="160" t="str">
        <f t="shared" si="112"/>
        <v/>
      </c>
      <c r="AQ65" s="31"/>
      <c r="AR65" s="174" t="str">
        <f>IF($B65="","",Air!$C$17*((J65-K65)/10)^Air!$C$28)</f>
        <v/>
      </c>
      <c r="AS65" s="36" t="str">
        <f>IF($B65="","",IF(E$8=B65,E$7,Air!$C$14/2*AR65^2))</f>
        <v/>
      </c>
      <c r="AT65" s="32" t="str">
        <f t="shared" si="113"/>
        <v/>
      </c>
      <c r="AU65" s="32" t="str">
        <f t="shared" si="114"/>
        <v/>
      </c>
      <c r="AV65" s="32" t="str">
        <f>IF($B65="","",Air!$I$11-AU65*Air!$C$14*Air!$I$10-AS65)</f>
        <v/>
      </c>
      <c r="AW65" s="175" t="str">
        <f t="shared" si="115"/>
        <v/>
      </c>
      <c r="AX65" s="175" t="str">
        <f>IF($B65="","",AW65*Air!$C$14*Air!$I$10)</f>
        <v/>
      </c>
      <c r="AY65" s="176" t="str">
        <f>IF($B65="","",AW65*Air!$D$14*Air!$I$10)</f>
        <v/>
      </c>
      <c r="AZ65" s="62"/>
      <c r="BA65" s="250" t="str">
        <f t="shared" si="22"/>
        <v/>
      </c>
      <c r="BB65" s="128" t="str">
        <f t="shared" si="116"/>
        <v/>
      </c>
      <c r="BC65" s="31" t="str">
        <f t="shared" si="117"/>
        <v/>
      </c>
      <c r="BD65" s="251" t="str">
        <f>IF($B65="","",$AO65*ABS(BC65)/Air!$M$8)</f>
        <v/>
      </c>
      <c r="BE65" s="31" t="str">
        <f t="shared" si="45"/>
        <v/>
      </c>
      <c r="BF65" s="251" t="str">
        <f>IF($B65="","",$AO65*ABS($AF65-BC65)/Air!$M$8)</f>
        <v/>
      </c>
      <c r="BG65" s="31" t="str">
        <f t="shared" si="46"/>
        <v/>
      </c>
      <c r="BH65" s="252" t="str">
        <f t="shared" si="47"/>
        <v/>
      </c>
      <c r="BI65" s="32" t="str">
        <f>IF($B65="","",(($AF65-BC65)/ABS($AF65-BC65))*Air!$D$14*BH65/2*(($AF65-BC65)^2)*$AI65*$C65)</f>
        <v/>
      </c>
      <c r="BJ65" s="32" t="str">
        <f>IF($B65="","",(-BC65/ABS(BC65))*Air!$D$14*BE65/8*(BC65^2)*$AM65*$C65)</f>
        <v/>
      </c>
      <c r="BK65" s="32" t="str">
        <f>IF($B65="","",$AK65*$C65*$E65*Air!$D$14*Air!$I$10)</f>
        <v/>
      </c>
      <c r="BL65" s="32" t="str">
        <f t="shared" si="118"/>
        <v/>
      </c>
      <c r="BM65" s="32" t="str">
        <f t="shared" si="49"/>
        <v/>
      </c>
      <c r="BN65" s="32" t="str">
        <f t="shared" si="119"/>
        <v/>
      </c>
      <c r="BO65" s="254" t="str">
        <f t="shared" si="24"/>
        <v/>
      </c>
      <c r="BP65" s="243"/>
      <c r="BQ65" s="243"/>
      <c r="BR65" s="32" t="str">
        <f t="shared" si="25"/>
        <v/>
      </c>
      <c r="BS65" s="243" t="str">
        <f t="shared" si="50"/>
        <v/>
      </c>
      <c r="BT65" s="243" t="str">
        <f>IF($B65="","",IF(BO65="out",-(BS65*$I65*(2*ABS(BR65)/Air!$D$14)^0.5),(BS65*$I65*(2*ABS(BR65)/Air!$C$14)^0.5)))</f>
        <v/>
      </c>
      <c r="BU65" s="32" t="str">
        <f t="shared" si="51"/>
        <v/>
      </c>
      <c r="BV65" s="217" t="str">
        <f t="shared" si="120"/>
        <v/>
      </c>
      <c r="BW65" s="31" t="str">
        <f t="shared" si="53"/>
        <v/>
      </c>
      <c r="BX65" s="251" t="str">
        <f>IF($B65="","",$AO65*ABS(BW65)/Air!$M$8)</f>
        <v/>
      </c>
      <c r="BY65" s="31" t="str">
        <f t="shared" si="54"/>
        <v/>
      </c>
      <c r="BZ65" s="251" t="str">
        <f>IF($B65="","",$AO65*ABS($AF65-BW65)/Air!$M$8)</f>
        <v/>
      </c>
      <c r="CA65" s="31" t="str">
        <f t="shared" si="55"/>
        <v/>
      </c>
      <c r="CB65" s="31" t="str">
        <f t="shared" si="56"/>
        <v/>
      </c>
      <c r="CC65" s="32" t="str">
        <f>IF($B65="","",(($AF65-BW65)/ABS($AF65-BW65))*Air!$D$14*CB65/2*(($AF65-BW65)^2)*$AI65*$C65)</f>
        <v/>
      </c>
      <c r="CD65" s="32" t="str">
        <f>IF($B65="","",(-BW65/ABS(BW65))*Air!$D$14*BY65/8*(BW65^2)*$AM65*$C65)</f>
        <v/>
      </c>
      <c r="CE65" s="32" t="str">
        <f>IF($B65="","",$AK65*$C65*$E65*Air!$D$14*Air!$I$10)</f>
        <v/>
      </c>
      <c r="CF65" s="32" t="str">
        <f t="shared" si="121"/>
        <v/>
      </c>
      <c r="CG65" s="32" t="str">
        <f t="shared" si="58"/>
        <v/>
      </c>
      <c r="CH65" s="32" t="str">
        <f t="shared" si="122"/>
        <v/>
      </c>
      <c r="CI65" s="254" t="str">
        <f t="shared" si="26"/>
        <v/>
      </c>
      <c r="CJ65" s="243"/>
      <c r="CK65" s="243"/>
      <c r="CL65" s="32" t="str">
        <f t="shared" si="27"/>
        <v/>
      </c>
      <c r="CM65" s="243" t="str">
        <f t="shared" si="60"/>
        <v/>
      </c>
      <c r="CN65" s="243" t="str">
        <f>IF($B65="","",IF(CI65="out",-(CM65*$I65*(2*ABS(CL65)/Air!$D$14)^0.5),(CM65*$I65*(2*ABS(CL65)/Air!$C$14)^0.5)))</f>
        <v/>
      </c>
      <c r="CO65" s="32" t="str">
        <f t="shared" si="61"/>
        <v/>
      </c>
      <c r="CP65" s="217" t="str">
        <f t="shared" si="123"/>
        <v/>
      </c>
      <c r="CQ65" s="31" t="str">
        <f t="shared" si="63"/>
        <v/>
      </c>
      <c r="CR65" s="251" t="str">
        <f>IF($B65="","",$AO65*ABS(CQ65)/Air!$M$8)</f>
        <v/>
      </c>
      <c r="CS65" s="31" t="str">
        <f t="shared" si="64"/>
        <v/>
      </c>
      <c r="CT65" s="251" t="str">
        <f>IF($B65="","",$AO65*ABS($AF65-CQ65)/Air!$M$8)</f>
        <v/>
      </c>
      <c r="CU65" s="31" t="str">
        <f t="shared" si="65"/>
        <v/>
      </c>
      <c r="CV65" s="31" t="str">
        <f t="shared" si="66"/>
        <v/>
      </c>
      <c r="CW65" s="32" t="str">
        <f>IF($B65="","",(($AF65-CQ65)/ABS($AF65-CQ65))*Air!$D$14*CV65/2*(($AF65-CQ65)^2)*$AI65*$C65)</f>
        <v/>
      </c>
      <c r="CX65" s="32" t="str">
        <f>IF($B65="","",(-CQ65/ABS(CQ65))*Air!$D$14*CS65/8*(CQ65^2)*$AM65*$C65)</f>
        <v/>
      </c>
      <c r="CY65" s="32" t="str">
        <f>IF($B65="","",$AK65*$C65*$E65*Air!$D$14*Air!$I$10)</f>
        <v/>
      </c>
      <c r="CZ65" s="32" t="str">
        <f t="shared" si="124"/>
        <v/>
      </c>
      <c r="DA65" s="32" t="str">
        <f t="shared" si="68"/>
        <v/>
      </c>
      <c r="DB65" s="32" t="str">
        <f t="shared" si="125"/>
        <v/>
      </c>
      <c r="DC65" s="254" t="str">
        <f t="shared" si="28"/>
        <v/>
      </c>
      <c r="DD65" s="243"/>
      <c r="DE65" s="243"/>
      <c r="DF65" s="32" t="str">
        <f t="shared" si="29"/>
        <v/>
      </c>
      <c r="DG65" s="243" t="str">
        <f t="shared" si="70"/>
        <v/>
      </c>
      <c r="DH65" s="243" t="str">
        <f>IF($B65="","",IF(DC65="out",-(DG65*$I65*(2*ABS(DF65)/Air!$D$14)^0.5),(DG65*$I65*(2*ABS(DF65)/Air!$C$14)^0.5)))</f>
        <v/>
      </c>
      <c r="DI65" s="32" t="str">
        <f t="shared" si="71"/>
        <v/>
      </c>
      <c r="DJ65" s="217" t="str">
        <f t="shared" si="126"/>
        <v/>
      </c>
      <c r="DK65" s="31" t="str">
        <f t="shared" si="73"/>
        <v/>
      </c>
      <c r="DL65" s="251" t="str">
        <f>IF($B65="","",$AO65*ABS(DK65)/Air!$M$8)</f>
        <v/>
      </c>
      <c r="DM65" s="31" t="str">
        <f t="shared" si="74"/>
        <v/>
      </c>
      <c r="DN65" s="251" t="str">
        <f>IF($B65="","",$AO65*ABS($AF65-DK65)/Air!$M$8)</f>
        <v/>
      </c>
      <c r="DO65" s="31" t="str">
        <f t="shared" si="75"/>
        <v/>
      </c>
      <c r="DP65" s="31" t="str">
        <f t="shared" si="76"/>
        <v/>
      </c>
      <c r="DQ65" s="32" t="str">
        <f>IF($B65="","",(($AF65-DK65)/ABS($AF65-DK65))*Air!$D$14*DP65/2*(($AF65-DK65)^2)*$AI65*$C65)</f>
        <v/>
      </c>
      <c r="DR65" s="32" t="str">
        <f>IF($B65="","",(-DK65/ABS(DK65))*Air!$D$14*DM65/8*(DK65^2)*$AM65*$C65)</f>
        <v/>
      </c>
      <c r="DS65" s="32" t="str">
        <f>IF($B65="","",$AK65*$C65*$E65*Air!$D$14*Air!$I$10)</f>
        <v/>
      </c>
      <c r="DT65" s="32" t="str">
        <f t="shared" si="127"/>
        <v/>
      </c>
      <c r="DU65" s="32" t="str">
        <f t="shared" si="78"/>
        <v/>
      </c>
      <c r="DV65" s="32" t="str">
        <f t="shared" si="128"/>
        <v/>
      </c>
      <c r="DW65" s="254" t="str">
        <f t="shared" si="30"/>
        <v/>
      </c>
      <c r="DX65" s="243"/>
      <c r="DY65" s="243"/>
      <c r="DZ65" s="32" t="str">
        <f t="shared" si="31"/>
        <v/>
      </c>
      <c r="EA65" s="243" t="str">
        <f t="shared" si="80"/>
        <v/>
      </c>
      <c r="EB65" s="243" t="str">
        <f>IF($B65="","",IF(DW65="out",-(EA65*$I65*(2*ABS(DZ65)/Air!$D$14)^0.5),(EA65*$I65*(2*ABS(DZ65)/Air!$C$14)^0.5)))</f>
        <v/>
      </c>
      <c r="EC65" s="32" t="str">
        <f t="shared" si="81"/>
        <v/>
      </c>
      <c r="ED65" s="217" t="str">
        <f t="shared" si="129"/>
        <v/>
      </c>
      <c r="EE65" s="31" t="str">
        <f t="shared" si="83"/>
        <v/>
      </c>
      <c r="EF65" s="251" t="str">
        <f>IF($B65="","",$AO65*ABS(EE65)/Air!$M$8)</f>
        <v/>
      </c>
      <c r="EG65" s="31" t="str">
        <f t="shared" si="84"/>
        <v/>
      </c>
      <c r="EH65" s="251" t="str">
        <f>IF($B65="","",$AO65*ABS($AF65-EE65)/Air!$M$8)</f>
        <v/>
      </c>
      <c r="EI65" s="31" t="str">
        <f t="shared" si="85"/>
        <v/>
      </c>
      <c r="EJ65" s="31" t="str">
        <f t="shared" si="86"/>
        <v/>
      </c>
      <c r="EK65" s="32" t="str">
        <f>IF($B65="","",(($AF65-EE65)/ABS($AF65-EE65))*Air!$D$14*EJ65/2*(($AF65-EE65)^2)*$AI65*$C65)</f>
        <v/>
      </c>
      <c r="EL65" s="32" t="str">
        <f>IF($B65="","",(-EE65/ABS(EE65))*Air!$D$14*EG65/8*(EE65^2)*$AM65*$C65)</f>
        <v/>
      </c>
      <c r="EM65" s="32" t="str">
        <f>IF($B65="","",$AK65*$C65*$E65*Air!$D$14*Air!$I$10)</f>
        <v/>
      </c>
      <c r="EN65" s="32" t="str">
        <f t="shared" si="130"/>
        <v/>
      </c>
      <c r="EO65" s="32" t="str">
        <f t="shared" si="88"/>
        <v/>
      </c>
      <c r="EP65" s="32" t="str">
        <f t="shared" si="131"/>
        <v/>
      </c>
      <c r="EQ65" s="254" t="str">
        <f t="shared" si="32"/>
        <v/>
      </c>
      <c r="ER65" s="243"/>
      <c r="ES65" s="243"/>
      <c r="ET65" s="32" t="str">
        <f t="shared" si="33"/>
        <v/>
      </c>
      <c r="EU65" s="243" t="str">
        <f t="shared" si="90"/>
        <v/>
      </c>
      <c r="EV65" s="243" t="str">
        <f>IF($B65="","",IF(EQ65="out",-(EU65*$I65*(2*ABS(ET65)/Air!$D$14)^0.5),(EU65*$I65*(2*ABS(ET65)/Air!$C$14)^0.5)))</f>
        <v/>
      </c>
      <c r="EW65" s="32" t="str">
        <f t="shared" si="91"/>
        <v/>
      </c>
      <c r="EX65" s="259" t="str">
        <f t="shared" si="132"/>
        <v/>
      </c>
    </row>
    <row r="66" spans="1:154" customFormat="1" x14ac:dyDescent="0.2">
      <c r="A66" s="61"/>
      <c r="B66" s="247"/>
      <c r="C66" s="247"/>
      <c r="D66" s="247"/>
      <c r="E66" s="247"/>
      <c r="F66" s="247"/>
      <c r="G66" s="239"/>
      <c r="H66" s="239"/>
      <c r="I66" s="239"/>
      <c r="J66" s="239"/>
      <c r="K66" s="239"/>
      <c r="L66" s="62"/>
      <c r="M66" s="247"/>
      <c r="N66" s="247"/>
      <c r="O66" s="63"/>
      <c r="P66" s="92" t="str">
        <f t="shared" si="96"/>
        <v/>
      </c>
      <c r="Q66" s="93" t="str">
        <f t="shared" si="20"/>
        <v/>
      </c>
      <c r="R66" s="99" t="str">
        <f t="shared" si="97"/>
        <v/>
      </c>
      <c r="S66" s="100" t="str">
        <f t="shared" si="98"/>
        <v/>
      </c>
      <c r="T66" s="95" t="str">
        <f t="shared" si="99"/>
        <v/>
      </c>
      <c r="U66" s="231"/>
      <c r="V66" s="124" t="str">
        <f t="shared" si="100"/>
        <v/>
      </c>
      <c r="W66" s="125" t="str">
        <f t="shared" si="5"/>
        <v/>
      </c>
      <c r="X66" s="126" t="str">
        <f t="shared" si="101"/>
        <v/>
      </c>
      <c r="Y66" s="126" t="str">
        <f>IF($B66="","",VLOOKUP(X66,Depth!$A$4:$B$1004,2,1))</f>
        <v/>
      </c>
      <c r="Z66" s="127" t="str">
        <f t="shared" si="7"/>
        <v/>
      </c>
      <c r="AA66" s="128" t="str">
        <f t="shared" si="8"/>
        <v/>
      </c>
      <c r="AB66" s="129" t="str">
        <f t="shared" si="102"/>
        <v/>
      </c>
      <c r="AC66" s="129" t="str">
        <f t="shared" si="10"/>
        <v/>
      </c>
      <c r="AD66" s="31" t="str">
        <f t="shared" si="103"/>
        <v/>
      </c>
      <c r="AE66" s="128" t="str">
        <f t="shared" si="104"/>
        <v/>
      </c>
      <c r="AF66" s="130" t="str">
        <f t="shared" si="105"/>
        <v/>
      </c>
      <c r="AG66" s="122" t="str">
        <f t="shared" si="106"/>
        <v/>
      </c>
      <c r="AH66" s="131" t="str">
        <f t="shared" si="15"/>
        <v/>
      </c>
      <c r="AI66" s="132" t="str">
        <f t="shared" si="107"/>
        <v/>
      </c>
      <c r="AJ66" s="128"/>
      <c r="AK66" s="159" t="str">
        <f t="shared" si="108"/>
        <v/>
      </c>
      <c r="AL66" s="128" t="str">
        <f t="shared" si="109"/>
        <v/>
      </c>
      <c r="AM66" s="128" t="str">
        <f t="shared" si="110"/>
        <v/>
      </c>
      <c r="AN66" s="128" t="str">
        <f t="shared" si="111"/>
        <v/>
      </c>
      <c r="AO66" s="128" t="str">
        <f t="shared" si="38"/>
        <v/>
      </c>
      <c r="AP66" s="160" t="str">
        <f t="shared" si="112"/>
        <v/>
      </c>
      <c r="AQ66" s="31"/>
      <c r="AR66" s="174" t="str">
        <f>IF($B66="","",Air!$C$17*((J66-K66)/10)^Air!$C$28)</f>
        <v/>
      </c>
      <c r="AS66" s="36" t="str">
        <f>IF($B66="","",IF(E$8=B66,E$7,Air!$C$14/2*AR66^2))</f>
        <v/>
      </c>
      <c r="AT66" s="32" t="str">
        <f t="shared" si="113"/>
        <v/>
      </c>
      <c r="AU66" s="32" t="str">
        <f t="shared" si="114"/>
        <v/>
      </c>
      <c r="AV66" s="32" t="str">
        <f>IF($B66="","",Air!$I$11-AU66*Air!$C$14*Air!$I$10-AS66)</f>
        <v/>
      </c>
      <c r="AW66" s="175" t="str">
        <f t="shared" si="115"/>
        <v/>
      </c>
      <c r="AX66" s="175" t="str">
        <f>IF($B66="","",AW66*Air!$C$14*Air!$I$10)</f>
        <v/>
      </c>
      <c r="AY66" s="176" t="str">
        <f>IF($B66="","",AW66*Air!$D$14*Air!$I$10)</f>
        <v/>
      </c>
      <c r="AZ66" s="62"/>
      <c r="BA66" s="250" t="str">
        <f t="shared" si="22"/>
        <v/>
      </c>
      <c r="BB66" s="128" t="str">
        <f t="shared" si="116"/>
        <v/>
      </c>
      <c r="BC66" s="31" t="str">
        <f t="shared" si="117"/>
        <v/>
      </c>
      <c r="BD66" s="251" t="str">
        <f>IF($B66="","",$AO66*ABS(BC66)/Air!$M$8)</f>
        <v/>
      </c>
      <c r="BE66" s="31" t="str">
        <f t="shared" si="45"/>
        <v/>
      </c>
      <c r="BF66" s="251" t="str">
        <f>IF($B66="","",$AO66*ABS($AF66-BC66)/Air!$M$8)</f>
        <v/>
      </c>
      <c r="BG66" s="31" t="str">
        <f t="shared" si="46"/>
        <v/>
      </c>
      <c r="BH66" s="252" t="str">
        <f t="shared" si="47"/>
        <v/>
      </c>
      <c r="BI66" s="32" t="str">
        <f>IF($B66="","",(($AF66-BC66)/ABS($AF66-BC66))*Air!$D$14*BH66/2*(($AF66-BC66)^2)*$AI66*$C66)</f>
        <v/>
      </c>
      <c r="BJ66" s="32" t="str">
        <f>IF($B66="","",(-BC66/ABS(BC66))*Air!$D$14*BE66/8*(BC66^2)*$AM66*$C66)</f>
        <v/>
      </c>
      <c r="BK66" s="32" t="str">
        <f>IF($B66="","",$AK66*$C66*$E66*Air!$D$14*Air!$I$10)</f>
        <v/>
      </c>
      <c r="BL66" s="32" t="str">
        <f t="shared" si="118"/>
        <v/>
      </c>
      <c r="BM66" s="32" t="str">
        <f t="shared" si="49"/>
        <v/>
      </c>
      <c r="BN66" s="32" t="str">
        <f t="shared" si="119"/>
        <v/>
      </c>
      <c r="BO66" s="254" t="str">
        <f t="shared" si="24"/>
        <v/>
      </c>
      <c r="BP66" s="243"/>
      <c r="BQ66" s="243"/>
      <c r="BR66" s="32" t="str">
        <f t="shared" si="25"/>
        <v/>
      </c>
      <c r="BS66" s="243" t="str">
        <f t="shared" si="50"/>
        <v/>
      </c>
      <c r="BT66" s="243" t="str">
        <f>IF($B66="","",IF(BO66="out",-(BS66*$I66*(2*ABS(BR66)/Air!$D$14)^0.5),(BS66*$I66*(2*ABS(BR66)/Air!$C$14)^0.5)))</f>
        <v/>
      </c>
      <c r="BU66" s="32" t="str">
        <f t="shared" si="51"/>
        <v/>
      </c>
      <c r="BV66" s="217" t="str">
        <f t="shared" si="120"/>
        <v/>
      </c>
      <c r="BW66" s="31" t="str">
        <f t="shared" si="53"/>
        <v/>
      </c>
      <c r="BX66" s="251" t="str">
        <f>IF($B66="","",$AO66*ABS(BW66)/Air!$M$8)</f>
        <v/>
      </c>
      <c r="BY66" s="31" t="str">
        <f t="shared" si="54"/>
        <v/>
      </c>
      <c r="BZ66" s="251" t="str">
        <f>IF($B66="","",$AO66*ABS($AF66-BW66)/Air!$M$8)</f>
        <v/>
      </c>
      <c r="CA66" s="31" t="str">
        <f t="shared" si="55"/>
        <v/>
      </c>
      <c r="CB66" s="31" t="str">
        <f t="shared" si="56"/>
        <v/>
      </c>
      <c r="CC66" s="32" t="str">
        <f>IF($B66="","",(($AF66-BW66)/ABS($AF66-BW66))*Air!$D$14*CB66/2*(($AF66-BW66)^2)*$AI66*$C66)</f>
        <v/>
      </c>
      <c r="CD66" s="32" t="str">
        <f>IF($B66="","",(-BW66/ABS(BW66))*Air!$D$14*BY66/8*(BW66^2)*$AM66*$C66)</f>
        <v/>
      </c>
      <c r="CE66" s="32" t="str">
        <f>IF($B66="","",$AK66*$C66*$E66*Air!$D$14*Air!$I$10)</f>
        <v/>
      </c>
      <c r="CF66" s="32" t="str">
        <f t="shared" si="121"/>
        <v/>
      </c>
      <c r="CG66" s="32" t="str">
        <f t="shared" si="58"/>
        <v/>
      </c>
      <c r="CH66" s="32" t="str">
        <f t="shared" si="122"/>
        <v/>
      </c>
      <c r="CI66" s="254" t="str">
        <f t="shared" si="26"/>
        <v/>
      </c>
      <c r="CJ66" s="243"/>
      <c r="CK66" s="243"/>
      <c r="CL66" s="32" t="str">
        <f t="shared" si="27"/>
        <v/>
      </c>
      <c r="CM66" s="243" t="str">
        <f t="shared" si="60"/>
        <v/>
      </c>
      <c r="CN66" s="243" t="str">
        <f>IF($B66="","",IF(CI66="out",-(CM66*$I66*(2*ABS(CL66)/Air!$D$14)^0.5),(CM66*$I66*(2*ABS(CL66)/Air!$C$14)^0.5)))</f>
        <v/>
      </c>
      <c r="CO66" s="32" t="str">
        <f t="shared" si="61"/>
        <v/>
      </c>
      <c r="CP66" s="217" t="str">
        <f t="shared" si="123"/>
        <v/>
      </c>
      <c r="CQ66" s="31" t="str">
        <f t="shared" si="63"/>
        <v/>
      </c>
      <c r="CR66" s="251" t="str">
        <f>IF($B66="","",$AO66*ABS(CQ66)/Air!$M$8)</f>
        <v/>
      </c>
      <c r="CS66" s="31" t="str">
        <f t="shared" si="64"/>
        <v/>
      </c>
      <c r="CT66" s="251" t="str">
        <f>IF($B66="","",$AO66*ABS($AF66-CQ66)/Air!$M$8)</f>
        <v/>
      </c>
      <c r="CU66" s="31" t="str">
        <f t="shared" si="65"/>
        <v/>
      </c>
      <c r="CV66" s="31" t="str">
        <f t="shared" si="66"/>
        <v/>
      </c>
      <c r="CW66" s="32" t="str">
        <f>IF($B66="","",(($AF66-CQ66)/ABS($AF66-CQ66))*Air!$D$14*CV66/2*(($AF66-CQ66)^2)*$AI66*$C66)</f>
        <v/>
      </c>
      <c r="CX66" s="32" t="str">
        <f>IF($B66="","",(-CQ66/ABS(CQ66))*Air!$D$14*CS66/8*(CQ66^2)*$AM66*$C66)</f>
        <v/>
      </c>
      <c r="CY66" s="32" t="str">
        <f>IF($B66="","",$AK66*$C66*$E66*Air!$D$14*Air!$I$10)</f>
        <v/>
      </c>
      <c r="CZ66" s="32" t="str">
        <f t="shared" si="124"/>
        <v/>
      </c>
      <c r="DA66" s="32" t="str">
        <f t="shared" si="68"/>
        <v/>
      </c>
      <c r="DB66" s="32" t="str">
        <f t="shared" si="125"/>
        <v/>
      </c>
      <c r="DC66" s="254" t="str">
        <f t="shared" si="28"/>
        <v/>
      </c>
      <c r="DD66" s="243"/>
      <c r="DE66" s="243"/>
      <c r="DF66" s="32" t="str">
        <f t="shared" si="29"/>
        <v/>
      </c>
      <c r="DG66" s="243" t="str">
        <f t="shared" si="70"/>
        <v/>
      </c>
      <c r="DH66" s="243" t="str">
        <f>IF($B66="","",IF(DC66="out",-(DG66*$I66*(2*ABS(DF66)/Air!$D$14)^0.5),(DG66*$I66*(2*ABS(DF66)/Air!$C$14)^0.5)))</f>
        <v/>
      </c>
      <c r="DI66" s="32" t="str">
        <f t="shared" si="71"/>
        <v/>
      </c>
      <c r="DJ66" s="217" t="str">
        <f t="shared" si="126"/>
        <v/>
      </c>
      <c r="DK66" s="31" t="str">
        <f t="shared" si="73"/>
        <v/>
      </c>
      <c r="DL66" s="251" t="str">
        <f>IF($B66="","",$AO66*ABS(DK66)/Air!$M$8)</f>
        <v/>
      </c>
      <c r="DM66" s="31" t="str">
        <f t="shared" si="74"/>
        <v/>
      </c>
      <c r="DN66" s="251" t="str">
        <f>IF($B66="","",$AO66*ABS($AF66-DK66)/Air!$M$8)</f>
        <v/>
      </c>
      <c r="DO66" s="31" t="str">
        <f t="shared" si="75"/>
        <v/>
      </c>
      <c r="DP66" s="31" t="str">
        <f t="shared" si="76"/>
        <v/>
      </c>
      <c r="DQ66" s="32" t="str">
        <f>IF($B66="","",(($AF66-DK66)/ABS($AF66-DK66))*Air!$D$14*DP66/2*(($AF66-DK66)^2)*$AI66*$C66)</f>
        <v/>
      </c>
      <c r="DR66" s="32" t="str">
        <f>IF($B66="","",(-DK66/ABS(DK66))*Air!$D$14*DM66/8*(DK66^2)*$AM66*$C66)</f>
        <v/>
      </c>
      <c r="DS66" s="32" t="str">
        <f>IF($B66="","",$AK66*$C66*$E66*Air!$D$14*Air!$I$10)</f>
        <v/>
      </c>
      <c r="DT66" s="32" t="str">
        <f t="shared" si="127"/>
        <v/>
      </c>
      <c r="DU66" s="32" t="str">
        <f t="shared" si="78"/>
        <v/>
      </c>
      <c r="DV66" s="32" t="str">
        <f t="shared" si="128"/>
        <v/>
      </c>
      <c r="DW66" s="254" t="str">
        <f t="shared" si="30"/>
        <v/>
      </c>
      <c r="DX66" s="243"/>
      <c r="DY66" s="243"/>
      <c r="DZ66" s="32" t="str">
        <f t="shared" si="31"/>
        <v/>
      </c>
      <c r="EA66" s="243" t="str">
        <f t="shared" si="80"/>
        <v/>
      </c>
      <c r="EB66" s="243" t="str">
        <f>IF($B66="","",IF(DW66="out",-(EA66*$I66*(2*ABS(DZ66)/Air!$D$14)^0.5),(EA66*$I66*(2*ABS(DZ66)/Air!$C$14)^0.5)))</f>
        <v/>
      </c>
      <c r="EC66" s="32" t="str">
        <f t="shared" si="81"/>
        <v/>
      </c>
      <c r="ED66" s="217" t="str">
        <f t="shared" si="129"/>
        <v/>
      </c>
      <c r="EE66" s="31" t="str">
        <f t="shared" si="83"/>
        <v/>
      </c>
      <c r="EF66" s="251" t="str">
        <f>IF($B66="","",$AO66*ABS(EE66)/Air!$M$8)</f>
        <v/>
      </c>
      <c r="EG66" s="31" t="str">
        <f t="shared" si="84"/>
        <v/>
      </c>
      <c r="EH66" s="251" t="str">
        <f>IF($B66="","",$AO66*ABS($AF66-EE66)/Air!$M$8)</f>
        <v/>
      </c>
      <c r="EI66" s="31" t="str">
        <f t="shared" si="85"/>
        <v/>
      </c>
      <c r="EJ66" s="31" t="str">
        <f t="shared" si="86"/>
        <v/>
      </c>
      <c r="EK66" s="32" t="str">
        <f>IF($B66="","",(($AF66-EE66)/ABS($AF66-EE66))*Air!$D$14*EJ66/2*(($AF66-EE66)^2)*$AI66*$C66)</f>
        <v/>
      </c>
      <c r="EL66" s="32" t="str">
        <f>IF($B66="","",(-EE66/ABS(EE66))*Air!$D$14*EG66/8*(EE66^2)*$AM66*$C66)</f>
        <v/>
      </c>
      <c r="EM66" s="32" t="str">
        <f>IF($B66="","",$AK66*$C66*$E66*Air!$D$14*Air!$I$10)</f>
        <v/>
      </c>
      <c r="EN66" s="32" t="str">
        <f t="shared" si="130"/>
        <v/>
      </c>
      <c r="EO66" s="32" t="str">
        <f t="shared" si="88"/>
        <v/>
      </c>
      <c r="EP66" s="32" t="str">
        <f t="shared" si="131"/>
        <v/>
      </c>
      <c r="EQ66" s="254" t="str">
        <f t="shared" si="32"/>
        <v/>
      </c>
      <c r="ER66" s="243"/>
      <c r="ES66" s="243"/>
      <c r="ET66" s="32" t="str">
        <f t="shared" si="33"/>
        <v/>
      </c>
      <c r="EU66" s="243" t="str">
        <f t="shared" si="90"/>
        <v/>
      </c>
      <c r="EV66" s="243" t="str">
        <f>IF($B66="","",IF(EQ66="out",-(EU66*$I66*(2*ABS(ET66)/Air!$D$14)^0.5),(EU66*$I66*(2*ABS(ET66)/Air!$C$14)^0.5)))</f>
        <v/>
      </c>
      <c r="EW66" s="32" t="str">
        <f t="shared" si="91"/>
        <v/>
      </c>
      <c r="EX66" s="259" t="str">
        <f t="shared" si="132"/>
        <v/>
      </c>
    </row>
    <row r="67" spans="1:154" customFormat="1" x14ac:dyDescent="0.2">
      <c r="A67" s="61"/>
      <c r="B67" s="247"/>
      <c r="C67" s="247"/>
      <c r="D67" s="247"/>
      <c r="E67" s="247"/>
      <c r="F67" s="247"/>
      <c r="G67" s="239"/>
      <c r="H67" s="239"/>
      <c r="I67" s="239"/>
      <c r="J67" s="239"/>
      <c r="K67" s="239"/>
      <c r="L67" s="62"/>
      <c r="M67" s="247"/>
      <c r="N67" s="247"/>
      <c r="O67" s="63"/>
      <c r="P67" s="92" t="str">
        <f t="shared" si="96"/>
        <v/>
      </c>
      <c r="Q67" s="93" t="str">
        <f t="shared" si="20"/>
        <v/>
      </c>
      <c r="R67" s="99" t="str">
        <f t="shared" si="97"/>
        <v/>
      </c>
      <c r="S67" s="100" t="str">
        <f t="shared" si="98"/>
        <v/>
      </c>
      <c r="T67" s="95" t="str">
        <f t="shared" si="99"/>
        <v/>
      </c>
      <c r="U67" s="231"/>
      <c r="V67" s="124" t="str">
        <f t="shared" si="100"/>
        <v/>
      </c>
      <c r="W67" s="125" t="str">
        <f t="shared" si="5"/>
        <v/>
      </c>
      <c r="X67" s="126" t="str">
        <f t="shared" si="101"/>
        <v/>
      </c>
      <c r="Y67" s="126" t="str">
        <f>IF($B67="","",VLOOKUP(X67,Depth!$A$4:$B$1004,2,1))</f>
        <v/>
      </c>
      <c r="Z67" s="127" t="str">
        <f t="shared" si="7"/>
        <v/>
      </c>
      <c r="AA67" s="128" t="str">
        <f t="shared" si="8"/>
        <v/>
      </c>
      <c r="AB67" s="129" t="str">
        <f t="shared" si="102"/>
        <v/>
      </c>
      <c r="AC67" s="129" t="str">
        <f t="shared" si="10"/>
        <v/>
      </c>
      <c r="AD67" s="31" t="str">
        <f t="shared" si="103"/>
        <v/>
      </c>
      <c r="AE67" s="128" t="str">
        <f t="shared" si="104"/>
        <v/>
      </c>
      <c r="AF67" s="130" t="str">
        <f t="shared" si="105"/>
        <v/>
      </c>
      <c r="AG67" s="122" t="str">
        <f t="shared" si="106"/>
        <v/>
      </c>
      <c r="AH67" s="131" t="str">
        <f t="shared" si="15"/>
        <v/>
      </c>
      <c r="AI67" s="132" t="str">
        <f t="shared" si="107"/>
        <v/>
      </c>
      <c r="AJ67" s="128"/>
      <c r="AK67" s="159" t="str">
        <f t="shared" si="108"/>
        <v/>
      </c>
      <c r="AL67" s="128" t="str">
        <f t="shared" si="109"/>
        <v/>
      </c>
      <c r="AM67" s="128" t="str">
        <f t="shared" si="110"/>
        <v/>
      </c>
      <c r="AN67" s="128" t="str">
        <f t="shared" si="111"/>
        <v/>
      </c>
      <c r="AO67" s="128" t="str">
        <f t="shared" si="38"/>
        <v/>
      </c>
      <c r="AP67" s="160" t="str">
        <f t="shared" si="112"/>
        <v/>
      </c>
      <c r="AQ67" s="31"/>
      <c r="AR67" s="174" t="str">
        <f>IF($B67="","",Air!$C$17*((J67-K67)/10)^Air!$C$28)</f>
        <v/>
      </c>
      <c r="AS67" s="36" t="str">
        <f>IF($B67="","",IF(E$8=B67,E$7,Air!$C$14/2*AR67^2))</f>
        <v/>
      </c>
      <c r="AT67" s="32" t="str">
        <f t="shared" si="113"/>
        <v/>
      </c>
      <c r="AU67" s="32" t="str">
        <f t="shared" si="114"/>
        <v/>
      </c>
      <c r="AV67" s="32" t="str">
        <f>IF($B67="","",Air!$I$11-AU67*Air!$C$14*Air!$I$10-AS67)</f>
        <v/>
      </c>
      <c r="AW67" s="175" t="str">
        <f t="shared" si="115"/>
        <v/>
      </c>
      <c r="AX67" s="175" t="str">
        <f>IF($B67="","",AW67*Air!$C$14*Air!$I$10)</f>
        <v/>
      </c>
      <c r="AY67" s="176" t="str">
        <f>IF($B67="","",AW67*Air!$D$14*Air!$I$10)</f>
        <v/>
      </c>
      <c r="AZ67" s="62"/>
      <c r="BA67" s="250" t="str">
        <f t="shared" si="22"/>
        <v/>
      </c>
      <c r="BB67" s="128" t="str">
        <f t="shared" si="116"/>
        <v/>
      </c>
      <c r="BC67" s="31" t="str">
        <f t="shared" si="117"/>
        <v/>
      </c>
      <c r="BD67" s="251" t="str">
        <f>IF($B67="","",$AO67*ABS(BC67)/Air!$M$8)</f>
        <v/>
      </c>
      <c r="BE67" s="31" t="str">
        <f t="shared" si="45"/>
        <v/>
      </c>
      <c r="BF67" s="251" t="str">
        <f>IF($B67="","",$AO67*ABS($AF67-BC67)/Air!$M$8)</f>
        <v/>
      </c>
      <c r="BG67" s="31" t="str">
        <f t="shared" si="46"/>
        <v/>
      </c>
      <c r="BH67" s="252" t="str">
        <f t="shared" si="47"/>
        <v/>
      </c>
      <c r="BI67" s="32" t="str">
        <f>IF($B67="","",(($AF67-BC67)/ABS($AF67-BC67))*Air!$D$14*BH67/2*(($AF67-BC67)^2)*$AI67*$C67)</f>
        <v/>
      </c>
      <c r="BJ67" s="32" t="str">
        <f>IF($B67="","",(-BC67/ABS(BC67))*Air!$D$14*BE67/8*(BC67^2)*$AM67*$C67)</f>
        <v/>
      </c>
      <c r="BK67" s="32" t="str">
        <f>IF($B67="","",$AK67*$C67*$E67*Air!$D$14*Air!$I$10)</f>
        <v/>
      </c>
      <c r="BL67" s="32" t="str">
        <f t="shared" si="118"/>
        <v/>
      </c>
      <c r="BM67" s="32" t="str">
        <f t="shared" si="49"/>
        <v/>
      </c>
      <c r="BN67" s="32" t="str">
        <f t="shared" si="119"/>
        <v/>
      </c>
      <c r="BO67" s="254" t="str">
        <f t="shared" si="24"/>
        <v/>
      </c>
      <c r="BP67" s="243"/>
      <c r="BQ67" s="243"/>
      <c r="BR67" s="32" t="str">
        <f t="shared" si="25"/>
        <v/>
      </c>
      <c r="BS67" s="243" t="str">
        <f t="shared" si="50"/>
        <v/>
      </c>
      <c r="BT67" s="243" t="str">
        <f>IF($B67="","",IF(BO67="out",-(BS67*$I67*(2*ABS(BR67)/Air!$D$14)^0.5),(BS67*$I67*(2*ABS(BR67)/Air!$C$14)^0.5)))</f>
        <v/>
      </c>
      <c r="BU67" s="32" t="str">
        <f t="shared" si="51"/>
        <v/>
      </c>
      <c r="BV67" s="217" t="str">
        <f t="shared" si="120"/>
        <v/>
      </c>
      <c r="BW67" s="31" t="str">
        <f t="shared" si="53"/>
        <v/>
      </c>
      <c r="BX67" s="251" t="str">
        <f>IF($B67="","",$AO67*ABS(BW67)/Air!$M$8)</f>
        <v/>
      </c>
      <c r="BY67" s="31" t="str">
        <f t="shared" si="54"/>
        <v/>
      </c>
      <c r="BZ67" s="251" t="str">
        <f>IF($B67="","",$AO67*ABS($AF67-BW67)/Air!$M$8)</f>
        <v/>
      </c>
      <c r="CA67" s="31" t="str">
        <f t="shared" si="55"/>
        <v/>
      </c>
      <c r="CB67" s="31" t="str">
        <f t="shared" si="56"/>
        <v/>
      </c>
      <c r="CC67" s="32" t="str">
        <f>IF($B67="","",(($AF67-BW67)/ABS($AF67-BW67))*Air!$D$14*CB67/2*(($AF67-BW67)^2)*$AI67*$C67)</f>
        <v/>
      </c>
      <c r="CD67" s="32" t="str">
        <f>IF($B67="","",(-BW67/ABS(BW67))*Air!$D$14*BY67/8*(BW67^2)*$AM67*$C67)</f>
        <v/>
      </c>
      <c r="CE67" s="32" t="str">
        <f>IF($B67="","",$AK67*$C67*$E67*Air!$D$14*Air!$I$10)</f>
        <v/>
      </c>
      <c r="CF67" s="32" t="str">
        <f t="shared" si="121"/>
        <v/>
      </c>
      <c r="CG67" s="32" t="str">
        <f t="shared" si="58"/>
        <v/>
      </c>
      <c r="CH67" s="32" t="str">
        <f t="shared" si="122"/>
        <v/>
      </c>
      <c r="CI67" s="254" t="str">
        <f t="shared" si="26"/>
        <v/>
      </c>
      <c r="CJ67" s="243"/>
      <c r="CK67" s="243"/>
      <c r="CL67" s="32" t="str">
        <f t="shared" si="27"/>
        <v/>
      </c>
      <c r="CM67" s="243" t="str">
        <f t="shared" si="60"/>
        <v/>
      </c>
      <c r="CN67" s="243" t="str">
        <f>IF($B67="","",IF(CI67="out",-(CM67*$I67*(2*ABS(CL67)/Air!$D$14)^0.5),(CM67*$I67*(2*ABS(CL67)/Air!$C$14)^0.5)))</f>
        <v/>
      </c>
      <c r="CO67" s="32" t="str">
        <f t="shared" si="61"/>
        <v/>
      </c>
      <c r="CP67" s="217" t="str">
        <f t="shared" si="123"/>
        <v/>
      </c>
      <c r="CQ67" s="31" t="str">
        <f t="shared" si="63"/>
        <v/>
      </c>
      <c r="CR67" s="251" t="str">
        <f>IF($B67="","",$AO67*ABS(CQ67)/Air!$M$8)</f>
        <v/>
      </c>
      <c r="CS67" s="31" t="str">
        <f t="shared" si="64"/>
        <v/>
      </c>
      <c r="CT67" s="251" t="str">
        <f>IF($B67="","",$AO67*ABS($AF67-CQ67)/Air!$M$8)</f>
        <v/>
      </c>
      <c r="CU67" s="31" t="str">
        <f t="shared" si="65"/>
        <v/>
      </c>
      <c r="CV67" s="31" t="str">
        <f t="shared" si="66"/>
        <v/>
      </c>
      <c r="CW67" s="32" t="str">
        <f>IF($B67="","",(($AF67-CQ67)/ABS($AF67-CQ67))*Air!$D$14*CV67/2*(($AF67-CQ67)^2)*$AI67*$C67)</f>
        <v/>
      </c>
      <c r="CX67" s="32" t="str">
        <f>IF($B67="","",(-CQ67/ABS(CQ67))*Air!$D$14*CS67/8*(CQ67^2)*$AM67*$C67)</f>
        <v/>
      </c>
      <c r="CY67" s="32" t="str">
        <f>IF($B67="","",$AK67*$C67*$E67*Air!$D$14*Air!$I$10)</f>
        <v/>
      </c>
      <c r="CZ67" s="32" t="str">
        <f t="shared" si="124"/>
        <v/>
      </c>
      <c r="DA67" s="32" t="str">
        <f t="shared" si="68"/>
        <v/>
      </c>
      <c r="DB67" s="32" t="str">
        <f t="shared" si="125"/>
        <v/>
      </c>
      <c r="DC67" s="254" t="str">
        <f t="shared" si="28"/>
        <v/>
      </c>
      <c r="DD67" s="243"/>
      <c r="DE67" s="243"/>
      <c r="DF67" s="32" t="str">
        <f t="shared" si="29"/>
        <v/>
      </c>
      <c r="DG67" s="243" t="str">
        <f t="shared" si="70"/>
        <v/>
      </c>
      <c r="DH67" s="243" t="str">
        <f>IF($B67="","",IF(DC67="out",-(DG67*$I67*(2*ABS(DF67)/Air!$D$14)^0.5),(DG67*$I67*(2*ABS(DF67)/Air!$C$14)^0.5)))</f>
        <v/>
      </c>
      <c r="DI67" s="32" t="str">
        <f t="shared" si="71"/>
        <v/>
      </c>
      <c r="DJ67" s="217" t="str">
        <f t="shared" si="126"/>
        <v/>
      </c>
      <c r="DK67" s="31" t="str">
        <f t="shared" si="73"/>
        <v/>
      </c>
      <c r="DL67" s="251" t="str">
        <f>IF($B67="","",$AO67*ABS(DK67)/Air!$M$8)</f>
        <v/>
      </c>
      <c r="DM67" s="31" t="str">
        <f t="shared" si="74"/>
        <v/>
      </c>
      <c r="DN67" s="251" t="str">
        <f>IF($B67="","",$AO67*ABS($AF67-DK67)/Air!$M$8)</f>
        <v/>
      </c>
      <c r="DO67" s="31" t="str">
        <f t="shared" si="75"/>
        <v/>
      </c>
      <c r="DP67" s="31" t="str">
        <f t="shared" si="76"/>
        <v/>
      </c>
      <c r="DQ67" s="32" t="str">
        <f>IF($B67="","",(($AF67-DK67)/ABS($AF67-DK67))*Air!$D$14*DP67/2*(($AF67-DK67)^2)*$AI67*$C67)</f>
        <v/>
      </c>
      <c r="DR67" s="32" t="str">
        <f>IF($B67="","",(-DK67/ABS(DK67))*Air!$D$14*DM67/8*(DK67^2)*$AM67*$C67)</f>
        <v/>
      </c>
      <c r="DS67" s="32" t="str">
        <f>IF($B67="","",$AK67*$C67*$E67*Air!$D$14*Air!$I$10)</f>
        <v/>
      </c>
      <c r="DT67" s="32" t="str">
        <f t="shared" si="127"/>
        <v/>
      </c>
      <c r="DU67" s="32" t="str">
        <f t="shared" si="78"/>
        <v/>
      </c>
      <c r="DV67" s="32" t="str">
        <f t="shared" si="128"/>
        <v/>
      </c>
      <c r="DW67" s="254" t="str">
        <f t="shared" si="30"/>
        <v/>
      </c>
      <c r="DX67" s="243"/>
      <c r="DY67" s="243"/>
      <c r="DZ67" s="32" t="str">
        <f t="shared" si="31"/>
        <v/>
      </c>
      <c r="EA67" s="243" t="str">
        <f t="shared" si="80"/>
        <v/>
      </c>
      <c r="EB67" s="243" t="str">
        <f>IF($B67="","",IF(DW67="out",-(EA67*$I67*(2*ABS(DZ67)/Air!$D$14)^0.5),(EA67*$I67*(2*ABS(DZ67)/Air!$C$14)^0.5)))</f>
        <v/>
      </c>
      <c r="EC67" s="32" t="str">
        <f t="shared" si="81"/>
        <v/>
      </c>
      <c r="ED67" s="217" t="str">
        <f t="shared" si="129"/>
        <v/>
      </c>
      <c r="EE67" s="31" t="str">
        <f t="shared" si="83"/>
        <v/>
      </c>
      <c r="EF67" s="251" t="str">
        <f>IF($B67="","",$AO67*ABS(EE67)/Air!$M$8)</f>
        <v/>
      </c>
      <c r="EG67" s="31" t="str">
        <f t="shared" si="84"/>
        <v/>
      </c>
      <c r="EH67" s="251" t="str">
        <f>IF($B67="","",$AO67*ABS($AF67-EE67)/Air!$M$8)</f>
        <v/>
      </c>
      <c r="EI67" s="31" t="str">
        <f t="shared" si="85"/>
        <v/>
      </c>
      <c r="EJ67" s="31" t="str">
        <f t="shared" si="86"/>
        <v/>
      </c>
      <c r="EK67" s="32" t="str">
        <f>IF($B67="","",(($AF67-EE67)/ABS($AF67-EE67))*Air!$D$14*EJ67/2*(($AF67-EE67)^2)*$AI67*$C67)</f>
        <v/>
      </c>
      <c r="EL67" s="32" t="str">
        <f>IF($B67="","",(-EE67/ABS(EE67))*Air!$D$14*EG67/8*(EE67^2)*$AM67*$C67)</f>
        <v/>
      </c>
      <c r="EM67" s="32" t="str">
        <f>IF($B67="","",$AK67*$C67*$E67*Air!$D$14*Air!$I$10)</f>
        <v/>
      </c>
      <c r="EN67" s="32" t="str">
        <f t="shared" si="130"/>
        <v/>
      </c>
      <c r="EO67" s="32" t="str">
        <f t="shared" si="88"/>
        <v/>
      </c>
      <c r="EP67" s="32" t="str">
        <f t="shared" si="131"/>
        <v/>
      </c>
      <c r="EQ67" s="254" t="str">
        <f t="shared" si="32"/>
        <v/>
      </c>
      <c r="ER67" s="243"/>
      <c r="ES67" s="243"/>
      <c r="ET67" s="32" t="str">
        <f t="shared" si="33"/>
        <v/>
      </c>
      <c r="EU67" s="243" t="str">
        <f t="shared" si="90"/>
        <v/>
      </c>
      <c r="EV67" s="243" t="str">
        <f>IF($B67="","",IF(EQ67="out",-(EU67*$I67*(2*ABS(ET67)/Air!$D$14)^0.5),(EU67*$I67*(2*ABS(ET67)/Air!$C$14)^0.5)))</f>
        <v/>
      </c>
      <c r="EW67" s="32" t="str">
        <f t="shared" si="91"/>
        <v/>
      </c>
      <c r="EX67" s="259" t="str">
        <f t="shared" si="132"/>
        <v/>
      </c>
    </row>
    <row r="68" spans="1:154" customFormat="1" x14ac:dyDescent="0.2">
      <c r="A68" s="61"/>
      <c r="B68" s="247"/>
      <c r="C68" s="247"/>
      <c r="D68" s="247"/>
      <c r="E68" s="247"/>
      <c r="F68" s="247"/>
      <c r="G68" s="239"/>
      <c r="H68" s="239"/>
      <c r="I68" s="239"/>
      <c r="J68" s="239"/>
      <c r="K68" s="239"/>
      <c r="L68" s="62"/>
      <c r="M68" s="247"/>
      <c r="N68" s="247"/>
      <c r="O68" s="63"/>
      <c r="P68" s="92" t="str">
        <f t="shared" si="96"/>
        <v/>
      </c>
      <c r="Q68" s="93" t="str">
        <f t="shared" si="20"/>
        <v/>
      </c>
      <c r="R68" s="99" t="str">
        <f t="shared" si="97"/>
        <v/>
      </c>
      <c r="S68" s="100" t="str">
        <f t="shared" si="98"/>
        <v/>
      </c>
      <c r="T68" s="95" t="str">
        <f t="shared" si="99"/>
        <v/>
      </c>
      <c r="U68" s="231"/>
      <c r="V68" s="124" t="str">
        <f t="shared" si="100"/>
        <v/>
      </c>
      <c r="W68" s="125" t="str">
        <f t="shared" si="5"/>
        <v/>
      </c>
      <c r="X68" s="126" t="str">
        <f t="shared" si="101"/>
        <v/>
      </c>
      <c r="Y68" s="126" t="str">
        <f>IF($B68="","",VLOOKUP(X68,Depth!$A$4:$B$1004,2,1))</f>
        <v/>
      </c>
      <c r="Z68" s="127" t="str">
        <f t="shared" si="7"/>
        <v/>
      </c>
      <c r="AA68" s="128" t="str">
        <f t="shared" si="8"/>
        <v/>
      </c>
      <c r="AB68" s="129" t="str">
        <f t="shared" si="102"/>
        <v/>
      </c>
      <c r="AC68" s="129" t="str">
        <f t="shared" si="10"/>
        <v/>
      </c>
      <c r="AD68" s="31" t="str">
        <f t="shared" si="103"/>
        <v/>
      </c>
      <c r="AE68" s="128" t="str">
        <f t="shared" si="104"/>
        <v/>
      </c>
      <c r="AF68" s="130" t="str">
        <f t="shared" si="105"/>
        <v/>
      </c>
      <c r="AG68" s="122" t="str">
        <f t="shared" si="106"/>
        <v/>
      </c>
      <c r="AH68" s="131" t="str">
        <f t="shared" si="15"/>
        <v/>
      </c>
      <c r="AI68" s="132" t="str">
        <f t="shared" si="107"/>
        <v/>
      </c>
      <c r="AJ68" s="128"/>
      <c r="AK68" s="159" t="str">
        <f t="shared" si="108"/>
        <v/>
      </c>
      <c r="AL68" s="128" t="str">
        <f t="shared" si="109"/>
        <v/>
      </c>
      <c r="AM68" s="128" t="str">
        <f t="shared" si="110"/>
        <v/>
      </c>
      <c r="AN68" s="128" t="str">
        <f t="shared" si="111"/>
        <v/>
      </c>
      <c r="AO68" s="128" t="str">
        <f t="shared" si="38"/>
        <v/>
      </c>
      <c r="AP68" s="160" t="str">
        <f t="shared" si="112"/>
        <v/>
      </c>
      <c r="AQ68" s="31"/>
      <c r="AR68" s="174" t="str">
        <f>IF($B68="","",Air!$C$17*((J68-K68)/10)^Air!$C$28)</f>
        <v/>
      </c>
      <c r="AS68" s="36" t="str">
        <f>IF($B68="","",IF(E$8=B68,E$7,Air!$C$14/2*AR68^2))</f>
        <v/>
      </c>
      <c r="AT68" s="32" t="str">
        <f t="shared" si="113"/>
        <v/>
      </c>
      <c r="AU68" s="32" t="str">
        <f t="shared" si="114"/>
        <v/>
      </c>
      <c r="AV68" s="32" t="str">
        <f>IF($B68="","",Air!$I$11-AU68*Air!$C$14*Air!$I$10-AS68)</f>
        <v/>
      </c>
      <c r="AW68" s="175" t="str">
        <f t="shared" si="115"/>
        <v/>
      </c>
      <c r="AX68" s="175" t="str">
        <f>IF($B68="","",AW68*Air!$C$14*Air!$I$10)</f>
        <v/>
      </c>
      <c r="AY68" s="176" t="str">
        <f>IF($B68="","",AW68*Air!$D$14*Air!$I$10)</f>
        <v/>
      </c>
      <c r="AZ68" s="62"/>
      <c r="BA68" s="250" t="str">
        <f t="shared" si="22"/>
        <v/>
      </c>
      <c r="BB68" s="128" t="str">
        <f t="shared" si="116"/>
        <v/>
      </c>
      <c r="BC68" s="31" t="str">
        <f t="shared" si="117"/>
        <v/>
      </c>
      <c r="BD68" s="251" t="str">
        <f>IF($B68="","",$AO68*ABS(BC68)/Air!$M$8)</f>
        <v/>
      </c>
      <c r="BE68" s="31" t="str">
        <f t="shared" si="45"/>
        <v/>
      </c>
      <c r="BF68" s="251" t="str">
        <f>IF($B68="","",$AO68*ABS($AF68-BC68)/Air!$M$8)</f>
        <v/>
      </c>
      <c r="BG68" s="31" t="str">
        <f t="shared" si="46"/>
        <v/>
      </c>
      <c r="BH68" s="252" t="str">
        <f t="shared" si="47"/>
        <v/>
      </c>
      <c r="BI68" s="32" t="str">
        <f>IF($B68="","",(($AF68-BC68)/ABS($AF68-BC68))*Air!$D$14*BH68/2*(($AF68-BC68)^2)*$AI68*$C68)</f>
        <v/>
      </c>
      <c r="BJ68" s="32" t="str">
        <f>IF($B68="","",(-BC68/ABS(BC68))*Air!$D$14*BE68/8*(BC68^2)*$AM68*$C68)</f>
        <v/>
      </c>
      <c r="BK68" s="32" t="str">
        <f>IF($B68="","",$AK68*$C68*$E68*Air!$D$14*Air!$I$10)</f>
        <v/>
      </c>
      <c r="BL68" s="32" t="str">
        <f t="shared" si="118"/>
        <v/>
      </c>
      <c r="BM68" s="32" t="str">
        <f t="shared" si="49"/>
        <v/>
      </c>
      <c r="BN68" s="32" t="str">
        <f t="shared" si="119"/>
        <v/>
      </c>
      <c r="BO68" s="254" t="str">
        <f t="shared" si="24"/>
        <v/>
      </c>
      <c r="BP68" s="243"/>
      <c r="BQ68" s="243"/>
      <c r="BR68" s="32" t="str">
        <f t="shared" si="25"/>
        <v/>
      </c>
      <c r="BS68" s="243" t="str">
        <f t="shared" si="50"/>
        <v/>
      </c>
      <c r="BT68" s="243" t="str">
        <f>IF($B68="","",IF(BO68="out",-(BS68*$I68*(2*ABS(BR68)/Air!$D$14)^0.5),(BS68*$I68*(2*ABS(BR68)/Air!$C$14)^0.5)))</f>
        <v/>
      </c>
      <c r="BU68" s="32" t="str">
        <f t="shared" si="51"/>
        <v/>
      </c>
      <c r="BV68" s="217" t="str">
        <f t="shared" si="120"/>
        <v/>
      </c>
      <c r="BW68" s="31" t="str">
        <f t="shared" si="53"/>
        <v/>
      </c>
      <c r="BX68" s="251" t="str">
        <f>IF($B68="","",$AO68*ABS(BW68)/Air!$M$8)</f>
        <v/>
      </c>
      <c r="BY68" s="31" t="str">
        <f t="shared" si="54"/>
        <v/>
      </c>
      <c r="BZ68" s="251" t="str">
        <f>IF($B68="","",$AO68*ABS($AF68-BW68)/Air!$M$8)</f>
        <v/>
      </c>
      <c r="CA68" s="31" t="str">
        <f t="shared" si="55"/>
        <v/>
      </c>
      <c r="CB68" s="31" t="str">
        <f t="shared" si="56"/>
        <v/>
      </c>
      <c r="CC68" s="32" t="str">
        <f>IF($B68="","",(($AF68-BW68)/ABS($AF68-BW68))*Air!$D$14*CB68/2*(($AF68-BW68)^2)*$AI68*$C68)</f>
        <v/>
      </c>
      <c r="CD68" s="32" t="str">
        <f>IF($B68="","",(-BW68/ABS(BW68))*Air!$D$14*BY68/8*(BW68^2)*$AM68*$C68)</f>
        <v/>
      </c>
      <c r="CE68" s="32" t="str">
        <f>IF($B68="","",$AK68*$C68*$E68*Air!$D$14*Air!$I$10)</f>
        <v/>
      </c>
      <c r="CF68" s="32" t="str">
        <f t="shared" si="121"/>
        <v/>
      </c>
      <c r="CG68" s="32" t="str">
        <f t="shared" si="58"/>
        <v/>
      </c>
      <c r="CH68" s="32" t="str">
        <f t="shared" si="122"/>
        <v/>
      </c>
      <c r="CI68" s="254" t="str">
        <f t="shared" si="26"/>
        <v/>
      </c>
      <c r="CJ68" s="243"/>
      <c r="CK68" s="243"/>
      <c r="CL68" s="32" t="str">
        <f t="shared" si="27"/>
        <v/>
      </c>
      <c r="CM68" s="243" t="str">
        <f t="shared" si="60"/>
        <v/>
      </c>
      <c r="CN68" s="243" t="str">
        <f>IF($B68="","",IF(CI68="out",-(CM68*$I68*(2*ABS(CL68)/Air!$D$14)^0.5),(CM68*$I68*(2*ABS(CL68)/Air!$C$14)^0.5)))</f>
        <v/>
      </c>
      <c r="CO68" s="32" t="str">
        <f t="shared" si="61"/>
        <v/>
      </c>
      <c r="CP68" s="217" t="str">
        <f t="shared" si="123"/>
        <v/>
      </c>
      <c r="CQ68" s="31" t="str">
        <f t="shared" si="63"/>
        <v/>
      </c>
      <c r="CR68" s="251" t="str">
        <f>IF($B68="","",$AO68*ABS(CQ68)/Air!$M$8)</f>
        <v/>
      </c>
      <c r="CS68" s="31" t="str">
        <f t="shared" si="64"/>
        <v/>
      </c>
      <c r="CT68" s="251" t="str">
        <f>IF($B68="","",$AO68*ABS($AF68-CQ68)/Air!$M$8)</f>
        <v/>
      </c>
      <c r="CU68" s="31" t="str">
        <f t="shared" si="65"/>
        <v/>
      </c>
      <c r="CV68" s="31" t="str">
        <f t="shared" si="66"/>
        <v/>
      </c>
      <c r="CW68" s="32" t="str">
        <f>IF($B68="","",(($AF68-CQ68)/ABS($AF68-CQ68))*Air!$D$14*CV68/2*(($AF68-CQ68)^2)*$AI68*$C68)</f>
        <v/>
      </c>
      <c r="CX68" s="32" t="str">
        <f>IF($B68="","",(-CQ68/ABS(CQ68))*Air!$D$14*CS68/8*(CQ68^2)*$AM68*$C68)</f>
        <v/>
      </c>
      <c r="CY68" s="32" t="str">
        <f>IF($B68="","",$AK68*$C68*$E68*Air!$D$14*Air!$I$10)</f>
        <v/>
      </c>
      <c r="CZ68" s="32" t="str">
        <f t="shared" si="124"/>
        <v/>
      </c>
      <c r="DA68" s="32" t="str">
        <f t="shared" si="68"/>
        <v/>
      </c>
      <c r="DB68" s="32" t="str">
        <f t="shared" si="125"/>
        <v/>
      </c>
      <c r="DC68" s="254" t="str">
        <f t="shared" si="28"/>
        <v/>
      </c>
      <c r="DD68" s="243"/>
      <c r="DE68" s="243"/>
      <c r="DF68" s="32" t="str">
        <f t="shared" si="29"/>
        <v/>
      </c>
      <c r="DG68" s="243" t="str">
        <f t="shared" si="70"/>
        <v/>
      </c>
      <c r="DH68" s="243" t="str">
        <f>IF($B68="","",IF(DC68="out",-(DG68*$I68*(2*ABS(DF68)/Air!$D$14)^0.5),(DG68*$I68*(2*ABS(DF68)/Air!$C$14)^0.5)))</f>
        <v/>
      </c>
      <c r="DI68" s="32" t="str">
        <f t="shared" si="71"/>
        <v/>
      </c>
      <c r="DJ68" s="217" t="str">
        <f t="shared" si="126"/>
        <v/>
      </c>
      <c r="DK68" s="31" t="str">
        <f t="shared" si="73"/>
        <v/>
      </c>
      <c r="DL68" s="251" t="str">
        <f>IF($B68="","",$AO68*ABS(DK68)/Air!$M$8)</f>
        <v/>
      </c>
      <c r="DM68" s="31" t="str">
        <f t="shared" si="74"/>
        <v/>
      </c>
      <c r="DN68" s="251" t="str">
        <f>IF($B68="","",$AO68*ABS($AF68-DK68)/Air!$M$8)</f>
        <v/>
      </c>
      <c r="DO68" s="31" t="str">
        <f t="shared" si="75"/>
        <v/>
      </c>
      <c r="DP68" s="31" t="str">
        <f t="shared" si="76"/>
        <v/>
      </c>
      <c r="DQ68" s="32" t="str">
        <f>IF($B68="","",(($AF68-DK68)/ABS($AF68-DK68))*Air!$D$14*DP68/2*(($AF68-DK68)^2)*$AI68*$C68)</f>
        <v/>
      </c>
      <c r="DR68" s="32" t="str">
        <f>IF($B68="","",(-DK68/ABS(DK68))*Air!$D$14*DM68/8*(DK68^2)*$AM68*$C68)</f>
        <v/>
      </c>
      <c r="DS68" s="32" t="str">
        <f>IF($B68="","",$AK68*$C68*$E68*Air!$D$14*Air!$I$10)</f>
        <v/>
      </c>
      <c r="DT68" s="32" t="str">
        <f t="shared" si="127"/>
        <v/>
      </c>
      <c r="DU68" s="32" t="str">
        <f t="shared" si="78"/>
        <v/>
      </c>
      <c r="DV68" s="32" t="str">
        <f t="shared" si="128"/>
        <v/>
      </c>
      <c r="DW68" s="254" t="str">
        <f t="shared" si="30"/>
        <v/>
      </c>
      <c r="DX68" s="243"/>
      <c r="DY68" s="243"/>
      <c r="DZ68" s="32" t="str">
        <f t="shared" si="31"/>
        <v/>
      </c>
      <c r="EA68" s="243" t="str">
        <f t="shared" si="80"/>
        <v/>
      </c>
      <c r="EB68" s="243" t="str">
        <f>IF($B68="","",IF(DW68="out",-(EA68*$I68*(2*ABS(DZ68)/Air!$D$14)^0.5),(EA68*$I68*(2*ABS(DZ68)/Air!$C$14)^0.5)))</f>
        <v/>
      </c>
      <c r="EC68" s="32" t="str">
        <f t="shared" si="81"/>
        <v/>
      </c>
      <c r="ED68" s="217" t="str">
        <f t="shared" si="129"/>
        <v/>
      </c>
      <c r="EE68" s="31" t="str">
        <f t="shared" si="83"/>
        <v/>
      </c>
      <c r="EF68" s="251" t="str">
        <f>IF($B68="","",$AO68*ABS(EE68)/Air!$M$8)</f>
        <v/>
      </c>
      <c r="EG68" s="31" t="str">
        <f t="shared" si="84"/>
        <v/>
      </c>
      <c r="EH68" s="251" t="str">
        <f>IF($B68="","",$AO68*ABS($AF68-EE68)/Air!$M$8)</f>
        <v/>
      </c>
      <c r="EI68" s="31" t="str">
        <f t="shared" si="85"/>
        <v/>
      </c>
      <c r="EJ68" s="31" t="str">
        <f t="shared" si="86"/>
        <v/>
      </c>
      <c r="EK68" s="32" t="str">
        <f>IF($B68="","",(($AF68-EE68)/ABS($AF68-EE68))*Air!$D$14*EJ68/2*(($AF68-EE68)^2)*$AI68*$C68)</f>
        <v/>
      </c>
      <c r="EL68" s="32" t="str">
        <f>IF($B68="","",(-EE68/ABS(EE68))*Air!$D$14*EG68/8*(EE68^2)*$AM68*$C68)</f>
        <v/>
      </c>
      <c r="EM68" s="32" t="str">
        <f>IF($B68="","",$AK68*$C68*$E68*Air!$D$14*Air!$I$10)</f>
        <v/>
      </c>
      <c r="EN68" s="32" t="str">
        <f t="shared" si="130"/>
        <v/>
      </c>
      <c r="EO68" s="32" t="str">
        <f t="shared" si="88"/>
        <v/>
      </c>
      <c r="EP68" s="32" t="str">
        <f t="shared" si="131"/>
        <v/>
      </c>
      <c r="EQ68" s="254" t="str">
        <f t="shared" si="32"/>
        <v/>
      </c>
      <c r="ER68" s="243"/>
      <c r="ES68" s="243"/>
      <c r="ET68" s="32" t="str">
        <f t="shared" si="33"/>
        <v/>
      </c>
      <c r="EU68" s="243" t="str">
        <f t="shared" si="90"/>
        <v/>
      </c>
      <c r="EV68" s="243" t="str">
        <f>IF($B68="","",IF(EQ68="out",-(EU68*$I68*(2*ABS(ET68)/Air!$D$14)^0.5),(EU68*$I68*(2*ABS(ET68)/Air!$C$14)^0.5)))</f>
        <v/>
      </c>
      <c r="EW68" s="32" t="str">
        <f t="shared" si="91"/>
        <v/>
      </c>
      <c r="EX68" s="259" t="str">
        <f t="shared" si="132"/>
        <v/>
      </c>
    </row>
    <row r="69" spans="1:154" customFormat="1" x14ac:dyDescent="0.2">
      <c r="A69" s="61"/>
      <c r="B69" s="247"/>
      <c r="C69" s="247"/>
      <c r="D69" s="247"/>
      <c r="E69" s="247"/>
      <c r="F69" s="247"/>
      <c r="G69" s="239"/>
      <c r="H69" s="239"/>
      <c r="I69" s="239"/>
      <c r="J69" s="239"/>
      <c r="K69" s="239"/>
      <c r="L69" s="62"/>
      <c r="M69" s="247"/>
      <c r="N69" s="247"/>
      <c r="O69" s="63"/>
      <c r="P69" s="92" t="str">
        <f t="shared" si="96"/>
        <v/>
      </c>
      <c r="Q69" s="93" t="str">
        <f t="shared" si="20"/>
        <v/>
      </c>
      <c r="R69" s="99" t="str">
        <f t="shared" si="97"/>
        <v/>
      </c>
      <c r="S69" s="100" t="str">
        <f t="shared" si="98"/>
        <v/>
      </c>
      <c r="T69" s="95" t="str">
        <f t="shared" si="99"/>
        <v/>
      </c>
      <c r="U69" s="231"/>
      <c r="V69" s="124" t="str">
        <f t="shared" si="100"/>
        <v/>
      </c>
      <c r="W69" s="125" t="str">
        <f t="shared" si="5"/>
        <v/>
      </c>
      <c r="X69" s="126" t="str">
        <f t="shared" si="101"/>
        <v/>
      </c>
      <c r="Y69" s="126" t="str">
        <f>IF($B69="","",VLOOKUP(X69,Depth!$A$4:$B$1004,2,1))</f>
        <v/>
      </c>
      <c r="Z69" s="127" t="str">
        <f t="shared" si="7"/>
        <v/>
      </c>
      <c r="AA69" s="128" t="str">
        <f t="shared" si="8"/>
        <v/>
      </c>
      <c r="AB69" s="129" t="str">
        <f t="shared" si="102"/>
        <v/>
      </c>
      <c r="AC69" s="129" t="str">
        <f t="shared" si="10"/>
        <v/>
      </c>
      <c r="AD69" s="31" t="str">
        <f t="shared" si="103"/>
        <v/>
      </c>
      <c r="AE69" s="128" t="str">
        <f t="shared" si="104"/>
        <v/>
      </c>
      <c r="AF69" s="130" t="str">
        <f t="shared" si="105"/>
        <v/>
      </c>
      <c r="AG69" s="122" t="str">
        <f t="shared" si="106"/>
        <v/>
      </c>
      <c r="AH69" s="131" t="str">
        <f t="shared" si="15"/>
        <v/>
      </c>
      <c r="AI69" s="132" t="str">
        <f t="shared" si="107"/>
        <v/>
      </c>
      <c r="AJ69" s="128"/>
      <c r="AK69" s="159" t="str">
        <f t="shared" si="108"/>
        <v/>
      </c>
      <c r="AL69" s="128" t="str">
        <f t="shared" si="109"/>
        <v/>
      </c>
      <c r="AM69" s="128" t="str">
        <f t="shared" si="110"/>
        <v/>
      </c>
      <c r="AN69" s="128" t="str">
        <f t="shared" si="111"/>
        <v/>
      </c>
      <c r="AO69" s="128" t="str">
        <f t="shared" si="38"/>
        <v/>
      </c>
      <c r="AP69" s="160" t="str">
        <f t="shared" si="112"/>
        <v/>
      </c>
      <c r="AQ69" s="31"/>
      <c r="AR69" s="174" t="str">
        <f>IF($B69="","",Air!$C$17*((J69-K69)/10)^Air!$C$28)</f>
        <v/>
      </c>
      <c r="AS69" s="36" t="str">
        <f>IF($B69="","",IF(E$8=B69,E$7,Air!$C$14/2*AR69^2))</f>
        <v/>
      </c>
      <c r="AT69" s="32" t="str">
        <f t="shared" si="113"/>
        <v/>
      </c>
      <c r="AU69" s="32" t="str">
        <f t="shared" si="114"/>
        <v/>
      </c>
      <c r="AV69" s="32" t="str">
        <f>IF($B69="","",Air!$I$11-AU69*Air!$C$14*Air!$I$10-AS69)</f>
        <v/>
      </c>
      <c r="AW69" s="175" t="str">
        <f t="shared" si="115"/>
        <v/>
      </c>
      <c r="AX69" s="175" t="str">
        <f>IF($B69="","",AW69*Air!$C$14*Air!$I$10)</f>
        <v/>
      </c>
      <c r="AY69" s="176" t="str">
        <f>IF($B69="","",AW69*Air!$D$14*Air!$I$10)</f>
        <v/>
      </c>
      <c r="AZ69" s="62"/>
      <c r="BA69" s="250" t="str">
        <f t="shared" si="22"/>
        <v/>
      </c>
      <c r="BB69" s="128" t="str">
        <f t="shared" si="116"/>
        <v/>
      </c>
      <c r="BC69" s="31" t="str">
        <f t="shared" si="117"/>
        <v/>
      </c>
      <c r="BD69" s="251" t="str">
        <f>IF($B69="","",$AO69*ABS(BC69)/Air!$M$8)</f>
        <v/>
      </c>
      <c r="BE69" s="31" t="str">
        <f t="shared" si="45"/>
        <v/>
      </c>
      <c r="BF69" s="251" t="str">
        <f>IF($B69="","",$AO69*ABS($AF69-BC69)/Air!$M$8)</f>
        <v/>
      </c>
      <c r="BG69" s="31" t="str">
        <f t="shared" si="46"/>
        <v/>
      </c>
      <c r="BH69" s="252" t="str">
        <f t="shared" si="47"/>
        <v/>
      </c>
      <c r="BI69" s="32" t="str">
        <f>IF($B69="","",(($AF69-BC69)/ABS($AF69-BC69))*Air!$D$14*BH69/2*(($AF69-BC69)^2)*$AI69*$C69)</f>
        <v/>
      </c>
      <c r="BJ69" s="32" t="str">
        <f>IF($B69="","",(-BC69/ABS(BC69))*Air!$D$14*BE69/8*(BC69^2)*$AM69*$C69)</f>
        <v/>
      </c>
      <c r="BK69" s="32" t="str">
        <f>IF($B69="","",$AK69*$C69*$E69*Air!$D$14*Air!$I$10)</f>
        <v/>
      </c>
      <c r="BL69" s="32" t="str">
        <f t="shared" si="118"/>
        <v/>
      </c>
      <c r="BM69" s="32" t="str">
        <f t="shared" si="49"/>
        <v/>
      </c>
      <c r="BN69" s="32" t="str">
        <f t="shared" si="119"/>
        <v/>
      </c>
      <c r="BO69" s="254" t="str">
        <f t="shared" si="24"/>
        <v/>
      </c>
      <c r="BP69" s="243"/>
      <c r="BQ69" s="243"/>
      <c r="BR69" s="32" t="str">
        <f t="shared" si="25"/>
        <v/>
      </c>
      <c r="BS69" s="243" t="str">
        <f t="shared" si="50"/>
        <v/>
      </c>
      <c r="BT69" s="243" t="str">
        <f>IF($B69="","",IF(BO69="out",-(BS69*$I69*(2*ABS(BR69)/Air!$D$14)^0.5),(BS69*$I69*(2*ABS(BR69)/Air!$C$14)^0.5)))</f>
        <v/>
      </c>
      <c r="BU69" s="32" t="str">
        <f t="shared" si="51"/>
        <v/>
      </c>
      <c r="BV69" s="217" t="str">
        <f t="shared" si="120"/>
        <v/>
      </c>
      <c r="BW69" s="31" t="str">
        <f t="shared" si="53"/>
        <v/>
      </c>
      <c r="BX69" s="251" t="str">
        <f>IF($B69="","",$AO69*ABS(BW69)/Air!$M$8)</f>
        <v/>
      </c>
      <c r="BY69" s="31" t="str">
        <f t="shared" si="54"/>
        <v/>
      </c>
      <c r="BZ69" s="251" t="str">
        <f>IF($B69="","",$AO69*ABS($AF69-BW69)/Air!$M$8)</f>
        <v/>
      </c>
      <c r="CA69" s="31" t="str">
        <f t="shared" si="55"/>
        <v/>
      </c>
      <c r="CB69" s="31" t="str">
        <f t="shared" si="56"/>
        <v/>
      </c>
      <c r="CC69" s="32" t="str">
        <f>IF($B69="","",(($AF69-BW69)/ABS($AF69-BW69))*Air!$D$14*CB69/2*(($AF69-BW69)^2)*$AI69*$C69)</f>
        <v/>
      </c>
      <c r="CD69" s="32" t="str">
        <f>IF($B69="","",(-BW69/ABS(BW69))*Air!$D$14*BY69/8*(BW69^2)*$AM69*$C69)</f>
        <v/>
      </c>
      <c r="CE69" s="32" t="str">
        <f>IF($B69="","",$AK69*$C69*$E69*Air!$D$14*Air!$I$10)</f>
        <v/>
      </c>
      <c r="CF69" s="32" t="str">
        <f t="shared" si="121"/>
        <v/>
      </c>
      <c r="CG69" s="32" t="str">
        <f t="shared" si="58"/>
        <v/>
      </c>
      <c r="CH69" s="32" t="str">
        <f t="shared" si="122"/>
        <v/>
      </c>
      <c r="CI69" s="254" t="str">
        <f t="shared" si="26"/>
        <v/>
      </c>
      <c r="CJ69" s="243"/>
      <c r="CK69" s="243"/>
      <c r="CL69" s="32" t="str">
        <f t="shared" si="27"/>
        <v/>
      </c>
      <c r="CM69" s="243" t="str">
        <f t="shared" si="60"/>
        <v/>
      </c>
      <c r="CN69" s="243" t="str">
        <f>IF($B69="","",IF(CI69="out",-(CM69*$I69*(2*ABS(CL69)/Air!$D$14)^0.5),(CM69*$I69*(2*ABS(CL69)/Air!$C$14)^0.5)))</f>
        <v/>
      </c>
      <c r="CO69" s="32" t="str">
        <f t="shared" si="61"/>
        <v/>
      </c>
      <c r="CP69" s="217" t="str">
        <f t="shared" si="123"/>
        <v/>
      </c>
      <c r="CQ69" s="31" t="str">
        <f t="shared" si="63"/>
        <v/>
      </c>
      <c r="CR69" s="251" t="str">
        <f>IF($B69="","",$AO69*ABS(CQ69)/Air!$M$8)</f>
        <v/>
      </c>
      <c r="CS69" s="31" t="str">
        <f t="shared" si="64"/>
        <v/>
      </c>
      <c r="CT69" s="251" t="str">
        <f>IF($B69="","",$AO69*ABS($AF69-CQ69)/Air!$M$8)</f>
        <v/>
      </c>
      <c r="CU69" s="31" t="str">
        <f t="shared" si="65"/>
        <v/>
      </c>
      <c r="CV69" s="31" t="str">
        <f t="shared" si="66"/>
        <v/>
      </c>
      <c r="CW69" s="32" t="str">
        <f>IF($B69="","",(($AF69-CQ69)/ABS($AF69-CQ69))*Air!$D$14*CV69/2*(($AF69-CQ69)^2)*$AI69*$C69)</f>
        <v/>
      </c>
      <c r="CX69" s="32" t="str">
        <f>IF($B69="","",(-CQ69/ABS(CQ69))*Air!$D$14*CS69/8*(CQ69^2)*$AM69*$C69)</f>
        <v/>
      </c>
      <c r="CY69" s="32" t="str">
        <f>IF($B69="","",$AK69*$C69*$E69*Air!$D$14*Air!$I$10)</f>
        <v/>
      </c>
      <c r="CZ69" s="32" t="str">
        <f t="shared" si="124"/>
        <v/>
      </c>
      <c r="DA69" s="32" t="str">
        <f t="shared" si="68"/>
        <v/>
      </c>
      <c r="DB69" s="32" t="str">
        <f t="shared" si="125"/>
        <v/>
      </c>
      <c r="DC69" s="254" t="str">
        <f t="shared" si="28"/>
        <v/>
      </c>
      <c r="DD69" s="243"/>
      <c r="DE69" s="243"/>
      <c r="DF69" s="32" t="str">
        <f t="shared" si="29"/>
        <v/>
      </c>
      <c r="DG69" s="243" t="str">
        <f t="shared" si="70"/>
        <v/>
      </c>
      <c r="DH69" s="243" t="str">
        <f>IF($B69="","",IF(DC69="out",-(DG69*$I69*(2*ABS(DF69)/Air!$D$14)^0.5),(DG69*$I69*(2*ABS(DF69)/Air!$C$14)^0.5)))</f>
        <v/>
      </c>
      <c r="DI69" s="32" t="str">
        <f t="shared" si="71"/>
        <v/>
      </c>
      <c r="DJ69" s="217" t="str">
        <f t="shared" si="126"/>
        <v/>
      </c>
      <c r="DK69" s="31" t="str">
        <f t="shared" si="73"/>
        <v/>
      </c>
      <c r="DL69" s="251" t="str">
        <f>IF($B69="","",$AO69*ABS(DK69)/Air!$M$8)</f>
        <v/>
      </c>
      <c r="DM69" s="31" t="str">
        <f t="shared" si="74"/>
        <v/>
      </c>
      <c r="DN69" s="251" t="str">
        <f>IF($B69="","",$AO69*ABS($AF69-DK69)/Air!$M$8)</f>
        <v/>
      </c>
      <c r="DO69" s="31" t="str">
        <f t="shared" si="75"/>
        <v/>
      </c>
      <c r="DP69" s="31" t="str">
        <f t="shared" si="76"/>
        <v/>
      </c>
      <c r="DQ69" s="32" t="str">
        <f>IF($B69="","",(($AF69-DK69)/ABS($AF69-DK69))*Air!$D$14*DP69/2*(($AF69-DK69)^2)*$AI69*$C69)</f>
        <v/>
      </c>
      <c r="DR69" s="32" t="str">
        <f>IF($B69="","",(-DK69/ABS(DK69))*Air!$D$14*DM69/8*(DK69^2)*$AM69*$C69)</f>
        <v/>
      </c>
      <c r="DS69" s="32" t="str">
        <f>IF($B69="","",$AK69*$C69*$E69*Air!$D$14*Air!$I$10)</f>
        <v/>
      </c>
      <c r="DT69" s="32" t="str">
        <f t="shared" si="127"/>
        <v/>
      </c>
      <c r="DU69" s="32" t="str">
        <f t="shared" si="78"/>
        <v/>
      </c>
      <c r="DV69" s="32" t="str">
        <f t="shared" si="128"/>
        <v/>
      </c>
      <c r="DW69" s="254" t="str">
        <f t="shared" si="30"/>
        <v/>
      </c>
      <c r="DX69" s="243"/>
      <c r="DY69" s="243"/>
      <c r="DZ69" s="32" t="str">
        <f t="shared" si="31"/>
        <v/>
      </c>
      <c r="EA69" s="243" t="str">
        <f t="shared" si="80"/>
        <v/>
      </c>
      <c r="EB69" s="243" t="str">
        <f>IF($B69="","",IF(DW69="out",-(EA69*$I69*(2*ABS(DZ69)/Air!$D$14)^0.5),(EA69*$I69*(2*ABS(DZ69)/Air!$C$14)^0.5)))</f>
        <v/>
      </c>
      <c r="EC69" s="32" t="str">
        <f t="shared" si="81"/>
        <v/>
      </c>
      <c r="ED69" s="217" t="str">
        <f t="shared" si="129"/>
        <v/>
      </c>
      <c r="EE69" s="31" t="str">
        <f t="shared" si="83"/>
        <v/>
      </c>
      <c r="EF69" s="251" t="str">
        <f>IF($B69="","",$AO69*ABS(EE69)/Air!$M$8)</f>
        <v/>
      </c>
      <c r="EG69" s="31" t="str">
        <f t="shared" si="84"/>
        <v/>
      </c>
      <c r="EH69" s="251" t="str">
        <f>IF($B69="","",$AO69*ABS($AF69-EE69)/Air!$M$8)</f>
        <v/>
      </c>
      <c r="EI69" s="31" t="str">
        <f t="shared" si="85"/>
        <v/>
      </c>
      <c r="EJ69" s="31" t="str">
        <f t="shared" si="86"/>
        <v/>
      </c>
      <c r="EK69" s="32" t="str">
        <f>IF($B69="","",(($AF69-EE69)/ABS($AF69-EE69))*Air!$D$14*EJ69/2*(($AF69-EE69)^2)*$AI69*$C69)</f>
        <v/>
      </c>
      <c r="EL69" s="32" t="str">
        <f>IF($B69="","",(-EE69/ABS(EE69))*Air!$D$14*EG69/8*(EE69^2)*$AM69*$C69)</f>
        <v/>
      </c>
      <c r="EM69" s="32" t="str">
        <f>IF($B69="","",$AK69*$C69*$E69*Air!$D$14*Air!$I$10)</f>
        <v/>
      </c>
      <c r="EN69" s="32" t="str">
        <f t="shared" si="130"/>
        <v/>
      </c>
      <c r="EO69" s="32" t="str">
        <f t="shared" si="88"/>
        <v/>
      </c>
      <c r="EP69" s="32" t="str">
        <f t="shared" si="131"/>
        <v/>
      </c>
      <c r="EQ69" s="254" t="str">
        <f t="shared" si="32"/>
        <v/>
      </c>
      <c r="ER69" s="243"/>
      <c r="ES69" s="243"/>
      <c r="ET69" s="32" t="str">
        <f t="shared" si="33"/>
        <v/>
      </c>
      <c r="EU69" s="243" t="str">
        <f t="shared" si="90"/>
        <v/>
      </c>
      <c r="EV69" s="243" t="str">
        <f>IF($B69="","",IF(EQ69="out",-(EU69*$I69*(2*ABS(ET69)/Air!$D$14)^0.5),(EU69*$I69*(2*ABS(ET69)/Air!$C$14)^0.5)))</f>
        <v/>
      </c>
      <c r="EW69" s="32" t="str">
        <f t="shared" si="91"/>
        <v/>
      </c>
      <c r="EX69" s="259" t="str">
        <f t="shared" si="132"/>
        <v/>
      </c>
    </row>
    <row r="70" spans="1:154" customFormat="1" x14ac:dyDescent="0.2">
      <c r="A70" s="61"/>
      <c r="B70" s="247"/>
      <c r="C70" s="247"/>
      <c r="D70" s="247"/>
      <c r="E70" s="247"/>
      <c r="F70" s="247"/>
      <c r="G70" s="239"/>
      <c r="H70" s="239"/>
      <c r="I70" s="239"/>
      <c r="J70" s="239"/>
      <c r="K70" s="239"/>
      <c r="L70" s="62"/>
      <c r="M70" s="247"/>
      <c r="N70" s="247"/>
      <c r="O70" s="63"/>
      <c r="P70" s="92" t="str">
        <f t="shared" si="96"/>
        <v/>
      </c>
      <c r="Q70" s="93" t="str">
        <f t="shared" si="20"/>
        <v/>
      </c>
      <c r="R70" s="99" t="str">
        <f t="shared" si="97"/>
        <v/>
      </c>
      <c r="S70" s="100" t="str">
        <f t="shared" si="98"/>
        <v/>
      </c>
      <c r="T70" s="95" t="str">
        <f t="shared" si="99"/>
        <v/>
      </c>
      <c r="U70" s="231"/>
      <c r="V70" s="124" t="str">
        <f t="shared" si="100"/>
        <v/>
      </c>
      <c r="W70" s="125" t="str">
        <f t="shared" si="5"/>
        <v/>
      </c>
      <c r="X70" s="126" t="str">
        <f t="shared" si="101"/>
        <v/>
      </c>
      <c r="Y70" s="126" t="str">
        <f>IF($B70="","",VLOOKUP(X70,Depth!$A$4:$B$1004,2,1))</f>
        <v/>
      </c>
      <c r="Z70" s="127" t="str">
        <f t="shared" si="7"/>
        <v/>
      </c>
      <c r="AA70" s="128" t="str">
        <f t="shared" si="8"/>
        <v/>
      </c>
      <c r="AB70" s="129" t="str">
        <f t="shared" si="102"/>
        <v/>
      </c>
      <c r="AC70" s="129" t="str">
        <f t="shared" si="10"/>
        <v/>
      </c>
      <c r="AD70" s="31" t="str">
        <f t="shared" si="103"/>
        <v/>
      </c>
      <c r="AE70" s="128" t="str">
        <f t="shared" si="104"/>
        <v/>
      </c>
      <c r="AF70" s="130" t="str">
        <f t="shared" si="105"/>
        <v/>
      </c>
      <c r="AG70" s="122" t="str">
        <f t="shared" si="106"/>
        <v/>
      </c>
      <c r="AH70" s="131" t="str">
        <f t="shared" si="15"/>
        <v/>
      </c>
      <c r="AI70" s="132" t="str">
        <f t="shared" si="107"/>
        <v/>
      </c>
      <c r="AJ70" s="128"/>
      <c r="AK70" s="159" t="str">
        <f t="shared" si="108"/>
        <v/>
      </c>
      <c r="AL70" s="128" t="str">
        <f t="shared" si="109"/>
        <v/>
      </c>
      <c r="AM70" s="128" t="str">
        <f t="shared" si="110"/>
        <v/>
      </c>
      <c r="AN70" s="128" t="str">
        <f t="shared" si="111"/>
        <v/>
      </c>
      <c r="AO70" s="128" t="str">
        <f t="shared" si="38"/>
        <v/>
      </c>
      <c r="AP70" s="160" t="str">
        <f t="shared" si="112"/>
        <v/>
      </c>
      <c r="AQ70" s="31"/>
      <c r="AR70" s="174" t="str">
        <f>IF($B70="","",Air!$C$17*((J70-K70)/10)^Air!$C$28)</f>
        <v/>
      </c>
      <c r="AS70" s="36" t="str">
        <f>IF($B70="","",IF(E$8=B70,E$7,Air!$C$14/2*AR70^2))</f>
        <v/>
      </c>
      <c r="AT70" s="32" t="str">
        <f t="shared" si="113"/>
        <v/>
      </c>
      <c r="AU70" s="32" t="str">
        <f t="shared" si="114"/>
        <v/>
      </c>
      <c r="AV70" s="32" t="str">
        <f>IF($B70="","",Air!$I$11-AU70*Air!$C$14*Air!$I$10-AS70)</f>
        <v/>
      </c>
      <c r="AW70" s="175" t="str">
        <f t="shared" si="115"/>
        <v/>
      </c>
      <c r="AX70" s="175" t="str">
        <f>IF($B70="","",AW70*Air!$C$14*Air!$I$10)</f>
        <v/>
      </c>
      <c r="AY70" s="176" t="str">
        <f>IF($B70="","",AW70*Air!$D$14*Air!$I$10)</f>
        <v/>
      </c>
      <c r="AZ70" s="62"/>
      <c r="BA70" s="250" t="str">
        <f t="shared" si="22"/>
        <v/>
      </c>
      <c r="BB70" s="128" t="str">
        <f t="shared" si="116"/>
        <v/>
      </c>
      <c r="BC70" s="31" t="str">
        <f t="shared" si="117"/>
        <v/>
      </c>
      <c r="BD70" s="251" t="str">
        <f>IF($B70="","",$AO70*ABS(BC70)/Air!$M$8)</f>
        <v/>
      </c>
      <c r="BE70" s="31" t="str">
        <f t="shared" si="45"/>
        <v/>
      </c>
      <c r="BF70" s="251" t="str">
        <f>IF($B70="","",$AO70*ABS($AF70-BC70)/Air!$M$8)</f>
        <v/>
      </c>
      <c r="BG70" s="31" t="str">
        <f t="shared" si="46"/>
        <v/>
      </c>
      <c r="BH70" s="252" t="str">
        <f t="shared" si="47"/>
        <v/>
      </c>
      <c r="BI70" s="32" t="str">
        <f>IF($B70="","",(($AF70-BC70)/ABS($AF70-BC70))*Air!$D$14*BH70/2*(($AF70-BC70)^2)*$AI70*$C70)</f>
        <v/>
      </c>
      <c r="BJ70" s="32" t="str">
        <f>IF($B70="","",(-BC70/ABS(BC70))*Air!$D$14*BE70/8*(BC70^2)*$AM70*$C70)</f>
        <v/>
      </c>
      <c r="BK70" s="32" t="str">
        <f>IF($B70="","",$AK70*$C70*$E70*Air!$D$14*Air!$I$10)</f>
        <v/>
      </c>
      <c r="BL70" s="32" t="str">
        <f t="shared" si="118"/>
        <v/>
      </c>
      <c r="BM70" s="32" t="str">
        <f t="shared" si="49"/>
        <v/>
      </c>
      <c r="BN70" s="32" t="str">
        <f t="shared" si="119"/>
        <v/>
      </c>
      <c r="BO70" s="254" t="str">
        <f t="shared" si="24"/>
        <v/>
      </c>
      <c r="BP70" s="243"/>
      <c r="BQ70" s="243"/>
      <c r="BR70" s="32" t="str">
        <f t="shared" si="25"/>
        <v/>
      </c>
      <c r="BS70" s="243" t="str">
        <f t="shared" si="50"/>
        <v/>
      </c>
      <c r="BT70" s="243" t="str">
        <f>IF($B70="","",IF(BO70="out",-(BS70*$I70*(2*ABS(BR70)/Air!$D$14)^0.5),(BS70*$I70*(2*ABS(BR70)/Air!$C$14)^0.5)))</f>
        <v/>
      </c>
      <c r="BU70" s="32" t="str">
        <f t="shared" si="51"/>
        <v/>
      </c>
      <c r="BV70" s="217" t="str">
        <f t="shared" si="120"/>
        <v/>
      </c>
      <c r="BW70" s="31" t="str">
        <f t="shared" si="53"/>
        <v/>
      </c>
      <c r="BX70" s="251" t="str">
        <f>IF($B70="","",$AO70*ABS(BW70)/Air!$M$8)</f>
        <v/>
      </c>
      <c r="BY70" s="31" t="str">
        <f t="shared" si="54"/>
        <v/>
      </c>
      <c r="BZ70" s="251" t="str">
        <f>IF($B70="","",$AO70*ABS($AF70-BW70)/Air!$M$8)</f>
        <v/>
      </c>
      <c r="CA70" s="31" t="str">
        <f t="shared" si="55"/>
        <v/>
      </c>
      <c r="CB70" s="31" t="str">
        <f t="shared" si="56"/>
        <v/>
      </c>
      <c r="CC70" s="32" t="str">
        <f>IF($B70="","",(($AF70-BW70)/ABS($AF70-BW70))*Air!$D$14*CB70/2*(($AF70-BW70)^2)*$AI70*$C70)</f>
        <v/>
      </c>
      <c r="CD70" s="32" t="str">
        <f>IF($B70="","",(-BW70/ABS(BW70))*Air!$D$14*BY70/8*(BW70^2)*$AM70*$C70)</f>
        <v/>
      </c>
      <c r="CE70" s="32" t="str">
        <f>IF($B70="","",$AK70*$C70*$E70*Air!$D$14*Air!$I$10)</f>
        <v/>
      </c>
      <c r="CF70" s="32" t="str">
        <f t="shared" si="121"/>
        <v/>
      </c>
      <c r="CG70" s="32" t="str">
        <f t="shared" si="58"/>
        <v/>
      </c>
      <c r="CH70" s="32" t="str">
        <f t="shared" si="122"/>
        <v/>
      </c>
      <c r="CI70" s="254" t="str">
        <f t="shared" si="26"/>
        <v/>
      </c>
      <c r="CJ70" s="243"/>
      <c r="CK70" s="243"/>
      <c r="CL70" s="32" t="str">
        <f t="shared" si="27"/>
        <v/>
      </c>
      <c r="CM70" s="243" t="str">
        <f t="shared" si="60"/>
        <v/>
      </c>
      <c r="CN70" s="243" t="str">
        <f>IF($B70="","",IF(CI70="out",-(CM70*$I70*(2*ABS(CL70)/Air!$D$14)^0.5),(CM70*$I70*(2*ABS(CL70)/Air!$C$14)^0.5)))</f>
        <v/>
      </c>
      <c r="CO70" s="32" t="str">
        <f t="shared" si="61"/>
        <v/>
      </c>
      <c r="CP70" s="217" t="str">
        <f t="shared" si="123"/>
        <v/>
      </c>
      <c r="CQ70" s="31" t="str">
        <f t="shared" si="63"/>
        <v/>
      </c>
      <c r="CR70" s="251" t="str">
        <f>IF($B70="","",$AO70*ABS(CQ70)/Air!$M$8)</f>
        <v/>
      </c>
      <c r="CS70" s="31" t="str">
        <f t="shared" si="64"/>
        <v/>
      </c>
      <c r="CT70" s="251" t="str">
        <f>IF($B70="","",$AO70*ABS($AF70-CQ70)/Air!$M$8)</f>
        <v/>
      </c>
      <c r="CU70" s="31" t="str">
        <f t="shared" si="65"/>
        <v/>
      </c>
      <c r="CV70" s="31" t="str">
        <f t="shared" si="66"/>
        <v/>
      </c>
      <c r="CW70" s="32" t="str">
        <f>IF($B70="","",(($AF70-CQ70)/ABS($AF70-CQ70))*Air!$D$14*CV70/2*(($AF70-CQ70)^2)*$AI70*$C70)</f>
        <v/>
      </c>
      <c r="CX70" s="32" t="str">
        <f>IF($B70="","",(-CQ70/ABS(CQ70))*Air!$D$14*CS70/8*(CQ70^2)*$AM70*$C70)</f>
        <v/>
      </c>
      <c r="CY70" s="32" t="str">
        <f>IF($B70="","",$AK70*$C70*$E70*Air!$D$14*Air!$I$10)</f>
        <v/>
      </c>
      <c r="CZ70" s="32" t="str">
        <f t="shared" si="124"/>
        <v/>
      </c>
      <c r="DA70" s="32" t="str">
        <f t="shared" si="68"/>
        <v/>
      </c>
      <c r="DB70" s="32" t="str">
        <f t="shared" si="125"/>
        <v/>
      </c>
      <c r="DC70" s="254" t="str">
        <f t="shared" si="28"/>
        <v/>
      </c>
      <c r="DD70" s="243"/>
      <c r="DE70" s="243"/>
      <c r="DF70" s="32" t="str">
        <f t="shared" si="29"/>
        <v/>
      </c>
      <c r="DG70" s="243" t="str">
        <f t="shared" si="70"/>
        <v/>
      </c>
      <c r="DH70" s="243" t="str">
        <f>IF($B70="","",IF(DC70="out",-(DG70*$I70*(2*ABS(DF70)/Air!$D$14)^0.5),(DG70*$I70*(2*ABS(DF70)/Air!$C$14)^0.5)))</f>
        <v/>
      </c>
      <c r="DI70" s="32" t="str">
        <f t="shared" si="71"/>
        <v/>
      </c>
      <c r="DJ70" s="217" t="str">
        <f t="shared" si="126"/>
        <v/>
      </c>
      <c r="DK70" s="31" t="str">
        <f t="shared" si="73"/>
        <v/>
      </c>
      <c r="DL70" s="251" t="str">
        <f>IF($B70="","",$AO70*ABS(DK70)/Air!$M$8)</f>
        <v/>
      </c>
      <c r="DM70" s="31" t="str">
        <f t="shared" si="74"/>
        <v/>
      </c>
      <c r="DN70" s="251" t="str">
        <f>IF($B70="","",$AO70*ABS($AF70-DK70)/Air!$M$8)</f>
        <v/>
      </c>
      <c r="DO70" s="31" t="str">
        <f t="shared" si="75"/>
        <v/>
      </c>
      <c r="DP70" s="31" t="str">
        <f t="shared" si="76"/>
        <v/>
      </c>
      <c r="DQ70" s="32" t="str">
        <f>IF($B70="","",(($AF70-DK70)/ABS($AF70-DK70))*Air!$D$14*DP70/2*(($AF70-DK70)^2)*$AI70*$C70)</f>
        <v/>
      </c>
      <c r="DR70" s="32" t="str">
        <f>IF($B70="","",(-DK70/ABS(DK70))*Air!$D$14*DM70/8*(DK70^2)*$AM70*$C70)</f>
        <v/>
      </c>
      <c r="DS70" s="32" t="str">
        <f>IF($B70="","",$AK70*$C70*$E70*Air!$D$14*Air!$I$10)</f>
        <v/>
      </c>
      <c r="DT70" s="32" t="str">
        <f t="shared" si="127"/>
        <v/>
      </c>
      <c r="DU70" s="32" t="str">
        <f t="shared" si="78"/>
        <v/>
      </c>
      <c r="DV70" s="32" t="str">
        <f t="shared" si="128"/>
        <v/>
      </c>
      <c r="DW70" s="254" t="str">
        <f t="shared" si="30"/>
        <v/>
      </c>
      <c r="DX70" s="243"/>
      <c r="DY70" s="243"/>
      <c r="DZ70" s="32" t="str">
        <f t="shared" si="31"/>
        <v/>
      </c>
      <c r="EA70" s="243" t="str">
        <f t="shared" si="80"/>
        <v/>
      </c>
      <c r="EB70" s="243" t="str">
        <f>IF($B70="","",IF(DW70="out",-(EA70*$I70*(2*ABS(DZ70)/Air!$D$14)^0.5),(EA70*$I70*(2*ABS(DZ70)/Air!$C$14)^0.5)))</f>
        <v/>
      </c>
      <c r="EC70" s="32" t="str">
        <f t="shared" si="81"/>
        <v/>
      </c>
      <c r="ED70" s="217" t="str">
        <f t="shared" si="129"/>
        <v/>
      </c>
      <c r="EE70" s="31" t="str">
        <f t="shared" si="83"/>
        <v/>
      </c>
      <c r="EF70" s="251" t="str">
        <f>IF($B70="","",$AO70*ABS(EE70)/Air!$M$8)</f>
        <v/>
      </c>
      <c r="EG70" s="31" t="str">
        <f t="shared" si="84"/>
        <v/>
      </c>
      <c r="EH70" s="251" t="str">
        <f>IF($B70="","",$AO70*ABS($AF70-EE70)/Air!$M$8)</f>
        <v/>
      </c>
      <c r="EI70" s="31" t="str">
        <f t="shared" si="85"/>
        <v/>
      </c>
      <c r="EJ70" s="31" t="str">
        <f t="shared" si="86"/>
        <v/>
      </c>
      <c r="EK70" s="32" t="str">
        <f>IF($B70="","",(($AF70-EE70)/ABS($AF70-EE70))*Air!$D$14*EJ70/2*(($AF70-EE70)^2)*$AI70*$C70)</f>
        <v/>
      </c>
      <c r="EL70" s="32" t="str">
        <f>IF($B70="","",(-EE70/ABS(EE70))*Air!$D$14*EG70/8*(EE70^2)*$AM70*$C70)</f>
        <v/>
      </c>
      <c r="EM70" s="32" t="str">
        <f>IF($B70="","",$AK70*$C70*$E70*Air!$D$14*Air!$I$10)</f>
        <v/>
      </c>
      <c r="EN70" s="32" t="str">
        <f t="shared" si="130"/>
        <v/>
      </c>
      <c r="EO70" s="32" t="str">
        <f t="shared" si="88"/>
        <v/>
      </c>
      <c r="EP70" s="32" t="str">
        <f t="shared" si="131"/>
        <v/>
      </c>
      <c r="EQ70" s="254" t="str">
        <f t="shared" si="32"/>
        <v/>
      </c>
      <c r="ER70" s="243"/>
      <c r="ES70" s="243"/>
      <c r="ET70" s="32" t="str">
        <f t="shared" si="33"/>
        <v/>
      </c>
      <c r="EU70" s="243" t="str">
        <f t="shared" si="90"/>
        <v/>
      </c>
      <c r="EV70" s="243" t="str">
        <f>IF($B70="","",IF(EQ70="out",-(EU70*$I70*(2*ABS(ET70)/Air!$D$14)^0.5),(EU70*$I70*(2*ABS(ET70)/Air!$C$14)^0.5)))</f>
        <v/>
      </c>
      <c r="EW70" s="32" t="str">
        <f t="shared" si="91"/>
        <v/>
      </c>
      <c r="EX70" s="259" t="str">
        <f t="shared" si="132"/>
        <v/>
      </c>
    </row>
    <row r="71" spans="1:154" customFormat="1" x14ac:dyDescent="0.2">
      <c r="A71" s="61"/>
      <c r="B71" s="247"/>
      <c r="C71" s="247"/>
      <c r="D71" s="247"/>
      <c r="E71" s="247"/>
      <c r="F71" s="247"/>
      <c r="G71" s="239"/>
      <c r="H71" s="239"/>
      <c r="I71" s="239"/>
      <c r="J71" s="239"/>
      <c r="K71" s="239"/>
      <c r="L71" s="62"/>
      <c r="M71" s="247"/>
      <c r="N71" s="247"/>
      <c r="O71" s="63"/>
      <c r="P71" s="92" t="str">
        <f t="shared" si="96"/>
        <v/>
      </c>
      <c r="Q71" s="93" t="str">
        <f t="shared" si="20"/>
        <v/>
      </c>
      <c r="R71" s="99" t="str">
        <f t="shared" si="97"/>
        <v/>
      </c>
      <c r="S71" s="100" t="str">
        <f t="shared" si="98"/>
        <v/>
      </c>
      <c r="T71" s="95" t="str">
        <f t="shared" si="99"/>
        <v/>
      </c>
      <c r="U71" s="231"/>
      <c r="V71" s="124" t="str">
        <f t="shared" si="100"/>
        <v/>
      </c>
      <c r="W71" s="125" t="str">
        <f t="shared" si="5"/>
        <v/>
      </c>
      <c r="X71" s="126" t="str">
        <f t="shared" si="101"/>
        <v/>
      </c>
      <c r="Y71" s="126" t="str">
        <f>IF($B71="","",VLOOKUP(X71,Depth!$A$4:$B$1004,2,1))</f>
        <v/>
      </c>
      <c r="Z71" s="127" t="str">
        <f t="shared" si="7"/>
        <v/>
      </c>
      <c r="AA71" s="128" t="str">
        <f t="shared" si="8"/>
        <v/>
      </c>
      <c r="AB71" s="129" t="str">
        <f t="shared" si="102"/>
        <v/>
      </c>
      <c r="AC71" s="129" t="str">
        <f t="shared" si="10"/>
        <v/>
      </c>
      <c r="AD71" s="31" t="str">
        <f t="shared" si="103"/>
        <v/>
      </c>
      <c r="AE71" s="128" t="str">
        <f t="shared" si="104"/>
        <v/>
      </c>
      <c r="AF71" s="130" t="str">
        <f t="shared" si="105"/>
        <v/>
      </c>
      <c r="AG71" s="122" t="str">
        <f t="shared" si="106"/>
        <v/>
      </c>
      <c r="AH71" s="131" t="str">
        <f t="shared" si="15"/>
        <v/>
      </c>
      <c r="AI71" s="132" t="str">
        <f t="shared" si="107"/>
        <v/>
      </c>
      <c r="AJ71" s="128"/>
      <c r="AK71" s="159" t="str">
        <f t="shared" si="108"/>
        <v/>
      </c>
      <c r="AL71" s="128" t="str">
        <f t="shared" si="109"/>
        <v/>
      </c>
      <c r="AM71" s="128" t="str">
        <f t="shared" si="110"/>
        <v/>
      </c>
      <c r="AN71" s="128" t="str">
        <f t="shared" si="111"/>
        <v/>
      </c>
      <c r="AO71" s="128" t="str">
        <f t="shared" si="38"/>
        <v/>
      </c>
      <c r="AP71" s="160" t="str">
        <f t="shared" si="112"/>
        <v/>
      </c>
      <c r="AQ71" s="31"/>
      <c r="AR71" s="174" t="str">
        <f>IF($B71="","",Air!$C$17*((J71-K71)/10)^Air!$C$28)</f>
        <v/>
      </c>
      <c r="AS71" s="36" t="str">
        <f>IF($B71="","",IF(E$8=B71,E$7,Air!$C$14/2*AR71^2))</f>
        <v/>
      </c>
      <c r="AT71" s="32" t="str">
        <f t="shared" si="113"/>
        <v/>
      </c>
      <c r="AU71" s="32" t="str">
        <f t="shared" si="114"/>
        <v/>
      </c>
      <c r="AV71" s="32" t="str">
        <f>IF($B71="","",Air!$I$11-AU71*Air!$C$14*Air!$I$10-AS71)</f>
        <v/>
      </c>
      <c r="AW71" s="175" t="str">
        <f t="shared" si="115"/>
        <v/>
      </c>
      <c r="AX71" s="175" t="str">
        <f>IF($B71="","",AW71*Air!$C$14*Air!$I$10)</f>
        <v/>
      </c>
      <c r="AY71" s="176" t="str">
        <f>IF($B71="","",AW71*Air!$D$14*Air!$I$10)</f>
        <v/>
      </c>
      <c r="AZ71" s="62"/>
      <c r="BA71" s="250" t="str">
        <f t="shared" si="22"/>
        <v/>
      </c>
      <c r="BB71" s="128" t="str">
        <f t="shared" si="116"/>
        <v/>
      </c>
      <c r="BC71" s="31" t="str">
        <f t="shared" si="117"/>
        <v/>
      </c>
      <c r="BD71" s="251" t="str">
        <f>IF($B71="","",$AO71*ABS(BC71)/Air!$M$8)</f>
        <v/>
      </c>
      <c r="BE71" s="31" t="str">
        <f t="shared" si="45"/>
        <v/>
      </c>
      <c r="BF71" s="251" t="str">
        <f>IF($B71="","",$AO71*ABS($AF71-BC71)/Air!$M$8)</f>
        <v/>
      </c>
      <c r="BG71" s="31" t="str">
        <f t="shared" si="46"/>
        <v/>
      </c>
      <c r="BH71" s="252" t="str">
        <f t="shared" si="47"/>
        <v/>
      </c>
      <c r="BI71" s="32" t="str">
        <f>IF($B71="","",(($AF71-BC71)/ABS($AF71-BC71))*Air!$D$14*BH71/2*(($AF71-BC71)^2)*$AI71*$C71)</f>
        <v/>
      </c>
      <c r="BJ71" s="32" t="str">
        <f>IF($B71="","",(-BC71/ABS(BC71))*Air!$D$14*BE71/8*(BC71^2)*$AM71*$C71)</f>
        <v/>
      </c>
      <c r="BK71" s="32" t="str">
        <f>IF($B71="","",$AK71*$C71*$E71*Air!$D$14*Air!$I$10)</f>
        <v/>
      </c>
      <c r="BL71" s="32" t="str">
        <f t="shared" si="118"/>
        <v/>
      </c>
      <c r="BM71" s="32" t="str">
        <f t="shared" si="49"/>
        <v/>
      </c>
      <c r="BN71" s="32" t="str">
        <f t="shared" si="119"/>
        <v/>
      </c>
      <c r="BO71" s="254" t="str">
        <f t="shared" si="24"/>
        <v/>
      </c>
      <c r="BP71" s="243"/>
      <c r="BQ71" s="243"/>
      <c r="BR71" s="32" t="str">
        <f t="shared" si="25"/>
        <v/>
      </c>
      <c r="BS71" s="243" t="str">
        <f t="shared" si="50"/>
        <v/>
      </c>
      <c r="BT71" s="243" t="str">
        <f>IF($B71="","",IF(BO71="out",-(BS71*$I71*(2*ABS(BR71)/Air!$D$14)^0.5),(BS71*$I71*(2*ABS(BR71)/Air!$C$14)^0.5)))</f>
        <v/>
      </c>
      <c r="BU71" s="32" t="str">
        <f t="shared" si="51"/>
        <v/>
      </c>
      <c r="BV71" s="217" t="str">
        <f t="shared" si="120"/>
        <v/>
      </c>
      <c r="BW71" s="31" t="str">
        <f t="shared" si="53"/>
        <v/>
      </c>
      <c r="BX71" s="251" t="str">
        <f>IF($B71="","",$AO71*ABS(BW71)/Air!$M$8)</f>
        <v/>
      </c>
      <c r="BY71" s="31" t="str">
        <f t="shared" si="54"/>
        <v/>
      </c>
      <c r="BZ71" s="251" t="str">
        <f>IF($B71="","",$AO71*ABS($AF71-BW71)/Air!$M$8)</f>
        <v/>
      </c>
      <c r="CA71" s="31" t="str">
        <f t="shared" si="55"/>
        <v/>
      </c>
      <c r="CB71" s="31" t="str">
        <f t="shared" si="56"/>
        <v/>
      </c>
      <c r="CC71" s="32" t="str">
        <f>IF($B71="","",(($AF71-BW71)/ABS($AF71-BW71))*Air!$D$14*CB71/2*(($AF71-BW71)^2)*$AI71*$C71)</f>
        <v/>
      </c>
      <c r="CD71" s="32" t="str">
        <f>IF($B71="","",(-BW71/ABS(BW71))*Air!$D$14*BY71/8*(BW71^2)*$AM71*$C71)</f>
        <v/>
      </c>
      <c r="CE71" s="32" t="str">
        <f>IF($B71="","",$AK71*$C71*$E71*Air!$D$14*Air!$I$10)</f>
        <v/>
      </c>
      <c r="CF71" s="32" t="str">
        <f t="shared" si="121"/>
        <v/>
      </c>
      <c r="CG71" s="32" t="str">
        <f t="shared" si="58"/>
        <v/>
      </c>
      <c r="CH71" s="32" t="str">
        <f t="shared" si="122"/>
        <v/>
      </c>
      <c r="CI71" s="254" t="str">
        <f t="shared" si="26"/>
        <v/>
      </c>
      <c r="CJ71" s="243"/>
      <c r="CK71" s="243"/>
      <c r="CL71" s="32" t="str">
        <f t="shared" si="27"/>
        <v/>
      </c>
      <c r="CM71" s="243" t="str">
        <f t="shared" si="60"/>
        <v/>
      </c>
      <c r="CN71" s="243" t="str">
        <f>IF($B71="","",IF(CI71="out",-(CM71*$I71*(2*ABS(CL71)/Air!$D$14)^0.5),(CM71*$I71*(2*ABS(CL71)/Air!$C$14)^0.5)))</f>
        <v/>
      </c>
      <c r="CO71" s="32" t="str">
        <f t="shared" si="61"/>
        <v/>
      </c>
      <c r="CP71" s="217" t="str">
        <f t="shared" si="123"/>
        <v/>
      </c>
      <c r="CQ71" s="31" t="str">
        <f t="shared" si="63"/>
        <v/>
      </c>
      <c r="CR71" s="251" t="str">
        <f>IF($B71="","",$AO71*ABS(CQ71)/Air!$M$8)</f>
        <v/>
      </c>
      <c r="CS71" s="31" t="str">
        <f t="shared" si="64"/>
        <v/>
      </c>
      <c r="CT71" s="251" t="str">
        <f>IF($B71="","",$AO71*ABS($AF71-CQ71)/Air!$M$8)</f>
        <v/>
      </c>
      <c r="CU71" s="31" t="str">
        <f t="shared" si="65"/>
        <v/>
      </c>
      <c r="CV71" s="31" t="str">
        <f t="shared" si="66"/>
        <v/>
      </c>
      <c r="CW71" s="32" t="str">
        <f>IF($B71="","",(($AF71-CQ71)/ABS($AF71-CQ71))*Air!$D$14*CV71/2*(($AF71-CQ71)^2)*$AI71*$C71)</f>
        <v/>
      </c>
      <c r="CX71" s="32" t="str">
        <f>IF($B71="","",(-CQ71/ABS(CQ71))*Air!$D$14*CS71/8*(CQ71^2)*$AM71*$C71)</f>
        <v/>
      </c>
      <c r="CY71" s="32" t="str">
        <f>IF($B71="","",$AK71*$C71*$E71*Air!$D$14*Air!$I$10)</f>
        <v/>
      </c>
      <c r="CZ71" s="32" t="str">
        <f t="shared" si="124"/>
        <v/>
      </c>
      <c r="DA71" s="32" t="str">
        <f t="shared" si="68"/>
        <v/>
      </c>
      <c r="DB71" s="32" t="str">
        <f t="shared" si="125"/>
        <v/>
      </c>
      <c r="DC71" s="254" t="str">
        <f t="shared" si="28"/>
        <v/>
      </c>
      <c r="DD71" s="243"/>
      <c r="DE71" s="243"/>
      <c r="DF71" s="32" t="str">
        <f t="shared" si="29"/>
        <v/>
      </c>
      <c r="DG71" s="243" t="str">
        <f t="shared" si="70"/>
        <v/>
      </c>
      <c r="DH71" s="243" t="str">
        <f>IF($B71="","",IF(DC71="out",-(DG71*$I71*(2*ABS(DF71)/Air!$D$14)^0.5),(DG71*$I71*(2*ABS(DF71)/Air!$C$14)^0.5)))</f>
        <v/>
      </c>
      <c r="DI71" s="32" t="str">
        <f t="shared" si="71"/>
        <v/>
      </c>
      <c r="DJ71" s="217" t="str">
        <f t="shared" si="126"/>
        <v/>
      </c>
      <c r="DK71" s="31" t="str">
        <f t="shared" si="73"/>
        <v/>
      </c>
      <c r="DL71" s="251" t="str">
        <f>IF($B71="","",$AO71*ABS(DK71)/Air!$M$8)</f>
        <v/>
      </c>
      <c r="DM71" s="31" t="str">
        <f t="shared" si="74"/>
        <v/>
      </c>
      <c r="DN71" s="251" t="str">
        <f>IF($B71="","",$AO71*ABS($AF71-DK71)/Air!$M$8)</f>
        <v/>
      </c>
      <c r="DO71" s="31" t="str">
        <f t="shared" si="75"/>
        <v/>
      </c>
      <c r="DP71" s="31" t="str">
        <f t="shared" si="76"/>
        <v/>
      </c>
      <c r="DQ71" s="32" t="str">
        <f>IF($B71="","",(($AF71-DK71)/ABS($AF71-DK71))*Air!$D$14*DP71/2*(($AF71-DK71)^2)*$AI71*$C71)</f>
        <v/>
      </c>
      <c r="DR71" s="32" t="str">
        <f>IF($B71="","",(-DK71/ABS(DK71))*Air!$D$14*DM71/8*(DK71^2)*$AM71*$C71)</f>
        <v/>
      </c>
      <c r="DS71" s="32" t="str">
        <f>IF($B71="","",$AK71*$C71*$E71*Air!$D$14*Air!$I$10)</f>
        <v/>
      </c>
      <c r="DT71" s="32" t="str">
        <f t="shared" si="127"/>
        <v/>
      </c>
      <c r="DU71" s="32" t="str">
        <f t="shared" si="78"/>
        <v/>
      </c>
      <c r="DV71" s="32" t="str">
        <f t="shared" si="128"/>
        <v/>
      </c>
      <c r="DW71" s="254" t="str">
        <f t="shared" si="30"/>
        <v/>
      </c>
      <c r="DX71" s="243"/>
      <c r="DY71" s="243"/>
      <c r="DZ71" s="32" t="str">
        <f t="shared" si="31"/>
        <v/>
      </c>
      <c r="EA71" s="243" t="str">
        <f t="shared" si="80"/>
        <v/>
      </c>
      <c r="EB71" s="243" t="str">
        <f>IF($B71="","",IF(DW71="out",-(EA71*$I71*(2*ABS(DZ71)/Air!$D$14)^0.5),(EA71*$I71*(2*ABS(DZ71)/Air!$C$14)^0.5)))</f>
        <v/>
      </c>
      <c r="EC71" s="32" t="str">
        <f t="shared" si="81"/>
        <v/>
      </c>
      <c r="ED71" s="217" t="str">
        <f t="shared" si="129"/>
        <v/>
      </c>
      <c r="EE71" s="31" t="str">
        <f t="shared" si="83"/>
        <v/>
      </c>
      <c r="EF71" s="251" t="str">
        <f>IF($B71="","",$AO71*ABS(EE71)/Air!$M$8)</f>
        <v/>
      </c>
      <c r="EG71" s="31" t="str">
        <f t="shared" si="84"/>
        <v/>
      </c>
      <c r="EH71" s="251" t="str">
        <f>IF($B71="","",$AO71*ABS($AF71-EE71)/Air!$M$8)</f>
        <v/>
      </c>
      <c r="EI71" s="31" t="str">
        <f t="shared" si="85"/>
        <v/>
      </c>
      <c r="EJ71" s="31" t="str">
        <f t="shared" si="86"/>
        <v/>
      </c>
      <c r="EK71" s="32" t="str">
        <f>IF($B71="","",(($AF71-EE71)/ABS($AF71-EE71))*Air!$D$14*EJ71/2*(($AF71-EE71)^2)*$AI71*$C71)</f>
        <v/>
      </c>
      <c r="EL71" s="32" t="str">
        <f>IF($B71="","",(-EE71/ABS(EE71))*Air!$D$14*EG71/8*(EE71^2)*$AM71*$C71)</f>
        <v/>
      </c>
      <c r="EM71" s="32" t="str">
        <f>IF($B71="","",$AK71*$C71*$E71*Air!$D$14*Air!$I$10)</f>
        <v/>
      </c>
      <c r="EN71" s="32" t="str">
        <f t="shared" si="130"/>
        <v/>
      </c>
      <c r="EO71" s="32" t="str">
        <f t="shared" si="88"/>
        <v/>
      </c>
      <c r="EP71" s="32" t="str">
        <f t="shared" si="131"/>
        <v/>
      </c>
      <c r="EQ71" s="254" t="str">
        <f t="shared" si="32"/>
        <v/>
      </c>
      <c r="ER71" s="243"/>
      <c r="ES71" s="243"/>
      <c r="ET71" s="32" t="str">
        <f t="shared" si="33"/>
        <v/>
      </c>
      <c r="EU71" s="243" t="str">
        <f t="shared" si="90"/>
        <v/>
      </c>
      <c r="EV71" s="243" t="str">
        <f>IF($B71="","",IF(EQ71="out",-(EU71*$I71*(2*ABS(ET71)/Air!$D$14)^0.5),(EU71*$I71*(2*ABS(ET71)/Air!$C$14)^0.5)))</f>
        <v/>
      </c>
      <c r="EW71" s="32" t="str">
        <f t="shared" si="91"/>
        <v/>
      </c>
      <c r="EX71" s="259" t="str">
        <f t="shared" si="132"/>
        <v/>
      </c>
    </row>
    <row r="72" spans="1:154" customFormat="1" x14ac:dyDescent="0.2">
      <c r="A72" s="61"/>
      <c r="B72" s="247"/>
      <c r="C72" s="247"/>
      <c r="D72" s="247"/>
      <c r="E72" s="247"/>
      <c r="F72" s="247"/>
      <c r="G72" s="239"/>
      <c r="H72" s="239"/>
      <c r="I72" s="239"/>
      <c r="J72" s="239"/>
      <c r="K72" s="239"/>
      <c r="L72" s="62"/>
      <c r="M72" s="247"/>
      <c r="N72" s="247"/>
      <c r="O72" s="63"/>
      <c r="P72" s="92" t="str">
        <f t="shared" si="96"/>
        <v/>
      </c>
      <c r="Q72" s="93" t="str">
        <f t="shared" si="20"/>
        <v/>
      </c>
      <c r="R72" s="99" t="str">
        <f t="shared" si="97"/>
        <v/>
      </c>
      <c r="S72" s="100" t="str">
        <f t="shared" si="98"/>
        <v/>
      </c>
      <c r="T72" s="95" t="str">
        <f t="shared" si="99"/>
        <v/>
      </c>
      <c r="U72" s="231"/>
      <c r="V72" s="124" t="str">
        <f t="shared" si="100"/>
        <v/>
      </c>
      <c r="W72" s="125" t="str">
        <f t="shared" si="5"/>
        <v/>
      </c>
      <c r="X72" s="126" t="str">
        <f t="shared" si="101"/>
        <v/>
      </c>
      <c r="Y72" s="126" t="str">
        <f>IF($B72="","",VLOOKUP(X72,Depth!$A$4:$B$1004,2,1))</f>
        <v/>
      </c>
      <c r="Z72" s="127" t="str">
        <f t="shared" si="7"/>
        <v/>
      </c>
      <c r="AA72" s="128" t="str">
        <f t="shared" si="8"/>
        <v/>
      </c>
      <c r="AB72" s="129" t="str">
        <f t="shared" si="102"/>
        <v/>
      </c>
      <c r="AC72" s="129" t="str">
        <f t="shared" si="10"/>
        <v/>
      </c>
      <c r="AD72" s="31" t="str">
        <f t="shared" si="103"/>
        <v/>
      </c>
      <c r="AE72" s="128" t="str">
        <f t="shared" si="104"/>
        <v/>
      </c>
      <c r="AF72" s="130" t="str">
        <f t="shared" si="105"/>
        <v/>
      </c>
      <c r="AG72" s="122" t="str">
        <f t="shared" si="106"/>
        <v/>
      </c>
      <c r="AH72" s="131" t="str">
        <f t="shared" si="15"/>
        <v/>
      </c>
      <c r="AI72" s="132" t="str">
        <f t="shared" si="107"/>
        <v/>
      </c>
      <c r="AJ72" s="128"/>
      <c r="AK72" s="159" t="str">
        <f t="shared" si="108"/>
        <v/>
      </c>
      <c r="AL72" s="128" t="str">
        <f t="shared" si="109"/>
        <v/>
      </c>
      <c r="AM72" s="128" t="str">
        <f t="shared" si="110"/>
        <v/>
      </c>
      <c r="AN72" s="128" t="str">
        <f t="shared" si="111"/>
        <v/>
      </c>
      <c r="AO72" s="128" t="str">
        <f t="shared" si="38"/>
        <v/>
      </c>
      <c r="AP72" s="160" t="str">
        <f t="shared" si="112"/>
        <v/>
      </c>
      <c r="AQ72" s="31"/>
      <c r="AR72" s="174" t="str">
        <f>IF($B72="","",Air!$C$17*((J72-K72)/10)^Air!$C$28)</f>
        <v/>
      </c>
      <c r="AS72" s="36" t="str">
        <f>IF($B72="","",IF(E$8=B72,E$7,Air!$C$14/2*AR72^2))</f>
        <v/>
      </c>
      <c r="AT72" s="32" t="str">
        <f t="shared" si="113"/>
        <v/>
      </c>
      <c r="AU72" s="32" t="str">
        <f t="shared" si="114"/>
        <v/>
      </c>
      <c r="AV72" s="32" t="str">
        <f>IF($B72="","",Air!$I$11-AU72*Air!$C$14*Air!$I$10-AS72)</f>
        <v/>
      </c>
      <c r="AW72" s="175" t="str">
        <f t="shared" si="115"/>
        <v/>
      </c>
      <c r="AX72" s="175" t="str">
        <f>IF($B72="","",AW72*Air!$C$14*Air!$I$10)</f>
        <v/>
      </c>
      <c r="AY72" s="176" t="str">
        <f>IF($B72="","",AW72*Air!$D$14*Air!$I$10)</f>
        <v/>
      </c>
      <c r="AZ72" s="62"/>
      <c r="BA72" s="250" t="str">
        <f t="shared" si="22"/>
        <v/>
      </c>
      <c r="BB72" s="128" t="str">
        <f t="shared" si="116"/>
        <v/>
      </c>
      <c r="BC72" s="31" t="str">
        <f t="shared" si="117"/>
        <v/>
      </c>
      <c r="BD72" s="251" t="str">
        <f>IF($B72="","",$AO72*ABS(BC72)/Air!$M$8)</f>
        <v/>
      </c>
      <c r="BE72" s="31" t="str">
        <f t="shared" si="45"/>
        <v/>
      </c>
      <c r="BF72" s="251" t="str">
        <f>IF($B72="","",$AO72*ABS($AF72-BC72)/Air!$M$8)</f>
        <v/>
      </c>
      <c r="BG72" s="31" t="str">
        <f t="shared" si="46"/>
        <v/>
      </c>
      <c r="BH72" s="252" t="str">
        <f t="shared" si="47"/>
        <v/>
      </c>
      <c r="BI72" s="32" t="str">
        <f>IF($B72="","",(($AF72-BC72)/ABS($AF72-BC72))*Air!$D$14*BH72/2*(($AF72-BC72)^2)*$AI72*$C72)</f>
        <v/>
      </c>
      <c r="BJ72" s="32" t="str">
        <f>IF($B72="","",(-BC72/ABS(BC72))*Air!$D$14*BE72/8*(BC72^2)*$AM72*$C72)</f>
        <v/>
      </c>
      <c r="BK72" s="32" t="str">
        <f>IF($B72="","",$AK72*$C72*$E72*Air!$D$14*Air!$I$10)</f>
        <v/>
      </c>
      <c r="BL72" s="32" t="str">
        <f t="shared" si="118"/>
        <v/>
      </c>
      <c r="BM72" s="32" t="str">
        <f t="shared" si="49"/>
        <v/>
      </c>
      <c r="BN72" s="32" t="str">
        <f t="shared" si="119"/>
        <v/>
      </c>
      <c r="BO72" s="254" t="str">
        <f t="shared" si="24"/>
        <v/>
      </c>
      <c r="BP72" s="243"/>
      <c r="BQ72" s="243"/>
      <c r="BR72" s="32" t="str">
        <f t="shared" si="25"/>
        <v/>
      </c>
      <c r="BS72" s="243" t="str">
        <f t="shared" si="50"/>
        <v/>
      </c>
      <c r="BT72" s="243" t="str">
        <f>IF($B72="","",IF(BO72="out",-(BS72*$I72*(2*ABS(BR72)/Air!$D$14)^0.5),(BS72*$I72*(2*ABS(BR72)/Air!$C$14)^0.5)))</f>
        <v/>
      </c>
      <c r="BU72" s="32" t="str">
        <f t="shared" si="51"/>
        <v/>
      </c>
      <c r="BV72" s="217" t="str">
        <f t="shared" si="120"/>
        <v/>
      </c>
      <c r="BW72" s="31" t="str">
        <f t="shared" si="53"/>
        <v/>
      </c>
      <c r="BX72" s="251" t="str">
        <f>IF($B72="","",$AO72*ABS(BW72)/Air!$M$8)</f>
        <v/>
      </c>
      <c r="BY72" s="31" t="str">
        <f t="shared" si="54"/>
        <v/>
      </c>
      <c r="BZ72" s="251" t="str">
        <f>IF($B72="","",$AO72*ABS($AF72-BW72)/Air!$M$8)</f>
        <v/>
      </c>
      <c r="CA72" s="31" t="str">
        <f t="shared" si="55"/>
        <v/>
      </c>
      <c r="CB72" s="31" t="str">
        <f t="shared" si="56"/>
        <v/>
      </c>
      <c r="CC72" s="32" t="str">
        <f>IF($B72="","",(($AF72-BW72)/ABS($AF72-BW72))*Air!$D$14*CB72/2*(($AF72-BW72)^2)*$AI72*$C72)</f>
        <v/>
      </c>
      <c r="CD72" s="32" t="str">
        <f>IF($B72="","",(-BW72/ABS(BW72))*Air!$D$14*BY72/8*(BW72^2)*$AM72*$C72)</f>
        <v/>
      </c>
      <c r="CE72" s="32" t="str">
        <f>IF($B72="","",$AK72*$C72*$E72*Air!$D$14*Air!$I$10)</f>
        <v/>
      </c>
      <c r="CF72" s="32" t="str">
        <f t="shared" si="121"/>
        <v/>
      </c>
      <c r="CG72" s="32" t="str">
        <f t="shared" si="58"/>
        <v/>
      </c>
      <c r="CH72" s="32" t="str">
        <f t="shared" si="122"/>
        <v/>
      </c>
      <c r="CI72" s="254" t="str">
        <f t="shared" si="26"/>
        <v/>
      </c>
      <c r="CJ72" s="243"/>
      <c r="CK72" s="243"/>
      <c r="CL72" s="32" t="str">
        <f t="shared" si="27"/>
        <v/>
      </c>
      <c r="CM72" s="243" t="str">
        <f t="shared" si="60"/>
        <v/>
      </c>
      <c r="CN72" s="243" t="str">
        <f>IF($B72="","",IF(CI72="out",-(CM72*$I72*(2*ABS(CL72)/Air!$D$14)^0.5),(CM72*$I72*(2*ABS(CL72)/Air!$C$14)^0.5)))</f>
        <v/>
      </c>
      <c r="CO72" s="32" t="str">
        <f t="shared" si="61"/>
        <v/>
      </c>
      <c r="CP72" s="217" t="str">
        <f t="shared" si="123"/>
        <v/>
      </c>
      <c r="CQ72" s="31" t="str">
        <f t="shared" si="63"/>
        <v/>
      </c>
      <c r="CR72" s="251" t="str">
        <f>IF($B72="","",$AO72*ABS(CQ72)/Air!$M$8)</f>
        <v/>
      </c>
      <c r="CS72" s="31" t="str">
        <f t="shared" si="64"/>
        <v/>
      </c>
      <c r="CT72" s="251" t="str">
        <f>IF($B72="","",$AO72*ABS($AF72-CQ72)/Air!$M$8)</f>
        <v/>
      </c>
      <c r="CU72" s="31" t="str">
        <f t="shared" si="65"/>
        <v/>
      </c>
      <c r="CV72" s="31" t="str">
        <f t="shared" si="66"/>
        <v/>
      </c>
      <c r="CW72" s="32" t="str">
        <f>IF($B72="","",(($AF72-CQ72)/ABS($AF72-CQ72))*Air!$D$14*CV72/2*(($AF72-CQ72)^2)*$AI72*$C72)</f>
        <v/>
      </c>
      <c r="CX72" s="32" t="str">
        <f>IF($B72="","",(-CQ72/ABS(CQ72))*Air!$D$14*CS72/8*(CQ72^2)*$AM72*$C72)</f>
        <v/>
      </c>
      <c r="CY72" s="32" t="str">
        <f>IF($B72="","",$AK72*$C72*$E72*Air!$D$14*Air!$I$10)</f>
        <v/>
      </c>
      <c r="CZ72" s="32" t="str">
        <f t="shared" si="124"/>
        <v/>
      </c>
      <c r="DA72" s="32" t="str">
        <f t="shared" si="68"/>
        <v/>
      </c>
      <c r="DB72" s="32" t="str">
        <f t="shared" si="125"/>
        <v/>
      </c>
      <c r="DC72" s="254" t="str">
        <f t="shared" si="28"/>
        <v/>
      </c>
      <c r="DD72" s="243"/>
      <c r="DE72" s="243"/>
      <c r="DF72" s="32" t="str">
        <f t="shared" si="29"/>
        <v/>
      </c>
      <c r="DG72" s="243" t="str">
        <f t="shared" si="70"/>
        <v/>
      </c>
      <c r="DH72" s="243" t="str">
        <f>IF($B72="","",IF(DC72="out",-(DG72*$I72*(2*ABS(DF72)/Air!$D$14)^0.5),(DG72*$I72*(2*ABS(DF72)/Air!$C$14)^0.5)))</f>
        <v/>
      </c>
      <c r="DI72" s="32" t="str">
        <f t="shared" si="71"/>
        <v/>
      </c>
      <c r="DJ72" s="217" t="str">
        <f t="shared" si="126"/>
        <v/>
      </c>
      <c r="DK72" s="31" t="str">
        <f t="shared" si="73"/>
        <v/>
      </c>
      <c r="DL72" s="251" t="str">
        <f>IF($B72="","",$AO72*ABS(DK72)/Air!$M$8)</f>
        <v/>
      </c>
      <c r="DM72" s="31" t="str">
        <f t="shared" si="74"/>
        <v/>
      </c>
      <c r="DN72" s="251" t="str">
        <f>IF($B72="","",$AO72*ABS($AF72-DK72)/Air!$M$8)</f>
        <v/>
      </c>
      <c r="DO72" s="31" t="str">
        <f t="shared" si="75"/>
        <v/>
      </c>
      <c r="DP72" s="31" t="str">
        <f t="shared" si="76"/>
        <v/>
      </c>
      <c r="DQ72" s="32" t="str">
        <f>IF($B72="","",(($AF72-DK72)/ABS($AF72-DK72))*Air!$D$14*DP72/2*(($AF72-DK72)^2)*$AI72*$C72)</f>
        <v/>
      </c>
      <c r="DR72" s="32" t="str">
        <f>IF($B72="","",(-DK72/ABS(DK72))*Air!$D$14*DM72/8*(DK72^2)*$AM72*$C72)</f>
        <v/>
      </c>
      <c r="DS72" s="32" t="str">
        <f>IF($B72="","",$AK72*$C72*$E72*Air!$D$14*Air!$I$10)</f>
        <v/>
      </c>
      <c r="DT72" s="32" t="str">
        <f t="shared" si="127"/>
        <v/>
      </c>
      <c r="DU72" s="32" t="str">
        <f t="shared" si="78"/>
        <v/>
      </c>
      <c r="DV72" s="32" t="str">
        <f t="shared" si="128"/>
        <v/>
      </c>
      <c r="DW72" s="254" t="str">
        <f t="shared" si="30"/>
        <v/>
      </c>
      <c r="DX72" s="243"/>
      <c r="DY72" s="243"/>
      <c r="DZ72" s="32" t="str">
        <f t="shared" si="31"/>
        <v/>
      </c>
      <c r="EA72" s="243" t="str">
        <f t="shared" si="80"/>
        <v/>
      </c>
      <c r="EB72" s="243" t="str">
        <f>IF($B72="","",IF(DW72="out",-(EA72*$I72*(2*ABS(DZ72)/Air!$D$14)^0.5),(EA72*$I72*(2*ABS(DZ72)/Air!$C$14)^0.5)))</f>
        <v/>
      </c>
      <c r="EC72" s="32" t="str">
        <f t="shared" si="81"/>
        <v/>
      </c>
      <c r="ED72" s="217" t="str">
        <f t="shared" si="129"/>
        <v/>
      </c>
      <c r="EE72" s="31" t="str">
        <f t="shared" si="83"/>
        <v/>
      </c>
      <c r="EF72" s="251" t="str">
        <f>IF($B72="","",$AO72*ABS(EE72)/Air!$M$8)</f>
        <v/>
      </c>
      <c r="EG72" s="31" t="str">
        <f t="shared" si="84"/>
        <v/>
      </c>
      <c r="EH72" s="251" t="str">
        <f>IF($B72="","",$AO72*ABS($AF72-EE72)/Air!$M$8)</f>
        <v/>
      </c>
      <c r="EI72" s="31" t="str">
        <f t="shared" si="85"/>
        <v/>
      </c>
      <c r="EJ72" s="31" t="str">
        <f t="shared" si="86"/>
        <v/>
      </c>
      <c r="EK72" s="32" t="str">
        <f>IF($B72="","",(($AF72-EE72)/ABS($AF72-EE72))*Air!$D$14*EJ72/2*(($AF72-EE72)^2)*$AI72*$C72)</f>
        <v/>
      </c>
      <c r="EL72" s="32" t="str">
        <f>IF($B72="","",(-EE72/ABS(EE72))*Air!$D$14*EG72/8*(EE72^2)*$AM72*$C72)</f>
        <v/>
      </c>
      <c r="EM72" s="32" t="str">
        <f>IF($B72="","",$AK72*$C72*$E72*Air!$D$14*Air!$I$10)</f>
        <v/>
      </c>
      <c r="EN72" s="32" t="str">
        <f t="shared" si="130"/>
        <v/>
      </c>
      <c r="EO72" s="32" t="str">
        <f t="shared" si="88"/>
        <v/>
      </c>
      <c r="EP72" s="32" t="str">
        <f t="shared" si="131"/>
        <v/>
      </c>
      <c r="EQ72" s="254" t="str">
        <f t="shared" si="32"/>
        <v/>
      </c>
      <c r="ER72" s="243"/>
      <c r="ES72" s="243"/>
      <c r="ET72" s="32" t="str">
        <f t="shared" si="33"/>
        <v/>
      </c>
      <c r="EU72" s="243" t="str">
        <f t="shared" si="90"/>
        <v/>
      </c>
      <c r="EV72" s="243" t="str">
        <f>IF($B72="","",IF(EQ72="out",-(EU72*$I72*(2*ABS(ET72)/Air!$D$14)^0.5),(EU72*$I72*(2*ABS(ET72)/Air!$C$14)^0.5)))</f>
        <v/>
      </c>
      <c r="EW72" s="32" t="str">
        <f t="shared" si="91"/>
        <v/>
      </c>
      <c r="EX72" s="259" t="str">
        <f t="shared" si="132"/>
        <v/>
      </c>
    </row>
    <row r="73" spans="1:154" customFormat="1" x14ac:dyDescent="0.2">
      <c r="A73" s="61"/>
      <c r="B73" s="247"/>
      <c r="C73" s="247"/>
      <c r="D73" s="247"/>
      <c r="E73" s="247"/>
      <c r="F73" s="247"/>
      <c r="G73" s="239"/>
      <c r="H73" s="239"/>
      <c r="I73" s="239"/>
      <c r="J73" s="239"/>
      <c r="K73" s="239"/>
      <c r="L73" s="62"/>
      <c r="M73" s="247"/>
      <c r="N73" s="247"/>
      <c r="O73" s="63"/>
      <c r="P73" s="92" t="str">
        <f t="shared" si="96"/>
        <v/>
      </c>
      <c r="Q73" s="93" t="str">
        <f t="shared" si="20"/>
        <v/>
      </c>
      <c r="R73" s="99" t="str">
        <f t="shared" si="97"/>
        <v/>
      </c>
      <c r="S73" s="100" t="str">
        <f t="shared" si="98"/>
        <v/>
      </c>
      <c r="T73" s="95" t="str">
        <f t="shared" si="99"/>
        <v/>
      </c>
      <c r="U73" s="231"/>
      <c r="V73" s="124" t="str">
        <f t="shared" si="100"/>
        <v/>
      </c>
      <c r="W73" s="125" t="str">
        <f t="shared" si="5"/>
        <v/>
      </c>
      <c r="X73" s="126" t="str">
        <f t="shared" si="101"/>
        <v/>
      </c>
      <c r="Y73" s="126" t="str">
        <f>IF($B73="","",VLOOKUP(X73,Depth!$A$4:$B$1004,2,1))</f>
        <v/>
      </c>
      <c r="Z73" s="127" t="str">
        <f t="shared" si="7"/>
        <v/>
      </c>
      <c r="AA73" s="128" t="str">
        <f t="shared" si="8"/>
        <v/>
      </c>
      <c r="AB73" s="129" t="str">
        <f t="shared" si="102"/>
        <v/>
      </c>
      <c r="AC73" s="129" t="str">
        <f t="shared" si="10"/>
        <v/>
      </c>
      <c r="AD73" s="31" t="str">
        <f t="shared" si="103"/>
        <v/>
      </c>
      <c r="AE73" s="128" t="str">
        <f t="shared" si="104"/>
        <v/>
      </c>
      <c r="AF73" s="130" t="str">
        <f t="shared" si="105"/>
        <v/>
      </c>
      <c r="AG73" s="122" t="str">
        <f t="shared" si="106"/>
        <v/>
      </c>
      <c r="AH73" s="131" t="str">
        <f t="shared" si="15"/>
        <v/>
      </c>
      <c r="AI73" s="132" t="str">
        <f t="shared" si="107"/>
        <v/>
      </c>
      <c r="AJ73" s="128"/>
      <c r="AK73" s="159" t="str">
        <f t="shared" si="108"/>
        <v/>
      </c>
      <c r="AL73" s="128" t="str">
        <f t="shared" si="109"/>
        <v/>
      </c>
      <c r="AM73" s="128" t="str">
        <f t="shared" si="110"/>
        <v/>
      </c>
      <c r="AN73" s="128" t="str">
        <f t="shared" si="111"/>
        <v/>
      </c>
      <c r="AO73" s="128" t="str">
        <f t="shared" si="38"/>
        <v/>
      </c>
      <c r="AP73" s="160" t="str">
        <f t="shared" si="112"/>
        <v/>
      </c>
      <c r="AQ73" s="31"/>
      <c r="AR73" s="174" t="str">
        <f>IF($B73="","",Air!$C$17*((J73-K73)/10)^Air!$C$28)</f>
        <v/>
      </c>
      <c r="AS73" s="36" t="str">
        <f>IF($B73="","",IF(E$8=B73,E$7,Air!$C$14/2*AR73^2))</f>
        <v/>
      </c>
      <c r="AT73" s="32" t="str">
        <f t="shared" si="113"/>
        <v/>
      </c>
      <c r="AU73" s="32" t="str">
        <f t="shared" si="114"/>
        <v/>
      </c>
      <c r="AV73" s="32" t="str">
        <f>IF($B73="","",Air!$I$11-AU73*Air!$C$14*Air!$I$10-AS73)</f>
        <v/>
      </c>
      <c r="AW73" s="175" t="str">
        <f t="shared" si="115"/>
        <v/>
      </c>
      <c r="AX73" s="175" t="str">
        <f>IF($B73="","",AW73*Air!$C$14*Air!$I$10)</f>
        <v/>
      </c>
      <c r="AY73" s="176" t="str">
        <f>IF($B73="","",AW73*Air!$D$14*Air!$I$10)</f>
        <v/>
      </c>
      <c r="AZ73" s="62"/>
      <c r="BA73" s="250" t="str">
        <f t="shared" si="22"/>
        <v/>
      </c>
      <c r="BB73" s="128" t="str">
        <f t="shared" si="116"/>
        <v/>
      </c>
      <c r="BC73" s="31" t="str">
        <f t="shared" si="117"/>
        <v/>
      </c>
      <c r="BD73" s="251" t="str">
        <f>IF($B73="","",$AO73*ABS(BC73)/Air!$M$8)</f>
        <v/>
      </c>
      <c r="BE73" s="31" t="str">
        <f t="shared" si="45"/>
        <v/>
      </c>
      <c r="BF73" s="251" t="str">
        <f>IF($B73="","",$AO73*ABS($AF73-BC73)/Air!$M$8)</f>
        <v/>
      </c>
      <c r="BG73" s="31" t="str">
        <f t="shared" si="46"/>
        <v/>
      </c>
      <c r="BH73" s="252" t="str">
        <f t="shared" si="47"/>
        <v/>
      </c>
      <c r="BI73" s="32" t="str">
        <f>IF($B73="","",(($AF73-BC73)/ABS($AF73-BC73))*Air!$D$14*BH73/2*(($AF73-BC73)^2)*$AI73*$C73)</f>
        <v/>
      </c>
      <c r="BJ73" s="32" t="str">
        <f>IF($B73="","",(-BC73/ABS(BC73))*Air!$D$14*BE73/8*(BC73^2)*$AM73*$C73)</f>
        <v/>
      </c>
      <c r="BK73" s="32" t="str">
        <f>IF($B73="","",$AK73*$C73*$E73*Air!$D$14*Air!$I$10)</f>
        <v/>
      </c>
      <c r="BL73" s="32" t="str">
        <f t="shared" si="118"/>
        <v/>
      </c>
      <c r="BM73" s="32" t="str">
        <f t="shared" si="49"/>
        <v/>
      </c>
      <c r="BN73" s="32" t="str">
        <f t="shared" si="119"/>
        <v/>
      </c>
      <c r="BO73" s="254" t="str">
        <f t="shared" si="24"/>
        <v/>
      </c>
      <c r="BP73" s="243"/>
      <c r="BQ73" s="243"/>
      <c r="BR73" s="32" t="str">
        <f t="shared" si="25"/>
        <v/>
      </c>
      <c r="BS73" s="243" t="str">
        <f t="shared" si="50"/>
        <v/>
      </c>
      <c r="BT73" s="243" t="str">
        <f>IF($B73="","",IF(BO73="out",-(BS73*$I73*(2*ABS(BR73)/Air!$D$14)^0.5),(BS73*$I73*(2*ABS(BR73)/Air!$C$14)^0.5)))</f>
        <v/>
      </c>
      <c r="BU73" s="32" t="str">
        <f t="shared" si="51"/>
        <v/>
      </c>
      <c r="BV73" s="217" t="str">
        <f t="shared" si="120"/>
        <v/>
      </c>
      <c r="BW73" s="31" t="str">
        <f t="shared" si="53"/>
        <v/>
      </c>
      <c r="BX73" s="251" t="str">
        <f>IF($B73="","",$AO73*ABS(BW73)/Air!$M$8)</f>
        <v/>
      </c>
      <c r="BY73" s="31" t="str">
        <f t="shared" si="54"/>
        <v/>
      </c>
      <c r="BZ73" s="251" t="str">
        <f>IF($B73="","",$AO73*ABS($AF73-BW73)/Air!$M$8)</f>
        <v/>
      </c>
      <c r="CA73" s="31" t="str">
        <f t="shared" si="55"/>
        <v/>
      </c>
      <c r="CB73" s="31" t="str">
        <f t="shared" si="56"/>
        <v/>
      </c>
      <c r="CC73" s="32" t="str">
        <f>IF($B73="","",(($AF73-BW73)/ABS($AF73-BW73))*Air!$D$14*CB73/2*(($AF73-BW73)^2)*$AI73*$C73)</f>
        <v/>
      </c>
      <c r="CD73" s="32" t="str">
        <f>IF($B73="","",(-BW73/ABS(BW73))*Air!$D$14*BY73/8*(BW73^2)*$AM73*$C73)</f>
        <v/>
      </c>
      <c r="CE73" s="32" t="str">
        <f>IF($B73="","",$AK73*$C73*$E73*Air!$D$14*Air!$I$10)</f>
        <v/>
      </c>
      <c r="CF73" s="32" t="str">
        <f t="shared" si="121"/>
        <v/>
      </c>
      <c r="CG73" s="32" t="str">
        <f t="shared" si="58"/>
        <v/>
      </c>
      <c r="CH73" s="32" t="str">
        <f t="shared" si="122"/>
        <v/>
      </c>
      <c r="CI73" s="254" t="str">
        <f t="shared" si="26"/>
        <v/>
      </c>
      <c r="CJ73" s="243"/>
      <c r="CK73" s="243"/>
      <c r="CL73" s="32" t="str">
        <f t="shared" si="27"/>
        <v/>
      </c>
      <c r="CM73" s="243" t="str">
        <f t="shared" si="60"/>
        <v/>
      </c>
      <c r="CN73" s="243" t="str">
        <f>IF($B73="","",IF(CI73="out",-(CM73*$I73*(2*ABS(CL73)/Air!$D$14)^0.5),(CM73*$I73*(2*ABS(CL73)/Air!$C$14)^0.5)))</f>
        <v/>
      </c>
      <c r="CO73" s="32" t="str">
        <f t="shared" si="61"/>
        <v/>
      </c>
      <c r="CP73" s="217" t="str">
        <f t="shared" si="123"/>
        <v/>
      </c>
      <c r="CQ73" s="31" t="str">
        <f t="shared" si="63"/>
        <v/>
      </c>
      <c r="CR73" s="251" t="str">
        <f>IF($B73="","",$AO73*ABS(CQ73)/Air!$M$8)</f>
        <v/>
      </c>
      <c r="CS73" s="31" t="str">
        <f t="shared" si="64"/>
        <v/>
      </c>
      <c r="CT73" s="251" t="str">
        <f>IF($B73="","",$AO73*ABS($AF73-CQ73)/Air!$M$8)</f>
        <v/>
      </c>
      <c r="CU73" s="31" t="str">
        <f t="shared" si="65"/>
        <v/>
      </c>
      <c r="CV73" s="31" t="str">
        <f t="shared" si="66"/>
        <v/>
      </c>
      <c r="CW73" s="32" t="str">
        <f>IF($B73="","",(($AF73-CQ73)/ABS($AF73-CQ73))*Air!$D$14*CV73/2*(($AF73-CQ73)^2)*$AI73*$C73)</f>
        <v/>
      </c>
      <c r="CX73" s="32" t="str">
        <f>IF($B73="","",(-CQ73/ABS(CQ73))*Air!$D$14*CS73/8*(CQ73^2)*$AM73*$C73)</f>
        <v/>
      </c>
      <c r="CY73" s="32" t="str">
        <f>IF($B73="","",$AK73*$C73*$E73*Air!$D$14*Air!$I$10)</f>
        <v/>
      </c>
      <c r="CZ73" s="32" t="str">
        <f t="shared" si="124"/>
        <v/>
      </c>
      <c r="DA73" s="32" t="str">
        <f t="shared" si="68"/>
        <v/>
      </c>
      <c r="DB73" s="32" t="str">
        <f t="shared" si="125"/>
        <v/>
      </c>
      <c r="DC73" s="254" t="str">
        <f t="shared" si="28"/>
        <v/>
      </c>
      <c r="DD73" s="243"/>
      <c r="DE73" s="243"/>
      <c r="DF73" s="32" t="str">
        <f t="shared" si="29"/>
        <v/>
      </c>
      <c r="DG73" s="243" t="str">
        <f t="shared" si="70"/>
        <v/>
      </c>
      <c r="DH73" s="243" t="str">
        <f>IF($B73="","",IF(DC73="out",-(DG73*$I73*(2*ABS(DF73)/Air!$D$14)^0.5),(DG73*$I73*(2*ABS(DF73)/Air!$C$14)^0.5)))</f>
        <v/>
      </c>
      <c r="DI73" s="32" t="str">
        <f t="shared" si="71"/>
        <v/>
      </c>
      <c r="DJ73" s="217" t="str">
        <f t="shared" si="126"/>
        <v/>
      </c>
      <c r="DK73" s="31" t="str">
        <f t="shared" si="73"/>
        <v/>
      </c>
      <c r="DL73" s="251" t="str">
        <f>IF($B73="","",$AO73*ABS(DK73)/Air!$M$8)</f>
        <v/>
      </c>
      <c r="DM73" s="31" t="str">
        <f t="shared" si="74"/>
        <v/>
      </c>
      <c r="DN73" s="251" t="str">
        <f>IF($B73="","",$AO73*ABS($AF73-DK73)/Air!$M$8)</f>
        <v/>
      </c>
      <c r="DO73" s="31" t="str">
        <f t="shared" si="75"/>
        <v/>
      </c>
      <c r="DP73" s="31" t="str">
        <f t="shared" si="76"/>
        <v/>
      </c>
      <c r="DQ73" s="32" t="str">
        <f>IF($B73="","",(($AF73-DK73)/ABS($AF73-DK73))*Air!$D$14*DP73/2*(($AF73-DK73)^2)*$AI73*$C73)</f>
        <v/>
      </c>
      <c r="DR73" s="32" t="str">
        <f>IF($B73="","",(-DK73/ABS(DK73))*Air!$D$14*DM73/8*(DK73^2)*$AM73*$C73)</f>
        <v/>
      </c>
      <c r="DS73" s="32" t="str">
        <f>IF($B73="","",$AK73*$C73*$E73*Air!$D$14*Air!$I$10)</f>
        <v/>
      </c>
      <c r="DT73" s="32" t="str">
        <f t="shared" si="127"/>
        <v/>
      </c>
      <c r="DU73" s="32" t="str">
        <f t="shared" si="78"/>
        <v/>
      </c>
      <c r="DV73" s="32" t="str">
        <f t="shared" si="128"/>
        <v/>
      </c>
      <c r="DW73" s="254" t="str">
        <f t="shared" si="30"/>
        <v/>
      </c>
      <c r="DX73" s="243"/>
      <c r="DY73" s="243"/>
      <c r="DZ73" s="32" t="str">
        <f t="shared" si="31"/>
        <v/>
      </c>
      <c r="EA73" s="243" t="str">
        <f t="shared" si="80"/>
        <v/>
      </c>
      <c r="EB73" s="243" t="str">
        <f>IF($B73="","",IF(DW73="out",-(EA73*$I73*(2*ABS(DZ73)/Air!$D$14)^0.5),(EA73*$I73*(2*ABS(DZ73)/Air!$C$14)^0.5)))</f>
        <v/>
      </c>
      <c r="EC73" s="32" t="str">
        <f t="shared" si="81"/>
        <v/>
      </c>
      <c r="ED73" s="217" t="str">
        <f t="shared" si="129"/>
        <v/>
      </c>
      <c r="EE73" s="31" t="str">
        <f t="shared" si="83"/>
        <v/>
      </c>
      <c r="EF73" s="251" t="str">
        <f>IF($B73="","",$AO73*ABS(EE73)/Air!$M$8)</f>
        <v/>
      </c>
      <c r="EG73" s="31" t="str">
        <f t="shared" si="84"/>
        <v/>
      </c>
      <c r="EH73" s="251" t="str">
        <f>IF($B73="","",$AO73*ABS($AF73-EE73)/Air!$M$8)</f>
        <v/>
      </c>
      <c r="EI73" s="31" t="str">
        <f t="shared" si="85"/>
        <v/>
      </c>
      <c r="EJ73" s="31" t="str">
        <f t="shared" si="86"/>
        <v/>
      </c>
      <c r="EK73" s="32" t="str">
        <f>IF($B73="","",(($AF73-EE73)/ABS($AF73-EE73))*Air!$D$14*EJ73/2*(($AF73-EE73)^2)*$AI73*$C73)</f>
        <v/>
      </c>
      <c r="EL73" s="32" t="str">
        <f>IF($B73="","",(-EE73/ABS(EE73))*Air!$D$14*EG73/8*(EE73^2)*$AM73*$C73)</f>
        <v/>
      </c>
      <c r="EM73" s="32" t="str">
        <f>IF($B73="","",$AK73*$C73*$E73*Air!$D$14*Air!$I$10)</f>
        <v/>
      </c>
      <c r="EN73" s="32" t="str">
        <f t="shared" si="130"/>
        <v/>
      </c>
      <c r="EO73" s="32" t="str">
        <f t="shared" si="88"/>
        <v/>
      </c>
      <c r="EP73" s="32" t="str">
        <f t="shared" si="131"/>
        <v/>
      </c>
      <c r="EQ73" s="254" t="str">
        <f t="shared" si="32"/>
        <v/>
      </c>
      <c r="ER73" s="243"/>
      <c r="ES73" s="243"/>
      <c r="ET73" s="32" t="str">
        <f t="shared" si="33"/>
        <v/>
      </c>
      <c r="EU73" s="243" t="str">
        <f t="shared" si="90"/>
        <v/>
      </c>
      <c r="EV73" s="243" t="str">
        <f>IF($B73="","",IF(EQ73="out",-(EU73*$I73*(2*ABS(ET73)/Air!$D$14)^0.5),(EU73*$I73*(2*ABS(ET73)/Air!$C$14)^0.5)))</f>
        <v/>
      </c>
      <c r="EW73" s="32" t="str">
        <f t="shared" si="91"/>
        <v/>
      </c>
      <c r="EX73" s="259" t="str">
        <f t="shared" si="132"/>
        <v/>
      </c>
    </row>
    <row r="74" spans="1:154" customFormat="1" x14ac:dyDescent="0.2">
      <c r="A74" s="61"/>
      <c r="B74" s="247"/>
      <c r="C74" s="247"/>
      <c r="D74" s="247"/>
      <c r="E74" s="247"/>
      <c r="F74" s="247"/>
      <c r="G74" s="239"/>
      <c r="H74" s="239"/>
      <c r="I74" s="239"/>
      <c r="J74" s="239"/>
      <c r="K74" s="239"/>
      <c r="L74" s="62"/>
      <c r="M74" s="247"/>
      <c r="N74" s="247"/>
      <c r="O74" s="63"/>
      <c r="P74" s="92" t="str">
        <f t="shared" si="96"/>
        <v/>
      </c>
      <c r="Q74" s="93" t="str">
        <f t="shared" si="20"/>
        <v/>
      </c>
      <c r="R74" s="99" t="str">
        <f t="shared" si="97"/>
        <v/>
      </c>
      <c r="S74" s="100" t="str">
        <f t="shared" si="98"/>
        <v/>
      </c>
      <c r="T74" s="95" t="str">
        <f t="shared" si="99"/>
        <v/>
      </c>
      <c r="U74" s="231"/>
      <c r="V74" s="124" t="str">
        <f t="shared" si="100"/>
        <v/>
      </c>
      <c r="W74" s="125" t="str">
        <f t="shared" si="5"/>
        <v/>
      </c>
      <c r="X74" s="126" t="str">
        <f t="shared" si="101"/>
        <v/>
      </c>
      <c r="Y74" s="126" t="str">
        <f>IF($B74="","",VLOOKUP(X74,Depth!$A$4:$B$1004,2,1))</f>
        <v/>
      </c>
      <c r="Z74" s="127" t="str">
        <f t="shared" si="7"/>
        <v/>
      </c>
      <c r="AA74" s="128" t="str">
        <f t="shared" si="8"/>
        <v/>
      </c>
      <c r="AB74" s="129" t="str">
        <f t="shared" si="102"/>
        <v/>
      </c>
      <c r="AC74" s="129" t="str">
        <f t="shared" si="10"/>
        <v/>
      </c>
      <c r="AD74" s="31" t="str">
        <f t="shared" si="103"/>
        <v/>
      </c>
      <c r="AE74" s="128" t="str">
        <f t="shared" si="104"/>
        <v/>
      </c>
      <c r="AF74" s="130" t="str">
        <f t="shared" si="105"/>
        <v/>
      </c>
      <c r="AG74" s="122" t="str">
        <f t="shared" si="106"/>
        <v/>
      </c>
      <c r="AH74" s="131" t="str">
        <f t="shared" si="15"/>
        <v/>
      </c>
      <c r="AI74" s="132" t="str">
        <f t="shared" si="107"/>
        <v/>
      </c>
      <c r="AJ74" s="128"/>
      <c r="AK74" s="159" t="str">
        <f t="shared" si="108"/>
        <v/>
      </c>
      <c r="AL74" s="128" t="str">
        <f t="shared" si="109"/>
        <v/>
      </c>
      <c r="AM74" s="128" t="str">
        <f t="shared" si="110"/>
        <v/>
      </c>
      <c r="AN74" s="128" t="str">
        <f t="shared" si="111"/>
        <v/>
      </c>
      <c r="AO74" s="128" t="str">
        <f t="shared" si="38"/>
        <v/>
      </c>
      <c r="AP74" s="160" t="str">
        <f t="shared" si="112"/>
        <v/>
      </c>
      <c r="AQ74" s="31"/>
      <c r="AR74" s="174" t="str">
        <f>IF($B74="","",Air!$C$17*((J74-K74)/10)^Air!$C$28)</f>
        <v/>
      </c>
      <c r="AS74" s="36" t="str">
        <f>IF($B74="","",IF(E$8=B74,E$7,Air!$C$14/2*AR74^2))</f>
        <v/>
      </c>
      <c r="AT74" s="32" t="str">
        <f t="shared" si="113"/>
        <v/>
      </c>
      <c r="AU74" s="32" t="str">
        <f t="shared" si="114"/>
        <v/>
      </c>
      <c r="AV74" s="32" t="str">
        <f>IF($B74="","",Air!$I$11-AU74*Air!$C$14*Air!$I$10-AS74)</f>
        <v/>
      </c>
      <c r="AW74" s="175" t="str">
        <f t="shared" si="115"/>
        <v/>
      </c>
      <c r="AX74" s="175" t="str">
        <f>IF($B74="","",AW74*Air!$C$14*Air!$I$10)</f>
        <v/>
      </c>
      <c r="AY74" s="176" t="str">
        <f>IF($B74="","",AW74*Air!$D$14*Air!$I$10)</f>
        <v/>
      </c>
      <c r="AZ74" s="62"/>
      <c r="BA74" s="250" t="str">
        <f t="shared" si="22"/>
        <v/>
      </c>
      <c r="BB74" s="128" t="str">
        <f t="shared" si="116"/>
        <v/>
      </c>
      <c r="BC74" s="31" t="str">
        <f t="shared" si="117"/>
        <v/>
      </c>
      <c r="BD74" s="251" t="str">
        <f>IF($B74="","",$AO74*ABS(BC74)/Air!$M$8)</f>
        <v/>
      </c>
      <c r="BE74" s="31" t="str">
        <f t="shared" si="45"/>
        <v/>
      </c>
      <c r="BF74" s="251" t="str">
        <f>IF($B74="","",$AO74*ABS($AF74-BC74)/Air!$M$8)</f>
        <v/>
      </c>
      <c r="BG74" s="31" t="str">
        <f t="shared" si="46"/>
        <v/>
      </c>
      <c r="BH74" s="252" t="str">
        <f t="shared" si="47"/>
        <v/>
      </c>
      <c r="BI74" s="32" t="str">
        <f>IF($B74="","",(($AF74-BC74)/ABS($AF74-BC74))*Air!$D$14*BH74/2*(($AF74-BC74)^2)*$AI74*$C74)</f>
        <v/>
      </c>
      <c r="BJ74" s="32" t="str">
        <f>IF($B74="","",(-BC74/ABS(BC74))*Air!$D$14*BE74/8*(BC74^2)*$AM74*$C74)</f>
        <v/>
      </c>
      <c r="BK74" s="32" t="str">
        <f>IF($B74="","",$AK74*$C74*$E74*Air!$D$14*Air!$I$10)</f>
        <v/>
      </c>
      <c r="BL74" s="32" t="str">
        <f t="shared" si="118"/>
        <v/>
      </c>
      <c r="BM74" s="32" t="str">
        <f t="shared" si="49"/>
        <v/>
      </c>
      <c r="BN74" s="32" t="str">
        <f t="shared" si="119"/>
        <v/>
      </c>
      <c r="BO74" s="254" t="str">
        <f t="shared" si="24"/>
        <v/>
      </c>
      <c r="BP74" s="243"/>
      <c r="BQ74" s="243"/>
      <c r="BR74" s="32" t="str">
        <f t="shared" si="25"/>
        <v/>
      </c>
      <c r="BS74" s="243" t="str">
        <f t="shared" si="50"/>
        <v/>
      </c>
      <c r="BT74" s="243" t="str">
        <f>IF($B74="","",IF(BO74="out",-(BS74*$I74*(2*ABS(BR74)/Air!$D$14)^0.5),(BS74*$I74*(2*ABS(BR74)/Air!$C$14)^0.5)))</f>
        <v/>
      </c>
      <c r="BU74" s="32" t="str">
        <f t="shared" si="51"/>
        <v/>
      </c>
      <c r="BV74" s="217" t="str">
        <f t="shared" si="120"/>
        <v/>
      </c>
      <c r="BW74" s="31" t="str">
        <f t="shared" si="53"/>
        <v/>
      </c>
      <c r="BX74" s="251" t="str">
        <f>IF($B74="","",$AO74*ABS(BW74)/Air!$M$8)</f>
        <v/>
      </c>
      <c r="BY74" s="31" t="str">
        <f t="shared" si="54"/>
        <v/>
      </c>
      <c r="BZ74" s="251" t="str">
        <f>IF($B74="","",$AO74*ABS($AF74-BW74)/Air!$M$8)</f>
        <v/>
      </c>
      <c r="CA74" s="31" t="str">
        <f t="shared" si="55"/>
        <v/>
      </c>
      <c r="CB74" s="31" t="str">
        <f t="shared" si="56"/>
        <v/>
      </c>
      <c r="CC74" s="32" t="str">
        <f>IF($B74="","",(($AF74-BW74)/ABS($AF74-BW74))*Air!$D$14*CB74/2*(($AF74-BW74)^2)*$AI74*$C74)</f>
        <v/>
      </c>
      <c r="CD74" s="32" t="str">
        <f>IF($B74="","",(-BW74/ABS(BW74))*Air!$D$14*BY74/8*(BW74^2)*$AM74*$C74)</f>
        <v/>
      </c>
      <c r="CE74" s="32" t="str">
        <f>IF($B74="","",$AK74*$C74*$E74*Air!$D$14*Air!$I$10)</f>
        <v/>
      </c>
      <c r="CF74" s="32" t="str">
        <f t="shared" si="121"/>
        <v/>
      </c>
      <c r="CG74" s="32" t="str">
        <f t="shared" si="58"/>
        <v/>
      </c>
      <c r="CH74" s="32" t="str">
        <f t="shared" si="122"/>
        <v/>
      </c>
      <c r="CI74" s="254" t="str">
        <f t="shared" si="26"/>
        <v/>
      </c>
      <c r="CJ74" s="243"/>
      <c r="CK74" s="243"/>
      <c r="CL74" s="32" t="str">
        <f t="shared" si="27"/>
        <v/>
      </c>
      <c r="CM74" s="243" t="str">
        <f t="shared" si="60"/>
        <v/>
      </c>
      <c r="CN74" s="243" t="str">
        <f>IF($B74="","",IF(CI74="out",-(CM74*$I74*(2*ABS(CL74)/Air!$D$14)^0.5),(CM74*$I74*(2*ABS(CL74)/Air!$C$14)^0.5)))</f>
        <v/>
      </c>
      <c r="CO74" s="32" t="str">
        <f t="shared" si="61"/>
        <v/>
      </c>
      <c r="CP74" s="217" t="str">
        <f t="shared" si="123"/>
        <v/>
      </c>
      <c r="CQ74" s="31" t="str">
        <f t="shared" si="63"/>
        <v/>
      </c>
      <c r="CR74" s="251" t="str">
        <f>IF($B74="","",$AO74*ABS(CQ74)/Air!$M$8)</f>
        <v/>
      </c>
      <c r="CS74" s="31" t="str">
        <f t="shared" si="64"/>
        <v/>
      </c>
      <c r="CT74" s="251" t="str">
        <f>IF($B74="","",$AO74*ABS($AF74-CQ74)/Air!$M$8)</f>
        <v/>
      </c>
      <c r="CU74" s="31" t="str">
        <f t="shared" si="65"/>
        <v/>
      </c>
      <c r="CV74" s="31" t="str">
        <f t="shared" si="66"/>
        <v/>
      </c>
      <c r="CW74" s="32" t="str">
        <f>IF($B74="","",(($AF74-CQ74)/ABS($AF74-CQ74))*Air!$D$14*CV74/2*(($AF74-CQ74)^2)*$AI74*$C74)</f>
        <v/>
      </c>
      <c r="CX74" s="32" t="str">
        <f>IF($B74="","",(-CQ74/ABS(CQ74))*Air!$D$14*CS74/8*(CQ74^2)*$AM74*$C74)</f>
        <v/>
      </c>
      <c r="CY74" s="32" t="str">
        <f>IF($B74="","",$AK74*$C74*$E74*Air!$D$14*Air!$I$10)</f>
        <v/>
      </c>
      <c r="CZ74" s="32" t="str">
        <f t="shared" si="124"/>
        <v/>
      </c>
      <c r="DA74" s="32" t="str">
        <f t="shared" si="68"/>
        <v/>
      </c>
      <c r="DB74" s="32" t="str">
        <f t="shared" si="125"/>
        <v/>
      </c>
      <c r="DC74" s="254" t="str">
        <f t="shared" si="28"/>
        <v/>
      </c>
      <c r="DD74" s="243"/>
      <c r="DE74" s="243"/>
      <c r="DF74" s="32" t="str">
        <f t="shared" si="29"/>
        <v/>
      </c>
      <c r="DG74" s="243" t="str">
        <f t="shared" si="70"/>
        <v/>
      </c>
      <c r="DH74" s="243" t="str">
        <f>IF($B74="","",IF(DC74="out",-(DG74*$I74*(2*ABS(DF74)/Air!$D$14)^0.5),(DG74*$I74*(2*ABS(DF74)/Air!$C$14)^0.5)))</f>
        <v/>
      </c>
      <c r="DI74" s="32" t="str">
        <f t="shared" si="71"/>
        <v/>
      </c>
      <c r="DJ74" s="217" t="str">
        <f t="shared" si="126"/>
        <v/>
      </c>
      <c r="DK74" s="31" t="str">
        <f t="shared" si="73"/>
        <v/>
      </c>
      <c r="DL74" s="251" t="str">
        <f>IF($B74="","",$AO74*ABS(DK74)/Air!$M$8)</f>
        <v/>
      </c>
      <c r="DM74" s="31" t="str">
        <f t="shared" si="74"/>
        <v/>
      </c>
      <c r="DN74" s="251" t="str">
        <f>IF($B74="","",$AO74*ABS($AF74-DK74)/Air!$M$8)</f>
        <v/>
      </c>
      <c r="DO74" s="31" t="str">
        <f t="shared" si="75"/>
        <v/>
      </c>
      <c r="DP74" s="31" t="str">
        <f t="shared" si="76"/>
        <v/>
      </c>
      <c r="DQ74" s="32" t="str">
        <f>IF($B74="","",(($AF74-DK74)/ABS($AF74-DK74))*Air!$D$14*DP74/2*(($AF74-DK74)^2)*$AI74*$C74)</f>
        <v/>
      </c>
      <c r="DR74" s="32" t="str">
        <f>IF($B74="","",(-DK74/ABS(DK74))*Air!$D$14*DM74/8*(DK74^2)*$AM74*$C74)</f>
        <v/>
      </c>
      <c r="DS74" s="32" t="str">
        <f>IF($B74="","",$AK74*$C74*$E74*Air!$D$14*Air!$I$10)</f>
        <v/>
      </c>
      <c r="DT74" s="32" t="str">
        <f t="shared" si="127"/>
        <v/>
      </c>
      <c r="DU74" s="32" t="str">
        <f t="shared" si="78"/>
        <v/>
      </c>
      <c r="DV74" s="32" t="str">
        <f t="shared" si="128"/>
        <v/>
      </c>
      <c r="DW74" s="254" t="str">
        <f t="shared" si="30"/>
        <v/>
      </c>
      <c r="DX74" s="243"/>
      <c r="DY74" s="243"/>
      <c r="DZ74" s="32" t="str">
        <f t="shared" si="31"/>
        <v/>
      </c>
      <c r="EA74" s="243" t="str">
        <f t="shared" si="80"/>
        <v/>
      </c>
      <c r="EB74" s="243" t="str">
        <f>IF($B74="","",IF(DW74="out",-(EA74*$I74*(2*ABS(DZ74)/Air!$D$14)^0.5),(EA74*$I74*(2*ABS(DZ74)/Air!$C$14)^0.5)))</f>
        <v/>
      </c>
      <c r="EC74" s="32" t="str">
        <f t="shared" si="81"/>
        <v/>
      </c>
      <c r="ED74" s="217" t="str">
        <f t="shared" si="129"/>
        <v/>
      </c>
      <c r="EE74" s="31" t="str">
        <f t="shared" si="83"/>
        <v/>
      </c>
      <c r="EF74" s="251" t="str">
        <f>IF($B74="","",$AO74*ABS(EE74)/Air!$M$8)</f>
        <v/>
      </c>
      <c r="EG74" s="31" t="str">
        <f t="shared" si="84"/>
        <v/>
      </c>
      <c r="EH74" s="251" t="str">
        <f>IF($B74="","",$AO74*ABS($AF74-EE74)/Air!$M$8)</f>
        <v/>
      </c>
      <c r="EI74" s="31" t="str">
        <f t="shared" si="85"/>
        <v/>
      </c>
      <c r="EJ74" s="31" t="str">
        <f t="shared" si="86"/>
        <v/>
      </c>
      <c r="EK74" s="32" t="str">
        <f>IF($B74="","",(($AF74-EE74)/ABS($AF74-EE74))*Air!$D$14*EJ74/2*(($AF74-EE74)^2)*$AI74*$C74)</f>
        <v/>
      </c>
      <c r="EL74" s="32" t="str">
        <f>IF($B74="","",(-EE74/ABS(EE74))*Air!$D$14*EG74/8*(EE74^2)*$AM74*$C74)</f>
        <v/>
      </c>
      <c r="EM74" s="32" t="str">
        <f>IF($B74="","",$AK74*$C74*$E74*Air!$D$14*Air!$I$10)</f>
        <v/>
      </c>
      <c r="EN74" s="32" t="str">
        <f t="shared" si="130"/>
        <v/>
      </c>
      <c r="EO74" s="32" t="str">
        <f t="shared" si="88"/>
        <v/>
      </c>
      <c r="EP74" s="32" t="str">
        <f t="shared" si="131"/>
        <v/>
      </c>
      <c r="EQ74" s="254" t="str">
        <f t="shared" si="32"/>
        <v/>
      </c>
      <c r="ER74" s="243"/>
      <c r="ES74" s="243"/>
      <c r="ET74" s="32" t="str">
        <f t="shared" si="33"/>
        <v/>
      </c>
      <c r="EU74" s="243" t="str">
        <f t="shared" si="90"/>
        <v/>
      </c>
      <c r="EV74" s="243" t="str">
        <f>IF($B74="","",IF(EQ74="out",-(EU74*$I74*(2*ABS(ET74)/Air!$D$14)^0.5),(EU74*$I74*(2*ABS(ET74)/Air!$C$14)^0.5)))</f>
        <v/>
      </c>
      <c r="EW74" s="32" t="str">
        <f t="shared" si="91"/>
        <v/>
      </c>
      <c r="EX74" s="259" t="str">
        <f t="shared" si="132"/>
        <v/>
      </c>
    </row>
    <row r="75" spans="1:154" customFormat="1" x14ac:dyDescent="0.2">
      <c r="A75" s="61"/>
      <c r="B75" s="247"/>
      <c r="C75" s="247"/>
      <c r="D75" s="247"/>
      <c r="E75" s="247"/>
      <c r="F75" s="247"/>
      <c r="G75" s="239"/>
      <c r="H75" s="239"/>
      <c r="I75" s="239"/>
      <c r="J75" s="239"/>
      <c r="K75" s="239"/>
      <c r="L75" s="62"/>
      <c r="M75" s="247"/>
      <c r="N75" s="247"/>
      <c r="O75" s="63"/>
      <c r="P75" s="92" t="str">
        <f t="shared" si="96"/>
        <v/>
      </c>
      <c r="Q75" s="93" t="str">
        <f t="shared" si="20"/>
        <v/>
      </c>
      <c r="R75" s="99" t="str">
        <f t="shared" si="97"/>
        <v/>
      </c>
      <c r="S75" s="100" t="str">
        <f t="shared" si="98"/>
        <v/>
      </c>
      <c r="T75" s="95" t="str">
        <f t="shared" si="99"/>
        <v/>
      </c>
      <c r="U75" s="231"/>
      <c r="V75" s="124" t="str">
        <f t="shared" si="100"/>
        <v/>
      </c>
      <c r="W75" s="125" t="str">
        <f t="shared" si="5"/>
        <v/>
      </c>
      <c r="X75" s="126" t="str">
        <f t="shared" si="101"/>
        <v/>
      </c>
      <c r="Y75" s="126" t="str">
        <f>IF($B75="","",VLOOKUP(X75,Depth!$A$4:$B$1004,2,1))</f>
        <v/>
      </c>
      <c r="Z75" s="127" t="str">
        <f t="shared" si="7"/>
        <v/>
      </c>
      <c r="AA75" s="128" t="str">
        <f t="shared" si="8"/>
        <v/>
      </c>
      <c r="AB75" s="129" t="str">
        <f t="shared" si="102"/>
        <v/>
      </c>
      <c r="AC75" s="129" t="str">
        <f t="shared" si="10"/>
        <v/>
      </c>
      <c r="AD75" s="31" t="str">
        <f t="shared" si="103"/>
        <v/>
      </c>
      <c r="AE75" s="128" t="str">
        <f t="shared" si="104"/>
        <v/>
      </c>
      <c r="AF75" s="130" t="str">
        <f t="shared" si="105"/>
        <v/>
      </c>
      <c r="AG75" s="122" t="str">
        <f t="shared" si="106"/>
        <v/>
      </c>
      <c r="AH75" s="131" t="str">
        <f t="shared" si="15"/>
        <v/>
      </c>
      <c r="AI75" s="132" t="str">
        <f t="shared" si="107"/>
        <v/>
      </c>
      <c r="AJ75" s="128"/>
      <c r="AK75" s="159" t="str">
        <f t="shared" si="108"/>
        <v/>
      </c>
      <c r="AL75" s="128" t="str">
        <f t="shared" si="109"/>
        <v/>
      </c>
      <c r="AM75" s="128" t="str">
        <f t="shared" si="110"/>
        <v/>
      </c>
      <c r="AN75" s="128" t="str">
        <f t="shared" si="111"/>
        <v/>
      </c>
      <c r="AO75" s="128" t="str">
        <f t="shared" si="38"/>
        <v/>
      </c>
      <c r="AP75" s="160" t="str">
        <f t="shared" si="112"/>
        <v/>
      </c>
      <c r="AQ75" s="31"/>
      <c r="AR75" s="174" t="str">
        <f>IF($B75="","",Air!$C$17*((J75-K75)/10)^Air!$C$28)</f>
        <v/>
      </c>
      <c r="AS75" s="36" t="str">
        <f>IF($B75="","",IF(E$8=B75,E$7,Air!$C$14/2*AR75^2))</f>
        <v/>
      </c>
      <c r="AT75" s="32" t="str">
        <f t="shared" si="113"/>
        <v/>
      </c>
      <c r="AU75" s="32" t="str">
        <f t="shared" si="114"/>
        <v/>
      </c>
      <c r="AV75" s="32" t="str">
        <f>IF($B75="","",Air!$I$11-AU75*Air!$C$14*Air!$I$10-AS75)</f>
        <v/>
      </c>
      <c r="AW75" s="175" t="str">
        <f t="shared" si="115"/>
        <v/>
      </c>
      <c r="AX75" s="175" t="str">
        <f>IF($B75="","",AW75*Air!$C$14*Air!$I$10)</f>
        <v/>
      </c>
      <c r="AY75" s="176" t="str">
        <f>IF($B75="","",AW75*Air!$D$14*Air!$I$10)</f>
        <v/>
      </c>
      <c r="AZ75" s="62"/>
      <c r="BA75" s="250" t="str">
        <f t="shared" si="22"/>
        <v/>
      </c>
      <c r="BB75" s="128" t="str">
        <f t="shared" si="116"/>
        <v/>
      </c>
      <c r="BC75" s="31" t="str">
        <f t="shared" si="117"/>
        <v/>
      </c>
      <c r="BD75" s="251" t="str">
        <f>IF($B75="","",$AO75*ABS(BC75)/Air!$M$8)</f>
        <v/>
      </c>
      <c r="BE75" s="31" t="str">
        <f t="shared" si="45"/>
        <v/>
      </c>
      <c r="BF75" s="251" t="str">
        <f>IF($B75="","",$AO75*ABS($AF75-BC75)/Air!$M$8)</f>
        <v/>
      </c>
      <c r="BG75" s="31" t="str">
        <f t="shared" si="46"/>
        <v/>
      </c>
      <c r="BH75" s="252" t="str">
        <f t="shared" si="47"/>
        <v/>
      </c>
      <c r="BI75" s="32" t="str">
        <f>IF($B75="","",(($AF75-BC75)/ABS($AF75-BC75))*Air!$D$14*BH75/2*(($AF75-BC75)^2)*$AI75*$C75)</f>
        <v/>
      </c>
      <c r="BJ75" s="32" t="str">
        <f>IF($B75="","",(-BC75/ABS(BC75))*Air!$D$14*BE75/8*(BC75^2)*$AM75*$C75)</f>
        <v/>
      </c>
      <c r="BK75" s="32" t="str">
        <f>IF($B75="","",$AK75*$C75*$E75*Air!$D$14*Air!$I$10)</f>
        <v/>
      </c>
      <c r="BL75" s="32" t="str">
        <f t="shared" si="118"/>
        <v/>
      </c>
      <c r="BM75" s="32" t="str">
        <f t="shared" si="49"/>
        <v/>
      </c>
      <c r="BN75" s="32" t="str">
        <f t="shared" si="119"/>
        <v/>
      </c>
      <c r="BO75" s="254" t="str">
        <f t="shared" si="24"/>
        <v/>
      </c>
      <c r="BP75" s="243"/>
      <c r="BQ75" s="243"/>
      <c r="BR75" s="32" t="str">
        <f t="shared" si="25"/>
        <v/>
      </c>
      <c r="BS75" s="243" t="str">
        <f t="shared" si="50"/>
        <v/>
      </c>
      <c r="BT75" s="243" t="str">
        <f>IF($B75="","",IF(BO75="out",-(BS75*$I75*(2*ABS(BR75)/Air!$D$14)^0.5),(BS75*$I75*(2*ABS(BR75)/Air!$C$14)^0.5)))</f>
        <v/>
      </c>
      <c r="BU75" s="32" t="str">
        <f t="shared" si="51"/>
        <v/>
      </c>
      <c r="BV75" s="217" t="str">
        <f t="shared" si="120"/>
        <v/>
      </c>
      <c r="BW75" s="31" t="str">
        <f t="shared" si="53"/>
        <v/>
      </c>
      <c r="BX75" s="251" t="str">
        <f>IF($B75="","",$AO75*ABS(BW75)/Air!$M$8)</f>
        <v/>
      </c>
      <c r="BY75" s="31" t="str">
        <f t="shared" si="54"/>
        <v/>
      </c>
      <c r="BZ75" s="251" t="str">
        <f>IF($B75="","",$AO75*ABS($AF75-BW75)/Air!$M$8)</f>
        <v/>
      </c>
      <c r="CA75" s="31" t="str">
        <f t="shared" si="55"/>
        <v/>
      </c>
      <c r="CB75" s="31" t="str">
        <f t="shared" si="56"/>
        <v/>
      </c>
      <c r="CC75" s="32" t="str">
        <f>IF($B75="","",(($AF75-BW75)/ABS($AF75-BW75))*Air!$D$14*CB75/2*(($AF75-BW75)^2)*$AI75*$C75)</f>
        <v/>
      </c>
      <c r="CD75" s="32" t="str">
        <f>IF($B75="","",(-BW75/ABS(BW75))*Air!$D$14*BY75/8*(BW75^2)*$AM75*$C75)</f>
        <v/>
      </c>
      <c r="CE75" s="32" t="str">
        <f>IF($B75="","",$AK75*$C75*$E75*Air!$D$14*Air!$I$10)</f>
        <v/>
      </c>
      <c r="CF75" s="32" t="str">
        <f t="shared" si="121"/>
        <v/>
      </c>
      <c r="CG75" s="32" t="str">
        <f t="shared" si="58"/>
        <v/>
      </c>
      <c r="CH75" s="32" t="str">
        <f t="shared" si="122"/>
        <v/>
      </c>
      <c r="CI75" s="254" t="str">
        <f t="shared" si="26"/>
        <v/>
      </c>
      <c r="CJ75" s="243"/>
      <c r="CK75" s="243"/>
      <c r="CL75" s="32" t="str">
        <f t="shared" si="27"/>
        <v/>
      </c>
      <c r="CM75" s="243" t="str">
        <f t="shared" si="60"/>
        <v/>
      </c>
      <c r="CN75" s="243" t="str">
        <f>IF($B75="","",IF(CI75="out",-(CM75*$I75*(2*ABS(CL75)/Air!$D$14)^0.5),(CM75*$I75*(2*ABS(CL75)/Air!$C$14)^0.5)))</f>
        <v/>
      </c>
      <c r="CO75" s="32" t="str">
        <f t="shared" si="61"/>
        <v/>
      </c>
      <c r="CP75" s="217" t="str">
        <f t="shared" si="123"/>
        <v/>
      </c>
      <c r="CQ75" s="31" t="str">
        <f t="shared" si="63"/>
        <v/>
      </c>
      <c r="CR75" s="251" t="str">
        <f>IF($B75="","",$AO75*ABS(CQ75)/Air!$M$8)</f>
        <v/>
      </c>
      <c r="CS75" s="31" t="str">
        <f t="shared" si="64"/>
        <v/>
      </c>
      <c r="CT75" s="251" t="str">
        <f>IF($B75="","",$AO75*ABS($AF75-CQ75)/Air!$M$8)</f>
        <v/>
      </c>
      <c r="CU75" s="31" t="str">
        <f t="shared" si="65"/>
        <v/>
      </c>
      <c r="CV75" s="31" t="str">
        <f t="shared" si="66"/>
        <v/>
      </c>
      <c r="CW75" s="32" t="str">
        <f>IF($B75="","",(($AF75-CQ75)/ABS($AF75-CQ75))*Air!$D$14*CV75/2*(($AF75-CQ75)^2)*$AI75*$C75)</f>
        <v/>
      </c>
      <c r="CX75" s="32" t="str">
        <f>IF($B75="","",(-CQ75/ABS(CQ75))*Air!$D$14*CS75/8*(CQ75^2)*$AM75*$C75)</f>
        <v/>
      </c>
      <c r="CY75" s="32" t="str">
        <f>IF($B75="","",$AK75*$C75*$E75*Air!$D$14*Air!$I$10)</f>
        <v/>
      </c>
      <c r="CZ75" s="32" t="str">
        <f t="shared" si="124"/>
        <v/>
      </c>
      <c r="DA75" s="32" t="str">
        <f t="shared" si="68"/>
        <v/>
      </c>
      <c r="DB75" s="32" t="str">
        <f t="shared" si="125"/>
        <v/>
      </c>
      <c r="DC75" s="254" t="str">
        <f t="shared" si="28"/>
        <v/>
      </c>
      <c r="DD75" s="243"/>
      <c r="DE75" s="243"/>
      <c r="DF75" s="32" t="str">
        <f t="shared" si="29"/>
        <v/>
      </c>
      <c r="DG75" s="243" t="str">
        <f t="shared" si="70"/>
        <v/>
      </c>
      <c r="DH75" s="243" t="str">
        <f>IF($B75="","",IF(DC75="out",-(DG75*$I75*(2*ABS(DF75)/Air!$D$14)^0.5),(DG75*$I75*(2*ABS(DF75)/Air!$C$14)^0.5)))</f>
        <v/>
      </c>
      <c r="DI75" s="32" t="str">
        <f t="shared" si="71"/>
        <v/>
      </c>
      <c r="DJ75" s="217" t="str">
        <f t="shared" si="126"/>
        <v/>
      </c>
      <c r="DK75" s="31" t="str">
        <f t="shared" si="73"/>
        <v/>
      </c>
      <c r="DL75" s="251" t="str">
        <f>IF($B75="","",$AO75*ABS(DK75)/Air!$M$8)</f>
        <v/>
      </c>
      <c r="DM75" s="31" t="str">
        <f t="shared" si="74"/>
        <v/>
      </c>
      <c r="DN75" s="251" t="str">
        <f>IF($B75="","",$AO75*ABS($AF75-DK75)/Air!$M$8)</f>
        <v/>
      </c>
      <c r="DO75" s="31" t="str">
        <f t="shared" si="75"/>
        <v/>
      </c>
      <c r="DP75" s="31" t="str">
        <f t="shared" si="76"/>
        <v/>
      </c>
      <c r="DQ75" s="32" t="str">
        <f>IF($B75="","",(($AF75-DK75)/ABS($AF75-DK75))*Air!$D$14*DP75/2*(($AF75-DK75)^2)*$AI75*$C75)</f>
        <v/>
      </c>
      <c r="DR75" s="32" t="str">
        <f>IF($B75="","",(-DK75/ABS(DK75))*Air!$D$14*DM75/8*(DK75^2)*$AM75*$C75)</f>
        <v/>
      </c>
      <c r="DS75" s="32" t="str">
        <f>IF($B75="","",$AK75*$C75*$E75*Air!$D$14*Air!$I$10)</f>
        <v/>
      </c>
      <c r="DT75" s="32" t="str">
        <f t="shared" si="127"/>
        <v/>
      </c>
      <c r="DU75" s="32" t="str">
        <f t="shared" si="78"/>
        <v/>
      </c>
      <c r="DV75" s="32" t="str">
        <f t="shared" si="128"/>
        <v/>
      </c>
      <c r="DW75" s="254" t="str">
        <f t="shared" si="30"/>
        <v/>
      </c>
      <c r="DX75" s="243"/>
      <c r="DY75" s="243"/>
      <c r="DZ75" s="32" t="str">
        <f t="shared" si="31"/>
        <v/>
      </c>
      <c r="EA75" s="243" t="str">
        <f t="shared" si="80"/>
        <v/>
      </c>
      <c r="EB75" s="243" t="str">
        <f>IF($B75="","",IF(DW75="out",-(EA75*$I75*(2*ABS(DZ75)/Air!$D$14)^0.5),(EA75*$I75*(2*ABS(DZ75)/Air!$C$14)^0.5)))</f>
        <v/>
      </c>
      <c r="EC75" s="32" t="str">
        <f t="shared" si="81"/>
        <v/>
      </c>
      <c r="ED75" s="217" t="str">
        <f t="shared" si="129"/>
        <v/>
      </c>
      <c r="EE75" s="31" t="str">
        <f t="shared" si="83"/>
        <v/>
      </c>
      <c r="EF75" s="251" t="str">
        <f>IF($B75="","",$AO75*ABS(EE75)/Air!$M$8)</f>
        <v/>
      </c>
      <c r="EG75" s="31" t="str">
        <f t="shared" si="84"/>
        <v/>
      </c>
      <c r="EH75" s="251" t="str">
        <f>IF($B75="","",$AO75*ABS($AF75-EE75)/Air!$M$8)</f>
        <v/>
      </c>
      <c r="EI75" s="31" t="str">
        <f t="shared" si="85"/>
        <v/>
      </c>
      <c r="EJ75" s="31" t="str">
        <f t="shared" si="86"/>
        <v/>
      </c>
      <c r="EK75" s="32" t="str">
        <f>IF($B75="","",(($AF75-EE75)/ABS($AF75-EE75))*Air!$D$14*EJ75/2*(($AF75-EE75)^2)*$AI75*$C75)</f>
        <v/>
      </c>
      <c r="EL75" s="32" t="str">
        <f>IF($B75="","",(-EE75/ABS(EE75))*Air!$D$14*EG75/8*(EE75^2)*$AM75*$C75)</f>
        <v/>
      </c>
      <c r="EM75" s="32" t="str">
        <f>IF($B75="","",$AK75*$C75*$E75*Air!$D$14*Air!$I$10)</f>
        <v/>
      </c>
      <c r="EN75" s="32" t="str">
        <f t="shared" si="130"/>
        <v/>
      </c>
      <c r="EO75" s="32" t="str">
        <f t="shared" si="88"/>
        <v/>
      </c>
      <c r="EP75" s="32" t="str">
        <f t="shared" si="131"/>
        <v/>
      </c>
      <c r="EQ75" s="254" t="str">
        <f t="shared" si="32"/>
        <v/>
      </c>
      <c r="ER75" s="243"/>
      <c r="ES75" s="243"/>
      <c r="ET75" s="32" t="str">
        <f t="shared" si="33"/>
        <v/>
      </c>
      <c r="EU75" s="243" t="str">
        <f t="shared" si="90"/>
        <v/>
      </c>
      <c r="EV75" s="243" t="str">
        <f>IF($B75="","",IF(EQ75="out",-(EU75*$I75*(2*ABS(ET75)/Air!$D$14)^0.5),(EU75*$I75*(2*ABS(ET75)/Air!$C$14)^0.5)))</f>
        <v/>
      </c>
      <c r="EW75" s="32" t="str">
        <f t="shared" si="91"/>
        <v/>
      </c>
      <c r="EX75" s="259" t="str">
        <f t="shared" si="132"/>
        <v/>
      </c>
    </row>
    <row r="76" spans="1:154" customFormat="1" x14ac:dyDescent="0.2">
      <c r="A76" s="61"/>
      <c r="B76" s="247"/>
      <c r="C76" s="247"/>
      <c r="D76" s="247"/>
      <c r="E76" s="247"/>
      <c r="F76" s="247"/>
      <c r="G76" s="239"/>
      <c r="H76" s="239"/>
      <c r="I76" s="239"/>
      <c r="J76" s="239"/>
      <c r="K76" s="239"/>
      <c r="L76" s="62"/>
      <c r="M76" s="247"/>
      <c r="N76" s="247"/>
      <c r="O76" s="63"/>
      <c r="P76" s="92" t="str">
        <f t="shared" si="96"/>
        <v/>
      </c>
      <c r="Q76" s="93" t="str">
        <f t="shared" si="20"/>
        <v/>
      </c>
      <c r="R76" s="99" t="str">
        <f t="shared" si="97"/>
        <v/>
      </c>
      <c r="S76" s="100" t="str">
        <f t="shared" si="98"/>
        <v/>
      </c>
      <c r="T76" s="95" t="str">
        <f t="shared" si="99"/>
        <v/>
      </c>
      <c r="U76" s="231"/>
      <c r="V76" s="124" t="str">
        <f t="shared" si="100"/>
        <v/>
      </c>
      <c r="W76" s="125" t="str">
        <f t="shared" si="5"/>
        <v/>
      </c>
      <c r="X76" s="126" t="str">
        <f t="shared" si="101"/>
        <v/>
      </c>
      <c r="Y76" s="126" t="str">
        <f>IF($B76="","",VLOOKUP(X76,Depth!$A$4:$B$1004,2,1))</f>
        <v/>
      </c>
      <c r="Z76" s="127" t="str">
        <f t="shared" si="7"/>
        <v/>
      </c>
      <c r="AA76" s="128" t="str">
        <f t="shared" si="8"/>
        <v/>
      </c>
      <c r="AB76" s="129" t="str">
        <f t="shared" si="102"/>
        <v/>
      </c>
      <c r="AC76" s="129" t="str">
        <f t="shared" si="10"/>
        <v/>
      </c>
      <c r="AD76" s="31" t="str">
        <f t="shared" si="103"/>
        <v/>
      </c>
      <c r="AE76" s="128" t="str">
        <f t="shared" si="104"/>
        <v/>
      </c>
      <c r="AF76" s="130" t="str">
        <f t="shared" si="105"/>
        <v/>
      </c>
      <c r="AG76" s="122" t="str">
        <f t="shared" si="106"/>
        <v/>
      </c>
      <c r="AH76" s="131" t="str">
        <f t="shared" si="15"/>
        <v/>
      </c>
      <c r="AI76" s="132" t="str">
        <f t="shared" si="107"/>
        <v/>
      </c>
      <c r="AJ76" s="128"/>
      <c r="AK76" s="159" t="str">
        <f t="shared" si="108"/>
        <v/>
      </c>
      <c r="AL76" s="128" t="str">
        <f t="shared" si="109"/>
        <v/>
      </c>
      <c r="AM76" s="128" t="str">
        <f t="shared" si="110"/>
        <v/>
      </c>
      <c r="AN76" s="128" t="str">
        <f t="shared" si="111"/>
        <v/>
      </c>
      <c r="AO76" s="128" t="str">
        <f t="shared" si="38"/>
        <v/>
      </c>
      <c r="AP76" s="160" t="str">
        <f t="shared" si="112"/>
        <v/>
      </c>
      <c r="AQ76" s="31"/>
      <c r="AR76" s="174" t="str">
        <f>IF($B76="","",Air!$C$17*((J76-K76)/10)^Air!$C$28)</f>
        <v/>
      </c>
      <c r="AS76" s="36" t="str">
        <f>IF($B76="","",IF(E$8=B76,E$7,Air!$C$14/2*AR76^2))</f>
        <v/>
      </c>
      <c r="AT76" s="32" t="str">
        <f t="shared" si="113"/>
        <v/>
      </c>
      <c r="AU76" s="32" t="str">
        <f t="shared" si="114"/>
        <v/>
      </c>
      <c r="AV76" s="32" t="str">
        <f>IF($B76="","",Air!$I$11-AU76*Air!$C$14*Air!$I$10-AS76)</f>
        <v/>
      </c>
      <c r="AW76" s="175" t="str">
        <f t="shared" si="115"/>
        <v/>
      </c>
      <c r="AX76" s="175" t="str">
        <f>IF($B76="","",AW76*Air!$C$14*Air!$I$10)</f>
        <v/>
      </c>
      <c r="AY76" s="176" t="str">
        <f>IF($B76="","",AW76*Air!$D$14*Air!$I$10)</f>
        <v/>
      </c>
      <c r="AZ76" s="62"/>
      <c r="BA76" s="250" t="str">
        <f t="shared" si="22"/>
        <v/>
      </c>
      <c r="BB76" s="128" t="str">
        <f t="shared" si="116"/>
        <v/>
      </c>
      <c r="BC76" s="31" t="str">
        <f t="shared" si="117"/>
        <v/>
      </c>
      <c r="BD76" s="251" t="str">
        <f>IF($B76="","",$AO76*ABS(BC76)/Air!$M$8)</f>
        <v/>
      </c>
      <c r="BE76" s="31" t="str">
        <f t="shared" si="45"/>
        <v/>
      </c>
      <c r="BF76" s="251" t="str">
        <f>IF($B76="","",$AO76*ABS($AF76-BC76)/Air!$M$8)</f>
        <v/>
      </c>
      <c r="BG76" s="31" t="str">
        <f t="shared" si="46"/>
        <v/>
      </c>
      <c r="BH76" s="252" t="str">
        <f t="shared" si="47"/>
        <v/>
      </c>
      <c r="BI76" s="32" t="str">
        <f>IF($B76="","",(($AF76-BC76)/ABS($AF76-BC76))*Air!$D$14*BH76/2*(($AF76-BC76)^2)*$AI76*$C76)</f>
        <v/>
      </c>
      <c r="BJ76" s="32" t="str">
        <f>IF($B76="","",(-BC76/ABS(BC76))*Air!$D$14*BE76/8*(BC76^2)*$AM76*$C76)</f>
        <v/>
      </c>
      <c r="BK76" s="32" t="str">
        <f>IF($B76="","",$AK76*$C76*$E76*Air!$D$14*Air!$I$10)</f>
        <v/>
      </c>
      <c r="BL76" s="32" t="str">
        <f t="shared" si="118"/>
        <v/>
      </c>
      <c r="BM76" s="32" t="str">
        <f t="shared" si="49"/>
        <v/>
      </c>
      <c r="BN76" s="32" t="str">
        <f t="shared" si="119"/>
        <v/>
      </c>
      <c r="BO76" s="254" t="str">
        <f t="shared" si="24"/>
        <v/>
      </c>
      <c r="BP76" s="243"/>
      <c r="BQ76" s="243"/>
      <c r="BR76" s="32" t="str">
        <f t="shared" si="25"/>
        <v/>
      </c>
      <c r="BS76" s="243" t="str">
        <f t="shared" si="50"/>
        <v/>
      </c>
      <c r="BT76" s="243" t="str">
        <f>IF($B76="","",IF(BO76="out",-(BS76*$I76*(2*ABS(BR76)/Air!$D$14)^0.5),(BS76*$I76*(2*ABS(BR76)/Air!$C$14)^0.5)))</f>
        <v/>
      </c>
      <c r="BU76" s="32" t="str">
        <f t="shared" si="51"/>
        <v/>
      </c>
      <c r="BV76" s="217" t="str">
        <f t="shared" si="120"/>
        <v/>
      </c>
      <c r="BW76" s="31" t="str">
        <f t="shared" si="53"/>
        <v/>
      </c>
      <c r="BX76" s="251" t="str">
        <f>IF($B76="","",$AO76*ABS(BW76)/Air!$M$8)</f>
        <v/>
      </c>
      <c r="BY76" s="31" t="str">
        <f t="shared" si="54"/>
        <v/>
      </c>
      <c r="BZ76" s="251" t="str">
        <f>IF($B76="","",$AO76*ABS($AF76-BW76)/Air!$M$8)</f>
        <v/>
      </c>
      <c r="CA76" s="31" t="str">
        <f t="shared" si="55"/>
        <v/>
      </c>
      <c r="CB76" s="31" t="str">
        <f t="shared" si="56"/>
        <v/>
      </c>
      <c r="CC76" s="32" t="str">
        <f>IF($B76="","",(($AF76-BW76)/ABS($AF76-BW76))*Air!$D$14*CB76/2*(($AF76-BW76)^2)*$AI76*$C76)</f>
        <v/>
      </c>
      <c r="CD76" s="32" t="str">
        <f>IF($B76="","",(-BW76/ABS(BW76))*Air!$D$14*BY76/8*(BW76^2)*$AM76*$C76)</f>
        <v/>
      </c>
      <c r="CE76" s="32" t="str">
        <f>IF($B76="","",$AK76*$C76*$E76*Air!$D$14*Air!$I$10)</f>
        <v/>
      </c>
      <c r="CF76" s="32" t="str">
        <f t="shared" si="121"/>
        <v/>
      </c>
      <c r="CG76" s="32" t="str">
        <f t="shared" si="58"/>
        <v/>
      </c>
      <c r="CH76" s="32" t="str">
        <f t="shared" si="122"/>
        <v/>
      </c>
      <c r="CI76" s="254" t="str">
        <f t="shared" si="26"/>
        <v/>
      </c>
      <c r="CJ76" s="243"/>
      <c r="CK76" s="243"/>
      <c r="CL76" s="32" t="str">
        <f t="shared" si="27"/>
        <v/>
      </c>
      <c r="CM76" s="243" t="str">
        <f t="shared" si="60"/>
        <v/>
      </c>
      <c r="CN76" s="243" t="str">
        <f>IF($B76="","",IF(CI76="out",-(CM76*$I76*(2*ABS(CL76)/Air!$D$14)^0.5),(CM76*$I76*(2*ABS(CL76)/Air!$C$14)^0.5)))</f>
        <v/>
      </c>
      <c r="CO76" s="32" t="str">
        <f t="shared" si="61"/>
        <v/>
      </c>
      <c r="CP76" s="217" t="str">
        <f t="shared" si="123"/>
        <v/>
      </c>
      <c r="CQ76" s="31" t="str">
        <f t="shared" si="63"/>
        <v/>
      </c>
      <c r="CR76" s="251" t="str">
        <f>IF($B76="","",$AO76*ABS(CQ76)/Air!$M$8)</f>
        <v/>
      </c>
      <c r="CS76" s="31" t="str">
        <f t="shared" si="64"/>
        <v/>
      </c>
      <c r="CT76" s="251" t="str">
        <f>IF($B76="","",$AO76*ABS($AF76-CQ76)/Air!$M$8)</f>
        <v/>
      </c>
      <c r="CU76" s="31" t="str">
        <f t="shared" si="65"/>
        <v/>
      </c>
      <c r="CV76" s="31" t="str">
        <f t="shared" si="66"/>
        <v/>
      </c>
      <c r="CW76" s="32" t="str">
        <f>IF($B76="","",(($AF76-CQ76)/ABS($AF76-CQ76))*Air!$D$14*CV76/2*(($AF76-CQ76)^2)*$AI76*$C76)</f>
        <v/>
      </c>
      <c r="CX76" s="32" t="str">
        <f>IF($B76="","",(-CQ76/ABS(CQ76))*Air!$D$14*CS76/8*(CQ76^2)*$AM76*$C76)</f>
        <v/>
      </c>
      <c r="CY76" s="32" t="str">
        <f>IF($B76="","",$AK76*$C76*$E76*Air!$D$14*Air!$I$10)</f>
        <v/>
      </c>
      <c r="CZ76" s="32" t="str">
        <f t="shared" si="124"/>
        <v/>
      </c>
      <c r="DA76" s="32" t="str">
        <f t="shared" si="68"/>
        <v/>
      </c>
      <c r="DB76" s="32" t="str">
        <f t="shared" si="125"/>
        <v/>
      </c>
      <c r="DC76" s="254" t="str">
        <f t="shared" si="28"/>
        <v/>
      </c>
      <c r="DD76" s="243"/>
      <c r="DE76" s="243"/>
      <c r="DF76" s="32" t="str">
        <f t="shared" si="29"/>
        <v/>
      </c>
      <c r="DG76" s="243" t="str">
        <f t="shared" si="70"/>
        <v/>
      </c>
      <c r="DH76" s="243" t="str">
        <f>IF($B76="","",IF(DC76="out",-(DG76*$I76*(2*ABS(DF76)/Air!$D$14)^0.5),(DG76*$I76*(2*ABS(DF76)/Air!$C$14)^0.5)))</f>
        <v/>
      </c>
      <c r="DI76" s="32" t="str">
        <f t="shared" si="71"/>
        <v/>
      </c>
      <c r="DJ76" s="217" t="str">
        <f t="shared" si="126"/>
        <v/>
      </c>
      <c r="DK76" s="31" t="str">
        <f t="shared" si="73"/>
        <v/>
      </c>
      <c r="DL76" s="251" t="str">
        <f>IF($B76="","",$AO76*ABS(DK76)/Air!$M$8)</f>
        <v/>
      </c>
      <c r="DM76" s="31" t="str">
        <f t="shared" si="74"/>
        <v/>
      </c>
      <c r="DN76" s="251" t="str">
        <f>IF($B76="","",$AO76*ABS($AF76-DK76)/Air!$M$8)</f>
        <v/>
      </c>
      <c r="DO76" s="31" t="str">
        <f t="shared" si="75"/>
        <v/>
      </c>
      <c r="DP76" s="31" t="str">
        <f t="shared" si="76"/>
        <v/>
      </c>
      <c r="DQ76" s="32" t="str">
        <f>IF($B76="","",(($AF76-DK76)/ABS($AF76-DK76))*Air!$D$14*DP76/2*(($AF76-DK76)^2)*$AI76*$C76)</f>
        <v/>
      </c>
      <c r="DR76" s="32" t="str">
        <f>IF($B76="","",(-DK76/ABS(DK76))*Air!$D$14*DM76/8*(DK76^2)*$AM76*$C76)</f>
        <v/>
      </c>
      <c r="DS76" s="32" t="str">
        <f>IF($B76="","",$AK76*$C76*$E76*Air!$D$14*Air!$I$10)</f>
        <v/>
      </c>
      <c r="DT76" s="32" t="str">
        <f t="shared" si="127"/>
        <v/>
      </c>
      <c r="DU76" s="32" t="str">
        <f t="shared" si="78"/>
        <v/>
      </c>
      <c r="DV76" s="32" t="str">
        <f t="shared" si="128"/>
        <v/>
      </c>
      <c r="DW76" s="254" t="str">
        <f t="shared" si="30"/>
        <v/>
      </c>
      <c r="DX76" s="243"/>
      <c r="DY76" s="243"/>
      <c r="DZ76" s="32" t="str">
        <f t="shared" si="31"/>
        <v/>
      </c>
      <c r="EA76" s="243" t="str">
        <f t="shared" si="80"/>
        <v/>
      </c>
      <c r="EB76" s="243" t="str">
        <f>IF($B76="","",IF(DW76="out",-(EA76*$I76*(2*ABS(DZ76)/Air!$D$14)^0.5),(EA76*$I76*(2*ABS(DZ76)/Air!$C$14)^0.5)))</f>
        <v/>
      </c>
      <c r="EC76" s="32" t="str">
        <f t="shared" si="81"/>
        <v/>
      </c>
      <c r="ED76" s="217" t="str">
        <f t="shared" si="129"/>
        <v/>
      </c>
      <c r="EE76" s="31" t="str">
        <f t="shared" si="83"/>
        <v/>
      </c>
      <c r="EF76" s="251" t="str">
        <f>IF($B76="","",$AO76*ABS(EE76)/Air!$M$8)</f>
        <v/>
      </c>
      <c r="EG76" s="31" t="str">
        <f t="shared" si="84"/>
        <v/>
      </c>
      <c r="EH76" s="251" t="str">
        <f>IF($B76="","",$AO76*ABS($AF76-EE76)/Air!$M$8)</f>
        <v/>
      </c>
      <c r="EI76" s="31" t="str">
        <f t="shared" si="85"/>
        <v/>
      </c>
      <c r="EJ76" s="31" t="str">
        <f t="shared" si="86"/>
        <v/>
      </c>
      <c r="EK76" s="32" t="str">
        <f>IF($B76="","",(($AF76-EE76)/ABS($AF76-EE76))*Air!$D$14*EJ76/2*(($AF76-EE76)^2)*$AI76*$C76)</f>
        <v/>
      </c>
      <c r="EL76" s="32" t="str">
        <f>IF($B76="","",(-EE76/ABS(EE76))*Air!$D$14*EG76/8*(EE76^2)*$AM76*$C76)</f>
        <v/>
      </c>
      <c r="EM76" s="32" t="str">
        <f>IF($B76="","",$AK76*$C76*$E76*Air!$D$14*Air!$I$10)</f>
        <v/>
      </c>
      <c r="EN76" s="32" t="str">
        <f t="shared" si="130"/>
        <v/>
      </c>
      <c r="EO76" s="32" t="str">
        <f t="shared" si="88"/>
        <v/>
      </c>
      <c r="EP76" s="32" t="str">
        <f t="shared" si="131"/>
        <v/>
      </c>
      <c r="EQ76" s="254" t="str">
        <f t="shared" si="32"/>
        <v/>
      </c>
      <c r="ER76" s="243"/>
      <c r="ES76" s="243"/>
      <c r="ET76" s="32" t="str">
        <f t="shared" si="33"/>
        <v/>
      </c>
      <c r="EU76" s="243" t="str">
        <f t="shared" si="90"/>
        <v/>
      </c>
      <c r="EV76" s="243" t="str">
        <f>IF($B76="","",IF(EQ76="out",-(EU76*$I76*(2*ABS(ET76)/Air!$D$14)^0.5),(EU76*$I76*(2*ABS(ET76)/Air!$C$14)^0.5)))</f>
        <v/>
      </c>
      <c r="EW76" s="32" t="str">
        <f t="shared" si="91"/>
        <v/>
      </c>
      <c r="EX76" s="259" t="str">
        <f t="shared" si="132"/>
        <v/>
      </c>
    </row>
    <row r="77" spans="1:154" customFormat="1" x14ac:dyDescent="0.2">
      <c r="A77" s="61"/>
      <c r="B77" s="247"/>
      <c r="C77" s="247"/>
      <c r="D77" s="247"/>
      <c r="E77" s="247"/>
      <c r="F77" s="247"/>
      <c r="G77" s="239"/>
      <c r="H77" s="239"/>
      <c r="I77" s="239"/>
      <c r="J77" s="239"/>
      <c r="K77" s="239"/>
      <c r="L77" s="62"/>
      <c r="M77" s="247"/>
      <c r="N77" s="247"/>
      <c r="O77" s="63"/>
      <c r="P77" s="92" t="str">
        <f t="shared" si="96"/>
        <v/>
      </c>
      <c r="Q77" s="93" t="str">
        <f t="shared" si="20"/>
        <v/>
      </c>
      <c r="R77" s="99" t="str">
        <f t="shared" si="97"/>
        <v/>
      </c>
      <c r="S77" s="100" t="str">
        <f t="shared" si="98"/>
        <v/>
      </c>
      <c r="T77" s="95" t="str">
        <f t="shared" si="99"/>
        <v/>
      </c>
      <c r="U77" s="231"/>
      <c r="V77" s="124" t="str">
        <f t="shared" si="100"/>
        <v/>
      </c>
      <c r="W77" s="125" t="str">
        <f t="shared" si="5"/>
        <v/>
      </c>
      <c r="X77" s="126" t="str">
        <f t="shared" si="101"/>
        <v/>
      </c>
      <c r="Y77" s="126" t="str">
        <f>IF($B77="","",VLOOKUP(X77,Depth!$A$4:$B$1004,2,1))</f>
        <v/>
      </c>
      <c r="Z77" s="127" t="str">
        <f t="shared" si="7"/>
        <v/>
      </c>
      <c r="AA77" s="128" t="str">
        <f t="shared" si="8"/>
        <v/>
      </c>
      <c r="AB77" s="129" t="str">
        <f t="shared" si="102"/>
        <v/>
      </c>
      <c r="AC77" s="129" t="str">
        <f t="shared" si="10"/>
        <v/>
      </c>
      <c r="AD77" s="31" t="str">
        <f t="shared" si="103"/>
        <v/>
      </c>
      <c r="AE77" s="128" t="str">
        <f t="shared" si="104"/>
        <v/>
      </c>
      <c r="AF77" s="130" t="str">
        <f t="shared" si="105"/>
        <v/>
      </c>
      <c r="AG77" s="122" t="str">
        <f t="shared" si="106"/>
        <v/>
      </c>
      <c r="AH77" s="131" t="str">
        <f t="shared" si="15"/>
        <v/>
      </c>
      <c r="AI77" s="132" t="str">
        <f t="shared" si="107"/>
        <v/>
      </c>
      <c r="AJ77" s="128"/>
      <c r="AK77" s="159" t="str">
        <f t="shared" si="108"/>
        <v/>
      </c>
      <c r="AL77" s="128" t="str">
        <f t="shared" si="109"/>
        <v/>
      </c>
      <c r="AM77" s="128" t="str">
        <f t="shared" si="110"/>
        <v/>
      </c>
      <c r="AN77" s="128" t="str">
        <f t="shared" si="111"/>
        <v/>
      </c>
      <c r="AO77" s="128" t="str">
        <f t="shared" si="38"/>
        <v/>
      </c>
      <c r="AP77" s="160" t="str">
        <f t="shared" si="112"/>
        <v/>
      </c>
      <c r="AQ77" s="31"/>
      <c r="AR77" s="174" t="str">
        <f>IF($B77="","",Air!$C$17*((J77-K77)/10)^Air!$C$28)</f>
        <v/>
      </c>
      <c r="AS77" s="36" t="str">
        <f>IF($B77="","",IF(E$8=B77,E$7,Air!$C$14/2*AR77^2))</f>
        <v/>
      </c>
      <c r="AT77" s="32" t="str">
        <f t="shared" si="113"/>
        <v/>
      </c>
      <c r="AU77" s="32" t="str">
        <f t="shared" si="114"/>
        <v/>
      </c>
      <c r="AV77" s="32" t="str">
        <f>IF($B77="","",Air!$I$11-AU77*Air!$C$14*Air!$I$10-AS77)</f>
        <v/>
      </c>
      <c r="AW77" s="175" t="str">
        <f t="shared" si="115"/>
        <v/>
      </c>
      <c r="AX77" s="175" t="str">
        <f>IF($B77="","",AW77*Air!$C$14*Air!$I$10)</f>
        <v/>
      </c>
      <c r="AY77" s="176" t="str">
        <f>IF($B77="","",AW77*Air!$D$14*Air!$I$10)</f>
        <v/>
      </c>
      <c r="AZ77" s="62"/>
      <c r="BA77" s="250" t="str">
        <f t="shared" si="22"/>
        <v/>
      </c>
      <c r="BB77" s="128" t="str">
        <f t="shared" si="116"/>
        <v/>
      </c>
      <c r="BC77" s="31" t="str">
        <f t="shared" si="117"/>
        <v/>
      </c>
      <c r="BD77" s="251" t="str">
        <f>IF($B77="","",$AO77*ABS(BC77)/Air!$M$8)</f>
        <v/>
      </c>
      <c r="BE77" s="31" t="str">
        <f t="shared" si="45"/>
        <v/>
      </c>
      <c r="BF77" s="251" t="str">
        <f>IF($B77="","",$AO77*ABS($AF77-BC77)/Air!$M$8)</f>
        <v/>
      </c>
      <c r="BG77" s="31" t="str">
        <f t="shared" si="46"/>
        <v/>
      </c>
      <c r="BH77" s="252" t="str">
        <f t="shared" si="47"/>
        <v/>
      </c>
      <c r="BI77" s="32" t="str">
        <f>IF($B77="","",(($AF77-BC77)/ABS($AF77-BC77))*Air!$D$14*BH77/2*(($AF77-BC77)^2)*$AI77*$C77)</f>
        <v/>
      </c>
      <c r="BJ77" s="32" t="str">
        <f>IF($B77="","",(-BC77/ABS(BC77))*Air!$D$14*BE77/8*(BC77^2)*$AM77*$C77)</f>
        <v/>
      </c>
      <c r="BK77" s="32" t="str">
        <f>IF($B77="","",$AK77*$C77*$E77*Air!$D$14*Air!$I$10)</f>
        <v/>
      </c>
      <c r="BL77" s="32" t="str">
        <f t="shared" si="118"/>
        <v/>
      </c>
      <c r="BM77" s="32" t="str">
        <f t="shared" si="49"/>
        <v/>
      </c>
      <c r="BN77" s="32" t="str">
        <f t="shared" si="119"/>
        <v/>
      </c>
      <c r="BO77" s="254" t="str">
        <f t="shared" si="24"/>
        <v/>
      </c>
      <c r="BP77" s="243"/>
      <c r="BQ77" s="243"/>
      <c r="BR77" s="32" t="str">
        <f t="shared" si="25"/>
        <v/>
      </c>
      <c r="BS77" s="243" t="str">
        <f t="shared" si="50"/>
        <v/>
      </c>
      <c r="BT77" s="243" t="str">
        <f>IF($B77="","",IF(BO77="out",-(BS77*$I77*(2*ABS(BR77)/Air!$D$14)^0.5),(BS77*$I77*(2*ABS(BR77)/Air!$C$14)^0.5)))</f>
        <v/>
      </c>
      <c r="BU77" s="32" t="str">
        <f t="shared" si="51"/>
        <v/>
      </c>
      <c r="BV77" s="217" t="str">
        <f t="shared" si="120"/>
        <v/>
      </c>
      <c r="BW77" s="31" t="str">
        <f t="shared" si="53"/>
        <v/>
      </c>
      <c r="BX77" s="251" t="str">
        <f>IF($B77="","",$AO77*ABS(BW77)/Air!$M$8)</f>
        <v/>
      </c>
      <c r="BY77" s="31" t="str">
        <f t="shared" si="54"/>
        <v/>
      </c>
      <c r="BZ77" s="251" t="str">
        <f>IF($B77="","",$AO77*ABS($AF77-BW77)/Air!$M$8)</f>
        <v/>
      </c>
      <c r="CA77" s="31" t="str">
        <f t="shared" si="55"/>
        <v/>
      </c>
      <c r="CB77" s="31" t="str">
        <f t="shared" si="56"/>
        <v/>
      </c>
      <c r="CC77" s="32" t="str">
        <f>IF($B77="","",(($AF77-BW77)/ABS($AF77-BW77))*Air!$D$14*CB77/2*(($AF77-BW77)^2)*$AI77*$C77)</f>
        <v/>
      </c>
      <c r="CD77" s="32" t="str">
        <f>IF($B77="","",(-BW77/ABS(BW77))*Air!$D$14*BY77/8*(BW77^2)*$AM77*$C77)</f>
        <v/>
      </c>
      <c r="CE77" s="32" t="str">
        <f>IF($B77="","",$AK77*$C77*$E77*Air!$D$14*Air!$I$10)</f>
        <v/>
      </c>
      <c r="CF77" s="32" t="str">
        <f t="shared" si="121"/>
        <v/>
      </c>
      <c r="CG77" s="32" t="str">
        <f t="shared" si="58"/>
        <v/>
      </c>
      <c r="CH77" s="32" t="str">
        <f t="shared" si="122"/>
        <v/>
      </c>
      <c r="CI77" s="254" t="str">
        <f t="shared" si="26"/>
        <v/>
      </c>
      <c r="CJ77" s="243"/>
      <c r="CK77" s="243"/>
      <c r="CL77" s="32" t="str">
        <f t="shared" si="27"/>
        <v/>
      </c>
      <c r="CM77" s="243" t="str">
        <f t="shared" si="60"/>
        <v/>
      </c>
      <c r="CN77" s="243" t="str">
        <f>IF($B77="","",IF(CI77="out",-(CM77*$I77*(2*ABS(CL77)/Air!$D$14)^0.5),(CM77*$I77*(2*ABS(CL77)/Air!$C$14)^0.5)))</f>
        <v/>
      </c>
      <c r="CO77" s="32" t="str">
        <f t="shared" si="61"/>
        <v/>
      </c>
      <c r="CP77" s="217" t="str">
        <f t="shared" si="123"/>
        <v/>
      </c>
      <c r="CQ77" s="31" t="str">
        <f t="shared" si="63"/>
        <v/>
      </c>
      <c r="CR77" s="251" t="str">
        <f>IF($B77="","",$AO77*ABS(CQ77)/Air!$M$8)</f>
        <v/>
      </c>
      <c r="CS77" s="31" t="str">
        <f t="shared" si="64"/>
        <v/>
      </c>
      <c r="CT77" s="251" t="str">
        <f>IF($B77="","",$AO77*ABS($AF77-CQ77)/Air!$M$8)</f>
        <v/>
      </c>
      <c r="CU77" s="31" t="str">
        <f t="shared" si="65"/>
        <v/>
      </c>
      <c r="CV77" s="31" t="str">
        <f t="shared" si="66"/>
        <v/>
      </c>
      <c r="CW77" s="32" t="str">
        <f>IF($B77="","",(($AF77-CQ77)/ABS($AF77-CQ77))*Air!$D$14*CV77/2*(($AF77-CQ77)^2)*$AI77*$C77)</f>
        <v/>
      </c>
      <c r="CX77" s="32" t="str">
        <f>IF($B77="","",(-CQ77/ABS(CQ77))*Air!$D$14*CS77/8*(CQ77^2)*$AM77*$C77)</f>
        <v/>
      </c>
      <c r="CY77" s="32" t="str">
        <f>IF($B77="","",$AK77*$C77*$E77*Air!$D$14*Air!$I$10)</f>
        <v/>
      </c>
      <c r="CZ77" s="32" t="str">
        <f t="shared" si="124"/>
        <v/>
      </c>
      <c r="DA77" s="32" t="str">
        <f t="shared" si="68"/>
        <v/>
      </c>
      <c r="DB77" s="32" t="str">
        <f t="shared" si="125"/>
        <v/>
      </c>
      <c r="DC77" s="254" t="str">
        <f t="shared" si="28"/>
        <v/>
      </c>
      <c r="DD77" s="243"/>
      <c r="DE77" s="243"/>
      <c r="DF77" s="32" t="str">
        <f t="shared" si="29"/>
        <v/>
      </c>
      <c r="DG77" s="243" t="str">
        <f t="shared" si="70"/>
        <v/>
      </c>
      <c r="DH77" s="243" t="str">
        <f>IF($B77="","",IF(DC77="out",-(DG77*$I77*(2*ABS(DF77)/Air!$D$14)^0.5),(DG77*$I77*(2*ABS(DF77)/Air!$C$14)^0.5)))</f>
        <v/>
      </c>
      <c r="DI77" s="32" t="str">
        <f t="shared" si="71"/>
        <v/>
      </c>
      <c r="DJ77" s="217" t="str">
        <f t="shared" si="126"/>
        <v/>
      </c>
      <c r="DK77" s="31" t="str">
        <f t="shared" si="73"/>
        <v/>
      </c>
      <c r="DL77" s="251" t="str">
        <f>IF($B77="","",$AO77*ABS(DK77)/Air!$M$8)</f>
        <v/>
      </c>
      <c r="DM77" s="31" t="str">
        <f t="shared" si="74"/>
        <v/>
      </c>
      <c r="DN77" s="251" t="str">
        <f>IF($B77="","",$AO77*ABS($AF77-DK77)/Air!$M$8)</f>
        <v/>
      </c>
      <c r="DO77" s="31" t="str">
        <f t="shared" si="75"/>
        <v/>
      </c>
      <c r="DP77" s="31" t="str">
        <f t="shared" si="76"/>
        <v/>
      </c>
      <c r="DQ77" s="32" t="str">
        <f>IF($B77="","",(($AF77-DK77)/ABS($AF77-DK77))*Air!$D$14*DP77/2*(($AF77-DK77)^2)*$AI77*$C77)</f>
        <v/>
      </c>
      <c r="DR77" s="32" t="str">
        <f>IF($B77="","",(-DK77/ABS(DK77))*Air!$D$14*DM77/8*(DK77^2)*$AM77*$C77)</f>
        <v/>
      </c>
      <c r="DS77" s="32" t="str">
        <f>IF($B77="","",$AK77*$C77*$E77*Air!$D$14*Air!$I$10)</f>
        <v/>
      </c>
      <c r="DT77" s="32" t="str">
        <f t="shared" si="127"/>
        <v/>
      </c>
      <c r="DU77" s="32" t="str">
        <f t="shared" si="78"/>
        <v/>
      </c>
      <c r="DV77" s="32" t="str">
        <f t="shared" si="128"/>
        <v/>
      </c>
      <c r="DW77" s="254" t="str">
        <f t="shared" si="30"/>
        <v/>
      </c>
      <c r="DX77" s="243"/>
      <c r="DY77" s="243"/>
      <c r="DZ77" s="32" t="str">
        <f t="shared" si="31"/>
        <v/>
      </c>
      <c r="EA77" s="243" t="str">
        <f t="shared" si="80"/>
        <v/>
      </c>
      <c r="EB77" s="243" t="str">
        <f>IF($B77="","",IF(DW77="out",-(EA77*$I77*(2*ABS(DZ77)/Air!$D$14)^0.5),(EA77*$I77*(2*ABS(DZ77)/Air!$C$14)^0.5)))</f>
        <v/>
      </c>
      <c r="EC77" s="32" t="str">
        <f t="shared" si="81"/>
        <v/>
      </c>
      <c r="ED77" s="217" t="str">
        <f t="shared" si="129"/>
        <v/>
      </c>
      <c r="EE77" s="31" t="str">
        <f t="shared" si="83"/>
        <v/>
      </c>
      <c r="EF77" s="251" t="str">
        <f>IF($B77="","",$AO77*ABS(EE77)/Air!$M$8)</f>
        <v/>
      </c>
      <c r="EG77" s="31" t="str">
        <f t="shared" si="84"/>
        <v/>
      </c>
      <c r="EH77" s="251" t="str">
        <f>IF($B77="","",$AO77*ABS($AF77-EE77)/Air!$M$8)</f>
        <v/>
      </c>
      <c r="EI77" s="31" t="str">
        <f t="shared" si="85"/>
        <v/>
      </c>
      <c r="EJ77" s="31" t="str">
        <f t="shared" si="86"/>
        <v/>
      </c>
      <c r="EK77" s="32" t="str">
        <f>IF($B77="","",(($AF77-EE77)/ABS($AF77-EE77))*Air!$D$14*EJ77/2*(($AF77-EE77)^2)*$AI77*$C77)</f>
        <v/>
      </c>
      <c r="EL77" s="32" t="str">
        <f>IF($B77="","",(-EE77/ABS(EE77))*Air!$D$14*EG77/8*(EE77^2)*$AM77*$C77)</f>
        <v/>
      </c>
      <c r="EM77" s="32" t="str">
        <f>IF($B77="","",$AK77*$C77*$E77*Air!$D$14*Air!$I$10)</f>
        <v/>
      </c>
      <c r="EN77" s="32" t="str">
        <f t="shared" si="130"/>
        <v/>
      </c>
      <c r="EO77" s="32" t="str">
        <f t="shared" si="88"/>
        <v/>
      </c>
      <c r="EP77" s="32" t="str">
        <f t="shared" si="131"/>
        <v/>
      </c>
      <c r="EQ77" s="254" t="str">
        <f t="shared" si="32"/>
        <v/>
      </c>
      <c r="ER77" s="243"/>
      <c r="ES77" s="243"/>
      <c r="ET77" s="32" t="str">
        <f t="shared" si="33"/>
        <v/>
      </c>
      <c r="EU77" s="243" t="str">
        <f t="shared" si="90"/>
        <v/>
      </c>
      <c r="EV77" s="243" t="str">
        <f>IF($B77="","",IF(EQ77="out",-(EU77*$I77*(2*ABS(ET77)/Air!$D$14)^0.5),(EU77*$I77*(2*ABS(ET77)/Air!$C$14)^0.5)))</f>
        <v/>
      </c>
      <c r="EW77" s="32" t="str">
        <f t="shared" si="91"/>
        <v/>
      </c>
      <c r="EX77" s="259" t="str">
        <f t="shared" si="132"/>
        <v/>
      </c>
    </row>
    <row r="78" spans="1:154" customFormat="1" x14ac:dyDescent="0.2">
      <c r="A78" s="61"/>
      <c r="B78" s="247"/>
      <c r="C78" s="247"/>
      <c r="D78" s="247"/>
      <c r="E78" s="247"/>
      <c r="F78" s="247"/>
      <c r="G78" s="239"/>
      <c r="H78" s="239"/>
      <c r="I78" s="239"/>
      <c r="J78" s="239"/>
      <c r="K78" s="239"/>
      <c r="L78" s="62"/>
      <c r="M78" s="247"/>
      <c r="N78" s="247"/>
      <c r="O78" s="63"/>
      <c r="P78" s="92" t="str">
        <f t="shared" si="96"/>
        <v/>
      </c>
      <c r="Q78" s="93" t="str">
        <f t="shared" si="20"/>
        <v/>
      </c>
      <c r="R78" s="99" t="str">
        <f t="shared" si="97"/>
        <v/>
      </c>
      <c r="S78" s="100" t="str">
        <f t="shared" si="98"/>
        <v/>
      </c>
      <c r="T78" s="95" t="str">
        <f t="shared" si="99"/>
        <v/>
      </c>
      <c r="U78" s="231"/>
      <c r="V78" s="124" t="str">
        <f t="shared" si="100"/>
        <v/>
      </c>
      <c r="W78" s="125" t="str">
        <f t="shared" si="5"/>
        <v/>
      </c>
      <c r="X78" s="126" t="str">
        <f t="shared" si="101"/>
        <v/>
      </c>
      <c r="Y78" s="126" t="str">
        <f>IF($B78="","",VLOOKUP(X78,Depth!$A$4:$B$1004,2,1))</f>
        <v/>
      </c>
      <c r="Z78" s="127" t="str">
        <f t="shared" si="7"/>
        <v/>
      </c>
      <c r="AA78" s="128" t="str">
        <f t="shared" si="8"/>
        <v/>
      </c>
      <c r="AB78" s="129" t="str">
        <f t="shared" si="102"/>
        <v/>
      </c>
      <c r="AC78" s="129" t="str">
        <f t="shared" si="10"/>
        <v/>
      </c>
      <c r="AD78" s="31" t="str">
        <f t="shared" si="103"/>
        <v/>
      </c>
      <c r="AE78" s="128" t="str">
        <f t="shared" si="104"/>
        <v/>
      </c>
      <c r="AF78" s="130" t="str">
        <f t="shared" si="105"/>
        <v/>
      </c>
      <c r="AG78" s="122" t="str">
        <f t="shared" si="106"/>
        <v/>
      </c>
      <c r="AH78" s="131" t="str">
        <f t="shared" si="15"/>
        <v/>
      </c>
      <c r="AI78" s="132" t="str">
        <f t="shared" si="107"/>
        <v/>
      </c>
      <c r="AJ78" s="128"/>
      <c r="AK78" s="159" t="str">
        <f t="shared" si="108"/>
        <v/>
      </c>
      <c r="AL78" s="128" t="str">
        <f t="shared" si="109"/>
        <v/>
      </c>
      <c r="AM78" s="128" t="str">
        <f t="shared" si="110"/>
        <v/>
      </c>
      <c r="AN78" s="128" t="str">
        <f t="shared" si="111"/>
        <v/>
      </c>
      <c r="AO78" s="128" t="str">
        <f t="shared" si="38"/>
        <v/>
      </c>
      <c r="AP78" s="160" t="str">
        <f t="shared" si="112"/>
        <v/>
      </c>
      <c r="AQ78" s="31"/>
      <c r="AR78" s="174" t="str">
        <f>IF($B78="","",Air!$C$17*((J78-K78)/10)^Air!$C$28)</f>
        <v/>
      </c>
      <c r="AS78" s="36" t="str">
        <f>IF($B78="","",IF(E$8=B78,E$7,Air!$C$14/2*AR78^2))</f>
        <v/>
      </c>
      <c r="AT78" s="32" t="str">
        <f t="shared" si="113"/>
        <v/>
      </c>
      <c r="AU78" s="32" t="str">
        <f t="shared" si="114"/>
        <v/>
      </c>
      <c r="AV78" s="32" t="str">
        <f>IF($B78="","",Air!$I$11-AU78*Air!$C$14*Air!$I$10-AS78)</f>
        <v/>
      </c>
      <c r="AW78" s="175" t="str">
        <f t="shared" si="115"/>
        <v/>
      </c>
      <c r="AX78" s="175" t="str">
        <f>IF($B78="","",AW78*Air!$C$14*Air!$I$10)</f>
        <v/>
      </c>
      <c r="AY78" s="176" t="str">
        <f>IF($B78="","",AW78*Air!$D$14*Air!$I$10)</f>
        <v/>
      </c>
      <c r="AZ78" s="62"/>
      <c r="BA78" s="250" t="str">
        <f t="shared" si="22"/>
        <v/>
      </c>
      <c r="BB78" s="128" t="str">
        <f t="shared" si="116"/>
        <v/>
      </c>
      <c r="BC78" s="31" t="str">
        <f t="shared" si="117"/>
        <v/>
      </c>
      <c r="BD78" s="251" t="str">
        <f>IF($B78="","",$AO78*ABS(BC78)/Air!$M$8)</f>
        <v/>
      </c>
      <c r="BE78" s="31" t="str">
        <f t="shared" si="45"/>
        <v/>
      </c>
      <c r="BF78" s="251" t="str">
        <f>IF($B78="","",$AO78*ABS($AF78-BC78)/Air!$M$8)</f>
        <v/>
      </c>
      <c r="BG78" s="31" t="str">
        <f t="shared" si="46"/>
        <v/>
      </c>
      <c r="BH78" s="252" t="str">
        <f t="shared" si="47"/>
        <v/>
      </c>
      <c r="BI78" s="32" t="str">
        <f>IF($B78="","",(($AF78-BC78)/ABS($AF78-BC78))*Air!$D$14*BH78/2*(($AF78-BC78)^2)*$AI78*$C78)</f>
        <v/>
      </c>
      <c r="BJ78" s="32" t="str">
        <f>IF($B78="","",(-BC78/ABS(BC78))*Air!$D$14*BE78/8*(BC78^2)*$AM78*$C78)</f>
        <v/>
      </c>
      <c r="BK78" s="32" t="str">
        <f>IF($B78="","",$AK78*$C78*$E78*Air!$D$14*Air!$I$10)</f>
        <v/>
      </c>
      <c r="BL78" s="32" t="str">
        <f t="shared" si="118"/>
        <v/>
      </c>
      <c r="BM78" s="32" t="str">
        <f t="shared" si="49"/>
        <v/>
      </c>
      <c r="BN78" s="32" t="str">
        <f t="shared" si="119"/>
        <v/>
      </c>
      <c r="BO78" s="254" t="str">
        <f t="shared" si="24"/>
        <v/>
      </c>
      <c r="BP78" s="243"/>
      <c r="BQ78" s="243"/>
      <c r="BR78" s="32" t="str">
        <f t="shared" si="25"/>
        <v/>
      </c>
      <c r="BS78" s="243" t="str">
        <f t="shared" si="50"/>
        <v/>
      </c>
      <c r="BT78" s="243" t="str">
        <f>IF($B78="","",IF(BO78="out",-(BS78*$I78*(2*ABS(BR78)/Air!$D$14)^0.5),(BS78*$I78*(2*ABS(BR78)/Air!$C$14)^0.5)))</f>
        <v/>
      </c>
      <c r="BU78" s="32" t="str">
        <f t="shared" si="51"/>
        <v/>
      </c>
      <c r="BV78" s="217" t="str">
        <f t="shared" si="120"/>
        <v/>
      </c>
      <c r="BW78" s="31" t="str">
        <f t="shared" si="53"/>
        <v/>
      </c>
      <c r="BX78" s="251" t="str">
        <f>IF($B78="","",$AO78*ABS(BW78)/Air!$M$8)</f>
        <v/>
      </c>
      <c r="BY78" s="31" t="str">
        <f t="shared" si="54"/>
        <v/>
      </c>
      <c r="BZ78" s="251" t="str">
        <f>IF($B78="","",$AO78*ABS($AF78-BW78)/Air!$M$8)</f>
        <v/>
      </c>
      <c r="CA78" s="31" t="str">
        <f t="shared" si="55"/>
        <v/>
      </c>
      <c r="CB78" s="31" t="str">
        <f t="shared" si="56"/>
        <v/>
      </c>
      <c r="CC78" s="32" t="str">
        <f>IF($B78="","",(($AF78-BW78)/ABS($AF78-BW78))*Air!$D$14*CB78/2*(($AF78-BW78)^2)*$AI78*$C78)</f>
        <v/>
      </c>
      <c r="CD78" s="32" t="str">
        <f>IF($B78="","",(-BW78/ABS(BW78))*Air!$D$14*BY78/8*(BW78^2)*$AM78*$C78)</f>
        <v/>
      </c>
      <c r="CE78" s="32" t="str">
        <f>IF($B78="","",$AK78*$C78*$E78*Air!$D$14*Air!$I$10)</f>
        <v/>
      </c>
      <c r="CF78" s="32" t="str">
        <f t="shared" si="121"/>
        <v/>
      </c>
      <c r="CG78" s="32" t="str">
        <f t="shared" si="58"/>
        <v/>
      </c>
      <c r="CH78" s="32" t="str">
        <f t="shared" si="122"/>
        <v/>
      </c>
      <c r="CI78" s="254" t="str">
        <f t="shared" si="26"/>
        <v/>
      </c>
      <c r="CJ78" s="243"/>
      <c r="CK78" s="243"/>
      <c r="CL78" s="32" t="str">
        <f t="shared" si="27"/>
        <v/>
      </c>
      <c r="CM78" s="243" t="str">
        <f t="shared" si="60"/>
        <v/>
      </c>
      <c r="CN78" s="243" t="str">
        <f>IF($B78="","",IF(CI78="out",-(CM78*$I78*(2*ABS(CL78)/Air!$D$14)^0.5),(CM78*$I78*(2*ABS(CL78)/Air!$C$14)^0.5)))</f>
        <v/>
      </c>
      <c r="CO78" s="32" t="str">
        <f t="shared" si="61"/>
        <v/>
      </c>
      <c r="CP78" s="217" t="str">
        <f t="shared" si="123"/>
        <v/>
      </c>
      <c r="CQ78" s="31" t="str">
        <f t="shared" si="63"/>
        <v/>
      </c>
      <c r="CR78" s="251" t="str">
        <f>IF($B78="","",$AO78*ABS(CQ78)/Air!$M$8)</f>
        <v/>
      </c>
      <c r="CS78" s="31" t="str">
        <f t="shared" si="64"/>
        <v/>
      </c>
      <c r="CT78" s="251" t="str">
        <f>IF($B78="","",$AO78*ABS($AF78-CQ78)/Air!$M$8)</f>
        <v/>
      </c>
      <c r="CU78" s="31" t="str">
        <f t="shared" si="65"/>
        <v/>
      </c>
      <c r="CV78" s="31" t="str">
        <f t="shared" si="66"/>
        <v/>
      </c>
      <c r="CW78" s="32" t="str">
        <f>IF($B78="","",(($AF78-CQ78)/ABS($AF78-CQ78))*Air!$D$14*CV78/2*(($AF78-CQ78)^2)*$AI78*$C78)</f>
        <v/>
      </c>
      <c r="CX78" s="32" t="str">
        <f>IF($B78="","",(-CQ78/ABS(CQ78))*Air!$D$14*CS78/8*(CQ78^2)*$AM78*$C78)</f>
        <v/>
      </c>
      <c r="CY78" s="32" t="str">
        <f>IF($B78="","",$AK78*$C78*$E78*Air!$D$14*Air!$I$10)</f>
        <v/>
      </c>
      <c r="CZ78" s="32" t="str">
        <f t="shared" si="124"/>
        <v/>
      </c>
      <c r="DA78" s="32" t="str">
        <f t="shared" si="68"/>
        <v/>
      </c>
      <c r="DB78" s="32" t="str">
        <f t="shared" si="125"/>
        <v/>
      </c>
      <c r="DC78" s="254" t="str">
        <f t="shared" si="28"/>
        <v/>
      </c>
      <c r="DD78" s="243"/>
      <c r="DE78" s="243"/>
      <c r="DF78" s="32" t="str">
        <f t="shared" si="29"/>
        <v/>
      </c>
      <c r="DG78" s="243" t="str">
        <f t="shared" si="70"/>
        <v/>
      </c>
      <c r="DH78" s="243" t="str">
        <f>IF($B78="","",IF(DC78="out",-(DG78*$I78*(2*ABS(DF78)/Air!$D$14)^0.5),(DG78*$I78*(2*ABS(DF78)/Air!$C$14)^0.5)))</f>
        <v/>
      </c>
      <c r="DI78" s="32" t="str">
        <f t="shared" si="71"/>
        <v/>
      </c>
      <c r="DJ78" s="217" t="str">
        <f t="shared" si="126"/>
        <v/>
      </c>
      <c r="DK78" s="31" t="str">
        <f t="shared" si="73"/>
        <v/>
      </c>
      <c r="DL78" s="251" t="str">
        <f>IF($B78="","",$AO78*ABS(DK78)/Air!$M$8)</f>
        <v/>
      </c>
      <c r="DM78" s="31" t="str">
        <f t="shared" si="74"/>
        <v/>
      </c>
      <c r="DN78" s="251" t="str">
        <f>IF($B78="","",$AO78*ABS($AF78-DK78)/Air!$M$8)</f>
        <v/>
      </c>
      <c r="DO78" s="31" t="str">
        <f t="shared" si="75"/>
        <v/>
      </c>
      <c r="DP78" s="31" t="str">
        <f t="shared" si="76"/>
        <v/>
      </c>
      <c r="DQ78" s="32" t="str">
        <f>IF($B78="","",(($AF78-DK78)/ABS($AF78-DK78))*Air!$D$14*DP78/2*(($AF78-DK78)^2)*$AI78*$C78)</f>
        <v/>
      </c>
      <c r="DR78" s="32" t="str">
        <f>IF($B78="","",(-DK78/ABS(DK78))*Air!$D$14*DM78/8*(DK78^2)*$AM78*$C78)</f>
        <v/>
      </c>
      <c r="DS78" s="32" t="str">
        <f>IF($B78="","",$AK78*$C78*$E78*Air!$D$14*Air!$I$10)</f>
        <v/>
      </c>
      <c r="DT78" s="32" t="str">
        <f t="shared" si="127"/>
        <v/>
      </c>
      <c r="DU78" s="32" t="str">
        <f t="shared" si="78"/>
        <v/>
      </c>
      <c r="DV78" s="32" t="str">
        <f t="shared" si="128"/>
        <v/>
      </c>
      <c r="DW78" s="254" t="str">
        <f t="shared" si="30"/>
        <v/>
      </c>
      <c r="DX78" s="243"/>
      <c r="DY78" s="243"/>
      <c r="DZ78" s="32" t="str">
        <f t="shared" si="31"/>
        <v/>
      </c>
      <c r="EA78" s="243" t="str">
        <f t="shared" si="80"/>
        <v/>
      </c>
      <c r="EB78" s="243" t="str">
        <f>IF($B78="","",IF(DW78="out",-(EA78*$I78*(2*ABS(DZ78)/Air!$D$14)^0.5),(EA78*$I78*(2*ABS(DZ78)/Air!$C$14)^0.5)))</f>
        <v/>
      </c>
      <c r="EC78" s="32" t="str">
        <f t="shared" si="81"/>
        <v/>
      </c>
      <c r="ED78" s="217" t="str">
        <f t="shared" si="129"/>
        <v/>
      </c>
      <c r="EE78" s="31" t="str">
        <f t="shared" si="83"/>
        <v/>
      </c>
      <c r="EF78" s="251" t="str">
        <f>IF($B78="","",$AO78*ABS(EE78)/Air!$M$8)</f>
        <v/>
      </c>
      <c r="EG78" s="31" t="str">
        <f t="shared" si="84"/>
        <v/>
      </c>
      <c r="EH78" s="251" t="str">
        <f>IF($B78="","",$AO78*ABS($AF78-EE78)/Air!$M$8)</f>
        <v/>
      </c>
      <c r="EI78" s="31" t="str">
        <f t="shared" si="85"/>
        <v/>
      </c>
      <c r="EJ78" s="31" t="str">
        <f t="shared" si="86"/>
        <v/>
      </c>
      <c r="EK78" s="32" t="str">
        <f>IF($B78="","",(($AF78-EE78)/ABS($AF78-EE78))*Air!$D$14*EJ78/2*(($AF78-EE78)^2)*$AI78*$C78)</f>
        <v/>
      </c>
      <c r="EL78" s="32" t="str">
        <f>IF($B78="","",(-EE78/ABS(EE78))*Air!$D$14*EG78/8*(EE78^2)*$AM78*$C78)</f>
        <v/>
      </c>
      <c r="EM78" s="32" t="str">
        <f>IF($B78="","",$AK78*$C78*$E78*Air!$D$14*Air!$I$10)</f>
        <v/>
      </c>
      <c r="EN78" s="32" t="str">
        <f t="shared" si="130"/>
        <v/>
      </c>
      <c r="EO78" s="32" t="str">
        <f t="shared" si="88"/>
        <v/>
      </c>
      <c r="EP78" s="32" t="str">
        <f t="shared" si="131"/>
        <v/>
      </c>
      <c r="EQ78" s="254" t="str">
        <f t="shared" si="32"/>
        <v/>
      </c>
      <c r="ER78" s="243"/>
      <c r="ES78" s="243"/>
      <c r="ET78" s="32" t="str">
        <f t="shared" si="33"/>
        <v/>
      </c>
      <c r="EU78" s="243" t="str">
        <f t="shared" si="90"/>
        <v/>
      </c>
      <c r="EV78" s="243" t="str">
        <f>IF($B78="","",IF(EQ78="out",-(EU78*$I78*(2*ABS(ET78)/Air!$D$14)^0.5),(EU78*$I78*(2*ABS(ET78)/Air!$C$14)^0.5)))</f>
        <v/>
      </c>
      <c r="EW78" s="32" t="str">
        <f t="shared" si="91"/>
        <v/>
      </c>
      <c r="EX78" s="259" t="str">
        <f t="shared" si="132"/>
        <v/>
      </c>
    </row>
    <row r="79" spans="1:154" customFormat="1" x14ac:dyDescent="0.2">
      <c r="A79" s="61"/>
      <c r="B79" s="247"/>
      <c r="C79" s="247"/>
      <c r="D79" s="247"/>
      <c r="E79" s="247"/>
      <c r="F79" s="247"/>
      <c r="G79" s="239"/>
      <c r="H79" s="239"/>
      <c r="I79" s="239"/>
      <c r="J79" s="239"/>
      <c r="K79" s="239"/>
      <c r="L79" s="62"/>
      <c r="M79" s="247"/>
      <c r="N79" s="247"/>
      <c r="O79" s="63"/>
      <c r="P79" s="92" t="str">
        <f t="shared" si="96"/>
        <v/>
      </c>
      <c r="Q79" s="93" t="str">
        <f t="shared" si="20"/>
        <v/>
      </c>
      <c r="R79" s="99" t="str">
        <f t="shared" si="97"/>
        <v/>
      </c>
      <c r="S79" s="100" t="str">
        <f t="shared" si="98"/>
        <v/>
      </c>
      <c r="T79" s="95" t="str">
        <f t="shared" si="99"/>
        <v/>
      </c>
      <c r="U79" s="231"/>
      <c r="V79" s="124" t="str">
        <f t="shared" si="100"/>
        <v/>
      </c>
      <c r="W79" s="125" t="str">
        <f t="shared" si="5"/>
        <v/>
      </c>
      <c r="X79" s="126" t="str">
        <f t="shared" si="101"/>
        <v/>
      </c>
      <c r="Y79" s="126" t="str">
        <f>IF($B79="","",VLOOKUP(X79,Depth!$A$4:$B$1004,2,1))</f>
        <v/>
      </c>
      <c r="Z79" s="127" t="str">
        <f t="shared" si="7"/>
        <v/>
      </c>
      <c r="AA79" s="128" t="str">
        <f t="shared" si="8"/>
        <v/>
      </c>
      <c r="AB79" s="129" t="str">
        <f t="shared" si="102"/>
        <v/>
      </c>
      <c r="AC79" s="129" t="str">
        <f t="shared" si="10"/>
        <v/>
      </c>
      <c r="AD79" s="31" t="str">
        <f t="shared" si="103"/>
        <v/>
      </c>
      <c r="AE79" s="128" t="str">
        <f t="shared" si="104"/>
        <v/>
      </c>
      <c r="AF79" s="130" t="str">
        <f t="shared" si="105"/>
        <v/>
      </c>
      <c r="AG79" s="122" t="str">
        <f t="shared" si="106"/>
        <v/>
      </c>
      <c r="AH79" s="131" t="str">
        <f t="shared" si="15"/>
        <v/>
      </c>
      <c r="AI79" s="132" t="str">
        <f t="shared" si="107"/>
        <v/>
      </c>
      <c r="AJ79" s="128"/>
      <c r="AK79" s="159" t="str">
        <f t="shared" si="108"/>
        <v/>
      </c>
      <c r="AL79" s="128" t="str">
        <f t="shared" si="109"/>
        <v/>
      </c>
      <c r="AM79" s="128" t="str">
        <f t="shared" si="110"/>
        <v/>
      </c>
      <c r="AN79" s="128" t="str">
        <f t="shared" si="111"/>
        <v/>
      </c>
      <c r="AO79" s="128" t="str">
        <f t="shared" si="38"/>
        <v/>
      </c>
      <c r="AP79" s="160" t="str">
        <f t="shared" si="112"/>
        <v/>
      </c>
      <c r="AQ79" s="31"/>
      <c r="AR79" s="174" t="str">
        <f>IF($B79="","",Air!$C$17*((J79-K79)/10)^Air!$C$28)</f>
        <v/>
      </c>
      <c r="AS79" s="36" t="str">
        <f>IF($B79="","",IF(E$8=B79,E$7,Air!$C$14/2*AR79^2))</f>
        <v/>
      </c>
      <c r="AT79" s="32" t="str">
        <f t="shared" si="113"/>
        <v/>
      </c>
      <c r="AU79" s="32" t="str">
        <f t="shared" si="114"/>
        <v/>
      </c>
      <c r="AV79" s="32" t="str">
        <f>IF($B79="","",Air!$I$11-AU79*Air!$C$14*Air!$I$10-AS79)</f>
        <v/>
      </c>
      <c r="AW79" s="175" t="str">
        <f t="shared" si="115"/>
        <v/>
      </c>
      <c r="AX79" s="175" t="str">
        <f>IF($B79="","",AW79*Air!$C$14*Air!$I$10)</f>
        <v/>
      </c>
      <c r="AY79" s="176" t="str">
        <f>IF($B79="","",AW79*Air!$D$14*Air!$I$10)</f>
        <v/>
      </c>
      <c r="AZ79" s="62"/>
      <c r="BA79" s="250" t="str">
        <f t="shared" si="22"/>
        <v/>
      </c>
      <c r="BB79" s="128" t="str">
        <f t="shared" si="116"/>
        <v/>
      </c>
      <c r="BC79" s="31" t="str">
        <f t="shared" si="117"/>
        <v/>
      </c>
      <c r="BD79" s="251" t="str">
        <f>IF($B79="","",$AO79*ABS(BC79)/Air!$M$8)</f>
        <v/>
      </c>
      <c r="BE79" s="31" t="str">
        <f t="shared" si="45"/>
        <v/>
      </c>
      <c r="BF79" s="251" t="str">
        <f>IF($B79="","",$AO79*ABS($AF79-BC79)/Air!$M$8)</f>
        <v/>
      </c>
      <c r="BG79" s="31" t="str">
        <f t="shared" si="46"/>
        <v/>
      </c>
      <c r="BH79" s="252" t="str">
        <f t="shared" si="47"/>
        <v/>
      </c>
      <c r="BI79" s="32" t="str">
        <f>IF($B79="","",(($AF79-BC79)/ABS($AF79-BC79))*Air!$D$14*BH79/2*(($AF79-BC79)^2)*$AI79*$C79)</f>
        <v/>
      </c>
      <c r="BJ79" s="32" t="str">
        <f>IF($B79="","",(-BC79/ABS(BC79))*Air!$D$14*BE79/8*(BC79^2)*$AM79*$C79)</f>
        <v/>
      </c>
      <c r="BK79" s="32" t="str">
        <f>IF($B79="","",$AK79*$C79*$E79*Air!$D$14*Air!$I$10)</f>
        <v/>
      </c>
      <c r="BL79" s="32" t="str">
        <f t="shared" si="118"/>
        <v/>
      </c>
      <c r="BM79" s="32" t="str">
        <f t="shared" si="49"/>
        <v/>
      </c>
      <c r="BN79" s="32" t="str">
        <f t="shared" si="119"/>
        <v/>
      </c>
      <c r="BO79" s="254" t="str">
        <f t="shared" si="24"/>
        <v/>
      </c>
      <c r="BP79" s="243"/>
      <c r="BQ79" s="243"/>
      <c r="BR79" s="32" t="str">
        <f t="shared" si="25"/>
        <v/>
      </c>
      <c r="BS79" s="243" t="str">
        <f t="shared" si="50"/>
        <v/>
      </c>
      <c r="BT79" s="243" t="str">
        <f>IF($B79="","",IF(BO79="out",-(BS79*$I79*(2*ABS(BR79)/Air!$D$14)^0.5),(BS79*$I79*(2*ABS(BR79)/Air!$C$14)^0.5)))</f>
        <v/>
      </c>
      <c r="BU79" s="32" t="str">
        <f t="shared" si="51"/>
        <v/>
      </c>
      <c r="BV79" s="217" t="str">
        <f t="shared" si="120"/>
        <v/>
      </c>
      <c r="BW79" s="31" t="str">
        <f t="shared" si="53"/>
        <v/>
      </c>
      <c r="BX79" s="251" t="str">
        <f>IF($B79="","",$AO79*ABS(BW79)/Air!$M$8)</f>
        <v/>
      </c>
      <c r="BY79" s="31" t="str">
        <f t="shared" si="54"/>
        <v/>
      </c>
      <c r="BZ79" s="251" t="str">
        <f>IF($B79="","",$AO79*ABS($AF79-BW79)/Air!$M$8)</f>
        <v/>
      </c>
      <c r="CA79" s="31" t="str">
        <f t="shared" si="55"/>
        <v/>
      </c>
      <c r="CB79" s="31" t="str">
        <f t="shared" si="56"/>
        <v/>
      </c>
      <c r="CC79" s="32" t="str">
        <f>IF($B79="","",(($AF79-BW79)/ABS($AF79-BW79))*Air!$D$14*CB79/2*(($AF79-BW79)^2)*$AI79*$C79)</f>
        <v/>
      </c>
      <c r="CD79" s="32" t="str">
        <f>IF($B79="","",(-BW79/ABS(BW79))*Air!$D$14*BY79/8*(BW79^2)*$AM79*$C79)</f>
        <v/>
      </c>
      <c r="CE79" s="32" t="str">
        <f>IF($B79="","",$AK79*$C79*$E79*Air!$D$14*Air!$I$10)</f>
        <v/>
      </c>
      <c r="CF79" s="32" t="str">
        <f t="shared" si="121"/>
        <v/>
      </c>
      <c r="CG79" s="32" t="str">
        <f t="shared" si="58"/>
        <v/>
      </c>
      <c r="CH79" s="32" t="str">
        <f t="shared" si="122"/>
        <v/>
      </c>
      <c r="CI79" s="254" t="str">
        <f t="shared" si="26"/>
        <v/>
      </c>
      <c r="CJ79" s="243"/>
      <c r="CK79" s="243"/>
      <c r="CL79" s="32" t="str">
        <f t="shared" si="27"/>
        <v/>
      </c>
      <c r="CM79" s="243" t="str">
        <f t="shared" si="60"/>
        <v/>
      </c>
      <c r="CN79" s="243" t="str">
        <f>IF($B79="","",IF(CI79="out",-(CM79*$I79*(2*ABS(CL79)/Air!$D$14)^0.5),(CM79*$I79*(2*ABS(CL79)/Air!$C$14)^0.5)))</f>
        <v/>
      </c>
      <c r="CO79" s="32" t="str">
        <f t="shared" si="61"/>
        <v/>
      </c>
      <c r="CP79" s="217" t="str">
        <f t="shared" si="123"/>
        <v/>
      </c>
      <c r="CQ79" s="31" t="str">
        <f t="shared" si="63"/>
        <v/>
      </c>
      <c r="CR79" s="251" t="str">
        <f>IF($B79="","",$AO79*ABS(CQ79)/Air!$M$8)</f>
        <v/>
      </c>
      <c r="CS79" s="31" t="str">
        <f t="shared" si="64"/>
        <v/>
      </c>
      <c r="CT79" s="251" t="str">
        <f>IF($B79="","",$AO79*ABS($AF79-CQ79)/Air!$M$8)</f>
        <v/>
      </c>
      <c r="CU79" s="31" t="str">
        <f t="shared" si="65"/>
        <v/>
      </c>
      <c r="CV79" s="31" t="str">
        <f t="shared" si="66"/>
        <v/>
      </c>
      <c r="CW79" s="32" t="str">
        <f>IF($B79="","",(($AF79-CQ79)/ABS($AF79-CQ79))*Air!$D$14*CV79/2*(($AF79-CQ79)^2)*$AI79*$C79)</f>
        <v/>
      </c>
      <c r="CX79" s="32" t="str">
        <f>IF($B79="","",(-CQ79/ABS(CQ79))*Air!$D$14*CS79/8*(CQ79^2)*$AM79*$C79)</f>
        <v/>
      </c>
      <c r="CY79" s="32" t="str">
        <f>IF($B79="","",$AK79*$C79*$E79*Air!$D$14*Air!$I$10)</f>
        <v/>
      </c>
      <c r="CZ79" s="32" t="str">
        <f t="shared" si="124"/>
        <v/>
      </c>
      <c r="DA79" s="32" t="str">
        <f t="shared" si="68"/>
        <v/>
      </c>
      <c r="DB79" s="32" t="str">
        <f t="shared" si="125"/>
        <v/>
      </c>
      <c r="DC79" s="254" t="str">
        <f t="shared" si="28"/>
        <v/>
      </c>
      <c r="DD79" s="243"/>
      <c r="DE79" s="243"/>
      <c r="DF79" s="32" t="str">
        <f t="shared" si="29"/>
        <v/>
      </c>
      <c r="DG79" s="243" t="str">
        <f t="shared" si="70"/>
        <v/>
      </c>
      <c r="DH79" s="243" t="str">
        <f>IF($B79="","",IF(DC79="out",-(DG79*$I79*(2*ABS(DF79)/Air!$D$14)^0.5),(DG79*$I79*(2*ABS(DF79)/Air!$C$14)^0.5)))</f>
        <v/>
      </c>
      <c r="DI79" s="32" t="str">
        <f t="shared" si="71"/>
        <v/>
      </c>
      <c r="DJ79" s="217" t="str">
        <f t="shared" si="126"/>
        <v/>
      </c>
      <c r="DK79" s="31" t="str">
        <f t="shared" si="73"/>
        <v/>
      </c>
      <c r="DL79" s="251" t="str">
        <f>IF($B79="","",$AO79*ABS(DK79)/Air!$M$8)</f>
        <v/>
      </c>
      <c r="DM79" s="31" t="str">
        <f t="shared" si="74"/>
        <v/>
      </c>
      <c r="DN79" s="251" t="str">
        <f>IF($B79="","",$AO79*ABS($AF79-DK79)/Air!$M$8)</f>
        <v/>
      </c>
      <c r="DO79" s="31" t="str">
        <f t="shared" si="75"/>
        <v/>
      </c>
      <c r="DP79" s="31" t="str">
        <f t="shared" si="76"/>
        <v/>
      </c>
      <c r="DQ79" s="32" t="str">
        <f>IF($B79="","",(($AF79-DK79)/ABS($AF79-DK79))*Air!$D$14*DP79/2*(($AF79-DK79)^2)*$AI79*$C79)</f>
        <v/>
      </c>
      <c r="DR79" s="32" t="str">
        <f>IF($B79="","",(-DK79/ABS(DK79))*Air!$D$14*DM79/8*(DK79^2)*$AM79*$C79)</f>
        <v/>
      </c>
      <c r="DS79" s="32" t="str">
        <f>IF($B79="","",$AK79*$C79*$E79*Air!$D$14*Air!$I$10)</f>
        <v/>
      </c>
      <c r="DT79" s="32" t="str">
        <f t="shared" si="127"/>
        <v/>
      </c>
      <c r="DU79" s="32" t="str">
        <f t="shared" si="78"/>
        <v/>
      </c>
      <c r="DV79" s="32" t="str">
        <f t="shared" si="128"/>
        <v/>
      </c>
      <c r="DW79" s="254" t="str">
        <f t="shared" si="30"/>
        <v/>
      </c>
      <c r="DX79" s="243"/>
      <c r="DY79" s="243"/>
      <c r="DZ79" s="32" t="str">
        <f t="shared" si="31"/>
        <v/>
      </c>
      <c r="EA79" s="243" t="str">
        <f t="shared" si="80"/>
        <v/>
      </c>
      <c r="EB79" s="243" t="str">
        <f>IF($B79="","",IF(DW79="out",-(EA79*$I79*(2*ABS(DZ79)/Air!$D$14)^0.5),(EA79*$I79*(2*ABS(DZ79)/Air!$C$14)^0.5)))</f>
        <v/>
      </c>
      <c r="EC79" s="32" t="str">
        <f t="shared" si="81"/>
        <v/>
      </c>
      <c r="ED79" s="217" t="str">
        <f t="shared" si="129"/>
        <v/>
      </c>
      <c r="EE79" s="31" t="str">
        <f t="shared" si="83"/>
        <v/>
      </c>
      <c r="EF79" s="251" t="str">
        <f>IF($B79="","",$AO79*ABS(EE79)/Air!$M$8)</f>
        <v/>
      </c>
      <c r="EG79" s="31" t="str">
        <f t="shared" si="84"/>
        <v/>
      </c>
      <c r="EH79" s="251" t="str">
        <f>IF($B79="","",$AO79*ABS($AF79-EE79)/Air!$M$8)</f>
        <v/>
      </c>
      <c r="EI79" s="31" t="str">
        <f t="shared" si="85"/>
        <v/>
      </c>
      <c r="EJ79" s="31" t="str">
        <f t="shared" si="86"/>
        <v/>
      </c>
      <c r="EK79" s="32" t="str">
        <f>IF($B79="","",(($AF79-EE79)/ABS($AF79-EE79))*Air!$D$14*EJ79/2*(($AF79-EE79)^2)*$AI79*$C79)</f>
        <v/>
      </c>
      <c r="EL79" s="32" t="str">
        <f>IF($B79="","",(-EE79/ABS(EE79))*Air!$D$14*EG79/8*(EE79^2)*$AM79*$C79)</f>
        <v/>
      </c>
      <c r="EM79" s="32" t="str">
        <f>IF($B79="","",$AK79*$C79*$E79*Air!$D$14*Air!$I$10)</f>
        <v/>
      </c>
      <c r="EN79" s="32" t="str">
        <f t="shared" si="130"/>
        <v/>
      </c>
      <c r="EO79" s="32" t="str">
        <f t="shared" si="88"/>
        <v/>
      </c>
      <c r="EP79" s="32" t="str">
        <f t="shared" si="131"/>
        <v/>
      </c>
      <c r="EQ79" s="254" t="str">
        <f t="shared" si="32"/>
        <v/>
      </c>
      <c r="ER79" s="243"/>
      <c r="ES79" s="243"/>
      <c r="ET79" s="32" t="str">
        <f t="shared" si="33"/>
        <v/>
      </c>
      <c r="EU79" s="243" t="str">
        <f t="shared" si="90"/>
        <v/>
      </c>
      <c r="EV79" s="243" t="str">
        <f>IF($B79="","",IF(EQ79="out",-(EU79*$I79*(2*ABS(ET79)/Air!$D$14)^0.5),(EU79*$I79*(2*ABS(ET79)/Air!$C$14)^0.5)))</f>
        <v/>
      </c>
      <c r="EW79" s="32" t="str">
        <f t="shared" si="91"/>
        <v/>
      </c>
      <c r="EX79" s="259" t="str">
        <f t="shared" si="132"/>
        <v/>
      </c>
    </row>
    <row r="80" spans="1:154" customFormat="1" x14ac:dyDescent="0.2">
      <c r="A80" s="61"/>
      <c r="B80" s="247"/>
      <c r="C80" s="247"/>
      <c r="D80" s="247"/>
      <c r="E80" s="247"/>
      <c r="F80" s="247"/>
      <c r="G80" s="239"/>
      <c r="H80" s="239"/>
      <c r="I80" s="239"/>
      <c r="J80" s="239"/>
      <c r="K80" s="239"/>
      <c r="L80" s="62"/>
      <c r="M80" s="247"/>
      <c r="N80" s="247"/>
      <c r="O80" s="63"/>
      <c r="P80" s="92" t="str">
        <f t="shared" si="96"/>
        <v/>
      </c>
      <c r="Q80" s="93" t="str">
        <f t="shared" si="20"/>
        <v/>
      </c>
      <c r="R80" s="99" t="str">
        <f t="shared" si="97"/>
        <v/>
      </c>
      <c r="S80" s="100" t="str">
        <f t="shared" si="98"/>
        <v/>
      </c>
      <c r="T80" s="95" t="str">
        <f t="shared" si="99"/>
        <v/>
      </c>
      <c r="U80" s="231"/>
      <c r="V80" s="124" t="str">
        <f t="shared" si="100"/>
        <v/>
      </c>
      <c r="W80" s="125" t="str">
        <f t="shared" ref="W80:W143" si="133">IF($B80="","",(1/$F80)*(PI()*($D80^2)/4)*(($D80/4)^(2/3))*($E80^0.5))</f>
        <v/>
      </c>
      <c r="X80" s="126" t="str">
        <f t="shared" si="101"/>
        <v/>
      </c>
      <c r="Y80" s="126" t="str">
        <f>IF($B80="","",VLOOKUP(X80,Depth!$A$4:$B$1004,2,1))</f>
        <v/>
      </c>
      <c r="Z80" s="127" t="str">
        <f t="shared" ref="Z80:Z143" si="134">IF($B80="","",Y80*$D80)</f>
        <v/>
      </c>
      <c r="AA80" s="128" t="str">
        <f t="shared" ref="AA80:AA143" si="135">IF(AND(NOT(Z80=""),Z81=""),Z80,"")</f>
        <v/>
      </c>
      <c r="AB80" s="129" t="str">
        <f t="shared" si="102"/>
        <v/>
      </c>
      <c r="AC80" s="129" t="str">
        <f t="shared" ref="AC80:AC143" si="136">IF($B80="","",AB80/PI()*(PI()*($D80^2)/4))</f>
        <v/>
      </c>
      <c r="AD80" s="31" t="str">
        <f t="shared" si="103"/>
        <v/>
      </c>
      <c r="AE80" s="128" t="str">
        <f t="shared" si="104"/>
        <v/>
      </c>
      <c r="AF80" s="130" t="str">
        <f t="shared" si="105"/>
        <v/>
      </c>
      <c r="AG80" s="122" t="str">
        <f t="shared" si="106"/>
        <v/>
      </c>
      <c r="AH80" s="131" t="str">
        <f t="shared" ref="AH80:AH143" si="137">IF($B80="","",(AG80-$V80)/$V80)</f>
        <v/>
      </c>
      <c r="AI80" s="132" t="str">
        <f t="shared" si="107"/>
        <v/>
      </c>
      <c r="AJ80" s="128"/>
      <c r="AK80" s="159" t="str">
        <f t="shared" si="108"/>
        <v/>
      </c>
      <c r="AL80" s="128" t="str">
        <f t="shared" si="109"/>
        <v/>
      </c>
      <c r="AM80" s="128" t="str">
        <f t="shared" si="110"/>
        <v/>
      </c>
      <c r="AN80" s="128" t="str">
        <f t="shared" si="111"/>
        <v/>
      </c>
      <c r="AO80" s="128" t="str">
        <f t="shared" si="38"/>
        <v/>
      </c>
      <c r="AP80" s="160" t="str">
        <f t="shared" si="112"/>
        <v/>
      </c>
      <c r="AQ80" s="31"/>
      <c r="AR80" s="174" t="str">
        <f>IF($B80="","",Air!$C$17*((J80-K80)/10)^Air!$C$28)</f>
        <v/>
      </c>
      <c r="AS80" s="36" t="str">
        <f>IF($B80="","",IF(E$8=B80,E$7,Air!$C$14/2*AR80^2))</f>
        <v/>
      </c>
      <c r="AT80" s="32" t="str">
        <f t="shared" si="113"/>
        <v/>
      </c>
      <c r="AU80" s="32" t="str">
        <f t="shared" si="114"/>
        <v/>
      </c>
      <c r="AV80" s="32" t="str">
        <f>IF($B80="","",Air!$I$11-AU80*Air!$C$14*Air!$I$10-AS80)</f>
        <v/>
      </c>
      <c r="AW80" s="175" t="str">
        <f t="shared" si="115"/>
        <v/>
      </c>
      <c r="AX80" s="175" t="str">
        <f>IF($B80="","",AW80*Air!$C$14*Air!$I$10)</f>
        <v/>
      </c>
      <c r="AY80" s="176" t="str">
        <f>IF($B80="","",AW80*Air!$D$14*Air!$I$10)</f>
        <v/>
      </c>
      <c r="AZ80" s="62"/>
      <c r="BA80" s="250" t="str">
        <f t="shared" si="22"/>
        <v/>
      </c>
      <c r="BB80" s="128" t="str">
        <f t="shared" si="116"/>
        <v/>
      </c>
      <c r="BC80" s="31" t="str">
        <f t="shared" si="117"/>
        <v/>
      </c>
      <c r="BD80" s="251" t="str">
        <f>IF($B80="","",$AO80*ABS(BC80)/Air!$M$8)</f>
        <v/>
      </c>
      <c r="BE80" s="31" t="str">
        <f t="shared" si="45"/>
        <v/>
      </c>
      <c r="BF80" s="251" t="str">
        <f>IF($B80="","",$AO80*ABS($AF80-BC80)/Air!$M$8)</f>
        <v/>
      </c>
      <c r="BG80" s="31" t="str">
        <f t="shared" si="46"/>
        <v/>
      </c>
      <c r="BH80" s="252" t="str">
        <f t="shared" si="47"/>
        <v/>
      </c>
      <c r="BI80" s="32" t="str">
        <f>IF($B80="","",(($AF80-BC80)/ABS($AF80-BC80))*Air!$D$14*BH80/2*(($AF80-BC80)^2)*$AI80*$C80)</f>
        <v/>
      </c>
      <c r="BJ80" s="32" t="str">
        <f>IF($B80="","",(-BC80/ABS(BC80))*Air!$D$14*BE80/8*(BC80^2)*$AM80*$C80)</f>
        <v/>
      </c>
      <c r="BK80" s="32" t="str">
        <f>IF($B80="","",$AK80*$C80*$E80*Air!$D$14*Air!$I$10)</f>
        <v/>
      </c>
      <c r="BL80" s="32" t="str">
        <f t="shared" si="118"/>
        <v/>
      </c>
      <c r="BM80" s="32" t="str">
        <f t="shared" si="49"/>
        <v/>
      </c>
      <c r="BN80" s="32" t="str">
        <f t="shared" si="119"/>
        <v/>
      </c>
      <c r="BO80" s="254" t="str">
        <f t="shared" si="24"/>
        <v/>
      </c>
      <c r="BP80" s="243"/>
      <c r="BQ80" s="243"/>
      <c r="BR80" s="32" t="str">
        <f t="shared" si="25"/>
        <v/>
      </c>
      <c r="BS80" s="243" t="str">
        <f t="shared" si="50"/>
        <v/>
      </c>
      <c r="BT80" s="243" t="str">
        <f>IF($B80="","",IF(BO80="out",-(BS80*$I80*(2*ABS(BR80)/Air!$D$14)^0.5),(BS80*$I80*(2*ABS(BR80)/Air!$C$14)^0.5)))</f>
        <v/>
      </c>
      <c r="BU80" s="32" t="str">
        <f t="shared" si="51"/>
        <v/>
      </c>
      <c r="BV80" s="217" t="str">
        <f t="shared" si="120"/>
        <v/>
      </c>
      <c r="BW80" s="31" t="str">
        <f t="shared" si="53"/>
        <v/>
      </c>
      <c r="BX80" s="251" t="str">
        <f>IF($B80="","",$AO80*ABS(BW80)/Air!$M$8)</f>
        <v/>
      </c>
      <c r="BY80" s="31" t="str">
        <f t="shared" si="54"/>
        <v/>
      </c>
      <c r="BZ80" s="251" t="str">
        <f>IF($B80="","",$AO80*ABS($AF80-BW80)/Air!$M$8)</f>
        <v/>
      </c>
      <c r="CA80" s="31" t="str">
        <f t="shared" si="55"/>
        <v/>
      </c>
      <c r="CB80" s="31" t="str">
        <f t="shared" si="56"/>
        <v/>
      </c>
      <c r="CC80" s="32" t="str">
        <f>IF($B80="","",(($AF80-BW80)/ABS($AF80-BW80))*Air!$D$14*CB80/2*(($AF80-BW80)^2)*$AI80*$C80)</f>
        <v/>
      </c>
      <c r="CD80" s="32" t="str">
        <f>IF($B80="","",(-BW80/ABS(BW80))*Air!$D$14*BY80/8*(BW80^2)*$AM80*$C80)</f>
        <v/>
      </c>
      <c r="CE80" s="32" t="str">
        <f>IF($B80="","",$AK80*$C80*$E80*Air!$D$14*Air!$I$10)</f>
        <v/>
      </c>
      <c r="CF80" s="32" t="str">
        <f t="shared" si="121"/>
        <v/>
      </c>
      <c r="CG80" s="32" t="str">
        <f t="shared" si="58"/>
        <v/>
      </c>
      <c r="CH80" s="32" t="str">
        <f t="shared" si="122"/>
        <v/>
      </c>
      <c r="CI80" s="254" t="str">
        <f t="shared" si="26"/>
        <v/>
      </c>
      <c r="CJ80" s="243"/>
      <c r="CK80" s="243"/>
      <c r="CL80" s="32" t="str">
        <f t="shared" si="27"/>
        <v/>
      </c>
      <c r="CM80" s="243" t="str">
        <f t="shared" si="60"/>
        <v/>
      </c>
      <c r="CN80" s="243" t="str">
        <f>IF($B80="","",IF(CI80="out",-(CM80*$I80*(2*ABS(CL80)/Air!$D$14)^0.5),(CM80*$I80*(2*ABS(CL80)/Air!$C$14)^0.5)))</f>
        <v/>
      </c>
      <c r="CO80" s="32" t="str">
        <f t="shared" si="61"/>
        <v/>
      </c>
      <c r="CP80" s="217" t="str">
        <f t="shared" si="123"/>
        <v/>
      </c>
      <c r="CQ80" s="31" t="str">
        <f t="shared" si="63"/>
        <v/>
      </c>
      <c r="CR80" s="251" t="str">
        <f>IF($B80="","",$AO80*ABS(CQ80)/Air!$M$8)</f>
        <v/>
      </c>
      <c r="CS80" s="31" t="str">
        <f t="shared" si="64"/>
        <v/>
      </c>
      <c r="CT80" s="251" t="str">
        <f>IF($B80="","",$AO80*ABS($AF80-CQ80)/Air!$M$8)</f>
        <v/>
      </c>
      <c r="CU80" s="31" t="str">
        <f t="shared" si="65"/>
        <v/>
      </c>
      <c r="CV80" s="31" t="str">
        <f t="shared" si="66"/>
        <v/>
      </c>
      <c r="CW80" s="32" t="str">
        <f>IF($B80="","",(($AF80-CQ80)/ABS($AF80-CQ80))*Air!$D$14*CV80/2*(($AF80-CQ80)^2)*$AI80*$C80)</f>
        <v/>
      </c>
      <c r="CX80" s="32" t="str">
        <f>IF($B80="","",(-CQ80/ABS(CQ80))*Air!$D$14*CS80/8*(CQ80^2)*$AM80*$C80)</f>
        <v/>
      </c>
      <c r="CY80" s="32" t="str">
        <f>IF($B80="","",$AK80*$C80*$E80*Air!$D$14*Air!$I$10)</f>
        <v/>
      </c>
      <c r="CZ80" s="32" t="str">
        <f t="shared" si="124"/>
        <v/>
      </c>
      <c r="DA80" s="32" t="str">
        <f t="shared" si="68"/>
        <v/>
      </c>
      <c r="DB80" s="32" t="str">
        <f t="shared" si="125"/>
        <v/>
      </c>
      <c r="DC80" s="254" t="str">
        <f t="shared" si="28"/>
        <v/>
      </c>
      <c r="DD80" s="243"/>
      <c r="DE80" s="243"/>
      <c r="DF80" s="32" t="str">
        <f t="shared" si="29"/>
        <v/>
      </c>
      <c r="DG80" s="243" t="str">
        <f t="shared" si="70"/>
        <v/>
      </c>
      <c r="DH80" s="243" t="str">
        <f>IF($B80="","",IF(DC80="out",-(DG80*$I80*(2*ABS(DF80)/Air!$D$14)^0.5),(DG80*$I80*(2*ABS(DF80)/Air!$C$14)^0.5)))</f>
        <v/>
      </c>
      <c r="DI80" s="32" t="str">
        <f t="shared" si="71"/>
        <v/>
      </c>
      <c r="DJ80" s="217" t="str">
        <f t="shared" si="126"/>
        <v/>
      </c>
      <c r="DK80" s="31" t="str">
        <f t="shared" si="73"/>
        <v/>
      </c>
      <c r="DL80" s="251" t="str">
        <f>IF($B80="","",$AO80*ABS(DK80)/Air!$M$8)</f>
        <v/>
      </c>
      <c r="DM80" s="31" t="str">
        <f t="shared" si="74"/>
        <v/>
      </c>
      <c r="DN80" s="251" t="str">
        <f>IF($B80="","",$AO80*ABS($AF80-DK80)/Air!$M$8)</f>
        <v/>
      </c>
      <c r="DO80" s="31" t="str">
        <f t="shared" si="75"/>
        <v/>
      </c>
      <c r="DP80" s="31" t="str">
        <f t="shared" si="76"/>
        <v/>
      </c>
      <c r="DQ80" s="32" t="str">
        <f>IF($B80="","",(($AF80-DK80)/ABS($AF80-DK80))*Air!$D$14*DP80/2*(($AF80-DK80)^2)*$AI80*$C80)</f>
        <v/>
      </c>
      <c r="DR80" s="32" t="str">
        <f>IF($B80="","",(-DK80/ABS(DK80))*Air!$D$14*DM80/8*(DK80^2)*$AM80*$C80)</f>
        <v/>
      </c>
      <c r="DS80" s="32" t="str">
        <f>IF($B80="","",$AK80*$C80*$E80*Air!$D$14*Air!$I$10)</f>
        <v/>
      </c>
      <c r="DT80" s="32" t="str">
        <f t="shared" si="127"/>
        <v/>
      </c>
      <c r="DU80" s="32" t="str">
        <f t="shared" si="78"/>
        <v/>
      </c>
      <c r="DV80" s="32" t="str">
        <f t="shared" si="128"/>
        <v/>
      </c>
      <c r="DW80" s="254" t="str">
        <f t="shared" si="30"/>
        <v/>
      </c>
      <c r="DX80" s="243"/>
      <c r="DY80" s="243"/>
      <c r="DZ80" s="32" t="str">
        <f t="shared" si="31"/>
        <v/>
      </c>
      <c r="EA80" s="243" t="str">
        <f t="shared" si="80"/>
        <v/>
      </c>
      <c r="EB80" s="243" t="str">
        <f>IF($B80="","",IF(DW80="out",-(EA80*$I80*(2*ABS(DZ80)/Air!$D$14)^0.5),(EA80*$I80*(2*ABS(DZ80)/Air!$C$14)^0.5)))</f>
        <v/>
      </c>
      <c r="EC80" s="32" t="str">
        <f t="shared" si="81"/>
        <v/>
      </c>
      <c r="ED80" s="217" t="str">
        <f t="shared" si="129"/>
        <v/>
      </c>
      <c r="EE80" s="31" t="str">
        <f t="shared" si="83"/>
        <v/>
      </c>
      <c r="EF80" s="251" t="str">
        <f>IF($B80="","",$AO80*ABS(EE80)/Air!$M$8)</f>
        <v/>
      </c>
      <c r="EG80" s="31" t="str">
        <f t="shared" si="84"/>
        <v/>
      </c>
      <c r="EH80" s="251" t="str">
        <f>IF($B80="","",$AO80*ABS($AF80-EE80)/Air!$M$8)</f>
        <v/>
      </c>
      <c r="EI80" s="31" t="str">
        <f t="shared" si="85"/>
        <v/>
      </c>
      <c r="EJ80" s="31" t="str">
        <f t="shared" si="86"/>
        <v/>
      </c>
      <c r="EK80" s="32" t="str">
        <f>IF($B80="","",(($AF80-EE80)/ABS($AF80-EE80))*Air!$D$14*EJ80/2*(($AF80-EE80)^2)*$AI80*$C80)</f>
        <v/>
      </c>
      <c r="EL80" s="32" t="str">
        <f>IF($B80="","",(-EE80/ABS(EE80))*Air!$D$14*EG80/8*(EE80^2)*$AM80*$C80)</f>
        <v/>
      </c>
      <c r="EM80" s="32" t="str">
        <f>IF($B80="","",$AK80*$C80*$E80*Air!$D$14*Air!$I$10)</f>
        <v/>
      </c>
      <c r="EN80" s="32" t="str">
        <f t="shared" si="130"/>
        <v/>
      </c>
      <c r="EO80" s="32" t="str">
        <f t="shared" si="88"/>
        <v/>
      </c>
      <c r="EP80" s="32" t="str">
        <f t="shared" si="131"/>
        <v/>
      </c>
      <c r="EQ80" s="254" t="str">
        <f t="shared" si="32"/>
        <v/>
      </c>
      <c r="ER80" s="243"/>
      <c r="ES80" s="243"/>
      <c r="ET80" s="32" t="str">
        <f t="shared" si="33"/>
        <v/>
      </c>
      <c r="EU80" s="243" t="str">
        <f t="shared" si="90"/>
        <v/>
      </c>
      <c r="EV80" s="243" t="str">
        <f>IF($B80="","",IF(EQ80="out",-(EU80*$I80*(2*ABS(ET80)/Air!$D$14)^0.5),(EU80*$I80*(2*ABS(ET80)/Air!$C$14)^0.5)))</f>
        <v/>
      </c>
      <c r="EW80" s="32" t="str">
        <f t="shared" si="91"/>
        <v/>
      </c>
      <c r="EX80" s="259" t="str">
        <f t="shared" si="132"/>
        <v/>
      </c>
    </row>
    <row r="81" spans="1:154" customFormat="1" x14ac:dyDescent="0.2">
      <c r="A81" s="61"/>
      <c r="B81" s="247"/>
      <c r="C81" s="247"/>
      <c r="D81" s="247"/>
      <c r="E81" s="247"/>
      <c r="F81" s="247"/>
      <c r="G81" s="239"/>
      <c r="H81" s="239"/>
      <c r="I81" s="239"/>
      <c r="J81" s="239"/>
      <c r="K81" s="239"/>
      <c r="L81" s="62"/>
      <c r="M81" s="247"/>
      <c r="N81" s="247"/>
      <c r="O81" s="63"/>
      <c r="P81" s="92" t="str">
        <f t="shared" si="96"/>
        <v/>
      </c>
      <c r="Q81" s="93" t="str">
        <f t="shared" ref="Q81:Q144" si="138">IF($B81="","",ET81)</f>
        <v/>
      </c>
      <c r="R81" s="99" t="str">
        <f t="shared" si="97"/>
        <v/>
      </c>
      <c r="S81" s="100" t="str">
        <f t="shared" si="98"/>
        <v/>
      </c>
      <c r="T81" s="95" t="str">
        <f t="shared" si="99"/>
        <v/>
      </c>
      <c r="U81" s="231"/>
      <c r="V81" s="124" t="str">
        <f t="shared" si="100"/>
        <v/>
      </c>
      <c r="W81" s="125" t="str">
        <f t="shared" si="133"/>
        <v/>
      </c>
      <c r="X81" s="126" t="str">
        <f t="shared" si="101"/>
        <v/>
      </c>
      <c r="Y81" s="126" t="str">
        <f>IF($B81="","",VLOOKUP(X81,Depth!$A$4:$B$1004,2,1))</f>
        <v/>
      </c>
      <c r="Z81" s="127" t="str">
        <f t="shared" si="134"/>
        <v/>
      </c>
      <c r="AA81" s="128" t="str">
        <f t="shared" si="135"/>
        <v/>
      </c>
      <c r="AB81" s="129" t="str">
        <f t="shared" si="102"/>
        <v/>
      </c>
      <c r="AC81" s="129" t="str">
        <f t="shared" si="136"/>
        <v/>
      </c>
      <c r="AD81" s="31" t="str">
        <f t="shared" si="103"/>
        <v/>
      </c>
      <c r="AE81" s="128" t="str">
        <f t="shared" si="104"/>
        <v/>
      </c>
      <c r="AF81" s="130" t="str">
        <f t="shared" si="105"/>
        <v/>
      </c>
      <c r="AG81" s="122" t="str">
        <f t="shared" si="106"/>
        <v/>
      </c>
      <c r="AH81" s="131" t="str">
        <f t="shared" si="137"/>
        <v/>
      </c>
      <c r="AI81" s="132" t="str">
        <f t="shared" si="107"/>
        <v/>
      </c>
      <c r="AJ81" s="128"/>
      <c r="AK81" s="159" t="str">
        <f t="shared" si="108"/>
        <v/>
      </c>
      <c r="AL81" s="128" t="str">
        <f t="shared" si="109"/>
        <v/>
      </c>
      <c r="AM81" s="128" t="str">
        <f t="shared" si="110"/>
        <v/>
      </c>
      <c r="AN81" s="128" t="str">
        <f t="shared" si="111"/>
        <v/>
      </c>
      <c r="AO81" s="128" t="str">
        <f t="shared" ref="AO81:AO144" si="139">IF($B81="","",AN81*4)</f>
        <v/>
      </c>
      <c r="AP81" s="160" t="str">
        <f t="shared" si="112"/>
        <v/>
      </c>
      <c r="AQ81" s="31"/>
      <c r="AR81" s="174" t="str">
        <f>IF($B81="","",Air!$C$17*((J81-K81)/10)^Air!$C$28)</f>
        <v/>
      </c>
      <c r="AS81" s="36" t="str">
        <f>IF($B81="","",IF(E$8=B81,E$7,Air!$C$14/2*AR81^2))</f>
        <v/>
      </c>
      <c r="AT81" s="32" t="str">
        <f t="shared" si="113"/>
        <v/>
      </c>
      <c r="AU81" s="32" t="str">
        <f t="shared" si="114"/>
        <v/>
      </c>
      <c r="AV81" s="32" t="str">
        <f>IF($B81="","",Air!$I$11-AU81*Air!$C$14*Air!$I$10-AS81)</f>
        <v/>
      </c>
      <c r="AW81" s="175" t="str">
        <f t="shared" si="115"/>
        <v/>
      </c>
      <c r="AX81" s="175" t="str">
        <f>IF($B81="","",AW81*Air!$C$14*Air!$I$10)</f>
        <v/>
      </c>
      <c r="AY81" s="176" t="str">
        <f>IF($B81="","",AW81*Air!$D$14*Air!$I$10)</f>
        <v/>
      </c>
      <c r="AZ81" s="62"/>
      <c r="BA81" s="250" t="str">
        <f t="shared" ref="BA81:BA144" si="140">IF($B81="","",IF(BB81="",BA82,BB81))</f>
        <v/>
      </c>
      <c r="BB81" s="128" t="str">
        <f t="shared" si="116"/>
        <v/>
      </c>
      <c r="BC81" s="31" t="str">
        <f t="shared" si="117"/>
        <v/>
      </c>
      <c r="BD81" s="251" t="str">
        <f>IF($B81="","",$AO81*ABS(BC81)/Air!$M$8)</f>
        <v/>
      </c>
      <c r="BE81" s="31" t="str">
        <f t="shared" ref="BE81:BE144" si="141">IF($B81="","",IF(BD81&gt;4000,(1/(-1.8*LOG10((($AP81/3.7)^1.11)+6.9/BD81)))^2,IF(BD81&lt;2000,64/BD81,AVERAGE((1/(-1.8*LOG10((($AP81/3.7)^1.11)+6.9/BD81)))^2,64/BD81))))</f>
        <v/>
      </c>
      <c r="BF81" s="251" t="str">
        <f>IF($B81="","",$AO81*ABS($AF81-BC81)/Air!$M$8)</f>
        <v/>
      </c>
      <c r="BG81" s="31" t="str">
        <f t="shared" ref="BG81:BG144" si="142">IF($B81="","",(1/(-1.8*LOG10((6.9/BF81)))^2))</f>
        <v/>
      </c>
      <c r="BH81" s="252" t="str">
        <f t="shared" ref="BH81:BH144" si="143">IF($B81="","",BG81/4)</f>
        <v/>
      </c>
      <c r="BI81" s="32" t="str">
        <f>IF($B81="","",(($AF81-BC81)/ABS($AF81-BC81))*Air!$D$14*BH81/2*(($AF81-BC81)^2)*$AI81*$C81)</f>
        <v/>
      </c>
      <c r="BJ81" s="32" t="str">
        <f>IF($B81="","",(-BC81/ABS(BC81))*Air!$D$14*BE81/8*(BC81^2)*$AM81*$C81)</f>
        <v/>
      </c>
      <c r="BK81" s="32" t="str">
        <f>IF($B81="","",$AK81*$C81*$E81*Air!$D$14*Air!$I$10)</f>
        <v/>
      </c>
      <c r="BL81" s="32" t="str">
        <f t="shared" si="118"/>
        <v/>
      </c>
      <c r="BM81" s="32" t="str">
        <f t="shared" ref="BM81:BM144" si="144">IF($B81="","",BL81/$AK81)</f>
        <v/>
      </c>
      <c r="BN81" s="32" t="str">
        <f t="shared" si="119"/>
        <v/>
      </c>
      <c r="BO81" s="254" t="str">
        <f t="shared" ref="BO81:BO144" si="145">IF(B81="","",IF(($AV81-(BN81-MIN($AX81,$AY81)))&lt;0,"out","in"))</f>
        <v/>
      </c>
      <c r="BP81" s="243"/>
      <c r="BQ81" s="243"/>
      <c r="BR81" s="32" t="str">
        <f t="shared" ref="BR81:BR144" si="146">IF($B81="","",IF(BO81="out",-$AV81+(BN81-$AY81),-$AV81+(BN81-$AX81)))</f>
        <v/>
      </c>
      <c r="BS81" s="243" t="str">
        <f t="shared" ref="BS81:BS144" si="147">IF($B81="","",$H81)</f>
        <v/>
      </c>
      <c r="BT81" s="243" t="str">
        <f>IF($B81="","",IF(BO81="out",-(BS81*$I81*(2*ABS(BR81)/Air!$D$14)^0.5),(BS81*$I81*(2*ABS(BR81)/Air!$C$14)^0.5)))</f>
        <v/>
      </c>
      <c r="BU81" s="32" t="str">
        <f t="shared" ref="BU81:BU144" si="148">IF($B81="","",BT81*1000)</f>
        <v/>
      </c>
      <c r="BV81" s="217" t="str">
        <f t="shared" si="120"/>
        <v/>
      </c>
      <c r="BW81" s="31" t="str">
        <f t="shared" ref="BW81:BW144" si="149">IF($B81="","",BV81/$AK81)</f>
        <v/>
      </c>
      <c r="BX81" s="251" t="str">
        <f>IF($B81="","",$AO81*ABS(BW81)/Air!$M$8)</f>
        <v/>
      </c>
      <c r="BY81" s="31" t="str">
        <f t="shared" ref="BY81:BY144" si="150">IF($B81="","",IF(BX81&gt;4000,(1/(-1.8*LOG10((($AP81/3.7)^1.11)+6.9/BX81)))^2,IF(BX81&lt;2000,64/BX81,AVERAGE((1/(-1.8*LOG10((($AP81/3.7)^1.11)+6.9/BX81)))^2,64/BX81))))</f>
        <v/>
      </c>
      <c r="BZ81" s="251" t="str">
        <f>IF($B81="","",$AO81*ABS($AF81-BW81)/Air!$M$8)</f>
        <v/>
      </c>
      <c r="CA81" s="31" t="str">
        <f t="shared" ref="CA81:CA144" si="151">IF($B81="","",(1/(-1.8*LOG10((6.9/BZ81)))^2))</f>
        <v/>
      </c>
      <c r="CB81" s="31" t="str">
        <f t="shared" ref="CB81:CB144" si="152">IF($B81="","",CA81/4)</f>
        <v/>
      </c>
      <c r="CC81" s="32" t="str">
        <f>IF($B81="","",(($AF81-BW81)/ABS($AF81-BW81))*Air!$D$14*CB81/2*(($AF81-BW81)^2)*$AI81*$C81)</f>
        <v/>
      </c>
      <c r="CD81" s="32" t="str">
        <f>IF($B81="","",(-BW81/ABS(BW81))*Air!$D$14*BY81/8*(BW81^2)*$AM81*$C81)</f>
        <v/>
      </c>
      <c r="CE81" s="32" t="str">
        <f>IF($B81="","",$AK81*$C81*$E81*Air!$D$14*Air!$I$10)</f>
        <v/>
      </c>
      <c r="CF81" s="32" t="str">
        <f t="shared" si="121"/>
        <v/>
      </c>
      <c r="CG81" s="32" t="str">
        <f t="shared" ref="CG81:CG144" si="153">IF($B81="","",CF81/$AK81)</f>
        <v/>
      </c>
      <c r="CH81" s="32" t="str">
        <f t="shared" si="122"/>
        <v/>
      </c>
      <c r="CI81" s="254" t="str">
        <f t="shared" ref="CI81:CI144" si="154">IF(V81="","",IF(($AV81-(CH81-MIN($AX81,$AY81)))&lt;0,"out","in"))</f>
        <v/>
      </c>
      <c r="CJ81" s="243"/>
      <c r="CK81" s="243"/>
      <c r="CL81" s="32" t="str">
        <f t="shared" ref="CL81:CL144" si="155">IF($B81="","",IF(CI81="out",-$AV81+(CH81-$AY81),-$AV81+(CH81-$AX81)))</f>
        <v/>
      </c>
      <c r="CM81" s="243" t="str">
        <f t="shared" ref="CM81:CM144" si="156">IF($B81="","",$H81)</f>
        <v/>
      </c>
      <c r="CN81" s="243" t="str">
        <f>IF($B81="","",IF(CI81="out",-(CM81*$I81*(2*ABS(CL81)/Air!$D$14)^0.5),(CM81*$I81*(2*ABS(CL81)/Air!$C$14)^0.5)))</f>
        <v/>
      </c>
      <c r="CO81" s="32" t="str">
        <f t="shared" ref="CO81:CO144" si="157">IF($B81="","",CN81*1000)</f>
        <v/>
      </c>
      <c r="CP81" s="217" t="str">
        <f t="shared" si="123"/>
        <v/>
      </c>
      <c r="CQ81" s="31" t="str">
        <f t="shared" ref="CQ81:CQ144" si="158">IF($B81="","",CP81/$AK81)</f>
        <v/>
      </c>
      <c r="CR81" s="251" t="str">
        <f>IF($B81="","",$AO81*ABS(CQ81)/Air!$M$8)</f>
        <v/>
      </c>
      <c r="CS81" s="31" t="str">
        <f t="shared" ref="CS81:CS144" si="159">IF($B81="","",IF(CR81&gt;4000,(1/(-1.8*LOG10((($AP81/3.7)^1.11)+6.9/CR81)))^2,IF(CR81&lt;2000,64/CR81,AVERAGE((1/(-1.8*LOG10((($AP81/3.7)^1.11)+6.9/CR81)))^2,64/CR81))))</f>
        <v/>
      </c>
      <c r="CT81" s="251" t="str">
        <f>IF($B81="","",$AO81*ABS($AF81-CQ81)/Air!$M$8)</f>
        <v/>
      </c>
      <c r="CU81" s="31" t="str">
        <f t="shared" ref="CU81:CU144" si="160">IF($B81="","",(1/(-1.8*LOG10((6.9/CT81)))^2))</f>
        <v/>
      </c>
      <c r="CV81" s="31" t="str">
        <f t="shared" ref="CV81:CV144" si="161">IF($B81="","",CU81/4)</f>
        <v/>
      </c>
      <c r="CW81" s="32" t="str">
        <f>IF($B81="","",(($AF81-CQ81)/ABS($AF81-CQ81))*Air!$D$14*CV81/2*(($AF81-CQ81)^2)*$AI81*$C81)</f>
        <v/>
      </c>
      <c r="CX81" s="32" t="str">
        <f>IF($B81="","",(-CQ81/ABS(CQ81))*Air!$D$14*CS81/8*(CQ81^2)*$AM81*$C81)</f>
        <v/>
      </c>
      <c r="CY81" s="32" t="str">
        <f>IF($B81="","",$AK81*$C81*$E81*Air!$D$14*Air!$I$10)</f>
        <v/>
      </c>
      <c r="CZ81" s="32" t="str">
        <f t="shared" si="124"/>
        <v/>
      </c>
      <c r="DA81" s="32" t="str">
        <f t="shared" ref="DA81:DA144" si="162">IF($B81="","",CZ81/$AK81)</f>
        <v/>
      </c>
      <c r="DB81" s="32" t="str">
        <f t="shared" si="125"/>
        <v/>
      </c>
      <c r="DC81" s="254" t="str">
        <f t="shared" ref="DC81:DC144" si="163">IF(AP81="","",IF(($AV81-(DB81-MIN($AX81,$AY81)))&lt;0,"out","in"))</f>
        <v/>
      </c>
      <c r="DD81" s="243"/>
      <c r="DE81" s="243"/>
      <c r="DF81" s="32" t="str">
        <f t="shared" ref="DF81:DF144" si="164">IF($B81="","",IF(DC81="out",-$AV81+(DB81-$AY81),-$AV81+(DB81-$AX81)))</f>
        <v/>
      </c>
      <c r="DG81" s="243" t="str">
        <f t="shared" ref="DG81:DG144" si="165">IF($B81="","",$H81)</f>
        <v/>
      </c>
      <c r="DH81" s="243" t="str">
        <f>IF($B81="","",IF(DC81="out",-(DG81*$I81*(2*ABS(DF81)/Air!$D$14)^0.5),(DG81*$I81*(2*ABS(DF81)/Air!$C$14)^0.5)))</f>
        <v/>
      </c>
      <c r="DI81" s="32" t="str">
        <f t="shared" ref="DI81:DI144" si="166">IF($B81="","",DH81*1000)</f>
        <v/>
      </c>
      <c r="DJ81" s="217" t="str">
        <f t="shared" si="126"/>
        <v/>
      </c>
      <c r="DK81" s="31" t="str">
        <f t="shared" ref="DK81:DK144" si="167">IF($B81="","",DJ81/$AK81)</f>
        <v/>
      </c>
      <c r="DL81" s="251" t="str">
        <f>IF($B81="","",$AO81*ABS(DK81)/Air!$M$8)</f>
        <v/>
      </c>
      <c r="DM81" s="31" t="str">
        <f t="shared" ref="DM81:DM144" si="168">IF($B81="","",IF(DL81&gt;4000,(1/(-1.8*LOG10((($AP81/3.7)^1.11)+6.9/DL81)))^2,IF(DL81&lt;2000,64/DL81,AVERAGE((1/(-1.8*LOG10((($AP81/3.7)^1.11)+6.9/DL81)))^2,64/DL81))))</f>
        <v/>
      </c>
      <c r="DN81" s="251" t="str">
        <f>IF($B81="","",$AO81*ABS($AF81-DK81)/Air!$M$8)</f>
        <v/>
      </c>
      <c r="DO81" s="31" t="str">
        <f t="shared" ref="DO81:DO144" si="169">IF($B81="","",(1/(-1.8*LOG10((6.9/DN81)))^2))</f>
        <v/>
      </c>
      <c r="DP81" s="31" t="str">
        <f t="shared" ref="DP81:DP144" si="170">IF($B81="","",DO81/4)</f>
        <v/>
      </c>
      <c r="DQ81" s="32" t="str">
        <f>IF($B81="","",(($AF81-DK81)/ABS($AF81-DK81))*Air!$D$14*DP81/2*(($AF81-DK81)^2)*$AI81*$C81)</f>
        <v/>
      </c>
      <c r="DR81" s="32" t="str">
        <f>IF($B81="","",(-DK81/ABS(DK81))*Air!$D$14*DM81/8*(DK81^2)*$AM81*$C81)</f>
        <v/>
      </c>
      <c r="DS81" s="32" t="str">
        <f>IF($B81="","",$AK81*$C81*$E81*Air!$D$14*Air!$I$10)</f>
        <v/>
      </c>
      <c r="DT81" s="32" t="str">
        <f t="shared" si="127"/>
        <v/>
      </c>
      <c r="DU81" s="32" t="str">
        <f t="shared" ref="DU81:DU144" si="171">IF($B81="","",DT81/$AK81)</f>
        <v/>
      </c>
      <c r="DV81" s="32" t="str">
        <f t="shared" si="128"/>
        <v/>
      </c>
      <c r="DW81" s="254" t="str">
        <f t="shared" ref="DW81:DW144" si="172">IF(BJ81="","",IF(($AV81-(DV81-MIN($AX81,$AY81)))&lt;0,"out","in"))</f>
        <v/>
      </c>
      <c r="DX81" s="243"/>
      <c r="DY81" s="243"/>
      <c r="DZ81" s="32" t="str">
        <f t="shared" ref="DZ81:DZ144" si="173">IF($B81="","",IF(DW81="out",-$AV81+(DV81-$AY81),-$AV81+(DV81-$AX81)))</f>
        <v/>
      </c>
      <c r="EA81" s="243" t="str">
        <f t="shared" ref="EA81:EA144" si="174">IF($B81="","",$H81)</f>
        <v/>
      </c>
      <c r="EB81" s="243" t="str">
        <f>IF($B81="","",IF(DW81="out",-(EA81*$I81*(2*ABS(DZ81)/Air!$D$14)^0.5),(EA81*$I81*(2*ABS(DZ81)/Air!$C$14)^0.5)))</f>
        <v/>
      </c>
      <c r="EC81" s="32" t="str">
        <f t="shared" ref="EC81:EC144" si="175">IF($B81="","",EB81*1000)</f>
        <v/>
      </c>
      <c r="ED81" s="217" t="str">
        <f t="shared" si="129"/>
        <v/>
      </c>
      <c r="EE81" s="31" t="str">
        <f t="shared" ref="EE81:EE144" si="176">IF($B81="","",ED81/$AK81)</f>
        <v/>
      </c>
      <c r="EF81" s="251" t="str">
        <f>IF($B81="","",$AO81*ABS(EE81)/Air!$M$8)</f>
        <v/>
      </c>
      <c r="EG81" s="31" t="str">
        <f t="shared" ref="EG81:EG144" si="177">IF($B81="","",IF(EF81&gt;4000,(1/(-1.8*LOG10((($AP81/3.7)^1.11)+6.9/EF81)))^2,IF(EF81&lt;2000,64/EF81,AVERAGE((1/(-1.8*LOG10((($AP81/3.7)^1.11)+6.9/EF81)))^2,64/EF81))))</f>
        <v/>
      </c>
      <c r="EH81" s="251" t="str">
        <f>IF($B81="","",$AO81*ABS($AF81-EE81)/Air!$M$8)</f>
        <v/>
      </c>
      <c r="EI81" s="31" t="str">
        <f t="shared" ref="EI81:EI144" si="178">IF($B81="","",(1/(-1.8*LOG10((6.9/EH81)))^2))</f>
        <v/>
      </c>
      <c r="EJ81" s="31" t="str">
        <f t="shared" ref="EJ81:EJ144" si="179">IF($B81="","",EI81/4)</f>
        <v/>
      </c>
      <c r="EK81" s="32" t="str">
        <f>IF($B81="","",(($AF81-EE81)/ABS($AF81-EE81))*Air!$D$14*EJ81/2*(($AF81-EE81)^2)*$AI81*$C81)</f>
        <v/>
      </c>
      <c r="EL81" s="32" t="str">
        <f>IF($B81="","",(-EE81/ABS(EE81))*Air!$D$14*EG81/8*(EE81^2)*$AM81*$C81)</f>
        <v/>
      </c>
      <c r="EM81" s="32" t="str">
        <f>IF($B81="","",$AK81*$C81*$E81*Air!$D$14*Air!$I$10)</f>
        <v/>
      </c>
      <c r="EN81" s="32" t="str">
        <f t="shared" si="130"/>
        <v/>
      </c>
      <c r="EO81" s="32" t="str">
        <f t="shared" ref="EO81:EO144" si="180">IF($B81="","",EN81/$AK81)</f>
        <v/>
      </c>
      <c r="EP81" s="32" t="str">
        <f t="shared" si="131"/>
        <v/>
      </c>
      <c r="EQ81" s="254" t="str">
        <f t="shared" ref="EQ81:EQ144" si="181">IF(CD81="","",IF(($AV81-(EP81-MIN($AX81,$AY81)))&lt;0,"out","in"))</f>
        <v/>
      </c>
      <c r="ER81" s="243"/>
      <c r="ES81" s="243"/>
      <c r="ET81" s="32" t="str">
        <f t="shared" ref="ET81:ET144" si="182">IF($B81="","",IF(EQ81="out",-$AV81+(EP81-$AY81),-$AV81+(EP81-$AX81)))</f>
        <v/>
      </c>
      <c r="EU81" s="243" t="str">
        <f t="shared" ref="EU81:EU144" si="183">IF($B81="","",$H81)</f>
        <v/>
      </c>
      <c r="EV81" s="243" t="str">
        <f>IF($B81="","",IF(EQ81="out",-(EU81*$I81*(2*ABS(ET81)/Air!$D$14)^0.5),(EU81*$I81*(2*ABS(ET81)/Air!$C$14)^0.5)))</f>
        <v/>
      </c>
      <c r="EW81" s="32" t="str">
        <f t="shared" ref="EW81:EW144" si="184">IF($B81="","",EV81*1000)</f>
        <v/>
      </c>
      <c r="EX81" s="259" t="str">
        <f t="shared" si="132"/>
        <v/>
      </c>
    </row>
    <row r="82" spans="1:154" customFormat="1" x14ac:dyDescent="0.2">
      <c r="A82" s="61"/>
      <c r="B82" s="247"/>
      <c r="C82" s="247"/>
      <c r="D82" s="247"/>
      <c r="E82" s="247"/>
      <c r="F82" s="247"/>
      <c r="G82" s="239"/>
      <c r="H82" s="239"/>
      <c r="I82" s="239"/>
      <c r="J82" s="239"/>
      <c r="K82" s="239"/>
      <c r="L82" s="62"/>
      <c r="M82" s="247"/>
      <c r="N82" s="247"/>
      <c r="O82" s="63"/>
      <c r="P82" s="92" t="str">
        <f t="shared" si="96"/>
        <v/>
      </c>
      <c r="Q82" s="93" t="str">
        <f t="shared" si="138"/>
        <v/>
      </c>
      <c r="R82" s="99" t="str">
        <f t="shared" si="97"/>
        <v/>
      </c>
      <c r="S82" s="100" t="str">
        <f t="shared" si="98"/>
        <v/>
      </c>
      <c r="T82" s="95" t="str">
        <f t="shared" si="99"/>
        <v/>
      </c>
      <c r="U82" s="231"/>
      <c r="V82" s="124" t="str">
        <f t="shared" si="100"/>
        <v/>
      </c>
      <c r="W82" s="125" t="str">
        <f t="shared" si="133"/>
        <v/>
      </c>
      <c r="X82" s="126" t="str">
        <f t="shared" si="101"/>
        <v/>
      </c>
      <c r="Y82" s="126" t="str">
        <f>IF($B82="","",VLOOKUP(X82,Depth!$A$4:$B$1004,2,1))</f>
        <v/>
      </c>
      <c r="Z82" s="127" t="str">
        <f t="shared" si="134"/>
        <v/>
      </c>
      <c r="AA82" s="128" t="str">
        <f t="shared" si="135"/>
        <v/>
      </c>
      <c r="AB82" s="129" t="str">
        <f t="shared" si="102"/>
        <v/>
      </c>
      <c r="AC82" s="129" t="str">
        <f t="shared" si="136"/>
        <v/>
      </c>
      <c r="AD82" s="31" t="str">
        <f t="shared" si="103"/>
        <v/>
      </c>
      <c r="AE82" s="128" t="str">
        <f t="shared" si="104"/>
        <v/>
      </c>
      <c r="AF82" s="130" t="str">
        <f t="shared" si="105"/>
        <v/>
      </c>
      <c r="AG82" s="122" t="str">
        <f t="shared" si="106"/>
        <v/>
      </c>
      <c r="AH82" s="131" t="str">
        <f t="shared" si="137"/>
        <v/>
      </c>
      <c r="AI82" s="132" t="str">
        <f t="shared" si="107"/>
        <v/>
      </c>
      <c r="AJ82" s="128"/>
      <c r="AK82" s="159" t="str">
        <f t="shared" si="108"/>
        <v/>
      </c>
      <c r="AL82" s="128" t="str">
        <f t="shared" si="109"/>
        <v/>
      </c>
      <c r="AM82" s="128" t="str">
        <f t="shared" si="110"/>
        <v/>
      </c>
      <c r="AN82" s="128" t="str">
        <f t="shared" si="111"/>
        <v/>
      </c>
      <c r="AO82" s="128" t="str">
        <f t="shared" si="139"/>
        <v/>
      </c>
      <c r="AP82" s="160" t="str">
        <f t="shared" si="112"/>
        <v/>
      </c>
      <c r="AQ82" s="31"/>
      <c r="AR82" s="174" t="str">
        <f>IF($B82="","",Air!$C$17*((J82-K82)/10)^Air!$C$28)</f>
        <v/>
      </c>
      <c r="AS82" s="36" t="str">
        <f>IF($B82="","",IF(E$8=B82,E$7,Air!$C$14/2*AR82^2))</f>
        <v/>
      </c>
      <c r="AT82" s="32" t="str">
        <f t="shared" si="113"/>
        <v/>
      </c>
      <c r="AU82" s="32" t="str">
        <f t="shared" si="114"/>
        <v/>
      </c>
      <c r="AV82" s="32" t="str">
        <f>IF($B82="","",Air!$I$11-AU82*Air!$C$14*Air!$I$10-AS82)</f>
        <v/>
      </c>
      <c r="AW82" s="175" t="str">
        <f t="shared" si="115"/>
        <v/>
      </c>
      <c r="AX82" s="175" t="str">
        <f>IF($B82="","",AW82*Air!$C$14*Air!$I$10)</f>
        <v/>
      </c>
      <c r="AY82" s="176" t="str">
        <f>IF($B82="","",AW82*Air!$D$14*Air!$I$10)</f>
        <v/>
      </c>
      <c r="AZ82" s="62"/>
      <c r="BA82" s="250" t="str">
        <f t="shared" si="140"/>
        <v/>
      </c>
      <c r="BB82" s="128" t="str">
        <f t="shared" si="116"/>
        <v/>
      </c>
      <c r="BC82" s="31" t="str">
        <f t="shared" si="117"/>
        <v/>
      </c>
      <c r="BD82" s="251" t="str">
        <f>IF($B82="","",$AO82*ABS(BC82)/Air!$M$8)</f>
        <v/>
      </c>
      <c r="BE82" s="31" t="str">
        <f t="shared" si="141"/>
        <v/>
      </c>
      <c r="BF82" s="251" t="str">
        <f>IF($B82="","",$AO82*ABS($AF82-BC82)/Air!$M$8)</f>
        <v/>
      </c>
      <c r="BG82" s="31" t="str">
        <f t="shared" si="142"/>
        <v/>
      </c>
      <c r="BH82" s="252" t="str">
        <f t="shared" si="143"/>
        <v/>
      </c>
      <c r="BI82" s="32" t="str">
        <f>IF($B82="","",(($AF82-BC82)/ABS($AF82-BC82))*Air!$D$14*BH82/2*(($AF82-BC82)^2)*$AI82*$C82)</f>
        <v/>
      </c>
      <c r="BJ82" s="32" t="str">
        <f>IF($B82="","",(-BC82/ABS(BC82))*Air!$D$14*BE82/8*(BC82^2)*$AM82*$C82)</f>
        <v/>
      </c>
      <c r="BK82" s="32" t="str">
        <f>IF($B82="","",$AK82*$C82*$E82*Air!$D$14*Air!$I$10)</f>
        <v/>
      </c>
      <c r="BL82" s="32" t="str">
        <f t="shared" si="118"/>
        <v/>
      </c>
      <c r="BM82" s="32" t="str">
        <f t="shared" si="144"/>
        <v/>
      </c>
      <c r="BN82" s="32" t="str">
        <f t="shared" si="119"/>
        <v/>
      </c>
      <c r="BO82" s="254" t="str">
        <f t="shared" si="145"/>
        <v/>
      </c>
      <c r="BP82" s="243"/>
      <c r="BQ82" s="243"/>
      <c r="BR82" s="32" t="str">
        <f t="shared" si="146"/>
        <v/>
      </c>
      <c r="BS82" s="243" t="str">
        <f t="shared" si="147"/>
        <v/>
      </c>
      <c r="BT82" s="243" t="str">
        <f>IF($B82="","",IF(BO82="out",-(BS82*$I82*(2*ABS(BR82)/Air!$D$14)^0.5),(BS82*$I82*(2*ABS(BR82)/Air!$C$14)^0.5)))</f>
        <v/>
      </c>
      <c r="BU82" s="32" t="str">
        <f t="shared" si="148"/>
        <v/>
      </c>
      <c r="BV82" s="217" t="str">
        <f t="shared" si="120"/>
        <v/>
      </c>
      <c r="BW82" s="31" t="str">
        <f t="shared" si="149"/>
        <v/>
      </c>
      <c r="BX82" s="251" t="str">
        <f>IF($B82="","",$AO82*ABS(BW82)/Air!$M$8)</f>
        <v/>
      </c>
      <c r="BY82" s="31" t="str">
        <f t="shared" si="150"/>
        <v/>
      </c>
      <c r="BZ82" s="251" t="str">
        <f>IF($B82="","",$AO82*ABS($AF82-BW82)/Air!$M$8)</f>
        <v/>
      </c>
      <c r="CA82" s="31" t="str">
        <f t="shared" si="151"/>
        <v/>
      </c>
      <c r="CB82" s="31" t="str">
        <f t="shared" si="152"/>
        <v/>
      </c>
      <c r="CC82" s="32" t="str">
        <f>IF($B82="","",(($AF82-BW82)/ABS($AF82-BW82))*Air!$D$14*CB82/2*(($AF82-BW82)^2)*$AI82*$C82)</f>
        <v/>
      </c>
      <c r="CD82" s="32" t="str">
        <f>IF($B82="","",(-BW82/ABS(BW82))*Air!$D$14*BY82/8*(BW82^2)*$AM82*$C82)</f>
        <v/>
      </c>
      <c r="CE82" s="32" t="str">
        <f>IF($B82="","",$AK82*$C82*$E82*Air!$D$14*Air!$I$10)</f>
        <v/>
      </c>
      <c r="CF82" s="32" t="str">
        <f t="shared" si="121"/>
        <v/>
      </c>
      <c r="CG82" s="32" t="str">
        <f t="shared" si="153"/>
        <v/>
      </c>
      <c r="CH82" s="32" t="str">
        <f t="shared" si="122"/>
        <v/>
      </c>
      <c r="CI82" s="254" t="str">
        <f t="shared" si="154"/>
        <v/>
      </c>
      <c r="CJ82" s="243"/>
      <c r="CK82" s="243"/>
      <c r="CL82" s="32" t="str">
        <f t="shared" si="155"/>
        <v/>
      </c>
      <c r="CM82" s="243" t="str">
        <f t="shared" si="156"/>
        <v/>
      </c>
      <c r="CN82" s="243" t="str">
        <f>IF($B82="","",IF(CI82="out",-(CM82*$I82*(2*ABS(CL82)/Air!$D$14)^0.5),(CM82*$I82*(2*ABS(CL82)/Air!$C$14)^0.5)))</f>
        <v/>
      </c>
      <c r="CO82" s="32" t="str">
        <f t="shared" si="157"/>
        <v/>
      </c>
      <c r="CP82" s="217" t="str">
        <f t="shared" si="123"/>
        <v/>
      </c>
      <c r="CQ82" s="31" t="str">
        <f t="shared" si="158"/>
        <v/>
      </c>
      <c r="CR82" s="251" t="str">
        <f>IF($B82="","",$AO82*ABS(CQ82)/Air!$M$8)</f>
        <v/>
      </c>
      <c r="CS82" s="31" t="str">
        <f t="shared" si="159"/>
        <v/>
      </c>
      <c r="CT82" s="251" t="str">
        <f>IF($B82="","",$AO82*ABS($AF82-CQ82)/Air!$M$8)</f>
        <v/>
      </c>
      <c r="CU82" s="31" t="str">
        <f t="shared" si="160"/>
        <v/>
      </c>
      <c r="CV82" s="31" t="str">
        <f t="shared" si="161"/>
        <v/>
      </c>
      <c r="CW82" s="32" t="str">
        <f>IF($B82="","",(($AF82-CQ82)/ABS($AF82-CQ82))*Air!$D$14*CV82/2*(($AF82-CQ82)^2)*$AI82*$C82)</f>
        <v/>
      </c>
      <c r="CX82" s="32" t="str">
        <f>IF($B82="","",(-CQ82/ABS(CQ82))*Air!$D$14*CS82/8*(CQ82^2)*$AM82*$C82)</f>
        <v/>
      </c>
      <c r="CY82" s="32" t="str">
        <f>IF($B82="","",$AK82*$C82*$E82*Air!$D$14*Air!$I$10)</f>
        <v/>
      </c>
      <c r="CZ82" s="32" t="str">
        <f t="shared" si="124"/>
        <v/>
      </c>
      <c r="DA82" s="32" t="str">
        <f t="shared" si="162"/>
        <v/>
      </c>
      <c r="DB82" s="32" t="str">
        <f t="shared" si="125"/>
        <v/>
      </c>
      <c r="DC82" s="254" t="str">
        <f t="shared" si="163"/>
        <v/>
      </c>
      <c r="DD82" s="243"/>
      <c r="DE82" s="243"/>
      <c r="DF82" s="32" t="str">
        <f t="shared" si="164"/>
        <v/>
      </c>
      <c r="DG82" s="243" t="str">
        <f t="shared" si="165"/>
        <v/>
      </c>
      <c r="DH82" s="243" t="str">
        <f>IF($B82="","",IF(DC82="out",-(DG82*$I82*(2*ABS(DF82)/Air!$D$14)^0.5),(DG82*$I82*(2*ABS(DF82)/Air!$C$14)^0.5)))</f>
        <v/>
      </c>
      <c r="DI82" s="32" t="str">
        <f t="shared" si="166"/>
        <v/>
      </c>
      <c r="DJ82" s="217" t="str">
        <f t="shared" si="126"/>
        <v/>
      </c>
      <c r="DK82" s="31" t="str">
        <f t="shared" si="167"/>
        <v/>
      </c>
      <c r="DL82" s="251" t="str">
        <f>IF($B82="","",$AO82*ABS(DK82)/Air!$M$8)</f>
        <v/>
      </c>
      <c r="DM82" s="31" t="str">
        <f t="shared" si="168"/>
        <v/>
      </c>
      <c r="DN82" s="251" t="str">
        <f>IF($B82="","",$AO82*ABS($AF82-DK82)/Air!$M$8)</f>
        <v/>
      </c>
      <c r="DO82" s="31" t="str">
        <f t="shared" si="169"/>
        <v/>
      </c>
      <c r="DP82" s="31" t="str">
        <f t="shared" si="170"/>
        <v/>
      </c>
      <c r="DQ82" s="32" t="str">
        <f>IF($B82="","",(($AF82-DK82)/ABS($AF82-DK82))*Air!$D$14*DP82/2*(($AF82-DK82)^2)*$AI82*$C82)</f>
        <v/>
      </c>
      <c r="DR82" s="32" t="str">
        <f>IF($B82="","",(-DK82/ABS(DK82))*Air!$D$14*DM82/8*(DK82^2)*$AM82*$C82)</f>
        <v/>
      </c>
      <c r="DS82" s="32" t="str">
        <f>IF($B82="","",$AK82*$C82*$E82*Air!$D$14*Air!$I$10)</f>
        <v/>
      </c>
      <c r="DT82" s="32" t="str">
        <f t="shared" si="127"/>
        <v/>
      </c>
      <c r="DU82" s="32" t="str">
        <f t="shared" si="171"/>
        <v/>
      </c>
      <c r="DV82" s="32" t="str">
        <f t="shared" si="128"/>
        <v/>
      </c>
      <c r="DW82" s="254" t="str">
        <f t="shared" si="172"/>
        <v/>
      </c>
      <c r="DX82" s="243"/>
      <c r="DY82" s="243"/>
      <c r="DZ82" s="32" t="str">
        <f t="shared" si="173"/>
        <v/>
      </c>
      <c r="EA82" s="243" t="str">
        <f t="shared" si="174"/>
        <v/>
      </c>
      <c r="EB82" s="243" t="str">
        <f>IF($B82="","",IF(DW82="out",-(EA82*$I82*(2*ABS(DZ82)/Air!$D$14)^0.5),(EA82*$I82*(2*ABS(DZ82)/Air!$C$14)^0.5)))</f>
        <v/>
      </c>
      <c r="EC82" s="32" t="str">
        <f t="shared" si="175"/>
        <v/>
      </c>
      <c r="ED82" s="217" t="str">
        <f t="shared" si="129"/>
        <v/>
      </c>
      <c r="EE82" s="31" t="str">
        <f t="shared" si="176"/>
        <v/>
      </c>
      <c r="EF82" s="251" t="str">
        <f>IF($B82="","",$AO82*ABS(EE82)/Air!$M$8)</f>
        <v/>
      </c>
      <c r="EG82" s="31" t="str">
        <f t="shared" si="177"/>
        <v/>
      </c>
      <c r="EH82" s="251" t="str">
        <f>IF($B82="","",$AO82*ABS($AF82-EE82)/Air!$M$8)</f>
        <v/>
      </c>
      <c r="EI82" s="31" t="str">
        <f t="shared" si="178"/>
        <v/>
      </c>
      <c r="EJ82" s="31" t="str">
        <f t="shared" si="179"/>
        <v/>
      </c>
      <c r="EK82" s="32" t="str">
        <f>IF($B82="","",(($AF82-EE82)/ABS($AF82-EE82))*Air!$D$14*EJ82/2*(($AF82-EE82)^2)*$AI82*$C82)</f>
        <v/>
      </c>
      <c r="EL82" s="32" t="str">
        <f>IF($B82="","",(-EE82/ABS(EE82))*Air!$D$14*EG82/8*(EE82^2)*$AM82*$C82)</f>
        <v/>
      </c>
      <c r="EM82" s="32" t="str">
        <f>IF($B82="","",$AK82*$C82*$E82*Air!$D$14*Air!$I$10)</f>
        <v/>
      </c>
      <c r="EN82" s="32" t="str">
        <f t="shared" si="130"/>
        <v/>
      </c>
      <c r="EO82" s="32" t="str">
        <f t="shared" si="180"/>
        <v/>
      </c>
      <c r="EP82" s="32" t="str">
        <f t="shared" si="131"/>
        <v/>
      </c>
      <c r="EQ82" s="254" t="str">
        <f t="shared" si="181"/>
        <v/>
      </c>
      <c r="ER82" s="243"/>
      <c r="ES82" s="243"/>
      <c r="ET82" s="32" t="str">
        <f t="shared" si="182"/>
        <v/>
      </c>
      <c r="EU82" s="243" t="str">
        <f t="shared" si="183"/>
        <v/>
      </c>
      <c r="EV82" s="243" t="str">
        <f>IF($B82="","",IF(EQ82="out",-(EU82*$I82*(2*ABS(ET82)/Air!$D$14)^0.5),(EU82*$I82*(2*ABS(ET82)/Air!$C$14)^0.5)))</f>
        <v/>
      </c>
      <c r="EW82" s="32" t="str">
        <f t="shared" si="184"/>
        <v/>
      </c>
      <c r="EX82" s="259" t="str">
        <f t="shared" si="132"/>
        <v/>
      </c>
    </row>
    <row r="83" spans="1:154" customFormat="1" x14ac:dyDescent="0.2">
      <c r="A83" s="61"/>
      <c r="B83" s="247"/>
      <c r="C83" s="247"/>
      <c r="D83" s="247"/>
      <c r="E83" s="247"/>
      <c r="F83" s="247"/>
      <c r="G83" s="239"/>
      <c r="H83" s="239"/>
      <c r="I83" s="239"/>
      <c r="J83" s="239"/>
      <c r="K83" s="239"/>
      <c r="L83" s="62"/>
      <c r="M83" s="247"/>
      <c r="N83" s="247"/>
      <c r="O83" s="63"/>
      <c r="P83" s="92" t="str">
        <f t="shared" si="96"/>
        <v/>
      </c>
      <c r="Q83" s="93" t="str">
        <f t="shared" si="138"/>
        <v/>
      </c>
      <c r="R83" s="99" t="str">
        <f t="shared" si="97"/>
        <v/>
      </c>
      <c r="S83" s="100" t="str">
        <f t="shared" si="98"/>
        <v/>
      </c>
      <c r="T83" s="95" t="str">
        <f t="shared" si="99"/>
        <v/>
      </c>
      <c r="U83" s="231"/>
      <c r="V83" s="124" t="str">
        <f t="shared" si="100"/>
        <v/>
      </c>
      <c r="W83" s="125" t="str">
        <f t="shared" si="133"/>
        <v/>
      </c>
      <c r="X83" s="126" t="str">
        <f t="shared" si="101"/>
        <v/>
      </c>
      <c r="Y83" s="126" t="str">
        <f>IF($B83="","",VLOOKUP(X83,Depth!$A$4:$B$1004,2,1))</f>
        <v/>
      </c>
      <c r="Z83" s="127" t="str">
        <f t="shared" si="134"/>
        <v/>
      </c>
      <c r="AA83" s="128" t="str">
        <f t="shared" si="135"/>
        <v/>
      </c>
      <c r="AB83" s="129" t="str">
        <f t="shared" si="102"/>
        <v/>
      </c>
      <c r="AC83" s="129" t="str">
        <f t="shared" si="136"/>
        <v/>
      </c>
      <c r="AD83" s="31" t="str">
        <f t="shared" si="103"/>
        <v/>
      </c>
      <c r="AE83" s="128" t="str">
        <f t="shared" si="104"/>
        <v/>
      </c>
      <c r="AF83" s="130" t="str">
        <f t="shared" si="105"/>
        <v/>
      </c>
      <c r="AG83" s="122" t="str">
        <f t="shared" si="106"/>
        <v/>
      </c>
      <c r="AH83" s="131" t="str">
        <f t="shared" si="137"/>
        <v/>
      </c>
      <c r="AI83" s="132" t="str">
        <f t="shared" si="107"/>
        <v/>
      </c>
      <c r="AJ83" s="128"/>
      <c r="AK83" s="159" t="str">
        <f t="shared" si="108"/>
        <v/>
      </c>
      <c r="AL83" s="128" t="str">
        <f t="shared" si="109"/>
        <v/>
      </c>
      <c r="AM83" s="128" t="str">
        <f t="shared" si="110"/>
        <v/>
      </c>
      <c r="AN83" s="128" t="str">
        <f t="shared" si="111"/>
        <v/>
      </c>
      <c r="AO83" s="128" t="str">
        <f t="shared" si="139"/>
        <v/>
      </c>
      <c r="AP83" s="160" t="str">
        <f t="shared" si="112"/>
        <v/>
      </c>
      <c r="AQ83" s="31"/>
      <c r="AR83" s="174" t="str">
        <f>IF($B83="","",Air!$C$17*((J83-K83)/10)^Air!$C$28)</f>
        <v/>
      </c>
      <c r="AS83" s="36" t="str">
        <f>IF($B83="","",IF(E$8=B83,E$7,Air!$C$14/2*AR83^2))</f>
        <v/>
      </c>
      <c r="AT83" s="32" t="str">
        <f t="shared" si="113"/>
        <v/>
      </c>
      <c r="AU83" s="32" t="str">
        <f t="shared" si="114"/>
        <v/>
      </c>
      <c r="AV83" s="32" t="str">
        <f>IF($B83="","",Air!$I$11-AU83*Air!$C$14*Air!$I$10-AS83)</f>
        <v/>
      </c>
      <c r="AW83" s="175" t="str">
        <f t="shared" si="115"/>
        <v/>
      </c>
      <c r="AX83" s="175" t="str">
        <f>IF($B83="","",AW83*Air!$C$14*Air!$I$10)</f>
        <v/>
      </c>
      <c r="AY83" s="176" t="str">
        <f>IF($B83="","",AW83*Air!$D$14*Air!$I$10)</f>
        <v/>
      </c>
      <c r="AZ83" s="62"/>
      <c r="BA83" s="250" t="str">
        <f t="shared" si="140"/>
        <v/>
      </c>
      <c r="BB83" s="128" t="str">
        <f t="shared" si="116"/>
        <v/>
      </c>
      <c r="BC83" s="31" t="str">
        <f t="shared" si="117"/>
        <v/>
      </c>
      <c r="BD83" s="251" t="str">
        <f>IF($B83="","",$AO83*ABS(BC83)/Air!$M$8)</f>
        <v/>
      </c>
      <c r="BE83" s="31" t="str">
        <f t="shared" si="141"/>
        <v/>
      </c>
      <c r="BF83" s="251" t="str">
        <f>IF($B83="","",$AO83*ABS($AF83-BC83)/Air!$M$8)</f>
        <v/>
      </c>
      <c r="BG83" s="31" t="str">
        <f t="shared" si="142"/>
        <v/>
      </c>
      <c r="BH83" s="252" t="str">
        <f t="shared" si="143"/>
        <v/>
      </c>
      <c r="BI83" s="32" t="str">
        <f>IF($B83="","",(($AF83-BC83)/ABS($AF83-BC83))*Air!$D$14*BH83/2*(($AF83-BC83)^2)*$AI83*$C83)</f>
        <v/>
      </c>
      <c r="BJ83" s="32" t="str">
        <f>IF($B83="","",(-BC83/ABS(BC83))*Air!$D$14*BE83/8*(BC83^2)*$AM83*$C83)</f>
        <v/>
      </c>
      <c r="BK83" s="32" t="str">
        <f>IF($B83="","",$AK83*$C83*$E83*Air!$D$14*Air!$I$10)</f>
        <v/>
      </c>
      <c r="BL83" s="32" t="str">
        <f t="shared" si="118"/>
        <v/>
      </c>
      <c r="BM83" s="32" t="str">
        <f t="shared" si="144"/>
        <v/>
      </c>
      <c r="BN83" s="32" t="str">
        <f t="shared" si="119"/>
        <v/>
      </c>
      <c r="BO83" s="254" t="str">
        <f t="shared" si="145"/>
        <v/>
      </c>
      <c r="BP83" s="243"/>
      <c r="BQ83" s="243"/>
      <c r="BR83" s="32" t="str">
        <f t="shared" si="146"/>
        <v/>
      </c>
      <c r="BS83" s="243" t="str">
        <f t="shared" si="147"/>
        <v/>
      </c>
      <c r="BT83" s="243" t="str">
        <f>IF($B83="","",IF(BO83="out",-(BS83*$I83*(2*ABS(BR83)/Air!$D$14)^0.5),(BS83*$I83*(2*ABS(BR83)/Air!$C$14)^0.5)))</f>
        <v/>
      </c>
      <c r="BU83" s="32" t="str">
        <f t="shared" si="148"/>
        <v/>
      </c>
      <c r="BV83" s="217" t="str">
        <f t="shared" si="120"/>
        <v/>
      </c>
      <c r="BW83" s="31" t="str">
        <f t="shared" si="149"/>
        <v/>
      </c>
      <c r="BX83" s="251" t="str">
        <f>IF($B83="","",$AO83*ABS(BW83)/Air!$M$8)</f>
        <v/>
      </c>
      <c r="BY83" s="31" t="str">
        <f t="shared" si="150"/>
        <v/>
      </c>
      <c r="BZ83" s="251" t="str">
        <f>IF($B83="","",$AO83*ABS($AF83-BW83)/Air!$M$8)</f>
        <v/>
      </c>
      <c r="CA83" s="31" t="str">
        <f t="shared" si="151"/>
        <v/>
      </c>
      <c r="CB83" s="31" t="str">
        <f t="shared" si="152"/>
        <v/>
      </c>
      <c r="CC83" s="32" t="str">
        <f>IF($B83="","",(($AF83-BW83)/ABS($AF83-BW83))*Air!$D$14*CB83/2*(($AF83-BW83)^2)*$AI83*$C83)</f>
        <v/>
      </c>
      <c r="CD83" s="32" t="str">
        <f>IF($B83="","",(-BW83/ABS(BW83))*Air!$D$14*BY83/8*(BW83^2)*$AM83*$C83)</f>
        <v/>
      </c>
      <c r="CE83" s="32" t="str">
        <f>IF($B83="","",$AK83*$C83*$E83*Air!$D$14*Air!$I$10)</f>
        <v/>
      </c>
      <c r="CF83" s="32" t="str">
        <f t="shared" si="121"/>
        <v/>
      </c>
      <c r="CG83" s="32" t="str">
        <f t="shared" si="153"/>
        <v/>
      </c>
      <c r="CH83" s="32" t="str">
        <f t="shared" si="122"/>
        <v/>
      </c>
      <c r="CI83" s="254" t="str">
        <f t="shared" si="154"/>
        <v/>
      </c>
      <c r="CJ83" s="243"/>
      <c r="CK83" s="243"/>
      <c r="CL83" s="32" t="str">
        <f t="shared" si="155"/>
        <v/>
      </c>
      <c r="CM83" s="243" t="str">
        <f t="shared" si="156"/>
        <v/>
      </c>
      <c r="CN83" s="243" t="str">
        <f>IF($B83="","",IF(CI83="out",-(CM83*$I83*(2*ABS(CL83)/Air!$D$14)^0.5),(CM83*$I83*(2*ABS(CL83)/Air!$C$14)^0.5)))</f>
        <v/>
      </c>
      <c r="CO83" s="32" t="str">
        <f t="shared" si="157"/>
        <v/>
      </c>
      <c r="CP83" s="217" t="str">
        <f t="shared" si="123"/>
        <v/>
      </c>
      <c r="CQ83" s="31" t="str">
        <f t="shared" si="158"/>
        <v/>
      </c>
      <c r="CR83" s="251" t="str">
        <f>IF($B83="","",$AO83*ABS(CQ83)/Air!$M$8)</f>
        <v/>
      </c>
      <c r="CS83" s="31" t="str">
        <f t="shared" si="159"/>
        <v/>
      </c>
      <c r="CT83" s="251" t="str">
        <f>IF($B83="","",$AO83*ABS($AF83-CQ83)/Air!$M$8)</f>
        <v/>
      </c>
      <c r="CU83" s="31" t="str">
        <f t="shared" si="160"/>
        <v/>
      </c>
      <c r="CV83" s="31" t="str">
        <f t="shared" si="161"/>
        <v/>
      </c>
      <c r="CW83" s="32" t="str">
        <f>IF($B83="","",(($AF83-CQ83)/ABS($AF83-CQ83))*Air!$D$14*CV83/2*(($AF83-CQ83)^2)*$AI83*$C83)</f>
        <v/>
      </c>
      <c r="CX83" s="32" t="str">
        <f>IF($B83="","",(-CQ83/ABS(CQ83))*Air!$D$14*CS83/8*(CQ83^2)*$AM83*$C83)</f>
        <v/>
      </c>
      <c r="CY83" s="32" t="str">
        <f>IF($B83="","",$AK83*$C83*$E83*Air!$D$14*Air!$I$10)</f>
        <v/>
      </c>
      <c r="CZ83" s="32" t="str">
        <f t="shared" si="124"/>
        <v/>
      </c>
      <c r="DA83" s="32" t="str">
        <f t="shared" si="162"/>
        <v/>
      </c>
      <c r="DB83" s="32" t="str">
        <f t="shared" si="125"/>
        <v/>
      </c>
      <c r="DC83" s="254" t="str">
        <f t="shared" si="163"/>
        <v/>
      </c>
      <c r="DD83" s="243"/>
      <c r="DE83" s="243"/>
      <c r="DF83" s="32" t="str">
        <f t="shared" si="164"/>
        <v/>
      </c>
      <c r="DG83" s="243" t="str">
        <f t="shared" si="165"/>
        <v/>
      </c>
      <c r="DH83" s="243" t="str">
        <f>IF($B83="","",IF(DC83="out",-(DG83*$I83*(2*ABS(DF83)/Air!$D$14)^0.5),(DG83*$I83*(2*ABS(DF83)/Air!$C$14)^0.5)))</f>
        <v/>
      </c>
      <c r="DI83" s="32" t="str">
        <f t="shared" si="166"/>
        <v/>
      </c>
      <c r="DJ83" s="217" t="str">
        <f t="shared" si="126"/>
        <v/>
      </c>
      <c r="DK83" s="31" t="str">
        <f t="shared" si="167"/>
        <v/>
      </c>
      <c r="DL83" s="251" t="str">
        <f>IF($B83="","",$AO83*ABS(DK83)/Air!$M$8)</f>
        <v/>
      </c>
      <c r="DM83" s="31" t="str">
        <f t="shared" si="168"/>
        <v/>
      </c>
      <c r="DN83" s="251" t="str">
        <f>IF($B83="","",$AO83*ABS($AF83-DK83)/Air!$M$8)</f>
        <v/>
      </c>
      <c r="DO83" s="31" t="str">
        <f t="shared" si="169"/>
        <v/>
      </c>
      <c r="DP83" s="31" t="str">
        <f t="shared" si="170"/>
        <v/>
      </c>
      <c r="DQ83" s="32" t="str">
        <f>IF($B83="","",(($AF83-DK83)/ABS($AF83-DK83))*Air!$D$14*DP83/2*(($AF83-DK83)^2)*$AI83*$C83)</f>
        <v/>
      </c>
      <c r="DR83" s="32" t="str">
        <f>IF($B83="","",(-DK83/ABS(DK83))*Air!$D$14*DM83/8*(DK83^2)*$AM83*$C83)</f>
        <v/>
      </c>
      <c r="DS83" s="32" t="str">
        <f>IF($B83="","",$AK83*$C83*$E83*Air!$D$14*Air!$I$10)</f>
        <v/>
      </c>
      <c r="DT83" s="32" t="str">
        <f t="shared" si="127"/>
        <v/>
      </c>
      <c r="DU83" s="32" t="str">
        <f t="shared" si="171"/>
        <v/>
      </c>
      <c r="DV83" s="32" t="str">
        <f t="shared" si="128"/>
        <v/>
      </c>
      <c r="DW83" s="254" t="str">
        <f t="shared" si="172"/>
        <v/>
      </c>
      <c r="DX83" s="243"/>
      <c r="DY83" s="243"/>
      <c r="DZ83" s="32" t="str">
        <f t="shared" si="173"/>
        <v/>
      </c>
      <c r="EA83" s="243" t="str">
        <f t="shared" si="174"/>
        <v/>
      </c>
      <c r="EB83" s="243" t="str">
        <f>IF($B83="","",IF(DW83="out",-(EA83*$I83*(2*ABS(DZ83)/Air!$D$14)^0.5),(EA83*$I83*(2*ABS(DZ83)/Air!$C$14)^0.5)))</f>
        <v/>
      </c>
      <c r="EC83" s="32" t="str">
        <f t="shared" si="175"/>
        <v/>
      </c>
      <c r="ED83" s="217" t="str">
        <f t="shared" si="129"/>
        <v/>
      </c>
      <c r="EE83" s="31" t="str">
        <f t="shared" si="176"/>
        <v/>
      </c>
      <c r="EF83" s="251" t="str">
        <f>IF($B83="","",$AO83*ABS(EE83)/Air!$M$8)</f>
        <v/>
      </c>
      <c r="EG83" s="31" t="str">
        <f t="shared" si="177"/>
        <v/>
      </c>
      <c r="EH83" s="251" t="str">
        <f>IF($B83="","",$AO83*ABS($AF83-EE83)/Air!$M$8)</f>
        <v/>
      </c>
      <c r="EI83" s="31" t="str">
        <f t="shared" si="178"/>
        <v/>
      </c>
      <c r="EJ83" s="31" t="str">
        <f t="shared" si="179"/>
        <v/>
      </c>
      <c r="EK83" s="32" t="str">
        <f>IF($B83="","",(($AF83-EE83)/ABS($AF83-EE83))*Air!$D$14*EJ83/2*(($AF83-EE83)^2)*$AI83*$C83)</f>
        <v/>
      </c>
      <c r="EL83" s="32" t="str">
        <f>IF($B83="","",(-EE83/ABS(EE83))*Air!$D$14*EG83/8*(EE83^2)*$AM83*$C83)</f>
        <v/>
      </c>
      <c r="EM83" s="32" t="str">
        <f>IF($B83="","",$AK83*$C83*$E83*Air!$D$14*Air!$I$10)</f>
        <v/>
      </c>
      <c r="EN83" s="32" t="str">
        <f t="shared" si="130"/>
        <v/>
      </c>
      <c r="EO83" s="32" t="str">
        <f t="shared" si="180"/>
        <v/>
      </c>
      <c r="EP83" s="32" t="str">
        <f t="shared" si="131"/>
        <v/>
      </c>
      <c r="EQ83" s="254" t="str">
        <f t="shared" si="181"/>
        <v/>
      </c>
      <c r="ER83" s="243"/>
      <c r="ES83" s="243"/>
      <c r="ET83" s="32" t="str">
        <f t="shared" si="182"/>
        <v/>
      </c>
      <c r="EU83" s="243" t="str">
        <f t="shared" si="183"/>
        <v/>
      </c>
      <c r="EV83" s="243" t="str">
        <f>IF($B83="","",IF(EQ83="out",-(EU83*$I83*(2*ABS(ET83)/Air!$D$14)^0.5),(EU83*$I83*(2*ABS(ET83)/Air!$C$14)^0.5)))</f>
        <v/>
      </c>
      <c r="EW83" s="32" t="str">
        <f t="shared" si="184"/>
        <v/>
      </c>
      <c r="EX83" s="259" t="str">
        <f t="shared" si="132"/>
        <v/>
      </c>
    </row>
    <row r="84" spans="1:154" customFormat="1" x14ac:dyDescent="0.2">
      <c r="A84" s="61"/>
      <c r="B84" s="247"/>
      <c r="C84" s="247"/>
      <c r="D84" s="247"/>
      <c r="E84" s="247"/>
      <c r="F84" s="247"/>
      <c r="G84" s="239"/>
      <c r="H84" s="239"/>
      <c r="I84" s="239"/>
      <c r="J84" s="239"/>
      <c r="K84" s="239"/>
      <c r="L84" s="62"/>
      <c r="M84" s="247"/>
      <c r="N84" s="247"/>
      <c r="O84" s="63"/>
      <c r="P84" s="92" t="str">
        <f t="shared" si="96"/>
        <v/>
      </c>
      <c r="Q84" s="93" t="str">
        <f t="shared" si="138"/>
        <v/>
      </c>
      <c r="R84" s="99" t="str">
        <f t="shared" si="97"/>
        <v/>
      </c>
      <c r="S84" s="100" t="str">
        <f t="shared" si="98"/>
        <v/>
      </c>
      <c r="T84" s="95" t="str">
        <f t="shared" si="99"/>
        <v/>
      </c>
      <c r="U84" s="231"/>
      <c r="V84" s="124" t="str">
        <f t="shared" si="100"/>
        <v/>
      </c>
      <c r="W84" s="125" t="str">
        <f t="shared" si="133"/>
        <v/>
      </c>
      <c r="X84" s="126" t="str">
        <f t="shared" si="101"/>
        <v/>
      </c>
      <c r="Y84" s="126" t="str">
        <f>IF($B84="","",VLOOKUP(X84,Depth!$A$4:$B$1004,2,1))</f>
        <v/>
      </c>
      <c r="Z84" s="127" t="str">
        <f t="shared" si="134"/>
        <v/>
      </c>
      <c r="AA84" s="128" t="str">
        <f t="shared" si="135"/>
        <v/>
      </c>
      <c r="AB84" s="129" t="str">
        <f t="shared" si="102"/>
        <v/>
      </c>
      <c r="AC84" s="129" t="str">
        <f t="shared" si="136"/>
        <v/>
      </c>
      <c r="AD84" s="31" t="str">
        <f t="shared" si="103"/>
        <v/>
      </c>
      <c r="AE84" s="128" t="str">
        <f t="shared" si="104"/>
        <v/>
      </c>
      <c r="AF84" s="130" t="str">
        <f t="shared" si="105"/>
        <v/>
      </c>
      <c r="AG84" s="122" t="str">
        <f t="shared" si="106"/>
        <v/>
      </c>
      <c r="AH84" s="131" t="str">
        <f t="shared" si="137"/>
        <v/>
      </c>
      <c r="AI84" s="132" t="str">
        <f t="shared" si="107"/>
        <v/>
      </c>
      <c r="AJ84" s="128"/>
      <c r="AK84" s="159" t="str">
        <f t="shared" si="108"/>
        <v/>
      </c>
      <c r="AL84" s="128" t="str">
        <f t="shared" si="109"/>
        <v/>
      </c>
      <c r="AM84" s="128" t="str">
        <f t="shared" si="110"/>
        <v/>
      </c>
      <c r="AN84" s="128" t="str">
        <f t="shared" si="111"/>
        <v/>
      </c>
      <c r="AO84" s="128" t="str">
        <f t="shared" si="139"/>
        <v/>
      </c>
      <c r="AP84" s="160" t="str">
        <f t="shared" si="112"/>
        <v/>
      </c>
      <c r="AQ84" s="31"/>
      <c r="AR84" s="174" t="str">
        <f>IF($B84="","",Air!$C$17*((J84-K84)/10)^Air!$C$28)</f>
        <v/>
      </c>
      <c r="AS84" s="36" t="str">
        <f>IF($B84="","",IF(E$8=B84,E$7,Air!$C$14/2*AR84^2))</f>
        <v/>
      </c>
      <c r="AT84" s="32" t="str">
        <f t="shared" si="113"/>
        <v/>
      </c>
      <c r="AU84" s="32" t="str">
        <f t="shared" si="114"/>
        <v/>
      </c>
      <c r="AV84" s="32" t="str">
        <f>IF($B84="","",Air!$I$11-AU84*Air!$C$14*Air!$I$10-AS84)</f>
        <v/>
      </c>
      <c r="AW84" s="175" t="str">
        <f t="shared" si="115"/>
        <v/>
      </c>
      <c r="AX84" s="175" t="str">
        <f>IF($B84="","",AW84*Air!$C$14*Air!$I$10)</f>
        <v/>
      </c>
      <c r="AY84" s="176" t="str">
        <f>IF($B84="","",AW84*Air!$D$14*Air!$I$10)</f>
        <v/>
      </c>
      <c r="AZ84" s="62"/>
      <c r="BA84" s="250" t="str">
        <f t="shared" si="140"/>
        <v/>
      </c>
      <c r="BB84" s="128" t="str">
        <f t="shared" si="116"/>
        <v/>
      </c>
      <c r="BC84" s="31" t="str">
        <f t="shared" si="117"/>
        <v/>
      </c>
      <c r="BD84" s="251" t="str">
        <f>IF($B84="","",$AO84*ABS(BC84)/Air!$M$8)</f>
        <v/>
      </c>
      <c r="BE84" s="31" t="str">
        <f t="shared" si="141"/>
        <v/>
      </c>
      <c r="BF84" s="251" t="str">
        <f>IF($B84="","",$AO84*ABS($AF84-BC84)/Air!$M$8)</f>
        <v/>
      </c>
      <c r="BG84" s="31" t="str">
        <f t="shared" si="142"/>
        <v/>
      </c>
      <c r="BH84" s="252" t="str">
        <f t="shared" si="143"/>
        <v/>
      </c>
      <c r="BI84" s="32" t="str">
        <f>IF($B84="","",(($AF84-BC84)/ABS($AF84-BC84))*Air!$D$14*BH84/2*(($AF84-BC84)^2)*$AI84*$C84)</f>
        <v/>
      </c>
      <c r="BJ84" s="32" t="str">
        <f>IF($B84="","",(-BC84/ABS(BC84))*Air!$D$14*BE84/8*(BC84^2)*$AM84*$C84)</f>
        <v/>
      </c>
      <c r="BK84" s="32" t="str">
        <f>IF($B84="","",$AK84*$C84*$E84*Air!$D$14*Air!$I$10)</f>
        <v/>
      </c>
      <c r="BL84" s="32" t="str">
        <f t="shared" si="118"/>
        <v/>
      </c>
      <c r="BM84" s="32" t="str">
        <f t="shared" si="144"/>
        <v/>
      </c>
      <c r="BN84" s="32" t="str">
        <f t="shared" si="119"/>
        <v/>
      </c>
      <c r="BO84" s="254" t="str">
        <f t="shared" si="145"/>
        <v/>
      </c>
      <c r="BP84" s="243"/>
      <c r="BQ84" s="243"/>
      <c r="BR84" s="32" t="str">
        <f t="shared" si="146"/>
        <v/>
      </c>
      <c r="BS84" s="243" t="str">
        <f t="shared" si="147"/>
        <v/>
      </c>
      <c r="BT84" s="243" t="str">
        <f>IF($B84="","",IF(BO84="out",-(BS84*$I84*(2*ABS(BR84)/Air!$D$14)^0.5),(BS84*$I84*(2*ABS(BR84)/Air!$C$14)^0.5)))</f>
        <v/>
      </c>
      <c r="BU84" s="32" t="str">
        <f t="shared" si="148"/>
        <v/>
      </c>
      <c r="BV84" s="217" t="str">
        <f t="shared" si="120"/>
        <v/>
      </c>
      <c r="BW84" s="31" t="str">
        <f t="shared" si="149"/>
        <v/>
      </c>
      <c r="BX84" s="251" t="str">
        <f>IF($B84="","",$AO84*ABS(BW84)/Air!$M$8)</f>
        <v/>
      </c>
      <c r="BY84" s="31" t="str">
        <f t="shared" si="150"/>
        <v/>
      </c>
      <c r="BZ84" s="251" t="str">
        <f>IF($B84="","",$AO84*ABS($AF84-BW84)/Air!$M$8)</f>
        <v/>
      </c>
      <c r="CA84" s="31" t="str">
        <f t="shared" si="151"/>
        <v/>
      </c>
      <c r="CB84" s="31" t="str">
        <f t="shared" si="152"/>
        <v/>
      </c>
      <c r="CC84" s="32" t="str">
        <f>IF($B84="","",(($AF84-BW84)/ABS($AF84-BW84))*Air!$D$14*CB84/2*(($AF84-BW84)^2)*$AI84*$C84)</f>
        <v/>
      </c>
      <c r="CD84" s="32" t="str">
        <f>IF($B84="","",(-BW84/ABS(BW84))*Air!$D$14*BY84/8*(BW84^2)*$AM84*$C84)</f>
        <v/>
      </c>
      <c r="CE84" s="32" t="str">
        <f>IF($B84="","",$AK84*$C84*$E84*Air!$D$14*Air!$I$10)</f>
        <v/>
      </c>
      <c r="CF84" s="32" t="str">
        <f t="shared" si="121"/>
        <v/>
      </c>
      <c r="CG84" s="32" t="str">
        <f t="shared" si="153"/>
        <v/>
      </c>
      <c r="CH84" s="32" t="str">
        <f t="shared" si="122"/>
        <v/>
      </c>
      <c r="CI84" s="254" t="str">
        <f t="shared" si="154"/>
        <v/>
      </c>
      <c r="CJ84" s="243"/>
      <c r="CK84" s="243"/>
      <c r="CL84" s="32" t="str">
        <f t="shared" si="155"/>
        <v/>
      </c>
      <c r="CM84" s="243" t="str">
        <f t="shared" si="156"/>
        <v/>
      </c>
      <c r="CN84" s="243" t="str">
        <f>IF($B84="","",IF(CI84="out",-(CM84*$I84*(2*ABS(CL84)/Air!$D$14)^0.5),(CM84*$I84*(2*ABS(CL84)/Air!$C$14)^0.5)))</f>
        <v/>
      </c>
      <c r="CO84" s="32" t="str">
        <f t="shared" si="157"/>
        <v/>
      </c>
      <c r="CP84" s="217" t="str">
        <f t="shared" si="123"/>
        <v/>
      </c>
      <c r="CQ84" s="31" t="str">
        <f t="shared" si="158"/>
        <v/>
      </c>
      <c r="CR84" s="251" t="str">
        <f>IF($B84="","",$AO84*ABS(CQ84)/Air!$M$8)</f>
        <v/>
      </c>
      <c r="CS84" s="31" t="str">
        <f t="shared" si="159"/>
        <v/>
      </c>
      <c r="CT84" s="251" t="str">
        <f>IF($B84="","",$AO84*ABS($AF84-CQ84)/Air!$M$8)</f>
        <v/>
      </c>
      <c r="CU84" s="31" t="str">
        <f t="shared" si="160"/>
        <v/>
      </c>
      <c r="CV84" s="31" t="str">
        <f t="shared" si="161"/>
        <v/>
      </c>
      <c r="CW84" s="32" t="str">
        <f>IF($B84="","",(($AF84-CQ84)/ABS($AF84-CQ84))*Air!$D$14*CV84/2*(($AF84-CQ84)^2)*$AI84*$C84)</f>
        <v/>
      </c>
      <c r="CX84" s="32" t="str">
        <f>IF($B84="","",(-CQ84/ABS(CQ84))*Air!$D$14*CS84/8*(CQ84^2)*$AM84*$C84)</f>
        <v/>
      </c>
      <c r="CY84" s="32" t="str">
        <f>IF($B84="","",$AK84*$C84*$E84*Air!$D$14*Air!$I$10)</f>
        <v/>
      </c>
      <c r="CZ84" s="32" t="str">
        <f t="shared" si="124"/>
        <v/>
      </c>
      <c r="DA84" s="32" t="str">
        <f t="shared" si="162"/>
        <v/>
      </c>
      <c r="DB84" s="32" t="str">
        <f t="shared" si="125"/>
        <v/>
      </c>
      <c r="DC84" s="254" t="str">
        <f t="shared" si="163"/>
        <v/>
      </c>
      <c r="DD84" s="243"/>
      <c r="DE84" s="243"/>
      <c r="DF84" s="32" t="str">
        <f t="shared" si="164"/>
        <v/>
      </c>
      <c r="DG84" s="243" t="str">
        <f t="shared" si="165"/>
        <v/>
      </c>
      <c r="DH84" s="243" t="str">
        <f>IF($B84="","",IF(DC84="out",-(DG84*$I84*(2*ABS(DF84)/Air!$D$14)^0.5),(DG84*$I84*(2*ABS(DF84)/Air!$C$14)^0.5)))</f>
        <v/>
      </c>
      <c r="DI84" s="32" t="str">
        <f t="shared" si="166"/>
        <v/>
      </c>
      <c r="DJ84" s="217" t="str">
        <f t="shared" si="126"/>
        <v/>
      </c>
      <c r="DK84" s="31" t="str">
        <f t="shared" si="167"/>
        <v/>
      </c>
      <c r="DL84" s="251" t="str">
        <f>IF($B84="","",$AO84*ABS(DK84)/Air!$M$8)</f>
        <v/>
      </c>
      <c r="DM84" s="31" t="str">
        <f t="shared" si="168"/>
        <v/>
      </c>
      <c r="DN84" s="251" t="str">
        <f>IF($B84="","",$AO84*ABS($AF84-DK84)/Air!$M$8)</f>
        <v/>
      </c>
      <c r="DO84" s="31" t="str">
        <f t="shared" si="169"/>
        <v/>
      </c>
      <c r="DP84" s="31" t="str">
        <f t="shared" si="170"/>
        <v/>
      </c>
      <c r="DQ84" s="32" t="str">
        <f>IF($B84="","",(($AF84-DK84)/ABS($AF84-DK84))*Air!$D$14*DP84/2*(($AF84-DK84)^2)*$AI84*$C84)</f>
        <v/>
      </c>
      <c r="DR84" s="32" t="str">
        <f>IF($B84="","",(-DK84/ABS(DK84))*Air!$D$14*DM84/8*(DK84^2)*$AM84*$C84)</f>
        <v/>
      </c>
      <c r="DS84" s="32" t="str">
        <f>IF($B84="","",$AK84*$C84*$E84*Air!$D$14*Air!$I$10)</f>
        <v/>
      </c>
      <c r="DT84" s="32" t="str">
        <f t="shared" si="127"/>
        <v/>
      </c>
      <c r="DU84" s="32" t="str">
        <f t="shared" si="171"/>
        <v/>
      </c>
      <c r="DV84" s="32" t="str">
        <f t="shared" si="128"/>
        <v/>
      </c>
      <c r="DW84" s="254" t="str">
        <f t="shared" si="172"/>
        <v/>
      </c>
      <c r="DX84" s="243"/>
      <c r="DY84" s="243"/>
      <c r="DZ84" s="32" t="str">
        <f t="shared" si="173"/>
        <v/>
      </c>
      <c r="EA84" s="243" t="str">
        <f t="shared" si="174"/>
        <v/>
      </c>
      <c r="EB84" s="243" t="str">
        <f>IF($B84="","",IF(DW84="out",-(EA84*$I84*(2*ABS(DZ84)/Air!$D$14)^0.5),(EA84*$I84*(2*ABS(DZ84)/Air!$C$14)^0.5)))</f>
        <v/>
      </c>
      <c r="EC84" s="32" t="str">
        <f t="shared" si="175"/>
        <v/>
      </c>
      <c r="ED84" s="217" t="str">
        <f t="shared" si="129"/>
        <v/>
      </c>
      <c r="EE84" s="31" t="str">
        <f t="shared" si="176"/>
        <v/>
      </c>
      <c r="EF84" s="251" t="str">
        <f>IF($B84="","",$AO84*ABS(EE84)/Air!$M$8)</f>
        <v/>
      </c>
      <c r="EG84" s="31" t="str">
        <f t="shared" si="177"/>
        <v/>
      </c>
      <c r="EH84" s="251" t="str">
        <f>IF($B84="","",$AO84*ABS($AF84-EE84)/Air!$M$8)</f>
        <v/>
      </c>
      <c r="EI84" s="31" t="str">
        <f t="shared" si="178"/>
        <v/>
      </c>
      <c r="EJ84" s="31" t="str">
        <f t="shared" si="179"/>
        <v/>
      </c>
      <c r="EK84" s="32" t="str">
        <f>IF($B84="","",(($AF84-EE84)/ABS($AF84-EE84))*Air!$D$14*EJ84/2*(($AF84-EE84)^2)*$AI84*$C84)</f>
        <v/>
      </c>
      <c r="EL84" s="32" t="str">
        <f>IF($B84="","",(-EE84/ABS(EE84))*Air!$D$14*EG84/8*(EE84^2)*$AM84*$C84)</f>
        <v/>
      </c>
      <c r="EM84" s="32" t="str">
        <f>IF($B84="","",$AK84*$C84*$E84*Air!$D$14*Air!$I$10)</f>
        <v/>
      </c>
      <c r="EN84" s="32" t="str">
        <f t="shared" si="130"/>
        <v/>
      </c>
      <c r="EO84" s="32" t="str">
        <f t="shared" si="180"/>
        <v/>
      </c>
      <c r="EP84" s="32" t="str">
        <f t="shared" si="131"/>
        <v/>
      </c>
      <c r="EQ84" s="254" t="str">
        <f t="shared" si="181"/>
        <v/>
      </c>
      <c r="ER84" s="243"/>
      <c r="ES84" s="243"/>
      <c r="ET84" s="32" t="str">
        <f t="shared" si="182"/>
        <v/>
      </c>
      <c r="EU84" s="243" t="str">
        <f t="shared" si="183"/>
        <v/>
      </c>
      <c r="EV84" s="243" t="str">
        <f>IF($B84="","",IF(EQ84="out",-(EU84*$I84*(2*ABS(ET84)/Air!$D$14)^0.5),(EU84*$I84*(2*ABS(ET84)/Air!$C$14)^0.5)))</f>
        <v/>
      </c>
      <c r="EW84" s="32" t="str">
        <f t="shared" si="184"/>
        <v/>
      </c>
      <c r="EX84" s="259" t="str">
        <f t="shared" si="132"/>
        <v/>
      </c>
    </row>
    <row r="85" spans="1:154" customFormat="1" x14ac:dyDescent="0.2">
      <c r="A85" s="61"/>
      <c r="B85" s="247"/>
      <c r="C85" s="247"/>
      <c r="D85" s="247"/>
      <c r="E85" s="247"/>
      <c r="F85" s="247"/>
      <c r="G85" s="239"/>
      <c r="H85" s="239"/>
      <c r="I85" s="239"/>
      <c r="J85" s="239"/>
      <c r="K85" s="239"/>
      <c r="L85" s="62"/>
      <c r="M85" s="247"/>
      <c r="N85" s="247"/>
      <c r="O85" s="63"/>
      <c r="P85" s="92" t="str">
        <f t="shared" si="96"/>
        <v/>
      </c>
      <c r="Q85" s="93" t="str">
        <f t="shared" si="138"/>
        <v/>
      </c>
      <c r="R85" s="99" t="str">
        <f t="shared" si="97"/>
        <v/>
      </c>
      <c r="S85" s="100" t="str">
        <f t="shared" si="98"/>
        <v/>
      </c>
      <c r="T85" s="95" t="str">
        <f t="shared" si="99"/>
        <v/>
      </c>
      <c r="U85" s="231"/>
      <c r="V85" s="124" t="str">
        <f t="shared" si="100"/>
        <v/>
      </c>
      <c r="W85" s="125" t="str">
        <f t="shared" si="133"/>
        <v/>
      </c>
      <c r="X85" s="126" t="str">
        <f t="shared" si="101"/>
        <v/>
      </c>
      <c r="Y85" s="126" t="str">
        <f>IF($B85="","",VLOOKUP(X85,Depth!$A$4:$B$1004,2,1))</f>
        <v/>
      </c>
      <c r="Z85" s="127" t="str">
        <f t="shared" si="134"/>
        <v/>
      </c>
      <c r="AA85" s="128" t="str">
        <f t="shared" si="135"/>
        <v/>
      </c>
      <c r="AB85" s="129" t="str">
        <f t="shared" si="102"/>
        <v/>
      </c>
      <c r="AC85" s="129" t="str">
        <f t="shared" si="136"/>
        <v/>
      </c>
      <c r="AD85" s="31" t="str">
        <f t="shared" si="103"/>
        <v/>
      </c>
      <c r="AE85" s="128" t="str">
        <f t="shared" si="104"/>
        <v/>
      </c>
      <c r="AF85" s="130" t="str">
        <f t="shared" si="105"/>
        <v/>
      </c>
      <c r="AG85" s="122" t="str">
        <f t="shared" si="106"/>
        <v/>
      </c>
      <c r="AH85" s="131" t="str">
        <f t="shared" si="137"/>
        <v/>
      </c>
      <c r="AI85" s="132" t="str">
        <f t="shared" si="107"/>
        <v/>
      </c>
      <c r="AJ85" s="128"/>
      <c r="AK85" s="159" t="str">
        <f t="shared" si="108"/>
        <v/>
      </c>
      <c r="AL85" s="128" t="str">
        <f t="shared" si="109"/>
        <v/>
      </c>
      <c r="AM85" s="128" t="str">
        <f t="shared" si="110"/>
        <v/>
      </c>
      <c r="AN85" s="128" t="str">
        <f t="shared" si="111"/>
        <v/>
      </c>
      <c r="AO85" s="128" t="str">
        <f t="shared" si="139"/>
        <v/>
      </c>
      <c r="AP85" s="160" t="str">
        <f t="shared" si="112"/>
        <v/>
      </c>
      <c r="AQ85" s="31"/>
      <c r="AR85" s="174" t="str">
        <f>IF($B85="","",Air!$C$17*((J85-K85)/10)^Air!$C$28)</f>
        <v/>
      </c>
      <c r="AS85" s="36" t="str">
        <f>IF($B85="","",IF(E$8=B85,E$7,Air!$C$14/2*AR85^2))</f>
        <v/>
      </c>
      <c r="AT85" s="32" t="str">
        <f t="shared" si="113"/>
        <v/>
      </c>
      <c r="AU85" s="32" t="str">
        <f t="shared" si="114"/>
        <v/>
      </c>
      <c r="AV85" s="32" t="str">
        <f>IF($B85="","",Air!$I$11-AU85*Air!$C$14*Air!$I$10-AS85)</f>
        <v/>
      </c>
      <c r="AW85" s="175" t="str">
        <f t="shared" si="115"/>
        <v/>
      </c>
      <c r="AX85" s="175" t="str">
        <f>IF($B85="","",AW85*Air!$C$14*Air!$I$10)</f>
        <v/>
      </c>
      <c r="AY85" s="176" t="str">
        <f>IF($B85="","",AW85*Air!$D$14*Air!$I$10)</f>
        <v/>
      </c>
      <c r="AZ85" s="62"/>
      <c r="BA85" s="250" t="str">
        <f t="shared" si="140"/>
        <v/>
      </c>
      <c r="BB85" s="128" t="str">
        <f t="shared" si="116"/>
        <v/>
      </c>
      <c r="BC85" s="31" t="str">
        <f t="shared" si="117"/>
        <v/>
      </c>
      <c r="BD85" s="251" t="str">
        <f>IF($B85="","",$AO85*ABS(BC85)/Air!$M$8)</f>
        <v/>
      </c>
      <c r="BE85" s="31" t="str">
        <f t="shared" si="141"/>
        <v/>
      </c>
      <c r="BF85" s="251" t="str">
        <f>IF($B85="","",$AO85*ABS($AF85-BC85)/Air!$M$8)</f>
        <v/>
      </c>
      <c r="BG85" s="31" t="str">
        <f t="shared" si="142"/>
        <v/>
      </c>
      <c r="BH85" s="252" t="str">
        <f t="shared" si="143"/>
        <v/>
      </c>
      <c r="BI85" s="32" t="str">
        <f>IF($B85="","",(($AF85-BC85)/ABS($AF85-BC85))*Air!$D$14*BH85/2*(($AF85-BC85)^2)*$AI85*$C85)</f>
        <v/>
      </c>
      <c r="BJ85" s="32" t="str">
        <f>IF($B85="","",(-BC85/ABS(BC85))*Air!$D$14*BE85/8*(BC85^2)*$AM85*$C85)</f>
        <v/>
      </c>
      <c r="BK85" s="32" t="str">
        <f>IF($B85="","",$AK85*$C85*$E85*Air!$D$14*Air!$I$10)</f>
        <v/>
      </c>
      <c r="BL85" s="32" t="str">
        <f t="shared" si="118"/>
        <v/>
      </c>
      <c r="BM85" s="32" t="str">
        <f t="shared" si="144"/>
        <v/>
      </c>
      <c r="BN85" s="32" t="str">
        <f t="shared" si="119"/>
        <v/>
      </c>
      <c r="BO85" s="254" t="str">
        <f t="shared" si="145"/>
        <v/>
      </c>
      <c r="BP85" s="243"/>
      <c r="BQ85" s="243"/>
      <c r="BR85" s="32" t="str">
        <f t="shared" si="146"/>
        <v/>
      </c>
      <c r="BS85" s="243" t="str">
        <f t="shared" si="147"/>
        <v/>
      </c>
      <c r="BT85" s="243" t="str">
        <f>IF($B85="","",IF(BO85="out",-(BS85*$I85*(2*ABS(BR85)/Air!$D$14)^0.5),(BS85*$I85*(2*ABS(BR85)/Air!$C$14)^0.5)))</f>
        <v/>
      </c>
      <c r="BU85" s="32" t="str">
        <f t="shared" si="148"/>
        <v/>
      </c>
      <c r="BV85" s="217" t="str">
        <f t="shared" si="120"/>
        <v/>
      </c>
      <c r="BW85" s="31" t="str">
        <f t="shared" si="149"/>
        <v/>
      </c>
      <c r="BX85" s="251" t="str">
        <f>IF($B85="","",$AO85*ABS(BW85)/Air!$M$8)</f>
        <v/>
      </c>
      <c r="BY85" s="31" t="str">
        <f t="shared" si="150"/>
        <v/>
      </c>
      <c r="BZ85" s="251" t="str">
        <f>IF($B85="","",$AO85*ABS($AF85-BW85)/Air!$M$8)</f>
        <v/>
      </c>
      <c r="CA85" s="31" t="str">
        <f t="shared" si="151"/>
        <v/>
      </c>
      <c r="CB85" s="31" t="str">
        <f t="shared" si="152"/>
        <v/>
      </c>
      <c r="CC85" s="32" t="str">
        <f>IF($B85="","",(($AF85-BW85)/ABS($AF85-BW85))*Air!$D$14*CB85/2*(($AF85-BW85)^2)*$AI85*$C85)</f>
        <v/>
      </c>
      <c r="CD85" s="32" t="str">
        <f>IF($B85="","",(-BW85/ABS(BW85))*Air!$D$14*BY85/8*(BW85^2)*$AM85*$C85)</f>
        <v/>
      </c>
      <c r="CE85" s="32" t="str">
        <f>IF($B85="","",$AK85*$C85*$E85*Air!$D$14*Air!$I$10)</f>
        <v/>
      </c>
      <c r="CF85" s="32" t="str">
        <f t="shared" si="121"/>
        <v/>
      </c>
      <c r="CG85" s="32" t="str">
        <f t="shared" si="153"/>
        <v/>
      </c>
      <c r="CH85" s="32" t="str">
        <f t="shared" si="122"/>
        <v/>
      </c>
      <c r="CI85" s="254" t="str">
        <f t="shared" si="154"/>
        <v/>
      </c>
      <c r="CJ85" s="243"/>
      <c r="CK85" s="243"/>
      <c r="CL85" s="32" t="str">
        <f t="shared" si="155"/>
        <v/>
      </c>
      <c r="CM85" s="243" t="str">
        <f t="shared" si="156"/>
        <v/>
      </c>
      <c r="CN85" s="243" t="str">
        <f>IF($B85="","",IF(CI85="out",-(CM85*$I85*(2*ABS(CL85)/Air!$D$14)^0.5),(CM85*$I85*(2*ABS(CL85)/Air!$C$14)^0.5)))</f>
        <v/>
      </c>
      <c r="CO85" s="32" t="str">
        <f t="shared" si="157"/>
        <v/>
      </c>
      <c r="CP85" s="217" t="str">
        <f t="shared" si="123"/>
        <v/>
      </c>
      <c r="CQ85" s="31" t="str">
        <f t="shared" si="158"/>
        <v/>
      </c>
      <c r="CR85" s="251" t="str">
        <f>IF($B85="","",$AO85*ABS(CQ85)/Air!$M$8)</f>
        <v/>
      </c>
      <c r="CS85" s="31" t="str">
        <f t="shared" si="159"/>
        <v/>
      </c>
      <c r="CT85" s="251" t="str">
        <f>IF($B85="","",$AO85*ABS($AF85-CQ85)/Air!$M$8)</f>
        <v/>
      </c>
      <c r="CU85" s="31" t="str">
        <f t="shared" si="160"/>
        <v/>
      </c>
      <c r="CV85" s="31" t="str">
        <f t="shared" si="161"/>
        <v/>
      </c>
      <c r="CW85" s="32" t="str">
        <f>IF($B85="","",(($AF85-CQ85)/ABS($AF85-CQ85))*Air!$D$14*CV85/2*(($AF85-CQ85)^2)*$AI85*$C85)</f>
        <v/>
      </c>
      <c r="CX85" s="32" t="str">
        <f>IF($B85="","",(-CQ85/ABS(CQ85))*Air!$D$14*CS85/8*(CQ85^2)*$AM85*$C85)</f>
        <v/>
      </c>
      <c r="CY85" s="32" t="str">
        <f>IF($B85="","",$AK85*$C85*$E85*Air!$D$14*Air!$I$10)</f>
        <v/>
      </c>
      <c r="CZ85" s="32" t="str">
        <f t="shared" si="124"/>
        <v/>
      </c>
      <c r="DA85" s="32" t="str">
        <f t="shared" si="162"/>
        <v/>
      </c>
      <c r="DB85" s="32" t="str">
        <f t="shared" si="125"/>
        <v/>
      </c>
      <c r="DC85" s="254" t="str">
        <f t="shared" si="163"/>
        <v/>
      </c>
      <c r="DD85" s="243"/>
      <c r="DE85" s="243"/>
      <c r="DF85" s="32" t="str">
        <f t="shared" si="164"/>
        <v/>
      </c>
      <c r="DG85" s="243" t="str">
        <f t="shared" si="165"/>
        <v/>
      </c>
      <c r="DH85" s="243" t="str">
        <f>IF($B85="","",IF(DC85="out",-(DG85*$I85*(2*ABS(DF85)/Air!$D$14)^0.5),(DG85*$I85*(2*ABS(DF85)/Air!$C$14)^0.5)))</f>
        <v/>
      </c>
      <c r="DI85" s="32" t="str">
        <f t="shared" si="166"/>
        <v/>
      </c>
      <c r="DJ85" s="217" t="str">
        <f t="shared" si="126"/>
        <v/>
      </c>
      <c r="DK85" s="31" t="str">
        <f t="shared" si="167"/>
        <v/>
      </c>
      <c r="DL85" s="251" t="str">
        <f>IF($B85="","",$AO85*ABS(DK85)/Air!$M$8)</f>
        <v/>
      </c>
      <c r="DM85" s="31" t="str">
        <f t="shared" si="168"/>
        <v/>
      </c>
      <c r="DN85" s="251" t="str">
        <f>IF($B85="","",$AO85*ABS($AF85-DK85)/Air!$M$8)</f>
        <v/>
      </c>
      <c r="DO85" s="31" t="str">
        <f t="shared" si="169"/>
        <v/>
      </c>
      <c r="DP85" s="31" t="str">
        <f t="shared" si="170"/>
        <v/>
      </c>
      <c r="DQ85" s="32" t="str">
        <f>IF($B85="","",(($AF85-DK85)/ABS($AF85-DK85))*Air!$D$14*DP85/2*(($AF85-DK85)^2)*$AI85*$C85)</f>
        <v/>
      </c>
      <c r="DR85" s="32" t="str">
        <f>IF($B85="","",(-DK85/ABS(DK85))*Air!$D$14*DM85/8*(DK85^2)*$AM85*$C85)</f>
        <v/>
      </c>
      <c r="DS85" s="32" t="str">
        <f>IF($B85="","",$AK85*$C85*$E85*Air!$D$14*Air!$I$10)</f>
        <v/>
      </c>
      <c r="DT85" s="32" t="str">
        <f t="shared" si="127"/>
        <v/>
      </c>
      <c r="DU85" s="32" t="str">
        <f t="shared" si="171"/>
        <v/>
      </c>
      <c r="DV85" s="32" t="str">
        <f t="shared" si="128"/>
        <v/>
      </c>
      <c r="DW85" s="254" t="str">
        <f t="shared" si="172"/>
        <v/>
      </c>
      <c r="DX85" s="243"/>
      <c r="DY85" s="243"/>
      <c r="DZ85" s="32" t="str">
        <f t="shared" si="173"/>
        <v/>
      </c>
      <c r="EA85" s="243" t="str">
        <f t="shared" si="174"/>
        <v/>
      </c>
      <c r="EB85" s="243" t="str">
        <f>IF($B85="","",IF(DW85="out",-(EA85*$I85*(2*ABS(DZ85)/Air!$D$14)^0.5),(EA85*$I85*(2*ABS(DZ85)/Air!$C$14)^0.5)))</f>
        <v/>
      </c>
      <c r="EC85" s="32" t="str">
        <f t="shared" si="175"/>
        <v/>
      </c>
      <c r="ED85" s="217" t="str">
        <f t="shared" si="129"/>
        <v/>
      </c>
      <c r="EE85" s="31" t="str">
        <f t="shared" si="176"/>
        <v/>
      </c>
      <c r="EF85" s="251" t="str">
        <f>IF($B85="","",$AO85*ABS(EE85)/Air!$M$8)</f>
        <v/>
      </c>
      <c r="EG85" s="31" t="str">
        <f t="shared" si="177"/>
        <v/>
      </c>
      <c r="EH85" s="251" t="str">
        <f>IF($B85="","",$AO85*ABS($AF85-EE85)/Air!$M$8)</f>
        <v/>
      </c>
      <c r="EI85" s="31" t="str">
        <f t="shared" si="178"/>
        <v/>
      </c>
      <c r="EJ85" s="31" t="str">
        <f t="shared" si="179"/>
        <v/>
      </c>
      <c r="EK85" s="32" t="str">
        <f>IF($B85="","",(($AF85-EE85)/ABS($AF85-EE85))*Air!$D$14*EJ85/2*(($AF85-EE85)^2)*$AI85*$C85)</f>
        <v/>
      </c>
      <c r="EL85" s="32" t="str">
        <f>IF($B85="","",(-EE85/ABS(EE85))*Air!$D$14*EG85/8*(EE85^2)*$AM85*$C85)</f>
        <v/>
      </c>
      <c r="EM85" s="32" t="str">
        <f>IF($B85="","",$AK85*$C85*$E85*Air!$D$14*Air!$I$10)</f>
        <v/>
      </c>
      <c r="EN85" s="32" t="str">
        <f t="shared" si="130"/>
        <v/>
      </c>
      <c r="EO85" s="32" t="str">
        <f t="shared" si="180"/>
        <v/>
      </c>
      <c r="EP85" s="32" t="str">
        <f t="shared" si="131"/>
        <v/>
      </c>
      <c r="EQ85" s="254" t="str">
        <f t="shared" si="181"/>
        <v/>
      </c>
      <c r="ER85" s="243"/>
      <c r="ES85" s="243"/>
      <c r="ET85" s="32" t="str">
        <f t="shared" si="182"/>
        <v/>
      </c>
      <c r="EU85" s="243" t="str">
        <f t="shared" si="183"/>
        <v/>
      </c>
      <c r="EV85" s="243" t="str">
        <f>IF($B85="","",IF(EQ85="out",-(EU85*$I85*(2*ABS(ET85)/Air!$D$14)^0.5),(EU85*$I85*(2*ABS(ET85)/Air!$C$14)^0.5)))</f>
        <v/>
      </c>
      <c r="EW85" s="32" t="str">
        <f t="shared" si="184"/>
        <v/>
      </c>
      <c r="EX85" s="259" t="str">
        <f t="shared" si="132"/>
        <v/>
      </c>
    </row>
    <row r="86" spans="1:154" customFormat="1" x14ac:dyDescent="0.2">
      <c r="A86" s="61"/>
      <c r="B86" s="247"/>
      <c r="C86" s="247"/>
      <c r="D86" s="247"/>
      <c r="E86" s="247"/>
      <c r="F86" s="247"/>
      <c r="G86" s="239"/>
      <c r="H86" s="239"/>
      <c r="I86" s="239"/>
      <c r="J86" s="239"/>
      <c r="K86" s="239"/>
      <c r="L86" s="62"/>
      <c r="M86" s="247"/>
      <c r="N86" s="247"/>
      <c r="O86" s="63"/>
      <c r="P86" s="92" t="str">
        <f t="shared" si="96"/>
        <v/>
      </c>
      <c r="Q86" s="93" t="str">
        <f t="shared" si="138"/>
        <v/>
      </c>
      <c r="R86" s="99" t="str">
        <f t="shared" si="97"/>
        <v/>
      </c>
      <c r="S86" s="100" t="str">
        <f t="shared" si="98"/>
        <v/>
      </c>
      <c r="T86" s="95" t="str">
        <f t="shared" si="99"/>
        <v/>
      </c>
      <c r="U86" s="231"/>
      <c r="V86" s="124" t="str">
        <f t="shared" si="100"/>
        <v/>
      </c>
      <c r="W86" s="125" t="str">
        <f t="shared" si="133"/>
        <v/>
      </c>
      <c r="X86" s="126" t="str">
        <f t="shared" si="101"/>
        <v/>
      </c>
      <c r="Y86" s="126" t="str">
        <f>IF($B86="","",VLOOKUP(X86,Depth!$A$4:$B$1004,2,1))</f>
        <v/>
      </c>
      <c r="Z86" s="127" t="str">
        <f t="shared" si="134"/>
        <v/>
      </c>
      <c r="AA86" s="128" t="str">
        <f t="shared" si="135"/>
        <v/>
      </c>
      <c r="AB86" s="129" t="str">
        <f t="shared" si="102"/>
        <v/>
      </c>
      <c r="AC86" s="129" t="str">
        <f t="shared" si="136"/>
        <v/>
      </c>
      <c r="AD86" s="31" t="str">
        <f t="shared" si="103"/>
        <v/>
      </c>
      <c r="AE86" s="128" t="str">
        <f t="shared" si="104"/>
        <v/>
      </c>
      <c r="AF86" s="130" t="str">
        <f t="shared" si="105"/>
        <v/>
      </c>
      <c r="AG86" s="122" t="str">
        <f t="shared" si="106"/>
        <v/>
      </c>
      <c r="AH86" s="131" t="str">
        <f t="shared" si="137"/>
        <v/>
      </c>
      <c r="AI86" s="132" t="str">
        <f t="shared" si="107"/>
        <v/>
      </c>
      <c r="AJ86" s="128"/>
      <c r="AK86" s="159" t="str">
        <f t="shared" si="108"/>
        <v/>
      </c>
      <c r="AL86" s="128" t="str">
        <f t="shared" si="109"/>
        <v/>
      </c>
      <c r="AM86" s="128" t="str">
        <f t="shared" si="110"/>
        <v/>
      </c>
      <c r="AN86" s="128" t="str">
        <f t="shared" si="111"/>
        <v/>
      </c>
      <c r="AO86" s="128" t="str">
        <f t="shared" si="139"/>
        <v/>
      </c>
      <c r="AP86" s="160" t="str">
        <f t="shared" si="112"/>
        <v/>
      </c>
      <c r="AQ86" s="31"/>
      <c r="AR86" s="174" t="str">
        <f>IF($B86="","",Air!$C$17*((J86-K86)/10)^Air!$C$28)</f>
        <v/>
      </c>
      <c r="AS86" s="36" t="str">
        <f>IF($B86="","",IF(E$8=B86,E$7,Air!$C$14/2*AR86^2))</f>
        <v/>
      </c>
      <c r="AT86" s="32" t="str">
        <f t="shared" si="113"/>
        <v/>
      </c>
      <c r="AU86" s="32" t="str">
        <f t="shared" si="114"/>
        <v/>
      </c>
      <c r="AV86" s="32" t="str">
        <f>IF($B86="","",Air!$I$11-AU86*Air!$C$14*Air!$I$10-AS86)</f>
        <v/>
      </c>
      <c r="AW86" s="175" t="str">
        <f t="shared" si="115"/>
        <v/>
      </c>
      <c r="AX86" s="175" t="str">
        <f>IF($B86="","",AW86*Air!$C$14*Air!$I$10)</f>
        <v/>
      </c>
      <c r="AY86" s="176" t="str">
        <f>IF($B86="","",AW86*Air!$D$14*Air!$I$10)</f>
        <v/>
      </c>
      <c r="AZ86" s="62"/>
      <c r="BA86" s="250" t="str">
        <f t="shared" si="140"/>
        <v/>
      </c>
      <c r="BB86" s="128" t="str">
        <f t="shared" si="116"/>
        <v/>
      </c>
      <c r="BC86" s="31" t="str">
        <f t="shared" si="117"/>
        <v/>
      </c>
      <c r="BD86" s="251" t="str">
        <f>IF($B86="","",$AO86*ABS(BC86)/Air!$M$8)</f>
        <v/>
      </c>
      <c r="BE86" s="31" t="str">
        <f t="shared" si="141"/>
        <v/>
      </c>
      <c r="BF86" s="251" t="str">
        <f>IF($B86="","",$AO86*ABS($AF86-BC86)/Air!$M$8)</f>
        <v/>
      </c>
      <c r="BG86" s="31" t="str">
        <f t="shared" si="142"/>
        <v/>
      </c>
      <c r="BH86" s="252" t="str">
        <f t="shared" si="143"/>
        <v/>
      </c>
      <c r="BI86" s="32" t="str">
        <f>IF($B86="","",(($AF86-BC86)/ABS($AF86-BC86))*Air!$D$14*BH86/2*(($AF86-BC86)^2)*$AI86*$C86)</f>
        <v/>
      </c>
      <c r="BJ86" s="32" t="str">
        <f>IF($B86="","",(-BC86/ABS(BC86))*Air!$D$14*BE86/8*(BC86^2)*$AM86*$C86)</f>
        <v/>
      </c>
      <c r="BK86" s="32" t="str">
        <f>IF($B86="","",$AK86*$C86*$E86*Air!$D$14*Air!$I$10)</f>
        <v/>
      </c>
      <c r="BL86" s="32" t="str">
        <f t="shared" si="118"/>
        <v/>
      </c>
      <c r="BM86" s="32" t="str">
        <f t="shared" si="144"/>
        <v/>
      </c>
      <c r="BN86" s="32" t="str">
        <f t="shared" si="119"/>
        <v/>
      </c>
      <c r="BO86" s="254" t="str">
        <f t="shared" si="145"/>
        <v/>
      </c>
      <c r="BP86" s="243"/>
      <c r="BQ86" s="243"/>
      <c r="BR86" s="32" t="str">
        <f t="shared" si="146"/>
        <v/>
      </c>
      <c r="BS86" s="243" t="str">
        <f t="shared" si="147"/>
        <v/>
      </c>
      <c r="BT86" s="243" t="str">
        <f>IF($B86="","",IF(BO86="out",-(BS86*$I86*(2*ABS(BR86)/Air!$D$14)^0.5),(BS86*$I86*(2*ABS(BR86)/Air!$C$14)^0.5)))</f>
        <v/>
      </c>
      <c r="BU86" s="32" t="str">
        <f t="shared" si="148"/>
        <v/>
      </c>
      <c r="BV86" s="217" t="str">
        <f t="shared" si="120"/>
        <v/>
      </c>
      <c r="BW86" s="31" t="str">
        <f t="shared" si="149"/>
        <v/>
      </c>
      <c r="BX86" s="251" t="str">
        <f>IF($B86="","",$AO86*ABS(BW86)/Air!$M$8)</f>
        <v/>
      </c>
      <c r="BY86" s="31" t="str">
        <f t="shared" si="150"/>
        <v/>
      </c>
      <c r="BZ86" s="251" t="str">
        <f>IF($B86="","",$AO86*ABS($AF86-BW86)/Air!$M$8)</f>
        <v/>
      </c>
      <c r="CA86" s="31" t="str">
        <f t="shared" si="151"/>
        <v/>
      </c>
      <c r="CB86" s="31" t="str">
        <f t="shared" si="152"/>
        <v/>
      </c>
      <c r="CC86" s="32" t="str">
        <f>IF($B86="","",(($AF86-BW86)/ABS($AF86-BW86))*Air!$D$14*CB86/2*(($AF86-BW86)^2)*$AI86*$C86)</f>
        <v/>
      </c>
      <c r="CD86" s="32" t="str">
        <f>IF($B86="","",(-BW86/ABS(BW86))*Air!$D$14*BY86/8*(BW86^2)*$AM86*$C86)</f>
        <v/>
      </c>
      <c r="CE86" s="32" t="str">
        <f>IF($B86="","",$AK86*$C86*$E86*Air!$D$14*Air!$I$10)</f>
        <v/>
      </c>
      <c r="CF86" s="32" t="str">
        <f t="shared" si="121"/>
        <v/>
      </c>
      <c r="CG86" s="32" t="str">
        <f t="shared" si="153"/>
        <v/>
      </c>
      <c r="CH86" s="32" t="str">
        <f t="shared" si="122"/>
        <v/>
      </c>
      <c r="CI86" s="254" t="str">
        <f t="shared" si="154"/>
        <v/>
      </c>
      <c r="CJ86" s="243"/>
      <c r="CK86" s="243"/>
      <c r="CL86" s="32" t="str">
        <f t="shared" si="155"/>
        <v/>
      </c>
      <c r="CM86" s="243" t="str">
        <f t="shared" si="156"/>
        <v/>
      </c>
      <c r="CN86" s="243" t="str">
        <f>IF($B86="","",IF(CI86="out",-(CM86*$I86*(2*ABS(CL86)/Air!$D$14)^0.5),(CM86*$I86*(2*ABS(CL86)/Air!$C$14)^0.5)))</f>
        <v/>
      </c>
      <c r="CO86" s="32" t="str">
        <f t="shared" si="157"/>
        <v/>
      </c>
      <c r="CP86" s="217" t="str">
        <f t="shared" si="123"/>
        <v/>
      </c>
      <c r="CQ86" s="31" t="str">
        <f t="shared" si="158"/>
        <v/>
      </c>
      <c r="CR86" s="251" t="str">
        <f>IF($B86="","",$AO86*ABS(CQ86)/Air!$M$8)</f>
        <v/>
      </c>
      <c r="CS86" s="31" t="str">
        <f t="shared" si="159"/>
        <v/>
      </c>
      <c r="CT86" s="251" t="str">
        <f>IF($B86="","",$AO86*ABS($AF86-CQ86)/Air!$M$8)</f>
        <v/>
      </c>
      <c r="CU86" s="31" t="str">
        <f t="shared" si="160"/>
        <v/>
      </c>
      <c r="CV86" s="31" t="str">
        <f t="shared" si="161"/>
        <v/>
      </c>
      <c r="CW86" s="32" t="str">
        <f>IF($B86="","",(($AF86-CQ86)/ABS($AF86-CQ86))*Air!$D$14*CV86/2*(($AF86-CQ86)^2)*$AI86*$C86)</f>
        <v/>
      </c>
      <c r="CX86" s="32" t="str">
        <f>IF($B86="","",(-CQ86/ABS(CQ86))*Air!$D$14*CS86/8*(CQ86^2)*$AM86*$C86)</f>
        <v/>
      </c>
      <c r="CY86" s="32" t="str">
        <f>IF($B86="","",$AK86*$C86*$E86*Air!$D$14*Air!$I$10)</f>
        <v/>
      </c>
      <c r="CZ86" s="32" t="str">
        <f t="shared" si="124"/>
        <v/>
      </c>
      <c r="DA86" s="32" t="str">
        <f t="shared" si="162"/>
        <v/>
      </c>
      <c r="DB86" s="32" t="str">
        <f t="shared" si="125"/>
        <v/>
      </c>
      <c r="DC86" s="254" t="str">
        <f t="shared" si="163"/>
        <v/>
      </c>
      <c r="DD86" s="243"/>
      <c r="DE86" s="243"/>
      <c r="DF86" s="32" t="str">
        <f t="shared" si="164"/>
        <v/>
      </c>
      <c r="DG86" s="243" t="str">
        <f t="shared" si="165"/>
        <v/>
      </c>
      <c r="DH86" s="243" t="str">
        <f>IF($B86="","",IF(DC86="out",-(DG86*$I86*(2*ABS(DF86)/Air!$D$14)^0.5),(DG86*$I86*(2*ABS(DF86)/Air!$C$14)^0.5)))</f>
        <v/>
      </c>
      <c r="DI86" s="32" t="str">
        <f t="shared" si="166"/>
        <v/>
      </c>
      <c r="DJ86" s="217" t="str">
        <f t="shared" si="126"/>
        <v/>
      </c>
      <c r="DK86" s="31" t="str">
        <f t="shared" si="167"/>
        <v/>
      </c>
      <c r="DL86" s="251" t="str">
        <f>IF($B86="","",$AO86*ABS(DK86)/Air!$M$8)</f>
        <v/>
      </c>
      <c r="DM86" s="31" t="str">
        <f t="shared" si="168"/>
        <v/>
      </c>
      <c r="DN86" s="251" t="str">
        <f>IF($B86="","",$AO86*ABS($AF86-DK86)/Air!$M$8)</f>
        <v/>
      </c>
      <c r="DO86" s="31" t="str">
        <f t="shared" si="169"/>
        <v/>
      </c>
      <c r="DP86" s="31" t="str">
        <f t="shared" si="170"/>
        <v/>
      </c>
      <c r="DQ86" s="32" t="str">
        <f>IF($B86="","",(($AF86-DK86)/ABS($AF86-DK86))*Air!$D$14*DP86/2*(($AF86-DK86)^2)*$AI86*$C86)</f>
        <v/>
      </c>
      <c r="DR86" s="32" t="str">
        <f>IF($B86="","",(-DK86/ABS(DK86))*Air!$D$14*DM86/8*(DK86^2)*$AM86*$C86)</f>
        <v/>
      </c>
      <c r="DS86" s="32" t="str">
        <f>IF($B86="","",$AK86*$C86*$E86*Air!$D$14*Air!$I$10)</f>
        <v/>
      </c>
      <c r="DT86" s="32" t="str">
        <f t="shared" si="127"/>
        <v/>
      </c>
      <c r="DU86" s="32" t="str">
        <f t="shared" si="171"/>
        <v/>
      </c>
      <c r="DV86" s="32" t="str">
        <f t="shared" si="128"/>
        <v/>
      </c>
      <c r="DW86" s="254" t="str">
        <f t="shared" si="172"/>
        <v/>
      </c>
      <c r="DX86" s="243"/>
      <c r="DY86" s="243"/>
      <c r="DZ86" s="32" t="str">
        <f t="shared" si="173"/>
        <v/>
      </c>
      <c r="EA86" s="243" t="str">
        <f t="shared" si="174"/>
        <v/>
      </c>
      <c r="EB86" s="243" t="str">
        <f>IF($B86="","",IF(DW86="out",-(EA86*$I86*(2*ABS(DZ86)/Air!$D$14)^0.5),(EA86*$I86*(2*ABS(DZ86)/Air!$C$14)^0.5)))</f>
        <v/>
      </c>
      <c r="EC86" s="32" t="str">
        <f t="shared" si="175"/>
        <v/>
      </c>
      <c r="ED86" s="217" t="str">
        <f t="shared" si="129"/>
        <v/>
      </c>
      <c r="EE86" s="31" t="str">
        <f t="shared" si="176"/>
        <v/>
      </c>
      <c r="EF86" s="251" t="str">
        <f>IF($B86="","",$AO86*ABS(EE86)/Air!$M$8)</f>
        <v/>
      </c>
      <c r="EG86" s="31" t="str">
        <f t="shared" si="177"/>
        <v/>
      </c>
      <c r="EH86" s="251" t="str">
        <f>IF($B86="","",$AO86*ABS($AF86-EE86)/Air!$M$8)</f>
        <v/>
      </c>
      <c r="EI86" s="31" t="str">
        <f t="shared" si="178"/>
        <v/>
      </c>
      <c r="EJ86" s="31" t="str">
        <f t="shared" si="179"/>
        <v/>
      </c>
      <c r="EK86" s="32" t="str">
        <f>IF($B86="","",(($AF86-EE86)/ABS($AF86-EE86))*Air!$D$14*EJ86/2*(($AF86-EE86)^2)*$AI86*$C86)</f>
        <v/>
      </c>
      <c r="EL86" s="32" t="str">
        <f>IF($B86="","",(-EE86/ABS(EE86))*Air!$D$14*EG86/8*(EE86^2)*$AM86*$C86)</f>
        <v/>
      </c>
      <c r="EM86" s="32" t="str">
        <f>IF($B86="","",$AK86*$C86*$E86*Air!$D$14*Air!$I$10)</f>
        <v/>
      </c>
      <c r="EN86" s="32" t="str">
        <f t="shared" si="130"/>
        <v/>
      </c>
      <c r="EO86" s="32" t="str">
        <f t="shared" si="180"/>
        <v/>
      </c>
      <c r="EP86" s="32" t="str">
        <f t="shared" si="131"/>
        <v/>
      </c>
      <c r="EQ86" s="254" t="str">
        <f t="shared" si="181"/>
        <v/>
      </c>
      <c r="ER86" s="243"/>
      <c r="ES86" s="243"/>
      <c r="ET86" s="32" t="str">
        <f t="shared" si="182"/>
        <v/>
      </c>
      <c r="EU86" s="243" t="str">
        <f t="shared" si="183"/>
        <v/>
      </c>
      <c r="EV86" s="243" t="str">
        <f>IF($B86="","",IF(EQ86="out",-(EU86*$I86*(2*ABS(ET86)/Air!$D$14)^0.5),(EU86*$I86*(2*ABS(ET86)/Air!$C$14)^0.5)))</f>
        <v/>
      </c>
      <c r="EW86" s="32" t="str">
        <f t="shared" si="184"/>
        <v/>
      </c>
      <c r="EX86" s="259" t="str">
        <f t="shared" si="132"/>
        <v/>
      </c>
    </row>
    <row r="87" spans="1:154" customFormat="1" x14ac:dyDescent="0.2">
      <c r="A87" s="61"/>
      <c r="B87" s="247"/>
      <c r="C87" s="247"/>
      <c r="D87" s="247"/>
      <c r="E87" s="247"/>
      <c r="F87" s="247"/>
      <c r="G87" s="239"/>
      <c r="H87" s="239"/>
      <c r="I87" s="239"/>
      <c r="J87" s="239"/>
      <c r="K87" s="239"/>
      <c r="L87" s="62"/>
      <c r="M87" s="247"/>
      <c r="N87" s="247"/>
      <c r="O87" s="63"/>
      <c r="P87" s="92" t="str">
        <f t="shared" si="96"/>
        <v/>
      </c>
      <c r="Q87" s="93" t="str">
        <f t="shared" si="138"/>
        <v/>
      </c>
      <c r="R87" s="99" t="str">
        <f t="shared" si="97"/>
        <v/>
      </c>
      <c r="S87" s="100" t="str">
        <f t="shared" si="98"/>
        <v/>
      </c>
      <c r="T87" s="95" t="str">
        <f t="shared" si="99"/>
        <v/>
      </c>
      <c r="U87" s="231"/>
      <c r="V87" s="124" t="str">
        <f t="shared" si="100"/>
        <v/>
      </c>
      <c r="W87" s="125" t="str">
        <f t="shared" si="133"/>
        <v/>
      </c>
      <c r="X87" s="126" t="str">
        <f t="shared" si="101"/>
        <v/>
      </c>
      <c r="Y87" s="126" t="str">
        <f>IF($B87="","",VLOOKUP(X87,Depth!$A$4:$B$1004,2,1))</f>
        <v/>
      </c>
      <c r="Z87" s="127" t="str">
        <f t="shared" si="134"/>
        <v/>
      </c>
      <c r="AA87" s="128" t="str">
        <f t="shared" si="135"/>
        <v/>
      </c>
      <c r="AB87" s="129" t="str">
        <f t="shared" si="102"/>
        <v/>
      </c>
      <c r="AC87" s="129" t="str">
        <f t="shared" si="136"/>
        <v/>
      </c>
      <c r="AD87" s="31" t="str">
        <f t="shared" si="103"/>
        <v/>
      </c>
      <c r="AE87" s="128" t="str">
        <f t="shared" si="104"/>
        <v/>
      </c>
      <c r="AF87" s="130" t="str">
        <f t="shared" si="105"/>
        <v/>
      </c>
      <c r="AG87" s="122" t="str">
        <f t="shared" si="106"/>
        <v/>
      </c>
      <c r="AH87" s="131" t="str">
        <f t="shared" si="137"/>
        <v/>
      </c>
      <c r="AI87" s="132" t="str">
        <f t="shared" si="107"/>
        <v/>
      </c>
      <c r="AJ87" s="128"/>
      <c r="AK87" s="159" t="str">
        <f t="shared" si="108"/>
        <v/>
      </c>
      <c r="AL87" s="128" t="str">
        <f t="shared" si="109"/>
        <v/>
      </c>
      <c r="AM87" s="128" t="str">
        <f t="shared" si="110"/>
        <v/>
      </c>
      <c r="AN87" s="128" t="str">
        <f t="shared" si="111"/>
        <v/>
      </c>
      <c r="AO87" s="128" t="str">
        <f t="shared" si="139"/>
        <v/>
      </c>
      <c r="AP87" s="160" t="str">
        <f t="shared" si="112"/>
        <v/>
      </c>
      <c r="AQ87" s="31"/>
      <c r="AR87" s="174" t="str">
        <f>IF($B87="","",Air!$C$17*((J87-K87)/10)^Air!$C$28)</f>
        <v/>
      </c>
      <c r="AS87" s="36" t="str">
        <f>IF($B87="","",IF(E$8=B87,E$7,Air!$C$14/2*AR87^2))</f>
        <v/>
      </c>
      <c r="AT87" s="32" t="str">
        <f t="shared" si="113"/>
        <v/>
      </c>
      <c r="AU87" s="32" t="str">
        <f t="shared" si="114"/>
        <v/>
      </c>
      <c r="AV87" s="32" t="str">
        <f>IF($B87="","",Air!$I$11-AU87*Air!$C$14*Air!$I$10-AS87)</f>
        <v/>
      </c>
      <c r="AW87" s="175" t="str">
        <f t="shared" si="115"/>
        <v/>
      </c>
      <c r="AX87" s="175" t="str">
        <f>IF($B87="","",AW87*Air!$C$14*Air!$I$10)</f>
        <v/>
      </c>
      <c r="AY87" s="176" t="str">
        <f>IF($B87="","",AW87*Air!$D$14*Air!$I$10)</f>
        <v/>
      </c>
      <c r="AZ87" s="62"/>
      <c r="BA87" s="250" t="str">
        <f t="shared" si="140"/>
        <v/>
      </c>
      <c r="BB87" s="128" t="str">
        <f t="shared" si="116"/>
        <v/>
      </c>
      <c r="BC87" s="31" t="str">
        <f t="shared" si="117"/>
        <v/>
      </c>
      <c r="BD87" s="251" t="str">
        <f>IF($B87="","",$AO87*ABS(BC87)/Air!$M$8)</f>
        <v/>
      </c>
      <c r="BE87" s="31" t="str">
        <f t="shared" si="141"/>
        <v/>
      </c>
      <c r="BF87" s="251" t="str">
        <f>IF($B87="","",$AO87*ABS($AF87-BC87)/Air!$M$8)</f>
        <v/>
      </c>
      <c r="BG87" s="31" t="str">
        <f t="shared" si="142"/>
        <v/>
      </c>
      <c r="BH87" s="252" t="str">
        <f t="shared" si="143"/>
        <v/>
      </c>
      <c r="BI87" s="32" t="str">
        <f>IF($B87="","",(($AF87-BC87)/ABS($AF87-BC87))*Air!$D$14*BH87/2*(($AF87-BC87)^2)*$AI87*$C87)</f>
        <v/>
      </c>
      <c r="BJ87" s="32" t="str">
        <f>IF($B87="","",(-BC87/ABS(BC87))*Air!$D$14*BE87/8*(BC87^2)*$AM87*$C87)</f>
        <v/>
      </c>
      <c r="BK87" s="32" t="str">
        <f>IF($B87="","",$AK87*$C87*$E87*Air!$D$14*Air!$I$10)</f>
        <v/>
      </c>
      <c r="BL87" s="32" t="str">
        <f t="shared" si="118"/>
        <v/>
      </c>
      <c r="BM87" s="32" t="str">
        <f t="shared" si="144"/>
        <v/>
      </c>
      <c r="BN87" s="32" t="str">
        <f t="shared" si="119"/>
        <v/>
      </c>
      <c r="BO87" s="254" t="str">
        <f t="shared" si="145"/>
        <v/>
      </c>
      <c r="BP87" s="243"/>
      <c r="BQ87" s="243"/>
      <c r="BR87" s="32" t="str">
        <f t="shared" si="146"/>
        <v/>
      </c>
      <c r="BS87" s="243" t="str">
        <f t="shared" si="147"/>
        <v/>
      </c>
      <c r="BT87" s="243" t="str">
        <f>IF($B87="","",IF(BO87="out",-(BS87*$I87*(2*ABS(BR87)/Air!$D$14)^0.5),(BS87*$I87*(2*ABS(BR87)/Air!$C$14)^0.5)))</f>
        <v/>
      </c>
      <c r="BU87" s="32" t="str">
        <f t="shared" si="148"/>
        <v/>
      </c>
      <c r="BV87" s="217" t="str">
        <f t="shared" si="120"/>
        <v/>
      </c>
      <c r="BW87" s="31" t="str">
        <f t="shared" si="149"/>
        <v/>
      </c>
      <c r="BX87" s="251" t="str">
        <f>IF($B87="","",$AO87*ABS(BW87)/Air!$M$8)</f>
        <v/>
      </c>
      <c r="BY87" s="31" t="str">
        <f t="shared" si="150"/>
        <v/>
      </c>
      <c r="BZ87" s="251" t="str">
        <f>IF($B87="","",$AO87*ABS($AF87-BW87)/Air!$M$8)</f>
        <v/>
      </c>
      <c r="CA87" s="31" t="str">
        <f t="shared" si="151"/>
        <v/>
      </c>
      <c r="CB87" s="31" t="str">
        <f t="shared" si="152"/>
        <v/>
      </c>
      <c r="CC87" s="32" t="str">
        <f>IF($B87="","",(($AF87-BW87)/ABS($AF87-BW87))*Air!$D$14*CB87/2*(($AF87-BW87)^2)*$AI87*$C87)</f>
        <v/>
      </c>
      <c r="CD87" s="32" t="str">
        <f>IF($B87="","",(-BW87/ABS(BW87))*Air!$D$14*BY87/8*(BW87^2)*$AM87*$C87)</f>
        <v/>
      </c>
      <c r="CE87" s="32" t="str">
        <f>IF($B87="","",$AK87*$C87*$E87*Air!$D$14*Air!$I$10)</f>
        <v/>
      </c>
      <c r="CF87" s="32" t="str">
        <f t="shared" si="121"/>
        <v/>
      </c>
      <c r="CG87" s="32" t="str">
        <f t="shared" si="153"/>
        <v/>
      </c>
      <c r="CH87" s="32" t="str">
        <f t="shared" si="122"/>
        <v/>
      </c>
      <c r="CI87" s="254" t="str">
        <f t="shared" si="154"/>
        <v/>
      </c>
      <c r="CJ87" s="243"/>
      <c r="CK87" s="243"/>
      <c r="CL87" s="32" t="str">
        <f t="shared" si="155"/>
        <v/>
      </c>
      <c r="CM87" s="243" t="str">
        <f t="shared" si="156"/>
        <v/>
      </c>
      <c r="CN87" s="243" t="str">
        <f>IF($B87="","",IF(CI87="out",-(CM87*$I87*(2*ABS(CL87)/Air!$D$14)^0.5),(CM87*$I87*(2*ABS(CL87)/Air!$C$14)^0.5)))</f>
        <v/>
      </c>
      <c r="CO87" s="32" t="str">
        <f t="shared" si="157"/>
        <v/>
      </c>
      <c r="CP87" s="217" t="str">
        <f t="shared" si="123"/>
        <v/>
      </c>
      <c r="CQ87" s="31" t="str">
        <f t="shared" si="158"/>
        <v/>
      </c>
      <c r="CR87" s="251" t="str">
        <f>IF($B87="","",$AO87*ABS(CQ87)/Air!$M$8)</f>
        <v/>
      </c>
      <c r="CS87" s="31" t="str">
        <f t="shared" si="159"/>
        <v/>
      </c>
      <c r="CT87" s="251" t="str">
        <f>IF($B87="","",$AO87*ABS($AF87-CQ87)/Air!$M$8)</f>
        <v/>
      </c>
      <c r="CU87" s="31" t="str">
        <f t="shared" si="160"/>
        <v/>
      </c>
      <c r="CV87" s="31" t="str">
        <f t="shared" si="161"/>
        <v/>
      </c>
      <c r="CW87" s="32" t="str">
        <f>IF($B87="","",(($AF87-CQ87)/ABS($AF87-CQ87))*Air!$D$14*CV87/2*(($AF87-CQ87)^2)*$AI87*$C87)</f>
        <v/>
      </c>
      <c r="CX87" s="32" t="str">
        <f>IF($B87="","",(-CQ87/ABS(CQ87))*Air!$D$14*CS87/8*(CQ87^2)*$AM87*$C87)</f>
        <v/>
      </c>
      <c r="CY87" s="32" t="str">
        <f>IF($B87="","",$AK87*$C87*$E87*Air!$D$14*Air!$I$10)</f>
        <v/>
      </c>
      <c r="CZ87" s="32" t="str">
        <f t="shared" si="124"/>
        <v/>
      </c>
      <c r="DA87" s="32" t="str">
        <f t="shared" si="162"/>
        <v/>
      </c>
      <c r="DB87" s="32" t="str">
        <f t="shared" si="125"/>
        <v/>
      </c>
      <c r="DC87" s="254" t="str">
        <f t="shared" si="163"/>
        <v/>
      </c>
      <c r="DD87" s="243"/>
      <c r="DE87" s="243"/>
      <c r="DF87" s="32" t="str">
        <f t="shared" si="164"/>
        <v/>
      </c>
      <c r="DG87" s="243" t="str">
        <f t="shared" si="165"/>
        <v/>
      </c>
      <c r="DH87" s="243" t="str">
        <f>IF($B87="","",IF(DC87="out",-(DG87*$I87*(2*ABS(DF87)/Air!$D$14)^0.5),(DG87*$I87*(2*ABS(DF87)/Air!$C$14)^0.5)))</f>
        <v/>
      </c>
      <c r="DI87" s="32" t="str">
        <f t="shared" si="166"/>
        <v/>
      </c>
      <c r="DJ87" s="217" t="str">
        <f t="shared" si="126"/>
        <v/>
      </c>
      <c r="DK87" s="31" t="str">
        <f t="shared" si="167"/>
        <v/>
      </c>
      <c r="DL87" s="251" t="str">
        <f>IF($B87="","",$AO87*ABS(DK87)/Air!$M$8)</f>
        <v/>
      </c>
      <c r="DM87" s="31" t="str">
        <f t="shared" si="168"/>
        <v/>
      </c>
      <c r="DN87" s="251" t="str">
        <f>IF($B87="","",$AO87*ABS($AF87-DK87)/Air!$M$8)</f>
        <v/>
      </c>
      <c r="DO87" s="31" t="str">
        <f t="shared" si="169"/>
        <v/>
      </c>
      <c r="DP87" s="31" t="str">
        <f t="shared" si="170"/>
        <v/>
      </c>
      <c r="DQ87" s="32" t="str">
        <f>IF($B87="","",(($AF87-DK87)/ABS($AF87-DK87))*Air!$D$14*DP87/2*(($AF87-DK87)^2)*$AI87*$C87)</f>
        <v/>
      </c>
      <c r="DR87" s="32" t="str">
        <f>IF($B87="","",(-DK87/ABS(DK87))*Air!$D$14*DM87/8*(DK87^2)*$AM87*$C87)</f>
        <v/>
      </c>
      <c r="DS87" s="32" t="str">
        <f>IF($B87="","",$AK87*$C87*$E87*Air!$D$14*Air!$I$10)</f>
        <v/>
      </c>
      <c r="DT87" s="32" t="str">
        <f t="shared" si="127"/>
        <v/>
      </c>
      <c r="DU87" s="32" t="str">
        <f t="shared" si="171"/>
        <v/>
      </c>
      <c r="DV87" s="32" t="str">
        <f t="shared" si="128"/>
        <v/>
      </c>
      <c r="DW87" s="254" t="str">
        <f t="shared" si="172"/>
        <v/>
      </c>
      <c r="DX87" s="243"/>
      <c r="DY87" s="243"/>
      <c r="DZ87" s="32" t="str">
        <f t="shared" si="173"/>
        <v/>
      </c>
      <c r="EA87" s="243" t="str">
        <f t="shared" si="174"/>
        <v/>
      </c>
      <c r="EB87" s="243" t="str">
        <f>IF($B87="","",IF(DW87="out",-(EA87*$I87*(2*ABS(DZ87)/Air!$D$14)^0.5),(EA87*$I87*(2*ABS(DZ87)/Air!$C$14)^0.5)))</f>
        <v/>
      </c>
      <c r="EC87" s="32" t="str">
        <f t="shared" si="175"/>
        <v/>
      </c>
      <c r="ED87" s="217" t="str">
        <f t="shared" si="129"/>
        <v/>
      </c>
      <c r="EE87" s="31" t="str">
        <f t="shared" si="176"/>
        <v/>
      </c>
      <c r="EF87" s="251" t="str">
        <f>IF($B87="","",$AO87*ABS(EE87)/Air!$M$8)</f>
        <v/>
      </c>
      <c r="EG87" s="31" t="str">
        <f t="shared" si="177"/>
        <v/>
      </c>
      <c r="EH87" s="251" t="str">
        <f>IF($B87="","",$AO87*ABS($AF87-EE87)/Air!$M$8)</f>
        <v/>
      </c>
      <c r="EI87" s="31" t="str">
        <f t="shared" si="178"/>
        <v/>
      </c>
      <c r="EJ87" s="31" t="str">
        <f t="shared" si="179"/>
        <v/>
      </c>
      <c r="EK87" s="32" t="str">
        <f>IF($B87="","",(($AF87-EE87)/ABS($AF87-EE87))*Air!$D$14*EJ87/2*(($AF87-EE87)^2)*$AI87*$C87)</f>
        <v/>
      </c>
      <c r="EL87" s="32" t="str">
        <f>IF($B87="","",(-EE87/ABS(EE87))*Air!$D$14*EG87/8*(EE87^2)*$AM87*$C87)</f>
        <v/>
      </c>
      <c r="EM87" s="32" t="str">
        <f>IF($B87="","",$AK87*$C87*$E87*Air!$D$14*Air!$I$10)</f>
        <v/>
      </c>
      <c r="EN87" s="32" t="str">
        <f t="shared" si="130"/>
        <v/>
      </c>
      <c r="EO87" s="32" t="str">
        <f t="shared" si="180"/>
        <v/>
      </c>
      <c r="EP87" s="32" t="str">
        <f t="shared" si="131"/>
        <v/>
      </c>
      <c r="EQ87" s="254" t="str">
        <f t="shared" si="181"/>
        <v/>
      </c>
      <c r="ER87" s="243"/>
      <c r="ES87" s="243"/>
      <c r="ET87" s="32" t="str">
        <f t="shared" si="182"/>
        <v/>
      </c>
      <c r="EU87" s="243" t="str">
        <f t="shared" si="183"/>
        <v/>
      </c>
      <c r="EV87" s="243" t="str">
        <f>IF($B87="","",IF(EQ87="out",-(EU87*$I87*(2*ABS(ET87)/Air!$D$14)^0.5),(EU87*$I87*(2*ABS(ET87)/Air!$C$14)^0.5)))</f>
        <v/>
      </c>
      <c r="EW87" s="32" t="str">
        <f t="shared" si="184"/>
        <v/>
      </c>
      <c r="EX87" s="259" t="str">
        <f t="shared" si="132"/>
        <v/>
      </c>
    </row>
    <row r="88" spans="1:154" customFormat="1" x14ac:dyDescent="0.2">
      <c r="A88" s="61"/>
      <c r="B88" s="247"/>
      <c r="C88" s="247"/>
      <c r="D88" s="247"/>
      <c r="E88" s="247"/>
      <c r="F88" s="247"/>
      <c r="G88" s="239"/>
      <c r="H88" s="239"/>
      <c r="I88" s="239"/>
      <c r="J88" s="239"/>
      <c r="K88" s="239"/>
      <c r="L88" s="62"/>
      <c r="M88" s="247"/>
      <c r="N88" s="247"/>
      <c r="O88" s="63"/>
      <c r="P88" s="92" t="str">
        <f t="shared" si="96"/>
        <v/>
      </c>
      <c r="Q88" s="93" t="str">
        <f t="shared" si="138"/>
        <v/>
      </c>
      <c r="R88" s="99" t="str">
        <f t="shared" si="97"/>
        <v/>
      </c>
      <c r="S88" s="100" t="str">
        <f t="shared" si="98"/>
        <v/>
      </c>
      <c r="T88" s="95" t="str">
        <f t="shared" si="99"/>
        <v/>
      </c>
      <c r="U88" s="231"/>
      <c r="V88" s="124" t="str">
        <f t="shared" si="100"/>
        <v/>
      </c>
      <c r="W88" s="125" t="str">
        <f t="shared" si="133"/>
        <v/>
      </c>
      <c r="X88" s="126" t="str">
        <f t="shared" si="101"/>
        <v/>
      </c>
      <c r="Y88" s="126" t="str">
        <f>IF($B88="","",VLOOKUP(X88,Depth!$A$4:$B$1004,2,1))</f>
        <v/>
      </c>
      <c r="Z88" s="127" t="str">
        <f t="shared" si="134"/>
        <v/>
      </c>
      <c r="AA88" s="128" t="str">
        <f t="shared" si="135"/>
        <v/>
      </c>
      <c r="AB88" s="129" t="str">
        <f t="shared" si="102"/>
        <v/>
      </c>
      <c r="AC88" s="129" t="str">
        <f t="shared" si="136"/>
        <v/>
      </c>
      <c r="AD88" s="31" t="str">
        <f t="shared" si="103"/>
        <v/>
      </c>
      <c r="AE88" s="128" t="str">
        <f t="shared" si="104"/>
        <v/>
      </c>
      <c r="AF88" s="130" t="str">
        <f t="shared" si="105"/>
        <v/>
      </c>
      <c r="AG88" s="122" t="str">
        <f t="shared" si="106"/>
        <v/>
      </c>
      <c r="AH88" s="131" t="str">
        <f t="shared" si="137"/>
        <v/>
      </c>
      <c r="AI88" s="132" t="str">
        <f t="shared" si="107"/>
        <v/>
      </c>
      <c r="AJ88" s="128"/>
      <c r="AK88" s="159" t="str">
        <f t="shared" si="108"/>
        <v/>
      </c>
      <c r="AL88" s="128" t="str">
        <f t="shared" si="109"/>
        <v/>
      </c>
      <c r="AM88" s="128" t="str">
        <f t="shared" si="110"/>
        <v/>
      </c>
      <c r="AN88" s="128" t="str">
        <f t="shared" si="111"/>
        <v/>
      </c>
      <c r="AO88" s="128" t="str">
        <f t="shared" si="139"/>
        <v/>
      </c>
      <c r="AP88" s="160" t="str">
        <f t="shared" si="112"/>
        <v/>
      </c>
      <c r="AQ88" s="31"/>
      <c r="AR88" s="174" t="str">
        <f>IF($B88="","",Air!$C$17*((J88-K88)/10)^Air!$C$28)</f>
        <v/>
      </c>
      <c r="AS88" s="36" t="str">
        <f>IF($B88="","",IF(E$8=B88,E$7,Air!$C$14/2*AR88^2))</f>
        <v/>
      </c>
      <c r="AT88" s="32" t="str">
        <f t="shared" si="113"/>
        <v/>
      </c>
      <c r="AU88" s="32" t="str">
        <f t="shared" si="114"/>
        <v/>
      </c>
      <c r="AV88" s="32" t="str">
        <f>IF($B88="","",Air!$I$11-AU88*Air!$C$14*Air!$I$10-AS88)</f>
        <v/>
      </c>
      <c r="AW88" s="175" t="str">
        <f t="shared" si="115"/>
        <v/>
      </c>
      <c r="AX88" s="175" t="str">
        <f>IF($B88="","",AW88*Air!$C$14*Air!$I$10)</f>
        <v/>
      </c>
      <c r="AY88" s="176" t="str">
        <f>IF($B88="","",AW88*Air!$D$14*Air!$I$10)</f>
        <v/>
      </c>
      <c r="AZ88" s="62"/>
      <c r="BA88" s="250" t="str">
        <f t="shared" si="140"/>
        <v/>
      </c>
      <c r="BB88" s="128" t="str">
        <f t="shared" si="116"/>
        <v/>
      </c>
      <c r="BC88" s="31" t="str">
        <f t="shared" si="117"/>
        <v/>
      </c>
      <c r="BD88" s="251" t="str">
        <f>IF($B88="","",$AO88*ABS(BC88)/Air!$M$8)</f>
        <v/>
      </c>
      <c r="BE88" s="31" t="str">
        <f t="shared" si="141"/>
        <v/>
      </c>
      <c r="BF88" s="251" t="str">
        <f>IF($B88="","",$AO88*ABS($AF88-BC88)/Air!$M$8)</f>
        <v/>
      </c>
      <c r="BG88" s="31" t="str">
        <f t="shared" si="142"/>
        <v/>
      </c>
      <c r="BH88" s="252" t="str">
        <f t="shared" si="143"/>
        <v/>
      </c>
      <c r="BI88" s="32" t="str">
        <f>IF($B88="","",(($AF88-BC88)/ABS($AF88-BC88))*Air!$D$14*BH88/2*(($AF88-BC88)^2)*$AI88*$C88)</f>
        <v/>
      </c>
      <c r="BJ88" s="32" t="str">
        <f>IF($B88="","",(-BC88/ABS(BC88))*Air!$D$14*BE88/8*(BC88^2)*$AM88*$C88)</f>
        <v/>
      </c>
      <c r="BK88" s="32" t="str">
        <f>IF($B88="","",$AK88*$C88*$E88*Air!$D$14*Air!$I$10)</f>
        <v/>
      </c>
      <c r="BL88" s="32" t="str">
        <f t="shared" si="118"/>
        <v/>
      </c>
      <c r="BM88" s="32" t="str">
        <f t="shared" si="144"/>
        <v/>
      </c>
      <c r="BN88" s="32" t="str">
        <f t="shared" si="119"/>
        <v/>
      </c>
      <c r="BO88" s="254" t="str">
        <f t="shared" si="145"/>
        <v/>
      </c>
      <c r="BP88" s="243"/>
      <c r="BQ88" s="243"/>
      <c r="BR88" s="32" t="str">
        <f t="shared" si="146"/>
        <v/>
      </c>
      <c r="BS88" s="243" t="str">
        <f t="shared" si="147"/>
        <v/>
      </c>
      <c r="BT88" s="243" t="str">
        <f>IF($B88="","",IF(BO88="out",-(BS88*$I88*(2*ABS(BR88)/Air!$D$14)^0.5),(BS88*$I88*(2*ABS(BR88)/Air!$C$14)^0.5)))</f>
        <v/>
      </c>
      <c r="BU88" s="32" t="str">
        <f t="shared" si="148"/>
        <v/>
      </c>
      <c r="BV88" s="217" t="str">
        <f t="shared" si="120"/>
        <v/>
      </c>
      <c r="BW88" s="31" t="str">
        <f t="shared" si="149"/>
        <v/>
      </c>
      <c r="BX88" s="251" t="str">
        <f>IF($B88="","",$AO88*ABS(BW88)/Air!$M$8)</f>
        <v/>
      </c>
      <c r="BY88" s="31" t="str">
        <f t="shared" si="150"/>
        <v/>
      </c>
      <c r="BZ88" s="251" t="str">
        <f>IF($B88="","",$AO88*ABS($AF88-BW88)/Air!$M$8)</f>
        <v/>
      </c>
      <c r="CA88" s="31" t="str">
        <f t="shared" si="151"/>
        <v/>
      </c>
      <c r="CB88" s="31" t="str">
        <f t="shared" si="152"/>
        <v/>
      </c>
      <c r="CC88" s="32" t="str">
        <f>IF($B88="","",(($AF88-BW88)/ABS($AF88-BW88))*Air!$D$14*CB88/2*(($AF88-BW88)^2)*$AI88*$C88)</f>
        <v/>
      </c>
      <c r="CD88" s="32" t="str">
        <f>IF($B88="","",(-BW88/ABS(BW88))*Air!$D$14*BY88/8*(BW88^2)*$AM88*$C88)</f>
        <v/>
      </c>
      <c r="CE88" s="32" t="str">
        <f>IF($B88="","",$AK88*$C88*$E88*Air!$D$14*Air!$I$10)</f>
        <v/>
      </c>
      <c r="CF88" s="32" t="str">
        <f t="shared" si="121"/>
        <v/>
      </c>
      <c r="CG88" s="32" t="str">
        <f t="shared" si="153"/>
        <v/>
      </c>
      <c r="CH88" s="32" t="str">
        <f t="shared" si="122"/>
        <v/>
      </c>
      <c r="CI88" s="254" t="str">
        <f t="shared" si="154"/>
        <v/>
      </c>
      <c r="CJ88" s="243"/>
      <c r="CK88" s="243"/>
      <c r="CL88" s="32" t="str">
        <f t="shared" si="155"/>
        <v/>
      </c>
      <c r="CM88" s="243" t="str">
        <f t="shared" si="156"/>
        <v/>
      </c>
      <c r="CN88" s="243" t="str">
        <f>IF($B88="","",IF(CI88="out",-(CM88*$I88*(2*ABS(CL88)/Air!$D$14)^0.5),(CM88*$I88*(2*ABS(CL88)/Air!$C$14)^0.5)))</f>
        <v/>
      </c>
      <c r="CO88" s="32" t="str">
        <f t="shared" si="157"/>
        <v/>
      </c>
      <c r="CP88" s="217" t="str">
        <f t="shared" si="123"/>
        <v/>
      </c>
      <c r="CQ88" s="31" t="str">
        <f t="shared" si="158"/>
        <v/>
      </c>
      <c r="CR88" s="251" t="str">
        <f>IF($B88="","",$AO88*ABS(CQ88)/Air!$M$8)</f>
        <v/>
      </c>
      <c r="CS88" s="31" t="str">
        <f t="shared" si="159"/>
        <v/>
      </c>
      <c r="CT88" s="251" t="str">
        <f>IF($B88="","",$AO88*ABS($AF88-CQ88)/Air!$M$8)</f>
        <v/>
      </c>
      <c r="CU88" s="31" t="str">
        <f t="shared" si="160"/>
        <v/>
      </c>
      <c r="CV88" s="31" t="str">
        <f t="shared" si="161"/>
        <v/>
      </c>
      <c r="CW88" s="32" t="str">
        <f>IF($B88="","",(($AF88-CQ88)/ABS($AF88-CQ88))*Air!$D$14*CV88/2*(($AF88-CQ88)^2)*$AI88*$C88)</f>
        <v/>
      </c>
      <c r="CX88" s="32" t="str">
        <f>IF($B88="","",(-CQ88/ABS(CQ88))*Air!$D$14*CS88/8*(CQ88^2)*$AM88*$C88)</f>
        <v/>
      </c>
      <c r="CY88" s="32" t="str">
        <f>IF($B88="","",$AK88*$C88*$E88*Air!$D$14*Air!$I$10)</f>
        <v/>
      </c>
      <c r="CZ88" s="32" t="str">
        <f t="shared" si="124"/>
        <v/>
      </c>
      <c r="DA88" s="32" t="str">
        <f t="shared" si="162"/>
        <v/>
      </c>
      <c r="DB88" s="32" t="str">
        <f t="shared" si="125"/>
        <v/>
      </c>
      <c r="DC88" s="254" t="str">
        <f t="shared" si="163"/>
        <v/>
      </c>
      <c r="DD88" s="243"/>
      <c r="DE88" s="243"/>
      <c r="DF88" s="32" t="str">
        <f t="shared" si="164"/>
        <v/>
      </c>
      <c r="DG88" s="243" t="str">
        <f t="shared" si="165"/>
        <v/>
      </c>
      <c r="DH88" s="243" t="str">
        <f>IF($B88="","",IF(DC88="out",-(DG88*$I88*(2*ABS(DF88)/Air!$D$14)^0.5),(DG88*$I88*(2*ABS(DF88)/Air!$C$14)^0.5)))</f>
        <v/>
      </c>
      <c r="DI88" s="32" t="str">
        <f t="shared" si="166"/>
        <v/>
      </c>
      <c r="DJ88" s="217" t="str">
        <f t="shared" si="126"/>
        <v/>
      </c>
      <c r="DK88" s="31" t="str">
        <f t="shared" si="167"/>
        <v/>
      </c>
      <c r="DL88" s="251" t="str">
        <f>IF($B88="","",$AO88*ABS(DK88)/Air!$M$8)</f>
        <v/>
      </c>
      <c r="DM88" s="31" t="str">
        <f t="shared" si="168"/>
        <v/>
      </c>
      <c r="DN88" s="251" t="str">
        <f>IF($B88="","",$AO88*ABS($AF88-DK88)/Air!$M$8)</f>
        <v/>
      </c>
      <c r="DO88" s="31" t="str">
        <f t="shared" si="169"/>
        <v/>
      </c>
      <c r="DP88" s="31" t="str">
        <f t="shared" si="170"/>
        <v/>
      </c>
      <c r="DQ88" s="32" t="str">
        <f>IF($B88="","",(($AF88-DK88)/ABS($AF88-DK88))*Air!$D$14*DP88/2*(($AF88-DK88)^2)*$AI88*$C88)</f>
        <v/>
      </c>
      <c r="DR88" s="32" t="str">
        <f>IF($B88="","",(-DK88/ABS(DK88))*Air!$D$14*DM88/8*(DK88^2)*$AM88*$C88)</f>
        <v/>
      </c>
      <c r="DS88" s="32" t="str">
        <f>IF($B88="","",$AK88*$C88*$E88*Air!$D$14*Air!$I$10)</f>
        <v/>
      </c>
      <c r="DT88" s="32" t="str">
        <f t="shared" si="127"/>
        <v/>
      </c>
      <c r="DU88" s="32" t="str">
        <f t="shared" si="171"/>
        <v/>
      </c>
      <c r="DV88" s="32" t="str">
        <f t="shared" si="128"/>
        <v/>
      </c>
      <c r="DW88" s="254" t="str">
        <f t="shared" si="172"/>
        <v/>
      </c>
      <c r="DX88" s="243"/>
      <c r="DY88" s="243"/>
      <c r="DZ88" s="32" t="str">
        <f t="shared" si="173"/>
        <v/>
      </c>
      <c r="EA88" s="243" t="str">
        <f t="shared" si="174"/>
        <v/>
      </c>
      <c r="EB88" s="243" t="str">
        <f>IF($B88="","",IF(DW88="out",-(EA88*$I88*(2*ABS(DZ88)/Air!$D$14)^0.5),(EA88*$I88*(2*ABS(DZ88)/Air!$C$14)^0.5)))</f>
        <v/>
      </c>
      <c r="EC88" s="32" t="str">
        <f t="shared" si="175"/>
        <v/>
      </c>
      <c r="ED88" s="217" t="str">
        <f t="shared" si="129"/>
        <v/>
      </c>
      <c r="EE88" s="31" t="str">
        <f t="shared" si="176"/>
        <v/>
      </c>
      <c r="EF88" s="251" t="str">
        <f>IF($B88="","",$AO88*ABS(EE88)/Air!$M$8)</f>
        <v/>
      </c>
      <c r="EG88" s="31" t="str">
        <f t="shared" si="177"/>
        <v/>
      </c>
      <c r="EH88" s="251" t="str">
        <f>IF($B88="","",$AO88*ABS($AF88-EE88)/Air!$M$8)</f>
        <v/>
      </c>
      <c r="EI88" s="31" t="str">
        <f t="shared" si="178"/>
        <v/>
      </c>
      <c r="EJ88" s="31" t="str">
        <f t="shared" si="179"/>
        <v/>
      </c>
      <c r="EK88" s="32" t="str">
        <f>IF($B88="","",(($AF88-EE88)/ABS($AF88-EE88))*Air!$D$14*EJ88/2*(($AF88-EE88)^2)*$AI88*$C88)</f>
        <v/>
      </c>
      <c r="EL88" s="32" t="str">
        <f>IF($B88="","",(-EE88/ABS(EE88))*Air!$D$14*EG88/8*(EE88^2)*$AM88*$C88)</f>
        <v/>
      </c>
      <c r="EM88" s="32" t="str">
        <f>IF($B88="","",$AK88*$C88*$E88*Air!$D$14*Air!$I$10)</f>
        <v/>
      </c>
      <c r="EN88" s="32" t="str">
        <f t="shared" si="130"/>
        <v/>
      </c>
      <c r="EO88" s="32" t="str">
        <f t="shared" si="180"/>
        <v/>
      </c>
      <c r="EP88" s="32" t="str">
        <f t="shared" si="131"/>
        <v/>
      </c>
      <c r="EQ88" s="254" t="str">
        <f t="shared" si="181"/>
        <v/>
      </c>
      <c r="ER88" s="243"/>
      <c r="ES88" s="243"/>
      <c r="ET88" s="32" t="str">
        <f t="shared" si="182"/>
        <v/>
      </c>
      <c r="EU88" s="243" t="str">
        <f t="shared" si="183"/>
        <v/>
      </c>
      <c r="EV88" s="243" t="str">
        <f>IF($B88="","",IF(EQ88="out",-(EU88*$I88*(2*ABS(ET88)/Air!$D$14)^0.5),(EU88*$I88*(2*ABS(ET88)/Air!$C$14)^0.5)))</f>
        <v/>
      </c>
      <c r="EW88" s="32" t="str">
        <f t="shared" si="184"/>
        <v/>
      </c>
      <c r="EX88" s="259" t="str">
        <f t="shared" si="132"/>
        <v/>
      </c>
    </row>
    <row r="89" spans="1:154" customFormat="1" x14ac:dyDescent="0.2">
      <c r="A89" s="61"/>
      <c r="B89" s="247"/>
      <c r="C89" s="247"/>
      <c r="D89" s="247"/>
      <c r="E89" s="247"/>
      <c r="F89" s="247"/>
      <c r="G89" s="239"/>
      <c r="H89" s="239"/>
      <c r="I89" s="239"/>
      <c r="J89" s="239"/>
      <c r="K89" s="239"/>
      <c r="L89" s="62"/>
      <c r="M89" s="247"/>
      <c r="N89" s="247"/>
      <c r="O89" s="63"/>
      <c r="P89" s="92" t="str">
        <f t="shared" si="96"/>
        <v/>
      </c>
      <c r="Q89" s="93" t="str">
        <f t="shared" si="138"/>
        <v/>
      </c>
      <c r="R89" s="99" t="str">
        <f t="shared" si="97"/>
        <v/>
      </c>
      <c r="S89" s="100" t="str">
        <f t="shared" si="98"/>
        <v/>
      </c>
      <c r="T89" s="95" t="str">
        <f t="shared" si="99"/>
        <v/>
      </c>
      <c r="U89" s="231"/>
      <c r="V89" s="124" t="str">
        <f t="shared" si="100"/>
        <v/>
      </c>
      <c r="W89" s="125" t="str">
        <f t="shared" si="133"/>
        <v/>
      </c>
      <c r="X89" s="126" t="str">
        <f t="shared" si="101"/>
        <v/>
      </c>
      <c r="Y89" s="126" t="str">
        <f>IF($B89="","",VLOOKUP(X89,Depth!$A$4:$B$1004,2,1))</f>
        <v/>
      </c>
      <c r="Z89" s="127" t="str">
        <f t="shared" si="134"/>
        <v/>
      </c>
      <c r="AA89" s="128" t="str">
        <f t="shared" si="135"/>
        <v/>
      </c>
      <c r="AB89" s="129" t="str">
        <f t="shared" si="102"/>
        <v/>
      </c>
      <c r="AC89" s="129" t="str">
        <f t="shared" si="136"/>
        <v/>
      </c>
      <c r="AD89" s="31" t="str">
        <f t="shared" si="103"/>
        <v/>
      </c>
      <c r="AE89" s="128" t="str">
        <f t="shared" si="104"/>
        <v/>
      </c>
      <c r="AF89" s="130" t="str">
        <f t="shared" si="105"/>
        <v/>
      </c>
      <c r="AG89" s="122" t="str">
        <f t="shared" si="106"/>
        <v/>
      </c>
      <c r="AH89" s="131" t="str">
        <f t="shared" si="137"/>
        <v/>
      </c>
      <c r="AI89" s="132" t="str">
        <f t="shared" si="107"/>
        <v/>
      </c>
      <c r="AJ89" s="128"/>
      <c r="AK89" s="159" t="str">
        <f t="shared" si="108"/>
        <v/>
      </c>
      <c r="AL89" s="128" t="str">
        <f t="shared" si="109"/>
        <v/>
      </c>
      <c r="AM89" s="128" t="str">
        <f t="shared" si="110"/>
        <v/>
      </c>
      <c r="AN89" s="128" t="str">
        <f t="shared" si="111"/>
        <v/>
      </c>
      <c r="AO89" s="128" t="str">
        <f t="shared" si="139"/>
        <v/>
      </c>
      <c r="AP89" s="160" t="str">
        <f t="shared" si="112"/>
        <v/>
      </c>
      <c r="AQ89" s="31"/>
      <c r="AR89" s="174" t="str">
        <f>IF($B89="","",Air!$C$17*((J89-K89)/10)^Air!$C$28)</f>
        <v/>
      </c>
      <c r="AS89" s="36" t="str">
        <f>IF($B89="","",IF(E$8=B89,E$7,Air!$C$14/2*AR89^2))</f>
        <v/>
      </c>
      <c r="AT89" s="32" t="str">
        <f t="shared" si="113"/>
        <v/>
      </c>
      <c r="AU89" s="32" t="str">
        <f t="shared" si="114"/>
        <v/>
      </c>
      <c r="AV89" s="32" t="str">
        <f>IF($B89="","",Air!$I$11-AU89*Air!$C$14*Air!$I$10-AS89)</f>
        <v/>
      </c>
      <c r="AW89" s="175" t="str">
        <f t="shared" si="115"/>
        <v/>
      </c>
      <c r="AX89" s="175" t="str">
        <f>IF($B89="","",AW89*Air!$C$14*Air!$I$10)</f>
        <v/>
      </c>
      <c r="AY89" s="176" t="str">
        <f>IF($B89="","",AW89*Air!$D$14*Air!$I$10)</f>
        <v/>
      </c>
      <c r="AZ89" s="62"/>
      <c r="BA89" s="250" t="str">
        <f t="shared" si="140"/>
        <v/>
      </c>
      <c r="BB89" s="128" t="str">
        <f t="shared" si="116"/>
        <v/>
      </c>
      <c r="BC89" s="31" t="str">
        <f t="shared" si="117"/>
        <v/>
      </c>
      <c r="BD89" s="251" t="str">
        <f>IF($B89="","",$AO89*ABS(BC89)/Air!$M$8)</f>
        <v/>
      </c>
      <c r="BE89" s="31" t="str">
        <f t="shared" si="141"/>
        <v/>
      </c>
      <c r="BF89" s="251" t="str">
        <f>IF($B89="","",$AO89*ABS($AF89-BC89)/Air!$M$8)</f>
        <v/>
      </c>
      <c r="BG89" s="31" t="str">
        <f t="shared" si="142"/>
        <v/>
      </c>
      <c r="BH89" s="252" t="str">
        <f t="shared" si="143"/>
        <v/>
      </c>
      <c r="BI89" s="32" t="str">
        <f>IF($B89="","",(($AF89-BC89)/ABS($AF89-BC89))*Air!$D$14*BH89/2*(($AF89-BC89)^2)*$AI89*$C89)</f>
        <v/>
      </c>
      <c r="BJ89" s="32" t="str">
        <f>IF($B89="","",(-BC89/ABS(BC89))*Air!$D$14*BE89/8*(BC89^2)*$AM89*$C89)</f>
        <v/>
      </c>
      <c r="BK89" s="32" t="str">
        <f>IF($B89="","",$AK89*$C89*$E89*Air!$D$14*Air!$I$10)</f>
        <v/>
      </c>
      <c r="BL89" s="32" t="str">
        <f t="shared" si="118"/>
        <v/>
      </c>
      <c r="BM89" s="32" t="str">
        <f t="shared" si="144"/>
        <v/>
      </c>
      <c r="BN89" s="32" t="str">
        <f t="shared" si="119"/>
        <v/>
      </c>
      <c r="BO89" s="254" t="str">
        <f t="shared" si="145"/>
        <v/>
      </c>
      <c r="BP89" s="243"/>
      <c r="BQ89" s="243"/>
      <c r="BR89" s="32" t="str">
        <f t="shared" si="146"/>
        <v/>
      </c>
      <c r="BS89" s="243" t="str">
        <f t="shared" si="147"/>
        <v/>
      </c>
      <c r="BT89" s="243" t="str">
        <f>IF($B89="","",IF(BO89="out",-(BS89*$I89*(2*ABS(BR89)/Air!$D$14)^0.5),(BS89*$I89*(2*ABS(BR89)/Air!$C$14)^0.5)))</f>
        <v/>
      </c>
      <c r="BU89" s="32" t="str">
        <f t="shared" si="148"/>
        <v/>
      </c>
      <c r="BV89" s="217" t="str">
        <f t="shared" si="120"/>
        <v/>
      </c>
      <c r="BW89" s="31" t="str">
        <f t="shared" si="149"/>
        <v/>
      </c>
      <c r="BX89" s="251" t="str">
        <f>IF($B89="","",$AO89*ABS(BW89)/Air!$M$8)</f>
        <v/>
      </c>
      <c r="BY89" s="31" t="str">
        <f t="shared" si="150"/>
        <v/>
      </c>
      <c r="BZ89" s="251" t="str">
        <f>IF($B89="","",$AO89*ABS($AF89-BW89)/Air!$M$8)</f>
        <v/>
      </c>
      <c r="CA89" s="31" t="str">
        <f t="shared" si="151"/>
        <v/>
      </c>
      <c r="CB89" s="31" t="str">
        <f t="shared" si="152"/>
        <v/>
      </c>
      <c r="CC89" s="32" t="str">
        <f>IF($B89="","",(($AF89-BW89)/ABS($AF89-BW89))*Air!$D$14*CB89/2*(($AF89-BW89)^2)*$AI89*$C89)</f>
        <v/>
      </c>
      <c r="CD89" s="32" t="str">
        <f>IF($B89="","",(-BW89/ABS(BW89))*Air!$D$14*BY89/8*(BW89^2)*$AM89*$C89)</f>
        <v/>
      </c>
      <c r="CE89" s="32" t="str">
        <f>IF($B89="","",$AK89*$C89*$E89*Air!$D$14*Air!$I$10)</f>
        <v/>
      </c>
      <c r="CF89" s="32" t="str">
        <f t="shared" si="121"/>
        <v/>
      </c>
      <c r="CG89" s="32" t="str">
        <f t="shared" si="153"/>
        <v/>
      </c>
      <c r="CH89" s="32" t="str">
        <f t="shared" si="122"/>
        <v/>
      </c>
      <c r="CI89" s="254" t="str">
        <f t="shared" si="154"/>
        <v/>
      </c>
      <c r="CJ89" s="243"/>
      <c r="CK89" s="243"/>
      <c r="CL89" s="32" t="str">
        <f t="shared" si="155"/>
        <v/>
      </c>
      <c r="CM89" s="243" t="str">
        <f t="shared" si="156"/>
        <v/>
      </c>
      <c r="CN89" s="243" t="str">
        <f>IF($B89="","",IF(CI89="out",-(CM89*$I89*(2*ABS(CL89)/Air!$D$14)^0.5),(CM89*$I89*(2*ABS(CL89)/Air!$C$14)^0.5)))</f>
        <v/>
      </c>
      <c r="CO89" s="32" t="str">
        <f t="shared" si="157"/>
        <v/>
      </c>
      <c r="CP89" s="217" t="str">
        <f t="shared" si="123"/>
        <v/>
      </c>
      <c r="CQ89" s="31" t="str">
        <f t="shared" si="158"/>
        <v/>
      </c>
      <c r="CR89" s="251" t="str">
        <f>IF($B89="","",$AO89*ABS(CQ89)/Air!$M$8)</f>
        <v/>
      </c>
      <c r="CS89" s="31" t="str">
        <f t="shared" si="159"/>
        <v/>
      </c>
      <c r="CT89" s="251" t="str">
        <f>IF($B89="","",$AO89*ABS($AF89-CQ89)/Air!$M$8)</f>
        <v/>
      </c>
      <c r="CU89" s="31" t="str">
        <f t="shared" si="160"/>
        <v/>
      </c>
      <c r="CV89" s="31" t="str">
        <f t="shared" si="161"/>
        <v/>
      </c>
      <c r="CW89" s="32" t="str">
        <f>IF($B89="","",(($AF89-CQ89)/ABS($AF89-CQ89))*Air!$D$14*CV89/2*(($AF89-CQ89)^2)*$AI89*$C89)</f>
        <v/>
      </c>
      <c r="CX89" s="32" t="str">
        <f>IF($B89="","",(-CQ89/ABS(CQ89))*Air!$D$14*CS89/8*(CQ89^2)*$AM89*$C89)</f>
        <v/>
      </c>
      <c r="CY89" s="32" t="str">
        <f>IF($B89="","",$AK89*$C89*$E89*Air!$D$14*Air!$I$10)</f>
        <v/>
      </c>
      <c r="CZ89" s="32" t="str">
        <f t="shared" si="124"/>
        <v/>
      </c>
      <c r="DA89" s="32" t="str">
        <f t="shared" si="162"/>
        <v/>
      </c>
      <c r="DB89" s="32" t="str">
        <f t="shared" si="125"/>
        <v/>
      </c>
      <c r="DC89" s="254" t="str">
        <f t="shared" si="163"/>
        <v/>
      </c>
      <c r="DD89" s="243"/>
      <c r="DE89" s="243"/>
      <c r="DF89" s="32" t="str">
        <f t="shared" si="164"/>
        <v/>
      </c>
      <c r="DG89" s="243" t="str">
        <f t="shared" si="165"/>
        <v/>
      </c>
      <c r="DH89" s="243" t="str">
        <f>IF($B89="","",IF(DC89="out",-(DG89*$I89*(2*ABS(DF89)/Air!$D$14)^0.5),(DG89*$I89*(2*ABS(DF89)/Air!$C$14)^0.5)))</f>
        <v/>
      </c>
      <c r="DI89" s="32" t="str">
        <f t="shared" si="166"/>
        <v/>
      </c>
      <c r="DJ89" s="217" t="str">
        <f t="shared" si="126"/>
        <v/>
      </c>
      <c r="DK89" s="31" t="str">
        <f t="shared" si="167"/>
        <v/>
      </c>
      <c r="DL89" s="251" t="str">
        <f>IF($B89="","",$AO89*ABS(DK89)/Air!$M$8)</f>
        <v/>
      </c>
      <c r="DM89" s="31" t="str">
        <f t="shared" si="168"/>
        <v/>
      </c>
      <c r="DN89" s="251" t="str">
        <f>IF($B89="","",$AO89*ABS($AF89-DK89)/Air!$M$8)</f>
        <v/>
      </c>
      <c r="DO89" s="31" t="str">
        <f t="shared" si="169"/>
        <v/>
      </c>
      <c r="DP89" s="31" t="str">
        <f t="shared" si="170"/>
        <v/>
      </c>
      <c r="DQ89" s="32" t="str">
        <f>IF($B89="","",(($AF89-DK89)/ABS($AF89-DK89))*Air!$D$14*DP89/2*(($AF89-DK89)^2)*$AI89*$C89)</f>
        <v/>
      </c>
      <c r="DR89" s="32" t="str">
        <f>IF($B89="","",(-DK89/ABS(DK89))*Air!$D$14*DM89/8*(DK89^2)*$AM89*$C89)</f>
        <v/>
      </c>
      <c r="DS89" s="32" t="str">
        <f>IF($B89="","",$AK89*$C89*$E89*Air!$D$14*Air!$I$10)</f>
        <v/>
      </c>
      <c r="DT89" s="32" t="str">
        <f t="shared" si="127"/>
        <v/>
      </c>
      <c r="DU89" s="32" t="str">
        <f t="shared" si="171"/>
        <v/>
      </c>
      <c r="DV89" s="32" t="str">
        <f t="shared" si="128"/>
        <v/>
      </c>
      <c r="DW89" s="254" t="str">
        <f t="shared" si="172"/>
        <v/>
      </c>
      <c r="DX89" s="243"/>
      <c r="DY89" s="243"/>
      <c r="DZ89" s="32" t="str">
        <f t="shared" si="173"/>
        <v/>
      </c>
      <c r="EA89" s="243" t="str">
        <f t="shared" si="174"/>
        <v/>
      </c>
      <c r="EB89" s="243" t="str">
        <f>IF($B89="","",IF(DW89="out",-(EA89*$I89*(2*ABS(DZ89)/Air!$D$14)^0.5),(EA89*$I89*(2*ABS(DZ89)/Air!$C$14)^0.5)))</f>
        <v/>
      </c>
      <c r="EC89" s="32" t="str">
        <f t="shared" si="175"/>
        <v/>
      </c>
      <c r="ED89" s="217" t="str">
        <f t="shared" si="129"/>
        <v/>
      </c>
      <c r="EE89" s="31" t="str">
        <f t="shared" si="176"/>
        <v/>
      </c>
      <c r="EF89" s="251" t="str">
        <f>IF($B89="","",$AO89*ABS(EE89)/Air!$M$8)</f>
        <v/>
      </c>
      <c r="EG89" s="31" t="str">
        <f t="shared" si="177"/>
        <v/>
      </c>
      <c r="EH89" s="251" t="str">
        <f>IF($B89="","",$AO89*ABS($AF89-EE89)/Air!$M$8)</f>
        <v/>
      </c>
      <c r="EI89" s="31" t="str">
        <f t="shared" si="178"/>
        <v/>
      </c>
      <c r="EJ89" s="31" t="str">
        <f t="shared" si="179"/>
        <v/>
      </c>
      <c r="EK89" s="32" t="str">
        <f>IF($B89="","",(($AF89-EE89)/ABS($AF89-EE89))*Air!$D$14*EJ89/2*(($AF89-EE89)^2)*$AI89*$C89)</f>
        <v/>
      </c>
      <c r="EL89" s="32" t="str">
        <f>IF($B89="","",(-EE89/ABS(EE89))*Air!$D$14*EG89/8*(EE89^2)*$AM89*$C89)</f>
        <v/>
      </c>
      <c r="EM89" s="32" t="str">
        <f>IF($B89="","",$AK89*$C89*$E89*Air!$D$14*Air!$I$10)</f>
        <v/>
      </c>
      <c r="EN89" s="32" t="str">
        <f t="shared" si="130"/>
        <v/>
      </c>
      <c r="EO89" s="32" t="str">
        <f t="shared" si="180"/>
        <v/>
      </c>
      <c r="EP89" s="32" t="str">
        <f t="shared" si="131"/>
        <v/>
      </c>
      <c r="EQ89" s="254" t="str">
        <f t="shared" si="181"/>
        <v/>
      </c>
      <c r="ER89" s="243"/>
      <c r="ES89" s="243"/>
      <c r="ET89" s="32" t="str">
        <f t="shared" si="182"/>
        <v/>
      </c>
      <c r="EU89" s="243" t="str">
        <f t="shared" si="183"/>
        <v/>
      </c>
      <c r="EV89" s="243" t="str">
        <f>IF($B89="","",IF(EQ89="out",-(EU89*$I89*(2*ABS(ET89)/Air!$D$14)^0.5),(EU89*$I89*(2*ABS(ET89)/Air!$C$14)^0.5)))</f>
        <v/>
      </c>
      <c r="EW89" s="32" t="str">
        <f t="shared" si="184"/>
        <v/>
      </c>
      <c r="EX89" s="259" t="str">
        <f t="shared" si="132"/>
        <v/>
      </c>
    </row>
    <row r="90" spans="1:154" customFormat="1" x14ac:dyDescent="0.2">
      <c r="A90" s="61"/>
      <c r="B90" s="247"/>
      <c r="C90" s="247"/>
      <c r="D90" s="247"/>
      <c r="E90" s="247"/>
      <c r="F90" s="247"/>
      <c r="G90" s="239"/>
      <c r="H90" s="239"/>
      <c r="I90" s="239"/>
      <c r="J90" s="239"/>
      <c r="K90" s="239"/>
      <c r="L90" s="62"/>
      <c r="M90" s="247"/>
      <c r="N90" s="247"/>
      <c r="O90" s="63"/>
      <c r="P90" s="92" t="str">
        <f t="shared" si="96"/>
        <v/>
      </c>
      <c r="Q90" s="93" t="str">
        <f t="shared" si="138"/>
        <v/>
      </c>
      <c r="R90" s="99" t="str">
        <f t="shared" si="97"/>
        <v/>
      </c>
      <c r="S90" s="100" t="str">
        <f t="shared" si="98"/>
        <v/>
      </c>
      <c r="T90" s="95" t="str">
        <f t="shared" si="99"/>
        <v/>
      </c>
      <c r="U90" s="231"/>
      <c r="V90" s="124" t="str">
        <f t="shared" si="100"/>
        <v/>
      </c>
      <c r="W90" s="125" t="str">
        <f t="shared" si="133"/>
        <v/>
      </c>
      <c r="X90" s="126" t="str">
        <f t="shared" si="101"/>
        <v/>
      </c>
      <c r="Y90" s="126" t="str">
        <f>IF($B90="","",VLOOKUP(X90,Depth!$A$4:$B$1004,2,1))</f>
        <v/>
      </c>
      <c r="Z90" s="127" t="str">
        <f t="shared" si="134"/>
        <v/>
      </c>
      <c r="AA90" s="128" t="str">
        <f t="shared" si="135"/>
        <v/>
      </c>
      <c r="AB90" s="129" t="str">
        <f t="shared" si="102"/>
        <v/>
      </c>
      <c r="AC90" s="129" t="str">
        <f t="shared" si="136"/>
        <v/>
      </c>
      <c r="AD90" s="31" t="str">
        <f t="shared" si="103"/>
        <v/>
      </c>
      <c r="AE90" s="128" t="str">
        <f t="shared" si="104"/>
        <v/>
      </c>
      <c r="AF90" s="130" t="str">
        <f t="shared" si="105"/>
        <v/>
      </c>
      <c r="AG90" s="122" t="str">
        <f t="shared" si="106"/>
        <v/>
      </c>
      <c r="AH90" s="131" t="str">
        <f t="shared" si="137"/>
        <v/>
      </c>
      <c r="AI90" s="132" t="str">
        <f t="shared" si="107"/>
        <v/>
      </c>
      <c r="AJ90" s="128"/>
      <c r="AK90" s="159" t="str">
        <f t="shared" si="108"/>
        <v/>
      </c>
      <c r="AL90" s="128" t="str">
        <f t="shared" si="109"/>
        <v/>
      </c>
      <c r="AM90" s="128" t="str">
        <f t="shared" si="110"/>
        <v/>
      </c>
      <c r="AN90" s="128" t="str">
        <f t="shared" si="111"/>
        <v/>
      </c>
      <c r="AO90" s="128" t="str">
        <f t="shared" si="139"/>
        <v/>
      </c>
      <c r="AP90" s="160" t="str">
        <f t="shared" si="112"/>
        <v/>
      </c>
      <c r="AQ90" s="31"/>
      <c r="AR90" s="174" t="str">
        <f>IF($B90="","",Air!$C$17*((J90-K90)/10)^Air!$C$28)</f>
        <v/>
      </c>
      <c r="AS90" s="36" t="str">
        <f>IF($B90="","",IF(E$8=B90,E$7,Air!$C$14/2*AR90^2))</f>
        <v/>
      </c>
      <c r="AT90" s="32" t="str">
        <f t="shared" si="113"/>
        <v/>
      </c>
      <c r="AU90" s="32" t="str">
        <f t="shared" si="114"/>
        <v/>
      </c>
      <c r="AV90" s="32" t="str">
        <f>IF($B90="","",Air!$I$11-AU90*Air!$C$14*Air!$I$10-AS90)</f>
        <v/>
      </c>
      <c r="AW90" s="175" t="str">
        <f t="shared" si="115"/>
        <v/>
      </c>
      <c r="AX90" s="175" t="str">
        <f>IF($B90="","",AW90*Air!$C$14*Air!$I$10)</f>
        <v/>
      </c>
      <c r="AY90" s="176" t="str">
        <f>IF($B90="","",AW90*Air!$D$14*Air!$I$10)</f>
        <v/>
      </c>
      <c r="AZ90" s="62"/>
      <c r="BA90" s="250" t="str">
        <f t="shared" si="140"/>
        <v/>
      </c>
      <c r="BB90" s="128" t="str">
        <f t="shared" si="116"/>
        <v/>
      </c>
      <c r="BC90" s="31" t="str">
        <f t="shared" si="117"/>
        <v/>
      </c>
      <c r="BD90" s="251" t="str">
        <f>IF($B90="","",$AO90*ABS(BC90)/Air!$M$8)</f>
        <v/>
      </c>
      <c r="BE90" s="31" t="str">
        <f t="shared" si="141"/>
        <v/>
      </c>
      <c r="BF90" s="251" t="str">
        <f>IF($B90="","",$AO90*ABS($AF90-BC90)/Air!$M$8)</f>
        <v/>
      </c>
      <c r="BG90" s="31" t="str">
        <f t="shared" si="142"/>
        <v/>
      </c>
      <c r="BH90" s="252" t="str">
        <f t="shared" si="143"/>
        <v/>
      </c>
      <c r="BI90" s="32" t="str">
        <f>IF($B90="","",(($AF90-BC90)/ABS($AF90-BC90))*Air!$D$14*BH90/2*(($AF90-BC90)^2)*$AI90*$C90)</f>
        <v/>
      </c>
      <c r="BJ90" s="32" t="str">
        <f>IF($B90="","",(-BC90/ABS(BC90))*Air!$D$14*BE90/8*(BC90^2)*$AM90*$C90)</f>
        <v/>
      </c>
      <c r="BK90" s="32" t="str">
        <f>IF($B90="","",$AK90*$C90*$E90*Air!$D$14*Air!$I$10)</f>
        <v/>
      </c>
      <c r="BL90" s="32" t="str">
        <f t="shared" si="118"/>
        <v/>
      </c>
      <c r="BM90" s="32" t="str">
        <f t="shared" si="144"/>
        <v/>
      </c>
      <c r="BN90" s="32" t="str">
        <f t="shared" si="119"/>
        <v/>
      </c>
      <c r="BO90" s="254" t="str">
        <f t="shared" si="145"/>
        <v/>
      </c>
      <c r="BP90" s="243"/>
      <c r="BQ90" s="243"/>
      <c r="BR90" s="32" t="str">
        <f t="shared" si="146"/>
        <v/>
      </c>
      <c r="BS90" s="243" t="str">
        <f t="shared" si="147"/>
        <v/>
      </c>
      <c r="BT90" s="243" t="str">
        <f>IF($B90="","",IF(BO90="out",-(BS90*$I90*(2*ABS(BR90)/Air!$D$14)^0.5),(BS90*$I90*(2*ABS(BR90)/Air!$C$14)^0.5)))</f>
        <v/>
      </c>
      <c r="BU90" s="32" t="str">
        <f t="shared" si="148"/>
        <v/>
      </c>
      <c r="BV90" s="217" t="str">
        <f t="shared" si="120"/>
        <v/>
      </c>
      <c r="BW90" s="31" t="str">
        <f t="shared" si="149"/>
        <v/>
      </c>
      <c r="BX90" s="251" t="str">
        <f>IF($B90="","",$AO90*ABS(BW90)/Air!$M$8)</f>
        <v/>
      </c>
      <c r="BY90" s="31" t="str">
        <f t="shared" si="150"/>
        <v/>
      </c>
      <c r="BZ90" s="251" t="str">
        <f>IF($B90="","",$AO90*ABS($AF90-BW90)/Air!$M$8)</f>
        <v/>
      </c>
      <c r="CA90" s="31" t="str">
        <f t="shared" si="151"/>
        <v/>
      </c>
      <c r="CB90" s="31" t="str">
        <f t="shared" si="152"/>
        <v/>
      </c>
      <c r="CC90" s="32" t="str">
        <f>IF($B90="","",(($AF90-BW90)/ABS($AF90-BW90))*Air!$D$14*CB90/2*(($AF90-BW90)^2)*$AI90*$C90)</f>
        <v/>
      </c>
      <c r="CD90" s="32" t="str">
        <f>IF($B90="","",(-BW90/ABS(BW90))*Air!$D$14*BY90/8*(BW90^2)*$AM90*$C90)</f>
        <v/>
      </c>
      <c r="CE90" s="32" t="str">
        <f>IF($B90="","",$AK90*$C90*$E90*Air!$D$14*Air!$I$10)</f>
        <v/>
      </c>
      <c r="CF90" s="32" t="str">
        <f t="shared" si="121"/>
        <v/>
      </c>
      <c r="CG90" s="32" t="str">
        <f t="shared" si="153"/>
        <v/>
      </c>
      <c r="CH90" s="32" t="str">
        <f t="shared" si="122"/>
        <v/>
      </c>
      <c r="CI90" s="254" t="str">
        <f t="shared" si="154"/>
        <v/>
      </c>
      <c r="CJ90" s="243"/>
      <c r="CK90" s="243"/>
      <c r="CL90" s="32" t="str">
        <f t="shared" si="155"/>
        <v/>
      </c>
      <c r="CM90" s="243" t="str">
        <f t="shared" si="156"/>
        <v/>
      </c>
      <c r="CN90" s="243" t="str">
        <f>IF($B90="","",IF(CI90="out",-(CM90*$I90*(2*ABS(CL90)/Air!$D$14)^0.5),(CM90*$I90*(2*ABS(CL90)/Air!$C$14)^0.5)))</f>
        <v/>
      </c>
      <c r="CO90" s="32" t="str">
        <f t="shared" si="157"/>
        <v/>
      </c>
      <c r="CP90" s="217" t="str">
        <f t="shared" si="123"/>
        <v/>
      </c>
      <c r="CQ90" s="31" t="str">
        <f t="shared" si="158"/>
        <v/>
      </c>
      <c r="CR90" s="251" t="str">
        <f>IF($B90="","",$AO90*ABS(CQ90)/Air!$M$8)</f>
        <v/>
      </c>
      <c r="CS90" s="31" t="str">
        <f t="shared" si="159"/>
        <v/>
      </c>
      <c r="CT90" s="251" t="str">
        <f>IF($B90="","",$AO90*ABS($AF90-CQ90)/Air!$M$8)</f>
        <v/>
      </c>
      <c r="CU90" s="31" t="str">
        <f t="shared" si="160"/>
        <v/>
      </c>
      <c r="CV90" s="31" t="str">
        <f t="shared" si="161"/>
        <v/>
      </c>
      <c r="CW90" s="32" t="str">
        <f>IF($B90="","",(($AF90-CQ90)/ABS($AF90-CQ90))*Air!$D$14*CV90/2*(($AF90-CQ90)^2)*$AI90*$C90)</f>
        <v/>
      </c>
      <c r="CX90" s="32" t="str">
        <f>IF($B90="","",(-CQ90/ABS(CQ90))*Air!$D$14*CS90/8*(CQ90^2)*$AM90*$C90)</f>
        <v/>
      </c>
      <c r="CY90" s="32" t="str">
        <f>IF($B90="","",$AK90*$C90*$E90*Air!$D$14*Air!$I$10)</f>
        <v/>
      </c>
      <c r="CZ90" s="32" t="str">
        <f t="shared" si="124"/>
        <v/>
      </c>
      <c r="DA90" s="32" t="str">
        <f t="shared" si="162"/>
        <v/>
      </c>
      <c r="DB90" s="32" t="str">
        <f t="shared" si="125"/>
        <v/>
      </c>
      <c r="DC90" s="254" t="str">
        <f t="shared" si="163"/>
        <v/>
      </c>
      <c r="DD90" s="243"/>
      <c r="DE90" s="243"/>
      <c r="DF90" s="32" t="str">
        <f t="shared" si="164"/>
        <v/>
      </c>
      <c r="DG90" s="243" t="str">
        <f t="shared" si="165"/>
        <v/>
      </c>
      <c r="DH90" s="243" t="str">
        <f>IF($B90="","",IF(DC90="out",-(DG90*$I90*(2*ABS(DF90)/Air!$D$14)^0.5),(DG90*$I90*(2*ABS(DF90)/Air!$C$14)^0.5)))</f>
        <v/>
      </c>
      <c r="DI90" s="32" t="str">
        <f t="shared" si="166"/>
        <v/>
      </c>
      <c r="DJ90" s="217" t="str">
        <f t="shared" si="126"/>
        <v/>
      </c>
      <c r="DK90" s="31" t="str">
        <f t="shared" si="167"/>
        <v/>
      </c>
      <c r="DL90" s="251" t="str">
        <f>IF($B90="","",$AO90*ABS(DK90)/Air!$M$8)</f>
        <v/>
      </c>
      <c r="DM90" s="31" t="str">
        <f t="shared" si="168"/>
        <v/>
      </c>
      <c r="DN90" s="251" t="str">
        <f>IF($B90="","",$AO90*ABS($AF90-DK90)/Air!$M$8)</f>
        <v/>
      </c>
      <c r="DO90" s="31" t="str">
        <f t="shared" si="169"/>
        <v/>
      </c>
      <c r="DP90" s="31" t="str">
        <f t="shared" si="170"/>
        <v/>
      </c>
      <c r="DQ90" s="32" t="str">
        <f>IF($B90="","",(($AF90-DK90)/ABS($AF90-DK90))*Air!$D$14*DP90/2*(($AF90-DK90)^2)*$AI90*$C90)</f>
        <v/>
      </c>
      <c r="DR90" s="32" t="str">
        <f>IF($B90="","",(-DK90/ABS(DK90))*Air!$D$14*DM90/8*(DK90^2)*$AM90*$C90)</f>
        <v/>
      </c>
      <c r="DS90" s="32" t="str">
        <f>IF($B90="","",$AK90*$C90*$E90*Air!$D$14*Air!$I$10)</f>
        <v/>
      </c>
      <c r="DT90" s="32" t="str">
        <f t="shared" si="127"/>
        <v/>
      </c>
      <c r="DU90" s="32" t="str">
        <f t="shared" si="171"/>
        <v/>
      </c>
      <c r="DV90" s="32" t="str">
        <f t="shared" si="128"/>
        <v/>
      </c>
      <c r="DW90" s="254" t="str">
        <f t="shared" si="172"/>
        <v/>
      </c>
      <c r="DX90" s="243"/>
      <c r="DY90" s="243"/>
      <c r="DZ90" s="32" t="str">
        <f t="shared" si="173"/>
        <v/>
      </c>
      <c r="EA90" s="243" t="str">
        <f t="shared" si="174"/>
        <v/>
      </c>
      <c r="EB90" s="243" t="str">
        <f>IF($B90="","",IF(DW90="out",-(EA90*$I90*(2*ABS(DZ90)/Air!$D$14)^0.5),(EA90*$I90*(2*ABS(DZ90)/Air!$C$14)^0.5)))</f>
        <v/>
      </c>
      <c r="EC90" s="32" t="str">
        <f t="shared" si="175"/>
        <v/>
      </c>
      <c r="ED90" s="217" t="str">
        <f t="shared" si="129"/>
        <v/>
      </c>
      <c r="EE90" s="31" t="str">
        <f t="shared" si="176"/>
        <v/>
      </c>
      <c r="EF90" s="251" t="str">
        <f>IF($B90="","",$AO90*ABS(EE90)/Air!$M$8)</f>
        <v/>
      </c>
      <c r="EG90" s="31" t="str">
        <f t="shared" si="177"/>
        <v/>
      </c>
      <c r="EH90" s="251" t="str">
        <f>IF($B90="","",$AO90*ABS($AF90-EE90)/Air!$M$8)</f>
        <v/>
      </c>
      <c r="EI90" s="31" t="str">
        <f t="shared" si="178"/>
        <v/>
      </c>
      <c r="EJ90" s="31" t="str">
        <f t="shared" si="179"/>
        <v/>
      </c>
      <c r="EK90" s="32" t="str">
        <f>IF($B90="","",(($AF90-EE90)/ABS($AF90-EE90))*Air!$D$14*EJ90/2*(($AF90-EE90)^2)*$AI90*$C90)</f>
        <v/>
      </c>
      <c r="EL90" s="32" t="str">
        <f>IF($B90="","",(-EE90/ABS(EE90))*Air!$D$14*EG90/8*(EE90^2)*$AM90*$C90)</f>
        <v/>
      </c>
      <c r="EM90" s="32" t="str">
        <f>IF($B90="","",$AK90*$C90*$E90*Air!$D$14*Air!$I$10)</f>
        <v/>
      </c>
      <c r="EN90" s="32" t="str">
        <f t="shared" si="130"/>
        <v/>
      </c>
      <c r="EO90" s="32" t="str">
        <f t="shared" si="180"/>
        <v/>
      </c>
      <c r="EP90" s="32" t="str">
        <f t="shared" si="131"/>
        <v/>
      </c>
      <c r="EQ90" s="254" t="str">
        <f t="shared" si="181"/>
        <v/>
      </c>
      <c r="ER90" s="243"/>
      <c r="ES90" s="243"/>
      <c r="ET90" s="32" t="str">
        <f t="shared" si="182"/>
        <v/>
      </c>
      <c r="EU90" s="243" t="str">
        <f t="shared" si="183"/>
        <v/>
      </c>
      <c r="EV90" s="243" t="str">
        <f>IF($B90="","",IF(EQ90="out",-(EU90*$I90*(2*ABS(ET90)/Air!$D$14)^0.5),(EU90*$I90*(2*ABS(ET90)/Air!$C$14)^0.5)))</f>
        <v/>
      </c>
      <c r="EW90" s="32" t="str">
        <f t="shared" si="184"/>
        <v/>
      </c>
      <c r="EX90" s="259" t="str">
        <f t="shared" si="132"/>
        <v/>
      </c>
    </row>
    <row r="91" spans="1:154" customFormat="1" x14ac:dyDescent="0.2">
      <c r="A91" s="61"/>
      <c r="B91" s="247"/>
      <c r="C91" s="247"/>
      <c r="D91" s="247"/>
      <c r="E91" s="247"/>
      <c r="F91" s="247"/>
      <c r="G91" s="239"/>
      <c r="H91" s="239"/>
      <c r="I91" s="239"/>
      <c r="J91" s="239"/>
      <c r="K91" s="239"/>
      <c r="L91" s="62"/>
      <c r="M91" s="247"/>
      <c r="N91" s="247"/>
      <c r="O91" s="63"/>
      <c r="P91" s="92" t="str">
        <f t="shared" ref="P91:P154" si="185">IF($B91="","",EP91)</f>
        <v/>
      </c>
      <c r="Q91" s="93" t="str">
        <f t="shared" si="138"/>
        <v/>
      </c>
      <c r="R91" s="99" t="str">
        <f t="shared" ref="R91:R154" si="186">IF($B91="","",EX91*1000)</f>
        <v/>
      </c>
      <c r="S91" s="100" t="str">
        <f t="shared" ref="S91:S154" si="187">IF($B91="","",EE91)</f>
        <v/>
      </c>
      <c r="T91" s="95" t="str">
        <f t="shared" ref="T91:T154" si="188">IF($B91="","",EW91)</f>
        <v/>
      </c>
      <c r="U91" s="231"/>
      <c r="V91" s="124" t="str">
        <f t="shared" ref="V91:V154" si="189">IF($B91="","",V90+N91)</f>
        <v/>
      </c>
      <c r="W91" s="125" t="str">
        <f t="shared" si="133"/>
        <v/>
      </c>
      <c r="X91" s="126" t="str">
        <f t="shared" ref="X91:X154" si="190">IF($B91="","",V91/W91)</f>
        <v/>
      </c>
      <c r="Y91" s="126" t="str">
        <f>IF($B91="","",VLOOKUP(X91,Depth!$A$4:$B$1004,2,1))</f>
        <v/>
      </c>
      <c r="Z91" s="127" t="str">
        <f t="shared" si="134"/>
        <v/>
      </c>
      <c r="AA91" s="128" t="str">
        <f t="shared" si="135"/>
        <v/>
      </c>
      <c r="AB91" s="129" t="str">
        <f t="shared" ref="AB91:AB154" si="191">IF($B91="","",ACOS((($D91/2)-Z91)/($D91/2)))</f>
        <v/>
      </c>
      <c r="AC91" s="129" t="str">
        <f t="shared" si="136"/>
        <v/>
      </c>
      <c r="AD91" s="31" t="str">
        <f t="shared" ref="AD91:AD154" si="192">IF($B91="","",AC91-($D91/2)*SIN(AB91)*(($D91/2)-Z91))</f>
        <v/>
      </c>
      <c r="AE91" s="128" t="str">
        <f t="shared" ref="AE91:AE154" si="193">IF($B91="","",AB91/PI()*PI()*$D91)</f>
        <v/>
      </c>
      <c r="AF91" s="130" t="str">
        <f t="shared" ref="AF91:AF154" si="194">IF($B91="","",(AD91/AE91)^(2/3)/$F91*($E91^0.5))</f>
        <v/>
      </c>
      <c r="AG91" s="122" t="str">
        <f t="shared" ref="AG91:AG154" si="195">IF($B91="","",AD91*AF91)</f>
        <v/>
      </c>
      <c r="AH91" s="131" t="str">
        <f t="shared" si="137"/>
        <v/>
      </c>
      <c r="AI91" s="132" t="str">
        <f t="shared" ref="AI91:AI154" si="196">IF($B91="","",2*(D91/2)*SIN(AB91))</f>
        <v/>
      </c>
      <c r="AJ91" s="128"/>
      <c r="AK91" s="159" t="str">
        <f t="shared" ref="AK91:AK154" si="197">IF($B91="","",PI()*(D91^2)/4-AD91)</f>
        <v/>
      </c>
      <c r="AL91" s="128" t="str">
        <f t="shared" ref="AL91:AL154" si="198">IF(AND(NOT(AK91=""),AK92=""),AK91,"")</f>
        <v/>
      </c>
      <c r="AM91" s="128" t="str">
        <f t="shared" ref="AM91:AM154" si="199">IF($B91="","",PI()*D91-AE91)</f>
        <v/>
      </c>
      <c r="AN91" s="128" t="str">
        <f t="shared" ref="AN91:AN154" si="200">IF($B91="","",AK91/(AM91+AI91))</f>
        <v/>
      </c>
      <c r="AO91" s="128" t="str">
        <f t="shared" si="139"/>
        <v/>
      </c>
      <c r="AP91" s="160" t="str">
        <f t="shared" ref="AP91:AP154" si="201">IF($B91="","",G91/AO91)</f>
        <v/>
      </c>
      <c r="AQ91" s="31"/>
      <c r="AR91" s="174" t="str">
        <f>IF($B91="","",Air!$C$17*((J91-K91)/10)^Air!$C$28)</f>
        <v/>
      </c>
      <c r="AS91" s="36" t="str">
        <f>IF($B91="","",IF(E$8=B91,E$7,Air!$C$14/2*AR91^2))</f>
        <v/>
      </c>
      <c r="AT91" s="32" t="str">
        <f t="shared" ref="AT91:AT154" si="202">IF($B91="","",M91+Z91)</f>
        <v/>
      </c>
      <c r="AU91" s="32" t="str">
        <f t="shared" ref="AU91:AU154" si="203">IF($B91="","",J91)</f>
        <v/>
      </c>
      <c r="AV91" s="32" t="str">
        <f>IF($B91="","",Air!$I$11-AU91*Air!$C$14*Air!$I$10-AS91)</f>
        <v/>
      </c>
      <c r="AW91" s="175" t="str">
        <f t="shared" ref="AW91:AW154" si="204">IF($B91="","",AU91-AT91)</f>
        <v/>
      </c>
      <c r="AX91" s="175" t="str">
        <f>IF($B91="","",AW91*Air!$C$14*Air!$I$10)</f>
        <v/>
      </c>
      <c r="AY91" s="176" t="str">
        <f>IF($B91="","",AW91*Air!$D$14*Air!$I$10)</f>
        <v/>
      </c>
      <c r="AZ91" s="62"/>
      <c r="BA91" s="250" t="str">
        <f t="shared" si="140"/>
        <v/>
      </c>
      <c r="BB91" s="128" t="str">
        <f t="shared" ref="BB91:BB154" si="205">IF(AND(NOT(B91=""),B92=""),-$BT$14,"")</f>
        <v/>
      </c>
      <c r="BC91" s="31" t="str">
        <f t="shared" ref="BC91:BC154" si="206">IF($B91="","",BA91/$AK91)</f>
        <v/>
      </c>
      <c r="BD91" s="251" t="str">
        <f>IF($B91="","",$AO91*ABS(BC91)/Air!$M$8)</f>
        <v/>
      </c>
      <c r="BE91" s="31" t="str">
        <f t="shared" si="141"/>
        <v/>
      </c>
      <c r="BF91" s="251" t="str">
        <f>IF($B91="","",$AO91*ABS($AF91-BC91)/Air!$M$8)</f>
        <v/>
      </c>
      <c r="BG91" s="31" t="str">
        <f t="shared" si="142"/>
        <v/>
      </c>
      <c r="BH91" s="252" t="str">
        <f t="shared" si="143"/>
        <v/>
      </c>
      <c r="BI91" s="32" t="str">
        <f>IF($B91="","",(($AF91-BC91)/ABS($AF91-BC91))*Air!$D$14*BH91/2*(($AF91-BC91)^2)*$AI91*$C91)</f>
        <v/>
      </c>
      <c r="BJ91" s="32" t="str">
        <f>IF($B91="","",(-BC91/ABS(BC91))*Air!$D$14*BE91/8*(BC91^2)*$AM91*$C91)</f>
        <v/>
      </c>
      <c r="BK91" s="32" t="str">
        <f>IF($B91="","",$AK91*$C91*$E91*Air!$D$14*Air!$I$10)</f>
        <v/>
      </c>
      <c r="BL91" s="32" t="str">
        <f t="shared" ref="BL91:BL154" si="207">IF($B91="","",BI91+BJ91+BK91)</f>
        <v/>
      </c>
      <c r="BM91" s="32" t="str">
        <f t="shared" si="144"/>
        <v/>
      </c>
      <c r="BN91" s="32" t="str">
        <f t="shared" ref="BN91:BN154" si="208">IF($B91="","",BN90+BM90)</f>
        <v/>
      </c>
      <c r="BO91" s="254" t="str">
        <f t="shared" si="145"/>
        <v/>
      </c>
      <c r="BP91" s="243"/>
      <c r="BQ91" s="243"/>
      <c r="BR91" s="32" t="str">
        <f t="shared" si="146"/>
        <v/>
      </c>
      <c r="BS91" s="243" t="str">
        <f t="shared" si="147"/>
        <v/>
      </c>
      <c r="BT91" s="243" t="str">
        <f>IF($B91="","",IF(BO91="out",-(BS91*$I91*(2*ABS(BR91)/Air!$D$14)^0.5),(BS91*$I91*(2*ABS(BR91)/Air!$C$14)^0.5)))</f>
        <v/>
      </c>
      <c r="BU91" s="32" t="str">
        <f t="shared" si="148"/>
        <v/>
      </c>
      <c r="BV91" s="217" t="str">
        <f t="shared" ref="BV91:BV154" si="209">IF($B91="","",BV90+BT91)</f>
        <v/>
      </c>
      <c r="BW91" s="31" t="str">
        <f t="shared" si="149"/>
        <v/>
      </c>
      <c r="BX91" s="251" t="str">
        <f>IF($B91="","",$AO91*ABS(BW91)/Air!$M$8)</f>
        <v/>
      </c>
      <c r="BY91" s="31" t="str">
        <f t="shared" si="150"/>
        <v/>
      </c>
      <c r="BZ91" s="251" t="str">
        <f>IF($B91="","",$AO91*ABS($AF91-BW91)/Air!$M$8)</f>
        <v/>
      </c>
      <c r="CA91" s="31" t="str">
        <f t="shared" si="151"/>
        <v/>
      </c>
      <c r="CB91" s="31" t="str">
        <f t="shared" si="152"/>
        <v/>
      </c>
      <c r="CC91" s="32" t="str">
        <f>IF($B91="","",(($AF91-BW91)/ABS($AF91-BW91))*Air!$D$14*CB91/2*(($AF91-BW91)^2)*$AI91*$C91)</f>
        <v/>
      </c>
      <c r="CD91" s="32" t="str">
        <f>IF($B91="","",(-BW91/ABS(BW91))*Air!$D$14*BY91/8*(BW91^2)*$AM91*$C91)</f>
        <v/>
      </c>
      <c r="CE91" s="32" t="str">
        <f>IF($B91="","",$AK91*$C91*$E91*Air!$D$14*Air!$I$10)</f>
        <v/>
      </c>
      <c r="CF91" s="32" t="str">
        <f t="shared" ref="CF91:CF154" si="210">IF($B91="","",CC91+CD91+CE91)</f>
        <v/>
      </c>
      <c r="CG91" s="32" t="str">
        <f t="shared" si="153"/>
        <v/>
      </c>
      <c r="CH91" s="32" t="str">
        <f t="shared" ref="CH91:CH154" si="211">IF($B91="","",CH90+CG90)</f>
        <v/>
      </c>
      <c r="CI91" s="254" t="str">
        <f t="shared" si="154"/>
        <v/>
      </c>
      <c r="CJ91" s="243"/>
      <c r="CK91" s="243"/>
      <c r="CL91" s="32" t="str">
        <f t="shared" si="155"/>
        <v/>
      </c>
      <c r="CM91" s="243" t="str">
        <f t="shared" si="156"/>
        <v/>
      </c>
      <c r="CN91" s="243" t="str">
        <f>IF($B91="","",IF(CI91="out",-(CM91*$I91*(2*ABS(CL91)/Air!$D$14)^0.5),(CM91*$I91*(2*ABS(CL91)/Air!$C$14)^0.5)))</f>
        <v/>
      </c>
      <c r="CO91" s="32" t="str">
        <f t="shared" si="157"/>
        <v/>
      </c>
      <c r="CP91" s="217" t="str">
        <f t="shared" ref="CP91:CP154" si="212">IF($B91="","",CP90+CN91)</f>
        <v/>
      </c>
      <c r="CQ91" s="31" t="str">
        <f t="shared" si="158"/>
        <v/>
      </c>
      <c r="CR91" s="251" t="str">
        <f>IF($B91="","",$AO91*ABS(CQ91)/Air!$M$8)</f>
        <v/>
      </c>
      <c r="CS91" s="31" t="str">
        <f t="shared" si="159"/>
        <v/>
      </c>
      <c r="CT91" s="251" t="str">
        <f>IF($B91="","",$AO91*ABS($AF91-CQ91)/Air!$M$8)</f>
        <v/>
      </c>
      <c r="CU91" s="31" t="str">
        <f t="shared" si="160"/>
        <v/>
      </c>
      <c r="CV91" s="31" t="str">
        <f t="shared" si="161"/>
        <v/>
      </c>
      <c r="CW91" s="32" t="str">
        <f>IF($B91="","",(($AF91-CQ91)/ABS($AF91-CQ91))*Air!$D$14*CV91/2*(($AF91-CQ91)^2)*$AI91*$C91)</f>
        <v/>
      </c>
      <c r="CX91" s="32" t="str">
        <f>IF($B91="","",(-CQ91/ABS(CQ91))*Air!$D$14*CS91/8*(CQ91^2)*$AM91*$C91)</f>
        <v/>
      </c>
      <c r="CY91" s="32" t="str">
        <f>IF($B91="","",$AK91*$C91*$E91*Air!$D$14*Air!$I$10)</f>
        <v/>
      </c>
      <c r="CZ91" s="32" t="str">
        <f t="shared" ref="CZ91:CZ154" si="213">IF($B91="","",CW91+CX91+CY91)</f>
        <v/>
      </c>
      <c r="DA91" s="32" t="str">
        <f t="shared" si="162"/>
        <v/>
      </c>
      <c r="DB91" s="32" t="str">
        <f t="shared" ref="DB91:DB154" si="214">IF($B91="","",DB90+DA90)</f>
        <v/>
      </c>
      <c r="DC91" s="254" t="str">
        <f t="shared" si="163"/>
        <v/>
      </c>
      <c r="DD91" s="243"/>
      <c r="DE91" s="243"/>
      <c r="DF91" s="32" t="str">
        <f t="shared" si="164"/>
        <v/>
      </c>
      <c r="DG91" s="243" t="str">
        <f t="shared" si="165"/>
        <v/>
      </c>
      <c r="DH91" s="243" t="str">
        <f>IF($B91="","",IF(DC91="out",-(DG91*$I91*(2*ABS(DF91)/Air!$D$14)^0.5),(DG91*$I91*(2*ABS(DF91)/Air!$C$14)^0.5)))</f>
        <v/>
      </c>
      <c r="DI91" s="32" t="str">
        <f t="shared" si="166"/>
        <v/>
      </c>
      <c r="DJ91" s="217" t="str">
        <f t="shared" ref="DJ91:DJ154" si="215">IF($B91="","",DJ90+DH91)</f>
        <v/>
      </c>
      <c r="DK91" s="31" t="str">
        <f t="shared" si="167"/>
        <v/>
      </c>
      <c r="DL91" s="251" t="str">
        <f>IF($B91="","",$AO91*ABS(DK91)/Air!$M$8)</f>
        <v/>
      </c>
      <c r="DM91" s="31" t="str">
        <f t="shared" si="168"/>
        <v/>
      </c>
      <c r="DN91" s="251" t="str">
        <f>IF($B91="","",$AO91*ABS($AF91-DK91)/Air!$M$8)</f>
        <v/>
      </c>
      <c r="DO91" s="31" t="str">
        <f t="shared" si="169"/>
        <v/>
      </c>
      <c r="DP91" s="31" t="str">
        <f t="shared" si="170"/>
        <v/>
      </c>
      <c r="DQ91" s="32" t="str">
        <f>IF($B91="","",(($AF91-DK91)/ABS($AF91-DK91))*Air!$D$14*DP91/2*(($AF91-DK91)^2)*$AI91*$C91)</f>
        <v/>
      </c>
      <c r="DR91" s="32" t="str">
        <f>IF($B91="","",(-DK91/ABS(DK91))*Air!$D$14*DM91/8*(DK91^2)*$AM91*$C91)</f>
        <v/>
      </c>
      <c r="DS91" s="32" t="str">
        <f>IF($B91="","",$AK91*$C91*$E91*Air!$D$14*Air!$I$10)</f>
        <v/>
      </c>
      <c r="DT91" s="32" t="str">
        <f t="shared" ref="DT91:DT154" si="216">IF($B91="","",DQ91+DR91+DS91)</f>
        <v/>
      </c>
      <c r="DU91" s="32" t="str">
        <f t="shared" si="171"/>
        <v/>
      </c>
      <c r="DV91" s="32" t="str">
        <f t="shared" ref="DV91:DV154" si="217">IF($B91="","",DV90+DU90)</f>
        <v/>
      </c>
      <c r="DW91" s="254" t="str">
        <f t="shared" si="172"/>
        <v/>
      </c>
      <c r="DX91" s="243"/>
      <c r="DY91" s="243"/>
      <c r="DZ91" s="32" t="str">
        <f t="shared" si="173"/>
        <v/>
      </c>
      <c r="EA91" s="243" t="str">
        <f t="shared" si="174"/>
        <v/>
      </c>
      <c r="EB91" s="243" t="str">
        <f>IF($B91="","",IF(DW91="out",-(EA91*$I91*(2*ABS(DZ91)/Air!$D$14)^0.5),(EA91*$I91*(2*ABS(DZ91)/Air!$C$14)^0.5)))</f>
        <v/>
      </c>
      <c r="EC91" s="32" t="str">
        <f t="shared" si="175"/>
        <v/>
      </c>
      <c r="ED91" s="217" t="str">
        <f t="shared" ref="ED91:ED154" si="218">IF($B91="","",ED90+EB91)</f>
        <v/>
      </c>
      <c r="EE91" s="31" t="str">
        <f t="shared" si="176"/>
        <v/>
      </c>
      <c r="EF91" s="251" t="str">
        <f>IF($B91="","",$AO91*ABS(EE91)/Air!$M$8)</f>
        <v/>
      </c>
      <c r="EG91" s="31" t="str">
        <f t="shared" si="177"/>
        <v/>
      </c>
      <c r="EH91" s="251" t="str">
        <f>IF($B91="","",$AO91*ABS($AF91-EE91)/Air!$M$8)</f>
        <v/>
      </c>
      <c r="EI91" s="31" t="str">
        <f t="shared" si="178"/>
        <v/>
      </c>
      <c r="EJ91" s="31" t="str">
        <f t="shared" si="179"/>
        <v/>
      </c>
      <c r="EK91" s="32" t="str">
        <f>IF($B91="","",(($AF91-EE91)/ABS($AF91-EE91))*Air!$D$14*EJ91/2*(($AF91-EE91)^2)*$AI91*$C91)</f>
        <v/>
      </c>
      <c r="EL91" s="32" t="str">
        <f>IF($B91="","",(-EE91/ABS(EE91))*Air!$D$14*EG91/8*(EE91^2)*$AM91*$C91)</f>
        <v/>
      </c>
      <c r="EM91" s="32" t="str">
        <f>IF($B91="","",$AK91*$C91*$E91*Air!$D$14*Air!$I$10)</f>
        <v/>
      </c>
      <c r="EN91" s="32" t="str">
        <f t="shared" ref="EN91:EN154" si="219">IF($B91="","",EK91+EL91+EM91)</f>
        <v/>
      </c>
      <c r="EO91" s="32" t="str">
        <f t="shared" si="180"/>
        <v/>
      </c>
      <c r="EP91" s="32" t="str">
        <f t="shared" ref="EP91:EP154" si="220">IF($B91="","",EP90+EO90)</f>
        <v/>
      </c>
      <c r="EQ91" s="254" t="str">
        <f t="shared" si="181"/>
        <v/>
      </c>
      <c r="ER91" s="243"/>
      <c r="ES91" s="243"/>
      <c r="ET91" s="32" t="str">
        <f t="shared" si="182"/>
        <v/>
      </c>
      <c r="EU91" s="243" t="str">
        <f t="shared" si="183"/>
        <v/>
      </c>
      <c r="EV91" s="243" t="str">
        <f>IF($B91="","",IF(EQ91="out",-(EU91*$I91*(2*ABS(ET91)/Air!$D$14)^0.5),(EU91*$I91*(2*ABS(ET91)/Air!$C$14)^0.5)))</f>
        <v/>
      </c>
      <c r="EW91" s="32" t="str">
        <f t="shared" si="184"/>
        <v/>
      </c>
      <c r="EX91" s="259" t="str">
        <f t="shared" ref="EX91:EX154" si="221">IF($B91="","",EX90+EV91)</f>
        <v/>
      </c>
    </row>
    <row r="92" spans="1:154" customFormat="1" x14ac:dyDescent="0.2">
      <c r="A92" s="61"/>
      <c r="B92" s="247"/>
      <c r="C92" s="247"/>
      <c r="D92" s="247"/>
      <c r="E92" s="247"/>
      <c r="F92" s="247"/>
      <c r="G92" s="239"/>
      <c r="H92" s="239"/>
      <c r="I92" s="239"/>
      <c r="J92" s="239"/>
      <c r="K92" s="239"/>
      <c r="L92" s="62"/>
      <c r="M92" s="247"/>
      <c r="N92" s="247"/>
      <c r="O92" s="63"/>
      <c r="P92" s="92" t="str">
        <f t="shared" si="185"/>
        <v/>
      </c>
      <c r="Q92" s="93" t="str">
        <f t="shared" si="138"/>
        <v/>
      </c>
      <c r="R92" s="99" t="str">
        <f t="shared" si="186"/>
        <v/>
      </c>
      <c r="S92" s="100" t="str">
        <f t="shared" si="187"/>
        <v/>
      </c>
      <c r="T92" s="95" t="str">
        <f t="shared" si="188"/>
        <v/>
      </c>
      <c r="U92" s="231"/>
      <c r="V92" s="124" t="str">
        <f t="shared" si="189"/>
        <v/>
      </c>
      <c r="W92" s="125" t="str">
        <f t="shared" si="133"/>
        <v/>
      </c>
      <c r="X92" s="126" t="str">
        <f t="shared" si="190"/>
        <v/>
      </c>
      <c r="Y92" s="126" t="str">
        <f>IF($B92="","",VLOOKUP(X92,Depth!$A$4:$B$1004,2,1))</f>
        <v/>
      </c>
      <c r="Z92" s="127" t="str">
        <f t="shared" si="134"/>
        <v/>
      </c>
      <c r="AA92" s="128" t="str">
        <f t="shared" si="135"/>
        <v/>
      </c>
      <c r="AB92" s="129" t="str">
        <f t="shared" si="191"/>
        <v/>
      </c>
      <c r="AC92" s="129" t="str">
        <f t="shared" si="136"/>
        <v/>
      </c>
      <c r="AD92" s="31" t="str">
        <f t="shared" si="192"/>
        <v/>
      </c>
      <c r="AE92" s="128" t="str">
        <f t="shared" si="193"/>
        <v/>
      </c>
      <c r="AF92" s="130" t="str">
        <f t="shared" si="194"/>
        <v/>
      </c>
      <c r="AG92" s="122" t="str">
        <f t="shared" si="195"/>
        <v/>
      </c>
      <c r="AH92" s="131" t="str">
        <f t="shared" si="137"/>
        <v/>
      </c>
      <c r="AI92" s="132" t="str">
        <f t="shared" si="196"/>
        <v/>
      </c>
      <c r="AJ92" s="128"/>
      <c r="AK92" s="159" t="str">
        <f t="shared" si="197"/>
        <v/>
      </c>
      <c r="AL92" s="128" t="str">
        <f t="shared" si="198"/>
        <v/>
      </c>
      <c r="AM92" s="128" t="str">
        <f t="shared" si="199"/>
        <v/>
      </c>
      <c r="AN92" s="128" t="str">
        <f t="shared" si="200"/>
        <v/>
      </c>
      <c r="AO92" s="128" t="str">
        <f t="shared" si="139"/>
        <v/>
      </c>
      <c r="AP92" s="160" t="str">
        <f t="shared" si="201"/>
        <v/>
      </c>
      <c r="AQ92" s="31"/>
      <c r="AR92" s="174" t="str">
        <f>IF($B92="","",Air!$C$17*((J92-K92)/10)^Air!$C$28)</f>
        <v/>
      </c>
      <c r="AS92" s="36" t="str">
        <f>IF($B92="","",IF(E$8=B92,E$7,Air!$C$14/2*AR92^2))</f>
        <v/>
      </c>
      <c r="AT92" s="32" t="str">
        <f t="shared" si="202"/>
        <v/>
      </c>
      <c r="AU92" s="32" t="str">
        <f t="shared" si="203"/>
        <v/>
      </c>
      <c r="AV92" s="32" t="str">
        <f>IF($B92="","",Air!$I$11-AU92*Air!$C$14*Air!$I$10-AS92)</f>
        <v/>
      </c>
      <c r="AW92" s="175" t="str">
        <f t="shared" si="204"/>
        <v/>
      </c>
      <c r="AX92" s="175" t="str">
        <f>IF($B92="","",AW92*Air!$C$14*Air!$I$10)</f>
        <v/>
      </c>
      <c r="AY92" s="176" t="str">
        <f>IF($B92="","",AW92*Air!$D$14*Air!$I$10)</f>
        <v/>
      </c>
      <c r="AZ92" s="62"/>
      <c r="BA92" s="250" t="str">
        <f t="shared" si="140"/>
        <v/>
      </c>
      <c r="BB92" s="128" t="str">
        <f t="shared" si="205"/>
        <v/>
      </c>
      <c r="BC92" s="31" t="str">
        <f t="shared" si="206"/>
        <v/>
      </c>
      <c r="BD92" s="251" t="str">
        <f>IF($B92="","",$AO92*ABS(BC92)/Air!$M$8)</f>
        <v/>
      </c>
      <c r="BE92" s="31" t="str">
        <f t="shared" si="141"/>
        <v/>
      </c>
      <c r="BF92" s="251" t="str">
        <f>IF($B92="","",$AO92*ABS($AF92-BC92)/Air!$M$8)</f>
        <v/>
      </c>
      <c r="BG92" s="31" t="str">
        <f t="shared" si="142"/>
        <v/>
      </c>
      <c r="BH92" s="252" t="str">
        <f t="shared" si="143"/>
        <v/>
      </c>
      <c r="BI92" s="32" t="str">
        <f>IF($B92="","",(($AF92-BC92)/ABS($AF92-BC92))*Air!$D$14*BH92/2*(($AF92-BC92)^2)*$AI92*$C92)</f>
        <v/>
      </c>
      <c r="BJ92" s="32" t="str">
        <f>IF($B92="","",(-BC92/ABS(BC92))*Air!$D$14*BE92/8*(BC92^2)*$AM92*$C92)</f>
        <v/>
      </c>
      <c r="BK92" s="32" t="str">
        <f>IF($B92="","",$AK92*$C92*$E92*Air!$D$14*Air!$I$10)</f>
        <v/>
      </c>
      <c r="BL92" s="32" t="str">
        <f t="shared" si="207"/>
        <v/>
      </c>
      <c r="BM92" s="32" t="str">
        <f t="shared" si="144"/>
        <v/>
      </c>
      <c r="BN92" s="32" t="str">
        <f t="shared" si="208"/>
        <v/>
      </c>
      <c r="BO92" s="254" t="str">
        <f t="shared" si="145"/>
        <v/>
      </c>
      <c r="BP92" s="243"/>
      <c r="BQ92" s="243"/>
      <c r="BR92" s="32" t="str">
        <f t="shared" si="146"/>
        <v/>
      </c>
      <c r="BS92" s="243" t="str">
        <f t="shared" si="147"/>
        <v/>
      </c>
      <c r="BT92" s="243" t="str">
        <f>IF($B92="","",IF(BO92="out",-(BS92*$I92*(2*ABS(BR92)/Air!$D$14)^0.5),(BS92*$I92*(2*ABS(BR92)/Air!$C$14)^0.5)))</f>
        <v/>
      </c>
      <c r="BU92" s="32" t="str">
        <f t="shared" si="148"/>
        <v/>
      </c>
      <c r="BV92" s="217" t="str">
        <f t="shared" si="209"/>
        <v/>
      </c>
      <c r="BW92" s="31" t="str">
        <f t="shared" si="149"/>
        <v/>
      </c>
      <c r="BX92" s="251" t="str">
        <f>IF($B92="","",$AO92*ABS(BW92)/Air!$M$8)</f>
        <v/>
      </c>
      <c r="BY92" s="31" t="str">
        <f t="shared" si="150"/>
        <v/>
      </c>
      <c r="BZ92" s="251" t="str">
        <f>IF($B92="","",$AO92*ABS($AF92-BW92)/Air!$M$8)</f>
        <v/>
      </c>
      <c r="CA92" s="31" t="str">
        <f t="shared" si="151"/>
        <v/>
      </c>
      <c r="CB92" s="31" t="str">
        <f t="shared" si="152"/>
        <v/>
      </c>
      <c r="CC92" s="32" t="str">
        <f>IF($B92="","",(($AF92-BW92)/ABS($AF92-BW92))*Air!$D$14*CB92/2*(($AF92-BW92)^2)*$AI92*$C92)</f>
        <v/>
      </c>
      <c r="CD92" s="32" t="str">
        <f>IF($B92="","",(-BW92/ABS(BW92))*Air!$D$14*BY92/8*(BW92^2)*$AM92*$C92)</f>
        <v/>
      </c>
      <c r="CE92" s="32" t="str">
        <f>IF($B92="","",$AK92*$C92*$E92*Air!$D$14*Air!$I$10)</f>
        <v/>
      </c>
      <c r="CF92" s="32" t="str">
        <f t="shared" si="210"/>
        <v/>
      </c>
      <c r="CG92" s="32" t="str">
        <f t="shared" si="153"/>
        <v/>
      </c>
      <c r="CH92" s="32" t="str">
        <f t="shared" si="211"/>
        <v/>
      </c>
      <c r="CI92" s="254" t="str">
        <f t="shared" si="154"/>
        <v/>
      </c>
      <c r="CJ92" s="243"/>
      <c r="CK92" s="243"/>
      <c r="CL92" s="32" t="str">
        <f t="shared" si="155"/>
        <v/>
      </c>
      <c r="CM92" s="243" t="str">
        <f t="shared" si="156"/>
        <v/>
      </c>
      <c r="CN92" s="243" t="str">
        <f>IF($B92="","",IF(CI92="out",-(CM92*$I92*(2*ABS(CL92)/Air!$D$14)^0.5),(CM92*$I92*(2*ABS(CL92)/Air!$C$14)^0.5)))</f>
        <v/>
      </c>
      <c r="CO92" s="32" t="str">
        <f t="shared" si="157"/>
        <v/>
      </c>
      <c r="CP92" s="217" t="str">
        <f t="shared" si="212"/>
        <v/>
      </c>
      <c r="CQ92" s="31" t="str">
        <f t="shared" si="158"/>
        <v/>
      </c>
      <c r="CR92" s="251" t="str">
        <f>IF($B92="","",$AO92*ABS(CQ92)/Air!$M$8)</f>
        <v/>
      </c>
      <c r="CS92" s="31" t="str">
        <f t="shared" si="159"/>
        <v/>
      </c>
      <c r="CT92" s="251" t="str">
        <f>IF($B92="","",$AO92*ABS($AF92-CQ92)/Air!$M$8)</f>
        <v/>
      </c>
      <c r="CU92" s="31" t="str">
        <f t="shared" si="160"/>
        <v/>
      </c>
      <c r="CV92" s="31" t="str">
        <f t="shared" si="161"/>
        <v/>
      </c>
      <c r="CW92" s="32" t="str">
        <f>IF($B92="","",(($AF92-CQ92)/ABS($AF92-CQ92))*Air!$D$14*CV92/2*(($AF92-CQ92)^2)*$AI92*$C92)</f>
        <v/>
      </c>
      <c r="CX92" s="32" t="str">
        <f>IF($B92="","",(-CQ92/ABS(CQ92))*Air!$D$14*CS92/8*(CQ92^2)*$AM92*$C92)</f>
        <v/>
      </c>
      <c r="CY92" s="32" t="str">
        <f>IF($B92="","",$AK92*$C92*$E92*Air!$D$14*Air!$I$10)</f>
        <v/>
      </c>
      <c r="CZ92" s="32" t="str">
        <f t="shared" si="213"/>
        <v/>
      </c>
      <c r="DA92" s="32" t="str">
        <f t="shared" si="162"/>
        <v/>
      </c>
      <c r="DB92" s="32" t="str">
        <f t="shared" si="214"/>
        <v/>
      </c>
      <c r="DC92" s="254" t="str">
        <f t="shared" si="163"/>
        <v/>
      </c>
      <c r="DD92" s="243"/>
      <c r="DE92" s="243"/>
      <c r="DF92" s="32" t="str">
        <f t="shared" si="164"/>
        <v/>
      </c>
      <c r="DG92" s="243" t="str">
        <f t="shared" si="165"/>
        <v/>
      </c>
      <c r="DH92" s="243" t="str">
        <f>IF($B92="","",IF(DC92="out",-(DG92*$I92*(2*ABS(DF92)/Air!$D$14)^0.5),(DG92*$I92*(2*ABS(DF92)/Air!$C$14)^0.5)))</f>
        <v/>
      </c>
      <c r="DI92" s="32" t="str">
        <f t="shared" si="166"/>
        <v/>
      </c>
      <c r="DJ92" s="217" t="str">
        <f t="shared" si="215"/>
        <v/>
      </c>
      <c r="DK92" s="31" t="str">
        <f t="shared" si="167"/>
        <v/>
      </c>
      <c r="DL92" s="251" t="str">
        <f>IF($B92="","",$AO92*ABS(DK92)/Air!$M$8)</f>
        <v/>
      </c>
      <c r="DM92" s="31" t="str">
        <f t="shared" si="168"/>
        <v/>
      </c>
      <c r="DN92" s="251" t="str">
        <f>IF($B92="","",$AO92*ABS($AF92-DK92)/Air!$M$8)</f>
        <v/>
      </c>
      <c r="DO92" s="31" t="str">
        <f t="shared" si="169"/>
        <v/>
      </c>
      <c r="DP92" s="31" t="str">
        <f t="shared" si="170"/>
        <v/>
      </c>
      <c r="DQ92" s="32" t="str">
        <f>IF($B92="","",(($AF92-DK92)/ABS($AF92-DK92))*Air!$D$14*DP92/2*(($AF92-DK92)^2)*$AI92*$C92)</f>
        <v/>
      </c>
      <c r="DR92" s="32" t="str">
        <f>IF($B92="","",(-DK92/ABS(DK92))*Air!$D$14*DM92/8*(DK92^2)*$AM92*$C92)</f>
        <v/>
      </c>
      <c r="DS92" s="32" t="str">
        <f>IF($B92="","",$AK92*$C92*$E92*Air!$D$14*Air!$I$10)</f>
        <v/>
      </c>
      <c r="DT92" s="32" t="str">
        <f t="shared" si="216"/>
        <v/>
      </c>
      <c r="DU92" s="32" t="str">
        <f t="shared" si="171"/>
        <v/>
      </c>
      <c r="DV92" s="32" t="str">
        <f t="shared" si="217"/>
        <v/>
      </c>
      <c r="DW92" s="254" t="str">
        <f t="shared" si="172"/>
        <v/>
      </c>
      <c r="DX92" s="243"/>
      <c r="DY92" s="243"/>
      <c r="DZ92" s="32" t="str">
        <f t="shared" si="173"/>
        <v/>
      </c>
      <c r="EA92" s="243" t="str">
        <f t="shared" si="174"/>
        <v/>
      </c>
      <c r="EB92" s="243" t="str">
        <f>IF($B92="","",IF(DW92="out",-(EA92*$I92*(2*ABS(DZ92)/Air!$D$14)^0.5),(EA92*$I92*(2*ABS(DZ92)/Air!$C$14)^0.5)))</f>
        <v/>
      </c>
      <c r="EC92" s="32" t="str">
        <f t="shared" si="175"/>
        <v/>
      </c>
      <c r="ED92" s="217" t="str">
        <f t="shared" si="218"/>
        <v/>
      </c>
      <c r="EE92" s="31" t="str">
        <f t="shared" si="176"/>
        <v/>
      </c>
      <c r="EF92" s="251" t="str">
        <f>IF($B92="","",$AO92*ABS(EE92)/Air!$M$8)</f>
        <v/>
      </c>
      <c r="EG92" s="31" t="str">
        <f t="shared" si="177"/>
        <v/>
      </c>
      <c r="EH92" s="251" t="str">
        <f>IF($B92="","",$AO92*ABS($AF92-EE92)/Air!$M$8)</f>
        <v/>
      </c>
      <c r="EI92" s="31" t="str">
        <f t="shared" si="178"/>
        <v/>
      </c>
      <c r="EJ92" s="31" t="str">
        <f t="shared" si="179"/>
        <v/>
      </c>
      <c r="EK92" s="32" t="str">
        <f>IF($B92="","",(($AF92-EE92)/ABS($AF92-EE92))*Air!$D$14*EJ92/2*(($AF92-EE92)^2)*$AI92*$C92)</f>
        <v/>
      </c>
      <c r="EL92" s="32" t="str">
        <f>IF($B92="","",(-EE92/ABS(EE92))*Air!$D$14*EG92/8*(EE92^2)*$AM92*$C92)</f>
        <v/>
      </c>
      <c r="EM92" s="32" t="str">
        <f>IF($B92="","",$AK92*$C92*$E92*Air!$D$14*Air!$I$10)</f>
        <v/>
      </c>
      <c r="EN92" s="32" t="str">
        <f t="shared" si="219"/>
        <v/>
      </c>
      <c r="EO92" s="32" t="str">
        <f t="shared" si="180"/>
        <v/>
      </c>
      <c r="EP92" s="32" t="str">
        <f t="shared" si="220"/>
        <v/>
      </c>
      <c r="EQ92" s="254" t="str">
        <f t="shared" si="181"/>
        <v/>
      </c>
      <c r="ER92" s="243"/>
      <c r="ES92" s="243"/>
      <c r="ET92" s="32" t="str">
        <f t="shared" si="182"/>
        <v/>
      </c>
      <c r="EU92" s="243" t="str">
        <f t="shared" si="183"/>
        <v/>
      </c>
      <c r="EV92" s="243" t="str">
        <f>IF($B92="","",IF(EQ92="out",-(EU92*$I92*(2*ABS(ET92)/Air!$D$14)^0.5),(EU92*$I92*(2*ABS(ET92)/Air!$C$14)^0.5)))</f>
        <v/>
      </c>
      <c r="EW92" s="32" t="str">
        <f t="shared" si="184"/>
        <v/>
      </c>
      <c r="EX92" s="259" t="str">
        <f t="shared" si="221"/>
        <v/>
      </c>
    </row>
    <row r="93" spans="1:154" customFormat="1" x14ac:dyDescent="0.2">
      <c r="A93" s="61"/>
      <c r="B93" s="247"/>
      <c r="C93" s="247"/>
      <c r="D93" s="247"/>
      <c r="E93" s="247"/>
      <c r="F93" s="247"/>
      <c r="G93" s="239"/>
      <c r="H93" s="239"/>
      <c r="I93" s="239"/>
      <c r="J93" s="239"/>
      <c r="K93" s="239"/>
      <c r="L93" s="62"/>
      <c r="M93" s="247"/>
      <c r="N93" s="247"/>
      <c r="O93" s="63"/>
      <c r="P93" s="92" t="str">
        <f t="shared" si="185"/>
        <v/>
      </c>
      <c r="Q93" s="93" t="str">
        <f t="shared" si="138"/>
        <v/>
      </c>
      <c r="R93" s="99" t="str">
        <f t="shared" si="186"/>
        <v/>
      </c>
      <c r="S93" s="100" t="str">
        <f t="shared" si="187"/>
        <v/>
      </c>
      <c r="T93" s="95" t="str">
        <f t="shared" si="188"/>
        <v/>
      </c>
      <c r="U93" s="231"/>
      <c r="V93" s="124" t="str">
        <f t="shared" si="189"/>
        <v/>
      </c>
      <c r="W93" s="125" t="str">
        <f t="shared" si="133"/>
        <v/>
      </c>
      <c r="X93" s="126" t="str">
        <f t="shared" si="190"/>
        <v/>
      </c>
      <c r="Y93" s="126" t="str">
        <f>IF($B93="","",VLOOKUP(X93,Depth!$A$4:$B$1004,2,1))</f>
        <v/>
      </c>
      <c r="Z93" s="127" t="str">
        <f t="shared" si="134"/>
        <v/>
      </c>
      <c r="AA93" s="128" t="str">
        <f t="shared" si="135"/>
        <v/>
      </c>
      <c r="AB93" s="129" t="str">
        <f t="shared" si="191"/>
        <v/>
      </c>
      <c r="AC93" s="129" t="str">
        <f t="shared" si="136"/>
        <v/>
      </c>
      <c r="AD93" s="31" t="str">
        <f t="shared" si="192"/>
        <v/>
      </c>
      <c r="AE93" s="128" t="str">
        <f t="shared" si="193"/>
        <v/>
      </c>
      <c r="AF93" s="130" t="str">
        <f t="shared" si="194"/>
        <v/>
      </c>
      <c r="AG93" s="122" t="str">
        <f t="shared" si="195"/>
        <v/>
      </c>
      <c r="AH93" s="131" t="str">
        <f t="shared" si="137"/>
        <v/>
      </c>
      <c r="AI93" s="132" t="str">
        <f t="shared" si="196"/>
        <v/>
      </c>
      <c r="AJ93" s="128"/>
      <c r="AK93" s="159" t="str">
        <f t="shared" si="197"/>
        <v/>
      </c>
      <c r="AL93" s="128" t="str">
        <f t="shared" si="198"/>
        <v/>
      </c>
      <c r="AM93" s="128" t="str">
        <f t="shared" si="199"/>
        <v/>
      </c>
      <c r="AN93" s="128" t="str">
        <f t="shared" si="200"/>
        <v/>
      </c>
      <c r="AO93" s="128" t="str">
        <f t="shared" si="139"/>
        <v/>
      </c>
      <c r="AP93" s="160" t="str">
        <f t="shared" si="201"/>
        <v/>
      </c>
      <c r="AQ93" s="31"/>
      <c r="AR93" s="174" t="str">
        <f>IF($B93="","",Air!$C$17*((J93-K93)/10)^Air!$C$28)</f>
        <v/>
      </c>
      <c r="AS93" s="36" t="str">
        <f>IF($B93="","",IF(E$8=B93,E$7,Air!$C$14/2*AR93^2))</f>
        <v/>
      </c>
      <c r="AT93" s="32" t="str">
        <f t="shared" si="202"/>
        <v/>
      </c>
      <c r="AU93" s="32" t="str">
        <f t="shared" si="203"/>
        <v/>
      </c>
      <c r="AV93" s="32" t="str">
        <f>IF($B93="","",Air!$I$11-AU93*Air!$C$14*Air!$I$10-AS93)</f>
        <v/>
      </c>
      <c r="AW93" s="175" t="str">
        <f t="shared" si="204"/>
        <v/>
      </c>
      <c r="AX93" s="175" t="str">
        <f>IF($B93="","",AW93*Air!$C$14*Air!$I$10)</f>
        <v/>
      </c>
      <c r="AY93" s="176" t="str">
        <f>IF($B93="","",AW93*Air!$D$14*Air!$I$10)</f>
        <v/>
      </c>
      <c r="AZ93" s="62"/>
      <c r="BA93" s="250" t="str">
        <f t="shared" si="140"/>
        <v/>
      </c>
      <c r="BB93" s="128" t="str">
        <f t="shared" si="205"/>
        <v/>
      </c>
      <c r="BC93" s="31" t="str">
        <f t="shared" si="206"/>
        <v/>
      </c>
      <c r="BD93" s="251" t="str">
        <f>IF($B93="","",$AO93*ABS(BC93)/Air!$M$8)</f>
        <v/>
      </c>
      <c r="BE93" s="31" t="str">
        <f t="shared" si="141"/>
        <v/>
      </c>
      <c r="BF93" s="251" t="str">
        <f>IF($B93="","",$AO93*ABS($AF93-BC93)/Air!$M$8)</f>
        <v/>
      </c>
      <c r="BG93" s="31" t="str">
        <f t="shared" si="142"/>
        <v/>
      </c>
      <c r="BH93" s="252" t="str">
        <f t="shared" si="143"/>
        <v/>
      </c>
      <c r="BI93" s="32" t="str">
        <f>IF($B93="","",(($AF93-BC93)/ABS($AF93-BC93))*Air!$D$14*BH93/2*(($AF93-BC93)^2)*$AI93*$C93)</f>
        <v/>
      </c>
      <c r="BJ93" s="32" t="str">
        <f>IF($B93="","",(-BC93/ABS(BC93))*Air!$D$14*BE93/8*(BC93^2)*$AM93*$C93)</f>
        <v/>
      </c>
      <c r="BK93" s="32" t="str">
        <f>IF($B93="","",$AK93*$C93*$E93*Air!$D$14*Air!$I$10)</f>
        <v/>
      </c>
      <c r="BL93" s="32" t="str">
        <f t="shared" si="207"/>
        <v/>
      </c>
      <c r="BM93" s="32" t="str">
        <f t="shared" si="144"/>
        <v/>
      </c>
      <c r="BN93" s="32" t="str">
        <f t="shared" si="208"/>
        <v/>
      </c>
      <c r="BO93" s="254" t="str">
        <f t="shared" si="145"/>
        <v/>
      </c>
      <c r="BP93" s="243"/>
      <c r="BQ93" s="243"/>
      <c r="BR93" s="32" t="str">
        <f t="shared" si="146"/>
        <v/>
      </c>
      <c r="BS93" s="243" t="str">
        <f t="shared" si="147"/>
        <v/>
      </c>
      <c r="BT93" s="243" t="str">
        <f>IF($B93="","",IF(BO93="out",-(BS93*$I93*(2*ABS(BR93)/Air!$D$14)^0.5),(BS93*$I93*(2*ABS(BR93)/Air!$C$14)^0.5)))</f>
        <v/>
      </c>
      <c r="BU93" s="32" t="str">
        <f t="shared" si="148"/>
        <v/>
      </c>
      <c r="BV93" s="217" t="str">
        <f t="shared" si="209"/>
        <v/>
      </c>
      <c r="BW93" s="31" t="str">
        <f t="shared" si="149"/>
        <v/>
      </c>
      <c r="BX93" s="251" t="str">
        <f>IF($B93="","",$AO93*ABS(BW93)/Air!$M$8)</f>
        <v/>
      </c>
      <c r="BY93" s="31" t="str">
        <f t="shared" si="150"/>
        <v/>
      </c>
      <c r="BZ93" s="251" t="str">
        <f>IF($B93="","",$AO93*ABS($AF93-BW93)/Air!$M$8)</f>
        <v/>
      </c>
      <c r="CA93" s="31" t="str">
        <f t="shared" si="151"/>
        <v/>
      </c>
      <c r="CB93" s="31" t="str">
        <f t="shared" si="152"/>
        <v/>
      </c>
      <c r="CC93" s="32" t="str">
        <f>IF($B93="","",(($AF93-BW93)/ABS($AF93-BW93))*Air!$D$14*CB93/2*(($AF93-BW93)^2)*$AI93*$C93)</f>
        <v/>
      </c>
      <c r="CD93" s="32" t="str">
        <f>IF($B93="","",(-BW93/ABS(BW93))*Air!$D$14*BY93/8*(BW93^2)*$AM93*$C93)</f>
        <v/>
      </c>
      <c r="CE93" s="32" t="str">
        <f>IF($B93="","",$AK93*$C93*$E93*Air!$D$14*Air!$I$10)</f>
        <v/>
      </c>
      <c r="CF93" s="32" t="str">
        <f t="shared" si="210"/>
        <v/>
      </c>
      <c r="CG93" s="32" t="str">
        <f t="shared" si="153"/>
        <v/>
      </c>
      <c r="CH93" s="32" t="str">
        <f t="shared" si="211"/>
        <v/>
      </c>
      <c r="CI93" s="254" t="str">
        <f t="shared" si="154"/>
        <v/>
      </c>
      <c r="CJ93" s="243"/>
      <c r="CK93" s="243"/>
      <c r="CL93" s="32" t="str">
        <f t="shared" si="155"/>
        <v/>
      </c>
      <c r="CM93" s="243" t="str">
        <f t="shared" si="156"/>
        <v/>
      </c>
      <c r="CN93" s="243" t="str">
        <f>IF($B93="","",IF(CI93="out",-(CM93*$I93*(2*ABS(CL93)/Air!$D$14)^0.5),(CM93*$I93*(2*ABS(CL93)/Air!$C$14)^0.5)))</f>
        <v/>
      </c>
      <c r="CO93" s="32" t="str">
        <f t="shared" si="157"/>
        <v/>
      </c>
      <c r="CP93" s="217" t="str">
        <f t="shared" si="212"/>
        <v/>
      </c>
      <c r="CQ93" s="31" t="str">
        <f t="shared" si="158"/>
        <v/>
      </c>
      <c r="CR93" s="251" t="str">
        <f>IF($B93="","",$AO93*ABS(CQ93)/Air!$M$8)</f>
        <v/>
      </c>
      <c r="CS93" s="31" t="str">
        <f t="shared" si="159"/>
        <v/>
      </c>
      <c r="CT93" s="251" t="str">
        <f>IF($B93="","",$AO93*ABS($AF93-CQ93)/Air!$M$8)</f>
        <v/>
      </c>
      <c r="CU93" s="31" t="str">
        <f t="shared" si="160"/>
        <v/>
      </c>
      <c r="CV93" s="31" t="str">
        <f t="shared" si="161"/>
        <v/>
      </c>
      <c r="CW93" s="32" t="str">
        <f>IF($B93="","",(($AF93-CQ93)/ABS($AF93-CQ93))*Air!$D$14*CV93/2*(($AF93-CQ93)^2)*$AI93*$C93)</f>
        <v/>
      </c>
      <c r="CX93" s="32" t="str">
        <f>IF($B93="","",(-CQ93/ABS(CQ93))*Air!$D$14*CS93/8*(CQ93^2)*$AM93*$C93)</f>
        <v/>
      </c>
      <c r="CY93" s="32" t="str">
        <f>IF($B93="","",$AK93*$C93*$E93*Air!$D$14*Air!$I$10)</f>
        <v/>
      </c>
      <c r="CZ93" s="32" t="str">
        <f t="shared" si="213"/>
        <v/>
      </c>
      <c r="DA93" s="32" t="str">
        <f t="shared" si="162"/>
        <v/>
      </c>
      <c r="DB93" s="32" t="str">
        <f t="shared" si="214"/>
        <v/>
      </c>
      <c r="DC93" s="254" t="str">
        <f t="shared" si="163"/>
        <v/>
      </c>
      <c r="DD93" s="243"/>
      <c r="DE93" s="243"/>
      <c r="DF93" s="32" t="str">
        <f t="shared" si="164"/>
        <v/>
      </c>
      <c r="DG93" s="243" t="str">
        <f t="shared" si="165"/>
        <v/>
      </c>
      <c r="DH93" s="243" t="str">
        <f>IF($B93="","",IF(DC93="out",-(DG93*$I93*(2*ABS(DF93)/Air!$D$14)^0.5),(DG93*$I93*(2*ABS(DF93)/Air!$C$14)^0.5)))</f>
        <v/>
      </c>
      <c r="DI93" s="32" t="str">
        <f t="shared" si="166"/>
        <v/>
      </c>
      <c r="DJ93" s="217" t="str">
        <f t="shared" si="215"/>
        <v/>
      </c>
      <c r="DK93" s="31" t="str">
        <f t="shared" si="167"/>
        <v/>
      </c>
      <c r="DL93" s="251" t="str">
        <f>IF($B93="","",$AO93*ABS(DK93)/Air!$M$8)</f>
        <v/>
      </c>
      <c r="DM93" s="31" t="str">
        <f t="shared" si="168"/>
        <v/>
      </c>
      <c r="DN93" s="251" t="str">
        <f>IF($B93="","",$AO93*ABS($AF93-DK93)/Air!$M$8)</f>
        <v/>
      </c>
      <c r="DO93" s="31" t="str">
        <f t="shared" si="169"/>
        <v/>
      </c>
      <c r="DP93" s="31" t="str">
        <f t="shared" si="170"/>
        <v/>
      </c>
      <c r="DQ93" s="32" t="str">
        <f>IF($B93="","",(($AF93-DK93)/ABS($AF93-DK93))*Air!$D$14*DP93/2*(($AF93-DK93)^2)*$AI93*$C93)</f>
        <v/>
      </c>
      <c r="DR93" s="32" t="str">
        <f>IF($B93="","",(-DK93/ABS(DK93))*Air!$D$14*DM93/8*(DK93^2)*$AM93*$C93)</f>
        <v/>
      </c>
      <c r="DS93" s="32" t="str">
        <f>IF($B93="","",$AK93*$C93*$E93*Air!$D$14*Air!$I$10)</f>
        <v/>
      </c>
      <c r="DT93" s="32" t="str">
        <f t="shared" si="216"/>
        <v/>
      </c>
      <c r="DU93" s="32" t="str">
        <f t="shared" si="171"/>
        <v/>
      </c>
      <c r="DV93" s="32" t="str">
        <f t="shared" si="217"/>
        <v/>
      </c>
      <c r="DW93" s="254" t="str">
        <f t="shared" si="172"/>
        <v/>
      </c>
      <c r="DX93" s="243"/>
      <c r="DY93" s="243"/>
      <c r="DZ93" s="32" t="str">
        <f t="shared" si="173"/>
        <v/>
      </c>
      <c r="EA93" s="243" t="str">
        <f t="shared" si="174"/>
        <v/>
      </c>
      <c r="EB93" s="243" t="str">
        <f>IF($B93="","",IF(DW93="out",-(EA93*$I93*(2*ABS(DZ93)/Air!$D$14)^0.5),(EA93*$I93*(2*ABS(DZ93)/Air!$C$14)^0.5)))</f>
        <v/>
      </c>
      <c r="EC93" s="32" t="str">
        <f t="shared" si="175"/>
        <v/>
      </c>
      <c r="ED93" s="217" t="str">
        <f t="shared" si="218"/>
        <v/>
      </c>
      <c r="EE93" s="31" t="str">
        <f t="shared" si="176"/>
        <v/>
      </c>
      <c r="EF93" s="251" t="str">
        <f>IF($B93="","",$AO93*ABS(EE93)/Air!$M$8)</f>
        <v/>
      </c>
      <c r="EG93" s="31" t="str">
        <f t="shared" si="177"/>
        <v/>
      </c>
      <c r="EH93" s="251" t="str">
        <f>IF($B93="","",$AO93*ABS($AF93-EE93)/Air!$M$8)</f>
        <v/>
      </c>
      <c r="EI93" s="31" t="str">
        <f t="shared" si="178"/>
        <v/>
      </c>
      <c r="EJ93" s="31" t="str">
        <f t="shared" si="179"/>
        <v/>
      </c>
      <c r="EK93" s="32" t="str">
        <f>IF($B93="","",(($AF93-EE93)/ABS($AF93-EE93))*Air!$D$14*EJ93/2*(($AF93-EE93)^2)*$AI93*$C93)</f>
        <v/>
      </c>
      <c r="EL93" s="32" t="str">
        <f>IF($B93="","",(-EE93/ABS(EE93))*Air!$D$14*EG93/8*(EE93^2)*$AM93*$C93)</f>
        <v/>
      </c>
      <c r="EM93" s="32" t="str">
        <f>IF($B93="","",$AK93*$C93*$E93*Air!$D$14*Air!$I$10)</f>
        <v/>
      </c>
      <c r="EN93" s="32" t="str">
        <f t="shared" si="219"/>
        <v/>
      </c>
      <c r="EO93" s="32" t="str">
        <f t="shared" si="180"/>
        <v/>
      </c>
      <c r="EP93" s="32" t="str">
        <f t="shared" si="220"/>
        <v/>
      </c>
      <c r="EQ93" s="254" t="str">
        <f t="shared" si="181"/>
        <v/>
      </c>
      <c r="ER93" s="243"/>
      <c r="ES93" s="243"/>
      <c r="ET93" s="32" t="str">
        <f t="shared" si="182"/>
        <v/>
      </c>
      <c r="EU93" s="243" t="str">
        <f t="shared" si="183"/>
        <v/>
      </c>
      <c r="EV93" s="243" t="str">
        <f>IF($B93="","",IF(EQ93="out",-(EU93*$I93*(2*ABS(ET93)/Air!$D$14)^0.5),(EU93*$I93*(2*ABS(ET93)/Air!$C$14)^0.5)))</f>
        <v/>
      </c>
      <c r="EW93" s="32" t="str">
        <f t="shared" si="184"/>
        <v/>
      </c>
      <c r="EX93" s="259" t="str">
        <f t="shared" si="221"/>
        <v/>
      </c>
    </row>
    <row r="94" spans="1:154" customFormat="1" x14ac:dyDescent="0.2">
      <c r="A94" s="61"/>
      <c r="B94" s="247"/>
      <c r="C94" s="247"/>
      <c r="D94" s="247"/>
      <c r="E94" s="247"/>
      <c r="F94" s="247"/>
      <c r="G94" s="239"/>
      <c r="H94" s="239"/>
      <c r="I94" s="239"/>
      <c r="J94" s="239"/>
      <c r="K94" s="239"/>
      <c r="L94" s="62"/>
      <c r="M94" s="247"/>
      <c r="N94" s="247"/>
      <c r="O94" s="63"/>
      <c r="P94" s="92" t="str">
        <f t="shared" si="185"/>
        <v/>
      </c>
      <c r="Q94" s="93" t="str">
        <f t="shared" si="138"/>
        <v/>
      </c>
      <c r="R94" s="99" t="str">
        <f t="shared" si="186"/>
        <v/>
      </c>
      <c r="S94" s="100" t="str">
        <f t="shared" si="187"/>
        <v/>
      </c>
      <c r="T94" s="95" t="str">
        <f t="shared" si="188"/>
        <v/>
      </c>
      <c r="U94" s="231"/>
      <c r="V94" s="124" t="str">
        <f t="shared" si="189"/>
        <v/>
      </c>
      <c r="W94" s="125" t="str">
        <f t="shared" si="133"/>
        <v/>
      </c>
      <c r="X94" s="126" t="str">
        <f t="shared" si="190"/>
        <v/>
      </c>
      <c r="Y94" s="126" t="str">
        <f>IF($B94="","",VLOOKUP(X94,Depth!$A$4:$B$1004,2,1))</f>
        <v/>
      </c>
      <c r="Z94" s="127" t="str">
        <f t="shared" si="134"/>
        <v/>
      </c>
      <c r="AA94" s="128" t="str">
        <f t="shared" si="135"/>
        <v/>
      </c>
      <c r="AB94" s="129" t="str">
        <f t="shared" si="191"/>
        <v/>
      </c>
      <c r="AC94" s="129" t="str">
        <f t="shared" si="136"/>
        <v/>
      </c>
      <c r="AD94" s="31" t="str">
        <f t="shared" si="192"/>
        <v/>
      </c>
      <c r="AE94" s="128" t="str">
        <f t="shared" si="193"/>
        <v/>
      </c>
      <c r="AF94" s="130" t="str">
        <f t="shared" si="194"/>
        <v/>
      </c>
      <c r="AG94" s="122" t="str">
        <f t="shared" si="195"/>
        <v/>
      </c>
      <c r="AH94" s="131" t="str">
        <f t="shared" si="137"/>
        <v/>
      </c>
      <c r="AI94" s="132" t="str">
        <f t="shared" si="196"/>
        <v/>
      </c>
      <c r="AJ94" s="128"/>
      <c r="AK94" s="159" t="str">
        <f t="shared" si="197"/>
        <v/>
      </c>
      <c r="AL94" s="128" t="str">
        <f t="shared" si="198"/>
        <v/>
      </c>
      <c r="AM94" s="128" t="str">
        <f t="shared" si="199"/>
        <v/>
      </c>
      <c r="AN94" s="128" t="str">
        <f t="shared" si="200"/>
        <v/>
      </c>
      <c r="AO94" s="128" t="str">
        <f t="shared" si="139"/>
        <v/>
      </c>
      <c r="AP94" s="160" t="str">
        <f t="shared" si="201"/>
        <v/>
      </c>
      <c r="AQ94" s="31"/>
      <c r="AR94" s="174" t="str">
        <f>IF($B94="","",Air!$C$17*((J94-K94)/10)^Air!$C$28)</f>
        <v/>
      </c>
      <c r="AS94" s="36" t="str">
        <f>IF($B94="","",IF(E$8=B94,E$7,Air!$C$14/2*AR94^2))</f>
        <v/>
      </c>
      <c r="AT94" s="32" t="str">
        <f t="shared" si="202"/>
        <v/>
      </c>
      <c r="AU94" s="32" t="str">
        <f t="shared" si="203"/>
        <v/>
      </c>
      <c r="AV94" s="32" t="str">
        <f>IF($B94="","",Air!$I$11-AU94*Air!$C$14*Air!$I$10-AS94)</f>
        <v/>
      </c>
      <c r="AW94" s="175" t="str">
        <f t="shared" si="204"/>
        <v/>
      </c>
      <c r="AX94" s="175" t="str">
        <f>IF($B94="","",AW94*Air!$C$14*Air!$I$10)</f>
        <v/>
      </c>
      <c r="AY94" s="176" t="str">
        <f>IF($B94="","",AW94*Air!$D$14*Air!$I$10)</f>
        <v/>
      </c>
      <c r="AZ94" s="62"/>
      <c r="BA94" s="250" t="str">
        <f t="shared" si="140"/>
        <v/>
      </c>
      <c r="BB94" s="128" t="str">
        <f t="shared" si="205"/>
        <v/>
      </c>
      <c r="BC94" s="31" t="str">
        <f t="shared" si="206"/>
        <v/>
      </c>
      <c r="BD94" s="251" t="str">
        <f>IF($B94="","",$AO94*ABS(BC94)/Air!$M$8)</f>
        <v/>
      </c>
      <c r="BE94" s="31" t="str">
        <f t="shared" si="141"/>
        <v/>
      </c>
      <c r="BF94" s="251" t="str">
        <f>IF($B94="","",$AO94*ABS($AF94-BC94)/Air!$M$8)</f>
        <v/>
      </c>
      <c r="BG94" s="31" t="str">
        <f t="shared" si="142"/>
        <v/>
      </c>
      <c r="BH94" s="252" t="str">
        <f t="shared" si="143"/>
        <v/>
      </c>
      <c r="BI94" s="32" t="str">
        <f>IF($B94="","",(($AF94-BC94)/ABS($AF94-BC94))*Air!$D$14*BH94/2*(($AF94-BC94)^2)*$AI94*$C94)</f>
        <v/>
      </c>
      <c r="BJ94" s="32" t="str">
        <f>IF($B94="","",(-BC94/ABS(BC94))*Air!$D$14*BE94/8*(BC94^2)*$AM94*$C94)</f>
        <v/>
      </c>
      <c r="BK94" s="32" t="str">
        <f>IF($B94="","",$AK94*$C94*$E94*Air!$D$14*Air!$I$10)</f>
        <v/>
      </c>
      <c r="BL94" s="32" t="str">
        <f t="shared" si="207"/>
        <v/>
      </c>
      <c r="BM94" s="32" t="str">
        <f t="shared" si="144"/>
        <v/>
      </c>
      <c r="BN94" s="32" t="str">
        <f t="shared" si="208"/>
        <v/>
      </c>
      <c r="BO94" s="254" t="str">
        <f t="shared" si="145"/>
        <v/>
      </c>
      <c r="BP94" s="243"/>
      <c r="BQ94" s="243"/>
      <c r="BR94" s="32" t="str">
        <f t="shared" si="146"/>
        <v/>
      </c>
      <c r="BS94" s="243" t="str">
        <f t="shared" si="147"/>
        <v/>
      </c>
      <c r="BT94" s="243" t="str">
        <f>IF($B94="","",IF(BO94="out",-(BS94*$I94*(2*ABS(BR94)/Air!$D$14)^0.5),(BS94*$I94*(2*ABS(BR94)/Air!$C$14)^0.5)))</f>
        <v/>
      </c>
      <c r="BU94" s="32" t="str">
        <f t="shared" si="148"/>
        <v/>
      </c>
      <c r="BV94" s="217" t="str">
        <f t="shared" si="209"/>
        <v/>
      </c>
      <c r="BW94" s="31" t="str">
        <f t="shared" si="149"/>
        <v/>
      </c>
      <c r="BX94" s="251" t="str">
        <f>IF($B94="","",$AO94*ABS(BW94)/Air!$M$8)</f>
        <v/>
      </c>
      <c r="BY94" s="31" t="str">
        <f t="shared" si="150"/>
        <v/>
      </c>
      <c r="BZ94" s="251" t="str">
        <f>IF($B94="","",$AO94*ABS($AF94-BW94)/Air!$M$8)</f>
        <v/>
      </c>
      <c r="CA94" s="31" t="str">
        <f t="shared" si="151"/>
        <v/>
      </c>
      <c r="CB94" s="31" t="str">
        <f t="shared" si="152"/>
        <v/>
      </c>
      <c r="CC94" s="32" t="str">
        <f>IF($B94="","",(($AF94-BW94)/ABS($AF94-BW94))*Air!$D$14*CB94/2*(($AF94-BW94)^2)*$AI94*$C94)</f>
        <v/>
      </c>
      <c r="CD94" s="32" t="str">
        <f>IF($B94="","",(-BW94/ABS(BW94))*Air!$D$14*BY94/8*(BW94^2)*$AM94*$C94)</f>
        <v/>
      </c>
      <c r="CE94" s="32" t="str">
        <f>IF($B94="","",$AK94*$C94*$E94*Air!$D$14*Air!$I$10)</f>
        <v/>
      </c>
      <c r="CF94" s="32" t="str">
        <f t="shared" si="210"/>
        <v/>
      </c>
      <c r="CG94" s="32" t="str">
        <f t="shared" si="153"/>
        <v/>
      </c>
      <c r="CH94" s="32" t="str">
        <f t="shared" si="211"/>
        <v/>
      </c>
      <c r="CI94" s="254" t="str">
        <f t="shared" si="154"/>
        <v/>
      </c>
      <c r="CJ94" s="243"/>
      <c r="CK94" s="243"/>
      <c r="CL94" s="32" t="str">
        <f t="shared" si="155"/>
        <v/>
      </c>
      <c r="CM94" s="243" t="str">
        <f t="shared" si="156"/>
        <v/>
      </c>
      <c r="CN94" s="243" t="str">
        <f>IF($B94="","",IF(CI94="out",-(CM94*$I94*(2*ABS(CL94)/Air!$D$14)^0.5),(CM94*$I94*(2*ABS(CL94)/Air!$C$14)^0.5)))</f>
        <v/>
      </c>
      <c r="CO94" s="32" t="str">
        <f t="shared" si="157"/>
        <v/>
      </c>
      <c r="CP94" s="217" t="str">
        <f t="shared" si="212"/>
        <v/>
      </c>
      <c r="CQ94" s="31" t="str">
        <f t="shared" si="158"/>
        <v/>
      </c>
      <c r="CR94" s="251" t="str">
        <f>IF($B94="","",$AO94*ABS(CQ94)/Air!$M$8)</f>
        <v/>
      </c>
      <c r="CS94" s="31" t="str">
        <f t="shared" si="159"/>
        <v/>
      </c>
      <c r="CT94" s="251" t="str">
        <f>IF($B94="","",$AO94*ABS($AF94-CQ94)/Air!$M$8)</f>
        <v/>
      </c>
      <c r="CU94" s="31" t="str">
        <f t="shared" si="160"/>
        <v/>
      </c>
      <c r="CV94" s="31" t="str">
        <f t="shared" si="161"/>
        <v/>
      </c>
      <c r="CW94" s="32" t="str">
        <f>IF($B94="","",(($AF94-CQ94)/ABS($AF94-CQ94))*Air!$D$14*CV94/2*(($AF94-CQ94)^2)*$AI94*$C94)</f>
        <v/>
      </c>
      <c r="CX94" s="32" t="str">
        <f>IF($B94="","",(-CQ94/ABS(CQ94))*Air!$D$14*CS94/8*(CQ94^2)*$AM94*$C94)</f>
        <v/>
      </c>
      <c r="CY94" s="32" t="str">
        <f>IF($B94="","",$AK94*$C94*$E94*Air!$D$14*Air!$I$10)</f>
        <v/>
      </c>
      <c r="CZ94" s="32" t="str">
        <f t="shared" si="213"/>
        <v/>
      </c>
      <c r="DA94" s="32" t="str">
        <f t="shared" si="162"/>
        <v/>
      </c>
      <c r="DB94" s="32" t="str">
        <f t="shared" si="214"/>
        <v/>
      </c>
      <c r="DC94" s="254" t="str">
        <f t="shared" si="163"/>
        <v/>
      </c>
      <c r="DD94" s="243"/>
      <c r="DE94" s="243"/>
      <c r="DF94" s="32" t="str">
        <f t="shared" si="164"/>
        <v/>
      </c>
      <c r="DG94" s="243" t="str">
        <f t="shared" si="165"/>
        <v/>
      </c>
      <c r="DH94" s="243" t="str">
        <f>IF($B94="","",IF(DC94="out",-(DG94*$I94*(2*ABS(DF94)/Air!$D$14)^0.5),(DG94*$I94*(2*ABS(DF94)/Air!$C$14)^0.5)))</f>
        <v/>
      </c>
      <c r="DI94" s="32" t="str">
        <f t="shared" si="166"/>
        <v/>
      </c>
      <c r="DJ94" s="217" t="str">
        <f t="shared" si="215"/>
        <v/>
      </c>
      <c r="DK94" s="31" t="str">
        <f t="shared" si="167"/>
        <v/>
      </c>
      <c r="DL94" s="251" t="str">
        <f>IF($B94="","",$AO94*ABS(DK94)/Air!$M$8)</f>
        <v/>
      </c>
      <c r="DM94" s="31" t="str">
        <f t="shared" si="168"/>
        <v/>
      </c>
      <c r="DN94" s="251" t="str">
        <f>IF($B94="","",$AO94*ABS($AF94-DK94)/Air!$M$8)</f>
        <v/>
      </c>
      <c r="DO94" s="31" t="str">
        <f t="shared" si="169"/>
        <v/>
      </c>
      <c r="DP94" s="31" t="str">
        <f t="shared" si="170"/>
        <v/>
      </c>
      <c r="DQ94" s="32" t="str">
        <f>IF($B94="","",(($AF94-DK94)/ABS($AF94-DK94))*Air!$D$14*DP94/2*(($AF94-DK94)^2)*$AI94*$C94)</f>
        <v/>
      </c>
      <c r="DR94" s="32" t="str">
        <f>IF($B94="","",(-DK94/ABS(DK94))*Air!$D$14*DM94/8*(DK94^2)*$AM94*$C94)</f>
        <v/>
      </c>
      <c r="DS94" s="32" t="str">
        <f>IF($B94="","",$AK94*$C94*$E94*Air!$D$14*Air!$I$10)</f>
        <v/>
      </c>
      <c r="DT94" s="32" t="str">
        <f t="shared" si="216"/>
        <v/>
      </c>
      <c r="DU94" s="32" t="str">
        <f t="shared" si="171"/>
        <v/>
      </c>
      <c r="DV94" s="32" t="str">
        <f t="shared" si="217"/>
        <v/>
      </c>
      <c r="DW94" s="254" t="str">
        <f t="shared" si="172"/>
        <v/>
      </c>
      <c r="DX94" s="243"/>
      <c r="DY94" s="243"/>
      <c r="DZ94" s="32" t="str">
        <f t="shared" si="173"/>
        <v/>
      </c>
      <c r="EA94" s="243" t="str">
        <f t="shared" si="174"/>
        <v/>
      </c>
      <c r="EB94" s="243" t="str">
        <f>IF($B94="","",IF(DW94="out",-(EA94*$I94*(2*ABS(DZ94)/Air!$D$14)^0.5),(EA94*$I94*(2*ABS(DZ94)/Air!$C$14)^0.5)))</f>
        <v/>
      </c>
      <c r="EC94" s="32" t="str">
        <f t="shared" si="175"/>
        <v/>
      </c>
      <c r="ED94" s="217" t="str">
        <f t="shared" si="218"/>
        <v/>
      </c>
      <c r="EE94" s="31" t="str">
        <f t="shared" si="176"/>
        <v/>
      </c>
      <c r="EF94" s="251" t="str">
        <f>IF($B94="","",$AO94*ABS(EE94)/Air!$M$8)</f>
        <v/>
      </c>
      <c r="EG94" s="31" t="str">
        <f t="shared" si="177"/>
        <v/>
      </c>
      <c r="EH94" s="251" t="str">
        <f>IF($B94="","",$AO94*ABS($AF94-EE94)/Air!$M$8)</f>
        <v/>
      </c>
      <c r="EI94" s="31" t="str">
        <f t="shared" si="178"/>
        <v/>
      </c>
      <c r="EJ94" s="31" t="str">
        <f t="shared" si="179"/>
        <v/>
      </c>
      <c r="EK94" s="32" t="str">
        <f>IF($B94="","",(($AF94-EE94)/ABS($AF94-EE94))*Air!$D$14*EJ94/2*(($AF94-EE94)^2)*$AI94*$C94)</f>
        <v/>
      </c>
      <c r="EL94" s="32" t="str">
        <f>IF($B94="","",(-EE94/ABS(EE94))*Air!$D$14*EG94/8*(EE94^2)*$AM94*$C94)</f>
        <v/>
      </c>
      <c r="EM94" s="32" t="str">
        <f>IF($B94="","",$AK94*$C94*$E94*Air!$D$14*Air!$I$10)</f>
        <v/>
      </c>
      <c r="EN94" s="32" t="str">
        <f t="shared" si="219"/>
        <v/>
      </c>
      <c r="EO94" s="32" t="str">
        <f t="shared" si="180"/>
        <v/>
      </c>
      <c r="EP94" s="32" t="str">
        <f t="shared" si="220"/>
        <v/>
      </c>
      <c r="EQ94" s="254" t="str">
        <f t="shared" si="181"/>
        <v/>
      </c>
      <c r="ER94" s="243"/>
      <c r="ES94" s="243"/>
      <c r="ET94" s="32" t="str">
        <f t="shared" si="182"/>
        <v/>
      </c>
      <c r="EU94" s="243" t="str">
        <f t="shared" si="183"/>
        <v/>
      </c>
      <c r="EV94" s="243" t="str">
        <f>IF($B94="","",IF(EQ94="out",-(EU94*$I94*(2*ABS(ET94)/Air!$D$14)^0.5),(EU94*$I94*(2*ABS(ET94)/Air!$C$14)^0.5)))</f>
        <v/>
      </c>
      <c r="EW94" s="32" t="str">
        <f t="shared" si="184"/>
        <v/>
      </c>
      <c r="EX94" s="259" t="str">
        <f t="shared" si="221"/>
        <v/>
      </c>
    </row>
    <row r="95" spans="1:154" customFormat="1" x14ac:dyDescent="0.2">
      <c r="A95" s="61"/>
      <c r="B95" s="247"/>
      <c r="C95" s="247"/>
      <c r="D95" s="247"/>
      <c r="E95" s="247"/>
      <c r="F95" s="247"/>
      <c r="G95" s="239"/>
      <c r="H95" s="239"/>
      <c r="I95" s="239"/>
      <c r="J95" s="239"/>
      <c r="K95" s="239"/>
      <c r="L95" s="62"/>
      <c r="M95" s="247"/>
      <c r="N95" s="247"/>
      <c r="O95" s="63"/>
      <c r="P95" s="92" t="str">
        <f t="shared" si="185"/>
        <v/>
      </c>
      <c r="Q95" s="93" t="str">
        <f t="shared" si="138"/>
        <v/>
      </c>
      <c r="R95" s="99" t="str">
        <f t="shared" si="186"/>
        <v/>
      </c>
      <c r="S95" s="100" t="str">
        <f t="shared" si="187"/>
        <v/>
      </c>
      <c r="T95" s="95" t="str">
        <f t="shared" si="188"/>
        <v/>
      </c>
      <c r="U95" s="231"/>
      <c r="V95" s="124" t="str">
        <f t="shared" si="189"/>
        <v/>
      </c>
      <c r="W95" s="125" t="str">
        <f t="shared" si="133"/>
        <v/>
      </c>
      <c r="X95" s="126" t="str">
        <f t="shared" si="190"/>
        <v/>
      </c>
      <c r="Y95" s="126" t="str">
        <f>IF($B95="","",VLOOKUP(X95,Depth!$A$4:$B$1004,2,1))</f>
        <v/>
      </c>
      <c r="Z95" s="127" t="str">
        <f t="shared" si="134"/>
        <v/>
      </c>
      <c r="AA95" s="128" t="str">
        <f t="shared" si="135"/>
        <v/>
      </c>
      <c r="AB95" s="129" t="str">
        <f t="shared" si="191"/>
        <v/>
      </c>
      <c r="AC95" s="129" t="str">
        <f t="shared" si="136"/>
        <v/>
      </c>
      <c r="AD95" s="31" t="str">
        <f t="shared" si="192"/>
        <v/>
      </c>
      <c r="AE95" s="128" t="str">
        <f t="shared" si="193"/>
        <v/>
      </c>
      <c r="AF95" s="130" t="str">
        <f t="shared" si="194"/>
        <v/>
      </c>
      <c r="AG95" s="122" t="str">
        <f t="shared" si="195"/>
        <v/>
      </c>
      <c r="AH95" s="131" t="str">
        <f t="shared" si="137"/>
        <v/>
      </c>
      <c r="AI95" s="132" t="str">
        <f t="shared" si="196"/>
        <v/>
      </c>
      <c r="AJ95" s="128"/>
      <c r="AK95" s="159" t="str">
        <f t="shared" si="197"/>
        <v/>
      </c>
      <c r="AL95" s="128" t="str">
        <f t="shared" si="198"/>
        <v/>
      </c>
      <c r="AM95" s="128" t="str">
        <f t="shared" si="199"/>
        <v/>
      </c>
      <c r="AN95" s="128" t="str">
        <f t="shared" si="200"/>
        <v/>
      </c>
      <c r="AO95" s="128" t="str">
        <f t="shared" si="139"/>
        <v/>
      </c>
      <c r="AP95" s="160" t="str">
        <f t="shared" si="201"/>
        <v/>
      </c>
      <c r="AQ95" s="31"/>
      <c r="AR95" s="174" t="str">
        <f>IF($B95="","",Air!$C$17*((J95-K95)/10)^Air!$C$28)</f>
        <v/>
      </c>
      <c r="AS95" s="36" t="str">
        <f>IF($B95="","",IF(E$8=B95,E$7,Air!$C$14/2*AR95^2))</f>
        <v/>
      </c>
      <c r="AT95" s="32" t="str">
        <f t="shared" si="202"/>
        <v/>
      </c>
      <c r="AU95" s="32" t="str">
        <f t="shared" si="203"/>
        <v/>
      </c>
      <c r="AV95" s="32" t="str">
        <f>IF($B95="","",Air!$I$11-AU95*Air!$C$14*Air!$I$10-AS95)</f>
        <v/>
      </c>
      <c r="AW95" s="175" t="str">
        <f t="shared" si="204"/>
        <v/>
      </c>
      <c r="AX95" s="175" t="str">
        <f>IF($B95="","",AW95*Air!$C$14*Air!$I$10)</f>
        <v/>
      </c>
      <c r="AY95" s="176" t="str">
        <f>IF($B95="","",AW95*Air!$D$14*Air!$I$10)</f>
        <v/>
      </c>
      <c r="AZ95" s="62"/>
      <c r="BA95" s="250" t="str">
        <f t="shared" si="140"/>
        <v/>
      </c>
      <c r="BB95" s="128" t="str">
        <f t="shared" si="205"/>
        <v/>
      </c>
      <c r="BC95" s="31" t="str">
        <f t="shared" si="206"/>
        <v/>
      </c>
      <c r="BD95" s="251" t="str">
        <f>IF($B95="","",$AO95*ABS(BC95)/Air!$M$8)</f>
        <v/>
      </c>
      <c r="BE95" s="31" t="str">
        <f t="shared" si="141"/>
        <v/>
      </c>
      <c r="BF95" s="251" t="str">
        <f>IF($B95="","",$AO95*ABS($AF95-BC95)/Air!$M$8)</f>
        <v/>
      </c>
      <c r="BG95" s="31" t="str">
        <f t="shared" si="142"/>
        <v/>
      </c>
      <c r="BH95" s="252" t="str">
        <f t="shared" si="143"/>
        <v/>
      </c>
      <c r="BI95" s="32" t="str">
        <f>IF($B95="","",(($AF95-BC95)/ABS($AF95-BC95))*Air!$D$14*BH95/2*(($AF95-BC95)^2)*$AI95*$C95)</f>
        <v/>
      </c>
      <c r="BJ95" s="32" t="str">
        <f>IF($B95="","",(-BC95/ABS(BC95))*Air!$D$14*BE95/8*(BC95^2)*$AM95*$C95)</f>
        <v/>
      </c>
      <c r="BK95" s="32" t="str">
        <f>IF($B95="","",$AK95*$C95*$E95*Air!$D$14*Air!$I$10)</f>
        <v/>
      </c>
      <c r="BL95" s="32" t="str">
        <f t="shared" si="207"/>
        <v/>
      </c>
      <c r="BM95" s="32" t="str">
        <f t="shared" si="144"/>
        <v/>
      </c>
      <c r="BN95" s="32" t="str">
        <f t="shared" si="208"/>
        <v/>
      </c>
      <c r="BO95" s="254" t="str">
        <f t="shared" si="145"/>
        <v/>
      </c>
      <c r="BP95" s="243"/>
      <c r="BQ95" s="243"/>
      <c r="BR95" s="32" t="str">
        <f t="shared" si="146"/>
        <v/>
      </c>
      <c r="BS95" s="243" t="str">
        <f t="shared" si="147"/>
        <v/>
      </c>
      <c r="BT95" s="243" t="str">
        <f>IF($B95="","",IF(BO95="out",-(BS95*$I95*(2*ABS(BR95)/Air!$D$14)^0.5),(BS95*$I95*(2*ABS(BR95)/Air!$C$14)^0.5)))</f>
        <v/>
      </c>
      <c r="BU95" s="32" t="str">
        <f t="shared" si="148"/>
        <v/>
      </c>
      <c r="BV95" s="217" t="str">
        <f t="shared" si="209"/>
        <v/>
      </c>
      <c r="BW95" s="31" t="str">
        <f t="shared" si="149"/>
        <v/>
      </c>
      <c r="BX95" s="251" t="str">
        <f>IF($B95="","",$AO95*ABS(BW95)/Air!$M$8)</f>
        <v/>
      </c>
      <c r="BY95" s="31" t="str">
        <f t="shared" si="150"/>
        <v/>
      </c>
      <c r="BZ95" s="251" t="str">
        <f>IF($B95="","",$AO95*ABS($AF95-BW95)/Air!$M$8)</f>
        <v/>
      </c>
      <c r="CA95" s="31" t="str">
        <f t="shared" si="151"/>
        <v/>
      </c>
      <c r="CB95" s="31" t="str">
        <f t="shared" si="152"/>
        <v/>
      </c>
      <c r="CC95" s="32" t="str">
        <f>IF($B95="","",(($AF95-BW95)/ABS($AF95-BW95))*Air!$D$14*CB95/2*(($AF95-BW95)^2)*$AI95*$C95)</f>
        <v/>
      </c>
      <c r="CD95" s="32" t="str">
        <f>IF($B95="","",(-BW95/ABS(BW95))*Air!$D$14*BY95/8*(BW95^2)*$AM95*$C95)</f>
        <v/>
      </c>
      <c r="CE95" s="32" t="str">
        <f>IF($B95="","",$AK95*$C95*$E95*Air!$D$14*Air!$I$10)</f>
        <v/>
      </c>
      <c r="CF95" s="32" t="str">
        <f t="shared" si="210"/>
        <v/>
      </c>
      <c r="CG95" s="32" t="str">
        <f t="shared" si="153"/>
        <v/>
      </c>
      <c r="CH95" s="32" t="str">
        <f t="shared" si="211"/>
        <v/>
      </c>
      <c r="CI95" s="254" t="str">
        <f t="shared" si="154"/>
        <v/>
      </c>
      <c r="CJ95" s="243"/>
      <c r="CK95" s="243"/>
      <c r="CL95" s="32" t="str">
        <f t="shared" si="155"/>
        <v/>
      </c>
      <c r="CM95" s="243" t="str">
        <f t="shared" si="156"/>
        <v/>
      </c>
      <c r="CN95" s="243" t="str">
        <f>IF($B95="","",IF(CI95="out",-(CM95*$I95*(2*ABS(CL95)/Air!$D$14)^0.5),(CM95*$I95*(2*ABS(CL95)/Air!$C$14)^0.5)))</f>
        <v/>
      </c>
      <c r="CO95" s="32" t="str">
        <f t="shared" si="157"/>
        <v/>
      </c>
      <c r="CP95" s="217" t="str">
        <f t="shared" si="212"/>
        <v/>
      </c>
      <c r="CQ95" s="31" t="str">
        <f t="shared" si="158"/>
        <v/>
      </c>
      <c r="CR95" s="251" t="str">
        <f>IF($B95="","",$AO95*ABS(CQ95)/Air!$M$8)</f>
        <v/>
      </c>
      <c r="CS95" s="31" t="str">
        <f t="shared" si="159"/>
        <v/>
      </c>
      <c r="CT95" s="251" t="str">
        <f>IF($B95="","",$AO95*ABS($AF95-CQ95)/Air!$M$8)</f>
        <v/>
      </c>
      <c r="CU95" s="31" t="str">
        <f t="shared" si="160"/>
        <v/>
      </c>
      <c r="CV95" s="31" t="str">
        <f t="shared" si="161"/>
        <v/>
      </c>
      <c r="CW95" s="32" t="str">
        <f>IF($B95="","",(($AF95-CQ95)/ABS($AF95-CQ95))*Air!$D$14*CV95/2*(($AF95-CQ95)^2)*$AI95*$C95)</f>
        <v/>
      </c>
      <c r="CX95" s="32" t="str">
        <f>IF($B95="","",(-CQ95/ABS(CQ95))*Air!$D$14*CS95/8*(CQ95^2)*$AM95*$C95)</f>
        <v/>
      </c>
      <c r="CY95" s="32" t="str">
        <f>IF($B95="","",$AK95*$C95*$E95*Air!$D$14*Air!$I$10)</f>
        <v/>
      </c>
      <c r="CZ95" s="32" t="str">
        <f t="shared" si="213"/>
        <v/>
      </c>
      <c r="DA95" s="32" t="str">
        <f t="shared" si="162"/>
        <v/>
      </c>
      <c r="DB95" s="32" t="str">
        <f t="shared" si="214"/>
        <v/>
      </c>
      <c r="DC95" s="254" t="str">
        <f t="shared" si="163"/>
        <v/>
      </c>
      <c r="DD95" s="243"/>
      <c r="DE95" s="243"/>
      <c r="DF95" s="32" t="str">
        <f t="shared" si="164"/>
        <v/>
      </c>
      <c r="DG95" s="243" t="str">
        <f t="shared" si="165"/>
        <v/>
      </c>
      <c r="DH95" s="243" t="str">
        <f>IF($B95="","",IF(DC95="out",-(DG95*$I95*(2*ABS(DF95)/Air!$D$14)^0.5),(DG95*$I95*(2*ABS(DF95)/Air!$C$14)^0.5)))</f>
        <v/>
      </c>
      <c r="DI95" s="32" t="str">
        <f t="shared" si="166"/>
        <v/>
      </c>
      <c r="DJ95" s="217" t="str">
        <f t="shared" si="215"/>
        <v/>
      </c>
      <c r="DK95" s="31" t="str">
        <f t="shared" si="167"/>
        <v/>
      </c>
      <c r="DL95" s="251" t="str">
        <f>IF($B95="","",$AO95*ABS(DK95)/Air!$M$8)</f>
        <v/>
      </c>
      <c r="DM95" s="31" t="str">
        <f t="shared" si="168"/>
        <v/>
      </c>
      <c r="DN95" s="251" t="str">
        <f>IF($B95="","",$AO95*ABS($AF95-DK95)/Air!$M$8)</f>
        <v/>
      </c>
      <c r="DO95" s="31" t="str">
        <f t="shared" si="169"/>
        <v/>
      </c>
      <c r="DP95" s="31" t="str">
        <f t="shared" si="170"/>
        <v/>
      </c>
      <c r="DQ95" s="32" t="str">
        <f>IF($B95="","",(($AF95-DK95)/ABS($AF95-DK95))*Air!$D$14*DP95/2*(($AF95-DK95)^2)*$AI95*$C95)</f>
        <v/>
      </c>
      <c r="DR95" s="32" t="str">
        <f>IF($B95="","",(-DK95/ABS(DK95))*Air!$D$14*DM95/8*(DK95^2)*$AM95*$C95)</f>
        <v/>
      </c>
      <c r="DS95" s="32" t="str">
        <f>IF($B95="","",$AK95*$C95*$E95*Air!$D$14*Air!$I$10)</f>
        <v/>
      </c>
      <c r="DT95" s="32" t="str">
        <f t="shared" si="216"/>
        <v/>
      </c>
      <c r="DU95" s="32" t="str">
        <f t="shared" si="171"/>
        <v/>
      </c>
      <c r="DV95" s="32" t="str">
        <f t="shared" si="217"/>
        <v/>
      </c>
      <c r="DW95" s="254" t="str">
        <f t="shared" si="172"/>
        <v/>
      </c>
      <c r="DX95" s="243"/>
      <c r="DY95" s="243"/>
      <c r="DZ95" s="32" t="str">
        <f t="shared" si="173"/>
        <v/>
      </c>
      <c r="EA95" s="243" t="str">
        <f t="shared" si="174"/>
        <v/>
      </c>
      <c r="EB95" s="243" t="str">
        <f>IF($B95="","",IF(DW95="out",-(EA95*$I95*(2*ABS(DZ95)/Air!$D$14)^0.5),(EA95*$I95*(2*ABS(DZ95)/Air!$C$14)^0.5)))</f>
        <v/>
      </c>
      <c r="EC95" s="32" t="str">
        <f t="shared" si="175"/>
        <v/>
      </c>
      <c r="ED95" s="217" t="str">
        <f t="shared" si="218"/>
        <v/>
      </c>
      <c r="EE95" s="31" t="str">
        <f t="shared" si="176"/>
        <v/>
      </c>
      <c r="EF95" s="251" t="str">
        <f>IF($B95="","",$AO95*ABS(EE95)/Air!$M$8)</f>
        <v/>
      </c>
      <c r="EG95" s="31" t="str">
        <f t="shared" si="177"/>
        <v/>
      </c>
      <c r="EH95" s="251" t="str">
        <f>IF($B95="","",$AO95*ABS($AF95-EE95)/Air!$M$8)</f>
        <v/>
      </c>
      <c r="EI95" s="31" t="str">
        <f t="shared" si="178"/>
        <v/>
      </c>
      <c r="EJ95" s="31" t="str">
        <f t="shared" si="179"/>
        <v/>
      </c>
      <c r="EK95" s="32" t="str">
        <f>IF($B95="","",(($AF95-EE95)/ABS($AF95-EE95))*Air!$D$14*EJ95/2*(($AF95-EE95)^2)*$AI95*$C95)</f>
        <v/>
      </c>
      <c r="EL95" s="32" t="str">
        <f>IF($B95="","",(-EE95/ABS(EE95))*Air!$D$14*EG95/8*(EE95^2)*$AM95*$C95)</f>
        <v/>
      </c>
      <c r="EM95" s="32" t="str">
        <f>IF($B95="","",$AK95*$C95*$E95*Air!$D$14*Air!$I$10)</f>
        <v/>
      </c>
      <c r="EN95" s="32" t="str">
        <f t="shared" si="219"/>
        <v/>
      </c>
      <c r="EO95" s="32" t="str">
        <f t="shared" si="180"/>
        <v/>
      </c>
      <c r="EP95" s="32" t="str">
        <f t="shared" si="220"/>
        <v/>
      </c>
      <c r="EQ95" s="254" t="str">
        <f t="shared" si="181"/>
        <v/>
      </c>
      <c r="ER95" s="243"/>
      <c r="ES95" s="243"/>
      <c r="ET95" s="32" t="str">
        <f t="shared" si="182"/>
        <v/>
      </c>
      <c r="EU95" s="243" t="str">
        <f t="shared" si="183"/>
        <v/>
      </c>
      <c r="EV95" s="243" t="str">
        <f>IF($B95="","",IF(EQ95="out",-(EU95*$I95*(2*ABS(ET95)/Air!$D$14)^0.5),(EU95*$I95*(2*ABS(ET95)/Air!$C$14)^0.5)))</f>
        <v/>
      </c>
      <c r="EW95" s="32" t="str">
        <f t="shared" si="184"/>
        <v/>
      </c>
      <c r="EX95" s="259" t="str">
        <f t="shared" si="221"/>
        <v/>
      </c>
    </row>
    <row r="96" spans="1:154" customFormat="1" x14ac:dyDescent="0.2">
      <c r="A96" s="61"/>
      <c r="B96" s="247"/>
      <c r="C96" s="247"/>
      <c r="D96" s="247"/>
      <c r="E96" s="247"/>
      <c r="F96" s="247"/>
      <c r="G96" s="239"/>
      <c r="H96" s="239"/>
      <c r="I96" s="239"/>
      <c r="J96" s="239"/>
      <c r="K96" s="239"/>
      <c r="L96" s="62"/>
      <c r="M96" s="247"/>
      <c r="N96" s="247"/>
      <c r="O96" s="63"/>
      <c r="P96" s="92" t="str">
        <f t="shared" si="185"/>
        <v/>
      </c>
      <c r="Q96" s="93" t="str">
        <f t="shared" si="138"/>
        <v/>
      </c>
      <c r="R96" s="99" t="str">
        <f t="shared" si="186"/>
        <v/>
      </c>
      <c r="S96" s="100" t="str">
        <f t="shared" si="187"/>
        <v/>
      </c>
      <c r="T96" s="95" t="str">
        <f t="shared" si="188"/>
        <v/>
      </c>
      <c r="U96" s="231"/>
      <c r="V96" s="124" t="str">
        <f t="shared" si="189"/>
        <v/>
      </c>
      <c r="W96" s="125" t="str">
        <f t="shared" si="133"/>
        <v/>
      </c>
      <c r="X96" s="126" t="str">
        <f t="shared" si="190"/>
        <v/>
      </c>
      <c r="Y96" s="126" t="str">
        <f>IF($B96="","",VLOOKUP(X96,Depth!$A$4:$B$1004,2,1))</f>
        <v/>
      </c>
      <c r="Z96" s="127" t="str">
        <f t="shared" si="134"/>
        <v/>
      </c>
      <c r="AA96" s="128" t="str">
        <f t="shared" si="135"/>
        <v/>
      </c>
      <c r="AB96" s="129" t="str">
        <f t="shared" si="191"/>
        <v/>
      </c>
      <c r="AC96" s="129" t="str">
        <f t="shared" si="136"/>
        <v/>
      </c>
      <c r="AD96" s="31" t="str">
        <f t="shared" si="192"/>
        <v/>
      </c>
      <c r="AE96" s="128" t="str">
        <f t="shared" si="193"/>
        <v/>
      </c>
      <c r="AF96" s="130" t="str">
        <f t="shared" si="194"/>
        <v/>
      </c>
      <c r="AG96" s="122" t="str">
        <f t="shared" si="195"/>
        <v/>
      </c>
      <c r="AH96" s="131" t="str">
        <f t="shared" si="137"/>
        <v/>
      </c>
      <c r="AI96" s="132" t="str">
        <f t="shared" si="196"/>
        <v/>
      </c>
      <c r="AJ96" s="128"/>
      <c r="AK96" s="159" t="str">
        <f t="shared" si="197"/>
        <v/>
      </c>
      <c r="AL96" s="128" t="str">
        <f t="shared" si="198"/>
        <v/>
      </c>
      <c r="AM96" s="128" t="str">
        <f t="shared" si="199"/>
        <v/>
      </c>
      <c r="AN96" s="128" t="str">
        <f t="shared" si="200"/>
        <v/>
      </c>
      <c r="AO96" s="128" t="str">
        <f t="shared" si="139"/>
        <v/>
      </c>
      <c r="AP96" s="160" t="str">
        <f t="shared" si="201"/>
        <v/>
      </c>
      <c r="AQ96" s="31"/>
      <c r="AR96" s="174" t="str">
        <f>IF($B96="","",Air!$C$17*((J96-K96)/10)^Air!$C$28)</f>
        <v/>
      </c>
      <c r="AS96" s="36" t="str">
        <f>IF($B96="","",IF(E$8=B96,E$7,Air!$C$14/2*AR96^2))</f>
        <v/>
      </c>
      <c r="AT96" s="32" t="str">
        <f t="shared" si="202"/>
        <v/>
      </c>
      <c r="AU96" s="32" t="str">
        <f t="shared" si="203"/>
        <v/>
      </c>
      <c r="AV96" s="32" t="str">
        <f>IF($B96="","",Air!$I$11-AU96*Air!$C$14*Air!$I$10-AS96)</f>
        <v/>
      </c>
      <c r="AW96" s="175" t="str">
        <f t="shared" si="204"/>
        <v/>
      </c>
      <c r="AX96" s="175" t="str">
        <f>IF($B96="","",AW96*Air!$C$14*Air!$I$10)</f>
        <v/>
      </c>
      <c r="AY96" s="176" t="str">
        <f>IF($B96="","",AW96*Air!$D$14*Air!$I$10)</f>
        <v/>
      </c>
      <c r="AZ96" s="62"/>
      <c r="BA96" s="250" t="str">
        <f t="shared" si="140"/>
        <v/>
      </c>
      <c r="BB96" s="128" t="str">
        <f t="shared" si="205"/>
        <v/>
      </c>
      <c r="BC96" s="31" t="str">
        <f t="shared" si="206"/>
        <v/>
      </c>
      <c r="BD96" s="251" t="str">
        <f>IF($B96="","",$AO96*ABS(BC96)/Air!$M$8)</f>
        <v/>
      </c>
      <c r="BE96" s="31" t="str">
        <f t="shared" si="141"/>
        <v/>
      </c>
      <c r="BF96" s="251" t="str">
        <f>IF($B96="","",$AO96*ABS($AF96-BC96)/Air!$M$8)</f>
        <v/>
      </c>
      <c r="BG96" s="31" t="str">
        <f t="shared" si="142"/>
        <v/>
      </c>
      <c r="BH96" s="252" t="str">
        <f t="shared" si="143"/>
        <v/>
      </c>
      <c r="BI96" s="32" t="str">
        <f>IF($B96="","",(($AF96-BC96)/ABS($AF96-BC96))*Air!$D$14*BH96/2*(($AF96-BC96)^2)*$AI96*$C96)</f>
        <v/>
      </c>
      <c r="BJ96" s="32" t="str">
        <f>IF($B96="","",(-BC96/ABS(BC96))*Air!$D$14*BE96/8*(BC96^2)*$AM96*$C96)</f>
        <v/>
      </c>
      <c r="BK96" s="32" t="str">
        <f>IF($B96="","",$AK96*$C96*$E96*Air!$D$14*Air!$I$10)</f>
        <v/>
      </c>
      <c r="BL96" s="32" t="str">
        <f t="shared" si="207"/>
        <v/>
      </c>
      <c r="BM96" s="32" t="str">
        <f t="shared" si="144"/>
        <v/>
      </c>
      <c r="BN96" s="32" t="str">
        <f t="shared" si="208"/>
        <v/>
      </c>
      <c r="BO96" s="254" t="str">
        <f t="shared" si="145"/>
        <v/>
      </c>
      <c r="BP96" s="243"/>
      <c r="BQ96" s="243"/>
      <c r="BR96" s="32" t="str">
        <f t="shared" si="146"/>
        <v/>
      </c>
      <c r="BS96" s="243" t="str">
        <f t="shared" si="147"/>
        <v/>
      </c>
      <c r="BT96" s="243" t="str">
        <f>IF($B96="","",IF(BO96="out",-(BS96*$I96*(2*ABS(BR96)/Air!$D$14)^0.5),(BS96*$I96*(2*ABS(BR96)/Air!$C$14)^0.5)))</f>
        <v/>
      </c>
      <c r="BU96" s="32" t="str">
        <f t="shared" si="148"/>
        <v/>
      </c>
      <c r="BV96" s="217" t="str">
        <f t="shared" si="209"/>
        <v/>
      </c>
      <c r="BW96" s="31" t="str">
        <f t="shared" si="149"/>
        <v/>
      </c>
      <c r="BX96" s="251" t="str">
        <f>IF($B96="","",$AO96*ABS(BW96)/Air!$M$8)</f>
        <v/>
      </c>
      <c r="BY96" s="31" t="str">
        <f t="shared" si="150"/>
        <v/>
      </c>
      <c r="BZ96" s="251" t="str">
        <f>IF($B96="","",$AO96*ABS($AF96-BW96)/Air!$M$8)</f>
        <v/>
      </c>
      <c r="CA96" s="31" t="str">
        <f t="shared" si="151"/>
        <v/>
      </c>
      <c r="CB96" s="31" t="str">
        <f t="shared" si="152"/>
        <v/>
      </c>
      <c r="CC96" s="32" t="str">
        <f>IF($B96="","",(($AF96-BW96)/ABS($AF96-BW96))*Air!$D$14*CB96/2*(($AF96-BW96)^2)*$AI96*$C96)</f>
        <v/>
      </c>
      <c r="CD96" s="32" t="str">
        <f>IF($B96="","",(-BW96/ABS(BW96))*Air!$D$14*BY96/8*(BW96^2)*$AM96*$C96)</f>
        <v/>
      </c>
      <c r="CE96" s="32" t="str">
        <f>IF($B96="","",$AK96*$C96*$E96*Air!$D$14*Air!$I$10)</f>
        <v/>
      </c>
      <c r="CF96" s="32" t="str">
        <f t="shared" si="210"/>
        <v/>
      </c>
      <c r="CG96" s="32" t="str">
        <f t="shared" si="153"/>
        <v/>
      </c>
      <c r="CH96" s="32" t="str">
        <f t="shared" si="211"/>
        <v/>
      </c>
      <c r="CI96" s="254" t="str">
        <f t="shared" si="154"/>
        <v/>
      </c>
      <c r="CJ96" s="243"/>
      <c r="CK96" s="243"/>
      <c r="CL96" s="32" t="str">
        <f t="shared" si="155"/>
        <v/>
      </c>
      <c r="CM96" s="243" t="str">
        <f t="shared" si="156"/>
        <v/>
      </c>
      <c r="CN96" s="243" t="str">
        <f>IF($B96="","",IF(CI96="out",-(CM96*$I96*(2*ABS(CL96)/Air!$D$14)^0.5),(CM96*$I96*(2*ABS(CL96)/Air!$C$14)^0.5)))</f>
        <v/>
      </c>
      <c r="CO96" s="32" t="str">
        <f t="shared" si="157"/>
        <v/>
      </c>
      <c r="CP96" s="217" t="str">
        <f t="shared" si="212"/>
        <v/>
      </c>
      <c r="CQ96" s="31" t="str">
        <f t="shared" si="158"/>
        <v/>
      </c>
      <c r="CR96" s="251" t="str">
        <f>IF($B96="","",$AO96*ABS(CQ96)/Air!$M$8)</f>
        <v/>
      </c>
      <c r="CS96" s="31" t="str">
        <f t="shared" si="159"/>
        <v/>
      </c>
      <c r="CT96" s="251" t="str">
        <f>IF($B96="","",$AO96*ABS($AF96-CQ96)/Air!$M$8)</f>
        <v/>
      </c>
      <c r="CU96" s="31" t="str">
        <f t="shared" si="160"/>
        <v/>
      </c>
      <c r="CV96" s="31" t="str">
        <f t="shared" si="161"/>
        <v/>
      </c>
      <c r="CW96" s="32" t="str">
        <f>IF($B96="","",(($AF96-CQ96)/ABS($AF96-CQ96))*Air!$D$14*CV96/2*(($AF96-CQ96)^2)*$AI96*$C96)</f>
        <v/>
      </c>
      <c r="CX96" s="32" t="str">
        <f>IF($B96="","",(-CQ96/ABS(CQ96))*Air!$D$14*CS96/8*(CQ96^2)*$AM96*$C96)</f>
        <v/>
      </c>
      <c r="CY96" s="32" t="str">
        <f>IF($B96="","",$AK96*$C96*$E96*Air!$D$14*Air!$I$10)</f>
        <v/>
      </c>
      <c r="CZ96" s="32" t="str">
        <f t="shared" si="213"/>
        <v/>
      </c>
      <c r="DA96" s="32" t="str">
        <f t="shared" si="162"/>
        <v/>
      </c>
      <c r="DB96" s="32" t="str">
        <f t="shared" si="214"/>
        <v/>
      </c>
      <c r="DC96" s="254" t="str">
        <f t="shared" si="163"/>
        <v/>
      </c>
      <c r="DD96" s="243"/>
      <c r="DE96" s="243"/>
      <c r="DF96" s="32" t="str">
        <f t="shared" si="164"/>
        <v/>
      </c>
      <c r="DG96" s="243" t="str">
        <f t="shared" si="165"/>
        <v/>
      </c>
      <c r="DH96" s="243" t="str">
        <f>IF($B96="","",IF(DC96="out",-(DG96*$I96*(2*ABS(DF96)/Air!$D$14)^0.5),(DG96*$I96*(2*ABS(DF96)/Air!$C$14)^0.5)))</f>
        <v/>
      </c>
      <c r="DI96" s="32" t="str">
        <f t="shared" si="166"/>
        <v/>
      </c>
      <c r="DJ96" s="217" t="str">
        <f t="shared" si="215"/>
        <v/>
      </c>
      <c r="DK96" s="31" t="str">
        <f t="shared" si="167"/>
        <v/>
      </c>
      <c r="DL96" s="251" t="str">
        <f>IF($B96="","",$AO96*ABS(DK96)/Air!$M$8)</f>
        <v/>
      </c>
      <c r="DM96" s="31" t="str">
        <f t="shared" si="168"/>
        <v/>
      </c>
      <c r="DN96" s="251" t="str">
        <f>IF($B96="","",$AO96*ABS($AF96-DK96)/Air!$M$8)</f>
        <v/>
      </c>
      <c r="DO96" s="31" t="str">
        <f t="shared" si="169"/>
        <v/>
      </c>
      <c r="DP96" s="31" t="str">
        <f t="shared" si="170"/>
        <v/>
      </c>
      <c r="DQ96" s="32" t="str">
        <f>IF($B96="","",(($AF96-DK96)/ABS($AF96-DK96))*Air!$D$14*DP96/2*(($AF96-DK96)^2)*$AI96*$C96)</f>
        <v/>
      </c>
      <c r="DR96" s="32" t="str">
        <f>IF($B96="","",(-DK96/ABS(DK96))*Air!$D$14*DM96/8*(DK96^2)*$AM96*$C96)</f>
        <v/>
      </c>
      <c r="DS96" s="32" t="str">
        <f>IF($B96="","",$AK96*$C96*$E96*Air!$D$14*Air!$I$10)</f>
        <v/>
      </c>
      <c r="DT96" s="32" t="str">
        <f t="shared" si="216"/>
        <v/>
      </c>
      <c r="DU96" s="32" t="str">
        <f t="shared" si="171"/>
        <v/>
      </c>
      <c r="DV96" s="32" t="str">
        <f t="shared" si="217"/>
        <v/>
      </c>
      <c r="DW96" s="254" t="str">
        <f t="shared" si="172"/>
        <v/>
      </c>
      <c r="DX96" s="243"/>
      <c r="DY96" s="243"/>
      <c r="DZ96" s="32" t="str">
        <f t="shared" si="173"/>
        <v/>
      </c>
      <c r="EA96" s="243" t="str">
        <f t="shared" si="174"/>
        <v/>
      </c>
      <c r="EB96" s="243" t="str">
        <f>IF($B96="","",IF(DW96="out",-(EA96*$I96*(2*ABS(DZ96)/Air!$D$14)^0.5),(EA96*$I96*(2*ABS(DZ96)/Air!$C$14)^0.5)))</f>
        <v/>
      </c>
      <c r="EC96" s="32" t="str">
        <f t="shared" si="175"/>
        <v/>
      </c>
      <c r="ED96" s="217" t="str">
        <f t="shared" si="218"/>
        <v/>
      </c>
      <c r="EE96" s="31" t="str">
        <f t="shared" si="176"/>
        <v/>
      </c>
      <c r="EF96" s="251" t="str">
        <f>IF($B96="","",$AO96*ABS(EE96)/Air!$M$8)</f>
        <v/>
      </c>
      <c r="EG96" s="31" t="str">
        <f t="shared" si="177"/>
        <v/>
      </c>
      <c r="EH96" s="251" t="str">
        <f>IF($B96="","",$AO96*ABS($AF96-EE96)/Air!$M$8)</f>
        <v/>
      </c>
      <c r="EI96" s="31" t="str">
        <f t="shared" si="178"/>
        <v/>
      </c>
      <c r="EJ96" s="31" t="str">
        <f t="shared" si="179"/>
        <v/>
      </c>
      <c r="EK96" s="32" t="str">
        <f>IF($B96="","",(($AF96-EE96)/ABS($AF96-EE96))*Air!$D$14*EJ96/2*(($AF96-EE96)^2)*$AI96*$C96)</f>
        <v/>
      </c>
      <c r="EL96" s="32" t="str">
        <f>IF($B96="","",(-EE96/ABS(EE96))*Air!$D$14*EG96/8*(EE96^2)*$AM96*$C96)</f>
        <v/>
      </c>
      <c r="EM96" s="32" t="str">
        <f>IF($B96="","",$AK96*$C96*$E96*Air!$D$14*Air!$I$10)</f>
        <v/>
      </c>
      <c r="EN96" s="32" t="str">
        <f t="shared" si="219"/>
        <v/>
      </c>
      <c r="EO96" s="32" t="str">
        <f t="shared" si="180"/>
        <v/>
      </c>
      <c r="EP96" s="32" t="str">
        <f t="shared" si="220"/>
        <v/>
      </c>
      <c r="EQ96" s="254" t="str">
        <f t="shared" si="181"/>
        <v/>
      </c>
      <c r="ER96" s="243"/>
      <c r="ES96" s="243"/>
      <c r="ET96" s="32" t="str">
        <f t="shared" si="182"/>
        <v/>
      </c>
      <c r="EU96" s="243" t="str">
        <f t="shared" si="183"/>
        <v/>
      </c>
      <c r="EV96" s="243" t="str">
        <f>IF($B96="","",IF(EQ96="out",-(EU96*$I96*(2*ABS(ET96)/Air!$D$14)^0.5),(EU96*$I96*(2*ABS(ET96)/Air!$C$14)^0.5)))</f>
        <v/>
      </c>
      <c r="EW96" s="32" t="str">
        <f t="shared" si="184"/>
        <v/>
      </c>
      <c r="EX96" s="259" t="str">
        <f t="shared" si="221"/>
        <v/>
      </c>
    </row>
    <row r="97" spans="1:154" customFormat="1" x14ac:dyDescent="0.2">
      <c r="A97" s="61"/>
      <c r="B97" s="247"/>
      <c r="C97" s="247"/>
      <c r="D97" s="247"/>
      <c r="E97" s="247"/>
      <c r="F97" s="247"/>
      <c r="G97" s="239"/>
      <c r="H97" s="239"/>
      <c r="I97" s="239"/>
      <c r="J97" s="239"/>
      <c r="K97" s="239"/>
      <c r="L97" s="62"/>
      <c r="M97" s="247"/>
      <c r="N97" s="247"/>
      <c r="O97" s="63"/>
      <c r="P97" s="92" t="str">
        <f t="shared" si="185"/>
        <v/>
      </c>
      <c r="Q97" s="93" t="str">
        <f t="shared" si="138"/>
        <v/>
      </c>
      <c r="R97" s="99" t="str">
        <f t="shared" si="186"/>
        <v/>
      </c>
      <c r="S97" s="100" t="str">
        <f t="shared" si="187"/>
        <v/>
      </c>
      <c r="T97" s="95" t="str">
        <f t="shared" si="188"/>
        <v/>
      </c>
      <c r="U97" s="231"/>
      <c r="V97" s="124" t="str">
        <f t="shared" si="189"/>
        <v/>
      </c>
      <c r="W97" s="125" t="str">
        <f t="shared" si="133"/>
        <v/>
      </c>
      <c r="X97" s="126" t="str">
        <f t="shared" si="190"/>
        <v/>
      </c>
      <c r="Y97" s="126" t="str">
        <f>IF($B97="","",VLOOKUP(X97,Depth!$A$4:$B$1004,2,1))</f>
        <v/>
      </c>
      <c r="Z97" s="127" t="str">
        <f t="shared" si="134"/>
        <v/>
      </c>
      <c r="AA97" s="128" t="str">
        <f t="shared" si="135"/>
        <v/>
      </c>
      <c r="AB97" s="129" t="str">
        <f t="shared" si="191"/>
        <v/>
      </c>
      <c r="AC97" s="129" t="str">
        <f t="shared" si="136"/>
        <v/>
      </c>
      <c r="AD97" s="31" t="str">
        <f t="shared" si="192"/>
        <v/>
      </c>
      <c r="AE97" s="128" t="str">
        <f t="shared" si="193"/>
        <v/>
      </c>
      <c r="AF97" s="130" t="str">
        <f t="shared" si="194"/>
        <v/>
      </c>
      <c r="AG97" s="122" t="str">
        <f t="shared" si="195"/>
        <v/>
      </c>
      <c r="AH97" s="131" t="str">
        <f t="shared" si="137"/>
        <v/>
      </c>
      <c r="AI97" s="132" t="str">
        <f t="shared" si="196"/>
        <v/>
      </c>
      <c r="AJ97" s="128"/>
      <c r="AK97" s="159" t="str">
        <f t="shared" si="197"/>
        <v/>
      </c>
      <c r="AL97" s="128" t="str">
        <f t="shared" si="198"/>
        <v/>
      </c>
      <c r="AM97" s="128" t="str">
        <f t="shared" si="199"/>
        <v/>
      </c>
      <c r="AN97" s="128" t="str">
        <f t="shared" si="200"/>
        <v/>
      </c>
      <c r="AO97" s="128" t="str">
        <f t="shared" si="139"/>
        <v/>
      </c>
      <c r="AP97" s="160" t="str">
        <f t="shared" si="201"/>
        <v/>
      </c>
      <c r="AQ97" s="31"/>
      <c r="AR97" s="174" t="str">
        <f>IF($B97="","",Air!$C$17*((J97-K97)/10)^Air!$C$28)</f>
        <v/>
      </c>
      <c r="AS97" s="36" t="str">
        <f>IF($B97="","",IF(E$8=B97,E$7,Air!$C$14/2*AR97^2))</f>
        <v/>
      </c>
      <c r="AT97" s="32" t="str">
        <f t="shared" si="202"/>
        <v/>
      </c>
      <c r="AU97" s="32" t="str">
        <f t="shared" si="203"/>
        <v/>
      </c>
      <c r="AV97" s="32" t="str">
        <f>IF($B97="","",Air!$I$11-AU97*Air!$C$14*Air!$I$10-AS97)</f>
        <v/>
      </c>
      <c r="AW97" s="175" t="str">
        <f t="shared" si="204"/>
        <v/>
      </c>
      <c r="AX97" s="175" t="str">
        <f>IF($B97="","",AW97*Air!$C$14*Air!$I$10)</f>
        <v/>
      </c>
      <c r="AY97" s="176" t="str">
        <f>IF($B97="","",AW97*Air!$D$14*Air!$I$10)</f>
        <v/>
      </c>
      <c r="AZ97" s="62"/>
      <c r="BA97" s="250" t="str">
        <f t="shared" si="140"/>
        <v/>
      </c>
      <c r="BB97" s="128" t="str">
        <f t="shared" si="205"/>
        <v/>
      </c>
      <c r="BC97" s="31" t="str">
        <f t="shared" si="206"/>
        <v/>
      </c>
      <c r="BD97" s="251" t="str">
        <f>IF($B97="","",$AO97*ABS(BC97)/Air!$M$8)</f>
        <v/>
      </c>
      <c r="BE97" s="31" t="str">
        <f t="shared" si="141"/>
        <v/>
      </c>
      <c r="BF97" s="251" t="str">
        <f>IF($B97="","",$AO97*ABS($AF97-BC97)/Air!$M$8)</f>
        <v/>
      </c>
      <c r="BG97" s="31" t="str">
        <f t="shared" si="142"/>
        <v/>
      </c>
      <c r="BH97" s="252" t="str">
        <f t="shared" si="143"/>
        <v/>
      </c>
      <c r="BI97" s="32" t="str">
        <f>IF($B97="","",(($AF97-BC97)/ABS($AF97-BC97))*Air!$D$14*BH97/2*(($AF97-BC97)^2)*$AI97*$C97)</f>
        <v/>
      </c>
      <c r="BJ97" s="32" t="str">
        <f>IF($B97="","",(-BC97/ABS(BC97))*Air!$D$14*BE97/8*(BC97^2)*$AM97*$C97)</f>
        <v/>
      </c>
      <c r="BK97" s="32" t="str">
        <f>IF($B97="","",$AK97*$C97*$E97*Air!$D$14*Air!$I$10)</f>
        <v/>
      </c>
      <c r="BL97" s="32" t="str">
        <f t="shared" si="207"/>
        <v/>
      </c>
      <c r="BM97" s="32" t="str">
        <f t="shared" si="144"/>
        <v/>
      </c>
      <c r="BN97" s="32" t="str">
        <f t="shared" si="208"/>
        <v/>
      </c>
      <c r="BO97" s="254" t="str">
        <f t="shared" si="145"/>
        <v/>
      </c>
      <c r="BP97" s="243"/>
      <c r="BQ97" s="243"/>
      <c r="BR97" s="32" t="str">
        <f t="shared" si="146"/>
        <v/>
      </c>
      <c r="BS97" s="243" t="str">
        <f t="shared" si="147"/>
        <v/>
      </c>
      <c r="BT97" s="243" t="str">
        <f>IF($B97="","",IF(BO97="out",-(BS97*$I97*(2*ABS(BR97)/Air!$D$14)^0.5),(BS97*$I97*(2*ABS(BR97)/Air!$C$14)^0.5)))</f>
        <v/>
      </c>
      <c r="BU97" s="32" t="str">
        <f t="shared" si="148"/>
        <v/>
      </c>
      <c r="BV97" s="217" t="str">
        <f t="shared" si="209"/>
        <v/>
      </c>
      <c r="BW97" s="31" t="str">
        <f t="shared" si="149"/>
        <v/>
      </c>
      <c r="BX97" s="251" t="str">
        <f>IF($B97="","",$AO97*ABS(BW97)/Air!$M$8)</f>
        <v/>
      </c>
      <c r="BY97" s="31" t="str">
        <f t="shared" si="150"/>
        <v/>
      </c>
      <c r="BZ97" s="251" t="str">
        <f>IF($B97="","",$AO97*ABS($AF97-BW97)/Air!$M$8)</f>
        <v/>
      </c>
      <c r="CA97" s="31" t="str">
        <f t="shared" si="151"/>
        <v/>
      </c>
      <c r="CB97" s="31" t="str">
        <f t="shared" si="152"/>
        <v/>
      </c>
      <c r="CC97" s="32" t="str">
        <f>IF($B97="","",(($AF97-BW97)/ABS($AF97-BW97))*Air!$D$14*CB97/2*(($AF97-BW97)^2)*$AI97*$C97)</f>
        <v/>
      </c>
      <c r="CD97" s="32" t="str">
        <f>IF($B97="","",(-BW97/ABS(BW97))*Air!$D$14*BY97/8*(BW97^2)*$AM97*$C97)</f>
        <v/>
      </c>
      <c r="CE97" s="32" t="str">
        <f>IF($B97="","",$AK97*$C97*$E97*Air!$D$14*Air!$I$10)</f>
        <v/>
      </c>
      <c r="CF97" s="32" t="str">
        <f t="shared" si="210"/>
        <v/>
      </c>
      <c r="CG97" s="32" t="str">
        <f t="shared" si="153"/>
        <v/>
      </c>
      <c r="CH97" s="32" t="str">
        <f t="shared" si="211"/>
        <v/>
      </c>
      <c r="CI97" s="254" t="str">
        <f t="shared" si="154"/>
        <v/>
      </c>
      <c r="CJ97" s="243"/>
      <c r="CK97" s="243"/>
      <c r="CL97" s="32" t="str">
        <f t="shared" si="155"/>
        <v/>
      </c>
      <c r="CM97" s="243" t="str">
        <f t="shared" si="156"/>
        <v/>
      </c>
      <c r="CN97" s="243" t="str">
        <f>IF($B97="","",IF(CI97="out",-(CM97*$I97*(2*ABS(CL97)/Air!$D$14)^0.5),(CM97*$I97*(2*ABS(CL97)/Air!$C$14)^0.5)))</f>
        <v/>
      </c>
      <c r="CO97" s="32" t="str">
        <f t="shared" si="157"/>
        <v/>
      </c>
      <c r="CP97" s="217" t="str">
        <f t="shared" si="212"/>
        <v/>
      </c>
      <c r="CQ97" s="31" t="str">
        <f t="shared" si="158"/>
        <v/>
      </c>
      <c r="CR97" s="251" t="str">
        <f>IF($B97="","",$AO97*ABS(CQ97)/Air!$M$8)</f>
        <v/>
      </c>
      <c r="CS97" s="31" t="str">
        <f t="shared" si="159"/>
        <v/>
      </c>
      <c r="CT97" s="251" t="str">
        <f>IF($B97="","",$AO97*ABS($AF97-CQ97)/Air!$M$8)</f>
        <v/>
      </c>
      <c r="CU97" s="31" t="str">
        <f t="shared" si="160"/>
        <v/>
      </c>
      <c r="CV97" s="31" t="str">
        <f t="shared" si="161"/>
        <v/>
      </c>
      <c r="CW97" s="32" t="str">
        <f>IF($B97="","",(($AF97-CQ97)/ABS($AF97-CQ97))*Air!$D$14*CV97/2*(($AF97-CQ97)^2)*$AI97*$C97)</f>
        <v/>
      </c>
      <c r="CX97" s="32" t="str">
        <f>IF($B97="","",(-CQ97/ABS(CQ97))*Air!$D$14*CS97/8*(CQ97^2)*$AM97*$C97)</f>
        <v/>
      </c>
      <c r="CY97" s="32" t="str">
        <f>IF($B97="","",$AK97*$C97*$E97*Air!$D$14*Air!$I$10)</f>
        <v/>
      </c>
      <c r="CZ97" s="32" t="str">
        <f t="shared" si="213"/>
        <v/>
      </c>
      <c r="DA97" s="32" t="str">
        <f t="shared" si="162"/>
        <v/>
      </c>
      <c r="DB97" s="32" t="str">
        <f t="shared" si="214"/>
        <v/>
      </c>
      <c r="DC97" s="254" t="str">
        <f t="shared" si="163"/>
        <v/>
      </c>
      <c r="DD97" s="243"/>
      <c r="DE97" s="243"/>
      <c r="DF97" s="32" t="str">
        <f t="shared" si="164"/>
        <v/>
      </c>
      <c r="DG97" s="243" t="str">
        <f t="shared" si="165"/>
        <v/>
      </c>
      <c r="DH97" s="243" t="str">
        <f>IF($B97="","",IF(DC97="out",-(DG97*$I97*(2*ABS(DF97)/Air!$D$14)^0.5),(DG97*$I97*(2*ABS(DF97)/Air!$C$14)^0.5)))</f>
        <v/>
      </c>
      <c r="DI97" s="32" t="str">
        <f t="shared" si="166"/>
        <v/>
      </c>
      <c r="DJ97" s="217" t="str">
        <f t="shared" si="215"/>
        <v/>
      </c>
      <c r="DK97" s="31" t="str">
        <f t="shared" si="167"/>
        <v/>
      </c>
      <c r="DL97" s="251" t="str">
        <f>IF($B97="","",$AO97*ABS(DK97)/Air!$M$8)</f>
        <v/>
      </c>
      <c r="DM97" s="31" t="str">
        <f t="shared" si="168"/>
        <v/>
      </c>
      <c r="DN97" s="251" t="str">
        <f>IF($B97="","",$AO97*ABS($AF97-DK97)/Air!$M$8)</f>
        <v/>
      </c>
      <c r="DO97" s="31" t="str">
        <f t="shared" si="169"/>
        <v/>
      </c>
      <c r="DP97" s="31" t="str">
        <f t="shared" si="170"/>
        <v/>
      </c>
      <c r="DQ97" s="32" t="str">
        <f>IF($B97="","",(($AF97-DK97)/ABS($AF97-DK97))*Air!$D$14*DP97/2*(($AF97-DK97)^2)*$AI97*$C97)</f>
        <v/>
      </c>
      <c r="DR97" s="32" t="str">
        <f>IF($B97="","",(-DK97/ABS(DK97))*Air!$D$14*DM97/8*(DK97^2)*$AM97*$C97)</f>
        <v/>
      </c>
      <c r="DS97" s="32" t="str">
        <f>IF($B97="","",$AK97*$C97*$E97*Air!$D$14*Air!$I$10)</f>
        <v/>
      </c>
      <c r="DT97" s="32" t="str">
        <f t="shared" si="216"/>
        <v/>
      </c>
      <c r="DU97" s="32" t="str">
        <f t="shared" si="171"/>
        <v/>
      </c>
      <c r="DV97" s="32" t="str">
        <f t="shared" si="217"/>
        <v/>
      </c>
      <c r="DW97" s="254" t="str">
        <f t="shared" si="172"/>
        <v/>
      </c>
      <c r="DX97" s="243"/>
      <c r="DY97" s="243"/>
      <c r="DZ97" s="32" t="str">
        <f t="shared" si="173"/>
        <v/>
      </c>
      <c r="EA97" s="243" t="str">
        <f t="shared" si="174"/>
        <v/>
      </c>
      <c r="EB97" s="243" t="str">
        <f>IF($B97="","",IF(DW97="out",-(EA97*$I97*(2*ABS(DZ97)/Air!$D$14)^0.5),(EA97*$I97*(2*ABS(DZ97)/Air!$C$14)^0.5)))</f>
        <v/>
      </c>
      <c r="EC97" s="32" t="str">
        <f t="shared" si="175"/>
        <v/>
      </c>
      <c r="ED97" s="217" t="str">
        <f t="shared" si="218"/>
        <v/>
      </c>
      <c r="EE97" s="31" t="str">
        <f t="shared" si="176"/>
        <v/>
      </c>
      <c r="EF97" s="251" t="str">
        <f>IF($B97="","",$AO97*ABS(EE97)/Air!$M$8)</f>
        <v/>
      </c>
      <c r="EG97" s="31" t="str">
        <f t="shared" si="177"/>
        <v/>
      </c>
      <c r="EH97" s="251" t="str">
        <f>IF($B97="","",$AO97*ABS($AF97-EE97)/Air!$M$8)</f>
        <v/>
      </c>
      <c r="EI97" s="31" t="str">
        <f t="shared" si="178"/>
        <v/>
      </c>
      <c r="EJ97" s="31" t="str">
        <f t="shared" si="179"/>
        <v/>
      </c>
      <c r="EK97" s="32" t="str">
        <f>IF($B97="","",(($AF97-EE97)/ABS($AF97-EE97))*Air!$D$14*EJ97/2*(($AF97-EE97)^2)*$AI97*$C97)</f>
        <v/>
      </c>
      <c r="EL97" s="32" t="str">
        <f>IF($B97="","",(-EE97/ABS(EE97))*Air!$D$14*EG97/8*(EE97^2)*$AM97*$C97)</f>
        <v/>
      </c>
      <c r="EM97" s="32" t="str">
        <f>IF($B97="","",$AK97*$C97*$E97*Air!$D$14*Air!$I$10)</f>
        <v/>
      </c>
      <c r="EN97" s="32" t="str">
        <f t="shared" si="219"/>
        <v/>
      </c>
      <c r="EO97" s="32" t="str">
        <f t="shared" si="180"/>
        <v/>
      </c>
      <c r="EP97" s="32" t="str">
        <f t="shared" si="220"/>
        <v/>
      </c>
      <c r="EQ97" s="254" t="str">
        <f t="shared" si="181"/>
        <v/>
      </c>
      <c r="ER97" s="243"/>
      <c r="ES97" s="243"/>
      <c r="ET97" s="32" t="str">
        <f t="shared" si="182"/>
        <v/>
      </c>
      <c r="EU97" s="243" t="str">
        <f t="shared" si="183"/>
        <v/>
      </c>
      <c r="EV97" s="243" t="str">
        <f>IF($B97="","",IF(EQ97="out",-(EU97*$I97*(2*ABS(ET97)/Air!$D$14)^0.5),(EU97*$I97*(2*ABS(ET97)/Air!$C$14)^0.5)))</f>
        <v/>
      </c>
      <c r="EW97" s="32" t="str">
        <f t="shared" si="184"/>
        <v/>
      </c>
      <c r="EX97" s="259" t="str">
        <f t="shared" si="221"/>
        <v/>
      </c>
    </row>
    <row r="98" spans="1:154" customFormat="1" x14ac:dyDescent="0.2">
      <c r="A98" s="61"/>
      <c r="B98" s="247"/>
      <c r="C98" s="247"/>
      <c r="D98" s="247"/>
      <c r="E98" s="247"/>
      <c r="F98" s="247"/>
      <c r="G98" s="239"/>
      <c r="H98" s="239"/>
      <c r="I98" s="239"/>
      <c r="J98" s="239"/>
      <c r="K98" s="239"/>
      <c r="L98" s="62"/>
      <c r="M98" s="247"/>
      <c r="N98" s="247"/>
      <c r="O98" s="63"/>
      <c r="P98" s="92" t="str">
        <f t="shared" si="185"/>
        <v/>
      </c>
      <c r="Q98" s="93" t="str">
        <f t="shared" si="138"/>
        <v/>
      </c>
      <c r="R98" s="99" t="str">
        <f t="shared" si="186"/>
        <v/>
      </c>
      <c r="S98" s="100" t="str">
        <f t="shared" si="187"/>
        <v/>
      </c>
      <c r="T98" s="95" t="str">
        <f t="shared" si="188"/>
        <v/>
      </c>
      <c r="U98" s="231"/>
      <c r="V98" s="124" t="str">
        <f t="shared" si="189"/>
        <v/>
      </c>
      <c r="W98" s="125" t="str">
        <f t="shared" si="133"/>
        <v/>
      </c>
      <c r="X98" s="126" t="str">
        <f t="shared" si="190"/>
        <v/>
      </c>
      <c r="Y98" s="126" t="str">
        <f>IF($B98="","",VLOOKUP(X98,Depth!$A$4:$B$1004,2,1))</f>
        <v/>
      </c>
      <c r="Z98" s="127" t="str">
        <f t="shared" si="134"/>
        <v/>
      </c>
      <c r="AA98" s="128" t="str">
        <f t="shared" si="135"/>
        <v/>
      </c>
      <c r="AB98" s="129" t="str">
        <f t="shared" si="191"/>
        <v/>
      </c>
      <c r="AC98" s="129" t="str">
        <f t="shared" si="136"/>
        <v/>
      </c>
      <c r="AD98" s="31" t="str">
        <f t="shared" si="192"/>
        <v/>
      </c>
      <c r="AE98" s="128" t="str">
        <f t="shared" si="193"/>
        <v/>
      </c>
      <c r="AF98" s="130" t="str">
        <f t="shared" si="194"/>
        <v/>
      </c>
      <c r="AG98" s="122" t="str">
        <f t="shared" si="195"/>
        <v/>
      </c>
      <c r="AH98" s="131" t="str">
        <f t="shared" si="137"/>
        <v/>
      </c>
      <c r="AI98" s="132" t="str">
        <f t="shared" si="196"/>
        <v/>
      </c>
      <c r="AJ98" s="128"/>
      <c r="AK98" s="159" t="str">
        <f t="shared" si="197"/>
        <v/>
      </c>
      <c r="AL98" s="128" t="str">
        <f t="shared" si="198"/>
        <v/>
      </c>
      <c r="AM98" s="128" t="str">
        <f t="shared" si="199"/>
        <v/>
      </c>
      <c r="AN98" s="128" t="str">
        <f t="shared" si="200"/>
        <v/>
      </c>
      <c r="AO98" s="128" t="str">
        <f t="shared" si="139"/>
        <v/>
      </c>
      <c r="AP98" s="160" t="str">
        <f t="shared" si="201"/>
        <v/>
      </c>
      <c r="AQ98" s="31"/>
      <c r="AR98" s="174" t="str">
        <f>IF($B98="","",Air!$C$17*((J98-K98)/10)^Air!$C$28)</f>
        <v/>
      </c>
      <c r="AS98" s="36" t="str">
        <f>IF($B98="","",IF(E$8=B98,E$7,Air!$C$14/2*AR98^2))</f>
        <v/>
      </c>
      <c r="AT98" s="32" t="str">
        <f t="shared" si="202"/>
        <v/>
      </c>
      <c r="AU98" s="32" t="str">
        <f t="shared" si="203"/>
        <v/>
      </c>
      <c r="AV98" s="32" t="str">
        <f>IF($B98="","",Air!$I$11-AU98*Air!$C$14*Air!$I$10-AS98)</f>
        <v/>
      </c>
      <c r="AW98" s="175" t="str">
        <f t="shared" si="204"/>
        <v/>
      </c>
      <c r="AX98" s="175" t="str">
        <f>IF($B98="","",AW98*Air!$C$14*Air!$I$10)</f>
        <v/>
      </c>
      <c r="AY98" s="176" t="str">
        <f>IF($B98="","",AW98*Air!$D$14*Air!$I$10)</f>
        <v/>
      </c>
      <c r="AZ98" s="62"/>
      <c r="BA98" s="250" t="str">
        <f t="shared" si="140"/>
        <v/>
      </c>
      <c r="BB98" s="128" t="str">
        <f t="shared" si="205"/>
        <v/>
      </c>
      <c r="BC98" s="31" t="str">
        <f t="shared" si="206"/>
        <v/>
      </c>
      <c r="BD98" s="251" t="str">
        <f>IF($B98="","",$AO98*ABS(BC98)/Air!$M$8)</f>
        <v/>
      </c>
      <c r="BE98" s="31" t="str">
        <f t="shared" si="141"/>
        <v/>
      </c>
      <c r="BF98" s="251" t="str">
        <f>IF($B98="","",$AO98*ABS($AF98-BC98)/Air!$M$8)</f>
        <v/>
      </c>
      <c r="BG98" s="31" t="str">
        <f t="shared" si="142"/>
        <v/>
      </c>
      <c r="BH98" s="252" t="str">
        <f t="shared" si="143"/>
        <v/>
      </c>
      <c r="BI98" s="32" t="str">
        <f>IF($B98="","",(($AF98-BC98)/ABS($AF98-BC98))*Air!$D$14*BH98/2*(($AF98-BC98)^2)*$AI98*$C98)</f>
        <v/>
      </c>
      <c r="BJ98" s="32" t="str">
        <f>IF($B98="","",(-BC98/ABS(BC98))*Air!$D$14*BE98/8*(BC98^2)*$AM98*$C98)</f>
        <v/>
      </c>
      <c r="BK98" s="32" t="str">
        <f>IF($B98="","",$AK98*$C98*$E98*Air!$D$14*Air!$I$10)</f>
        <v/>
      </c>
      <c r="BL98" s="32" t="str">
        <f t="shared" si="207"/>
        <v/>
      </c>
      <c r="BM98" s="32" t="str">
        <f t="shared" si="144"/>
        <v/>
      </c>
      <c r="BN98" s="32" t="str">
        <f t="shared" si="208"/>
        <v/>
      </c>
      <c r="BO98" s="254" t="str">
        <f t="shared" si="145"/>
        <v/>
      </c>
      <c r="BP98" s="243"/>
      <c r="BQ98" s="243"/>
      <c r="BR98" s="32" t="str">
        <f t="shared" si="146"/>
        <v/>
      </c>
      <c r="BS98" s="243" t="str">
        <f t="shared" si="147"/>
        <v/>
      </c>
      <c r="BT98" s="243" t="str">
        <f>IF($B98="","",IF(BO98="out",-(BS98*$I98*(2*ABS(BR98)/Air!$D$14)^0.5),(BS98*$I98*(2*ABS(BR98)/Air!$C$14)^0.5)))</f>
        <v/>
      </c>
      <c r="BU98" s="32" t="str">
        <f t="shared" si="148"/>
        <v/>
      </c>
      <c r="BV98" s="217" t="str">
        <f t="shared" si="209"/>
        <v/>
      </c>
      <c r="BW98" s="31" t="str">
        <f t="shared" si="149"/>
        <v/>
      </c>
      <c r="BX98" s="251" t="str">
        <f>IF($B98="","",$AO98*ABS(BW98)/Air!$M$8)</f>
        <v/>
      </c>
      <c r="BY98" s="31" t="str">
        <f t="shared" si="150"/>
        <v/>
      </c>
      <c r="BZ98" s="251" t="str">
        <f>IF($B98="","",$AO98*ABS($AF98-BW98)/Air!$M$8)</f>
        <v/>
      </c>
      <c r="CA98" s="31" t="str">
        <f t="shared" si="151"/>
        <v/>
      </c>
      <c r="CB98" s="31" t="str">
        <f t="shared" si="152"/>
        <v/>
      </c>
      <c r="CC98" s="32" t="str">
        <f>IF($B98="","",(($AF98-BW98)/ABS($AF98-BW98))*Air!$D$14*CB98/2*(($AF98-BW98)^2)*$AI98*$C98)</f>
        <v/>
      </c>
      <c r="CD98" s="32" t="str">
        <f>IF($B98="","",(-BW98/ABS(BW98))*Air!$D$14*BY98/8*(BW98^2)*$AM98*$C98)</f>
        <v/>
      </c>
      <c r="CE98" s="32" t="str">
        <f>IF($B98="","",$AK98*$C98*$E98*Air!$D$14*Air!$I$10)</f>
        <v/>
      </c>
      <c r="CF98" s="32" t="str">
        <f t="shared" si="210"/>
        <v/>
      </c>
      <c r="CG98" s="32" t="str">
        <f t="shared" si="153"/>
        <v/>
      </c>
      <c r="CH98" s="32" t="str">
        <f t="shared" si="211"/>
        <v/>
      </c>
      <c r="CI98" s="254" t="str">
        <f t="shared" si="154"/>
        <v/>
      </c>
      <c r="CJ98" s="243"/>
      <c r="CK98" s="243"/>
      <c r="CL98" s="32" t="str">
        <f t="shared" si="155"/>
        <v/>
      </c>
      <c r="CM98" s="243" t="str">
        <f t="shared" si="156"/>
        <v/>
      </c>
      <c r="CN98" s="243" t="str">
        <f>IF($B98="","",IF(CI98="out",-(CM98*$I98*(2*ABS(CL98)/Air!$D$14)^0.5),(CM98*$I98*(2*ABS(CL98)/Air!$C$14)^0.5)))</f>
        <v/>
      </c>
      <c r="CO98" s="32" t="str">
        <f t="shared" si="157"/>
        <v/>
      </c>
      <c r="CP98" s="217" t="str">
        <f t="shared" si="212"/>
        <v/>
      </c>
      <c r="CQ98" s="31" t="str">
        <f t="shared" si="158"/>
        <v/>
      </c>
      <c r="CR98" s="251" t="str">
        <f>IF($B98="","",$AO98*ABS(CQ98)/Air!$M$8)</f>
        <v/>
      </c>
      <c r="CS98" s="31" t="str">
        <f t="shared" si="159"/>
        <v/>
      </c>
      <c r="CT98" s="251" t="str">
        <f>IF($B98="","",$AO98*ABS($AF98-CQ98)/Air!$M$8)</f>
        <v/>
      </c>
      <c r="CU98" s="31" t="str">
        <f t="shared" si="160"/>
        <v/>
      </c>
      <c r="CV98" s="31" t="str">
        <f t="shared" si="161"/>
        <v/>
      </c>
      <c r="CW98" s="32" t="str">
        <f>IF($B98="","",(($AF98-CQ98)/ABS($AF98-CQ98))*Air!$D$14*CV98/2*(($AF98-CQ98)^2)*$AI98*$C98)</f>
        <v/>
      </c>
      <c r="CX98" s="32" t="str">
        <f>IF($B98="","",(-CQ98/ABS(CQ98))*Air!$D$14*CS98/8*(CQ98^2)*$AM98*$C98)</f>
        <v/>
      </c>
      <c r="CY98" s="32" t="str">
        <f>IF($B98="","",$AK98*$C98*$E98*Air!$D$14*Air!$I$10)</f>
        <v/>
      </c>
      <c r="CZ98" s="32" t="str">
        <f t="shared" si="213"/>
        <v/>
      </c>
      <c r="DA98" s="32" t="str">
        <f t="shared" si="162"/>
        <v/>
      </c>
      <c r="DB98" s="32" t="str">
        <f t="shared" si="214"/>
        <v/>
      </c>
      <c r="DC98" s="254" t="str">
        <f t="shared" si="163"/>
        <v/>
      </c>
      <c r="DD98" s="243"/>
      <c r="DE98" s="243"/>
      <c r="DF98" s="32" t="str">
        <f t="shared" si="164"/>
        <v/>
      </c>
      <c r="DG98" s="243" t="str">
        <f t="shared" si="165"/>
        <v/>
      </c>
      <c r="DH98" s="243" t="str">
        <f>IF($B98="","",IF(DC98="out",-(DG98*$I98*(2*ABS(DF98)/Air!$D$14)^0.5),(DG98*$I98*(2*ABS(DF98)/Air!$C$14)^0.5)))</f>
        <v/>
      </c>
      <c r="DI98" s="32" t="str">
        <f t="shared" si="166"/>
        <v/>
      </c>
      <c r="DJ98" s="217" t="str">
        <f t="shared" si="215"/>
        <v/>
      </c>
      <c r="DK98" s="31" t="str">
        <f t="shared" si="167"/>
        <v/>
      </c>
      <c r="DL98" s="251" t="str">
        <f>IF($B98="","",$AO98*ABS(DK98)/Air!$M$8)</f>
        <v/>
      </c>
      <c r="DM98" s="31" t="str">
        <f t="shared" si="168"/>
        <v/>
      </c>
      <c r="DN98" s="251" t="str">
        <f>IF($B98="","",$AO98*ABS($AF98-DK98)/Air!$M$8)</f>
        <v/>
      </c>
      <c r="DO98" s="31" t="str">
        <f t="shared" si="169"/>
        <v/>
      </c>
      <c r="DP98" s="31" t="str">
        <f t="shared" si="170"/>
        <v/>
      </c>
      <c r="DQ98" s="32" t="str">
        <f>IF($B98="","",(($AF98-DK98)/ABS($AF98-DK98))*Air!$D$14*DP98/2*(($AF98-DK98)^2)*$AI98*$C98)</f>
        <v/>
      </c>
      <c r="DR98" s="32" t="str">
        <f>IF($B98="","",(-DK98/ABS(DK98))*Air!$D$14*DM98/8*(DK98^2)*$AM98*$C98)</f>
        <v/>
      </c>
      <c r="DS98" s="32" t="str">
        <f>IF($B98="","",$AK98*$C98*$E98*Air!$D$14*Air!$I$10)</f>
        <v/>
      </c>
      <c r="DT98" s="32" t="str">
        <f t="shared" si="216"/>
        <v/>
      </c>
      <c r="DU98" s="32" t="str">
        <f t="shared" si="171"/>
        <v/>
      </c>
      <c r="DV98" s="32" t="str">
        <f t="shared" si="217"/>
        <v/>
      </c>
      <c r="DW98" s="254" t="str">
        <f t="shared" si="172"/>
        <v/>
      </c>
      <c r="DX98" s="243"/>
      <c r="DY98" s="243"/>
      <c r="DZ98" s="32" t="str">
        <f t="shared" si="173"/>
        <v/>
      </c>
      <c r="EA98" s="243" t="str">
        <f t="shared" si="174"/>
        <v/>
      </c>
      <c r="EB98" s="243" t="str">
        <f>IF($B98="","",IF(DW98="out",-(EA98*$I98*(2*ABS(DZ98)/Air!$D$14)^0.5),(EA98*$I98*(2*ABS(DZ98)/Air!$C$14)^0.5)))</f>
        <v/>
      </c>
      <c r="EC98" s="32" t="str">
        <f t="shared" si="175"/>
        <v/>
      </c>
      <c r="ED98" s="217" t="str">
        <f t="shared" si="218"/>
        <v/>
      </c>
      <c r="EE98" s="31" t="str">
        <f t="shared" si="176"/>
        <v/>
      </c>
      <c r="EF98" s="251" t="str">
        <f>IF($B98="","",$AO98*ABS(EE98)/Air!$M$8)</f>
        <v/>
      </c>
      <c r="EG98" s="31" t="str">
        <f t="shared" si="177"/>
        <v/>
      </c>
      <c r="EH98" s="251" t="str">
        <f>IF($B98="","",$AO98*ABS($AF98-EE98)/Air!$M$8)</f>
        <v/>
      </c>
      <c r="EI98" s="31" t="str">
        <f t="shared" si="178"/>
        <v/>
      </c>
      <c r="EJ98" s="31" t="str">
        <f t="shared" si="179"/>
        <v/>
      </c>
      <c r="EK98" s="32" t="str">
        <f>IF($B98="","",(($AF98-EE98)/ABS($AF98-EE98))*Air!$D$14*EJ98/2*(($AF98-EE98)^2)*$AI98*$C98)</f>
        <v/>
      </c>
      <c r="EL98" s="32" t="str">
        <f>IF($B98="","",(-EE98/ABS(EE98))*Air!$D$14*EG98/8*(EE98^2)*$AM98*$C98)</f>
        <v/>
      </c>
      <c r="EM98" s="32" t="str">
        <f>IF($B98="","",$AK98*$C98*$E98*Air!$D$14*Air!$I$10)</f>
        <v/>
      </c>
      <c r="EN98" s="32" t="str">
        <f t="shared" si="219"/>
        <v/>
      </c>
      <c r="EO98" s="32" t="str">
        <f t="shared" si="180"/>
        <v/>
      </c>
      <c r="EP98" s="32" t="str">
        <f t="shared" si="220"/>
        <v/>
      </c>
      <c r="EQ98" s="254" t="str">
        <f t="shared" si="181"/>
        <v/>
      </c>
      <c r="ER98" s="243"/>
      <c r="ES98" s="243"/>
      <c r="ET98" s="32" t="str">
        <f t="shared" si="182"/>
        <v/>
      </c>
      <c r="EU98" s="243" t="str">
        <f t="shared" si="183"/>
        <v/>
      </c>
      <c r="EV98" s="243" t="str">
        <f>IF($B98="","",IF(EQ98="out",-(EU98*$I98*(2*ABS(ET98)/Air!$D$14)^0.5),(EU98*$I98*(2*ABS(ET98)/Air!$C$14)^0.5)))</f>
        <v/>
      </c>
      <c r="EW98" s="32" t="str">
        <f t="shared" si="184"/>
        <v/>
      </c>
      <c r="EX98" s="259" t="str">
        <f t="shared" si="221"/>
        <v/>
      </c>
    </row>
    <row r="99" spans="1:154" customFormat="1" x14ac:dyDescent="0.2">
      <c r="A99" s="61"/>
      <c r="B99" s="247"/>
      <c r="C99" s="247"/>
      <c r="D99" s="247"/>
      <c r="E99" s="247"/>
      <c r="F99" s="247"/>
      <c r="G99" s="239"/>
      <c r="H99" s="239"/>
      <c r="I99" s="239"/>
      <c r="J99" s="239"/>
      <c r="K99" s="239"/>
      <c r="L99" s="62"/>
      <c r="M99" s="247"/>
      <c r="N99" s="247"/>
      <c r="O99" s="63"/>
      <c r="P99" s="92" t="str">
        <f t="shared" si="185"/>
        <v/>
      </c>
      <c r="Q99" s="93" t="str">
        <f t="shared" si="138"/>
        <v/>
      </c>
      <c r="R99" s="99" t="str">
        <f t="shared" si="186"/>
        <v/>
      </c>
      <c r="S99" s="100" t="str">
        <f t="shared" si="187"/>
        <v/>
      </c>
      <c r="T99" s="95" t="str">
        <f t="shared" si="188"/>
        <v/>
      </c>
      <c r="U99" s="231"/>
      <c r="V99" s="124" t="str">
        <f t="shared" si="189"/>
        <v/>
      </c>
      <c r="W99" s="125" t="str">
        <f t="shared" si="133"/>
        <v/>
      </c>
      <c r="X99" s="126" t="str">
        <f t="shared" si="190"/>
        <v/>
      </c>
      <c r="Y99" s="126" t="str">
        <f>IF($B99="","",VLOOKUP(X99,Depth!$A$4:$B$1004,2,1))</f>
        <v/>
      </c>
      <c r="Z99" s="127" t="str">
        <f t="shared" si="134"/>
        <v/>
      </c>
      <c r="AA99" s="128" t="str">
        <f t="shared" si="135"/>
        <v/>
      </c>
      <c r="AB99" s="129" t="str">
        <f t="shared" si="191"/>
        <v/>
      </c>
      <c r="AC99" s="129" t="str">
        <f t="shared" si="136"/>
        <v/>
      </c>
      <c r="AD99" s="31" t="str">
        <f t="shared" si="192"/>
        <v/>
      </c>
      <c r="AE99" s="128" t="str">
        <f t="shared" si="193"/>
        <v/>
      </c>
      <c r="AF99" s="130" t="str">
        <f t="shared" si="194"/>
        <v/>
      </c>
      <c r="AG99" s="122" t="str">
        <f t="shared" si="195"/>
        <v/>
      </c>
      <c r="AH99" s="131" t="str">
        <f t="shared" si="137"/>
        <v/>
      </c>
      <c r="AI99" s="132" t="str">
        <f t="shared" si="196"/>
        <v/>
      </c>
      <c r="AJ99" s="128"/>
      <c r="AK99" s="159" t="str">
        <f t="shared" si="197"/>
        <v/>
      </c>
      <c r="AL99" s="128" t="str">
        <f t="shared" si="198"/>
        <v/>
      </c>
      <c r="AM99" s="128" t="str">
        <f t="shared" si="199"/>
        <v/>
      </c>
      <c r="AN99" s="128" t="str">
        <f t="shared" si="200"/>
        <v/>
      </c>
      <c r="AO99" s="128" t="str">
        <f t="shared" si="139"/>
        <v/>
      </c>
      <c r="AP99" s="160" t="str">
        <f t="shared" si="201"/>
        <v/>
      </c>
      <c r="AQ99" s="31"/>
      <c r="AR99" s="174" t="str">
        <f>IF($B99="","",Air!$C$17*((J99-K99)/10)^Air!$C$28)</f>
        <v/>
      </c>
      <c r="AS99" s="36" t="str">
        <f>IF($B99="","",IF(E$8=B99,E$7,Air!$C$14/2*AR99^2))</f>
        <v/>
      </c>
      <c r="AT99" s="32" t="str">
        <f t="shared" si="202"/>
        <v/>
      </c>
      <c r="AU99" s="32" t="str">
        <f t="shared" si="203"/>
        <v/>
      </c>
      <c r="AV99" s="32" t="str">
        <f>IF($B99="","",Air!$I$11-AU99*Air!$C$14*Air!$I$10-AS99)</f>
        <v/>
      </c>
      <c r="AW99" s="175" t="str">
        <f t="shared" si="204"/>
        <v/>
      </c>
      <c r="AX99" s="175" t="str">
        <f>IF($B99="","",AW99*Air!$C$14*Air!$I$10)</f>
        <v/>
      </c>
      <c r="AY99" s="176" t="str">
        <f>IF($B99="","",AW99*Air!$D$14*Air!$I$10)</f>
        <v/>
      </c>
      <c r="AZ99" s="62"/>
      <c r="BA99" s="250" t="str">
        <f t="shared" si="140"/>
        <v/>
      </c>
      <c r="BB99" s="128" t="str">
        <f t="shared" si="205"/>
        <v/>
      </c>
      <c r="BC99" s="31" t="str">
        <f t="shared" si="206"/>
        <v/>
      </c>
      <c r="BD99" s="251" t="str">
        <f>IF($B99="","",$AO99*ABS(BC99)/Air!$M$8)</f>
        <v/>
      </c>
      <c r="BE99" s="31" t="str">
        <f t="shared" si="141"/>
        <v/>
      </c>
      <c r="BF99" s="251" t="str">
        <f>IF($B99="","",$AO99*ABS($AF99-BC99)/Air!$M$8)</f>
        <v/>
      </c>
      <c r="BG99" s="31" t="str">
        <f t="shared" si="142"/>
        <v/>
      </c>
      <c r="BH99" s="252" t="str">
        <f t="shared" si="143"/>
        <v/>
      </c>
      <c r="BI99" s="32" t="str">
        <f>IF($B99="","",(($AF99-BC99)/ABS($AF99-BC99))*Air!$D$14*BH99/2*(($AF99-BC99)^2)*$AI99*$C99)</f>
        <v/>
      </c>
      <c r="BJ99" s="32" t="str">
        <f>IF($B99="","",(-BC99/ABS(BC99))*Air!$D$14*BE99/8*(BC99^2)*$AM99*$C99)</f>
        <v/>
      </c>
      <c r="BK99" s="32" t="str">
        <f>IF($B99="","",$AK99*$C99*$E99*Air!$D$14*Air!$I$10)</f>
        <v/>
      </c>
      <c r="BL99" s="32" t="str">
        <f t="shared" si="207"/>
        <v/>
      </c>
      <c r="BM99" s="32" t="str">
        <f t="shared" si="144"/>
        <v/>
      </c>
      <c r="BN99" s="32" t="str">
        <f t="shared" si="208"/>
        <v/>
      </c>
      <c r="BO99" s="254" t="str">
        <f t="shared" si="145"/>
        <v/>
      </c>
      <c r="BP99" s="243"/>
      <c r="BQ99" s="243"/>
      <c r="BR99" s="32" t="str">
        <f t="shared" si="146"/>
        <v/>
      </c>
      <c r="BS99" s="243" t="str">
        <f t="shared" si="147"/>
        <v/>
      </c>
      <c r="BT99" s="243" t="str">
        <f>IF($B99="","",IF(BO99="out",-(BS99*$I99*(2*ABS(BR99)/Air!$D$14)^0.5),(BS99*$I99*(2*ABS(BR99)/Air!$C$14)^0.5)))</f>
        <v/>
      </c>
      <c r="BU99" s="32" t="str">
        <f t="shared" si="148"/>
        <v/>
      </c>
      <c r="BV99" s="217" t="str">
        <f t="shared" si="209"/>
        <v/>
      </c>
      <c r="BW99" s="31" t="str">
        <f t="shared" si="149"/>
        <v/>
      </c>
      <c r="BX99" s="251" t="str">
        <f>IF($B99="","",$AO99*ABS(BW99)/Air!$M$8)</f>
        <v/>
      </c>
      <c r="BY99" s="31" t="str">
        <f t="shared" si="150"/>
        <v/>
      </c>
      <c r="BZ99" s="251" t="str">
        <f>IF($B99="","",$AO99*ABS($AF99-BW99)/Air!$M$8)</f>
        <v/>
      </c>
      <c r="CA99" s="31" t="str">
        <f t="shared" si="151"/>
        <v/>
      </c>
      <c r="CB99" s="31" t="str">
        <f t="shared" si="152"/>
        <v/>
      </c>
      <c r="CC99" s="32" t="str">
        <f>IF($B99="","",(($AF99-BW99)/ABS($AF99-BW99))*Air!$D$14*CB99/2*(($AF99-BW99)^2)*$AI99*$C99)</f>
        <v/>
      </c>
      <c r="CD99" s="32" t="str">
        <f>IF($B99="","",(-BW99/ABS(BW99))*Air!$D$14*BY99/8*(BW99^2)*$AM99*$C99)</f>
        <v/>
      </c>
      <c r="CE99" s="32" t="str">
        <f>IF($B99="","",$AK99*$C99*$E99*Air!$D$14*Air!$I$10)</f>
        <v/>
      </c>
      <c r="CF99" s="32" t="str">
        <f t="shared" si="210"/>
        <v/>
      </c>
      <c r="CG99" s="32" t="str">
        <f t="shared" si="153"/>
        <v/>
      </c>
      <c r="CH99" s="32" t="str">
        <f t="shared" si="211"/>
        <v/>
      </c>
      <c r="CI99" s="254" t="str">
        <f t="shared" si="154"/>
        <v/>
      </c>
      <c r="CJ99" s="243"/>
      <c r="CK99" s="243"/>
      <c r="CL99" s="32" t="str">
        <f t="shared" si="155"/>
        <v/>
      </c>
      <c r="CM99" s="243" t="str">
        <f t="shared" si="156"/>
        <v/>
      </c>
      <c r="CN99" s="243" t="str">
        <f>IF($B99="","",IF(CI99="out",-(CM99*$I99*(2*ABS(CL99)/Air!$D$14)^0.5),(CM99*$I99*(2*ABS(CL99)/Air!$C$14)^0.5)))</f>
        <v/>
      </c>
      <c r="CO99" s="32" t="str">
        <f t="shared" si="157"/>
        <v/>
      </c>
      <c r="CP99" s="217" t="str">
        <f t="shared" si="212"/>
        <v/>
      </c>
      <c r="CQ99" s="31" t="str">
        <f t="shared" si="158"/>
        <v/>
      </c>
      <c r="CR99" s="251" t="str">
        <f>IF($B99="","",$AO99*ABS(CQ99)/Air!$M$8)</f>
        <v/>
      </c>
      <c r="CS99" s="31" t="str">
        <f t="shared" si="159"/>
        <v/>
      </c>
      <c r="CT99" s="251" t="str">
        <f>IF($B99="","",$AO99*ABS($AF99-CQ99)/Air!$M$8)</f>
        <v/>
      </c>
      <c r="CU99" s="31" t="str">
        <f t="shared" si="160"/>
        <v/>
      </c>
      <c r="CV99" s="31" t="str">
        <f t="shared" si="161"/>
        <v/>
      </c>
      <c r="CW99" s="32" t="str">
        <f>IF($B99="","",(($AF99-CQ99)/ABS($AF99-CQ99))*Air!$D$14*CV99/2*(($AF99-CQ99)^2)*$AI99*$C99)</f>
        <v/>
      </c>
      <c r="CX99" s="32" t="str">
        <f>IF($B99="","",(-CQ99/ABS(CQ99))*Air!$D$14*CS99/8*(CQ99^2)*$AM99*$C99)</f>
        <v/>
      </c>
      <c r="CY99" s="32" t="str">
        <f>IF($B99="","",$AK99*$C99*$E99*Air!$D$14*Air!$I$10)</f>
        <v/>
      </c>
      <c r="CZ99" s="32" t="str">
        <f t="shared" si="213"/>
        <v/>
      </c>
      <c r="DA99" s="32" t="str">
        <f t="shared" si="162"/>
        <v/>
      </c>
      <c r="DB99" s="32" t="str">
        <f t="shared" si="214"/>
        <v/>
      </c>
      <c r="DC99" s="254" t="str">
        <f t="shared" si="163"/>
        <v/>
      </c>
      <c r="DD99" s="243"/>
      <c r="DE99" s="243"/>
      <c r="DF99" s="32" t="str">
        <f t="shared" si="164"/>
        <v/>
      </c>
      <c r="DG99" s="243" t="str">
        <f t="shared" si="165"/>
        <v/>
      </c>
      <c r="DH99" s="243" t="str">
        <f>IF($B99="","",IF(DC99="out",-(DG99*$I99*(2*ABS(DF99)/Air!$D$14)^0.5),(DG99*$I99*(2*ABS(DF99)/Air!$C$14)^0.5)))</f>
        <v/>
      </c>
      <c r="DI99" s="32" t="str">
        <f t="shared" si="166"/>
        <v/>
      </c>
      <c r="DJ99" s="217" t="str">
        <f t="shared" si="215"/>
        <v/>
      </c>
      <c r="DK99" s="31" t="str">
        <f t="shared" si="167"/>
        <v/>
      </c>
      <c r="DL99" s="251" t="str">
        <f>IF($B99="","",$AO99*ABS(DK99)/Air!$M$8)</f>
        <v/>
      </c>
      <c r="DM99" s="31" t="str">
        <f t="shared" si="168"/>
        <v/>
      </c>
      <c r="DN99" s="251" t="str">
        <f>IF($B99="","",$AO99*ABS($AF99-DK99)/Air!$M$8)</f>
        <v/>
      </c>
      <c r="DO99" s="31" t="str">
        <f t="shared" si="169"/>
        <v/>
      </c>
      <c r="DP99" s="31" t="str">
        <f t="shared" si="170"/>
        <v/>
      </c>
      <c r="DQ99" s="32" t="str">
        <f>IF($B99="","",(($AF99-DK99)/ABS($AF99-DK99))*Air!$D$14*DP99/2*(($AF99-DK99)^2)*$AI99*$C99)</f>
        <v/>
      </c>
      <c r="DR99" s="32" t="str">
        <f>IF($B99="","",(-DK99/ABS(DK99))*Air!$D$14*DM99/8*(DK99^2)*$AM99*$C99)</f>
        <v/>
      </c>
      <c r="DS99" s="32" t="str">
        <f>IF($B99="","",$AK99*$C99*$E99*Air!$D$14*Air!$I$10)</f>
        <v/>
      </c>
      <c r="DT99" s="32" t="str">
        <f t="shared" si="216"/>
        <v/>
      </c>
      <c r="DU99" s="32" t="str">
        <f t="shared" si="171"/>
        <v/>
      </c>
      <c r="DV99" s="32" t="str">
        <f t="shared" si="217"/>
        <v/>
      </c>
      <c r="DW99" s="254" t="str">
        <f t="shared" si="172"/>
        <v/>
      </c>
      <c r="DX99" s="243"/>
      <c r="DY99" s="243"/>
      <c r="DZ99" s="32" t="str">
        <f t="shared" si="173"/>
        <v/>
      </c>
      <c r="EA99" s="243" t="str">
        <f t="shared" si="174"/>
        <v/>
      </c>
      <c r="EB99" s="243" t="str">
        <f>IF($B99="","",IF(DW99="out",-(EA99*$I99*(2*ABS(DZ99)/Air!$D$14)^0.5),(EA99*$I99*(2*ABS(DZ99)/Air!$C$14)^0.5)))</f>
        <v/>
      </c>
      <c r="EC99" s="32" t="str">
        <f t="shared" si="175"/>
        <v/>
      </c>
      <c r="ED99" s="217" t="str">
        <f t="shared" si="218"/>
        <v/>
      </c>
      <c r="EE99" s="31" t="str">
        <f t="shared" si="176"/>
        <v/>
      </c>
      <c r="EF99" s="251" t="str">
        <f>IF($B99="","",$AO99*ABS(EE99)/Air!$M$8)</f>
        <v/>
      </c>
      <c r="EG99" s="31" t="str">
        <f t="shared" si="177"/>
        <v/>
      </c>
      <c r="EH99" s="251" t="str">
        <f>IF($B99="","",$AO99*ABS($AF99-EE99)/Air!$M$8)</f>
        <v/>
      </c>
      <c r="EI99" s="31" t="str">
        <f t="shared" si="178"/>
        <v/>
      </c>
      <c r="EJ99" s="31" t="str">
        <f t="shared" si="179"/>
        <v/>
      </c>
      <c r="EK99" s="32" t="str">
        <f>IF($B99="","",(($AF99-EE99)/ABS($AF99-EE99))*Air!$D$14*EJ99/2*(($AF99-EE99)^2)*$AI99*$C99)</f>
        <v/>
      </c>
      <c r="EL99" s="32" t="str">
        <f>IF($B99="","",(-EE99/ABS(EE99))*Air!$D$14*EG99/8*(EE99^2)*$AM99*$C99)</f>
        <v/>
      </c>
      <c r="EM99" s="32" t="str">
        <f>IF($B99="","",$AK99*$C99*$E99*Air!$D$14*Air!$I$10)</f>
        <v/>
      </c>
      <c r="EN99" s="32" t="str">
        <f t="shared" si="219"/>
        <v/>
      </c>
      <c r="EO99" s="32" t="str">
        <f t="shared" si="180"/>
        <v/>
      </c>
      <c r="EP99" s="32" t="str">
        <f t="shared" si="220"/>
        <v/>
      </c>
      <c r="EQ99" s="254" t="str">
        <f t="shared" si="181"/>
        <v/>
      </c>
      <c r="ER99" s="243"/>
      <c r="ES99" s="243"/>
      <c r="ET99" s="32" t="str">
        <f t="shared" si="182"/>
        <v/>
      </c>
      <c r="EU99" s="243" t="str">
        <f t="shared" si="183"/>
        <v/>
      </c>
      <c r="EV99" s="243" t="str">
        <f>IF($B99="","",IF(EQ99="out",-(EU99*$I99*(2*ABS(ET99)/Air!$D$14)^0.5),(EU99*$I99*(2*ABS(ET99)/Air!$C$14)^0.5)))</f>
        <v/>
      </c>
      <c r="EW99" s="32" t="str">
        <f t="shared" si="184"/>
        <v/>
      </c>
      <c r="EX99" s="259" t="str">
        <f t="shared" si="221"/>
        <v/>
      </c>
    </row>
    <row r="100" spans="1:154" customFormat="1" x14ac:dyDescent="0.2">
      <c r="A100" s="61"/>
      <c r="B100" s="247"/>
      <c r="C100" s="247"/>
      <c r="D100" s="247"/>
      <c r="E100" s="247"/>
      <c r="F100" s="247"/>
      <c r="G100" s="239"/>
      <c r="H100" s="239"/>
      <c r="I100" s="239"/>
      <c r="J100" s="239"/>
      <c r="K100" s="239"/>
      <c r="L100" s="62"/>
      <c r="M100" s="247"/>
      <c r="N100" s="247"/>
      <c r="O100" s="63"/>
      <c r="P100" s="92" t="str">
        <f t="shared" si="185"/>
        <v/>
      </c>
      <c r="Q100" s="93" t="str">
        <f t="shared" si="138"/>
        <v/>
      </c>
      <c r="R100" s="99" t="str">
        <f t="shared" si="186"/>
        <v/>
      </c>
      <c r="S100" s="100" t="str">
        <f t="shared" si="187"/>
        <v/>
      </c>
      <c r="T100" s="95" t="str">
        <f t="shared" si="188"/>
        <v/>
      </c>
      <c r="U100" s="231"/>
      <c r="V100" s="124" t="str">
        <f t="shared" si="189"/>
        <v/>
      </c>
      <c r="W100" s="125" t="str">
        <f t="shared" si="133"/>
        <v/>
      </c>
      <c r="X100" s="126" t="str">
        <f t="shared" si="190"/>
        <v/>
      </c>
      <c r="Y100" s="126" t="str">
        <f>IF($B100="","",VLOOKUP(X100,Depth!$A$4:$B$1004,2,1))</f>
        <v/>
      </c>
      <c r="Z100" s="127" t="str">
        <f t="shared" si="134"/>
        <v/>
      </c>
      <c r="AA100" s="128" t="str">
        <f t="shared" si="135"/>
        <v/>
      </c>
      <c r="AB100" s="129" t="str">
        <f t="shared" si="191"/>
        <v/>
      </c>
      <c r="AC100" s="129" t="str">
        <f t="shared" si="136"/>
        <v/>
      </c>
      <c r="AD100" s="31" t="str">
        <f t="shared" si="192"/>
        <v/>
      </c>
      <c r="AE100" s="128" t="str">
        <f t="shared" si="193"/>
        <v/>
      </c>
      <c r="AF100" s="130" t="str">
        <f t="shared" si="194"/>
        <v/>
      </c>
      <c r="AG100" s="122" t="str">
        <f t="shared" si="195"/>
        <v/>
      </c>
      <c r="AH100" s="131" t="str">
        <f t="shared" si="137"/>
        <v/>
      </c>
      <c r="AI100" s="132" t="str">
        <f t="shared" si="196"/>
        <v/>
      </c>
      <c r="AJ100" s="128"/>
      <c r="AK100" s="159" t="str">
        <f t="shared" si="197"/>
        <v/>
      </c>
      <c r="AL100" s="128" t="str">
        <f t="shared" si="198"/>
        <v/>
      </c>
      <c r="AM100" s="128" t="str">
        <f t="shared" si="199"/>
        <v/>
      </c>
      <c r="AN100" s="128" t="str">
        <f t="shared" si="200"/>
        <v/>
      </c>
      <c r="AO100" s="128" t="str">
        <f t="shared" si="139"/>
        <v/>
      </c>
      <c r="AP100" s="160" t="str">
        <f t="shared" si="201"/>
        <v/>
      </c>
      <c r="AQ100" s="31"/>
      <c r="AR100" s="174" t="str">
        <f>IF($B100="","",Air!$C$17*((J100-K100)/10)^Air!$C$28)</f>
        <v/>
      </c>
      <c r="AS100" s="36" t="str">
        <f>IF($B100="","",IF(E$8=B100,E$7,Air!$C$14/2*AR100^2))</f>
        <v/>
      </c>
      <c r="AT100" s="32" t="str">
        <f t="shared" si="202"/>
        <v/>
      </c>
      <c r="AU100" s="32" t="str">
        <f t="shared" si="203"/>
        <v/>
      </c>
      <c r="AV100" s="32" t="str">
        <f>IF($B100="","",Air!$I$11-AU100*Air!$C$14*Air!$I$10-AS100)</f>
        <v/>
      </c>
      <c r="AW100" s="175" t="str">
        <f t="shared" si="204"/>
        <v/>
      </c>
      <c r="AX100" s="175" t="str">
        <f>IF($B100="","",AW100*Air!$C$14*Air!$I$10)</f>
        <v/>
      </c>
      <c r="AY100" s="176" t="str">
        <f>IF($B100="","",AW100*Air!$D$14*Air!$I$10)</f>
        <v/>
      </c>
      <c r="AZ100" s="62"/>
      <c r="BA100" s="250" t="str">
        <f t="shared" si="140"/>
        <v/>
      </c>
      <c r="BB100" s="128" t="str">
        <f t="shared" si="205"/>
        <v/>
      </c>
      <c r="BC100" s="31" t="str">
        <f t="shared" si="206"/>
        <v/>
      </c>
      <c r="BD100" s="251" t="str">
        <f>IF($B100="","",$AO100*ABS(BC100)/Air!$M$8)</f>
        <v/>
      </c>
      <c r="BE100" s="31" t="str">
        <f t="shared" si="141"/>
        <v/>
      </c>
      <c r="BF100" s="251" t="str">
        <f>IF($B100="","",$AO100*ABS($AF100-BC100)/Air!$M$8)</f>
        <v/>
      </c>
      <c r="BG100" s="31" t="str">
        <f t="shared" si="142"/>
        <v/>
      </c>
      <c r="BH100" s="252" t="str">
        <f t="shared" si="143"/>
        <v/>
      </c>
      <c r="BI100" s="32" t="str">
        <f>IF($B100="","",(($AF100-BC100)/ABS($AF100-BC100))*Air!$D$14*BH100/2*(($AF100-BC100)^2)*$AI100*$C100)</f>
        <v/>
      </c>
      <c r="BJ100" s="32" t="str">
        <f>IF($B100="","",(-BC100/ABS(BC100))*Air!$D$14*BE100/8*(BC100^2)*$AM100*$C100)</f>
        <v/>
      </c>
      <c r="BK100" s="32" t="str">
        <f>IF($B100="","",$AK100*$C100*$E100*Air!$D$14*Air!$I$10)</f>
        <v/>
      </c>
      <c r="BL100" s="32" t="str">
        <f t="shared" si="207"/>
        <v/>
      </c>
      <c r="BM100" s="32" t="str">
        <f t="shared" si="144"/>
        <v/>
      </c>
      <c r="BN100" s="32" t="str">
        <f t="shared" si="208"/>
        <v/>
      </c>
      <c r="BO100" s="254" t="str">
        <f t="shared" si="145"/>
        <v/>
      </c>
      <c r="BP100" s="243"/>
      <c r="BQ100" s="243"/>
      <c r="BR100" s="32" t="str">
        <f t="shared" si="146"/>
        <v/>
      </c>
      <c r="BS100" s="243" t="str">
        <f t="shared" si="147"/>
        <v/>
      </c>
      <c r="BT100" s="243" t="str">
        <f>IF($B100="","",IF(BO100="out",-(BS100*$I100*(2*ABS(BR100)/Air!$D$14)^0.5),(BS100*$I100*(2*ABS(BR100)/Air!$C$14)^0.5)))</f>
        <v/>
      </c>
      <c r="BU100" s="32" t="str">
        <f t="shared" si="148"/>
        <v/>
      </c>
      <c r="BV100" s="217" t="str">
        <f t="shared" si="209"/>
        <v/>
      </c>
      <c r="BW100" s="31" t="str">
        <f t="shared" si="149"/>
        <v/>
      </c>
      <c r="BX100" s="251" t="str">
        <f>IF($B100="","",$AO100*ABS(BW100)/Air!$M$8)</f>
        <v/>
      </c>
      <c r="BY100" s="31" t="str">
        <f t="shared" si="150"/>
        <v/>
      </c>
      <c r="BZ100" s="251" t="str">
        <f>IF($B100="","",$AO100*ABS($AF100-BW100)/Air!$M$8)</f>
        <v/>
      </c>
      <c r="CA100" s="31" t="str">
        <f t="shared" si="151"/>
        <v/>
      </c>
      <c r="CB100" s="31" t="str">
        <f t="shared" si="152"/>
        <v/>
      </c>
      <c r="CC100" s="32" t="str">
        <f>IF($B100="","",(($AF100-BW100)/ABS($AF100-BW100))*Air!$D$14*CB100/2*(($AF100-BW100)^2)*$AI100*$C100)</f>
        <v/>
      </c>
      <c r="CD100" s="32" t="str">
        <f>IF($B100="","",(-BW100/ABS(BW100))*Air!$D$14*BY100/8*(BW100^2)*$AM100*$C100)</f>
        <v/>
      </c>
      <c r="CE100" s="32" t="str">
        <f>IF($B100="","",$AK100*$C100*$E100*Air!$D$14*Air!$I$10)</f>
        <v/>
      </c>
      <c r="CF100" s="32" t="str">
        <f t="shared" si="210"/>
        <v/>
      </c>
      <c r="CG100" s="32" t="str">
        <f t="shared" si="153"/>
        <v/>
      </c>
      <c r="CH100" s="32" t="str">
        <f t="shared" si="211"/>
        <v/>
      </c>
      <c r="CI100" s="254" t="str">
        <f t="shared" si="154"/>
        <v/>
      </c>
      <c r="CJ100" s="243"/>
      <c r="CK100" s="243"/>
      <c r="CL100" s="32" t="str">
        <f t="shared" si="155"/>
        <v/>
      </c>
      <c r="CM100" s="243" t="str">
        <f t="shared" si="156"/>
        <v/>
      </c>
      <c r="CN100" s="243" t="str">
        <f>IF($B100="","",IF(CI100="out",-(CM100*$I100*(2*ABS(CL100)/Air!$D$14)^0.5),(CM100*$I100*(2*ABS(CL100)/Air!$C$14)^0.5)))</f>
        <v/>
      </c>
      <c r="CO100" s="32" t="str">
        <f t="shared" si="157"/>
        <v/>
      </c>
      <c r="CP100" s="217" t="str">
        <f t="shared" si="212"/>
        <v/>
      </c>
      <c r="CQ100" s="31" t="str">
        <f t="shared" si="158"/>
        <v/>
      </c>
      <c r="CR100" s="251" t="str">
        <f>IF($B100="","",$AO100*ABS(CQ100)/Air!$M$8)</f>
        <v/>
      </c>
      <c r="CS100" s="31" t="str">
        <f t="shared" si="159"/>
        <v/>
      </c>
      <c r="CT100" s="251" t="str">
        <f>IF($B100="","",$AO100*ABS($AF100-CQ100)/Air!$M$8)</f>
        <v/>
      </c>
      <c r="CU100" s="31" t="str">
        <f t="shared" si="160"/>
        <v/>
      </c>
      <c r="CV100" s="31" t="str">
        <f t="shared" si="161"/>
        <v/>
      </c>
      <c r="CW100" s="32" t="str">
        <f>IF($B100="","",(($AF100-CQ100)/ABS($AF100-CQ100))*Air!$D$14*CV100/2*(($AF100-CQ100)^2)*$AI100*$C100)</f>
        <v/>
      </c>
      <c r="CX100" s="32" t="str">
        <f>IF($B100="","",(-CQ100/ABS(CQ100))*Air!$D$14*CS100/8*(CQ100^2)*$AM100*$C100)</f>
        <v/>
      </c>
      <c r="CY100" s="32" t="str">
        <f>IF($B100="","",$AK100*$C100*$E100*Air!$D$14*Air!$I$10)</f>
        <v/>
      </c>
      <c r="CZ100" s="32" t="str">
        <f t="shared" si="213"/>
        <v/>
      </c>
      <c r="DA100" s="32" t="str">
        <f t="shared" si="162"/>
        <v/>
      </c>
      <c r="DB100" s="32" t="str">
        <f t="shared" si="214"/>
        <v/>
      </c>
      <c r="DC100" s="254" t="str">
        <f t="shared" si="163"/>
        <v/>
      </c>
      <c r="DD100" s="243"/>
      <c r="DE100" s="243"/>
      <c r="DF100" s="32" t="str">
        <f t="shared" si="164"/>
        <v/>
      </c>
      <c r="DG100" s="243" t="str">
        <f t="shared" si="165"/>
        <v/>
      </c>
      <c r="DH100" s="243" t="str">
        <f>IF($B100="","",IF(DC100="out",-(DG100*$I100*(2*ABS(DF100)/Air!$D$14)^0.5),(DG100*$I100*(2*ABS(DF100)/Air!$C$14)^0.5)))</f>
        <v/>
      </c>
      <c r="DI100" s="32" t="str">
        <f t="shared" si="166"/>
        <v/>
      </c>
      <c r="DJ100" s="217" t="str">
        <f t="shared" si="215"/>
        <v/>
      </c>
      <c r="DK100" s="31" t="str">
        <f t="shared" si="167"/>
        <v/>
      </c>
      <c r="DL100" s="251" t="str">
        <f>IF($B100="","",$AO100*ABS(DK100)/Air!$M$8)</f>
        <v/>
      </c>
      <c r="DM100" s="31" t="str">
        <f t="shared" si="168"/>
        <v/>
      </c>
      <c r="DN100" s="251" t="str">
        <f>IF($B100="","",$AO100*ABS($AF100-DK100)/Air!$M$8)</f>
        <v/>
      </c>
      <c r="DO100" s="31" t="str">
        <f t="shared" si="169"/>
        <v/>
      </c>
      <c r="DP100" s="31" t="str">
        <f t="shared" si="170"/>
        <v/>
      </c>
      <c r="DQ100" s="32" t="str">
        <f>IF($B100="","",(($AF100-DK100)/ABS($AF100-DK100))*Air!$D$14*DP100/2*(($AF100-DK100)^2)*$AI100*$C100)</f>
        <v/>
      </c>
      <c r="DR100" s="32" t="str">
        <f>IF($B100="","",(-DK100/ABS(DK100))*Air!$D$14*DM100/8*(DK100^2)*$AM100*$C100)</f>
        <v/>
      </c>
      <c r="DS100" s="32" t="str">
        <f>IF($B100="","",$AK100*$C100*$E100*Air!$D$14*Air!$I$10)</f>
        <v/>
      </c>
      <c r="DT100" s="32" t="str">
        <f t="shared" si="216"/>
        <v/>
      </c>
      <c r="DU100" s="32" t="str">
        <f t="shared" si="171"/>
        <v/>
      </c>
      <c r="DV100" s="32" t="str">
        <f t="shared" si="217"/>
        <v/>
      </c>
      <c r="DW100" s="254" t="str">
        <f t="shared" si="172"/>
        <v/>
      </c>
      <c r="DX100" s="243"/>
      <c r="DY100" s="243"/>
      <c r="DZ100" s="32" t="str">
        <f t="shared" si="173"/>
        <v/>
      </c>
      <c r="EA100" s="243" t="str">
        <f t="shared" si="174"/>
        <v/>
      </c>
      <c r="EB100" s="243" t="str">
        <f>IF($B100="","",IF(DW100="out",-(EA100*$I100*(2*ABS(DZ100)/Air!$D$14)^0.5),(EA100*$I100*(2*ABS(DZ100)/Air!$C$14)^0.5)))</f>
        <v/>
      </c>
      <c r="EC100" s="32" t="str">
        <f t="shared" si="175"/>
        <v/>
      </c>
      <c r="ED100" s="217" t="str">
        <f t="shared" si="218"/>
        <v/>
      </c>
      <c r="EE100" s="31" t="str">
        <f t="shared" si="176"/>
        <v/>
      </c>
      <c r="EF100" s="251" t="str">
        <f>IF($B100="","",$AO100*ABS(EE100)/Air!$M$8)</f>
        <v/>
      </c>
      <c r="EG100" s="31" t="str">
        <f t="shared" si="177"/>
        <v/>
      </c>
      <c r="EH100" s="251" t="str">
        <f>IF($B100="","",$AO100*ABS($AF100-EE100)/Air!$M$8)</f>
        <v/>
      </c>
      <c r="EI100" s="31" t="str">
        <f t="shared" si="178"/>
        <v/>
      </c>
      <c r="EJ100" s="31" t="str">
        <f t="shared" si="179"/>
        <v/>
      </c>
      <c r="EK100" s="32" t="str">
        <f>IF($B100="","",(($AF100-EE100)/ABS($AF100-EE100))*Air!$D$14*EJ100/2*(($AF100-EE100)^2)*$AI100*$C100)</f>
        <v/>
      </c>
      <c r="EL100" s="32" t="str">
        <f>IF($B100="","",(-EE100/ABS(EE100))*Air!$D$14*EG100/8*(EE100^2)*$AM100*$C100)</f>
        <v/>
      </c>
      <c r="EM100" s="32" t="str">
        <f>IF($B100="","",$AK100*$C100*$E100*Air!$D$14*Air!$I$10)</f>
        <v/>
      </c>
      <c r="EN100" s="32" t="str">
        <f t="shared" si="219"/>
        <v/>
      </c>
      <c r="EO100" s="32" t="str">
        <f t="shared" si="180"/>
        <v/>
      </c>
      <c r="EP100" s="32" t="str">
        <f t="shared" si="220"/>
        <v/>
      </c>
      <c r="EQ100" s="254" t="str">
        <f t="shared" si="181"/>
        <v/>
      </c>
      <c r="ER100" s="243"/>
      <c r="ES100" s="243"/>
      <c r="ET100" s="32" t="str">
        <f t="shared" si="182"/>
        <v/>
      </c>
      <c r="EU100" s="243" t="str">
        <f t="shared" si="183"/>
        <v/>
      </c>
      <c r="EV100" s="243" t="str">
        <f>IF($B100="","",IF(EQ100="out",-(EU100*$I100*(2*ABS(ET100)/Air!$D$14)^0.5),(EU100*$I100*(2*ABS(ET100)/Air!$C$14)^0.5)))</f>
        <v/>
      </c>
      <c r="EW100" s="32" t="str">
        <f t="shared" si="184"/>
        <v/>
      </c>
      <c r="EX100" s="259" t="str">
        <f t="shared" si="221"/>
        <v/>
      </c>
    </row>
    <row r="101" spans="1:154" customFormat="1" x14ac:dyDescent="0.2">
      <c r="A101" s="61"/>
      <c r="B101" s="247"/>
      <c r="C101" s="247"/>
      <c r="D101" s="247"/>
      <c r="E101" s="247"/>
      <c r="F101" s="247"/>
      <c r="G101" s="239"/>
      <c r="H101" s="239"/>
      <c r="I101" s="239"/>
      <c r="J101" s="239"/>
      <c r="K101" s="239"/>
      <c r="L101" s="62"/>
      <c r="M101" s="247"/>
      <c r="N101" s="247"/>
      <c r="O101" s="63"/>
      <c r="P101" s="92" t="str">
        <f t="shared" si="185"/>
        <v/>
      </c>
      <c r="Q101" s="93" t="str">
        <f t="shared" si="138"/>
        <v/>
      </c>
      <c r="R101" s="99" t="str">
        <f t="shared" si="186"/>
        <v/>
      </c>
      <c r="S101" s="100" t="str">
        <f t="shared" si="187"/>
        <v/>
      </c>
      <c r="T101" s="95" t="str">
        <f t="shared" si="188"/>
        <v/>
      </c>
      <c r="U101" s="231"/>
      <c r="V101" s="124" t="str">
        <f t="shared" si="189"/>
        <v/>
      </c>
      <c r="W101" s="125" t="str">
        <f t="shared" si="133"/>
        <v/>
      </c>
      <c r="X101" s="126" t="str">
        <f t="shared" si="190"/>
        <v/>
      </c>
      <c r="Y101" s="126" t="str">
        <f>IF($B101="","",VLOOKUP(X101,Depth!$A$4:$B$1004,2,1))</f>
        <v/>
      </c>
      <c r="Z101" s="127" t="str">
        <f t="shared" si="134"/>
        <v/>
      </c>
      <c r="AA101" s="128" t="str">
        <f t="shared" si="135"/>
        <v/>
      </c>
      <c r="AB101" s="129" t="str">
        <f t="shared" si="191"/>
        <v/>
      </c>
      <c r="AC101" s="129" t="str">
        <f t="shared" si="136"/>
        <v/>
      </c>
      <c r="AD101" s="31" t="str">
        <f t="shared" si="192"/>
        <v/>
      </c>
      <c r="AE101" s="128" t="str">
        <f t="shared" si="193"/>
        <v/>
      </c>
      <c r="AF101" s="130" t="str">
        <f t="shared" si="194"/>
        <v/>
      </c>
      <c r="AG101" s="122" t="str">
        <f t="shared" si="195"/>
        <v/>
      </c>
      <c r="AH101" s="131" t="str">
        <f t="shared" si="137"/>
        <v/>
      </c>
      <c r="AI101" s="132" t="str">
        <f t="shared" si="196"/>
        <v/>
      </c>
      <c r="AJ101" s="128"/>
      <c r="AK101" s="159" t="str">
        <f t="shared" si="197"/>
        <v/>
      </c>
      <c r="AL101" s="128" t="str">
        <f t="shared" si="198"/>
        <v/>
      </c>
      <c r="AM101" s="128" t="str">
        <f t="shared" si="199"/>
        <v/>
      </c>
      <c r="AN101" s="128" t="str">
        <f t="shared" si="200"/>
        <v/>
      </c>
      <c r="AO101" s="128" t="str">
        <f t="shared" si="139"/>
        <v/>
      </c>
      <c r="AP101" s="160" t="str">
        <f t="shared" si="201"/>
        <v/>
      </c>
      <c r="AQ101" s="31"/>
      <c r="AR101" s="174" t="str">
        <f>IF($B101="","",Air!$C$17*((J101-K101)/10)^Air!$C$28)</f>
        <v/>
      </c>
      <c r="AS101" s="36" t="str">
        <f>IF($B101="","",IF(E$8=B101,E$7,Air!$C$14/2*AR101^2))</f>
        <v/>
      </c>
      <c r="AT101" s="32" t="str">
        <f t="shared" si="202"/>
        <v/>
      </c>
      <c r="AU101" s="32" t="str">
        <f t="shared" si="203"/>
        <v/>
      </c>
      <c r="AV101" s="32" t="str">
        <f>IF($B101="","",Air!$I$11-AU101*Air!$C$14*Air!$I$10-AS101)</f>
        <v/>
      </c>
      <c r="AW101" s="175" t="str">
        <f t="shared" si="204"/>
        <v/>
      </c>
      <c r="AX101" s="175" t="str">
        <f>IF($B101="","",AW101*Air!$C$14*Air!$I$10)</f>
        <v/>
      </c>
      <c r="AY101" s="176" t="str">
        <f>IF($B101="","",AW101*Air!$D$14*Air!$I$10)</f>
        <v/>
      </c>
      <c r="AZ101" s="62"/>
      <c r="BA101" s="250" t="str">
        <f t="shared" si="140"/>
        <v/>
      </c>
      <c r="BB101" s="128" t="str">
        <f t="shared" si="205"/>
        <v/>
      </c>
      <c r="BC101" s="31" t="str">
        <f t="shared" si="206"/>
        <v/>
      </c>
      <c r="BD101" s="251" t="str">
        <f>IF($B101="","",$AO101*ABS(BC101)/Air!$M$8)</f>
        <v/>
      </c>
      <c r="BE101" s="31" t="str">
        <f t="shared" si="141"/>
        <v/>
      </c>
      <c r="BF101" s="251" t="str">
        <f>IF($B101="","",$AO101*ABS($AF101-BC101)/Air!$M$8)</f>
        <v/>
      </c>
      <c r="BG101" s="31" t="str">
        <f t="shared" si="142"/>
        <v/>
      </c>
      <c r="BH101" s="252" t="str">
        <f t="shared" si="143"/>
        <v/>
      </c>
      <c r="BI101" s="32" t="str">
        <f>IF($B101="","",(($AF101-BC101)/ABS($AF101-BC101))*Air!$D$14*BH101/2*(($AF101-BC101)^2)*$AI101*$C101)</f>
        <v/>
      </c>
      <c r="BJ101" s="32" t="str">
        <f>IF($B101="","",(-BC101/ABS(BC101))*Air!$D$14*BE101/8*(BC101^2)*$AM101*$C101)</f>
        <v/>
      </c>
      <c r="BK101" s="32" t="str">
        <f>IF($B101="","",$AK101*$C101*$E101*Air!$D$14*Air!$I$10)</f>
        <v/>
      </c>
      <c r="BL101" s="32" t="str">
        <f t="shared" si="207"/>
        <v/>
      </c>
      <c r="BM101" s="32" t="str">
        <f t="shared" si="144"/>
        <v/>
      </c>
      <c r="BN101" s="32" t="str">
        <f t="shared" si="208"/>
        <v/>
      </c>
      <c r="BO101" s="254" t="str">
        <f t="shared" si="145"/>
        <v/>
      </c>
      <c r="BP101" s="243"/>
      <c r="BQ101" s="243"/>
      <c r="BR101" s="32" t="str">
        <f t="shared" si="146"/>
        <v/>
      </c>
      <c r="BS101" s="243" t="str">
        <f t="shared" si="147"/>
        <v/>
      </c>
      <c r="BT101" s="243" t="str">
        <f>IF($B101="","",IF(BO101="out",-(BS101*$I101*(2*ABS(BR101)/Air!$D$14)^0.5),(BS101*$I101*(2*ABS(BR101)/Air!$C$14)^0.5)))</f>
        <v/>
      </c>
      <c r="BU101" s="32" t="str">
        <f t="shared" si="148"/>
        <v/>
      </c>
      <c r="BV101" s="217" t="str">
        <f t="shared" si="209"/>
        <v/>
      </c>
      <c r="BW101" s="31" t="str">
        <f t="shared" si="149"/>
        <v/>
      </c>
      <c r="BX101" s="251" t="str">
        <f>IF($B101="","",$AO101*ABS(BW101)/Air!$M$8)</f>
        <v/>
      </c>
      <c r="BY101" s="31" t="str">
        <f t="shared" si="150"/>
        <v/>
      </c>
      <c r="BZ101" s="251" t="str">
        <f>IF($B101="","",$AO101*ABS($AF101-BW101)/Air!$M$8)</f>
        <v/>
      </c>
      <c r="CA101" s="31" t="str">
        <f t="shared" si="151"/>
        <v/>
      </c>
      <c r="CB101" s="31" t="str">
        <f t="shared" si="152"/>
        <v/>
      </c>
      <c r="CC101" s="32" t="str">
        <f>IF($B101="","",(($AF101-BW101)/ABS($AF101-BW101))*Air!$D$14*CB101/2*(($AF101-BW101)^2)*$AI101*$C101)</f>
        <v/>
      </c>
      <c r="CD101" s="32" t="str">
        <f>IF($B101="","",(-BW101/ABS(BW101))*Air!$D$14*BY101/8*(BW101^2)*$AM101*$C101)</f>
        <v/>
      </c>
      <c r="CE101" s="32" t="str">
        <f>IF($B101="","",$AK101*$C101*$E101*Air!$D$14*Air!$I$10)</f>
        <v/>
      </c>
      <c r="CF101" s="32" t="str">
        <f t="shared" si="210"/>
        <v/>
      </c>
      <c r="CG101" s="32" t="str">
        <f t="shared" si="153"/>
        <v/>
      </c>
      <c r="CH101" s="32" t="str">
        <f t="shared" si="211"/>
        <v/>
      </c>
      <c r="CI101" s="254" t="str">
        <f t="shared" si="154"/>
        <v/>
      </c>
      <c r="CJ101" s="243"/>
      <c r="CK101" s="243"/>
      <c r="CL101" s="32" t="str">
        <f t="shared" si="155"/>
        <v/>
      </c>
      <c r="CM101" s="243" t="str">
        <f t="shared" si="156"/>
        <v/>
      </c>
      <c r="CN101" s="243" t="str">
        <f>IF($B101="","",IF(CI101="out",-(CM101*$I101*(2*ABS(CL101)/Air!$D$14)^0.5),(CM101*$I101*(2*ABS(CL101)/Air!$C$14)^0.5)))</f>
        <v/>
      </c>
      <c r="CO101" s="32" t="str">
        <f t="shared" si="157"/>
        <v/>
      </c>
      <c r="CP101" s="217" t="str">
        <f t="shared" si="212"/>
        <v/>
      </c>
      <c r="CQ101" s="31" t="str">
        <f t="shared" si="158"/>
        <v/>
      </c>
      <c r="CR101" s="251" t="str">
        <f>IF($B101="","",$AO101*ABS(CQ101)/Air!$M$8)</f>
        <v/>
      </c>
      <c r="CS101" s="31" t="str">
        <f t="shared" si="159"/>
        <v/>
      </c>
      <c r="CT101" s="251" t="str">
        <f>IF($B101="","",$AO101*ABS($AF101-CQ101)/Air!$M$8)</f>
        <v/>
      </c>
      <c r="CU101" s="31" t="str">
        <f t="shared" si="160"/>
        <v/>
      </c>
      <c r="CV101" s="31" t="str">
        <f t="shared" si="161"/>
        <v/>
      </c>
      <c r="CW101" s="32" t="str">
        <f>IF($B101="","",(($AF101-CQ101)/ABS($AF101-CQ101))*Air!$D$14*CV101/2*(($AF101-CQ101)^2)*$AI101*$C101)</f>
        <v/>
      </c>
      <c r="CX101" s="32" t="str">
        <f>IF($B101="","",(-CQ101/ABS(CQ101))*Air!$D$14*CS101/8*(CQ101^2)*$AM101*$C101)</f>
        <v/>
      </c>
      <c r="CY101" s="32" t="str">
        <f>IF($B101="","",$AK101*$C101*$E101*Air!$D$14*Air!$I$10)</f>
        <v/>
      </c>
      <c r="CZ101" s="32" t="str">
        <f t="shared" si="213"/>
        <v/>
      </c>
      <c r="DA101" s="32" t="str">
        <f t="shared" si="162"/>
        <v/>
      </c>
      <c r="DB101" s="32" t="str">
        <f t="shared" si="214"/>
        <v/>
      </c>
      <c r="DC101" s="254" t="str">
        <f t="shared" si="163"/>
        <v/>
      </c>
      <c r="DD101" s="243"/>
      <c r="DE101" s="243"/>
      <c r="DF101" s="32" t="str">
        <f t="shared" si="164"/>
        <v/>
      </c>
      <c r="DG101" s="243" t="str">
        <f t="shared" si="165"/>
        <v/>
      </c>
      <c r="DH101" s="243" t="str">
        <f>IF($B101="","",IF(DC101="out",-(DG101*$I101*(2*ABS(DF101)/Air!$D$14)^0.5),(DG101*$I101*(2*ABS(DF101)/Air!$C$14)^0.5)))</f>
        <v/>
      </c>
      <c r="DI101" s="32" t="str">
        <f t="shared" si="166"/>
        <v/>
      </c>
      <c r="DJ101" s="217" t="str">
        <f t="shared" si="215"/>
        <v/>
      </c>
      <c r="DK101" s="31" t="str">
        <f t="shared" si="167"/>
        <v/>
      </c>
      <c r="DL101" s="251" t="str">
        <f>IF($B101="","",$AO101*ABS(DK101)/Air!$M$8)</f>
        <v/>
      </c>
      <c r="DM101" s="31" t="str">
        <f t="shared" si="168"/>
        <v/>
      </c>
      <c r="DN101" s="251" t="str">
        <f>IF($B101="","",$AO101*ABS($AF101-DK101)/Air!$M$8)</f>
        <v/>
      </c>
      <c r="DO101" s="31" t="str">
        <f t="shared" si="169"/>
        <v/>
      </c>
      <c r="DP101" s="31" t="str">
        <f t="shared" si="170"/>
        <v/>
      </c>
      <c r="DQ101" s="32" t="str">
        <f>IF($B101="","",(($AF101-DK101)/ABS($AF101-DK101))*Air!$D$14*DP101/2*(($AF101-DK101)^2)*$AI101*$C101)</f>
        <v/>
      </c>
      <c r="DR101" s="32" t="str">
        <f>IF($B101="","",(-DK101/ABS(DK101))*Air!$D$14*DM101/8*(DK101^2)*$AM101*$C101)</f>
        <v/>
      </c>
      <c r="DS101" s="32" t="str">
        <f>IF($B101="","",$AK101*$C101*$E101*Air!$D$14*Air!$I$10)</f>
        <v/>
      </c>
      <c r="DT101" s="32" t="str">
        <f t="shared" si="216"/>
        <v/>
      </c>
      <c r="DU101" s="32" t="str">
        <f t="shared" si="171"/>
        <v/>
      </c>
      <c r="DV101" s="32" t="str">
        <f t="shared" si="217"/>
        <v/>
      </c>
      <c r="DW101" s="254" t="str">
        <f t="shared" si="172"/>
        <v/>
      </c>
      <c r="DX101" s="243"/>
      <c r="DY101" s="243"/>
      <c r="DZ101" s="32" t="str">
        <f t="shared" si="173"/>
        <v/>
      </c>
      <c r="EA101" s="243" t="str">
        <f t="shared" si="174"/>
        <v/>
      </c>
      <c r="EB101" s="243" t="str">
        <f>IF($B101="","",IF(DW101="out",-(EA101*$I101*(2*ABS(DZ101)/Air!$D$14)^0.5),(EA101*$I101*(2*ABS(DZ101)/Air!$C$14)^0.5)))</f>
        <v/>
      </c>
      <c r="EC101" s="32" t="str">
        <f t="shared" si="175"/>
        <v/>
      </c>
      <c r="ED101" s="217" t="str">
        <f t="shared" si="218"/>
        <v/>
      </c>
      <c r="EE101" s="31" t="str">
        <f t="shared" si="176"/>
        <v/>
      </c>
      <c r="EF101" s="251" t="str">
        <f>IF($B101="","",$AO101*ABS(EE101)/Air!$M$8)</f>
        <v/>
      </c>
      <c r="EG101" s="31" t="str">
        <f t="shared" si="177"/>
        <v/>
      </c>
      <c r="EH101" s="251" t="str">
        <f>IF($B101="","",$AO101*ABS($AF101-EE101)/Air!$M$8)</f>
        <v/>
      </c>
      <c r="EI101" s="31" t="str">
        <f t="shared" si="178"/>
        <v/>
      </c>
      <c r="EJ101" s="31" t="str">
        <f t="shared" si="179"/>
        <v/>
      </c>
      <c r="EK101" s="32" t="str">
        <f>IF($B101="","",(($AF101-EE101)/ABS($AF101-EE101))*Air!$D$14*EJ101/2*(($AF101-EE101)^2)*$AI101*$C101)</f>
        <v/>
      </c>
      <c r="EL101" s="32" t="str">
        <f>IF($B101="","",(-EE101/ABS(EE101))*Air!$D$14*EG101/8*(EE101^2)*$AM101*$C101)</f>
        <v/>
      </c>
      <c r="EM101" s="32" t="str">
        <f>IF($B101="","",$AK101*$C101*$E101*Air!$D$14*Air!$I$10)</f>
        <v/>
      </c>
      <c r="EN101" s="32" t="str">
        <f t="shared" si="219"/>
        <v/>
      </c>
      <c r="EO101" s="32" t="str">
        <f t="shared" si="180"/>
        <v/>
      </c>
      <c r="EP101" s="32" t="str">
        <f t="shared" si="220"/>
        <v/>
      </c>
      <c r="EQ101" s="254" t="str">
        <f t="shared" si="181"/>
        <v/>
      </c>
      <c r="ER101" s="243"/>
      <c r="ES101" s="243"/>
      <c r="ET101" s="32" t="str">
        <f t="shared" si="182"/>
        <v/>
      </c>
      <c r="EU101" s="243" t="str">
        <f t="shared" si="183"/>
        <v/>
      </c>
      <c r="EV101" s="243" t="str">
        <f>IF($B101="","",IF(EQ101="out",-(EU101*$I101*(2*ABS(ET101)/Air!$D$14)^0.5),(EU101*$I101*(2*ABS(ET101)/Air!$C$14)^0.5)))</f>
        <v/>
      </c>
      <c r="EW101" s="32" t="str">
        <f t="shared" si="184"/>
        <v/>
      </c>
      <c r="EX101" s="259" t="str">
        <f t="shared" si="221"/>
        <v/>
      </c>
    </row>
    <row r="102" spans="1:154" customFormat="1" x14ac:dyDescent="0.2">
      <c r="A102" s="61"/>
      <c r="B102" s="247"/>
      <c r="C102" s="247"/>
      <c r="D102" s="247"/>
      <c r="E102" s="247"/>
      <c r="F102" s="247"/>
      <c r="G102" s="239"/>
      <c r="H102" s="239"/>
      <c r="I102" s="239"/>
      <c r="J102" s="239"/>
      <c r="K102" s="239"/>
      <c r="L102" s="62"/>
      <c r="M102" s="247"/>
      <c r="N102" s="247"/>
      <c r="O102" s="63"/>
      <c r="P102" s="92" t="str">
        <f t="shared" si="185"/>
        <v/>
      </c>
      <c r="Q102" s="93" t="str">
        <f t="shared" si="138"/>
        <v/>
      </c>
      <c r="R102" s="99" t="str">
        <f t="shared" si="186"/>
        <v/>
      </c>
      <c r="S102" s="100" t="str">
        <f t="shared" si="187"/>
        <v/>
      </c>
      <c r="T102" s="95" t="str">
        <f t="shared" si="188"/>
        <v/>
      </c>
      <c r="U102" s="231"/>
      <c r="V102" s="124" t="str">
        <f t="shared" si="189"/>
        <v/>
      </c>
      <c r="W102" s="125" t="str">
        <f t="shared" si="133"/>
        <v/>
      </c>
      <c r="X102" s="126" t="str">
        <f t="shared" si="190"/>
        <v/>
      </c>
      <c r="Y102" s="126" t="str">
        <f>IF($B102="","",VLOOKUP(X102,Depth!$A$4:$B$1004,2,1))</f>
        <v/>
      </c>
      <c r="Z102" s="127" t="str">
        <f t="shared" si="134"/>
        <v/>
      </c>
      <c r="AA102" s="128" t="str">
        <f t="shared" si="135"/>
        <v/>
      </c>
      <c r="AB102" s="129" t="str">
        <f t="shared" si="191"/>
        <v/>
      </c>
      <c r="AC102" s="129" t="str">
        <f t="shared" si="136"/>
        <v/>
      </c>
      <c r="AD102" s="31" t="str">
        <f t="shared" si="192"/>
        <v/>
      </c>
      <c r="AE102" s="128" t="str">
        <f t="shared" si="193"/>
        <v/>
      </c>
      <c r="AF102" s="130" t="str">
        <f t="shared" si="194"/>
        <v/>
      </c>
      <c r="AG102" s="122" t="str">
        <f t="shared" si="195"/>
        <v/>
      </c>
      <c r="AH102" s="131" t="str">
        <f t="shared" si="137"/>
        <v/>
      </c>
      <c r="AI102" s="132" t="str">
        <f t="shared" si="196"/>
        <v/>
      </c>
      <c r="AJ102" s="128"/>
      <c r="AK102" s="159" t="str">
        <f t="shared" si="197"/>
        <v/>
      </c>
      <c r="AL102" s="128" t="str">
        <f t="shared" si="198"/>
        <v/>
      </c>
      <c r="AM102" s="128" t="str">
        <f t="shared" si="199"/>
        <v/>
      </c>
      <c r="AN102" s="128" t="str">
        <f t="shared" si="200"/>
        <v/>
      </c>
      <c r="AO102" s="128" t="str">
        <f t="shared" si="139"/>
        <v/>
      </c>
      <c r="AP102" s="160" t="str">
        <f t="shared" si="201"/>
        <v/>
      </c>
      <c r="AQ102" s="31"/>
      <c r="AR102" s="174" t="str">
        <f>IF($B102="","",Air!$C$17*((J102-K102)/10)^Air!$C$28)</f>
        <v/>
      </c>
      <c r="AS102" s="36" t="str">
        <f>IF($B102="","",IF(E$8=B102,E$7,Air!$C$14/2*AR102^2))</f>
        <v/>
      </c>
      <c r="AT102" s="32" t="str">
        <f t="shared" si="202"/>
        <v/>
      </c>
      <c r="AU102" s="32" t="str">
        <f t="shared" si="203"/>
        <v/>
      </c>
      <c r="AV102" s="32" t="str">
        <f>IF($B102="","",Air!$I$11-AU102*Air!$C$14*Air!$I$10-AS102)</f>
        <v/>
      </c>
      <c r="AW102" s="175" t="str">
        <f t="shared" si="204"/>
        <v/>
      </c>
      <c r="AX102" s="175" t="str">
        <f>IF($B102="","",AW102*Air!$C$14*Air!$I$10)</f>
        <v/>
      </c>
      <c r="AY102" s="176" t="str">
        <f>IF($B102="","",AW102*Air!$D$14*Air!$I$10)</f>
        <v/>
      </c>
      <c r="AZ102" s="62"/>
      <c r="BA102" s="250" t="str">
        <f t="shared" si="140"/>
        <v/>
      </c>
      <c r="BB102" s="128" t="str">
        <f t="shared" si="205"/>
        <v/>
      </c>
      <c r="BC102" s="31" t="str">
        <f t="shared" si="206"/>
        <v/>
      </c>
      <c r="BD102" s="251" t="str">
        <f>IF($B102="","",$AO102*ABS(BC102)/Air!$M$8)</f>
        <v/>
      </c>
      <c r="BE102" s="31" t="str">
        <f t="shared" si="141"/>
        <v/>
      </c>
      <c r="BF102" s="251" t="str">
        <f>IF($B102="","",$AO102*ABS($AF102-BC102)/Air!$M$8)</f>
        <v/>
      </c>
      <c r="BG102" s="31" t="str">
        <f t="shared" si="142"/>
        <v/>
      </c>
      <c r="BH102" s="252" t="str">
        <f t="shared" si="143"/>
        <v/>
      </c>
      <c r="BI102" s="32" t="str">
        <f>IF($B102="","",(($AF102-BC102)/ABS($AF102-BC102))*Air!$D$14*BH102/2*(($AF102-BC102)^2)*$AI102*$C102)</f>
        <v/>
      </c>
      <c r="BJ102" s="32" t="str">
        <f>IF($B102="","",(-BC102/ABS(BC102))*Air!$D$14*BE102/8*(BC102^2)*$AM102*$C102)</f>
        <v/>
      </c>
      <c r="BK102" s="32" t="str">
        <f>IF($B102="","",$AK102*$C102*$E102*Air!$D$14*Air!$I$10)</f>
        <v/>
      </c>
      <c r="BL102" s="32" t="str">
        <f t="shared" si="207"/>
        <v/>
      </c>
      <c r="BM102" s="32" t="str">
        <f t="shared" si="144"/>
        <v/>
      </c>
      <c r="BN102" s="32" t="str">
        <f t="shared" si="208"/>
        <v/>
      </c>
      <c r="BO102" s="254" t="str">
        <f t="shared" si="145"/>
        <v/>
      </c>
      <c r="BP102" s="243"/>
      <c r="BQ102" s="243"/>
      <c r="BR102" s="32" t="str">
        <f t="shared" si="146"/>
        <v/>
      </c>
      <c r="BS102" s="243" t="str">
        <f t="shared" si="147"/>
        <v/>
      </c>
      <c r="BT102" s="243" t="str">
        <f>IF($B102="","",IF(BO102="out",-(BS102*$I102*(2*ABS(BR102)/Air!$D$14)^0.5),(BS102*$I102*(2*ABS(BR102)/Air!$C$14)^0.5)))</f>
        <v/>
      </c>
      <c r="BU102" s="32" t="str">
        <f t="shared" si="148"/>
        <v/>
      </c>
      <c r="BV102" s="217" t="str">
        <f t="shared" si="209"/>
        <v/>
      </c>
      <c r="BW102" s="31" t="str">
        <f t="shared" si="149"/>
        <v/>
      </c>
      <c r="BX102" s="251" t="str">
        <f>IF($B102="","",$AO102*ABS(BW102)/Air!$M$8)</f>
        <v/>
      </c>
      <c r="BY102" s="31" t="str">
        <f t="shared" si="150"/>
        <v/>
      </c>
      <c r="BZ102" s="251" t="str">
        <f>IF($B102="","",$AO102*ABS($AF102-BW102)/Air!$M$8)</f>
        <v/>
      </c>
      <c r="CA102" s="31" t="str">
        <f t="shared" si="151"/>
        <v/>
      </c>
      <c r="CB102" s="31" t="str">
        <f t="shared" si="152"/>
        <v/>
      </c>
      <c r="CC102" s="32" t="str">
        <f>IF($B102="","",(($AF102-BW102)/ABS($AF102-BW102))*Air!$D$14*CB102/2*(($AF102-BW102)^2)*$AI102*$C102)</f>
        <v/>
      </c>
      <c r="CD102" s="32" t="str">
        <f>IF($B102="","",(-BW102/ABS(BW102))*Air!$D$14*BY102/8*(BW102^2)*$AM102*$C102)</f>
        <v/>
      </c>
      <c r="CE102" s="32" t="str">
        <f>IF($B102="","",$AK102*$C102*$E102*Air!$D$14*Air!$I$10)</f>
        <v/>
      </c>
      <c r="CF102" s="32" t="str">
        <f t="shared" si="210"/>
        <v/>
      </c>
      <c r="CG102" s="32" t="str">
        <f t="shared" si="153"/>
        <v/>
      </c>
      <c r="CH102" s="32" t="str">
        <f t="shared" si="211"/>
        <v/>
      </c>
      <c r="CI102" s="254" t="str">
        <f t="shared" si="154"/>
        <v/>
      </c>
      <c r="CJ102" s="243"/>
      <c r="CK102" s="243"/>
      <c r="CL102" s="32" t="str">
        <f t="shared" si="155"/>
        <v/>
      </c>
      <c r="CM102" s="243" t="str">
        <f t="shared" si="156"/>
        <v/>
      </c>
      <c r="CN102" s="243" t="str">
        <f>IF($B102="","",IF(CI102="out",-(CM102*$I102*(2*ABS(CL102)/Air!$D$14)^0.5),(CM102*$I102*(2*ABS(CL102)/Air!$C$14)^0.5)))</f>
        <v/>
      </c>
      <c r="CO102" s="32" t="str">
        <f t="shared" si="157"/>
        <v/>
      </c>
      <c r="CP102" s="217" t="str">
        <f t="shared" si="212"/>
        <v/>
      </c>
      <c r="CQ102" s="31" t="str">
        <f t="shared" si="158"/>
        <v/>
      </c>
      <c r="CR102" s="251" t="str">
        <f>IF($B102="","",$AO102*ABS(CQ102)/Air!$M$8)</f>
        <v/>
      </c>
      <c r="CS102" s="31" t="str">
        <f t="shared" si="159"/>
        <v/>
      </c>
      <c r="CT102" s="251" t="str">
        <f>IF($B102="","",$AO102*ABS($AF102-CQ102)/Air!$M$8)</f>
        <v/>
      </c>
      <c r="CU102" s="31" t="str">
        <f t="shared" si="160"/>
        <v/>
      </c>
      <c r="CV102" s="31" t="str">
        <f t="shared" si="161"/>
        <v/>
      </c>
      <c r="CW102" s="32" t="str">
        <f>IF($B102="","",(($AF102-CQ102)/ABS($AF102-CQ102))*Air!$D$14*CV102/2*(($AF102-CQ102)^2)*$AI102*$C102)</f>
        <v/>
      </c>
      <c r="CX102" s="32" t="str">
        <f>IF($B102="","",(-CQ102/ABS(CQ102))*Air!$D$14*CS102/8*(CQ102^2)*$AM102*$C102)</f>
        <v/>
      </c>
      <c r="CY102" s="32" t="str">
        <f>IF($B102="","",$AK102*$C102*$E102*Air!$D$14*Air!$I$10)</f>
        <v/>
      </c>
      <c r="CZ102" s="32" t="str">
        <f t="shared" si="213"/>
        <v/>
      </c>
      <c r="DA102" s="32" t="str">
        <f t="shared" si="162"/>
        <v/>
      </c>
      <c r="DB102" s="32" t="str">
        <f t="shared" si="214"/>
        <v/>
      </c>
      <c r="DC102" s="254" t="str">
        <f t="shared" si="163"/>
        <v/>
      </c>
      <c r="DD102" s="243"/>
      <c r="DE102" s="243"/>
      <c r="DF102" s="32" t="str">
        <f t="shared" si="164"/>
        <v/>
      </c>
      <c r="DG102" s="243" t="str">
        <f t="shared" si="165"/>
        <v/>
      </c>
      <c r="DH102" s="243" t="str">
        <f>IF($B102="","",IF(DC102="out",-(DG102*$I102*(2*ABS(DF102)/Air!$D$14)^0.5),(DG102*$I102*(2*ABS(DF102)/Air!$C$14)^0.5)))</f>
        <v/>
      </c>
      <c r="DI102" s="32" t="str">
        <f t="shared" si="166"/>
        <v/>
      </c>
      <c r="DJ102" s="217" t="str">
        <f t="shared" si="215"/>
        <v/>
      </c>
      <c r="DK102" s="31" t="str">
        <f t="shared" si="167"/>
        <v/>
      </c>
      <c r="DL102" s="251" t="str">
        <f>IF($B102="","",$AO102*ABS(DK102)/Air!$M$8)</f>
        <v/>
      </c>
      <c r="DM102" s="31" t="str">
        <f t="shared" si="168"/>
        <v/>
      </c>
      <c r="DN102" s="251" t="str">
        <f>IF($B102="","",$AO102*ABS($AF102-DK102)/Air!$M$8)</f>
        <v/>
      </c>
      <c r="DO102" s="31" t="str">
        <f t="shared" si="169"/>
        <v/>
      </c>
      <c r="DP102" s="31" t="str">
        <f t="shared" si="170"/>
        <v/>
      </c>
      <c r="DQ102" s="32" t="str">
        <f>IF($B102="","",(($AF102-DK102)/ABS($AF102-DK102))*Air!$D$14*DP102/2*(($AF102-DK102)^2)*$AI102*$C102)</f>
        <v/>
      </c>
      <c r="DR102" s="32" t="str">
        <f>IF($B102="","",(-DK102/ABS(DK102))*Air!$D$14*DM102/8*(DK102^2)*$AM102*$C102)</f>
        <v/>
      </c>
      <c r="DS102" s="32" t="str">
        <f>IF($B102="","",$AK102*$C102*$E102*Air!$D$14*Air!$I$10)</f>
        <v/>
      </c>
      <c r="DT102" s="32" t="str">
        <f t="shared" si="216"/>
        <v/>
      </c>
      <c r="DU102" s="32" t="str">
        <f t="shared" si="171"/>
        <v/>
      </c>
      <c r="DV102" s="32" t="str">
        <f t="shared" si="217"/>
        <v/>
      </c>
      <c r="DW102" s="254" t="str">
        <f t="shared" si="172"/>
        <v/>
      </c>
      <c r="DX102" s="243"/>
      <c r="DY102" s="243"/>
      <c r="DZ102" s="32" t="str">
        <f t="shared" si="173"/>
        <v/>
      </c>
      <c r="EA102" s="243" t="str">
        <f t="shared" si="174"/>
        <v/>
      </c>
      <c r="EB102" s="243" t="str">
        <f>IF($B102="","",IF(DW102="out",-(EA102*$I102*(2*ABS(DZ102)/Air!$D$14)^0.5),(EA102*$I102*(2*ABS(DZ102)/Air!$C$14)^0.5)))</f>
        <v/>
      </c>
      <c r="EC102" s="32" t="str">
        <f t="shared" si="175"/>
        <v/>
      </c>
      <c r="ED102" s="217" t="str">
        <f t="shared" si="218"/>
        <v/>
      </c>
      <c r="EE102" s="31" t="str">
        <f t="shared" si="176"/>
        <v/>
      </c>
      <c r="EF102" s="251" t="str">
        <f>IF($B102="","",$AO102*ABS(EE102)/Air!$M$8)</f>
        <v/>
      </c>
      <c r="EG102" s="31" t="str">
        <f t="shared" si="177"/>
        <v/>
      </c>
      <c r="EH102" s="251" t="str">
        <f>IF($B102="","",$AO102*ABS($AF102-EE102)/Air!$M$8)</f>
        <v/>
      </c>
      <c r="EI102" s="31" t="str">
        <f t="shared" si="178"/>
        <v/>
      </c>
      <c r="EJ102" s="31" t="str">
        <f t="shared" si="179"/>
        <v/>
      </c>
      <c r="EK102" s="32" t="str">
        <f>IF($B102="","",(($AF102-EE102)/ABS($AF102-EE102))*Air!$D$14*EJ102/2*(($AF102-EE102)^2)*$AI102*$C102)</f>
        <v/>
      </c>
      <c r="EL102" s="32" t="str">
        <f>IF($B102="","",(-EE102/ABS(EE102))*Air!$D$14*EG102/8*(EE102^2)*$AM102*$C102)</f>
        <v/>
      </c>
      <c r="EM102" s="32" t="str">
        <f>IF($B102="","",$AK102*$C102*$E102*Air!$D$14*Air!$I$10)</f>
        <v/>
      </c>
      <c r="EN102" s="32" t="str">
        <f t="shared" si="219"/>
        <v/>
      </c>
      <c r="EO102" s="32" t="str">
        <f t="shared" si="180"/>
        <v/>
      </c>
      <c r="EP102" s="32" t="str">
        <f t="shared" si="220"/>
        <v/>
      </c>
      <c r="EQ102" s="254" t="str">
        <f t="shared" si="181"/>
        <v/>
      </c>
      <c r="ER102" s="243"/>
      <c r="ES102" s="243"/>
      <c r="ET102" s="32" t="str">
        <f t="shared" si="182"/>
        <v/>
      </c>
      <c r="EU102" s="243" t="str">
        <f t="shared" si="183"/>
        <v/>
      </c>
      <c r="EV102" s="243" t="str">
        <f>IF($B102="","",IF(EQ102="out",-(EU102*$I102*(2*ABS(ET102)/Air!$D$14)^0.5),(EU102*$I102*(2*ABS(ET102)/Air!$C$14)^0.5)))</f>
        <v/>
      </c>
      <c r="EW102" s="32" t="str">
        <f t="shared" si="184"/>
        <v/>
      </c>
      <c r="EX102" s="259" t="str">
        <f t="shared" si="221"/>
        <v/>
      </c>
    </row>
    <row r="103" spans="1:154" customFormat="1" x14ac:dyDescent="0.2">
      <c r="A103" s="61"/>
      <c r="B103" s="247"/>
      <c r="C103" s="247"/>
      <c r="D103" s="247"/>
      <c r="E103" s="247"/>
      <c r="F103" s="247"/>
      <c r="G103" s="239"/>
      <c r="H103" s="239"/>
      <c r="I103" s="239"/>
      <c r="J103" s="239"/>
      <c r="K103" s="239"/>
      <c r="L103" s="62"/>
      <c r="M103" s="247"/>
      <c r="N103" s="247"/>
      <c r="O103" s="63"/>
      <c r="P103" s="92" t="str">
        <f t="shared" si="185"/>
        <v/>
      </c>
      <c r="Q103" s="93" t="str">
        <f t="shared" si="138"/>
        <v/>
      </c>
      <c r="R103" s="99" t="str">
        <f t="shared" si="186"/>
        <v/>
      </c>
      <c r="S103" s="100" t="str">
        <f t="shared" si="187"/>
        <v/>
      </c>
      <c r="T103" s="95" t="str">
        <f t="shared" si="188"/>
        <v/>
      </c>
      <c r="U103" s="231"/>
      <c r="V103" s="124" t="str">
        <f t="shared" si="189"/>
        <v/>
      </c>
      <c r="W103" s="125" t="str">
        <f t="shared" si="133"/>
        <v/>
      </c>
      <c r="X103" s="126" t="str">
        <f t="shared" si="190"/>
        <v/>
      </c>
      <c r="Y103" s="126" t="str">
        <f>IF($B103="","",VLOOKUP(X103,Depth!$A$4:$B$1004,2,1))</f>
        <v/>
      </c>
      <c r="Z103" s="127" t="str">
        <f t="shared" si="134"/>
        <v/>
      </c>
      <c r="AA103" s="128" t="str">
        <f t="shared" si="135"/>
        <v/>
      </c>
      <c r="AB103" s="129" t="str">
        <f t="shared" si="191"/>
        <v/>
      </c>
      <c r="AC103" s="129" t="str">
        <f t="shared" si="136"/>
        <v/>
      </c>
      <c r="AD103" s="31" t="str">
        <f t="shared" si="192"/>
        <v/>
      </c>
      <c r="AE103" s="128" t="str">
        <f t="shared" si="193"/>
        <v/>
      </c>
      <c r="AF103" s="130" t="str">
        <f t="shared" si="194"/>
        <v/>
      </c>
      <c r="AG103" s="122" t="str">
        <f t="shared" si="195"/>
        <v/>
      </c>
      <c r="AH103" s="131" t="str">
        <f t="shared" si="137"/>
        <v/>
      </c>
      <c r="AI103" s="132" t="str">
        <f t="shared" si="196"/>
        <v/>
      </c>
      <c r="AJ103" s="128"/>
      <c r="AK103" s="159" t="str">
        <f t="shared" si="197"/>
        <v/>
      </c>
      <c r="AL103" s="128" t="str">
        <f t="shared" si="198"/>
        <v/>
      </c>
      <c r="AM103" s="128" t="str">
        <f t="shared" si="199"/>
        <v/>
      </c>
      <c r="AN103" s="128" t="str">
        <f t="shared" si="200"/>
        <v/>
      </c>
      <c r="AO103" s="128" t="str">
        <f t="shared" si="139"/>
        <v/>
      </c>
      <c r="AP103" s="160" t="str">
        <f t="shared" si="201"/>
        <v/>
      </c>
      <c r="AQ103" s="31"/>
      <c r="AR103" s="174" t="str">
        <f>IF($B103="","",Air!$C$17*((J103-K103)/10)^Air!$C$28)</f>
        <v/>
      </c>
      <c r="AS103" s="36" t="str">
        <f>IF($B103="","",IF(E$8=B103,E$7,Air!$C$14/2*AR103^2))</f>
        <v/>
      </c>
      <c r="AT103" s="32" t="str">
        <f t="shared" si="202"/>
        <v/>
      </c>
      <c r="AU103" s="32" t="str">
        <f t="shared" si="203"/>
        <v/>
      </c>
      <c r="AV103" s="32" t="str">
        <f>IF($B103="","",Air!$I$11-AU103*Air!$C$14*Air!$I$10-AS103)</f>
        <v/>
      </c>
      <c r="AW103" s="175" t="str">
        <f t="shared" si="204"/>
        <v/>
      </c>
      <c r="AX103" s="175" t="str">
        <f>IF($B103="","",AW103*Air!$C$14*Air!$I$10)</f>
        <v/>
      </c>
      <c r="AY103" s="176" t="str">
        <f>IF($B103="","",AW103*Air!$D$14*Air!$I$10)</f>
        <v/>
      </c>
      <c r="AZ103" s="62"/>
      <c r="BA103" s="250" t="str">
        <f t="shared" si="140"/>
        <v/>
      </c>
      <c r="BB103" s="128" t="str">
        <f t="shared" si="205"/>
        <v/>
      </c>
      <c r="BC103" s="31" t="str">
        <f t="shared" si="206"/>
        <v/>
      </c>
      <c r="BD103" s="251" t="str">
        <f>IF($B103="","",$AO103*ABS(BC103)/Air!$M$8)</f>
        <v/>
      </c>
      <c r="BE103" s="31" t="str">
        <f t="shared" si="141"/>
        <v/>
      </c>
      <c r="BF103" s="251" t="str">
        <f>IF($B103="","",$AO103*ABS($AF103-BC103)/Air!$M$8)</f>
        <v/>
      </c>
      <c r="BG103" s="31" t="str">
        <f t="shared" si="142"/>
        <v/>
      </c>
      <c r="BH103" s="252" t="str">
        <f t="shared" si="143"/>
        <v/>
      </c>
      <c r="BI103" s="32" t="str">
        <f>IF($B103="","",(($AF103-BC103)/ABS($AF103-BC103))*Air!$D$14*BH103/2*(($AF103-BC103)^2)*$AI103*$C103)</f>
        <v/>
      </c>
      <c r="BJ103" s="32" t="str">
        <f>IF($B103="","",(-BC103/ABS(BC103))*Air!$D$14*BE103/8*(BC103^2)*$AM103*$C103)</f>
        <v/>
      </c>
      <c r="BK103" s="32" t="str">
        <f>IF($B103="","",$AK103*$C103*$E103*Air!$D$14*Air!$I$10)</f>
        <v/>
      </c>
      <c r="BL103" s="32" t="str">
        <f t="shared" si="207"/>
        <v/>
      </c>
      <c r="BM103" s="32" t="str">
        <f t="shared" si="144"/>
        <v/>
      </c>
      <c r="BN103" s="32" t="str">
        <f t="shared" si="208"/>
        <v/>
      </c>
      <c r="BO103" s="254" t="str">
        <f t="shared" si="145"/>
        <v/>
      </c>
      <c r="BP103" s="243"/>
      <c r="BQ103" s="243"/>
      <c r="BR103" s="32" t="str">
        <f t="shared" si="146"/>
        <v/>
      </c>
      <c r="BS103" s="243" t="str">
        <f t="shared" si="147"/>
        <v/>
      </c>
      <c r="BT103" s="243" t="str">
        <f>IF($B103="","",IF(BO103="out",-(BS103*$I103*(2*ABS(BR103)/Air!$D$14)^0.5),(BS103*$I103*(2*ABS(BR103)/Air!$C$14)^0.5)))</f>
        <v/>
      </c>
      <c r="BU103" s="32" t="str">
        <f t="shared" si="148"/>
        <v/>
      </c>
      <c r="BV103" s="217" t="str">
        <f t="shared" si="209"/>
        <v/>
      </c>
      <c r="BW103" s="31" t="str">
        <f t="shared" si="149"/>
        <v/>
      </c>
      <c r="BX103" s="251" t="str">
        <f>IF($B103="","",$AO103*ABS(BW103)/Air!$M$8)</f>
        <v/>
      </c>
      <c r="BY103" s="31" t="str">
        <f t="shared" si="150"/>
        <v/>
      </c>
      <c r="BZ103" s="251" t="str">
        <f>IF($B103="","",$AO103*ABS($AF103-BW103)/Air!$M$8)</f>
        <v/>
      </c>
      <c r="CA103" s="31" t="str">
        <f t="shared" si="151"/>
        <v/>
      </c>
      <c r="CB103" s="31" t="str">
        <f t="shared" si="152"/>
        <v/>
      </c>
      <c r="CC103" s="32" t="str">
        <f>IF($B103="","",(($AF103-BW103)/ABS($AF103-BW103))*Air!$D$14*CB103/2*(($AF103-BW103)^2)*$AI103*$C103)</f>
        <v/>
      </c>
      <c r="CD103" s="32" t="str">
        <f>IF($B103="","",(-BW103/ABS(BW103))*Air!$D$14*BY103/8*(BW103^2)*$AM103*$C103)</f>
        <v/>
      </c>
      <c r="CE103" s="32" t="str">
        <f>IF($B103="","",$AK103*$C103*$E103*Air!$D$14*Air!$I$10)</f>
        <v/>
      </c>
      <c r="CF103" s="32" t="str">
        <f t="shared" si="210"/>
        <v/>
      </c>
      <c r="CG103" s="32" t="str">
        <f t="shared" si="153"/>
        <v/>
      </c>
      <c r="CH103" s="32" t="str">
        <f t="shared" si="211"/>
        <v/>
      </c>
      <c r="CI103" s="254" t="str">
        <f t="shared" si="154"/>
        <v/>
      </c>
      <c r="CJ103" s="243"/>
      <c r="CK103" s="243"/>
      <c r="CL103" s="32" t="str">
        <f t="shared" si="155"/>
        <v/>
      </c>
      <c r="CM103" s="243" t="str">
        <f t="shared" si="156"/>
        <v/>
      </c>
      <c r="CN103" s="243" t="str">
        <f>IF($B103="","",IF(CI103="out",-(CM103*$I103*(2*ABS(CL103)/Air!$D$14)^0.5),(CM103*$I103*(2*ABS(CL103)/Air!$C$14)^0.5)))</f>
        <v/>
      </c>
      <c r="CO103" s="32" t="str">
        <f t="shared" si="157"/>
        <v/>
      </c>
      <c r="CP103" s="217" t="str">
        <f t="shared" si="212"/>
        <v/>
      </c>
      <c r="CQ103" s="31" t="str">
        <f t="shared" si="158"/>
        <v/>
      </c>
      <c r="CR103" s="251" t="str">
        <f>IF($B103="","",$AO103*ABS(CQ103)/Air!$M$8)</f>
        <v/>
      </c>
      <c r="CS103" s="31" t="str">
        <f t="shared" si="159"/>
        <v/>
      </c>
      <c r="CT103" s="251" t="str">
        <f>IF($B103="","",$AO103*ABS($AF103-CQ103)/Air!$M$8)</f>
        <v/>
      </c>
      <c r="CU103" s="31" t="str">
        <f t="shared" si="160"/>
        <v/>
      </c>
      <c r="CV103" s="31" t="str">
        <f t="shared" si="161"/>
        <v/>
      </c>
      <c r="CW103" s="32" t="str">
        <f>IF($B103="","",(($AF103-CQ103)/ABS($AF103-CQ103))*Air!$D$14*CV103/2*(($AF103-CQ103)^2)*$AI103*$C103)</f>
        <v/>
      </c>
      <c r="CX103" s="32" t="str">
        <f>IF($B103="","",(-CQ103/ABS(CQ103))*Air!$D$14*CS103/8*(CQ103^2)*$AM103*$C103)</f>
        <v/>
      </c>
      <c r="CY103" s="32" t="str">
        <f>IF($B103="","",$AK103*$C103*$E103*Air!$D$14*Air!$I$10)</f>
        <v/>
      </c>
      <c r="CZ103" s="32" t="str">
        <f t="shared" si="213"/>
        <v/>
      </c>
      <c r="DA103" s="32" t="str">
        <f t="shared" si="162"/>
        <v/>
      </c>
      <c r="DB103" s="32" t="str">
        <f t="shared" si="214"/>
        <v/>
      </c>
      <c r="DC103" s="254" t="str">
        <f t="shared" si="163"/>
        <v/>
      </c>
      <c r="DD103" s="243"/>
      <c r="DE103" s="243"/>
      <c r="DF103" s="32" t="str">
        <f t="shared" si="164"/>
        <v/>
      </c>
      <c r="DG103" s="243" t="str">
        <f t="shared" si="165"/>
        <v/>
      </c>
      <c r="DH103" s="243" t="str">
        <f>IF($B103="","",IF(DC103="out",-(DG103*$I103*(2*ABS(DF103)/Air!$D$14)^0.5),(DG103*$I103*(2*ABS(DF103)/Air!$C$14)^0.5)))</f>
        <v/>
      </c>
      <c r="DI103" s="32" t="str">
        <f t="shared" si="166"/>
        <v/>
      </c>
      <c r="DJ103" s="217" t="str">
        <f t="shared" si="215"/>
        <v/>
      </c>
      <c r="DK103" s="31" t="str">
        <f t="shared" si="167"/>
        <v/>
      </c>
      <c r="DL103" s="251" t="str">
        <f>IF($B103="","",$AO103*ABS(DK103)/Air!$M$8)</f>
        <v/>
      </c>
      <c r="DM103" s="31" t="str">
        <f t="shared" si="168"/>
        <v/>
      </c>
      <c r="DN103" s="251" t="str">
        <f>IF($B103="","",$AO103*ABS($AF103-DK103)/Air!$M$8)</f>
        <v/>
      </c>
      <c r="DO103" s="31" t="str">
        <f t="shared" si="169"/>
        <v/>
      </c>
      <c r="DP103" s="31" t="str">
        <f t="shared" si="170"/>
        <v/>
      </c>
      <c r="DQ103" s="32" t="str">
        <f>IF($B103="","",(($AF103-DK103)/ABS($AF103-DK103))*Air!$D$14*DP103/2*(($AF103-DK103)^2)*$AI103*$C103)</f>
        <v/>
      </c>
      <c r="DR103" s="32" t="str">
        <f>IF($B103="","",(-DK103/ABS(DK103))*Air!$D$14*DM103/8*(DK103^2)*$AM103*$C103)</f>
        <v/>
      </c>
      <c r="DS103" s="32" t="str">
        <f>IF($B103="","",$AK103*$C103*$E103*Air!$D$14*Air!$I$10)</f>
        <v/>
      </c>
      <c r="DT103" s="32" t="str">
        <f t="shared" si="216"/>
        <v/>
      </c>
      <c r="DU103" s="32" t="str">
        <f t="shared" si="171"/>
        <v/>
      </c>
      <c r="DV103" s="32" t="str">
        <f t="shared" si="217"/>
        <v/>
      </c>
      <c r="DW103" s="254" t="str">
        <f t="shared" si="172"/>
        <v/>
      </c>
      <c r="DX103" s="243"/>
      <c r="DY103" s="243"/>
      <c r="DZ103" s="32" t="str">
        <f t="shared" si="173"/>
        <v/>
      </c>
      <c r="EA103" s="243" t="str">
        <f t="shared" si="174"/>
        <v/>
      </c>
      <c r="EB103" s="243" t="str">
        <f>IF($B103="","",IF(DW103="out",-(EA103*$I103*(2*ABS(DZ103)/Air!$D$14)^0.5),(EA103*$I103*(2*ABS(DZ103)/Air!$C$14)^0.5)))</f>
        <v/>
      </c>
      <c r="EC103" s="32" t="str">
        <f t="shared" si="175"/>
        <v/>
      </c>
      <c r="ED103" s="217" t="str">
        <f t="shared" si="218"/>
        <v/>
      </c>
      <c r="EE103" s="31" t="str">
        <f t="shared" si="176"/>
        <v/>
      </c>
      <c r="EF103" s="251" t="str">
        <f>IF($B103="","",$AO103*ABS(EE103)/Air!$M$8)</f>
        <v/>
      </c>
      <c r="EG103" s="31" t="str">
        <f t="shared" si="177"/>
        <v/>
      </c>
      <c r="EH103" s="251" t="str">
        <f>IF($B103="","",$AO103*ABS($AF103-EE103)/Air!$M$8)</f>
        <v/>
      </c>
      <c r="EI103" s="31" t="str">
        <f t="shared" si="178"/>
        <v/>
      </c>
      <c r="EJ103" s="31" t="str">
        <f t="shared" si="179"/>
        <v/>
      </c>
      <c r="EK103" s="32" t="str">
        <f>IF($B103="","",(($AF103-EE103)/ABS($AF103-EE103))*Air!$D$14*EJ103/2*(($AF103-EE103)^2)*$AI103*$C103)</f>
        <v/>
      </c>
      <c r="EL103" s="32" t="str">
        <f>IF($B103="","",(-EE103/ABS(EE103))*Air!$D$14*EG103/8*(EE103^2)*$AM103*$C103)</f>
        <v/>
      </c>
      <c r="EM103" s="32" t="str">
        <f>IF($B103="","",$AK103*$C103*$E103*Air!$D$14*Air!$I$10)</f>
        <v/>
      </c>
      <c r="EN103" s="32" t="str">
        <f t="shared" si="219"/>
        <v/>
      </c>
      <c r="EO103" s="32" t="str">
        <f t="shared" si="180"/>
        <v/>
      </c>
      <c r="EP103" s="32" t="str">
        <f t="shared" si="220"/>
        <v/>
      </c>
      <c r="EQ103" s="254" t="str">
        <f t="shared" si="181"/>
        <v/>
      </c>
      <c r="ER103" s="243"/>
      <c r="ES103" s="243"/>
      <c r="ET103" s="32" t="str">
        <f t="shared" si="182"/>
        <v/>
      </c>
      <c r="EU103" s="243" t="str">
        <f t="shared" si="183"/>
        <v/>
      </c>
      <c r="EV103" s="243" t="str">
        <f>IF($B103="","",IF(EQ103="out",-(EU103*$I103*(2*ABS(ET103)/Air!$D$14)^0.5),(EU103*$I103*(2*ABS(ET103)/Air!$C$14)^0.5)))</f>
        <v/>
      </c>
      <c r="EW103" s="32" t="str">
        <f t="shared" si="184"/>
        <v/>
      </c>
      <c r="EX103" s="259" t="str">
        <f t="shared" si="221"/>
        <v/>
      </c>
    </row>
    <row r="104" spans="1:154" customFormat="1" x14ac:dyDescent="0.2">
      <c r="A104" s="61"/>
      <c r="B104" s="247"/>
      <c r="C104" s="247"/>
      <c r="D104" s="247"/>
      <c r="E104" s="247"/>
      <c r="F104" s="247"/>
      <c r="G104" s="239"/>
      <c r="H104" s="239"/>
      <c r="I104" s="239"/>
      <c r="J104" s="239"/>
      <c r="K104" s="239"/>
      <c r="L104" s="62"/>
      <c r="M104" s="247"/>
      <c r="N104" s="247"/>
      <c r="O104" s="63"/>
      <c r="P104" s="92" t="str">
        <f t="shared" si="185"/>
        <v/>
      </c>
      <c r="Q104" s="93" t="str">
        <f t="shared" si="138"/>
        <v/>
      </c>
      <c r="R104" s="99" t="str">
        <f t="shared" si="186"/>
        <v/>
      </c>
      <c r="S104" s="100" t="str">
        <f t="shared" si="187"/>
        <v/>
      </c>
      <c r="T104" s="95" t="str">
        <f t="shared" si="188"/>
        <v/>
      </c>
      <c r="U104" s="231"/>
      <c r="V104" s="124" t="str">
        <f t="shared" si="189"/>
        <v/>
      </c>
      <c r="W104" s="125" t="str">
        <f t="shared" si="133"/>
        <v/>
      </c>
      <c r="X104" s="126" t="str">
        <f t="shared" si="190"/>
        <v/>
      </c>
      <c r="Y104" s="126" t="str">
        <f>IF($B104="","",VLOOKUP(X104,Depth!$A$4:$B$1004,2,1))</f>
        <v/>
      </c>
      <c r="Z104" s="127" t="str">
        <f t="shared" si="134"/>
        <v/>
      </c>
      <c r="AA104" s="128" t="str">
        <f t="shared" si="135"/>
        <v/>
      </c>
      <c r="AB104" s="129" t="str">
        <f t="shared" si="191"/>
        <v/>
      </c>
      <c r="AC104" s="129" t="str">
        <f t="shared" si="136"/>
        <v/>
      </c>
      <c r="AD104" s="31" t="str">
        <f t="shared" si="192"/>
        <v/>
      </c>
      <c r="AE104" s="128" t="str">
        <f t="shared" si="193"/>
        <v/>
      </c>
      <c r="AF104" s="130" t="str">
        <f t="shared" si="194"/>
        <v/>
      </c>
      <c r="AG104" s="122" t="str">
        <f t="shared" si="195"/>
        <v/>
      </c>
      <c r="AH104" s="131" t="str">
        <f t="shared" si="137"/>
        <v/>
      </c>
      <c r="AI104" s="132" t="str">
        <f t="shared" si="196"/>
        <v/>
      </c>
      <c r="AJ104" s="128"/>
      <c r="AK104" s="159" t="str">
        <f t="shared" si="197"/>
        <v/>
      </c>
      <c r="AL104" s="128" t="str">
        <f t="shared" si="198"/>
        <v/>
      </c>
      <c r="AM104" s="128" t="str">
        <f t="shared" si="199"/>
        <v/>
      </c>
      <c r="AN104" s="128" t="str">
        <f t="shared" si="200"/>
        <v/>
      </c>
      <c r="AO104" s="128" t="str">
        <f t="shared" si="139"/>
        <v/>
      </c>
      <c r="AP104" s="160" t="str">
        <f t="shared" si="201"/>
        <v/>
      </c>
      <c r="AQ104" s="31"/>
      <c r="AR104" s="174" t="str">
        <f>IF($B104="","",Air!$C$17*((J104-K104)/10)^Air!$C$28)</f>
        <v/>
      </c>
      <c r="AS104" s="36" t="str">
        <f>IF($B104="","",IF(E$8=B104,E$7,Air!$C$14/2*AR104^2))</f>
        <v/>
      </c>
      <c r="AT104" s="32" t="str">
        <f t="shared" si="202"/>
        <v/>
      </c>
      <c r="AU104" s="32" t="str">
        <f t="shared" si="203"/>
        <v/>
      </c>
      <c r="AV104" s="32" t="str">
        <f>IF($B104="","",Air!$I$11-AU104*Air!$C$14*Air!$I$10-AS104)</f>
        <v/>
      </c>
      <c r="AW104" s="175" t="str">
        <f t="shared" si="204"/>
        <v/>
      </c>
      <c r="AX104" s="175" t="str">
        <f>IF($B104="","",AW104*Air!$C$14*Air!$I$10)</f>
        <v/>
      </c>
      <c r="AY104" s="176" t="str">
        <f>IF($B104="","",AW104*Air!$D$14*Air!$I$10)</f>
        <v/>
      </c>
      <c r="AZ104" s="62"/>
      <c r="BA104" s="250" t="str">
        <f t="shared" si="140"/>
        <v/>
      </c>
      <c r="BB104" s="128" t="str">
        <f t="shared" si="205"/>
        <v/>
      </c>
      <c r="BC104" s="31" t="str">
        <f t="shared" si="206"/>
        <v/>
      </c>
      <c r="BD104" s="251" t="str">
        <f>IF($B104="","",$AO104*ABS(BC104)/Air!$M$8)</f>
        <v/>
      </c>
      <c r="BE104" s="31" t="str">
        <f t="shared" si="141"/>
        <v/>
      </c>
      <c r="BF104" s="251" t="str">
        <f>IF($B104="","",$AO104*ABS($AF104-BC104)/Air!$M$8)</f>
        <v/>
      </c>
      <c r="BG104" s="31" t="str">
        <f t="shared" si="142"/>
        <v/>
      </c>
      <c r="BH104" s="252" t="str">
        <f t="shared" si="143"/>
        <v/>
      </c>
      <c r="BI104" s="32" t="str">
        <f>IF($B104="","",(($AF104-BC104)/ABS($AF104-BC104))*Air!$D$14*BH104/2*(($AF104-BC104)^2)*$AI104*$C104)</f>
        <v/>
      </c>
      <c r="BJ104" s="32" t="str">
        <f>IF($B104="","",(-BC104/ABS(BC104))*Air!$D$14*BE104/8*(BC104^2)*$AM104*$C104)</f>
        <v/>
      </c>
      <c r="BK104" s="32" t="str">
        <f>IF($B104="","",$AK104*$C104*$E104*Air!$D$14*Air!$I$10)</f>
        <v/>
      </c>
      <c r="BL104" s="32" t="str">
        <f t="shared" si="207"/>
        <v/>
      </c>
      <c r="BM104" s="32" t="str">
        <f t="shared" si="144"/>
        <v/>
      </c>
      <c r="BN104" s="32" t="str">
        <f t="shared" si="208"/>
        <v/>
      </c>
      <c r="BO104" s="254" t="str">
        <f t="shared" si="145"/>
        <v/>
      </c>
      <c r="BP104" s="243"/>
      <c r="BQ104" s="243"/>
      <c r="BR104" s="32" t="str">
        <f t="shared" si="146"/>
        <v/>
      </c>
      <c r="BS104" s="243" t="str">
        <f t="shared" si="147"/>
        <v/>
      </c>
      <c r="BT104" s="243" t="str">
        <f>IF($B104="","",IF(BO104="out",-(BS104*$I104*(2*ABS(BR104)/Air!$D$14)^0.5),(BS104*$I104*(2*ABS(BR104)/Air!$C$14)^0.5)))</f>
        <v/>
      </c>
      <c r="BU104" s="32" t="str">
        <f t="shared" si="148"/>
        <v/>
      </c>
      <c r="BV104" s="217" t="str">
        <f t="shared" si="209"/>
        <v/>
      </c>
      <c r="BW104" s="31" t="str">
        <f t="shared" si="149"/>
        <v/>
      </c>
      <c r="BX104" s="251" t="str">
        <f>IF($B104="","",$AO104*ABS(BW104)/Air!$M$8)</f>
        <v/>
      </c>
      <c r="BY104" s="31" t="str">
        <f t="shared" si="150"/>
        <v/>
      </c>
      <c r="BZ104" s="251" t="str">
        <f>IF($B104="","",$AO104*ABS($AF104-BW104)/Air!$M$8)</f>
        <v/>
      </c>
      <c r="CA104" s="31" t="str">
        <f t="shared" si="151"/>
        <v/>
      </c>
      <c r="CB104" s="31" t="str">
        <f t="shared" si="152"/>
        <v/>
      </c>
      <c r="CC104" s="32" t="str">
        <f>IF($B104="","",(($AF104-BW104)/ABS($AF104-BW104))*Air!$D$14*CB104/2*(($AF104-BW104)^2)*$AI104*$C104)</f>
        <v/>
      </c>
      <c r="CD104" s="32" t="str">
        <f>IF($B104="","",(-BW104/ABS(BW104))*Air!$D$14*BY104/8*(BW104^2)*$AM104*$C104)</f>
        <v/>
      </c>
      <c r="CE104" s="32" t="str">
        <f>IF($B104="","",$AK104*$C104*$E104*Air!$D$14*Air!$I$10)</f>
        <v/>
      </c>
      <c r="CF104" s="32" t="str">
        <f t="shared" si="210"/>
        <v/>
      </c>
      <c r="CG104" s="32" t="str">
        <f t="shared" si="153"/>
        <v/>
      </c>
      <c r="CH104" s="32" t="str">
        <f t="shared" si="211"/>
        <v/>
      </c>
      <c r="CI104" s="254" t="str">
        <f t="shared" si="154"/>
        <v/>
      </c>
      <c r="CJ104" s="243"/>
      <c r="CK104" s="243"/>
      <c r="CL104" s="32" t="str">
        <f t="shared" si="155"/>
        <v/>
      </c>
      <c r="CM104" s="243" t="str">
        <f t="shared" si="156"/>
        <v/>
      </c>
      <c r="CN104" s="243" t="str">
        <f>IF($B104="","",IF(CI104="out",-(CM104*$I104*(2*ABS(CL104)/Air!$D$14)^0.5),(CM104*$I104*(2*ABS(CL104)/Air!$C$14)^0.5)))</f>
        <v/>
      </c>
      <c r="CO104" s="32" t="str">
        <f t="shared" si="157"/>
        <v/>
      </c>
      <c r="CP104" s="217" t="str">
        <f t="shared" si="212"/>
        <v/>
      </c>
      <c r="CQ104" s="31" t="str">
        <f t="shared" si="158"/>
        <v/>
      </c>
      <c r="CR104" s="251" t="str">
        <f>IF($B104="","",$AO104*ABS(CQ104)/Air!$M$8)</f>
        <v/>
      </c>
      <c r="CS104" s="31" t="str">
        <f t="shared" si="159"/>
        <v/>
      </c>
      <c r="CT104" s="251" t="str">
        <f>IF($B104="","",$AO104*ABS($AF104-CQ104)/Air!$M$8)</f>
        <v/>
      </c>
      <c r="CU104" s="31" t="str">
        <f t="shared" si="160"/>
        <v/>
      </c>
      <c r="CV104" s="31" t="str">
        <f t="shared" si="161"/>
        <v/>
      </c>
      <c r="CW104" s="32" t="str">
        <f>IF($B104="","",(($AF104-CQ104)/ABS($AF104-CQ104))*Air!$D$14*CV104/2*(($AF104-CQ104)^2)*$AI104*$C104)</f>
        <v/>
      </c>
      <c r="CX104" s="32" t="str">
        <f>IF($B104="","",(-CQ104/ABS(CQ104))*Air!$D$14*CS104/8*(CQ104^2)*$AM104*$C104)</f>
        <v/>
      </c>
      <c r="CY104" s="32" t="str">
        <f>IF($B104="","",$AK104*$C104*$E104*Air!$D$14*Air!$I$10)</f>
        <v/>
      </c>
      <c r="CZ104" s="32" t="str">
        <f t="shared" si="213"/>
        <v/>
      </c>
      <c r="DA104" s="32" t="str">
        <f t="shared" si="162"/>
        <v/>
      </c>
      <c r="DB104" s="32" t="str">
        <f t="shared" si="214"/>
        <v/>
      </c>
      <c r="DC104" s="254" t="str">
        <f t="shared" si="163"/>
        <v/>
      </c>
      <c r="DD104" s="243"/>
      <c r="DE104" s="243"/>
      <c r="DF104" s="32" t="str">
        <f t="shared" si="164"/>
        <v/>
      </c>
      <c r="DG104" s="243" t="str">
        <f t="shared" si="165"/>
        <v/>
      </c>
      <c r="DH104" s="243" t="str">
        <f>IF($B104="","",IF(DC104="out",-(DG104*$I104*(2*ABS(DF104)/Air!$D$14)^0.5),(DG104*$I104*(2*ABS(DF104)/Air!$C$14)^0.5)))</f>
        <v/>
      </c>
      <c r="DI104" s="32" t="str">
        <f t="shared" si="166"/>
        <v/>
      </c>
      <c r="DJ104" s="217" t="str">
        <f t="shared" si="215"/>
        <v/>
      </c>
      <c r="DK104" s="31" t="str">
        <f t="shared" si="167"/>
        <v/>
      </c>
      <c r="DL104" s="251" t="str">
        <f>IF($B104="","",$AO104*ABS(DK104)/Air!$M$8)</f>
        <v/>
      </c>
      <c r="DM104" s="31" t="str">
        <f t="shared" si="168"/>
        <v/>
      </c>
      <c r="DN104" s="251" t="str">
        <f>IF($B104="","",$AO104*ABS($AF104-DK104)/Air!$M$8)</f>
        <v/>
      </c>
      <c r="DO104" s="31" t="str">
        <f t="shared" si="169"/>
        <v/>
      </c>
      <c r="DP104" s="31" t="str">
        <f t="shared" si="170"/>
        <v/>
      </c>
      <c r="DQ104" s="32" t="str">
        <f>IF($B104="","",(($AF104-DK104)/ABS($AF104-DK104))*Air!$D$14*DP104/2*(($AF104-DK104)^2)*$AI104*$C104)</f>
        <v/>
      </c>
      <c r="DR104" s="32" t="str">
        <f>IF($B104="","",(-DK104/ABS(DK104))*Air!$D$14*DM104/8*(DK104^2)*$AM104*$C104)</f>
        <v/>
      </c>
      <c r="DS104" s="32" t="str">
        <f>IF($B104="","",$AK104*$C104*$E104*Air!$D$14*Air!$I$10)</f>
        <v/>
      </c>
      <c r="DT104" s="32" t="str">
        <f t="shared" si="216"/>
        <v/>
      </c>
      <c r="DU104" s="32" t="str">
        <f t="shared" si="171"/>
        <v/>
      </c>
      <c r="DV104" s="32" t="str">
        <f t="shared" si="217"/>
        <v/>
      </c>
      <c r="DW104" s="254" t="str">
        <f t="shared" si="172"/>
        <v/>
      </c>
      <c r="DX104" s="243"/>
      <c r="DY104" s="243"/>
      <c r="DZ104" s="32" t="str">
        <f t="shared" si="173"/>
        <v/>
      </c>
      <c r="EA104" s="243" t="str">
        <f t="shared" si="174"/>
        <v/>
      </c>
      <c r="EB104" s="243" t="str">
        <f>IF($B104="","",IF(DW104="out",-(EA104*$I104*(2*ABS(DZ104)/Air!$D$14)^0.5),(EA104*$I104*(2*ABS(DZ104)/Air!$C$14)^0.5)))</f>
        <v/>
      </c>
      <c r="EC104" s="32" t="str">
        <f t="shared" si="175"/>
        <v/>
      </c>
      <c r="ED104" s="217" t="str">
        <f t="shared" si="218"/>
        <v/>
      </c>
      <c r="EE104" s="31" t="str">
        <f t="shared" si="176"/>
        <v/>
      </c>
      <c r="EF104" s="251" t="str">
        <f>IF($B104="","",$AO104*ABS(EE104)/Air!$M$8)</f>
        <v/>
      </c>
      <c r="EG104" s="31" t="str">
        <f t="shared" si="177"/>
        <v/>
      </c>
      <c r="EH104" s="251" t="str">
        <f>IF($B104="","",$AO104*ABS($AF104-EE104)/Air!$M$8)</f>
        <v/>
      </c>
      <c r="EI104" s="31" t="str">
        <f t="shared" si="178"/>
        <v/>
      </c>
      <c r="EJ104" s="31" t="str">
        <f t="shared" si="179"/>
        <v/>
      </c>
      <c r="EK104" s="32" t="str">
        <f>IF($B104="","",(($AF104-EE104)/ABS($AF104-EE104))*Air!$D$14*EJ104/2*(($AF104-EE104)^2)*$AI104*$C104)</f>
        <v/>
      </c>
      <c r="EL104" s="32" t="str">
        <f>IF($B104="","",(-EE104/ABS(EE104))*Air!$D$14*EG104/8*(EE104^2)*$AM104*$C104)</f>
        <v/>
      </c>
      <c r="EM104" s="32" t="str">
        <f>IF($B104="","",$AK104*$C104*$E104*Air!$D$14*Air!$I$10)</f>
        <v/>
      </c>
      <c r="EN104" s="32" t="str">
        <f t="shared" si="219"/>
        <v/>
      </c>
      <c r="EO104" s="32" t="str">
        <f t="shared" si="180"/>
        <v/>
      </c>
      <c r="EP104" s="32" t="str">
        <f t="shared" si="220"/>
        <v/>
      </c>
      <c r="EQ104" s="254" t="str">
        <f t="shared" si="181"/>
        <v/>
      </c>
      <c r="ER104" s="243"/>
      <c r="ES104" s="243"/>
      <c r="ET104" s="32" t="str">
        <f t="shared" si="182"/>
        <v/>
      </c>
      <c r="EU104" s="243" t="str">
        <f t="shared" si="183"/>
        <v/>
      </c>
      <c r="EV104" s="243" t="str">
        <f>IF($B104="","",IF(EQ104="out",-(EU104*$I104*(2*ABS(ET104)/Air!$D$14)^0.5),(EU104*$I104*(2*ABS(ET104)/Air!$C$14)^0.5)))</f>
        <v/>
      </c>
      <c r="EW104" s="32" t="str">
        <f t="shared" si="184"/>
        <v/>
      </c>
      <c r="EX104" s="259" t="str">
        <f t="shared" si="221"/>
        <v/>
      </c>
    </row>
    <row r="105" spans="1:154" customFormat="1" x14ac:dyDescent="0.2">
      <c r="A105" s="61"/>
      <c r="B105" s="247"/>
      <c r="C105" s="247"/>
      <c r="D105" s="247"/>
      <c r="E105" s="247"/>
      <c r="F105" s="247"/>
      <c r="G105" s="239"/>
      <c r="H105" s="239"/>
      <c r="I105" s="239"/>
      <c r="J105" s="239"/>
      <c r="K105" s="239"/>
      <c r="L105" s="62"/>
      <c r="M105" s="247"/>
      <c r="N105" s="247"/>
      <c r="O105" s="63"/>
      <c r="P105" s="92" t="str">
        <f t="shared" si="185"/>
        <v/>
      </c>
      <c r="Q105" s="93" t="str">
        <f t="shared" si="138"/>
        <v/>
      </c>
      <c r="R105" s="99" t="str">
        <f t="shared" si="186"/>
        <v/>
      </c>
      <c r="S105" s="100" t="str">
        <f t="shared" si="187"/>
        <v/>
      </c>
      <c r="T105" s="95" t="str">
        <f t="shared" si="188"/>
        <v/>
      </c>
      <c r="U105" s="231"/>
      <c r="V105" s="124" t="str">
        <f t="shared" si="189"/>
        <v/>
      </c>
      <c r="W105" s="125" t="str">
        <f t="shared" si="133"/>
        <v/>
      </c>
      <c r="X105" s="126" t="str">
        <f t="shared" si="190"/>
        <v/>
      </c>
      <c r="Y105" s="126" t="str">
        <f>IF($B105="","",VLOOKUP(X105,Depth!$A$4:$B$1004,2,1))</f>
        <v/>
      </c>
      <c r="Z105" s="127" t="str">
        <f t="shared" si="134"/>
        <v/>
      </c>
      <c r="AA105" s="128" t="str">
        <f t="shared" si="135"/>
        <v/>
      </c>
      <c r="AB105" s="129" t="str">
        <f t="shared" si="191"/>
        <v/>
      </c>
      <c r="AC105" s="129" t="str">
        <f t="shared" si="136"/>
        <v/>
      </c>
      <c r="AD105" s="31" t="str">
        <f t="shared" si="192"/>
        <v/>
      </c>
      <c r="AE105" s="128" t="str">
        <f t="shared" si="193"/>
        <v/>
      </c>
      <c r="AF105" s="130" t="str">
        <f t="shared" si="194"/>
        <v/>
      </c>
      <c r="AG105" s="122" t="str">
        <f t="shared" si="195"/>
        <v/>
      </c>
      <c r="AH105" s="131" t="str">
        <f t="shared" si="137"/>
        <v/>
      </c>
      <c r="AI105" s="132" t="str">
        <f t="shared" si="196"/>
        <v/>
      </c>
      <c r="AJ105" s="128"/>
      <c r="AK105" s="159" t="str">
        <f t="shared" si="197"/>
        <v/>
      </c>
      <c r="AL105" s="128" t="str">
        <f t="shared" si="198"/>
        <v/>
      </c>
      <c r="AM105" s="128" t="str">
        <f t="shared" si="199"/>
        <v/>
      </c>
      <c r="AN105" s="128" t="str">
        <f t="shared" si="200"/>
        <v/>
      </c>
      <c r="AO105" s="128" t="str">
        <f t="shared" si="139"/>
        <v/>
      </c>
      <c r="AP105" s="160" t="str">
        <f t="shared" si="201"/>
        <v/>
      </c>
      <c r="AQ105" s="31"/>
      <c r="AR105" s="174" t="str">
        <f>IF($B105="","",Air!$C$17*((J105-K105)/10)^Air!$C$28)</f>
        <v/>
      </c>
      <c r="AS105" s="36" t="str">
        <f>IF($B105="","",IF(E$8=B105,E$7,Air!$C$14/2*AR105^2))</f>
        <v/>
      </c>
      <c r="AT105" s="32" t="str">
        <f t="shared" si="202"/>
        <v/>
      </c>
      <c r="AU105" s="32" t="str">
        <f t="shared" si="203"/>
        <v/>
      </c>
      <c r="AV105" s="32" t="str">
        <f>IF($B105="","",Air!$I$11-AU105*Air!$C$14*Air!$I$10-AS105)</f>
        <v/>
      </c>
      <c r="AW105" s="175" t="str">
        <f t="shared" si="204"/>
        <v/>
      </c>
      <c r="AX105" s="175" t="str">
        <f>IF($B105="","",AW105*Air!$C$14*Air!$I$10)</f>
        <v/>
      </c>
      <c r="AY105" s="176" t="str">
        <f>IF($B105="","",AW105*Air!$D$14*Air!$I$10)</f>
        <v/>
      </c>
      <c r="AZ105" s="62"/>
      <c r="BA105" s="250" t="str">
        <f t="shared" si="140"/>
        <v/>
      </c>
      <c r="BB105" s="128" t="str">
        <f t="shared" si="205"/>
        <v/>
      </c>
      <c r="BC105" s="31" t="str">
        <f t="shared" si="206"/>
        <v/>
      </c>
      <c r="BD105" s="251" t="str">
        <f>IF($B105="","",$AO105*ABS(BC105)/Air!$M$8)</f>
        <v/>
      </c>
      <c r="BE105" s="31" t="str">
        <f t="shared" si="141"/>
        <v/>
      </c>
      <c r="BF105" s="251" t="str">
        <f>IF($B105="","",$AO105*ABS($AF105-BC105)/Air!$M$8)</f>
        <v/>
      </c>
      <c r="BG105" s="31" t="str">
        <f t="shared" si="142"/>
        <v/>
      </c>
      <c r="BH105" s="252" t="str">
        <f t="shared" si="143"/>
        <v/>
      </c>
      <c r="BI105" s="32" t="str">
        <f>IF($B105="","",(($AF105-BC105)/ABS($AF105-BC105))*Air!$D$14*BH105/2*(($AF105-BC105)^2)*$AI105*$C105)</f>
        <v/>
      </c>
      <c r="BJ105" s="32" t="str">
        <f>IF($B105="","",(-BC105/ABS(BC105))*Air!$D$14*BE105/8*(BC105^2)*$AM105*$C105)</f>
        <v/>
      </c>
      <c r="BK105" s="32" t="str">
        <f>IF($B105="","",$AK105*$C105*$E105*Air!$D$14*Air!$I$10)</f>
        <v/>
      </c>
      <c r="BL105" s="32" t="str">
        <f t="shared" si="207"/>
        <v/>
      </c>
      <c r="BM105" s="32" t="str">
        <f t="shared" si="144"/>
        <v/>
      </c>
      <c r="BN105" s="32" t="str">
        <f t="shared" si="208"/>
        <v/>
      </c>
      <c r="BO105" s="254" t="str">
        <f t="shared" si="145"/>
        <v/>
      </c>
      <c r="BP105" s="243"/>
      <c r="BQ105" s="243"/>
      <c r="BR105" s="32" t="str">
        <f t="shared" si="146"/>
        <v/>
      </c>
      <c r="BS105" s="243" t="str">
        <f t="shared" si="147"/>
        <v/>
      </c>
      <c r="BT105" s="243" t="str">
        <f>IF($B105="","",IF(BO105="out",-(BS105*$I105*(2*ABS(BR105)/Air!$D$14)^0.5),(BS105*$I105*(2*ABS(BR105)/Air!$C$14)^0.5)))</f>
        <v/>
      </c>
      <c r="BU105" s="32" t="str">
        <f t="shared" si="148"/>
        <v/>
      </c>
      <c r="BV105" s="217" t="str">
        <f t="shared" si="209"/>
        <v/>
      </c>
      <c r="BW105" s="31" t="str">
        <f t="shared" si="149"/>
        <v/>
      </c>
      <c r="BX105" s="251" t="str">
        <f>IF($B105="","",$AO105*ABS(BW105)/Air!$M$8)</f>
        <v/>
      </c>
      <c r="BY105" s="31" t="str">
        <f t="shared" si="150"/>
        <v/>
      </c>
      <c r="BZ105" s="251" t="str">
        <f>IF($B105="","",$AO105*ABS($AF105-BW105)/Air!$M$8)</f>
        <v/>
      </c>
      <c r="CA105" s="31" t="str">
        <f t="shared" si="151"/>
        <v/>
      </c>
      <c r="CB105" s="31" t="str">
        <f t="shared" si="152"/>
        <v/>
      </c>
      <c r="CC105" s="32" t="str">
        <f>IF($B105="","",(($AF105-BW105)/ABS($AF105-BW105))*Air!$D$14*CB105/2*(($AF105-BW105)^2)*$AI105*$C105)</f>
        <v/>
      </c>
      <c r="CD105" s="32" t="str">
        <f>IF($B105="","",(-BW105/ABS(BW105))*Air!$D$14*BY105/8*(BW105^2)*$AM105*$C105)</f>
        <v/>
      </c>
      <c r="CE105" s="32" t="str">
        <f>IF($B105="","",$AK105*$C105*$E105*Air!$D$14*Air!$I$10)</f>
        <v/>
      </c>
      <c r="CF105" s="32" t="str">
        <f t="shared" si="210"/>
        <v/>
      </c>
      <c r="CG105" s="32" t="str">
        <f t="shared" si="153"/>
        <v/>
      </c>
      <c r="CH105" s="32" t="str">
        <f t="shared" si="211"/>
        <v/>
      </c>
      <c r="CI105" s="254" t="str">
        <f t="shared" si="154"/>
        <v/>
      </c>
      <c r="CJ105" s="243"/>
      <c r="CK105" s="243"/>
      <c r="CL105" s="32" t="str">
        <f t="shared" si="155"/>
        <v/>
      </c>
      <c r="CM105" s="243" t="str">
        <f t="shared" si="156"/>
        <v/>
      </c>
      <c r="CN105" s="243" t="str">
        <f>IF($B105="","",IF(CI105="out",-(CM105*$I105*(2*ABS(CL105)/Air!$D$14)^0.5),(CM105*$I105*(2*ABS(CL105)/Air!$C$14)^0.5)))</f>
        <v/>
      </c>
      <c r="CO105" s="32" t="str">
        <f t="shared" si="157"/>
        <v/>
      </c>
      <c r="CP105" s="217" t="str">
        <f t="shared" si="212"/>
        <v/>
      </c>
      <c r="CQ105" s="31" t="str">
        <f t="shared" si="158"/>
        <v/>
      </c>
      <c r="CR105" s="251" t="str">
        <f>IF($B105="","",$AO105*ABS(CQ105)/Air!$M$8)</f>
        <v/>
      </c>
      <c r="CS105" s="31" t="str">
        <f t="shared" si="159"/>
        <v/>
      </c>
      <c r="CT105" s="251" t="str">
        <f>IF($B105="","",$AO105*ABS($AF105-CQ105)/Air!$M$8)</f>
        <v/>
      </c>
      <c r="CU105" s="31" t="str">
        <f t="shared" si="160"/>
        <v/>
      </c>
      <c r="CV105" s="31" t="str">
        <f t="shared" si="161"/>
        <v/>
      </c>
      <c r="CW105" s="32" t="str">
        <f>IF($B105="","",(($AF105-CQ105)/ABS($AF105-CQ105))*Air!$D$14*CV105/2*(($AF105-CQ105)^2)*$AI105*$C105)</f>
        <v/>
      </c>
      <c r="CX105" s="32" t="str">
        <f>IF($B105="","",(-CQ105/ABS(CQ105))*Air!$D$14*CS105/8*(CQ105^2)*$AM105*$C105)</f>
        <v/>
      </c>
      <c r="CY105" s="32" t="str">
        <f>IF($B105="","",$AK105*$C105*$E105*Air!$D$14*Air!$I$10)</f>
        <v/>
      </c>
      <c r="CZ105" s="32" t="str">
        <f t="shared" si="213"/>
        <v/>
      </c>
      <c r="DA105" s="32" t="str">
        <f t="shared" si="162"/>
        <v/>
      </c>
      <c r="DB105" s="32" t="str">
        <f t="shared" si="214"/>
        <v/>
      </c>
      <c r="DC105" s="254" t="str">
        <f t="shared" si="163"/>
        <v/>
      </c>
      <c r="DD105" s="243"/>
      <c r="DE105" s="243"/>
      <c r="DF105" s="32" t="str">
        <f t="shared" si="164"/>
        <v/>
      </c>
      <c r="DG105" s="243" t="str">
        <f t="shared" si="165"/>
        <v/>
      </c>
      <c r="DH105" s="243" t="str">
        <f>IF($B105="","",IF(DC105="out",-(DG105*$I105*(2*ABS(DF105)/Air!$D$14)^0.5),(DG105*$I105*(2*ABS(DF105)/Air!$C$14)^0.5)))</f>
        <v/>
      </c>
      <c r="DI105" s="32" t="str">
        <f t="shared" si="166"/>
        <v/>
      </c>
      <c r="DJ105" s="217" t="str">
        <f t="shared" si="215"/>
        <v/>
      </c>
      <c r="DK105" s="31" t="str">
        <f t="shared" si="167"/>
        <v/>
      </c>
      <c r="DL105" s="251" t="str">
        <f>IF($B105="","",$AO105*ABS(DK105)/Air!$M$8)</f>
        <v/>
      </c>
      <c r="DM105" s="31" t="str">
        <f t="shared" si="168"/>
        <v/>
      </c>
      <c r="DN105" s="251" t="str">
        <f>IF($B105="","",$AO105*ABS($AF105-DK105)/Air!$M$8)</f>
        <v/>
      </c>
      <c r="DO105" s="31" t="str">
        <f t="shared" si="169"/>
        <v/>
      </c>
      <c r="DP105" s="31" t="str">
        <f t="shared" si="170"/>
        <v/>
      </c>
      <c r="DQ105" s="32" t="str">
        <f>IF($B105="","",(($AF105-DK105)/ABS($AF105-DK105))*Air!$D$14*DP105/2*(($AF105-DK105)^2)*$AI105*$C105)</f>
        <v/>
      </c>
      <c r="DR105" s="32" t="str">
        <f>IF($B105="","",(-DK105/ABS(DK105))*Air!$D$14*DM105/8*(DK105^2)*$AM105*$C105)</f>
        <v/>
      </c>
      <c r="DS105" s="32" t="str">
        <f>IF($B105="","",$AK105*$C105*$E105*Air!$D$14*Air!$I$10)</f>
        <v/>
      </c>
      <c r="DT105" s="32" t="str">
        <f t="shared" si="216"/>
        <v/>
      </c>
      <c r="DU105" s="32" t="str">
        <f t="shared" si="171"/>
        <v/>
      </c>
      <c r="DV105" s="32" t="str">
        <f t="shared" si="217"/>
        <v/>
      </c>
      <c r="DW105" s="254" t="str">
        <f t="shared" si="172"/>
        <v/>
      </c>
      <c r="DX105" s="243"/>
      <c r="DY105" s="243"/>
      <c r="DZ105" s="32" t="str">
        <f t="shared" si="173"/>
        <v/>
      </c>
      <c r="EA105" s="243" t="str">
        <f t="shared" si="174"/>
        <v/>
      </c>
      <c r="EB105" s="243" t="str">
        <f>IF($B105="","",IF(DW105="out",-(EA105*$I105*(2*ABS(DZ105)/Air!$D$14)^0.5),(EA105*$I105*(2*ABS(DZ105)/Air!$C$14)^0.5)))</f>
        <v/>
      </c>
      <c r="EC105" s="32" t="str">
        <f t="shared" si="175"/>
        <v/>
      </c>
      <c r="ED105" s="217" t="str">
        <f t="shared" si="218"/>
        <v/>
      </c>
      <c r="EE105" s="31" t="str">
        <f t="shared" si="176"/>
        <v/>
      </c>
      <c r="EF105" s="251" t="str">
        <f>IF($B105="","",$AO105*ABS(EE105)/Air!$M$8)</f>
        <v/>
      </c>
      <c r="EG105" s="31" t="str">
        <f t="shared" si="177"/>
        <v/>
      </c>
      <c r="EH105" s="251" t="str">
        <f>IF($B105="","",$AO105*ABS($AF105-EE105)/Air!$M$8)</f>
        <v/>
      </c>
      <c r="EI105" s="31" t="str">
        <f t="shared" si="178"/>
        <v/>
      </c>
      <c r="EJ105" s="31" t="str">
        <f t="shared" si="179"/>
        <v/>
      </c>
      <c r="EK105" s="32" t="str">
        <f>IF($B105="","",(($AF105-EE105)/ABS($AF105-EE105))*Air!$D$14*EJ105/2*(($AF105-EE105)^2)*$AI105*$C105)</f>
        <v/>
      </c>
      <c r="EL105" s="32" t="str">
        <f>IF($B105="","",(-EE105/ABS(EE105))*Air!$D$14*EG105/8*(EE105^2)*$AM105*$C105)</f>
        <v/>
      </c>
      <c r="EM105" s="32" t="str">
        <f>IF($B105="","",$AK105*$C105*$E105*Air!$D$14*Air!$I$10)</f>
        <v/>
      </c>
      <c r="EN105" s="32" t="str">
        <f t="shared" si="219"/>
        <v/>
      </c>
      <c r="EO105" s="32" t="str">
        <f t="shared" si="180"/>
        <v/>
      </c>
      <c r="EP105" s="32" t="str">
        <f t="shared" si="220"/>
        <v/>
      </c>
      <c r="EQ105" s="254" t="str">
        <f t="shared" si="181"/>
        <v/>
      </c>
      <c r="ER105" s="243"/>
      <c r="ES105" s="243"/>
      <c r="ET105" s="32" t="str">
        <f t="shared" si="182"/>
        <v/>
      </c>
      <c r="EU105" s="243" t="str">
        <f t="shared" si="183"/>
        <v/>
      </c>
      <c r="EV105" s="243" t="str">
        <f>IF($B105="","",IF(EQ105="out",-(EU105*$I105*(2*ABS(ET105)/Air!$D$14)^0.5),(EU105*$I105*(2*ABS(ET105)/Air!$C$14)^0.5)))</f>
        <v/>
      </c>
      <c r="EW105" s="32" t="str">
        <f t="shared" si="184"/>
        <v/>
      </c>
      <c r="EX105" s="259" t="str">
        <f t="shared" si="221"/>
        <v/>
      </c>
    </row>
    <row r="106" spans="1:154" customFormat="1" x14ac:dyDescent="0.2">
      <c r="A106" s="61"/>
      <c r="B106" s="247"/>
      <c r="C106" s="247"/>
      <c r="D106" s="247"/>
      <c r="E106" s="247"/>
      <c r="F106" s="247"/>
      <c r="G106" s="239"/>
      <c r="H106" s="239"/>
      <c r="I106" s="239"/>
      <c r="J106" s="239"/>
      <c r="K106" s="239"/>
      <c r="L106" s="62"/>
      <c r="M106" s="247"/>
      <c r="N106" s="247"/>
      <c r="O106" s="63"/>
      <c r="P106" s="92" t="str">
        <f t="shared" si="185"/>
        <v/>
      </c>
      <c r="Q106" s="93" t="str">
        <f t="shared" si="138"/>
        <v/>
      </c>
      <c r="R106" s="99" t="str">
        <f t="shared" si="186"/>
        <v/>
      </c>
      <c r="S106" s="100" t="str">
        <f t="shared" si="187"/>
        <v/>
      </c>
      <c r="T106" s="95" t="str">
        <f t="shared" si="188"/>
        <v/>
      </c>
      <c r="U106" s="231"/>
      <c r="V106" s="124" t="str">
        <f t="shared" si="189"/>
        <v/>
      </c>
      <c r="W106" s="125" t="str">
        <f t="shared" si="133"/>
        <v/>
      </c>
      <c r="X106" s="126" t="str">
        <f t="shared" si="190"/>
        <v/>
      </c>
      <c r="Y106" s="126" t="str">
        <f>IF($B106="","",VLOOKUP(X106,Depth!$A$4:$B$1004,2,1))</f>
        <v/>
      </c>
      <c r="Z106" s="127" t="str">
        <f t="shared" si="134"/>
        <v/>
      </c>
      <c r="AA106" s="128" t="str">
        <f t="shared" si="135"/>
        <v/>
      </c>
      <c r="AB106" s="129" t="str">
        <f t="shared" si="191"/>
        <v/>
      </c>
      <c r="AC106" s="129" t="str">
        <f t="shared" si="136"/>
        <v/>
      </c>
      <c r="AD106" s="31" t="str">
        <f t="shared" si="192"/>
        <v/>
      </c>
      <c r="AE106" s="128" t="str">
        <f t="shared" si="193"/>
        <v/>
      </c>
      <c r="AF106" s="130" t="str">
        <f t="shared" si="194"/>
        <v/>
      </c>
      <c r="AG106" s="122" t="str">
        <f t="shared" si="195"/>
        <v/>
      </c>
      <c r="AH106" s="131" t="str">
        <f t="shared" si="137"/>
        <v/>
      </c>
      <c r="AI106" s="132" t="str">
        <f t="shared" si="196"/>
        <v/>
      </c>
      <c r="AJ106" s="128"/>
      <c r="AK106" s="159" t="str">
        <f t="shared" si="197"/>
        <v/>
      </c>
      <c r="AL106" s="128" t="str">
        <f t="shared" si="198"/>
        <v/>
      </c>
      <c r="AM106" s="128" t="str">
        <f t="shared" si="199"/>
        <v/>
      </c>
      <c r="AN106" s="128" t="str">
        <f t="shared" si="200"/>
        <v/>
      </c>
      <c r="AO106" s="128" t="str">
        <f t="shared" si="139"/>
        <v/>
      </c>
      <c r="AP106" s="160" t="str">
        <f t="shared" si="201"/>
        <v/>
      </c>
      <c r="AQ106" s="31"/>
      <c r="AR106" s="174" t="str">
        <f>IF($B106="","",Air!$C$17*((J106-K106)/10)^Air!$C$28)</f>
        <v/>
      </c>
      <c r="AS106" s="36" t="str">
        <f>IF($B106="","",IF(E$8=B106,E$7,Air!$C$14/2*AR106^2))</f>
        <v/>
      </c>
      <c r="AT106" s="32" t="str">
        <f t="shared" si="202"/>
        <v/>
      </c>
      <c r="AU106" s="32" t="str">
        <f t="shared" si="203"/>
        <v/>
      </c>
      <c r="AV106" s="32" t="str">
        <f>IF($B106="","",Air!$I$11-AU106*Air!$C$14*Air!$I$10-AS106)</f>
        <v/>
      </c>
      <c r="AW106" s="175" t="str">
        <f t="shared" si="204"/>
        <v/>
      </c>
      <c r="AX106" s="175" t="str">
        <f>IF($B106="","",AW106*Air!$C$14*Air!$I$10)</f>
        <v/>
      </c>
      <c r="AY106" s="176" t="str">
        <f>IF($B106="","",AW106*Air!$D$14*Air!$I$10)</f>
        <v/>
      </c>
      <c r="AZ106" s="62"/>
      <c r="BA106" s="250" t="str">
        <f t="shared" si="140"/>
        <v/>
      </c>
      <c r="BB106" s="128" t="str">
        <f t="shared" si="205"/>
        <v/>
      </c>
      <c r="BC106" s="31" t="str">
        <f t="shared" si="206"/>
        <v/>
      </c>
      <c r="BD106" s="251" t="str">
        <f>IF($B106="","",$AO106*ABS(BC106)/Air!$M$8)</f>
        <v/>
      </c>
      <c r="BE106" s="31" t="str">
        <f t="shared" si="141"/>
        <v/>
      </c>
      <c r="BF106" s="251" t="str">
        <f>IF($B106="","",$AO106*ABS($AF106-BC106)/Air!$M$8)</f>
        <v/>
      </c>
      <c r="BG106" s="31" t="str">
        <f t="shared" si="142"/>
        <v/>
      </c>
      <c r="BH106" s="252" t="str">
        <f t="shared" si="143"/>
        <v/>
      </c>
      <c r="BI106" s="32" t="str">
        <f>IF($B106="","",(($AF106-BC106)/ABS($AF106-BC106))*Air!$D$14*BH106/2*(($AF106-BC106)^2)*$AI106*$C106)</f>
        <v/>
      </c>
      <c r="BJ106" s="32" t="str">
        <f>IF($B106="","",(-BC106/ABS(BC106))*Air!$D$14*BE106/8*(BC106^2)*$AM106*$C106)</f>
        <v/>
      </c>
      <c r="BK106" s="32" t="str">
        <f>IF($B106="","",$AK106*$C106*$E106*Air!$D$14*Air!$I$10)</f>
        <v/>
      </c>
      <c r="BL106" s="32" t="str">
        <f t="shared" si="207"/>
        <v/>
      </c>
      <c r="BM106" s="32" t="str">
        <f t="shared" si="144"/>
        <v/>
      </c>
      <c r="BN106" s="32" t="str">
        <f t="shared" si="208"/>
        <v/>
      </c>
      <c r="BO106" s="254" t="str">
        <f t="shared" si="145"/>
        <v/>
      </c>
      <c r="BP106" s="243"/>
      <c r="BQ106" s="243"/>
      <c r="BR106" s="32" t="str">
        <f t="shared" si="146"/>
        <v/>
      </c>
      <c r="BS106" s="243" t="str">
        <f t="shared" si="147"/>
        <v/>
      </c>
      <c r="BT106" s="243" t="str">
        <f>IF($B106="","",IF(BO106="out",-(BS106*$I106*(2*ABS(BR106)/Air!$D$14)^0.5),(BS106*$I106*(2*ABS(BR106)/Air!$C$14)^0.5)))</f>
        <v/>
      </c>
      <c r="BU106" s="32" t="str">
        <f t="shared" si="148"/>
        <v/>
      </c>
      <c r="BV106" s="217" t="str">
        <f t="shared" si="209"/>
        <v/>
      </c>
      <c r="BW106" s="31" t="str">
        <f t="shared" si="149"/>
        <v/>
      </c>
      <c r="BX106" s="251" t="str">
        <f>IF($B106="","",$AO106*ABS(BW106)/Air!$M$8)</f>
        <v/>
      </c>
      <c r="BY106" s="31" t="str">
        <f t="shared" si="150"/>
        <v/>
      </c>
      <c r="BZ106" s="251" t="str">
        <f>IF($B106="","",$AO106*ABS($AF106-BW106)/Air!$M$8)</f>
        <v/>
      </c>
      <c r="CA106" s="31" t="str">
        <f t="shared" si="151"/>
        <v/>
      </c>
      <c r="CB106" s="31" t="str">
        <f t="shared" si="152"/>
        <v/>
      </c>
      <c r="CC106" s="32" t="str">
        <f>IF($B106="","",(($AF106-BW106)/ABS($AF106-BW106))*Air!$D$14*CB106/2*(($AF106-BW106)^2)*$AI106*$C106)</f>
        <v/>
      </c>
      <c r="CD106" s="32" t="str">
        <f>IF($B106="","",(-BW106/ABS(BW106))*Air!$D$14*BY106/8*(BW106^2)*$AM106*$C106)</f>
        <v/>
      </c>
      <c r="CE106" s="32" t="str">
        <f>IF($B106="","",$AK106*$C106*$E106*Air!$D$14*Air!$I$10)</f>
        <v/>
      </c>
      <c r="CF106" s="32" t="str">
        <f t="shared" si="210"/>
        <v/>
      </c>
      <c r="CG106" s="32" t="str">
        <f t="shared" si="153"/>
        <v/>
      </c>
      <c r="CH106" s="32" t="str">
        <f t="shared" si="211"/>
        <v/>
      </c>
      <c r="CI106" s="254" t="str">
        <f t="shared" si="154"/>
        <v/>
      </c>
      <c r="CJ106" s="243"/>
      <c r="CK106" s="243"/>
      <c r="CL106" s="32" t="str">
        <f t="shared" si="155"/>
        <v/>
      </c>
      <c r="CM106" s="243" t="str">
        <f t="shared" si="156"/>
        <v/>
      </c>
      <c r="CN106" s="243" t="str">
        <f>IF($B106="","",IF(CI106="out",-(CM106*$I106*(2*ABS(CL106)/Air!$D$14)^0.5),(CM106*$I106*(2*ABS(CL106)/Air!$C$14)^0.5)))</f>
        <v/>
      </c>
      <c r="CO106" s="32" t="str">
        <f t="shared" si="157"/>
        <v/>
      </c>
      <c r="CP106" s="217" t="str">
        <f t="shared" si="212"/>
        <v/>
      </c>
      <c r="CQ106" s="31" t="str">
        <f t="shared" si="158"/>
        <v/>
      </c>
      <c r="CR106" s="251" t="str">
        <f>IF($B106="","",$AO106*ABS(CQ106)/Air!$M$8)</f>
        <v/>
      </c>
      <c r="CS106" s="31" t="str">
        <f t="shared" si="159"/>
        <v/>
      </c>
      <c r="CT106" s="251" t="str">
        <f>IF($B106="","",$AO106*ABS($AF106-CQ106)/Air!$M$8)</f>
        <v/>
      </c>
      <c r="CU106" s="31" t="str">
        <f t="shared" si="160"/>
        <v/>
      </c>
      <c r="CV106" s="31" t="str">
        <f t="shared" si="161"/>
        <v/>
      </c>
      <c r="CW106" s="32" t="str">
        <f>IF($B106="","",(($AF106-CQ106)/ABS($AF106-CQ106))*Air!$D$14*CV106/2*(($AF106-CQ106)^2)*$AI106*$C106)</f>
        <v/>
      </c>
      <c r="CX106" s="32" t="str">
        <f>IF($B106="","",(-CQ106/ABS(CQ106))*Air!$D$14*CS106/8*(CQ106^2)*$AM106*$C106)</f>
        <v/>
      </c>
      <c r="CY106" s="32" t="str">
        <f>IF($B106="","",$AK106*$C106*$E106*Air!$D$14*Air!$I$10)</f>
        <v/>
      </c>
      <c r="CZ106" s="32" t="str">
        <f t="shared" si="213"/>
        <v/>
      </c>
      <c r="DA106" s="32" t="str">
        <f t="shared" si="162"/>
        <v/>
      </c>
      <c r="DB106" s="32" t="str">
        <f t="shared" si="214"/>
        <v/>
      </c>
      <c r="DC106" s="254" t="str">
        <f t="shared" si="163"/>
        <v/>
      </c>
      <c r="DD106" s="243"/>
      <c r="DE106" s="243"/>
      <c r="DF106" s="32" t="str">
        <f t="shared" si="164"/>
        <v/>
      </c>
      <c r="DG106" s="243" t="str">
        <f t="shared" si="165"/>
        <v/>
      </c>
      <c r="DH106" s="243" t="str">
        <f>IF($B106="","",IF(DC106="out",-(DG106*$I106*(2*ABS(DF106)/Air!$D$14)^0.5),(DG106*$I106*(2*ABS(DF106)/Air!$C$14)^0.5)))</f>
        <v/>
      </c>
      <c r="DI106" s="32" t="str">
        <f t="shared" si="166"/>
        <v/>
      </c>
      <c r="DJ106" s="217" t="str">
        <f t="shared" si="215"/>
        <v/>
      </c>
      <c r="DK106" s="31" t="str">
        <f t="shared" si="167"/>
        <v/>
      </c>
      <c r="DL106" s="251" t="str">
        <f>IF($B106="","",$AO106*ABS(DK106)/Air!$M$8)</f>
        <v/>
      </c>
      <c r="DM106" s="31" t="str">
        <f t="shared" si="168"/>
        <v/>
      </c>
      <c r="DN106" s="251" t="str">
        <f>IF($B106="","",$AO106*ABS($AF106-DK106)/Air!$M$8)</f>
        <v/>
      </c>
      <c r="DO106" s="31" t="str">
        <f t="shared" si="169"/>
        <v/>
      </c>
      <c r="DP106" s="31" t="str">
        <f t="shared" si="170"/>
        <v/>
      </c>
      <c r="DQ106" s="32" t="str">
        <f>IF($B106="","",(($AF106-DK106)/ABS($AF106-DK106))*Air!$D$14*DP106/2*(($AF106-DK106)^2)*$AI106*$C106)</f>
        <v/>
      </c>
      <c r="DR106" s="32" t="str">
        <f>IF($B106="","",(-DK106/ABS(DK106))*Air!$D$14*DM106/8*(DK106^2)*$AM106*$C106)</f>
        <v/>
      </c>
      <c r="DS106" s="32" t="str">
        <f>IF($B106="","",$AK106*$C106*$E106*Air!$D$14*Air!$I$10)</f>
        <v/>
      </c>
      <c r="DT106" s="32" t="str">
        <f t="shared" si="216"/>
        <v/>
      </c>
      <c r="DU106" s="32" t="str">
        <f t="shared" si="171"/>
        <v/>
      </c>
      <c r="DV106" s="32" t="str">
        <f t="shared" si="217"/>
        <v/>
      </c>
      <c r="DW106" s="254" t="str">
        <f t="shared" si="172"/>
        <v/>
      </c>
      <c r="DX106" s="243"/>
      <c r="DY106" s="243"/>
      <c r="DZ106" s="32" t="str">
        <f t="shared" si="173"/>
        <v/>
      </c>
      <c r="EA106" s="243" t="str">
        <f t="shared" si="174"/>
        <v/>
      </c>
      <c r="EB106" s="243" t="str">
        <f>IF($B106="","",IF(DW106="out",-(EA106*$I106*(2*ABS(DZ106)/Air!$D$14)^0.5),(EA106*$I106*(2*ABS(DZ106)/Air!$C$14)^0.5)))</f>
        <v/>
      </c>
      <c r="EC106" s="32" t="str">
        <f t="shared" si="175"/>
        <v/>
      </c>
      <c r="ED106" s="217" t="str">
        <f t="shared" si="218"/>
        <v/>
      </c>
      <c r="EE106" s="31" t="str">
        <f t="shared" si="176"/>
        <v/>
      </c>
      <c r="EF106" s="251" t="str">
        <f>IF($B106="","",$AO106*ABS(EE106)/Air!$M$8)</f>
        <v/>
      </c>
      <c r="EG106" s="31" t="str">
        <f t="shared" si="177"/>
        <v/>
      </c>
      <c r="EH106" s="251" t="str">
        <f>IF($B106="","",$AO106*ABS($AF106-EE106)/Air!$M$8)</f>
        <v/>
      </c>
      <c r="EI106" s="31" t="str">
        <f t="shared" si="178"/>
        <v/>
      </c>
      <c r="EJ106" s="31" t="str">
        <f t="shared" si="179"/>
        <v/>
      </c>
      <c r="EK106" s="32" t="str">
        <f>IF($B106="","",(($AF106-EE106)/ABS($AF106-EE106))*Air!$D$14*EJ106/2*(($AF106-EE106)^2)*$AI106*$C106)</f>
        <v/>
      </c>
      <c r="EL106" s="32" t="str">
        <f>IF($B106="","",(-EE106/ABS(EE106))*Air!$D$14*EG106/8*(EE106^2)*$AM106*$C106)</f>
        <v/>
      </c>
      <c r="EM106" s="32" t="str">
        <f>IF($B106="","",$AK106*$C106*$E106*Air!$D$14*Air!$I$10)</f>
        <v/>
      </c>
      <c r="EN106" s="32" t="str">
        <f t="shared" si="219"/>
        <v/>
      </c>
      <c r="EO106" s="32" t="str">
        <f t="shared" si="180"/>
        <v/>
      </c>
      <c r="EP106" s="32" t="str">
        <f t="shared" si="220"/>
        <v/>
      </c>
      <c r="EQ106" s="254" t="str">
        <f t="shared" si="181"/>
        <v/>
      </c>
      <c r="ER106" s="243"/>
      <c r="ES106" s="243"/>
      <c r="ET106" s="32" t="str">
        <f t="shared" si="182"/>
        <v/>
      </c>
      <c r="EU106" s="243" t="str">
        <f t="shared" si="183"/>
        <v/>
      </c>
      <c r="EV106" s="243" t="str">
        <f>IF($B106="","",IF(EQ106="out",-(EU106*$I106*(2*ABS(ET106)/Air!$D$14)^0.5),(EU106*$I106*(2*ABS(ET106)/Air!$C$14)^0.5)))</f>
        <v/>
      </c>
      <c r="EW106" s="32" t="str">
        <f t="shared" si="184"/>
        <v/>
      </c>
      <c r="EX106" s="259" t="str">
        <f t="shared" si="221"/>
        <v/>
      </c>
    </row>
    <row r="107" spans="1:154" customFormat="1" x14ac:dyDescent="0.2">
      <c r="A107" s="61"/>
      <c r="B107" s="247"/>
      <c r="C107" s="247"/>
      <c r="D107" s="247"/>
      <c r="E107" s="247"/>
      <c r="F107" s="247"/>
      <c r="G107" s="239"/>
      <c r="H107" s="239"/>
      <c r="I107" s="239"/>
      <c r="J107" s="239"/>
      <c r="K107" s="239"/>
      <c r="L107" s="62"/>
      <c r="M107" s="247"/>
      <c r="N107" s="247"/>
      <c r="O107" s="63"/>
      <c r="P107" s="92" t="str">
        <f t="shared" si="185"/>
        <v/>
      </c>
      <c r="Q107" s="93" t="str">
        <f t="shared" si="138"/>
        <v/>
      </c>
      <c r="R107" s="99" t="str">
        <f t="shared" si="186"/>
        <v/>
      </c>
      <c r="S107" s="100" t="str">
        <f t="shared" si="187"/>
        <v/>
      </c>
      <c r="T107" s="95" t="str">
        <f t="shared" si="188"/>
        <v/>
      </c>
      <c r="U107" s="231"/>
      <c r="V107" s="124" t="str">
        <f t="shared" si="189"/>
        <v/>
      </c>
      <c r="W107" s="125" t="str">
        <f t="shared" si="133"/>
        <v/>
      </c>
      <c r="X107" s="126" t="str">
        <f t="shared" si="190"/>
        <v/>
      </c>
      <c r="Y107" s="126" t="str">
        <f>IF($B107="","",VLOOKUP(X107,Depth!$A$4:$B$1004,2,1))</f>
        <v/>
      </c>
      <c r="Z107" s="127" t="str">
        <f t="shared" si="134"/>
        <v/>
      </c>
      <c r="AA107" s="128" t="str">
        <f t="shared" si="135"/>
        <v/>
      </c>
      <c r="AB107" s="129" t="str">
        <f t="shared" si="191"/>
        <v/>
      </c>
      <c r="AC107" s="129" t="str">
        <f t="shared" si="136"/>
        <v/>
      </c>
      <c r="AD107" s="31" t="str">
        <f t="shared" si="192"/>
        <v/>
      </c>
      <c r="AE107" s="128" t="str">
        <f t="shared" si="193"/>
        <v/>
      </c>
      <c r="AF107" s="130" t="str">
        <f t="shared" si="194"/>
        <v/>
      </c>
      <c r="AG107" s="122" t="str">
        <f t="shared" si="195"/>
        <v/>
      </c>
      <c r="AH107" s="131" t="str">
        <f t="shared" si="137"/>
        <v/>
      </c>
      <c r="AI107" s="132" t="str">
        <f t="shared" si="196"/>
        <v/>
      </c>
      <c r="AJ107" s="128"/>
      <c r="AK107" s="159" t="str">
        <f t="shared" si="197"/>
        <v/>
      </c>
      <c r="AL107" s="128" t="str">
        <f t="shared" si="198"/>
        <v/>
      </c>
      <c r="AM107" s="128" t="str">
        <f t="shared" si="199"/>
        <v/>
      </c>
      <c r="AN107" s="128" t="str">
        <f t="shared" si="200"/>
        <v/>
      </c>
      <c r="AO107" s="128" t="str">
        <f t="shared" si="139"/>
        <v/>
      </c>
      <c r="AP107" s="160" t="str">
        <f t="shared" si="201"/>
        <v/>
      </c>
      <c r="AQ107" s="31"/>
      <c r="AR107" s="174" t="str">
        <f>IF($B107="","",Air!$C$17*((J107-K107)/10)^Air!$C$28)</f>
        <v/>
      </c>
      <c r="AS107" s="36" t="str">
        <f>IF($B107="","",IF(E$8=B107,E$7,Air!$C$14/2*AR107^2))</f>
        <v/>
      </c>
      <c r="AT107" s="32" t="str">
        <f t="shared" si="202"/>
        <v/>
      </c>
      <c r="AU107" s="32" t="str">
        <f t="shared" si="203"/>
        <v/>
      </c>
      <c r="AV107" s="32" t="str">
        <f>IF($B107="","",Air!$I$11-AU107*Air!$C$14*Air!$I$10-AS107)</f>
        <v/>
      </c>
      <c r="AW107" s="175" t="str">
        <f t="shared" si="204"/>
        <v/>
      </c>
      <c r="AX107" s="175" t="str">
        <f>IF($B107="","",AW107*Air!$C$14*Air!$I$10)</f>
        <v/>
      </c>
      <c r="AY107" s="176" t="str">
        <f>IF($B107="","",AW107*Air!$D$14*Air!$I$10)</f>
        <v/>
      </c>
      <c r="AZ107" s="62"/>
      <c r="BA107" s="250" t="str">
        <f t="shared" si="140"/>
        <v/>
      </c>
      <c r="BB107" s="128" t="str">
        <f t="shared" si="205"/>
        <v/>
      </c>
      <c r="BC107" s="31" t="str">
        <f t="shared" si="206"/>
        <v/>
      </c>
      <c r="BD107" s="251" t="str">
        <f>IF($B107="","",$AO107*ABS(BC107)/Air!$M$8)</f>
        <v/>
      </c>
      <c r="BE107" s="31" t="str">
        <f t="shared" si="141"/>
        <v/>
      </c>
      <c r="BF107" s="251" t="str">
        <f>IF($B107="","",$AO107*ABS($AF107-BC107)/Air!$M$8)</f>
        <v/>
      </c>
      <c r="BG107" s="31" t="str">
        <f t="shared" si="142"/>
        <v/>
      </c>
      <c r="BH107" s="252" t="str">
        <f t="shared" si="143"/>
        <v/>
      </c>
      <c r="BI107" s="32" t="str">
        <f>IF($B107="","",(($AF107-BC107)/ABS($AF107-BC107))*Air!$D$14*BH107/2*(($AF107-BC107)^2)*$AI107*$C107)</f>
        <v/>
      </c>
      <c r="BJ107" s="32" t="str">
        <f>IF($B107="","",(-BC107/ABS(BC107))*Air!$D$14*BE107/8*(BC107^2)*$AM107*$C107)</f>
        <v/>
      </c>
      <c r="BK107" s="32" t="str">
        <f>IF($B107="","",$AK107*$C107*$E107*Air!$D$14*Air!$I$10)</f>
        <v/>
      </c>
      <c r="BL107" s="32" t="str">
        <f t="shared" si="207"/>
        <v/>
      </c>
      <c r="BM107" s="32" t="str">
        <f t="shared" si="144"/>
        <v/>
      </c>
      <c r="BN107" s="32" t="str">
        <f t="shared" si="208"/>
        <v/>
      </c>
      <c r="BO107" s="254" t="str">
        <f t="shared" si="145"/>
        <v/>
      </c>
      <c r="BP107" s="243"/>
      <c r="BQ107" s="243"/>
      <c r="BR107" s="32" t="str">
        <f t="shared" si="146"/>
        <v/>
      </c>
      <c r="BS107" s="243" t="str">
        <f t="shared" si="147"/>
        <v/>
      </c>
      <c r="BT107" s="243" t="str">
        <f>IF($B107="","",IF(BO107="out",-(BS107*$I107*(2*ABS(BR107)/Air!$D$14)^0.5),(BS107*$I107*(2*ABS(BR107)/Air!$C$14)^0.5)))</f>
        <v/>
      </c>
      <c r="BU107" s="32" t="str">
        <f t="shared" si="148"/>
        <v/>
      </c>
      <c r="BV107" s="217" t="str">
        <f t="shared" si="209"/>
        <v/>
      </c>
      <c r="BW107" s="31" t="str">
        <f t="shared" si="149"/>
        <v/>
      </c>
      <c r="BX107" s="251" t="str">
        <f>IF($B107="","",$AO107*ABS(BW107)/Air!$M$8)</f>
        <v/>
      </c>
      <c r="BY107" s="31" t="str">
        <f t="shared" si="150"/>
        <v/>
      </c>
      <c r="BZ107" s="251" t="str">
        <f>IF($B107="","",$AO107*ABS($AF107-BW107)/Air!$M$8)</f>
        <v/>
      </c>
      <c r="CA107" s="31" t="str">
        <f t="shared" si="151"/>
        <v/>
      </c>
      <c r="CB107" s="31" t="str">
        <f t="shared" si="152"/>
        <v/>
      </c>
      <c r="CC107" s="32" t="str">
        <f>IF($B107="","",(($AF107-BW107)/ABS($AF107-BW107))*Air!$D$14*CB107/2*(($AF107-BW107)^2)*$AI107*$C107)</f>
        <v/>
      </c>
      <c r="CD107" s="32" t="str">
        <f>IF($B107="","",(-BW107/ABS(BW107))*Air!$D$14*BY107/8*(BW107^2)*$AM107*$C107)</f>
        <v/>
      </c>
      <c r="CE107" s="32" t="str">
        <f>IF($B107="","",$AK107*$C107*$E107*Air!$D$14*Air!$I$10)</f>
        <v/>
      </c>
      <c r="CF107" s="32" t="str">
        <f t="shared" si="210"/>
        <v/>
      </c>
      <c r="CG107" s="32" t="str">
        <f t="shared" si="153"/>
        <v/>
      </c>
      <c r="CH107" s="32" t="str">
        <f t="shared" si="211"/>
        <v/>
      </c>
      <c r="CI107" s="254" t="str">
        <f t="shared" si="154"/>
        <v/>
      </c>
      <c r="CJ107" s="243"/>
      <c r="CK107" s="243"/>
      <c r="CL107" s="32" t="str">
        <f t="shared" si="155"/>
        <v/>
      </c>
      <c r="CM107" s="243" t="str">
        <f t="shared" si="156"/>
        <v/>
      </c>
      <c r="CN107" s="243" t="str">
        <f>IF($B107="","",IF(CI107="out",-(CM107*$I107*(2*ABS(CL107)/Air!$D$14)^0.5),(CM107*$I107*(2*ABS(CL107)/Air!$C$14)^0.5)))</f>
        <v/>
      </c>
      <c r="CO107" s="32" t="str">
        <f t="shared" si="157"/>
        <v/>
      </c>
      <c r="CP107" s="217" t="str">
        <f t="shared" si="212"/>
        <v/>
      </c>
      <c r="CQ107" s="31" t="str">
        <f t="shared" si="158"/>
        <v/>
      </c>
      <c r="CR107" s="251" t="str">
        <f>IF($B107="","",$AO107*ABS(CQ107)/Air!$M$8)</f>
        <v/>
      </c>
      <c r="CS107" s="31" t="str">
        <f t="shared" si="159"/>
        <v/>
      </c>
      <c r="CT107" s="251" t="str">
        <f>IF($B107="","",$AO107*ABS($AF107-CQ107)/Air!$M$8)</f>
        <v/>
      </c>
      <c r="CU107" s="31" t="str">
        <f t="shared" si="160"/>
        <v/>
      </c>
      <c r="CV107" s="31" t="str">
        <f t="shared" si="161"/>
        <v/>
      </c>
      <c r="CW107" s="32" t="str">
        <f>IF($B107="","",(($AF107-CQ107)/ABS($AF107-CQ107))*Air!$D$14*CV107/2*(($AF107-CQ107)^2)*$AI107*$C107)</f>
        <v/>
      </c>
      <c r="CX107" s="32" t="str">
        <f>IF($B107="","",(-CQ107/ABS(CQ107))*Air!$D$14*CS107/8*(CQ107^2)*$AM107*$C107)</f>
        <v/>
      </c>
      <c r="CY107" s="32" t="str">
        <f>IF($B107="","",$AK107*$C107*$E107*Air!$D$14*Air!$I$10)</f>
        <v/>
      </c>
      <c r="CZ107" s="32" t="str">
        <f t="shared" si="213"/>
        <v/>
      </c>
      <c r="DA107" s="32" t="str">
        <f t="shared" si="162"/>
        <v/>
      </c>
      <c r="DB107" s="32" t="str">
        <f t="shared" si="214"/>
        <v/>
      </c>
      <c r="DC107" s="254" t="str">
        <f t="shared" si="163"/>
        <v/>
      </c>
      <c r="DD107" s="243"/>
      <c r="DE107" s="243"/>
      <c r="DF107" s="32" t="str">
        <f t="shared" si="164"/>
        <v/>
      </c>
      <c r="DG107" s="243" t="str">
        <f t="shared" si="165"/>
        <v/>
      </c>
      <c r="DH107" s="243" t="str">
        <f>IF($B107="","",IF(DC107="out",-(DG107*$I107*(2*ABS(DF107)/Air!$D$14)^0.5),(DG107*$I107*(2*ABS(DF107)/Air!$C$14)^0.5)))</f>
        <v/>
      </c>
      <c r="DI107" s="32" t="str">
        <f t="shared" si="166"/>
        <v/>
      </c>
      <c r="DJ107" s="217" t="str">
        <f t="shared" si="215"/>
        <v/>
      </c>
      <c r="DK107" s="31" t="str">
        <f t="shared" si="167"/>
        <v/>
      </c>
      <c r="DL107" s="251" t="str">
        <f>IF($B107="","",$AO107*ABS(DK107)/Air!$M$8)</f>
        <v/>
      </c>
      <c r="DM107" s="31" t="str">
        <f t="shared" si="168"/>
        <v/>
      </c>
      <c r="DN107" s="251" t="str">
        <f>IF($B107="","",$AO107*ABS($AF107-DK107)/Air!$M$8)</f>
        <v/>
      </c>
      <c r="DO107" s="31" t="str">
        <f t="shared" si="169"/>
        <v/>
      </c>
      <c r="DP107" s="31" t="str">
        <f t="shared" si="170"/>
        <v/>
      </c>
      <c r="DQ107" s="32" t="str">
        <f>IF($B107="","",(($AF107-DK107)/ABS($AF107-DK107))*Air!$D$14*DP107/2*(($AF107-DK107)^2)*$AI107*$C107)</f>
        <v/>
      </c>
      <c r="DR107" s="32" t="str">
        <f>IF($B107="","",(-DK107/ABS(DK107))*Air!$D$14*DM107/8*(DK107^2)*$AM107*$C107)</f>
        <v/>
      </c>
      <c r="DS107" s="32" t="str">
        <f>IF($B107="","",$AK107*$C107*$E107*Air!$D$14*Air!$I$10)</f>
        <v/>
      </c>
      <c r="DT107" s="32" t="str">
        <f t="shared" si="216"/>
        <v/>
      </c>
      <c r="DU107" s="32" t="str">
        <f t="shared" si="171"/>
        <v/>
      </c>
      <c r="DV107" s="32" t="str">
        <f t="shared" si="217"/>
        <v/>
      </c>
      <c r="DW107" s="254" t="str">
        <f t="shared" si="172"/>
        <v/>
      </c>
      <c r="DX107" s="243"/>
      <c r="DY107" s="243"/>
      <c r="DZ107" s="32" t="str">
        <f t="shared" si="173"/>
        <v/>
      </c>
      <c r="EA107" s="243" t="str">
        <f t="shared" si="174"/>
        <v/>
      </c>
      <c r="EB107" s="243" t="str">
        <f>IF($B107="","",IF(DW107="out",-(EA107*$I107*(2*ABS(DZ107)/Air!$D$14)^0.5),(EA107*$I107*(2*ABS(DZ107)/Air!$C$14)^0.5)))</f>
        <v/>
      </c>
      <c r="EC107" s="32" t="str">
        <f t="shared" si="175"/>
        <v/>
      </c>
      <c r="ED107" s="217" t="str">
        <f t="shared" si="218"/>
        <v/>
      </c>
      <c r="EE107" s="31" t="str">
        <f t="shared" si="176"/>
        <v/>
      </c>
      <c r="EF107" s="251" t="str">
        <f>IF($B107="","",$AO107*ABS(EE107)/Air!$M$8)</f>
        <v/>
      </c>
      <c r="EG107" s="31" t="str">
        <f t="shared" si="177"/>
        <v/>
      </c>
      <c r="EH107" s="251" t="str">
        <f>IF($B107="","",$AO107*ABS($AF107-EE107)/Air!$M$8)</f>
        <v/>
      </c>
      <c r="EI107" s="31" t="str">
        <f t="shared" si="178"/>
        <v/>
      </c>
      <c r="EJ107" s="31" t="str">
        <f t="shared" si="179"/>
        <v/>
      </c>
      <c r="EK107" s="32" t="str">
        <f>IF($B107="","",(($AF107-EE107)/ABS($AF107-EE107))*Air!$D$14*EJ107/2*(($AF107-EE107)^2)*$AI107*$C107)</f>
        <v/>
      </c>
      <c r="EL107" s="32" t="str">
        <f>IF($B107="","",(-EE107/ABS(EE107))*Air!$D$14*EG107/8*(EE107^2)*$AM107*$C107)</f>
        <v/>
      </c>
      <c r="EM107" s="32" t="str">
        <f>IF($B107="","",$AK107*$C107*$E107*Air!$D$14*Air!$I$10)</f>
        <v/>
      </c>
      <c r="EN107" s="32" t="str">
        <f t="shared" si="219"/>
        <v/>
      </c>
      <c r="EO107" s="32" t="str">
        <f t="shared" si="180"/>
        <v/>
      </c>
      <c r="EP107" s="32" t="str">
        <f t="shared" si="220"/>
        <v/>
      </c>
      <c r="EQ107" s="254" t="str">
        <f t="shared" si="181"/>
        <v/>
      </c>
      <c r="ER107" s="243"/>
      <c r="ES107" s="243"/>
      <c r="ET107" s="32" t="str">
        <f t="shared" si="182"/>
        <v/>
      </c>
      <c r="EU107" s="243" t="str">
        <f t="shared" si="183"/>
        <v/>
      </c>
      <c r="EV107" s="243" t="str">
        <f>IF($B107="","",IF(EQ107="out",-(EU107*$I107*(2*ABS(ET107)/Air!$D$14)^0.5),(EU107*$I107*(2*ABS(ET107)/Air!$C$14)^0.5)))</f>
        <v/>
      </c>
      <c r="EW107" s="32" t="str">
        <f t="shared" si="184"/>
        <v/>
      </c>
      <c r="EX107" s="259" t="str">
        <f t="shared" si="221"/>
        <v/>
      </c>
    </row>
    <row r="108" spans="1:154" customFormat="1" x14ac:dyDescent="0.2">
      <c r="A108" s="61"/>
      <c r="B108" s="247"/>
      <c r="C108" s="247"/>
      <c r="D108" s="247"/>
      <c r="E108" s="247"/>
      <c r="F108" s="247"/>
      <c r="G108" s="239"/>
      <c r="H108" s="239"/>
      <c r="I108" s="239"/>
      <c r="J108" s="239"/>
      <c r="K108" s="239"/>
      <c r="L108" s="62"/>
      <c r="M108" s="247"/>
      <c r="N108" s="247"/>
      <c r="O108" s="63"/>
      <c r="P108" s="92" t="str">
        <f t="shared" si="185"/>
        <v/>
      </c>
      <c r="Q108" s="93" t="str">
        <f t="shared" si="138"/>
        <v/>
      </c>
      <c r="R108" s="99" t="str">
        <f t="shared" si="186"/>
        <v/>
      </c>
      <c r="S108" s="100" t="str">
        <f t="shared" si="187"/>
        <v/>
      </c>
      <c r="T108" s="95" t="str">
        <f t="shared" si="188"/>
        <v/>
      </c>
      <c r="U108" s="231"/>
      <c r="V108" s="124" t="str">
        <f t="shared" si="189"/>
        <v/>
      </c>
      <c r="W108" s="125" t="str">
        <f t="shared" si="133"/>
        <v/>
      </c>
      <c r="X108" s="126" t="str">
        <f t="shared" si="190"/>
        <v/>
      </c>
      <c r="Y108" s="126" t="str">
        <f>IF($B108="","",VLOOKUP(X108,Depth!$A$4:$B$1004,2,1))</f>
        <v/>
      </c>
      <c r="Z108" s="127" t="str">
        <f t="shared" si="134"/>
        <v/>
      </c>
      <c r="AA108" s="128" t="str">
        <f t="shared" si="135"/>
        <v/>
      </c>
      <c r="AB108" s="129" t="str">
        <f t="shared" si="191"/>
        <v/>
      </c>
      <c r="AC108" s="129" t="str">
        <f t="shared" si="136"/>
        <v/>
      </c>
      <c r="AD108" s="31" t="str">
        <f t="shared" si="192"/>
        <v/>
      </c>
      <c r="AE108" s="128" t="str">
        <f t="shared" si="193"/>
        <v/>
      </c>
      <c r="AF108" s="130" t="str">
        <f t="shared" si="194"/>
        <v/>
      </c>
      <c r="AG108" s="122" t="str">
        <f t="shared" si="195"/>
        <v/>
      </c>
      <c r="AH108" s="131" t="str">
        <f t="shared" si="137"/>
        <v/>
      </c>
      <c r="AI108" s="132" t="str">
        <f t="shared" si="196"/>
        <v/>
      </c>
      <c r="AJ108" s="128"/>
      <c r="AK108" s="159" t="str">
        <f t="shared" si="197"/>
        <v/>
      </c>
      <c r="AL108" s="128" t="str">
        <f t="shared" si="198"/>
        <v/>
      </c>
      <c r="AM108" s="128" t="str">
        <f t="shared" si="199"/>
        <v/>
      </c>
      <c r="AN108" s="128" t="str">
        <f t="shared" si="200"/>
        <v/>
      </c>
      <c r="AO108" s="128" t="str">
        <f t="shared" si="139"/>
        <v/>
      </c>
      <c r="AP108" s="160" t="str">
        <f t="shared" si="201"/>
        <v/>
      </c>
      <c r="AQ108" s="31"/>
      <c r="AR108" s="174" t="str">
        <f>IF($B108="","",Air!$C$17*((J108-K108)/10)^Air!$C$28)</f>
        <v/>
      </c>
      <c r="AS108" s="36" t="str">
        <f>IF($B108="","",IF(E$8=B108,E$7,Air!$C$14/2*AR108^2))</f>
        <v/>
      </c>
      <c r="AT108" s="32" t="str">
        <f t="shared" si="202"/>
        <v/>
      </c>
      <c r="AU108" s="32" t="str">
        <f t="shared" si="203"/>
        <v/>
      </c>
      <c r="AV108" s="32" t="str">
        <f>IF($B108="","",Air!$I$11-AU108*Air!$C$14*Air!$I$10-AS108)</f>
        <v/>
      </c>
      <c r="AW108" s="175" t="str">
        <f t="shared" si="204"/>
        <v/>
      </c>
      <c r="AX108" s="175" t="str">
        <f>IF($B108="","",AW108*Air!$C$14*Air!$I$10)</f>
        <v/>
      </c>
      <c r="AY108" s="176" t="str">
        <f>IF($B108="","",AW108*Air!$D$14*Air!$I$10)</f>
        <v/>
      </c>
      <c r="AZ108" s="62"/>
      <c r="BA108" s="250" t="str">
        <f t="shared" si="140"/>
        <v/>
      </c>
      <c r="BB108" s="128" t="str">
        <f t="shared" si="205"/>
        <v/>
      </c>
      <c r="BC108" s="31" t="str">
        <f t="shared" si="206"/>
        <v/>
      </c>
      <c r="BD108" s="251" t="str">
        <f>IF($B108="","",$AO108*ABS(BC108)/Air!$M$8)</f>
        <v/>
      </c>
      <c r="BE108" s="31" t="str">
        <f t="shared" si="141"/>
        <v/>
      </c>
      <c r="BF108" s="251" t="str">
        <f>IF($B108="","",$AO108*ABS($AF108-BC108)/Air!$M$8)</f>
        <v/>
      </c>
      <c r="BG108" s="31" t="str">
        <f t="shared" si="142"/>
        <v/>
      </c>
      <c r="BH108" s="252" t="str">
        <f t="shared" si="143"/>
        <v/>
      </c>
      <c r="BI108" s="32" t="str">
        <f>IF($B108="","",(($AF108-BC108)/ABS($AF108-BC108))*Air!$D$14*BH108/2*(($AF108-BC108)^2)*$AI108*$C108)</f>
        <v/>
      </c>
      <c r="BJ108" s="32" t="str">
        <f>IF($B108="","",(-BC108/ABS(BC108))*Air!$D$14*BE108/8*(BC108^2)*$AM108*$C108)</f>
        <v/>
      </c>
      <c r="BK108" s="32" t="str">
        <f>IF($B108="","",$AK108*$C108*$E108*Air!$D$14*Air!$I$10)</f>
        <v/>
      </c>
      <c r="BL108" s="32" t="str">
        <f t="shared" si="207"/>
        <v/>
      </c>
      <c r="BM108" s="32" t="str">
        <f t="shared" si="144"/>
        <v/>
      </c>
      <c r="BN108" s="32" t="str">
        <f t="shared" si="208"/>
        <v/>
      </c>
      <c r="BO108" s="254" t="str">
        <f t="shared" si="145"/>
        <v/>
      </c>
      <c r="BP108" s="243"/>
      <c r="BQ108" s="243"/>
      <c r="BR108" s="32" t="str">
        <f t="shared" si="146"/>
        <v/>
      </c>
      <c r="BS108" s="243" t="str">
        <f t="shared" si="147"/>
        <v/>
      </c>
      <c r="BT108" s="243" t="str">
        <f>IF($B108="","",IF(BO108="out",-(BS108*$I108*(2*ABS(BR108)/Air!$D$14)^0.5),(BS108*$I108*(2*ABS(BR108)/Air!$C$14)^0.5)))</f>
        <v/>
      </c>
      <c r="BU108" s="32" t="str">
        <f t="shared" si="148"/>
        <v/>
      </c>
      <c r="BV108" s="217" t="str">
        <f t="shared" si="209"/>
        <v/>
      </c>
      <c r="BW108" s="31" t="str">
        <f t="shared" si="149"/>
        <v/>
      </c>
      <c r="BX108" s="251" t="str">
        <f>IF($B108="","",$AO108*ABS(BW108)/Air!$M$8)</f>
        <v/>
      </c>
      <c r="BY108" s="31" t="str">
        <f t="shared" si="150"/>
        <v/>
      </c>
      <c r="BZ108" s="251" t="str">
        <f>IF($B108="","",$AO108*ABS($AF108-BW108)/Air!$M$8)</f>
        <v/>
      </c>
      <c r="CA108" s="31" t="str">
        <f t="shared" si="151"/>
        <v/>
      </c>
      <c r="CB108" s="31" t="str">
        <f t="shared" si="152"/>
        <v/>
      </c>
      <c r="CC108" s="32" t="str">
        <f>IF($B108="","",(($AF108-BW108)/ABS($AF108-BW108))*Air!$D$14*CB108/2*(($AF108-BW108)^2)*$AI108*$C108)</f>
        <v/>
      </c>
      <c r="CD108" s="32" t="str">
        <f>IF($B108="","",(-BW108/ABS(BW108))*Air!$D$14*BY108/8*(BW108^2)*$AM108*$C108)</f>
        <v/>
      </c>
      <c r="CE108" s="32" t="str">
        <f>IF($B108="","",$AK108*$C108*$E108*Air!$D$14*Air!$I$10)</f>
        <v/>
      </c>
      <c r="CF108" s="32" t="str">
        <f t="shared" si="210"/>
        <v/>
      </c>
      <c r="CG108" s="32" t="str">
        <f t="shared" si="153"/>
        <v/>
      </c>
      <c r="CH108" s="32" t="str">
        <f t="shared" si="211"/>
        <v/>
      </c>
      <c r="CI108" s="254" t="str">
        <f t="shared" si="154"/>
        <v/>
      </c>
      <c r="CJ108" s="243"/>
      <c r="CK108" s="243"/>
      <c r="CL108" s="32" t="str">
        <f t="shared" si="155"/>
        <v/>
      </c>
      <c r="CM108" s="243" t="str">
        <f t="shared" si="156"/>
        <v/>
      </c>
      <c r="CN108" s="243" t="str">
        <f>IF($B108="","",IF(CI108="out",-(CM108*$I108*(2*ABS(CL108)/Air!$D$14)^0.5),(CM108*$I108*(2*ABS(CL108)/Air!$C$14)^0.5)))</f>
        <v/>
      </c>
      <c r="CO108" s="32" t="str">
        <f t="shared" si="157"/>
        <v/>
      </c>
      <c r="CP108" s="217" t="str">
        <f t="shared" si="212"/>
        <v/>
      </c>
      <c r="CQ108" s="31" t="str">
        <f t="shared" si="158"/>
        <v/>
      </c>
      <c r="CR108" s="251" t="str">
        <f>IF($B108="","",$AO108*ABS(CQ108)/Air!$M$8)</f>
        <v/>
      </c>
      <c r="CS108" s="31" t="str">
        <f t="shared" si="159"/>
        <v/>
      </c>
      <c r="CT108" s="251" t="str">
        <f>IF($B108="","",$AO108*ABS($AF108-CQ108)/Air!$M$8)</f>
        <v/>
      </c>
      <c r="CU108" s="31" t="str">
        <f t="shared" si="160"/>
        <v/>
      </c>
      <c r="CV108" s="31" t="str">
        <f t="shared" si="161"/>
        <v/>
      </c>
      <c r="CW108" s="32" t="str">
        <f>IF($B108="","",(($AF108-CQ108)/ABS($AF108-CQ108))*Air!$D$14*CV108/2*(($AF108-CQ108)^2)*$AI108*$C108)</f>
        <v/>
      </c>
      <c r="CX108" s="32" t="str">
        <f>IF($B108="","",(-CQ108/ABS(CQ108))*Air!$D$14*CS108/8*(CQ108^2)*$AM108*$C108)</f>
        <v/>
      </c>
      <c r="CY108" s="32" t="str">
        <f>IF($B108="","",$AK108*$C108*$E108*Air!$D$14*Air!$I$10)</f>
        <v/>
      </c>
      <c r="CZ108" s="32" t="str">
        <f t="shared" si="213"/>
        <v/>
      </c>
      <c r="DA108" s="32" t="str">
        <f t="shared" si="162"/>
        <v/>
      </c>
      <c r="DB108" s="32" t="str">
        <f t="shared" si="214"/>
        <v/>
      </c>
      <c r="DC108" s="254" t="str">
        <f t="shared" si="163"/>
        <v/>
      </c>
      <c r="DD108" s="243"/>
      <c r="DE108" s="243"/>
      <c r="DF108" s="32" t="str">
        <f t="shared" si="164"/>
        <v/>
      </c>
      <c r="DG108" s="243" t="str">
        <f t="shared" si="165"/>
        <v/>
      </c>
      <c r="DH108" s="243" t="str">
        <f>IF($B108="","",IF(DC108="out",-(DG108*$I108*(2*ABS(DF108)/Air!$D$14)^0.5),(DG108*$I108*(2*ABS(DF108)/Air!$C$14)^0.5)))</f>
        <v/>
      </c>
      <c r="DI108" s="32" t="str">
        <f t="shared" si="166"/>
        <v/>
      </c>
      <c r="DJ108" s="217" t="str">
        <f t="shared" si="215"/>
        <v/>
      </c>
      <c r="DK108" s="31" t="str">
        <f t="shared" si="167"/>
        <v/>
      </c>
      <c r="DL108" s="251" t="str">
        <f>IF($B108="","",$AO108*ABS(DK108)/Air!$M$8)</f>
        <v/>
      </c>
      <c r="DM108" s="31" t="str">
        <f t="shared" si="168"/>
        <v/>
      </c>
      <c r="DN108" s="251" t="str">
        <f>IF($B108="","",$AO108*ABS($AF108-DK108)/Air!$M$8)</f>
        <v/>
      </c>
      <c r="DO108" s="31" t="str">
        <f t="shared" si="169"/>
        <v/>
      </c>
      <c r="DP108" s="31" t="str">
        <f t="shared" si="170"/>
        <v/>
      </c>
      <c r="DQ108" s="32" t="str">
        <f>IF($B108="","",(($AF108-DK108)/ABS($AF108-DK108))*Air!$D$14*DP108/2*(($AF108-DK108)^2)*$AI108*$C108)</f>
        <v/>
      </c>
      <c r="DR108" s="32" t="str">
        <f>IF($B108="","",(-DK108/ABS(DK108))*Air!$D$14*DM108/8*(DK108^2)*$AM108*$C108)</f>
        <v/>
      </c>
      <c r="DS108" s="32" t="str">
        <f>IF($B108="","",$AK108*$C108*$E108*Air!$D$14*Air!$I$10)</f>
        <v/>
      </c>
      <c r="DT108" s="32" t="str">
        <f t="shared" si="216"/>
        <v/>
      </c>
      <c r="DU108" s="32" t="str">
        <f t="shared" si="171"/>
        <v/>
      </c>
      <c r="DV108" s="32" t="str">
        <f t="shared" si="217"/>
        <v/>
      </c>
      <c r="DW108" s="254" t="str">
        <f t="shared" si="172"/>
        <v/>
      </c>
      <c r="DX108" s="243"/>
      <c r="DY108" s="243"/>
      <c r="DZ108" s="32" t="str">
        <f t="shared" si="173"/>
        <v/>
      </c>
      <c r="EA108" s="243" t="str">
        <f t="shared" si="174"/>
        <v/>
      </c>
      <c r="EB108" s="243" t="str">
        <f>IF($B108="","",IF(DW108="out",-(EA108*$I108*(2*ABS(DZ108)/Air!$D$14)^0.5),(EA108*$I108*(2*ABS(DZ108)/Air!$C$14)^0.5)))</f>
        <v/>
      </c>
      <c r="EC108" s="32" t="str">
        <f t="shared" si="175"/>
        <v/>
      </c>
      <c r="ED108" s="217" t="str">
        <f t="shared" si="218"/>
        <v/>
      </c>
      <c r="EE108" s="31" t="str">
        <f t="shared" si="176"/>
        <v/>
      </c>
      <c r="EF108" s="251" t="str">
        <f>IF($B108="","",$AO108*ABS(EE108)/Air!$M$8)</f>
        <v/>
      </c>
      <c r="EG108" s="31" t="str">
        <f t="shared" si="177"/>
        <v/>
      </c>
      <c r="EH108" s="251" t="str">
        <f>IF($B108="","",$AO108*ABS($AF108-EE108)/Air!$M$8)</f>
        <v/>
      </c>
      <c r="EI108" s="31" t="str">
        <f t="shared" si="178"/>
        <v/>
      </c>
      <c r="EJ108" s="31" t="str">
        <f t="shared" si="179"/>
        <v/>
      </c>
      <c r="EK108" s="32" t="str">
        <f>IF($B108="","",(($AF108-EE108)/ABS($AF108-EE108))*Air!$D$14*EJ108/2*(($AF108-EE108)^2)*$AI108*$C108)</f>
        <v/>
      </c>
      <c r="EL108" s="32" t="str">
        <f>IF($B108="","",(-EE108/ABS(EE108))*Air!$D$14*EG108/8*(EE108^2)*$AM108*$C108)</f>
        <v/>
      </c>
      <c r="EM108" s="32" t="str">
        <f>IF($B108="","",$AK108*$C108*$E108*Air!$D$14*Air!$I$10)</f>
        <v/>
      </c>
      <c r="EN108" s="32" t="str">
        <f t="shared" si="219"/>
        <v/>
      </c>
      <c r="EO108" s="32" t="str">
        <f t="shared" si="180"/>
        <v/>
      </c>
      <c r="EP108" s="32" t="str">
        <f t="shared" si="220"/>
        <v/>
      </c>
      <c r="EQ108" s="254" t="str">
        <f t="shared" si="181"/>
        <v/>
      </c>
      <c r="ER108" s="243"/>
      <c r="ES108" s="243"/>
      <c r="ET108" s="32" t="str">
        <f t="shared" si="182"/>
        <v/>
      </c>
      <c r="EU108" s="243" t="str">
        <f t="shared" si="183"/>
        <v/>
      </c>
      <c r="EV108" s="243" t="str">
        <f>IF($B108="","",IF(EQ108="out",-(EU108*$I108*(2*ABS(ET108)/Air!$D$14)^0.5),(EU108*$I108*(2*ABS(ET108)/Air!$C$14)^0.5)))</f>
        <v/>
      </c>
      <c r="EW108" s="32" t="str">
        <f t="shared" si="184"/>
        <v/>
      </c>
      <c r="EX108" s="259" t="str">
        <f t="shared" si="221"/>
        <v/>
      </c>
    </row>
    <row r="109" spans="1:154" customFormat="1" x14ac:dyDescent="0.2">
      <c r="A109" s="61"/>
      <c r="B109" s="247"/>
      <c r="C109" s="247"/>
      <c r="D109" s="247"/>
      <c r="E109" s="247"/>
      <c r="F109" s="247"/>
      <c r="G109" s="239"/>
      <c r="H109" s="239"/>
      <c r="I109" s="239"/>
      <c r="J109" s="239"/>
      <c r="K109" s="239"/>
      <c r="L109" s="62"/>
      <c r="M109" s="247"/>
      <c r="N109" s="247"/>
      <c r="O109" s="63"/>
      <c r="P109" s="92" t="str">
        <f t="shared" si="185"/>
        <v/>
      </c>
      <c r="Q109" s="93" t="str">
        <f t="shared" si="138"/>
        <v/>
      </c>
      <c r="R109" s="99" t="str">
        <f t="shared" si="186"/>
        <v/>
      </c>
      <c r="S109" s="100" t="str">
        <f t="shared" si="187"/>
        <v/>
      </c>
      <c r="T109" s="95" t="str">
        <f t="shared" si="188"/>
        <v/>
      </c>
      <c r="U109" s="231"/>
      <c r="V109" s="124" t="str">
        <f t="shared" si="189"/>
        <v/>
      </c>
      <c r="W109" s="125" t="str">
        <f t="shared" si="133"/>
        <v/>
      </c>
      <c r="X109" s="126" t="str">
        <f t="shared" si="190"/>
        <v/>
      </c>
      <c r="Y109" s="126" t="str">
        <f>IF($B109="","",VLOOKUP(X109,Depth!$A$4:$B$1004,2,1))</f>
        <v/>
      </c>
      <c r="Z109" s="127" t="str">
        <f t="shared" si="134"/>
        <v/>
      </c>
      <c r="AA109" s="128" t="str">
        <f t="shared" si="135"/>
        <v/>
      </c>
      <c r="AB109" s="129" t="str">
        <f t="shared" si="191"/>
        <v/>
      </c>
      <c r="AC109" s="129" t="str">
        <f t="shared" si="136"/>
        <v/>
      </c>
      <c r="AD109" s="31" t="str">
        <f t="shared" si="192"/>
        <v/>
      </c>
      <c r="AE109" s="128" t="str">
        <f t="shared" si="193"/>
        <v/>
      </c>
      <c r="AF109" s="130" t="str">
        <f t="shared" si="194"/>
        <v/>
      </c>
      <c r="AG109" s="122" t="str">
        <f t="shared" si="195"/>
        <v/>
      </c>
      <c r="AH109" s="131" t="str">
        <f t="shared" si="137"/>
        <v/>
      </c>
      <c r="AI109" s="132" t="str">
        <f t="shared" si="196"/>
        <v/>
      </c>
      <c r="AJ109" s="128"/>
      <c r="AK109" s="159" t="str">
        <f t="shared" si="197"/>
        <v/>
      </c>
      <c r="AL109" s="128" t="str">
        <f t="shared" si="198"/>
        <v/>
      </c>
      <c r="AM109" s="128" t="str">
        <f t="shared" si="199"/>
        <v/>
      </c>
      <c r="AN109" s="128" t="str">
        <f t="shared" si="200"/>
        <v/>
      </c>
      <c r="AO109" s="128" t="str">
        <f t="shared" si="139"/>
        <v/>
      </c>
      <c r="AP109" s="160" t="str">
        <f t="shared" si="201"/>
        <v/>
      </c>
      <c r="AQ109" s="31"/>
      <c r="AR109" s="174" t="str">
        <f>IF($B109="","",Air!$C$17*((J109-K109)/10)^Air!$C$28)</f>
        <v/>
      </c>
      <c r="AS109" s="36" t="str">
        <f>IF($B109="","",IF(E$8=B109,E$7,Air!$C$14/2*AR109^2))</f>
        <v/>
      </c>
      <c r="AT109" s="32" t="str">
        <f t="shared" si="202"/>
        <v/>
      </c>
      <c r="AU109" s="32" t="str">
        <f t="shared" si="203"/>
        <v/>
      </c>
      <c r="AV109" s="32" t="str">
        <f>IF($B109="","",Air!$I$11-AU109*Air!$C$14*Air!$I$10-AS109)</f>
        <v/>
      </c>
      <c r="AW109" s="175" t="str">
        <f t="shared" si="204"/>
        <v/>
      </c>
      <c r="AX109" s="175" t="str">
        <f>IF($B109="","",AW109*Air!$C$14*Air!$I$10)</f>
        <v/>
      </c>
      <c r="AY109" s="176" t="str">
        <f>IF($B109="","",AW109*Air!$D$14*Air!$I$10)</f>
        <v/>
      </c>
      <c r="AZ109" s="62"/>
      <c r="BA109" s="250" t="str">
        <f t="shared" si="140"/>
        <v/>
      </c>
      <c r="BB109" s="128" t="str">
        <f t="shared" si="205"/>
        <v/>
      </c>
      <c r="BC109" s="31" t="str">
        <f t="shared" si="206"/>
        <v/>
      </c>
      <c r="BD109" s="251" t="str">
        <f>IF($B109="","",$AO109*ABS(BC109)/Air!$M$8)</f>
        <v/>
      </c>
      <c r="BE109" s="31" t="str">
        <f t="shared" si="141"/>
        <v/>
      </c>
      <c r="BF109" s="251" t="str">
        <f>IF($B109="","",$AO109*ABS($AF109-BC109)/Air!$M$8)</f>
        <v/>
      </c>
      <c r="BG109" s="31" t="str">
        <f t="shared" si="142"/>
        <v/>
      </c>
      <c r="BH109" s="252" t="str">
        <f t="shared" si="143"/>
        <v/>
      </c>
      <c r="BI109" s="32" t="str">
        <f>IF($B109="","",(($AF109-BC109)/ABS($AF109-BC109))*Air!$D$14*BH109/2*(($AF109-BC109)^2)*$AI109*$C109)</f>
        <v/>
      </c>
      <c r="BJ109" s="32" t="str">
        <f>IF($B109="","",(-BC109/ABS(BC109))*Air!$D$14*BE109/8*(BC109^2)*$AM109*$C109)</f>
        <v/>
      </c>
      <c r="BK109" s="32" t="str">
        <f>IF($B109="","",$AK109*$C109*$E109*Air!$D$14*Air!$I$10)</f>
        <v/>
      </c>
      <c r="BL109" s="32" t="str">
        <f t="shared" si="207"/>
        <v/>
      </c>
      <c r="BM109" s="32" t="str">
        <f t="shared" si="144"/>
        <v/>
      </c>
      <c r="BN109" s="32" t="str">
        <f t="shared" si="208"/>
        <v/>
      </c>
      <c r="BO109" s="254" t="str">
        <f t="shared" si="145"/>
        <v/>
      </c>
      <c r="BP109" s="243"/>
      <c r="BQ109" s="243"/>
      <c r="BR109" s="32" t="str">
        <f t="shared" si="146"/>
        <v/>
      </c>
      <c r="BS109" s="243" t="str">
        <f t="shared" si="147"/>
        <v/>
      </c>
      <c r="BT109" s="243" t="str">
        <f>IF($B109="","",IF(BO109="out",-(BS109*$I109*(2*ABS(BR109)/Air!$D$14)^0.5),(BS109*$I109*(2*ABS(BR109)/Air!$C$14)^0.5)))</f>
        <v/>
      </c>
      <c r="BU109" s="32" t="str">
        <f t="shared" si="148"/>
        <v/>
      </c>
      <c r="BV109" s="217" t="str">
        <f t="shared" si="209"/>
        <v/>
      </c>
      <c r="BW109" s="31" t="str">
        <f t="shared" si="149"/>
        <v/>
      </c>
      <c r="BX109" s="251" t="str">
        <f>IF($B109="","",$AO109*ABS(BW109)/Air!$M$8)</f>
        <v/>
      </c>
      <c r="BY109" s="31" t="str">
        <f t="shared" si="150"/>
        <v/>
      </c>
      <c r="BZ109" s="251" t="str">
        <f>IF($B109="","",$AO109*ABS($AF109-BW109)/Air!$M$8)</f>
        <v/>
      </c>
      <c r="CA109" s="31" t="str">
        <f t="shared" si="151"/>
        <v/>
      </c>
      <c r="CB109" s="31" t="str">
        <f t="shared" si="152"/>
        <v/>
      </c>
      <c r="CC109" s="32" t="str">
        <f>IF($B109="","",(($AF109-BW109)/ABS($AF109-BW109))*Air!$D$14*CB109/2*(($AF109-BW109)^2)*$AI109*$C109)</f>
        <v/>
      </c>
      <c r="CD109" s="32" t="str">
        <f>IF($B109="","",(-BW109/ABS(BW109))*Air!$D$14*BY109/8*(BW109^2)*$AM109*$C109)</f>
        <v/>
      </c>
      <c r="CE109" s="32" t="str">
        <f>IF($B109="","",$AK109*$C109*$E109*Air!$D$14*Air!$I$10)</f>
        <v/>
      </c>
      <c r="CF109" s="32" t="str">
        <f t="shared" si="210"/>
        <v/>
      </c>
      <c r="CG109" s="32" t="str">
        <f t="shared" si="153"/>
        <v/>
      </c>
      <c r="CH109" s="32" t="str">
        <f t="shared" si="211"/>
        <v/>
      </c>
      <c r="CI109" s="254" t="str">
        <f t="shared" si="154"/>
        <v/>
      </c>
      <c r="CJ109" s="243"/>
      <c r="CK109" s="243"/>
      <c r="CL109" s="32" t="str">
        <f t="shared" si="155"/>
        <v/>
      </c>
      <c r="CM109" s="243" t="str">
        <f t="shared" si="156"/>
        <v/>
      </c>
      <c r="CN109" s="243" t="str">
        <f>IF($B109="","",IF(CI109="out",-(CM109*$I109*(2*ABS(CL109)/Air!$D$14)^0.5),(CM109*$I109*(2*ABS(CL109)/Air!$C$14)^0.5)))</f>
        <v/>
      </c>
      <c r="CO109" s="32" t="str">
        <f t="shared" si="157"/>
        <v/>
      </c>
      <c r="CP109" s="217" t="str">
        <f t="shared" si="212"/>
        <v/>
      </c>
      <c r="CQ109" s="31" t="str">
        <f t="shared" si="158"/>
        <v/>
      </c>
      <c r="CR109" s="251" t="str">
        <f>IF($B109="","",$AO109*ABS(CQ109)/Air!$M$8)</f>
        <v/>
      </c>
      <c r="CS109" s="31" t="str">
        <f t="shared" si="159"/>
        <v/>
      </c>
      <c r="CT109" s="251" t="str">
        <f>IF($B109="","",$AO109*ABS($AF109-CQ109)/Air!$M$8)</f>
        <v/>
      </c>
      <c r="CU109" s="31" t="str">
        <f t="shared" si="160"/>
        <v/>
      </c>
      <c r="CV109" s="31" t="str">
        <f t="shared" si="161"/>
        <v/>
      </c>
      <c r="CW109" s="32" t="str">
        <f>IF($B109="","",(($AF109-CQ109)/ABS($AF109-CQ109))*Air!$D$14*CV109/2*(($AF109-CQ109)^2)*$AI109*$C109)</f>
        <v/>
      </c>
      <c r="CX109" s="32" t="str">
        <f>IF($B109="","",(-CQ109/ABS(CQ109))*Air!$D$14*CS109/8*(CQ109^2)*$AM109*$C109)</f>
        <v/>
      </c>
      <c r="CY109" s="32" t="str">
        <f>IF($B109="","",$AK109*$C109*$E109*Air!$D$14*Air!$I$10)</f>
        <v/>
      </c>
      <c r="CZ109" s="32" t="str">
        <f t="shared" si="213"/>
        <v/>
      </c>
      <c r="DA109" s="32" t="str">
        <f t="shared" si="162"/>
        <v/>
      </c>
      <c r="DB109" s="32" t="str">
        <f t="shared" si="214"/>
        <v/>
      </c>
      <c r="DC109" s="254" t="str">
        <f t="shared" si="163"/>
        <v/>
      </c>
      <c r="DD109" s="243"/>
      <c r="DE109" s="243"/>
      <c r="DF109" s="32" t="str">
        <f t="shared" si="164"/>
        <v/>
      </c>
      <c r="DG109" s="243" t="str">
        <f t="shared" si="165"/>
        <v/>
      </c>
      <c r="DH109" s="243" t="str">
        <f>IF($B109="","",IF(DC109="out",-(DG109*$I109*(2*ABS(DF109)/Air!$D$14)^0.5),(DG109*$I109*(2*ABS(DF109)/Air!$C$14)^0.5)))</f>
        <v/>
      </c>
      <c r="DI109" s="32" t="str">
        <f t="shared" si="166"/>
        <v/>
      </c>
      <c r="DJ109" s="217" t="str">
        <f t="shared" si="215"/>
        <v/>
      </c>
      <c r="DK109" s="31" t="str">
        <f t="shared" si="167"/>
        <v/>
      </c>
      <c r="DL109" s="251" t="str">
        <f>IF($B109="","",$AO109*ABS(DK109)/Air!$M$8)</f>
        <v/>
      </c>
      <c r="DM109" s="31" t="str">
        <f t="shared" si="168"/>
        <v/>
      </c>
      <c r="DN109" s="251" t="str">
        <f>IF($B109="","",$AO109*ABS($AF109-DK109)/Air!$M$8)</f>
        <v/>
      </c>
      <c r="DO109" s="31" t="str">
        <f t="shared" si="169"/>
        <v/>
      </c>
      <c r="DP109" s="31" t="str">
        <f t="shared" si="170"/>
        <v/>
      </c>
      <c r="DQ109" s="32" t="str">
        <f>IF($B109="","",(($AF109-DK109)/ABS($AF109-DK109))*Air!$D$14*DP109/2*(($AF109-DK109)^2)*$AI109*$C109)</f>
        <v/>
      </c>
      <c r="DR109" s="32" t="str">
        <f>IF($B109="","",(-DK109/ABS(DK109))*Air!$D$14*DM109/8*(DK109^2)*$AM109*$C109)</f>
        <v/>
      </c>
      <c r="DS109" s="32" t="str">
        <f>IF($B109="","",$AK109*$C109*$E109*Air!$D$14*Air!$I$10)</f>
        <v/>
      </c>
      <c r="DT109" s="32" t="str">
        <f t="shared" si="216"/>
        <v/>
      </c>
      <c r="DU109" s="32" t="str">
        <f t="shared" si="171"/>
        <v/>
      </c>
      <c r="DV109" s="32" t="str">
        <f t="shared" si="217"/>
        <v/>
      </c>
      <c r="DW109" s="254" t="str">
        <f t="shared" si="172"/>
        <v/>
      </c>
      <c r="DX109" s="243"/>
      <c r="DY109" s="243"/>
      <c r="DZ109" s="32" t="str">
        <f t="shared" si="173"/>
        <v/>
      </c>
      <c r="EA109" s="243" t="str">
        <f t="shared" si="174"/>
        <v/>
      </c>
      <c r="EB109" s="243" t="str">
        <f>IF($B109="","",IF(DW109="out",-(EA109*$I109*(2*ABS(DZ109)/Air!$D$14)^0.5),(EA109*$I109*(2*ABS(DZ109)/Air!$C$14)^0.5)))</f>
        <v/>
      </c>
      <c r="EC109" s="32" t="str">
        <f t="shared" si="175"/>
        <v/>
      </c>
      <c r="ED109" s="217" t="str">
        <f t="shared" si="218"/>
        <v/>
      </c>
      <c r="EE109" s="31" t="str">
        <f t="shared" si="176"/>
        <v/>
      </c>
      <c r="EF109" s="251" t="str">
        <f>IF($B109="","",$AO109*ABS(EE109)/Air!$M$8)</f>
        <v/>
      </c>
      <c r="EG109" s="31" t="str">
        <f t="shared" si="177"/>
        <v/>
      </c>
      <c r="EH109" s="251" t="str">
        <f>IF($B109="","",$AO109*ABS($AF109-EE109)/Air!$M$8)</f>
        <v/>
      </c>
      <c r="EI109" s="31" t="str">
        <f t="shared" si="178"/>
        <v/>
      </c>
      <c r="EJ109" s="31" t="str">
        <f t="shared" si="179"/>
        <v/>
      </c>
      <c r="EK109" s="32" t="str">
        <f>IF($B109="","",(($AF109-EE109)/ABS($AF109-EE109))*Air!$D$14*EJ109/2*(($AF109-EE109)^2)*$AI109*$C109)</f>
        <v/>
      </c>
      <c r="EL109" s="32" t="str">
        <f>IF($B109="","",(-EE109/ABS(EE109))*Air!$D$14*EG109/8*(EE109^2)*$AM109*$C109)</f>
        <v/>
      </c>
      <c r="EM109" s="32" t="str">
        <f>IF($B109="","",$AK109*$C109*$E109*Air!$D$14*Air!$I$10)</f>
        <v/>
      </c>
      <c r="EN109" s="32" t="str">
        <f t="shared" si="219"/>
        <v/>
      </c>
      <c r="EO109" s="32" t="str">
        <f t="shared" si="180"/>
        <v/>
      </c>
      <c r="EP109" s="32" t="str">
        <f t="shared" si="220"/>
        <v/>
      </c>
      <c r="EQ109" s="254" t="str">
        <f t="shared" si="181"/>
        <v/>
      </c>
      <c r="ER109" s="243"/>
      <c r="ES109" s="243"/>
      <c r="ET109" s="32" t="str">
        <f t="shared" si="182"/>
        <v/>
      </c>
      <c r="EU109" s="243" t="str">
        <f t="shared" si="183"/>
        <v/>
      </c>
      <c r="EV109" s="243" t="str">
        <f>IF($B109="","",IF(EQ109="out",-(EU109*$I109*(2*ABS(ET109)/Air!$D$14)^0.5),(EU109*$I109*(2*ABS(ET109)/Air!$C$14)^0.5)))</f>
        <v/>
      </c>
      <c r="EW109" s="32" t="str">
        <f t="shared" si="184"/>
        <v/>
      </c>
      <c r="EX109" s="259" t="str">
        <f t="shared" si="221"/>
        <v/>
      </c>
    </row>
    <row r="110" spans="1:154" customFormat="1" x14ac:dyDescent="0.2">
      <c r="A110" s="61"/>
      <c r="B110" s="247"/>
      <c r="C110" s="247"/>
      <c r="D110" s="247"/>
      <c r="E110" s="247"/>
      <c r="F110" s="247"/>
      <c r="G110" s="239"/>
      <c r="H110" s="239"/>
      <c r="I110" s="239"/>
      <c r="J110" s="239"/>
      <c r="K110" s="239"/>
      <c r="L110" s="62"/>
      <c r="M110" s="247"/>
      <c r="N110" s="247"/>
      <c r="O110" s="63"/>
      <c r="P110" s="92" t="str">
        <f t="shared" si="185"/>
        <v/>
      </c>
      <c r="Q110" s="93" t="str">
        <f t="shared" si="138"/>
        <v/>
      </c>
      <c r="R110" s="99" t="str">
        <f t="shared" si="186"/>
        <v/>
      </c>
      <c r="S110" s="100" t="str">
        <f t="shared" si="187"/>
        <v/>
      </c>
      <c r="T110" s="95" t="str">
        <f t="shared" si="188"/>
        <v/>
      </c>
      <c r="U110" s="231"/>
      <c r="V110" s="124" t="str">
        <f t="shared" si="189"/>
        <v/>
      </c>
      <c r="W110" s="125" t="str">
        <f t="shared" si="133"/>
        <v/>
      </c>
      <c r="X110" s="126" t="str">
        <f t="shared" si="190"/>
        <v/>
      </c>
      <c r="Y110" s="126" t="str">
        <f>IF($B110="","",VLOOKUP(X110,Depth!$A$4:$B$1004,2,1))</f>
        <v/>
      </c>
      <c r="Z110" s="127" t="str">
        <f t="shared" si="134"/>
        <v/>
      </c>
      <c r="AA110" s="128" t="str">
        <f t="shared" si="135"/>
        <v/>
      </c>
      <c r="AB110" s="129" t="str">
        <f t="shared" si="191"/>
        <v/>
      </c>
      <c r="AC110" s="129" t="str">
        <f t="shared" si="136"/>
        <v/>
      </c>
      <c r="AD110" s="31" t="str">
        <f t="shared" si="192"/>
        <v/>
      </c>
      <c r="AE110" s="128" t="str">
        <f t="shared" si="193"/>
        <v/>
      </c>
      <c r="AF110" s="130" t="str">
        <f t="shared" si="194"/>
        <v/>
      </c>
      <c r="AG110" s="122" t="str">
        <f t="shared" si="195"/>
        <v/>
      </c>
      <c r="AH110" s="131" t="str">
        <f t="shared" si="137"/>
        <v/>
      </c>
      <c r="AI110" s="132" t="str">
        <f t="shared" si="196"/>
        <v/>
      </c>
      <c r="AJ110" s="128"/>
      <c r="AK110" s="159" t="str">
        <f t="shared" si="197"/>
        <v/>
      </c>
      <c r="AL110" s="128" t="str">
        <f t="shared" si="198"/>
        <v/>
      </c>
      <c r="AM110" s="128" t="str">
        <f t="shared" si="199"/>
        <v/>
      </c>
      <c r="AN110" s="128" t="str">
        <f t="shared" si="200"/>
        <v/>
      </c>
      <c r="AO110" s="128" t="str">
        <f t="shared" si="139"/>
        <v/>
      </c>
      <c r="AP110" s="160" t="str">
        <f t="shared" si="201"/>
        <v/>
      </c>
      <c r="AQ110" s="31"/>
      <c r="AR110" s="174" t="str">
        <f>IF($B110="","",Air!$C$17*((J110-K110)/10)^Air!$C$28)</f>
        <v/>
      </c>
      <c r="AS110" s="36" t="str">
        <f>IF($B110="","",IF(E$8=B110,E$7,Air!$C$14/2*AR110^2))</f>
        <v/>
      </c>
      <c r="AT110" s="32" t="str">
        <f t="shared" si="202"/>
        <v/>
      </c>
      <c r="AU110" s="32" t="str">
        <f t="shared" si="203"/>
        <v/>
      </c>
      <c r="AV110" s="32" t="str">
        <f>IF($B110="","",Air!$I$11-AU110*Air!$C$14*Air!$I$10-AS110)</f>
        <v/>
      </c>
      <c r="AW110" s="175" t="str">
        <f t="shared" si="204"/>
        <v/>
      </c>
      <c r="AX110" s="175" t="str">
        <f>IF($B110="","",AW110*Air!$C$14*Air!$I$10)</f>
        <v/>
      </c>
      <c r="AY110" s="176" t="str">
        <f>IF($B110="","",AW110*Air!$D$14*Air!$I$10)</f>
        <v/>
      </c>
      <c r="AZ110" s="62"/>
      <c r="BA110" s="250" t="str">
        <f t="shared" si="140"/>
        <v/>
      </c>
      <c r="BB110" s="128" t="str">
        <f t="shared" si="205"/>
        <v/>
      </c>
      <c r="BC110" s="31" t="str">
        <f t="shared" si="206"/>
        <v/>
      </c>
      <c r="BD110" s="251" t="str">
        <f>IF($B110="","",$AO110*ABS(BC110)/Air!$M$8)</f>
        <v/>
      </c>
      <c r="BE110" s="31" t="str">
        <f t="shared" si="141"/>
        <v/>
      </c>
      <c r="BF110" s="251" t="str">
        <f>IF($B110="","",$AO110*ABS($AF110-BC110)/Air!$M$8)</f>
        <v/>
      </c>
      <c r="BG110" s="31" t="str">
        <f t="shared" si="142"/>
        <v/>
      </c>
      <c r="BH110" s="252" t="str">
        <f t="shared" si="143"/>
        <v/>
      </c>
      <c r="BI110" s="32" t="str">
        <f>IF($B110="","",(($AF110-BC110)/ABS($AF110-BC110))*Air!$D$14*BH110/2*(($AF110-BC110)^2)*$AI110*$C110)</f>
        <v/>
      </c>
      <c r="BJ110" s="32" t="str">
        <f>IF($B110="","",(-BC110/ABS(BC110))*Air!$D$14*BE110/8*(BC110^2)*$AM110*$C110)</f>
        <v/>
      </c>
      <c r="BK110" s="32" t="str">
        <f>IF($B110="","",$AK110*$C110*$E110*Air!$D$14*Air!$I$10)</f>
        <v/>
      </c>
      <c r="BL110" s="32" t="str">
        <f t="shared" si="207"/>
        <v/>
      </c>
      <c r="BM110" s="32" t="str">
        <f t="shared" si="144"/>
        <v/>
      </c>
      <c r="BN110" s="32" t="str">
        <f t="shared" si="208"/>
        <v/>
      </c>
      <c r="BO110" s="254" t="str">
        <f t="shared" si="145"/>
        <v/>
      </c>
      <c r="BP110" s="243"/>
      <c r="BQ110" s="243"/>
      <c r="BR110" s="32" t="str">
        <f t="shared" si="146"/>
        <v/>
      </c>
      <c r="BS110" s="243" t="str">
        <f t="shared" si="147"/>
        <v/>
      </c>
      <c r="BT110" s="243" t="str">
        <f>IF($B110="","",IF(BO110="out",-(BS110*$I110*(2*ABS(BR110)/Air!$D$14)^0.5),(BS110*$I110*(2*ABS(BR110)/Air!$C$14)^0.5)))</f>
        <v/>
      </c>
      <c r="BU110" s="32" t="str">
        <f t="shared" si="148"/>
        <v/>
      </c>
      <c r="BV110" s="217" t="str">
        <f t="shared" si="209"/>
        <v/>
      </c>
      <c r="BW110" s="31" t="str">
        <f t="shared" si="149"/>
        <v/>
      </c>
      <c r="BX110" s="251" t="str">
        <f>IF($B110="","",$AO110*ABS(BW110)/Air!$M$8)</f>
        <v/>
      </c>
      <c r="BY110" s="31" t="str">
        <f t="shared" si="150"/>
        <v/>
      </c>
      <c r="BZ110" s="251" t="str">
        <f>IF($B110="","",$AO110*ABS($AF110-BW110)/Air!$M$8)</f>
        <v/>
      </c>
      <c r="CA110" s="31" t="str">
        <f t="shared" si="151"/>
        <v/>
      </c>
      <c r="CB110" s="31" t="str">
        <f t="shared" si="152"/>
        <v/>
      </c>
      <c r="CC110" s="32" t="str">
        <f>IF($B110="","",(($AF110-BW110)/ABS($AF110-BW110))*Air!$D$14*CB110/2*(($AF110-BW110)^2)*$AI110*$C110)</f>
        <v/>
      </c>
      <c r="CD110" s="32" t="str">
        <f>IF($B110="","",(-BW110/ABS(BW110))*Air!$D$14*BY110/8*(BW110^2)*$AM110*$C110)</f>
        <v/>
      </c>
      <c r="CE110" s="32" t="str">
        <f>IF($B110="","",$AK110*$C110*$E110*Air!$D$14*Air!$I$10)</f>
        <v/>
      </c>
      <c r="CF110" s="32" t="str">
        <f t="shared" si="210"/>
        <v/>
      </c>
      <c r="CG110" s="32" t="str">
        <f t="shared" si="153"/>
        <v/>
      </c>
      <c r="CH110" s="32" t="str">
        <f t="shared" si="211"/>
        <v/>
      </c>
      <c r="CI110" s="254" t="str">
        <f t="shared" si="154"/>
        <v/>
      </c>
      <c r="CJ110" s="243"/>
      <c r="CK110" s="243"/>
      <c r="CL110" s="32" t="str">
        <f t="shared" si="155"/>
        <v/>
      </c>
      <c r="CM110" s="243" t="str">
        <f t="shared" si="156"/>
        <v/>
      </c>
      <c r="CN110" s="243" t="str">
        <f>IF($B110="","",IF(CI110="out",-(CM110*$I110*(2*ABS(CL110)/Air!$D$14)^0.5),(CM110*$I110*(2*ABS(CL110)/Air!$C$14)^0.5)))</f>
        <v/>
      </c>
      <c r="CO110" s="32" t="str">
        <f t="shared" si="157"/>
        <v/>
      </c>
      <c r="CP110" s="217" t="str">
        <f t="shared" si="212"/>
        <v/>
      </c>
      <c r="CQ110" s="31" t="str">
        <f t="shared" si="158"/>
        <v/>
      </c>
      <c r="CR110" s="251" t="str">
        <f>IF($B110="","",$AO110*ABS(CQ110)/Air!$M$8)</f>
        <v/>
      </c>
      <c r="CS110" s="31" t="str">
        <f t="shared" si="159"/>
        <v/>
      </c>
      <c r="CT110" s="251" t="str">
        <f>IF($B110="","",$AO110*ABS($AF110-CQ110)/Air!$M$8)</f>
        <v/>
      </c>
      <c r="CU110" s="31" t="str">
        <f t="shared" si="160"/>
        <v/>
      </c>
      <c r="CV110" s="31" t="str">
        <f t="shared" si="161"/>
        <v/>
      </c>
      <c r="CW110" s="32" t="str">
        <f>IF($B110="","",(($AF110-CQ110)/ABS($AF110-CQ110))*Air!$D$14*CV110/2*(($AF110-CQ110)^2)*$AI110*$C110)</f>
        <v/>
      </c>
      <c r="CX110" s="32" t="str">
        <f>IF($B110="","",(-CQ110/ABS(CQ110))*Air!$D$14*CS110/8*(CQ110^2)*$AM110*$C110)</f>
        <v/>
      </c>
      <c r="CY110" s="32" t="str">
        <f>IF($B110="","",$AK110*$C110*$E110*Air!$D$14*Air!$I$10)</f>
        <v/>
      </c>
      <c r="CZ110" s="32" t="str">
        <f t="shared" si="213"/>
        <v/>
      </c>
      <c r="DA110" s="32" t="str">
        <f t="shared" si="162"/>
        <v/>
      </c>
      <c r="DB110" s="32" t="str">
        <f t="shared" si="214"/>
        <v/>
      </c>
      <c r="DC110" s="254" t="str">
        <f t="shared" si="163"/>
        <v/>
      </c>
      <c r="DD110" s="243"/>
      <c r="DE110" s="243"/>
      <c r="DF110" s="32" t="str">
        <f t="shared" si="164"/>
        <v/>
      </c>
      <c r="DG110" s="243" t="str">
        <f t="shared" si="165"/>
        <v/>
      </c>
      <c r="DH110" s="243" t="str">
        <f>IF($B110="","",IF(DC110="out",-(DG110*$I110*(2*ABS(DF110)/Air!$D$14)^0.5),(DG110*$I110*(2*ABS(DF110)/Air!$C$14)^0.5)))</f>
        <v/>
      </c>
      <c r="DI110" s="32" t="str">
        <f t="shared" si="166"/>
        <v/>
      </c>
      <c r="DJ110" s="217" t="str">
        <f t="shared" si="215"/>
        <v/>
      </c>
      <c r="DK110" s="31" t="str">
        <f t="shared" si="167"/>
        <v/>
      </c>
      <c r="DL110" s="251" t="str">
        <f>IF($B110="","",$AO110*ABS(DK110)/Air!$M$8)</f>
        <v/>
      </c>
      <c r="DM110" s="31" t="str">
        <f t="shared" si="168"/>
        <v/>
      </c>
      <c r="DN110" s="251" t="str">
        <f>IF($B110="","",$AO110*ABS($AF110-DK110)/Air!$M$8)</f>
        <v/>
      </c>
      <c r="DO110" s="31" t="str">
        <f t="shared" si="169"/>
        <v/>
      </c>
      <c r="DP110" s="31" t="str">
        <f t="shared" si="170"/>
        <v/>
      </c>
      <c r="DQ110" s="32" t="str">
        <f>IF($B110="","",(($AF110-DK110)/ABS($AF110-DK110))*Air!$D$14*DP110/2*(($AF110-DK110)^2)*$AI110*$C110)</f>
        <v/>
      </c>
      <c r="DR110" s="32" t="str">
        <f>IF($B110="","",(-DK110/ABS(DK110))*Air!$D$14*DM110/8*(DK110^2)*$AM110*$C110)</f>
        <v/>
      </c>
      <c r="DS110" s="32" t="str">
        <f>IF($B110="","",$AK110*$C110*$E110*Air!$D$14*Air!$I$10)</f>
        <v/>
      </c>
      <c r="DT110" s="32" t="str">
        <f t="shared" si="216"/>
        <v/>
      </c>
      <c r="DU110" s="32" t="str">
        <f t="shared" si="171"/>
        <v/>
      </c>
      <c r="DV110" s="32" t="str">
        <f t="shared" si="217"/>
        <v/>
      </c>
      <c r="DW110" s="254" t="str">
        <f t="shared" si="172"/>
        <v/>
      </c>
      <c r="DX110" s="243"/>
      <c r="DY110" s="243"/>
      <c r="DZ110" s="32" t="str">
        <f t="shared" si="173"/>
        <v/>
      </c>
      <c r="EA110" s="243" t="str">
        <f t="shared" si="174"/>
        <v/>
      </c>
      <c r="EB110" s="243" t="str">
        <f>IF($B110="","",IF(DW110="out",-(EA110*$I110*(2*ABS(DZ110)/Air!$D$14)^0.5),(EA110*$I110*(2*ABS(DZ110)/Air!$C$14)^0.5)))</f>
        <v/>
      </c>
      <c r="EC110" s="32" t="str">
        <f t="shared" si="175"/>
        <v/>
      </c>
      <c r="ED110" s="217" t="str">
        <f t="shared" si="218"/>
        <v/>
      </c>
      <c r="EE110" s="31" t="str">
        <f t="shared" si="176"/>
        <v/>
      </c>
      <c r="EF110" s="251" t="str">
        <f>IF($B110="","",$AO110*ABS(EE110)/Air!$M$8)</f>
        <v/>
      </c>
      <c r="EG110" s="31" t="str">
        <f t="shared" si="177"/>
        <v/>
      </c>
      <c r="EH110" s="251" t="str">
        <f>IF($B110="","",$AO110*ABS($AF110-EE110)/Air!$M$8)</f>
        <v/>
      </c>
      <c r="EI110" s="31" t="str">
        <f t="shared" si="178"/>
        <v/>
      </c>
      <c r="EJ110" s="31" t="str">
        <f t="shared" si="179"/>
        <v/>
      </c>
      <c r="EK110" s="32" t="str">
        <f>IF($B110="","",(($AF110-EE110)/ABS($AF110-EE110))*Air!$D$14*EJ110/2*(($AF110-EE110)^2)*$AI110*$C110)</f>
        <v/>
      </c>
      <c r="EL110" s="32" t="str">
        <f>IF($B110="","",(-EE110/ABS(EE110))*Air!$D$14*EG110/8*(EE110^2)*$AM110*$C110)</f>
        <v/>
      </c>
      <c r="EM110" s="32" t="str">
        <f>IF($B110="","",$AK110*$C110*$E110*Air!$D$14*Air!$I$10)</f>
        <v/>
      </c>
      <c r="EN110" s="32" t="str">
        <f t="shared" si="219"/>
        <v/>
      </c>
      <c r="EO110" s="32" t="str">
        <f t="shared" si="180"/>
        <v/>
      </c>
      <c r="EP110" s="32" t="str">
        <f t="shared" si="220"/>
        <v/>
      </c>
      <c r="EQ110" s="254" t="str">
        <f t="shared" si="181"/>
        <v/>
      </c>
      <c r="ER110" s="243"/>
      <c r="ES110" s="243"/>
      <c r="ET110" s="32" t="str">
        <f t="shared" si="182"/>
        <v/>
      </c>
      <c r="EU110" s="243" t="str">
        <f t="shared" si="183"/>
        <v/>
      </c>
      <c r="EV110" s="243" t="str">
        <f>IF($B110="","",IF(EQ110="out",-(EU110*$I110*(2*ABS(ET110)/Air!$D$14)^0.5),(EU110*$I110*(2*ABS(ET110)/Air!$C$14)^0.5)))</f>
        <v/>
      </c>
      <c r="EW110" s="32" t="str">
        <f t="shared" si="184"/>
        <v/>
      </c>
      <c r="EX110" s="259" t="str">
        <f t="shared" si="221"/>
        <v/>
      </c>
    </row>
    <row r="111" spans="1:154" customFormat="1" x14ac:dyDescent="0.2">
      <c r="A111" s="61"/>
      <c r="B111" s="247"/>
      <c r="C111" s="247"/>
      <c r="D111" s="247"/>
      <c r="E111" s="247"/>
      <c r="F111" s="247"/>
      <c r="G111" s="239"/>
      <c r="H111" s="239"/>
      <c r="I111" s="239"/>
      <c r="J111" s="239"/>
      <c r="K111" s="239"/>
      <c r="L111" s="62"/>
      <c r="M111" s="247"/>
      <c r="N111" s="247"/>
      <c r="O111" s="63"/>
      <c r="P111" s="92" t="str">
        <f t="shared" si="185"/>
        <v/>
      </c>
      <c r="Q111" s="93" t="str">
        <f t="shared" si="138"/>
        <v/>
      </c>
      <c r="R111" s="99" t="str">
        <f t="shared" si="186"/>
        <v/>
      </c>
      <c r="S111" s="100" t="str">
        <f t="shared" si="187"/>
        <v/>
      </c>
      <c r="T111" s="95" t="str">
        <f t="shared" si="188"/>
        <v/>
      </c>
      <c r="U111" s="231"/>
      <c r="V111" s="124" t="str">
        <f t="shared" si="189"/>
        <v/>
      </c>
      <c r="W111" s="125" t="str">
        <f t="shared" si="133"/>
        <v/>
      </c>
      <c r="X111" s="126" t="str">
        <f t="shared" si="190"/>
        <v/>
      </c>
      <c r="Y111" s="126" t="str">
        <f>IF($B111="","",VLOOKUP(X111,Depth!$A$4:$B$1004,2,1))</f>
        <v/>
      </c>
      <c r="Z111" s="127" t="str">
        <f t="shared" si="134"/>
        <v/>
      </c>
      <c r="AA111" s="128" t="str">
        <f t="shared" si="135"/>
        <v/>
      </c>
      <c r="AB111" s="129" t="str">
        <f t="shared" si="191"/>
        <v/>
      </c>
      <c r="AC111" s="129" t="str">
        <f t="shared" si="136"/>
        <v/>
      </c>
      <c r="AD111" s="31" t="str">
        <f t="shared" si="192"/>
        <v/>
      </c>
      <c r="AE111" s="128" t="str">
        <f t="shared" si="193"/>
        <v/>
      </c>
      <c r="AF111" s="130" t="str">
        <f t="shared" si="194"/>
        <v/>
      </c>
      <c r="AG111" s="122" t="str">
        <f t="shared" si="195"/>
        <v/>
      </c>
      <c r="AH111" s="131" t="str">
        <f t="shared" si="137"/>
        <v/>
      </c>
      <c r="AI111" s="132" t="str">
        <f t="shared" si="196"/>
        <v/>
      </c>
      <c r="AJ111" s="128"/>
      <c r="AK111" s="159" t="str">
        <f t="shared" si="197"/>
        <v/>
      </c>
      <c r="AL111" s="128" t="str">
        <f t="shared" si="198"/>
        <v/>
      </c>
      <c r="AM111" s="128" t="str">
        <f t="shared" si="199"/>
        <v/>
      </c>
      <c r="AN111" s="128" t="str">
        <f t="shared" si="200"/>
        <v/>
      </c>
      <c r="AO111" s="128" t="str">
        <f t="shared" si="139"/>
        <v/>
      </c>
      <c r="AP111" s="160" t="str">
        <f t="shared" si="201"/>
        <v/>
      </c>
      <c r="AQ111" s="31"/>
      <c r="AR111" s="174" t="str">
        <f>IF($B111="","",Air!$C$17*((J111-K111)/10)^Air!$C$28)</f>
        <v/>
      </c>
      <c r="AS111" s="36" t="str">
        <f>IF($B111="","",IF(E$8=B111,E$7,Air!$C$14/2*AR111^2))</f>
        <v/>
      </c>
      <c r="AT111" s="32" t="str">
        <f t="shared" si="202"/>
        <v/>
      </c>
      <c r="AU111" s="32" t="str">
        <f t="shared" si="203"/>
        <v/>
      </c>
      <c r="AV111" s="32" t="str">
        <f>IF($B111="","",Air!$I$11-AU111*Air!$C$14*Air!$I$10-AS111)</f>
        <v/>
      </c>
      <c r="AW111" s="175" t="str">
        <f t="shared" si="204"/>
        <v/>
      </c>
      <c r="AX111" s="175" t="str">
        <f>IF($B111="","",AW111*Air!$C$14*Air!$I$10)</f>
        <v/>
      </c>
      <c r="AY111" s="176" t="str">
        <f>IF($B111="","",AW111*Air!$D$14*Air!$I$10)</f>
        <v/>
      </c>
      <c r="AZ111" s="62"/>
      <c r="BA111" s="250" t="str">
        <f t="shared" si="140"/>
        <v/>
      </c>
      <c r="BB111" s="128" t="str">
        <f t="shared" si="205"/>
        <v/>
      </c>
      <c r="BC111" s="31" t="str">
        <f t="shared" si="206"/>
        <v/>
      </c>
      <c r="BD111" s="251" t="str">
        <f>IF($B111="","",$AO111*ABS(BC111)/Air!$M$8)</f>
        <v/>
      </c>
      <c r="BE111" s="31" t="str">
        <f t="shared" si="141"/>
        <v/>
      </c>
      <c r="BF111" s="251" t="str">
        <f>IF($B111="","",$AO111*ABS($AF111-BC111)/Air!$M$8)</f>
        <v/>
      </c>
      <c r="BG111" s="31" t="str">
        <f t="shared" si="142"/>
        <v/>
      </c>
      <c r="BH111" s="252" t="str">
        <f t="shared" si="143"/>
        <v/>
      </c>
      <c r="BI111" s="32" t="str">
        <f>IF($B111="","",(($AF111-BC111)/ABS($AF111-BC111))*Air!$D$14*BH111/2*(($AF111-BC111)^2)*$AI111*$C111)</f>
        <v/>
      </c>
      <c r="BJ111" s="32" t="str">
        <f>IF($B111="","",(-BC111/ABS(BC111))*Air!$D$14*BE111/8*(BC111^2)*$AM111*$C111)</f>
        <v/>
      </c>
      <c r="BK111" s="32" t="str">
        <f>IF($B111="","",$AK111*$C111*$E111*Air!$D$14*Air!$I$10)</f>
        <v/>
      </c>
      <c r="BL111" s="32" t="str">
        <f t="shared" si="207"/>
        <v/>
      </c>
      <c r="BM111" s="32" t="str">
        <f t="shared" si="144"/>
        <v/>
      </c>
      <c r="BN111" s="32" t="str">
        <f t="shared" si="208"/>
        <v/>
      </c>
      <c r="BO111" s="254" t="str">
        <f t="shared" si="145"/>
        <v/>
      </c>
      <c r="BP111" s="243"/>
      <c r="BQ111" s="243"/>
      <c r="BR111" s="32" t="str">
        <f t="shared" si="146"/>
        <v/>
      </c>
      <c r="BS111" s="243" t="str">
        <f t="shared" si="147"/>
        <v/>
      </c>
      <c r="BT111" s="243" t="str">
        <f>IF($B111="","",IF(BO111="out",-(BS111*$I111*(2*ABS(BR111)/Air!$D$14)^0.5),(BS111*$I111*(2*ABS(BR111)/Air!$C$14)^0.5)))</f>
        <v/>
      </c>
      <c r="BU111" s="32" t="str">
        <f t="shared" si="148"/>
        <v/>
      </c>
      <c r="BV111" s="217" t="str">
        <f t="shared" si="209"/>
        <v/>
      </c>
      <c r="BW111" s="31" t="str">
        <f t="shared" si="149"/>
        <v/>
      </c>
      <c r="BX111" s="251" t="str">
        <f>IF($B111="","",$AO111*ABS(BW111)/Air!$M$8)</f>
        <v/>
      </c>
      <c r="BY111" s="31" t="str">
        <f t="shared" si="150"/>
        <v/>
      </c>
      <c r="BZ111" s="251" t="str">
        <f>IF($B111="","",$AO111*ABS($AF111-BW111)/Air!$M$8)</f>
        <v/>
      </c>
      <c r="CA111" s="31" t="str">
        <f t="shared" si="151"/>
        <v/>
      </c>
      <c r="CB111" s="31" t="str">
        <f t="shared" si="152"/>
        <v/>
      </c>
      <c r="CC111" s="32" t="str">
        <f>IF($B111="","",(($AF111-BW111)/ABS($AF111-BW111))*Air!$D$14*CB111/2*(($AF111-BW111)^2)*$AI111*$C111)</f>
        <v/>
      </c>
      <c r="CD111" s="32" t="str">
        <f>IF($B111="","",(-BW111/ABS(BW111))*Air!$D$14*BY111/8*(BW111^2)*$AM111*$C111)</f>
        <v/>
      </c>
      <c r="CE111" s="32" t="str">
        <f>IF($B111="","",$AK111*$C111*$E111*Air!$D$14*Air!$I$10)</f>
        <v/>
      </c>
      <c r="CF111" s="32" t="str">
        <f t="shared" si="210"/>
        <v/>
      </c>
      <c r="CG111" s="32" t="str">
        <f t="shared" si="153"/>
        <v/>
      </c>
      <c r="CH111" s="32" t="str">
        <f t="shared" si="211"/>
        <v/>
      </c>
      <c r="CI111" s="254" t="str">
        <f t="shared" si="154"/>
        <v/>
      </c>
      <c r="CJ111" s="243"/>
      <c r="CK111" s="243"/>
      <c r="CL111" s="32" t="str">
        <f t="shared" si="155"/>
        <v/>
      </c>
      <c r="CM111" s="243" t="str">
        <f t="shared" si="156"/>
        <v/>
      </c>
      <c r="CN111" s="243" t="str">
        <f>IF($B111="","",IF(CI111="out",-(CM111*$I111*(2*ABS(CL111)/Air!$D$14)^0.5),(CM111*$I111*(2*ABS(CL111)/Air!$C$14)^0.5)))</f>
        <v/>
      </c>
      <c r="CO111" s="32" t="str">
        <f t="shared" si="157"/>
        <v/>
      </c>
      <c r="CP111" s="217" t="str">
        <f t="shared" si="212"/>
        <v/>
      </c>
      <c r="CQ111" s="31" t="str">
        <f t="shared" si="158"/>
        <v/>
      </c>
      <c r="CR111" s="251" t="str">
        <f>IF($B111="","",$AO111*ABS(CQ111)/Air!$M$8)</f>
        <v/>
      </c>
      <c r="CS111" s="31" t="str">
        <f t="shared" si="159"/>
        <v/>
      </c>
      <c r="CT111" s="251" t="str">
        <f>IF($B111="","",$AO111*ABS($AF111-CQ111)/Air!$M$8)</f>
        <v/>
      </c>
      <c r="CU111" s="31" t="str">
        <f t="shared" si="160"/>
        <v/>
      </c>
      <c r="CV111" s="31" t="str">
        <f t="shared" si="161"/>
        <v/>
      </c>
      <c r="CW111" s="32" t="str">
        <f>IF($B111="","",(($AF111-CQ111)/ABS($AF111-CQ111))*Air!$D$14*CV111/2*(($AF111-CQ111)^2)*$AI111*$C111)</f>
        <v/>
      </c>
      <c r="CX111" s="32" t="str">
        <f>IF($B111="","",(-CQ111/ABS(CQ111))*Air!$D$14*CS111/8*(CQ111^2)*$AM111*$C111)</f>
        <v/>
      </c>
      <c r="CY111" s="32" t="str">
        <f>IF($B111="","",$AK111*$C111*$E111*Air!$D$14*Air!$I$10)</f>
        <v/>
      </c>
      <c r="CZ111" s="32" t="str">
        <f t="shared" si="213"/>
        <v/>
      </c>
      <c r="DA111" s="32" t="str">
        <f t="shared" si="162"/>
        <v/>
      </c>
      <c r="DB111" s="32" t="str">
        <f t="shared" si="214"/>
        <v/>
      </c>
      <c r="DC111" s="254" t="str">
        <f t="shared" si="163"/>
        <v/>
      </c>
      <c r="DD111" s="243"/>
      <c r="DE111" s="243"/>
      <c r="DF111" s="32" t="str">
        <f t="shared" si="164"/>
        <v/>
      </c>
      <c r="DG111" s="243" t="str">
        <f t="shared" si="165"/>
        <v/>
      </c>
      <c r="DH111" s="243" t="str">
        <f>IF($B111="","",IF(DC111="out",-(DG111*$I111*(2*ABS(DF111)/Air!$D$14)^0.5),(DG111*$I111*(2*ABS(DF111)/Air!$C$14)^0.5)))</f>
        <v/>
      </c>
      <c r="DI111" s="32" t="str">
        <f t="shared" si="166"/>
        <v/>
      </c>
      <c r="DJ111" s="217" t="str">
        <f t="shared" si="215"/>
        <v/>
      </c>
      <c r="DK111" s="31" t="str">
        <f t="shared" si="167"/>
        <v/>
      </c>
      <c r="DL111" s="251" t="str">
        <f>IF($B111="","",$AO111*ABS(DK111)/Air!$M$8)</f>
        <v/>
      </c>
      <c r="DM111" s="31" t="str">
        <f t="shared" si="168"/>
        <v/>
      </c>
      <c r="DN111" s="251" t="str">
        <f>IF($B111="","",$AO111*ABS($AF111-DK111)/Air!$M$8)</f>
        <v/>
      </c>
      <c r="DO111" s="31" t="str">
        <f t="shared" si="169"/>
        <v/>
      </c>
      <c r="DP111" s="31" t="str">
        <f t="shared" si="170"/>
        <v/>
      </c>
      <c r="DQ111" s="32" t="str">
        <f>IF($B111="","",(($AF111-DK111)/ABS($AF111-DK111))*Air!$D$14*DP111/2*(($AF111-DK111)^2)*$AI111*$C111)</f>
        <v/>
      </c>
      <c r="DR111" s="32" t="str">
        <f>IF($B111="","",(-DK111/ABS(DK111))*Air!$D$14*DM111/8*(DK111^2)*$AM111*$C111)</f>
        <v/>
      </c>
      <c r="DS111" s="32" t="str">
        <f>IF($B111="","",$AK111*$C111*$E111*Air!$D$14*Air!$I$10)</f>
        <v/>
      </c>
      <c r="DT111" s="32" t="str">
        <f t="shared" si="216"/>
        <v/>
      </c>
      <c r="DU111" s="32" t="str">
        <f t="shared" si="171"/>
        <v/>
      </c>
      <c r="DV111" s="32" t="str">
        <f t="shared" si="217"/>
        <v/>
      </c>
      <c r="DW111" s="254" t="str">
        <f t="shared" si="172"/>
        <v/>
      </c>
      <c r="DX111" s="243"/>
      <c r="DY111" s="243"/>
      <c r="DZ111" s="32" t="str">
        <f t="shared" si="173"/>
        <v/>
      </c>
      <c r="EA111" s="243" t="str">
        <f t="shared" si="174"/>
        <v/>
      </c>
      <c r="EB111" s="243" t="str">
        <f>IF($B111="","",IF(DW111="out",-(EA111*$I111*(2*ABS(DZ111)/Air!$D$14)^0.5),(EA111*$I111*(2*ABS(DZ111)/Air!$C$14)^0.5)))</f>
        <v/>
      </c>
      <c r="EC111" s="32" t="str">
        <f t="shared" si="175"/>
        <v/>
      </c>
      <c r="ED111" s="217" t="str">
        <f t="shared" si="218"/>
        <v/>
      </c>
      <c r="EE111" s="31" t="str">
        <f t="shared" si="176"/>
        <v/>
      </c>
      <c r="EF111" s="251" t="str">
        <f>IF($B111="","",$AO111*ABS(EE111)/Air!$M$8)</f>
        <v/>
      </c>
      <c r="EG111" s="31" t="str">
        <f t="shared" si="177"/>
        <v/>
      </c>
      <c r="EH111" s="251" t="str">
        <f>IF($B111="","",$AO111*ABS($AF111-EE111)/Air!$M$8)</f>
        <v/>
      </c>
      <c r="EI111" s="31" t="str">
        <f t="shared" si="178"/>
        <v/>
      </c>
      <c r="EJ111" s="31" t="str">
        <f t="shared" si="179"/>
        <v/>
      </c>
      <c r="EK111" s="32" t="str">
        <f>IF($B111="","",(($AF111-EE111)/ABS($AF111-EE111))*Air!$D$14*EJ111/2*(($AF111-EE111)^2)*$AI111*$C111)</f>
        <v/>
      </c>
      <c r="EL111" s="32" t="str">
        <f>IF($B111="","",(-EE111/ABS(EE111))*Air!$D$14*EG111/8*(EE111^2)*$AM111*$C111)</f>
        <v/>
      </c>
      <c r="EM111" s="32" t="str">
        <f>IF($B111="","",$AK111*$C111*$E111*Air!$D$14*Air!$I$10)</f>
        <v/>
      </c>
      <c r="EN111" s="32" t="str">
        <f t="shared" si="219"/>
        <v/>
      </c>
      <c r="EO111" s="32" t="str">
        <f t="shared" si="180"/>
        <v/>
      </c>
      <c r="EP111" s="32" t="str">
        <f t="shared" si="220"/>
        <v/>
      </c>
      <c r="EQ111" s="254" t="str">
        <f t="shared" si="181"/>
        <v/>
      </c>
      <c r="ER111" s="243"/>
      <c r="ES111" s="243"/>
      <c r="ET111" s="32" t="str">
        <f t="shared" si="182"/>
        <v/>
      </c>
      <c r="EU111" s="243" t="str">
        <f t="shared" si="183"/>
        <v/>
      </c>
      <c r="EV111" s="243" t="str">
        <f>IF($B111="","",IF(EQ111="out",-(EU111*$I111*(2*ABS(ET111)/Air!$D$14)^0.5),(EU111*$I111*(2*ABS(ET111)/Air!$C$14)^0.5)))</f>
        <v/>
      </c>
      <c r="EW111" s="32" t="str">
        <f t="shared" si="184"/>
        <v/>
      </c>
      <c r="EX111" s="259" t="str">
        <f t="shared" si="221"/>
        <v/>
      </c>
    </row>
    <row r="112" spans="1:154" customFormat="1" x14ac:dyDescent="0.2">
      <c r="A112" s="61"/>
      <c r="B112" s="247"/>
      <c r="C112" s="247"/>
      <c r="D112" s="247"/>
      <c r="E112" s="247"/>
      <c r="F112" s="247"/>
      <c r="G112" s="239"/>
      <c r="H112" s="239"/>
      <c r="I112" s="239"/>
      <c r="J112" s="239"/>
      <c r="K112" s="239"/>
      <c r="L112" s="62"/>
      <c r="M112" s="247"/>
      <c r="N112" s="247"/>
      <c r="O112" s="63"/>
      <c r="P112" s="92" t="str">
        <f t="shared" si="185"/>
        <v/>
      </c>
      <c r="Q112" s="93" t="str">
        <f t="shared" si="138"/>
        <v/>
      </c>
      <c r="R112" s="99" t="str">
        <f t="shared" si="186"/>
        <v/>
      </c>
      <c r="S112" s="100" t="str">
        <f t="shared" si="187"/>
        <v/>
      </c>
      <c r="T112" s="95" t="str">
        <f t="shared" si="188"/>
        <v/>
      </c>
      <c r="U112" s="231"/>
      <c r="V112" s="124" t="str">
        <f t="shared" si="189"/>
        <v/>
      </c>
      <c r="W112" s="125" t="str">
        <f t="shared" si="133"/>
        <v/>
      </c>
      <c r="X112" s="126" t="str">
        <f t="shared" si="190"/>
        <v/>
      </c>
      <c r="Y112" s="126" t="str">
        <f>IF($B112="","",VLOOKUP(X112,Depth!$A$4:$B$1004,2,1))</f>
        <v/>
      </c>
      <c r="Z112" s="127" t="str">
        <f t="shared" si="134"/>
        <v/>
      </c>
      <c r="AA112" s="128" t="str">
        <f t="shared" si="135"/>
        <v/>
      </c>
      <c r="AB112" s="129" t="str">
        <f t="shared" si="191"/>
        <v/>
      </c>
      <c r="AC112" s="129" t="str">
        <f t="shared" si="136"/>
        <v/>
      </c>
      <c r="AD112" s="31" t="str">
        <f t="shared" si="192"/>
        <v/>
      </c>
      <c r="AE112" s="128" t="str">
        <f t="shared" si="193"/>
        <v/>
      </c>
      <c r="AF112" s="130" t="str">
        <f t="shared" si="194"/>
        <v/>
      </c>
      <c r="AG112" s="122" t="str">
        <f t="shared" si="195"/>
        <v/>
      </c>
      <c r="AH112" s="131" t="str">
        <f t="shared" si="137"/>
        <v/>
      </c>
      <c r="AI112" s="132" t="str">
        <f t="shared" si="196"/>
        <v/>
      </c>
      <c r="AJ112" s="128"/>
      <c r="AK112" s="159" t="str">
        <f t="shared" si="197"/>
        <v/>
      </c>
      <c r="AL112" s="128" t="str">
        <f t="shared" si="198"/>
        <v/>
      </c>
      <c r="AM112" s="128" t="str">
        <f t="shared" si="199"/>
        <v/>
      </c>
      <c r="AN112" s="128" t="str">
        <f t="shared" si="200"/>
        <v/>
      </c>
      <c r="AO112" s="128" t="str">
        <f t="shared" si="139"/>
        <v/>
      </c>
      <c r="AP112" s="160" t="str">
        <f t="shared" si="201"/>
        <v/>
      </c>
      <c r="AQ112" s="31"/>
      <c r="AR112" s="174" t="str">
        <f>IF($B112="","",Air!$C$17*((J112-K112)/10)^Air!$C$28)</f>
        <v/>
      </c>
      <c r="AS112" s="36" t="str">
        <f>IF($B112="","",IF(E$8=B112,E$7,Air!$C$14/2*AR112^2))</f>
        <v/>
      </c>
      <c r="AT112" s="32" t="str">
        <f t="shared" si="202"/>
        <v/>
      </c>
      <c r="AU112" s="32" t="str">
        <f t="shared" si="203"/>
        <v/>
      </c>
      <c r="AV112" s="32" t="str">
        <f>IF($B112="","",Air!$I$11-AU112*Air!$C$14*Air!$I$10-AS112)</f>
        <v/>
      </c>
      <c r="AW112" s="175" t="str">
        <f t="shared" si="204"/>
        <v/>
      </c>
      <c r="AX112" s="175" t="str">
        <f>IF($B112="","",AW112*Air!$C$14*Air!$I$10)</f>
        <v/>
      </c>
      <c r="AY112" s="176" t="str">
        <f>IF($B112="","",AW112*Air!$D$14*Air!$I$10)</f>
        <v/>
      </c>
      <c r="AZ112" s="62"/>
      <c r="BA112" s="250" t="str">
        <f t="shared" si="140"/>
        <v/>
      </c>
      <c r="BB112" s="128" t="str">
        <f t="shared" si="205"/>
        <v/>
      </c>
      <c r="BC112" s="31" t="str">
        <f t="shared" si="206"/>
        <v/>
      </c>
      <c r="BD112" s="251" t="str">
        <f>IF($B112="","",$AO112*ABS(BC112)/Air!$M$8)</f>
        <v/>
      </c>
      <c r="BE112" s="31" t="str">
        <f t="shared" si="141"/>
        <v/>
      </c>
      <c r="BF112" s="251" t="str">
        <f>IF($B112="","",$AO112*ABS($AF112-BC112)/Air!$M$8)</f>
        <v/>
      </c>
      <c r="BG112" s="31" t="str">
        <f t="shared" si="142"/>
        <v/>
      </c>
      <c r="BH112" s="252" t="str">
        <f t="shared" si="143"/>
        <v/>
      </c>
      <c r="BI112" s="32" t="str">
        <f>IF($B112="","",(($AF112-BC112)/ABS($AF112-BC112))*Air!$D$14*BH112/2*(($AF112-BC112)^2)*$AI112*$C112)</f>
        <v/>
      </c>
      <c r="BJ112" s="32" t="str">
        <f>IF($B112="","",(-BC112/ABS(BC112))*Air!$D$14*BE112/8*(BC112^2)*$AM112*$C112)</f>
        <v/>
      </c>
      <c r="BK112" s="32" t="str">
        <f>IF($B112="","",$AK112*$C112*$E112*Air!$D$14*Air!$I$10)</f>
        <v/>
      </c>
      <c r="BL112" s="32" t="str">
        <f t="shared" si="207"/>
        <v/>
      </c>
      <c r="BM112" s="32" t="str">
        <f t="shared" si="144"/>
        <v/>
      </c>
      <c r="BN112" s="32" t="str">
        <f t="shared" si="208"/>
        <v/>
      </c>
      <c r="BO112" s="254" t="str">
        <f t="shared" si="145"/>
        <v/>
      </c>
      <c r="BP112" s="243"/>
      <c r="BQ112" s="243"/>
      <c r="BR112" s="32" t="str">
        <f t="shared" si="146"/>
        <v/>
      </c>
      <c r="BS112" s="243" t="str">
        <f t="shared" si="147"/>
        <v/>
      </c>
      <c r="BT112" s="243" t="str">
        <f>IF($B112="","",IF(BO112="out",-(BS112*$I112*(2*ABS(BR112)/Air!$D$14)^0.5),(BS112*$I112*(2*ABS(BR112)/Air!$C$14)^0.5)))</f>
        <v/>
      </c>
      <c r="BU112" s="32" t="str">
        <f t="shared" si="148"/>
        <v/>
      </c>
      <c r="BV112" s="217" t="str">
        <f t="shared" si="209"/>
        <v/>
      </c>
      <c r="BW112" s="31" t="str">
        <f t="shared" si="149"/>
        <v/>
      </c>
      <c r="BX112" s="251" t="str">
        <f>IF($B112="","",$AO112*ABS(BW112)/Air!$M$8)</f>
        <v/>
      </c>
      <c r="BY112" s="31" t="str">
        <f t="shared" si="150"/>
        <v/>
      </c>
      <c r="BZ112" s="251" t="str">
        <f>IF($B112="","",$AO112*ABS($AF112-BW112)/Air!$M$8)</f>
        <v/>
      </c>
      <c r="CA112" s="31" t="str">
        <f t="shared" si="151"/>
        <v/>
      </c>
      <c r="CB112" s="31" t="str">
        <f t="shared" si="152"/>
        <v/>
      </c>
      <c r="CC112" s="32" t="str">
        <f>IF($B112="","",(($AF112-BW112)/ABS($AF112-BW112))*Air!$D$14*CB112/2*(($AF112-BW112)^2)*$AI112*$C112)</f>
        <v/>
      </c>
      <c r="CD112" s="32" t="str">
        <f>IF($B112="","",(-BW112/ABS(BW112))*Air!$D$14*BY112/8*(BW112^2)*$AM112*$C112)</f>
        <v/>
      </c>
      <c r="CE112" s="32" t="str">
        <f>IF($B112="","",$AK112*$C112*$E112*Air!$D$14*Air!$I$10)</f>
        <v/>
      </c>
      <c r="CF112" s="32" t="str">
        <f t="shared" si="210"/>
        <v/>
      </c>
      <c r="CG112" s="32" t="str">
        <f t="shared" si="153"/>
        <v/>
      </c>
      <c r="CH112" s="32" t="str">
        <f t="shared" si="211"/>
        <v/>
      </c>
      <c r="CI112" s="254" t="str">
        <f t="shared" si="154"/>
        <v/>
      </c>
      <c r="CJ112" s="243"/>
      <c r="CK112" s="243"/>
      <c r="CL112" s="32" t="str">
        <f t="shared" si="155"/>
        <v/>
      </c>
      <c r="CM112" s="243" t="str">
        <f t="shared" si="156"/>
        <v/>
      </c>
      <c r="CN112" s="243" t="str">
        <f>IF($B112="","",IF(CI112="out",-(CM112*$I112*(2*ABS(CL112)/Air!$D$14)^0.5),(CM112*$I112*(2*ABS(CL112)/Air!$C$14)^0.5)))</f>
        <v/>
      </c>
      <c r="CO112" s="32" t="str">
        <f t="shared" si="157"/>
        <v/>
      </c>
      <c r="CP112" s="217" t="str">
        <f t="shared" si="212"/>
        <v/>
      </c>
      <c r="CQ112" s="31" t="str">
        <f t="shared" si="158"/>
        <v/>
      </c>
      <c r="CR112" s="251" t="str">
        <f>IF($B112="","",$AO112*ABS(CQ112)/Air!$M$8)</f>
        <v/>
      </c>
      <c r="CS112" s="31" t="str">
        <f t="shared" si="159"/>
        <v/>
      </c>
      <c r="CT112" s="251" t="str">
        <f>IF($B112="","",$AO112*ABS($AF112-CQ112)/Air!$M$8)</f>
        <v/>
      </c>
      <c r="CU112" s="31" t="str">
        <f t="shared" si="160"/>
        <v/>
      </c>
      <c r="CV112" s="31" t="str">
        <f t="shared" si="161"/>
        <v/>
      </c>
      <c r="CW112" s="32" t="str">
        <f>IF($B112="","",(($AF112-CQ112)/ABS($AF112-CQ112))*Air!$D$14*CV112/2*(($AF112-CQ112)^2)*$AI112*$C112)</f>
        <v/>
      </c>
      <c r="CX112" s="32" t="str">
        <f>IF($B112="","",(-CQ112/ABS(CQ112))*Air!$D$14*CS112/8*(CQ112^2)*$AM112*$C112)</f>
        <v/>
      </c>
      <c r="CY112" s="32" t="str">
        <f>IF($B112="","",$AK112*$C112*$E112*Air!$D$14*Air!$I$10)</f>
        <v/>
      </c>
      <c r="CZ112" s="32" t="str">
        <f t="shared" si="213"/>
        <v/>
      </c>
      <c r="DA112" s="32" t="str">
        <f t="shared" si="162"/>
        <v/>
      </c>
      <c r="DB112" s="32" t="str">
        <f t="shared" si="214"/>
        <v/>
      </c>
      <c r="DC112" s="254" t="str">
        <f t="shared" si="163"/>
        <v/>
      </c>
      <c r="DD112" s="243"/>
      <c r="DE112" s="243"/>
      <c r="DF112" s="32" t="str">
        <f t="shared" si="164"/>
        <v/>
      </c>
      <c r="DG112" s="243" t="str">
        <f t="shared" si="165"/>
        <v/>
      </c>
      <c r="DH112" s="243" t="str">
        <f>IF($B112="","",IF(DC112="out",-(DG112*$I112*(2*ABS(DF112)/Air!$D$14)^0.5),(DG112*$I112*(2*ABS(DF112)/Air!$C$14)^0.5)))</f>
        <v/>
      </c>
      <c r="DI112" s="32" t="str">
        <f t="shared" si="166"/>
        <v/>
      </c>
      <c r="DJ112" s="217" t="str">
        <f t="shared" si="215"/>
        <v/>
      </c>
      <c r="DK112" s="31" t="str">
        <f t="shared" si="167"/>
        <v/>
      </c>
      <c r="DL112" s="251" t="str">
        <f>IF($B112="","",$AO112*ABS(DK112)/Air!$M$8)</f>
        <v/>
      </c>
      <c r="DM112" s="31" t="str">
        <f t="shared" si="168"/>
        <v/>
      </c>
      <c r="DN112" s="251" t="str">
        <f>IF($B112="","",$AO112*ABS($AF112-DK112)/Air!$M$8)</f>
        <v/>
      </c>
      <c r="DO112" s="31" t="str">
        <f t="shared" si="169"/>
        <v/>
      </c>
      <c r="DP112" s="31" t="str">
        <f t="shared" si="170"/>
        <v/>
      </c>
      <c r="DQ112" s="32" t="str">
        <f>IF($B112="","",(($AF112-DK112)/ABS($AF112-DK112))*Air!$D$14*DP112/2*(($AF112-DK112)^2)*$AI112*$C112)</f>
        <v/>
      </c>
      <c r="DR112" s="32" t="str">
        <f>IF($B112="","",(-DK112/ABS(DK112))*Air!$D$14*DM112/8*(DK112^2)*$AM112*$C112)</f>
        <v/>
      </c>
      <c r="DS112" s="32" t="str">
        <f>IF($B112="","",$AK112*$C112*$E112*Air!$D$14*Air!$I$10)</f>
        <v/>
      </c>
      <c r="DT112" s="32" t="str">
        <f t="shared" si="216"/>
        <v/>
      </c>
      <c r="DU112" s="32" t="str">
        <f t="shared" si="171"/>
        <v/>
      </c>
      <c r="DV112" s="32" t="str">
        <f t="shared" si="217"/>
        <v/>
      </c>
      <c r="DW112" s="254" t="str">
        <f t="shared" si="172"/>
        <v/>
      </c>
      <c r="DX112" s="243"/>
      <c r="DY112" s="243"/>
      <c r="DZ112" s="32" t="str">
        <f t="shared" si="173"/>
        <v/>
      </c>
      <c r="EA112" s="243" t="str">
        <f t="shared" si="174"/>
        <v/>
      </c>
      <c r="EB112" s="243" t="str">
        <f>IF($B112="","",IF(DW112="out",-(EA112*$I112*(2*ABS(DZ112)/Air!$D$14)^0.5),(EA112*$I112*(2*ABS(DZ112)/Air!$C$14)^0.5)))</f>
        <v/>
      </c>
      <c r="EC112" s="32" t="str">
        <f t="shared" si="175"/>
        <v/>
      </c>
      <c r="ED112" s="217" t="str">
        <f t="shared" si="218"/>
        <v/>
      </c>
      <c r="EE112" s="31" t="str">
        <f t="shared" si="176"/>
        <v/>
      </c>
      <c r="EF112" s="251" t="str">
        <f>IF($B112="","",$AO112*ABS(EE112)/Air!$M$8)</f>
        <v/>
      </c>
      <c r="EG112" s="31" t="str">
        <f t="shared" si="177"/>
        <v/>
      </c>
      <c r="EH112" s="251" t="str">
        <f>IF($B112="","",$AO112*ABS($AF112-EE112)/Air!$M$8)</f>
        <v/>
      </c>
      <c r="EI112" s="31" t="str">
        <f t="shared" si="178"/>
        <v/>
      </c>
      <c r="EJ112" s="31" t="str">
        <f t="shared" si="179"/>
        <v/>
      </c>
      <c r="EK112" s="32" t="str">
        <f>IF($B112="","",(($AF112-EE112)/ABS($AF112-EE112))*Air!$D$14*EJ112/2*(($AF112-EE112)^2)*$AI112*$C112)</f>
        <v/>
      </c>
      <c r="EL112" s="32" t="str">
        <f>IF($B112="","",(-EE112/ABS(EE112))*Air!$D$14*EG112/8*(EE112^2)*$AM112*$C112)</f>
        <v/>
      </c>
      <c r="EM112" s="32" t="str">
        <f>IF($B112="","",$AK112*$C112*$E112*Air!$D$14*Air!$I$10)</f>
        <v/>
      </c>
      <c r="EN112" s="32" t="str">
        <f t="shared" si="219"/>
        <v/>
      </c>
      <c r="EO112" s="32" t="str">
        <f t="shared" si="180"/>
        <v/>
      </c>
      <c r="EP112" s="32" t="str">
        <f t="shared" si="220"/>
        <v/>
      </c>
      <c r="EQ112" s="254" t="str">
        <f t="shared" si="181"/>
        <v/>
      </c>
      <c r="ER112" s="243"/>
      <c r="ES112" s="243"/>
      <c r="ET112" s="32" t="str">
        <f t="shared" si="182"/>
        <v/>
      </c>
      <c r="EU112" s="243" t="str">
        <f t="shared" si="183"/>
        <v/>
      </c>
      <c r="EV112" s="243" t="str">
        <f>IF($B112="","",IF(EQ112="out",-(EU112*$I112*(2*ABS(ET112)/Air!$D$14)^0.5),(EU112*$I112*(2*ABS(ET112)/Air!$C$14)^0.5)))</f>
        <v/>
      </c>
      <c r="EW112" s="32" t="str">
        <f t="shared" si="184"/>
        <v/>
      </c>
      <c r="EX112" s="259" t="str">
        <f t="shared" si="221"/>
        <v/>
      </c>
    </row>
    <row r="113" spans="1:154" customFormat="1" x14ac:dyDescent="0.2">
      <c r="A113" s="61"/>
      <c r="B113" s="247"/>
      <c r="C113" s="247"/>
      <c r="D113" s="247"/>
      <c r="E113" s="247"/>
      <c r="F113" s="247"/>
      <c r="G113" s="239"/>
      <c r="H113" s="239"/>
      <c r="I113" s="239"/>
      <c r="J113" s="239"/>
      <c r="K113" s="239"/>
      <c r="L113" s="62"/>
      <c r="M113" s="247"/>
      <c r="N113" s="247"/>
      <c r="O113" s="63"/>
      <c r="P113" s="92" t="str">
        <f t="shared" si="185"/>
        <v/>
      </c>
      <c r="Q113" s="93" t="str">
        <f t="shared" si="138"/>
        <v/>
      </c>
      <c r="R113" s="99" t="str">
        <f t="shared" si="186"/>
        <v/>
      </c>
      <c r="S113" s="100" t="str">
        <f t="shared" si="187"/>
        <v/>
      </c>
      <c r="T113" s="95" t="str">
        <f t="shared" si="188"/>
        <v/>
      </c>
      <c r="U113" s="231"/>
      <c r="V113" s="124" t="str">
        <f t="shared" si="189"/>
        <v/>
      </c>
      <c r="W113" s="125" t="str">
        <f t="shared" si="133"/>
        <v/>
      </c>
      <c r="X113" s="126" t="str">
        <f t="shared" si="190"/>
        <v/>
      </c>
      <c r="Y113" s="126" t="str">
        <f>IF($B113="","",VLOOKUP(X113,Depth!$A$4:$B$1004,2,1))</f>
        <v/>
      </c>
      <c r="Z113" s="127" t="str">
        <f t="shared" si="134"/>
        <v/>
      </c>
      <c r="AA113" s="128" t="str">
        <f t="shared" si="135"/>
        <v/>
      </c>
      <c r="AB113" s="129" t="str">
        <f t="shared" si="191"/>
        <v/>
      </c>
      <c r="AC113" s="129" t="str">
        <f t="shared" si="136"/>
        <v/>
      </c>
      <c r="AD113" s="31" t="str">
        <f t="shared" si="192"/>
        <v/>
      </c>
      <c r="AE113" s="128" t="str">
        <f t="shared" si="193"/>
        <v/>
      </c>
      <c r="AF113" s="130" t="str">
        <f t="shared" si="194"/>
        <v/>
      </c>
      <c r="AG113" s="122" t="str">
        <f t="shared" si="195"/>
        <v/>
      </c>
      <c r="AH113" s="131" t="str">
        <f t="shared" si="137"/>
        <v/>
      </c>
      <c r="AI113" s="132" t="str">
        <f t="shared" si="196"/>
        <v/>
      </c>
      <c r="AJ113" s="128"/>
      <c r="AK113" s="159" t="str">
        <f t="shared" si="197"/>
        <v/>
      </c>
      <c r="AL113" s="128" t="str">
        <f t="shared" si="198"/>
        <v/>
      </c>
      <c r="AM113" s="128" t="str">
        <f t="shared" si="199"/>
        <v/>
      </c>
      <c r="AN113" s="128" t="str">
        <f t="shared" si="200"/>
        <v/>
      </c>
      <c r="AO113" s="128" t="str">
        <f t="shared" si="139"/>
        <v/>
      </c>
      <c r="AP113" s="160" t="str">
        <f t="shared" si="201"/>
        <v/>
      </c>
      <c r="AQ113" s="31"/>
      <c r="AR113" s="174" t="str">
        <f>IF($B113="","",Air!$C$17*((J113-K113)/10)^Air!$C$28)</f>
        <v/>
      </c>
      <c r="AS113" s="36" t="str">
        <f>IF($B113="","",IF(E$8=B113,E$7,Air!$C$14/2*AR113^2))</f>
        <v/>
      </c>
      <c r="AT113" s="32" t="str">
        <f t="shared" si="202"/>
        <v/>
      </c>
      <c r="AU113" s="32" t="str">
        <f t="shared" si="203"/>
        <v/>
      </c>
      <c r="AV113" s="32" t="str">
        <f>IF($B113="","",Air!$I$11-AU113*Air!$C$14*Air!$I$10-AS113)</f>
        <v/>
      </c>
      <c r="AW113" s="175" t="str">
        <f t="shared" si="204"/>
        <v/>
      </c>
      <c r="AX113" s="175" t="str">
        <f>IF($B113="","",AW113*Air!$C$14*Air!$I$10)</f>
        <v/>
      </c>
      <c r="AY113" s="176" t="str">
        <f>IF($B113="","",AW113*Air!$D$14*Air!$I$10)</f>
        <v/>
      </c>
      <c r="AZ113" s="62"/>
      <c r="BA113" s="250" t="str">
        <f t="shared" si="140"/>
        <v/>
      </c>
      <c r="BB113" s="128" t="str">
        <f t="shared" si="205"/>
        <v/>
      </c>
      <c r="BC113" s="31" t="str">
        <f t="shared" si="206"/>
        <v/>
      </c>
      <c r="BD113" s="251" t="str">
        <f>IF($B113="","",$AO113*ABS(BC113)/Air!$M$8)</f>
        <v/>
      </c>
      <c r="BE113" s="31" t="str">
        <f t="shared" si="141"/>
        <v/>
      </c>
      <c r="BF113" s="251" t="str">
        <f>IF($B113="","",$AO113*ABS($AF113-BC113)/Air!$M$8)</f>
        <v/>
      </c>
      <c r="BG113" s="31" t="str">
        <f t="shared" si="142"/>
        <v/>
      </c>
      <c r="BH113" s="252" t="str">
        <f t="shared" si="143"/>
        <v/>
      </c>
      <c r="BI113" s="32" t="str">
        <f>IF($B113="","",(($AF113-BC113)/ABS($AF113-BC113))*Air!$D$14*BH113/2*(($AF113-BC113)^2)*$AI113*$C113)</f>
        <v/>
      </c>
      <c r="BJ113" s="32" t="str">
        <f>IF($B113="","",(-BC113/ABS(BC113))*Air!$D$14*BE113/8*(BC113^2)*$AM113*$C113)</f>
        <v/>
      </c>
      <c r="BK113" s="32" t="str">
        <f>IF($B113="","",$AK113*$C113*$E113*Air!$D$14*Air!$I$10)</f>
        <v/>
      </c>
      <c r="BL113" s="32" t="str">
        <f t="shared" si="207"/>
        <v/>
      </c>
      <c r="BM113" s="32" t="str">
        <f t="shared" si="144"/>
        <v/>
      </c>
      <c r="BN113" s="32" t="str">
        <f t="shared" si="208"/>
        <v/>
      </c>
      <c r="BO113" s="254" t="str">
        <f t="shared" si="145"/>
        <v/>
      </c>
      <c r="BP113" s="243"/>
      <c r="BQ113" s="243"/>
      <c r="BR113" s="32" t="str">
        <f t="shared" si="146"/>
        <v/>
      </c>
      <c r="BS113" s="243" t="str">
        <f t="shared" si="147"/>
        <v/>
      </c>
      <c r="BT113" s="243" t="str">
        <f>IF($B113="","",IF(BO113="out",-(BS113*$I113*(2*ABS(BR113)/Air!$D$14)^0.5),(BS113*$I113*(2*ABS(BR113)/Air!$C$14)^0.5)))</f>
        <v/>
      </c>
      <c r="BU113" s="32" t="str">
        <f t="shared" si="148"/>
        <v/>
      </c>
      <c r="BV113" s="217" t="str">
        <f t="shared" si="209"/>
        <v/>
      </c>
      <c r="BW113" s="31" t="str">
        <f t="shared" si="149"/>
        <v/>
      </c>
      <c r="BX113" s="251" t="str">
        <f>IF($B113="","",$AO113*ABS(BW113)/Air!$M$8)</f>
        <v/>
      </c>
      <c r="BY113" s="31" t="str">
        <f t="shared" si="150"/>
        <v/>
      </c>
      <c r="BZ113" s="251" t="str">
        <f>IF($B113="","",$AO113*ABS($AF113-BW113)/Air!$M$8)</f>
        <v/>
      </c>
      <c r="CA113" s="31" t="str">
        <f t="shared" si="151"/>
        <v/>
      </c>
      <c r="CB113" s="31" t="str">
        <f t="shared" si="152"/>
        <v/>
      </c>
      <c r="CC113" s="32" t="str">
        <f>IF($B113="","",(($AF113-BW113)/ABS($AF113-BW113))*Air!$D$14*CB113/2*(($AF113-BW113)^2)*$AI113*$C113)</f>
        <v/>
      </c>
      <c r="CD113" s="32" t="str">
        <f>IF($B113="","",(-BW113/ABS(BW113))*Air!$D$14*BY113/8*(BW113^2)*$AM113*$C113)</f>
        <v/>
      </c>
      <c r="CE113" s="32" t="str">
        <f>IF($B113="","",$AK113*$C113*$E113*Air!$D$14*Air!$I$10)</f>
        <v/>
      </c>
      <c r="CF113" s="32" t="str">
        <f t="shared" si="210"/>
        <v/>
      </c>
      <c r="CG113" s="32" t="str">
        <f t="shared" si="153"/>
        <v/>
      </c>
      <c r="CH113" s="32" t="str">
        <f t="shared" si="211"/>
        <v/>
      </c>
      <c r="CI113" s="254" t="str">
        <f t="shared" si="154"/>
        <v/>
      </c>
      <c r="CJ113" s="243"/>
      <c r="CK113" s="243"/>
      <c r="CL113" s="32" t="str">
        <f t="shared" si="155"/>
        <v/>
      </c>
      <c r="CM113" s="243" t="str">
        <f t="shared" si="156"/>
        <v/>
      </c>
      <c r="CN113" s="243" t="str">
        <f>IF($B113="","",IF(CI113="out",-(CM113*$I113*(2*ABS(CL113)/Air!$D$14)^0.5),(CM113*$I113*(2*ABS(CL113)/Air!$C$14)^0.5)))</f>
        <v/>
      </c>
      <c r="CO113" s="32" t="str">
        <f t="shared" si="157"/>
        <v/>
      </c>
      <c r="CP113" s="217" t="str">
        <f t="shared" si="212"/>
        <v/>
      </c>
      <c r="CQ113" s="31" t="str">
        <f t="shared" si="158"/>
        <v/>
      </c>
      <c r="CR113" s="251" t="str">
        <f>IF($B113="","",$AO113*ABS(CQ113)/Air!$M$8)</f>
        <v/>
      </c>
      <c r="CS113" s="31" t="str">
        <f t="shared" si="159"/>
        <v/>
      </c>
      <c r="CT113" s="251" t="str">
        <f>IF($B113="","",$AO113*ABS($AF113-CQ113)/Air!$M$8)</f>
        <v/>
      </c>
      <c r="CU113" s="31" t="str">
        <f t="shared" si="160"/>
        <v/>
      </c>
      <c r="CV113" s="31" t="str">
        <f t="shared" si="161"/>
        <v/>
      </c>
      <c r="CW113" s="32" t="str">
        <f>IF($B113="","",(($AF113-CQ113)/ABS($AF113-CQ113))*Air!$D$14*CV113/2*(($AF113-CQ113)^2)*$AI113*$C113)</f>
        <v/>
      </c>
      <c r="CX113" s="32" t="str">
        <f>IF($B113="","",(-CQ113/ABS(CQ113))*Air!$D$14*CS113/8*(CQ113^2)*$AM113*$C113)</f>
        <v/>
      </c>
      <c r="CY113" s="32" t="str">
        <f>IF($B113="","",$AK113*$C113*$E113*Air!$D$14*Air!$I$10)</f>
        <v/>
      </c>
      <c r="CZ113" s="32" t="str">
        <f t="shared" si="213"/>
        <v/>
      </c>
      <c r="DA113" s="32" t="str">
        <f t="shared" si="162"/>
        <v/>
      </c>
      <c r="DB113" s="32" t="str">
        <f t="shared" si="214"/>
        <v/>
      </c>
      <c r="DC113" s="254" t="str">
        <f t="shared" si="163"/>
        <v/>
      </c>
      <c r="DD113" s="243"/>
      <c r="DE113" s="243"/>
      <c r="DF113" s="32" t="str">
        <f t="shared" si="164"/>
        <v/>
      </c>
      <c r="DG113" s="243" t="str">
        <f t="shared" si="165"/>
        <v/>
      </c>
      <c r="DH113" s="243" t="str">
        <f>IF($B113="","",IF(DC113="out",-(DG113*$I113*(2*ABS(DF113)/Air!$D$14)^0.5),(DG113*$I113*(2*ABS(DF113)/Air!$C$14)^0.5)))</f>
        <v/>
      </c>
      <c r="DI113" s="32" t="str">
        <f t="shared" si="166"/>
        <v/>
      </c>
      <c r="DJ113" s="217" t="str">
        <f t="shared" si="215"/>
        <v/>
      </c>
      <c r="DK113" s="31" t="str">
        <f t="shared" si="167"/>
        <v/>
      </c>
      <c r="DL113" s="251" t="str">
        <f>IF($B113="","",$AO113*ABS(DK113)/Air!$M$8)</f>
        <v/>
      </c>
      <c r="DM113" s="31" t="str">
        <f t="shared" si="168"/>
        <v/>
      </c>
      <c r="DN113" s="251" t="str">
        <f>IF($B113="","",$AO113*ABS($AF113-DK113)/Air!$M$8)</f>
        <v/>
      </c>
      <c r="DO113" s="31" t="str">
        <f t="shared" si="169"/>
        <v/>
      </c>
      <c r="DP113" s="31" t="str">
        <f t="shared" si="170"/>
        <v/>
      </c>
      <c r="DQ113" s="32" t="str">
        <f>IF($B113="","",(($AF113-DK113)/ABS($AF113-DK113))*Air!$D$14*DP113/2*(($AF113-DK113)^2)*$AI113*$C113)</f>
        <v/>
      </c>
      <c r="DR113" s="32" t="str">
        <f>IF($B113="","",(-DK113/ABS(DK113))*Air!$D$14*DM113/8*(DK113^2)*$AM113*$C113)</f>
        <v/>
      </c>
      <c r="DS113" s="32" t="str">
        <f>IF($B113="","",$AK113*$C113*$E113*Air!$D$14*Air!$I$10)</f>
        <v/>
      </c>
      <c r="DT113" s="32" t="str">
        <f t="shared" si="216"/>
        <v/>
      </c>
      <c r="DU113" s="32" t="str">
        <f t="shared" si="171"/>
        <v/>
      </c>
      <c r="DV113" s="32" t="str">
        <f t="shared" si="217"/>
        <v/>
      </c>
      <c r="DW113" s="254" t="str">
        <f t="shared" si="172"/>
        <v/>
      </c>
      <c r="DX113" s="243"/>
      <c r="DY113" s="243"/>
      <c r="DZ113" s="32" t="str">
        <f t="shared" si="173"/>
        <v/>
      </c>
      <c r="EA113" s="243" t="str">
        <f t="shared" si="174"/>
        <v/>
      </c>
      <c r="EB113" s="243" t="str">
        <f>IF($B113="","",IF(DW113="out",-(EA113*$I113*(2*ABS(DZ113)/Air!$D$14)^0.5),(EA113*$I113*(2*ABS(DZ113)/Air!$C$14)^0.5)))</f>
        <v/>
      </c>
      <c r="EC113" s="32" t="str">
        <f t="shared" si="175"/>
        <v/>
      </c>
      <c r="ED113" s="217" t="str">
        <f t="shared" si="218"/>
        <v/>
      </c>
      <c r="EE113" s="31" t="str">
        <f t="shared" si="176"/>
        <v/>
      </c>
      <c r="EF113" s="251" t="str">
        <f>IF($B113="","",$AO113*ABS(EE113)/Air!$M$8)</f>
        <v/>
      </c>
      <c r="EG113" s="31" t="str">
        <f t="shared" si="177"/>
        <v/>
      </c>
      <c r="EH113" s="251" t="str">
        <f>IF($B113="","",$AO113*ABS($AF113-EE113)/Air!$M$8)</f>
        <v/>
      </c>
      <c r="EI113" s="31" t="str">
        <f t="shared" si="178"/>
        <v/>
      </c>
      <c r="EJ113" s="31" t="str">
        <f t="shared" si="179"/>
        <v/>
      </c>
      <c r="EK113" s="32" t="str">
        <f>IF($B113="","",(($AF113-EE113)/ABS($AF113-EE113))*Air!$D$14*EJ113/2*(($AF113-EE113)^2)*$AI113*$C113)</f>
        <v/>
      </c>
      <c r="EL113" s="32" t="str">
        <f>IF($B113="","",(-EE113/ABS(EE113))*Air!$D$14*EG113/8*(EE113^2)*$AM113*$C113)</f>
        <v/>
      </c>
      <c r="EM113" s="32" t="str">
        <f>IF($B113="","",$AK113*$C113*$E113*Air!$D$14*Air!$I$10)</f>
        <v/>
      </c>
      <c r="EN113" s="32" t="str">
        <f t="shared" si="219"/>
        <v/>
      </c>
      <c r="EO113" s="32" t="str">
        <f t="shared" si="180"/>
        <v/>
      </c>
      <c r="EP113" s="32" t="str">
        <f t="shared" si="220"/>
        <v/>
      </c>
      <c r="EQ113" s="254" t="str">
        <f t="shared" si="181"/>
        <v/>
      </c>
      <c r="ER113" s="243"/>
      <c r="ES113" s="243"/>
      <c r="ET113" s="32" t="str">
        <f t="shared" si="182"/>
        <v/>
      </c>
      <c r="EU113" s="243" t="str">
        <f t="shared" si="183"/>
        <v/>
      </c>
      <c r="EV113" s="243" t="str">
        <f>IF($B113="","",IF(EQ113="out",-(EU113*$I113*(2*ABS(ET113)/Air!$D$14)^0.5),(EU113*$I113*(2*ABS(ET113)/Air!$C$14)^0.5)))</f>
        <v/>
      </c>
      <c r="EW113" s="32" t="str">
        <f t="shared" si="184"/>
        <v/>
      </c>
      <c r="EX113" s="259" t="str">
        <f t="shared" si="221"/>
        <v/>
      </c>
    </row>
    <row r="114" spans="1:154" customFormat="1" x14ac:dyDescent="0.2">
      <c r="A114" s="61"/>
      <c r="B114" s="247"/>
      <c r="C114" s="247"/>
      <c r="D114" s="247"/>
      <c r="E114" s="247"/>
      <c r="F114" s="247"/>
      <c r="G114" s="239"/>
      <c r="H114" s="239"/>
      <c r="I114" s="239"/>
      <c r="J114" s="239"/>
      <c r="K114" s="239"/>
      <c r="L114" s="62"/>
      <c r="M114" s="247"/>
      <c r="N114" s="247"/>
      <c r="O114" s="63"/>
      <c r="P114" s="92" t="str">
        <f t="shared" si="185"/>
        <v/>
      </c>
      <c r="Q114" s="93" t="str">
        <f t="shared" si="138"/>
        <v/>
      </c>
      <c r="R114" s="99" t="str">
        <f t="shared" si="186"/>
        <v/>
      </c>
      <c r="S114" s="100" t="str">
        <f t="shared" si="187"/>
        <v/>
      </c>
      <c r="T114" s="95" t="str">
        <f t="shared" si="188"/>
        <v/>
      </c>
      <c r="U114" s="231"/>
      <c r="V114" s="124" t="str">
        <f t="shared" si="189"/>
        <v/>
      </c>
      <c r="W114" s="125" t="str">
        <f t="shared" si="133"/>
        <v/>
      </c>
      <c r="X114" s="126" t="str">
        <f t="shared" si="190"/>
        <v/>
      </c>
      <c r="Y114" s="126" t="str">
        <f>IF($B114="","",VLOOKUP(X114,Depth!$A$4:$B$1004,2,1))</f>
        <v/>
      </c>
      <c r="Z114" s="127" t="str">
        <f t="shared" si="134"/>
        <v/>
      </c>
      <c r="AA114" s="128" t="str">
        <f t="shared" si="135"/>
        <v/>
      </c>
      <c r="AB114" s="129" t="str">
        <f t="shared" si="191"/>
        <v/>
      </c>
      <c r="AC114" s="129" t="str">
        <f t="shared" si="136"/>
        <v/>
      </c>
      <c r="AD114" s="31" t="str">
        <f t="shared" si="192"/>
        <v/>
      </c>
      <c r="AE114" s="128" t="str">
        <f t="shared" si="193"/>
        <v/>
      </c>
      <c r="AF114" s="130" t="str">
        <f t="shared" si="194"/>
        <v/>
      </c>
      <c r="AG114" s="122" t="str">
        <f t="shared" si="195"/>
        <v/>
      </c>
      <c r="AH114" s="131" t="str">
        <f t="shared" si="137"/>
        <v/>
      </c>
      <c r="AI114" s="132" t="str">
        <f t="shared" si="196"/>
        <v/>
      </c>
      <c r="AJ114" s="128"/>
      <c r="AK114" s="159" t="str">
        <f t="shared" si="197"/>
        <v/>
      </c>
      <c r="AL114" s="128" t="str">
        <f t="shared" si="198"/>
        <v/>
      </c>
      <c r="AM114" s="128" t="str">
        <f t="shared" si="199"/>
        <v/>
      </c>
      <c r="AN114" s="128" t="str">
        <f t="shared" si="200"/>
        <v/>
      </c>
      <c r="AO114" s="128" t="str">
        <f t="shared" si="139"/>
        <v/>
      </c>
      <c r="AP114" s="160" t="str">
        <f t="shared" si="201"/>
        <v/>
      </c>
      <c r="AQ114" s="31"/>
      <c r="AR114" s="174" t="str">
        <f>IF($B114="","",Air!$C$17*((J114-K114)/10)^Air!$C$28)</f>
        <v/>
      </c>
      <c r="AS114" s="36" t="str">
        <f>IF($B114="","",IF(E$8=B114,E$7,Air!$C$14/2*AR114^2))</f>
        <v/>
      </c>
      <c r="AT114" s="32" t="str">
        <f t="shared" si="202"/>
        <v/>
      </c>
      <c r="AU114" s="32" t="str">
        <f t="shared" si="203"/>
        <v/>
      </c>
      <c r="AV114" s="32" t="str">
        <f>IF($B114="","",Air!$I$11-AU114*Air!$C$14*Air!$I$10-AS114)</f>
        <v/>
      </c>
      <c r="AW114" s="175" t="str">
        <f t="shared" si="204"/>
        <v/>
      </c>
      <c r="AX114" s="175" t="str">
        <f>IF($B114="","",AW114*Air!$C$14*Air!$I$10)</f>
        <v/>
      </c>
      <c r="AY114" s="176" t="str">
        <f>IF($B114="","",AW114*Air!$D$14*Air!$I$10)</f>
        <v/>
      </c>
      <c r="AZ114" s="62"/>
      <c r="BA114" s="250" t="str">
        <f t="shared" si="140"/>
        <v/>
      </c>
      <c r="BB114" s="128" t="str">
        <f t="shared" si="205"/>
        <v/>
      </c>
      <c r="BC114" s="31" t="str">
        <f t="shared" si="206"/>
        <v/>
      </c>
      <c r="BD114" s="251" t="str">
        <f>IF($B114="","",$AO114*ABS(BC114)/Air!$M$8)</f>
        <v/>
      </c>
      <c r="BE114" s="31" t="str">
        <f t="shared" si="141"/>
        <v/>
      </c>
      <c r="BF114" s="251" t="str">
        <f>IF($B114="","",$AO114*ABS($AF114-BC114)/Air!$M$8)</f>
        <v/>
      </c>
      <c r="BG114" s="31" t="str">
        <f t="shared" si="142"/>
        <v/>
      </c>
      <c r="BH114" s="252" t="str">
        <f t="shared" si="143"/>
        <v/>
      </c>
      <c r="BI114" s="32" t="str">
        <f>IF($B114="","",(($AF114-BC114)/ABS($AF114-BC114))*Air!$D$14*BH114/2*(($AF114-BC114)^2)*$AI114*$C114)</f>
        <v/>
      </c>
      <c r="BJ114" s="32" t="str">
        <f>IF($B114="","",(-BC114/ABS(BC114))*Air!$D$14*BE114/8*(BC114^2)*$AM114*$C114)</f>
        <v/>
      </c>
      <c r="BK114" s="32" t="str">
        <f>IF($B114="","",$AK114*$C114*$E114*Air!$D$14*Air!$I$10)</f>
        <v/>
      </c>
      <c r="BL114" s="32" t="str">
        <f t="shared" si="207"/>
        <v/>
      </c>
      <c r="BM114" s="32" t="str">
        <f t="shared" si="144"/>
        <v/>
      </c>
      <c r="BN114" s="32" t="str">
        <f t="shared" si="208"/>
        <v/>
      </c>
      <c r="BO114" s="254" t="str">
        <f t="shared" si="145"/>
        <v/>
      </c>
      <c r="BP114" s="243"/>
      <c r="BQ114" s="243"/>
      <c r="BR114" s="32" t="str">
        <f t="shared" si="146"/>
        <v/>
      </c>
      <c r="BS114" s="243" t="str">
        <f t="shared" si="147"/>
        <v/>
      </c>
      <c r="BT114" s="243" t="str">
        <f>IF($B114="","",IF(BO114="out",-(BS114*$I114*(2*ABS(BR114)/Air!$D$14)^0.5),(BS114*$I114*(2*ABS(BR114)/Air!$C$14)^0.5)))</f>
        <v/>
      </c>
      <c r="BU114" s="32" t="str">
        <f t="shared" si="148"/>
        <v/>
      </c>
      <c r="BV114" s="217" t="str">
        <f t="shared" si="209"/>
        <v/>
      </c>
      <c r="BW114" s="31" t="str">
        <f t="shared" si="149"/>
        <v/>
      </c>
      <c r="BX114" s="251" t="str">
        <f>IF($B114="","",$AO114*ABS(BW114)/Air!$M$8)</f>
        <v/>
      </c>
      <c r="BY114" s="31" t="str">
        <f t="shared" si="150"/>
        <v/>
      </c>
      <c r="BZ114" s="251" t="str">
        <f>IF($B114="","",$AO114*ABS($AF114-BW114)/Air!$M$8)</f>
        <v/>
      </c>
      <c r="CA114" s="31" t="str">
        <f t="shared" si="151"/>
        <v/>
      </c>
      <c r="CB114" s="31" t="str">
        <f t="shared" si="152"/>
        <v/>
      </c>
      <c r="CC114" s="32" t="str">
        <f>IF($B114="","",(($AF114-BW114)/ABS($AF114-BW114))*Air!$D$14*CB114/2*(($AF114-BW114)^2)*$AI114*$C114)</f>
        <v/>
      </c>
      <c r="CD114" s="32" t="str">
        <f>IF($B114="","",(-BW114/ABS(BW114))*Air!$D$14*BY114/8*(BW114^2)*$AM114*$C114)</f>
        <v/>
      </c>
      <c r="CE114" s="32" t="str">
        <f>IF($B114="","",$AK114*$C114*$E114*Air!$D$14*Air!$I$10)</f>
        <v/>
      </c>
      <c r="CF114" s="32" t="str">
        <f t="shared" si="210"/>
        <v/>
      </c>
      <c r="CG114" s="32" t="str">
        <f t="shared" si="153"/>
        <v/>
      </c>
      <c r="CH114" s="32" t="str">
        <f t="shared" si="211"/>
        <v/>
      </c>
      <c r="CI114" s="254" t="str">
        <f t="shared" si="154"/>
        <v/>
      </c>
      <c r="CJ114" s="243"/>
      <c r="CK114" s="243"/>
      <c r="CL114" s="32" t="str">
        <f t="shared" si="155"/>
        <v/>
      </c>
      <c r="CM114" s="243" t="str">
        <f t="shared" si="156"/>
        <v/>
      </c>
      <c r="CN114" s="243" t="str">
        <f>IF($B114="","",IF(CI114="out",-(CM114*$I114*(2*ABS(CL114)/Air!$D$14)^0.5),(CM114*$I114*(2*ABS(CL114)/Air!$C$14)^0.5)))</f>
        <v/>
      </c>
      <c r="CO114" s="32" t="str">
        <f t="shared" si="157"/>
        <v/>
      </c>
      <c r="CP114" s="217" t="str">
        <f t="shared" si="212"/>
        <v/>
      </c>
      <c r="CQ114" s="31" t="str">
        <f t="shared" si="158"/>
        <v/>
      </c>
      <c r="CR114" s="251" t="str">
        <f>IF($B114="","",$AO114*ABS(CQ114)/Air!$M$8)</f>
        <v/>
      </c>
      <c r="CS114" s="31" t="str">
        <f t="shared" si="159"/>
        <v/>
      </c>
      <c r="CT114" s="251" t="str">
        <f>IF($B114="","",$AO114*ABS($AF114-CQ114)/Air!$M$8)</f>
        <v/>
      </c>
      <c r="CU114" s="31" t="str">
        <f t="shared" si="160"/>
        <v/>
      </c>
      <c r="CV114" s="31" t="str">
        <f t="shared" si="161"/>
        <v/>
      </c>
      <c r="CW114" s="32" t="str">
        <f>IF($B114="","",(($AF114-CQ114)/ABS($AF114-CQ114))*Air!$D$14*CV114/2*(($AF114-CQ114)^2)*$AI114*$C114)</f>
        <v/>
      </c>
      <c r="CX114" s="32" t="str">
        <f>IF($B114="","",(-CQ114/ABS(CQ114))*Air!$D$14*CS114/8*(CQ114^2)*$AM114*$C114)</f>
        <v/>
      </c>
      <c r="CY114" s="32" t="str">
        <f>IF($B114="","",$AK114*$C114*$E114*Air!$D$14*Air!$I$10)</f>
        <v/>
      </c>
      <c r="CZ114" s="32" t="str">
        <f t="shared" si="213"/>
        <v/>
      </c>
      <c r="DA114" s="32" t="str">
        <f t="shared" si="162"/>
        <v/>
      </c>
      <c r="DB114" s="32" t="str">
        <f t="shared" si="214"/>
        <v/>
      </c>
      <c r="DC114" s="254" t="str">
        <f t="shared" si="163"/>
        <v/>
      </c>
      <c r="DD114" s="243"/>
      <c r="DE114" s="243"/>
      <c r="DF114" s="32" t="str">
        <f t="shared" si="164"/>
        <v/>
      </c>
      <c r="DG114" s="243" t="str">
        <f t="shared" si="165"/>
        <v/>
      </c>
      <c r="DH114" s="243" t="str">
        <f>IF($B114="","",IF(DC114="out",-(DG114*$I114*(2*ABS(DF114)/Air!$D$14)^0.5),(DG114*$I114*(2*ABS(DF114)/Air!$C$14)^0.5)))</f>
        <v/>
      </c>
      <c r="DI114" s="32" t="str">
        <f t="shared" si="166"/>
        <v/>
      </c>
      <c r="DJ114" s="217" t="str">
        <f t="shared" si="215"/>
        <v/>
      </c>
      <c r="DK114" s="31" t="str">
        <f t="shared" si="167"/>
        <v/>
      </c>
      <c r="DL114" s="251" t="str">
        <f>IF($B114="","",$AO114*ABS(DK114)/Air!$M$8)</f>
        <v/>
      </c>
      <c r="DM114" s="31" t="str">
        <f t="shared" si="168"/>
        <v/>
      </c>
      <c r="DN114" s="251" t="str">
        <f>IF($B114="","",$AO114*ABS($AF114-DK114)/Air!$M$8)</f>
        <v/>
      </c>
      <c r="DO114" s="31" t="str">
        <f t="shared" si="169"/>
        <v/>
      </c>
      <c r="DP114" s="31" t="str">
        <f t="shared" si="170"/>
        <v/>
      </c>
      <c r="DQ114" s="32" t="str">
        <f>IF($B114="","",(($AF114-DK114)/ABS($AF114-DK114))*Air!$D$14*DP114/2*(($AF114-DK114)^2)*$AI114*$C114)</f>
        <v/>
      </c>
      <c r="DR114" s="32" t="str">
        <f>IF($B114="","",(-DK114/ABS(DK114))*Air!$D$14*DM114/8*(DK114^2)*$AM114*$C114)</f>
        <v/>
      </c>
      <c r="DS114" s="32" t="str">
        <f>IF($B114="","",$AK114*$C114*$E114*Air!$D$14*Air!$I$10)</f>
        <v/>
      </c>
      <c r="DT114" s="32" t="str">
        <f t="shared" si="216"/>
        <v/>
      </c>
      <c r="DU114" s="32" t="str">
        <f t="shared" si="171"/>
        <v/>
      </c>
      <c r="DV114" s="32" t="str">
        <f t="shared" si="217"/>
        <v/>
      </c>
      <c r="DW114" s="254" t="str">
        <f t="shared" si="172"/>
        <v/>
      </c>
      <c r="DX114" s="243"/>
      <c r="DY114" s="243"/>
      <c r="DZ114" s="32" t="str">
        <f t="shared" si="173"/>
        <v/>
      </c>
      <c r="EA114" s="243" t="str">
        <f t="shared" si="174"/>
        <v/>
      </c>
      <c r="EB114" s="243" t="str">
        <f>IF($B114="","",IF(DW114="out",-(EA114*$I114*(2*ABS(DZ114)/Air!$D$14)^0.5),(EA114*$I114*(2*ABS(DZ114)/Air!$C$14)^0.5)))</f>
        <v/>
      </c>
      <c r="EC114" s="32" t="str">
        <f t="shared" si="175"/>
        <v/>
      </c>
      <c r="ED114" s="217" t="str">
        <f t="shared" si="218"/>
        <v/>
      </c>
      <c r="EE114" s="31" t="str">
        <f t="shared" si="176"/>
        <v/>
      </c>
      <c r="EF114" s="251" t="str">
        <f>IF($B114="","",$AO114*ABS(EE114)/Air!$M$8)</f>
        <v/>
      </c>
      <c r="EG114" s="31" t="str">
        <f t="shared" si="177"/>
        <v/>
      </c>
      <c r="EH114" s="251" t="str">
        <f>IF($B114="","",$AO114*ABS($AF114-EE114)/Air!$M$8)</f>
        <v/>
      </c>
      <c r="EI114" s="31" t="str">
        <f t="shared" si="178"/>
        <v/>
      </c>
      <c r="EJ114" s="31" t="str">
        <f t="shared" si="179"/>
        <v/>
      </c>
      <c r="EK114" s="32" t="str">
        <f>IF($B114="","",(($AF114-EE114)/ABS($AF114-EE114))*Air!$D$14*EJ114/2*(($AF114-EE114)^2)*$AI114*$C114)</f>
        <v/>
      </c>
      <c r="EL114" s="32" t="str">
        <f>IF($B114="","",(-EE114/ABS(EE114))*Air!$D$14*EG114/8*(EE114^2)*$AM114*$C114)</f>
        <v/>
      </c>
      <c r="EM114" s="32" t="str">
        <f>IF($B114="","",$AK114*$C114*$E114*Air!$D$14*Air!$I$10)</f>
        <v/>
      </c>
      <c r="EN114" s="32" t="str">
        <f t="shared" si="219"/>
        <v/>
      </c>
      <c r="EO114" s="32" t="str">
        <f t="shared" si="180"/>
        <v/>
      </c>
      <c r="EP114" s="32" t="str">
        <f t="shared" si="220"/>
        <v/>
      </c>
      <c r="EQ114" s="254" t="str">
        <f t="shared" si="181"/>
        <v/>
      </c>
      <c r="ER114" s="243"/>
      <c r="ES114" s="243"/>
      <c r="ET114" s="32" t="str">
        <f t="shared" si="182"/>
        <v/>
      </c>
      <c r="EU114" s="243" t="str">
        <f t="shared" si="183"/>
        <v/>
      </c>
      <c r="EV114" s="243" t="str">
        <f>IF($B114="","",IF(EQ114="out",-(EU114*$I114*(2*ABS(ET114)/Air!$D$14)^0.5),(EU114*$I114*(2*ABS(ET114)/Air!$C$14)^0.5)))</f>
        <v/>
      </c>
      <c r="EW114" s="32" t="str">
        <f t="shared" si="184"/>
        <v/>
      </c>
      <c r="EX114" s="259" t="str">
        <f t="shared" si="221"/>
        <v/>
      </c>
    </row>
    <row r="115" spans="1:154" customFormat="1" x14ac:dyDescent="0.2">
      <c r="A115" s="61"/>
      <c r="B115" s="247"/>
      <c r="C115" s="247"/>
      <c r="D115" s="247"/>
      <c r="E115" s="247"/>
      <c r="F115" s="247"/>
      <c r="G115" s="239"/>
      <c r="H115" s="239"/>
      <c r="I115" s="239"/>
      <c r="J115" s="239"/>
      <c r="K115" s="239"/>
      <c r="L115" s="62"/>
      <c r="M115" s="247"/>
      <c r="N115" s="247"/>
      <c r="O115" s="63"/>
      <c r="P115" s="92" t="str">
        <f t="shared" si="185"/>
        <v/>
      </c>
      <c r="Q115" s="93" t="str">
        <f t="shared" si="138"/>
        <v/>
      </c>
      <c r="R115" s="99" t="str">
        <f t="shared" si="186"/>
        <v/>
      </c>
      <c r="S115" s="100" t="str">
        <f t="shared" si="187"/>
        <v/>
      </c>
      <c r="T115" s="95" t="str">
        <f t="shared" si="188"/>
        <v/>
      </c>
      <c r="U115" s="231"/>
      <c r="V115" s="124" t="str">
        <f t="shared" si="189"/>
        <v/>
      </c>
      <c r="W115" s="125" t="str">
        <f t="shared" si="133"/>
        <v/>
      </c>
      <c r="X115" s="126" t="str">
        <f t="shared" si="190"/>
        <v/>
      </c>
      <c r="Y115" s="126" t="str">
        <f>IF($B115="","",VLOOKUP(X115,Depth!$A$4:$B$1004,2,1))</f>
        <v/>
      </c>
      <c r="Z115" s="127" t="str">
        <f t="shared" si="134"/>
        <v/>
      </c>
      <c r="AA115" s="128" t="str">
        <f t="shared" si="135"/>
        <v/>
      </c>
      <c r="AB115" s="129" t="str">
        <f t="shared" si="191"/>
        <v/>
      </c>
      <c r="AC115" s="129" t="str">
        <f t="shared" si="136"/>
        <v/>
      </c>
      <c r="AD115" s="31" t="str">
        <f t="shared" si="192"/>
        <v/>
      </c>
      <c r="AE115" s="128" t="str">
        <f t="shared" si="193"/>
        <v/>
      </c>
      <c r="AF115" s="130" t="str">
        <f t="shared" si="194"/>
        <v/>
      </c>
      <c r="AG115" s="122" t="str">
        <f t="shared" si="195"/>
        <v/>
      </c>
      <c r="AH115" s="131" t="str">
        <f t="shared" si="137"/>
        <v/>
      </c>
      <c r="AI115" s="132" t="str">
        <f t="shared" si="196"/>
        <v/>
      </c>
      <c r="AJ115" s="128"/>
      <c r="AK115" s="159" t="str">
        <f t="shared" si="197"/>
        <v/>
      </c>
      <c r="AL115" s="128" t="str">
        <f t="shared" si="198"/>
        <v/>
      </c>
      <c r="AM115" s="128" t="str">
        <f t="shared" si="199"/>
        <v/>
      </c>
      <c r="AN115" s="128" t="str">
        <f t="shared" si="200"/>
        <v/>
      </c>
      <c r="AO115" s="128" t="str">
        <f t="shared" si="139"/>
        <v/>
      </c>
      <c r="AP115" s="160" t="str">
        <f t="shared" si="201"/>
        <v/>
      </c>
      <c r="AQ115" s="31"/>
      <c r="AR115" s="174" t="str">
        <f>IF($B115="","",Air!$C$17*((J115-K115)/10)^Air!$C$28)</f>
        <v/>
      </c>
      <c r="AS115" s="36" t="str">
        <f>IF($B115="","",IF(E$8=B115,E$7,Air!$C$14/2*AR115^2))</f>
        <v/>
      </c>
      <c r="AT115" s="32" t="str">
        <f t="shared" si="202"/>
        <v/>
      </c>
      <c r="AU115" s="32" t="str">
        <f t="shared" si="203"/>
        <v/>
      </c>
      <c r="AV115" s="32" t="str">
        <f>IF($B115="","",Air!$I$11-AU115*Air!$C$14*Air!$I$10-AS115)</f>
        <v/>
      </c>
      <c r="AW115" s="175" t="str">
        <f t="shared" si="204"/>
        <v/>
      </c>
      <c r="AX115" s="175" t="str">
        <f>IF($B115="","",AW115*Air!$C$14*Air!$I$10)</f>
        <v/>
      </c>
      <c r="AY115" s="176" t="str">
        <f>IF($B115="","",AW115*Air!$D$14*Air!$I$10)</f>
        <v/>
      </c>
      <c r="AZ115" s="62"/>
      <c r="BA115" s="250" t="str">
        <f t="shared" si="140"/>
        <v/>
      </c>
      <c r="BB115" s="128" t="str">
        <f t="shared" si="205"/>
        <v/>
      </c>
      <c r="BC115" s="31" t="str">
        <f t="shared" si="206"/>
        <v/>
      </c>
      <c r="BD115" s="251" t="str">
        <f>IF($B115="","",$AO115*ABS(BC115)/Air!$M$8)</f>
        <v/>
      </c>
      <c r="BE115" s="31" t="str">
        <f t="shared" si="141"/>
        <v/>
      </c>
      <c r="BF115" s="251" t="str">
        <f>IF($B115="","",$AO115*ABS($AF115-BC115)/Air!$M$8)</f>
        <v/>
      </c>
      <c r="BG115" s="31" t="str">
        <f t="shared" si="142"/>
        <v/>
      </c>
      <c r="BH115" s="252" t="str">
        <f t="shared" si="143"/>
        <v/>
      </c>
      <c r="BI115" s="32" t="str">
        <f>IF($B115="","",(($AF115-BC115)/ABS($AF115-BC115))*Air!$D$14*BH115/2*(($AF115-BC115)^2)*$AI115*$C115)</f>
        <v/>
      </c>
      <c r="BJ115" s="32" t="str">
        <f>IF($B115="","",(-BC115/ABS(BC115))*Air!$D$14*BE115/8*(BC115^2)*$AM115*$C115)</f>
        <v/>
      </c>
      <c r="BK115" s="32" t="str">
        <f>IF($B115="","",$AK115*$C115*$E115*Air!$D$14*Air!$I$10)</f>
        <v/>
      </c>
      <c r="BL115" s="32" t="str">
        <f t="shared" si="207"/>
        <v/>
      </c>
      <c r="BM115" s="32" t="str">
        <f t="shared" si="144"/>
        <v/>
      </c>
      <c r="BN115" s="32" t="str">
        <f t="shared" si="208"/>
        <v/>
      </c>
      <c r="BO115" s="254" t="str">
        <f t="shared" si="145"/>
        <v/>
      </c>
      <c r="BP115" s="243"/>
      <c r="BQ115" s="243"/>
      <c r="BR115" s="32" t="str">
        <f t="shared" si="146"/>
        <v/>
      </c>
      <c r="BS115" s="243" t="str">
        <f t="shared" si="147"/>
        <v/>
      </c>
      <c r="BT115" s="243" t="str">
        <f>IF($B115="","",IF(BO115="out",-(BS115*$I115*(2*ABS(BR115)/Air!$D$14)^0.5),(BS115*$I115*(2*ABS(BR115)/Air!$C$14)^0.5)))</f>
        <v/>
      </c>
      <c r="BU115" s="32" t="str">
        <f t="shared" si="148"/>
        <v/>
      </c>
      <c r="BV115" s="217" t="str">
        <f t="shared" si="209"/>
        <v/>
      </c>
      <c r="BW115" s="31" t="str">
        <f t="shared" si="149"/>
        <v/>
      </c>
      <c r="BX115" s="251" t="str">
        <f>IF($B115="","",$AO115*ABS(BW115)/Air!$M$8)</f>
        <v/>
      </c>
      <c r="BY115" s="31" t="str">
        <f t="shared" si="150"/>
        <v/>
      </c>
      <c r="BZ115" s="251" t="str">
        <f>IF($B115="","",$AO115*ABS($AF115-BW115)/Air!$M$8)</f>
        <v/>
      </c>
      <c r="CA115" s="31" t="str">
        <f t="shared" si="151"/>
        <v/>
      </c>
      <c r="CB115" s="31" t="str">
        <f t="shared" si="152"/>
        <v/>
      </c>
      <c r="CC115" s="32" t="str">
        <f>IF($B115="","",(($AF115-BW115)/ABS($AF115-BW115))*Air!$D$14*CB115/2*(($AF115-BW115)^2)*$AI115*$C115)</f>
        <v/>
      </c>
      <c r="CD115" s="32" t="str">
        <f>IF($B115="","",(-BW115/ABS(BW115))*Air!$D$14*BY115/8*(BW115^2)*$AM115*$C115)</f>
        <v/>
      </c>
      <c r="CE115" s="32" t="str">
        <f>IF($B115="","",$AK115*$C115*$E115*Air!$D$14*Air!$I$10)</f>
        <v/>
      </c>
      <c r="CF115" s="32" t="str">
        <f t="shared" si="210"/>
        <v/>
      </c>
      <c r="CG115" s="32" t="str">
        <f t="shared" si="153"/>
        <v/>
      </c>
      <c r="CH115" s="32" t="str">
        <f t="shared" si="211"/>
        <v/>
      </c>
      <c r="CI115" s="254" t="str">
        <f t="shared" si="154"/>
        <v/>
      </c>
      <c r="CJ115" s="243"/>
      <c r="CK115" s="243"/>
      <c r="CL115" s="32" t="str">
        <f t="shared" si="155"/>
        <v/>
      </c>
      <c r="CM115" s="243" t="str">
        <f t="shared" si="156"/>
        <v/>
      </c>
      <c r="CN115" s="243" t="str">
        <f>IF($B115="","",IF(CI115="out",-(CM115*$I115*(2*ABS(CL115)/Air!$D$14)^0.5),(CM115*$I115*(2*ABS(CL115)/Air!$C$14)^0.5)))</f>
        <v/>
      </c>
      <c r="CO115" s="32" t="str">
        <f t="shared" si="157"/>
        <v/>
      </c>
      <c r="CP115" s="217" t="str">
        <f t="shared" si="212"/>
        <v/>
      </c>
      <c r="CQ115" s="31" t="str">
        <f t="shared" si="158"/>
        <v/>
      </c>
      <c r="CR115" s="251" t="str">
        <f>IF($B115="","",$AO115*ABS(CQ115)/Air!$M$8)</f>
        <v/>
      </c>
      <c r="CS115" s="31" t="str">
        <f t="shared" si="159"/>
        <v/>
      </c>
      <c r="CT115" s="251" t="str">
        <f>IF($B115="","",$AO115*ABS($AF115-CQ115)/Air!$M$8)</f>
        <v/>
      </c>
      <c r="CU115" s="31" t="str">
        <f t="shared" si="160"/>
        <v/>
      </c>
      <c r="CV115" s="31" t="str">
        <f t="shared" si="161"/>
        <v/>
      </c>
      <c r="CW115" s="32" t="str">
        <f>IF($B115="","",(($AF115-CQ115)/ABS($AF115-CQ115))*Air!$D$14*CV115/2*(($AF115-CQ115)^2)*$AI115*$C115)</f>
        <v/>
      </c>
      <c r="CX115" s="32" t="str">
        <f>IF($B115="","",(-CQ115/ABS(CQ115))*Air!$D$14*CS115/8*(CQ115^2)*$AM115*$C115)</f>
        <v/>
      </c>
      <c r="CY115" s="32" t="str">
        <f>IF($B115="","",$AK115*$C115*$E115*Air!$D$14*Air!$I$10)</f>
        <v/>
      </c>
      <c r="CZ115" s="32" t="str">
        <f t="shared" si="213"/>
        <v/>
      </c>
      <c r="DA115" s="32" t="str">
        <f t="shared" si="162"/>
        <v/>
      </c>
      <c r="DB115" s="32" t="str">
        <f t="shared" si="214"/>
        <v/>
      </c>
      <c r="DC115" s="254" t="str">
        <f t="shared" si="163"/>
        <v/>
      </c>
      <c r="DD115" s="243"/>
      <c r="DE115" s="243"/>
      <c r="DF115" s="32" t="str">
        <f t="shared" si="164"/>
        <v/>
      </c>
      <c r="DG115" s="243" t="str">
        <f t="shared" si="165"/>
        <v/>
      </c>
      <c r="DH115" s="243" t="str">
        <f>IF($B115="","",IF(DC115="out",-(DG115*$I115*(2*ABS(DF115)/Air!$D$14)^0.5),(DG115*$I115*(2*ABS(DF115)/Air!$C$14)^0.5)))</f>
        <v/>
      </c>
      <c r="DI115" s="32" t="str">
        <f t="shared" si="166"/>
        <v/>
      </c>
      <c r="DJ115" s="217" t="str">
        <f t="shared" si="215"/>
        <v/>
      </c>
      <c r="DK115" s="31" t="str">
        <f t="shared" si="167"/>
        <v/>
      </c>
      <c r="DL115" s="251" t="str">
        <f>IF($B115="","",$AO115*ABS(DK115)/Air!$M$8)</f>
        <v/>
      </c>
      <c r="DM115" s="31" t="str">
        <f t="shared" si="168"/>
        <v/>
      </c>
      <c r="DN115" s="251" t="str">
        <f>IF($B115="","",$AO115*ABS($AF115-DK115)/Air!$M$8)</f>
        <v/>
      </c>
      <c r="DO115" s="31" t="str">
        <f t="shared" si="169"/>
        <v/>
      </c>
      <c r="DP115" s="31" t="str">
        <f t="shared" si="170"/>
        <v/>
      </c>
      <c r="DQ115" s="32" t="str">
        <f>IF($B115="","",(($AF115-DK115)/ABS($AF115-DK115))*Air!$D$14*DP115/2*(($AF115-DK115)^2)*$AI115*$C115)</f>
        <v/>
      </c>
      <c r="DR115" s="32" t="str">
        <f>IF($B115="","",(-DK115/ABS(DK115))*Air!$D$14*DM115/8*(DK115^2)*$AM115*$C115)</f>
        <v/>
      </c>
      <c r="DS115" s="32" t="str">
        <f>IF($B115="","",$AK115*$C115*$E115*Air!$D$14*Air!$I$10)</f>
        <v/>
      </c>
      <c r="DT115" s="32" t="str">
        <f t="shared" si="216"/>
        <v/>
      </c>
      <c r="DU115" s="32" t="str">
        <f t="shared" si="171"/>
        <v/>
      </c>
      <c r="DV115" s="32" t="str">
        <f t="shared" si="217"/>
        <v/>
      </c>
      <c r="DW115" s="254" t="str">
        <f t="shared" si="172"/>
        <v/>
      </c>
      <c r="DX115" s="243"/>
      <c r="DY115" s="243"/>
      <c r="DZ115" s="32" t="str">
        <f t="shared" si="173"/>
        <v/>
      </c>
      <c r="EA115" s="243" t="str">
        <f t="shared" si="174"/>
        <v/>
      </c>
      <c r="EB115" s="243" t="str">
        <f>IF($B115="","",IF(DW115="out",-(EA115*$I115*(2*ABS(DZ115)/Air!$D$14)^0.5),(EA115*$I115*(2*ABS(DZ115)/Air!$C$14)^0.5)))</f>
        <v/>
      </c>
      <c r="EC115" s="32" t="str">
        <f t="shared" si="175"/>
        <v/>
      </c>
      <c r="ED115" s="217" t="str">
        <f t="shared" si="218"/>
        <v/>
      </c>
      <c r="EE115" s="31" t="str">
        <f t="shared" si="176"/>
        <v/>
      </c>
      <c r="EF115" s="251" t="str">
        <f>IF($B115="","",$AO115*ABS(EE115)/Air!$M$8)</f>
        <v/>
      </c>
      <c r="EG115" s="31" t="str">
        <f t="shared" si="177"/>
        <v/>
      </c>
      <c r="EH115" s="251" t="str">
        <f>IF($B115="","",$AO115*ABS($AF115-EE115)/Air!$M$8)</f>
        <v/>
      </c>
      <c r="EI115" s="31" t="str">
        <f t="shared" si="178"/>
        <v/>
      </c>
      <c r="EJ115" s="31" t="str">
        <f t="shared" si="179"/>
        <v/>
      </c>
      <c r="EK115" s="32" t="str">
        <f>IF($B115="","",(($AF115-EE115)/ABS($AF115-EE115))*Air!$D$14*EJ115/2*(($AF115-EE115)^2)*$AI115*$C115)</f>
        <v/>
      </c>
      <c r="EL115" s="32" t="str">
        <f>IF($B115="","",(-EE115/ABS(EE115))*Air!$D$14*EG115/8*(EE115^2)*$AM115*$C115)</f>
        <v/>
      </c>
      <c r="EM115" s="32" t="str">
        <f>IF($B115="","",$AK115*$C115*$E115*Air!$D$14*Air!$I$10)</f>
        <v/>
      </c>
      <c r="EN115" s="32" t="str">
        <f t="shared" si="219"/>
        <v/>
      </c>
      <c r="EO115" s="32" t="str">
        <f t="shared" si="180"/>
        <v/>
      </c>
      <c r="EP115" s="32" t="str">
        <f t="shared" si="220"/>
        <v/>
      </c>
      <c r="EQ115" s="254" t="str">
        <f t="shared" si="181"/>
        <v/>
      </c>
      <c r="ER115" s="243"/>
      <c r="ES115" s="243"/>
      <c r="ET115" s="32" t="str">
        <f t="shared" si="182"/>
        <v/>
      </c>
      <c r="EU115" s="243" t="str">
        <f t="shared" si="183"/>
        <v/>
      </c>
      <c r="EV115" s="243" t="str">
        <f>IF($B115="","",IF(EQ115="out",-(EU115*$I115*(2*ABS(ET115)/Air!$D$14)^0.5),(EU115*$I115*(2*ABS(ET115)/Air!$C$14)^0.5)))</f>
        <v/>
      </c>
      <c r="EW115" s="32" t="str">
        <f t="shared" si="184"/>
        <v/>
      </c>
      <c r="EX115" s="259" t="str">
        <f t="shared" si="221"/>
        <v/>
      </c>
    </row>
    <row r="116" spans="1:154" customFormat="1" x14ac:dyDescent="0.2">
      <c r="A116" s="61"/>
      <c r="B116" s="247"/>
      <c r="C116" s="247"/>
      <c r="D116" s="247"/>
      <c r="E116" s="247"/>
      <c r="F116" s="247"/>
      <c r="G116" s="239"/>
      <c r="H116" s="239"/>
      <c r="I116" s="239"/>
      <c r="J116" s="239"/>
      <c r="K116" s="239"/>
      <c r="L116" s="62"/>
      <c r="M116" s="247"/>
      <c r="N116" s="247"/>
      <c r="O116" s="63"/>
      <c r="P116" s="92" t="str">
        <f t="shared" si="185"/>
        <v/>
      </c>
      <c r="Q116" s="93" t="str">
        <f t="shared" si="138"/>
        <v/>
      </c>
      <c r="R116" s="99" t="str">
        <f t="shared" si="186"/>
        <v/>
      </c>
      <c r="S116" s="100" t="str">
        <f t="shared" si="187"/>
        <v/>
      </c>
      <c r="T116" s="95" t="str">
        <f t="shared" si="188"/>
        <v/>
      </c>
      <c r="U116" s="231"/>
      <c r="V116" s="124" t="str">
        <f t="shared" si="189"/>
        <v/>
      </c>
      <c r="W116" s="125" t="str">
        <f t="shared" si="133"/>
        <v/>
      </c>
      <c r="X116" s="126" t="str">
        <f t="shared" si="190"/>
        <v/>
      </c>
      <c r="Y116" s="126" t="str">
        <f>IF($B116="","",VLOOKUP(X116,Depth!$A$4:$B$1004,2,1))</f>
        <v/>
      </c>
      <c r="Z116" s="127" t="str">
        <f t="shared" si="134"/>
        <v/>
      </c>
      <c r="AA116" s="128" t="str">
        <f t="shared" si="135"/>
        <v/>
      </c>
      <c r="AB116" s="129" t="str">
        <f t="shared" si="191"/>
        <v/>
      </c>
      <c r="AC116" s="129" t="str">
        <f t="shared" si="136"/>
        <v/>
      </c>
      <c r="AD116" s="31" t="str">
        <f t="shared" si="192"/>
        <v/>
      </c>
      <c r="AE116" s="128" t="str">
        <f t="shared" si="193"/>
        <v/>
      </c>
      <c r="AF116" s="130" t="str">
        <f t="shared" si="194"/>
        <v/>
      </c>
      <c r="AG116" s="122" t="str">
        <f t="shared" si="195"/>
        <v/>
      </c>
      <c r="AH116" s="131" t="str">
        <f t="shared" si="137"/>
        <v/>
      </c>
      <c r="AI116" s="132" t="str">
        <f t="shared" si="196"/>
        <v/>
      </c>
      <c r="AJ116" s="128"/>
      <c r="AK116" s="159" t="str">
        <f t="shared" si="197"/>
        <v/>
      </c>
      <c r="AL116" s="128" t="str">
        <f t="shared" si="198"/>
        <v/>
      </c>
      <c r="AM116" s="128" t="str">
        <f t="shared" si="199"/>
        <v/>
      </c>
      <c r="AN116" s="128" t="str">
        <f t="shared" si="200"/>
        <v/>
      </c>
      <c r="AO116" s="128" t="str">
        <f t="shared" si="139"/>
        <v/>
      </c>
      <c r="AP116" s="160" t="str">
        <f t="shared" si="201"/>
        <v/>
      </c>
      <c r="AQ116" s="31"/>
      <c r="AR116" s="174" t="str">
        <f>IF($B116="","",Air!$C$17*((J116-K116)/10)^Air!$C$28)</f>
        <v/>
      </c>
      <c r="AS116" s="36" t="str">
        <f>IF($B116="","",IF(E$8=B116,E$7,Air!$C$14/2*AR116^2))</f>
        <v/>
      </c>
      <c r="AT116" s="32" t="str">
        <f t="shared" si="202"/>
        <v/>
      </c>
      <c r="AU116" s="32" t="str">
        <f t="shared" si="203"/>
        <v/>
      </c>
      <c r="AV116" s="32" t="str">
        <f>IF($B116="","",Air!$I$11-AU116*Air!$C$14*Air!$I$10-AS116)</f>
        <v/>
      </c>
      <c r="AW116" s="175" t="str">
        <f t="shared" si="204"/>
        <v/>
      </c>
      <c r="AX116" s="175" t="str">
        <f>IF($B116="","",AW116*Air!$C$14*Air!$I$10)</f>
        <v/>
      </c>
      <c r="AY116" s="176" t="str">
        <f>IF($B116="","",AW116*Air!$D$14*Air!$I$10)</f>
        <v/>
      </c>
      <c r="AZ116" s="62"/>
      <c r="BA116" s="250" t="str">
        <f t="shared" si="140"/>
        <v/>
      </c>
      <c r="BB116" s="128" t="str">
        <f t="shared" si="205"/>
        <v/>
      </c>
      <c r="BC116" s="31" t="str">
        <f t="shared" si="206"/>
        <v/>
      </c>
      <c r="BD116" s="251" t="str">
        <f>IF($B116="","",$AO116*ABS(BC116)/Air!$M$8)</f>
        <v/>
      </c>
      <c r="BE116" s="31" t="str">
        <f t="shared" si="141"/>
        <v/>
      </c>
      <c r="BF116" s="251" t="str">
        <f>IF($B116="","",$AO116*ABS($AF116-BC116)/Air!$M$8)</f>
        <v/>
      </c>
      <c r="BG116" s="31" t="str">
        <f t="shared" si="142"/>
        <v/>
      </c>
      <c r="BH116" s="252" t="str">
        <f t="shared" si="143"/>
        <v/>
      </c>
      <c r="BI116" s="32" t="str">
        <f>IF($B116="","",(($AF116-BC116)/ABS($AF116-BC116))*Air!$D$14*BH116/2*(($AF116-BC116)^2)*$AI116*$C116)</f>
        <v/>
      </c>
      <c r="BJ116" s="32" t="str">
        <f>IF($B116="","",(-BC116/ABS(BC116))*Air!$D$14*BE116/8*(BC116^2)*$AM116*$C116)</f>
        <v/>
      </c>
      <c r="BK116" s="32" t="str">
        <f>IF($B116="","",$AK116*$C116*$E116*Air!$D$14*Air!$I$10)</f>
        <v/>
      </c>
      <c r="BL116" s="32" t="str">
        <f t="shared" si="207"/>
        <v/>
      </c>
      <c r="BM116" s="32" t="str">
        <f t="shared" si="144"/>
        <v/>
      </c>
      <c r="BN116" s="32" t="str">
        <f t="shared" si="208"/>
        <v/>
      </c>
      <c r="BO116" s="254" t="str">
        <f t="shared" si="145"/>
        <v/>
      </c>
      <c r="BP116" s="243"/>
      <c r="BQ116" s="243"/>
      <c r="BR116" s="32" t="str">
        <f t="shared" si="146"/>
        <v/>
      </c>
      <c r="BS116" s="243" t="str">
        <f t="shared" si="147"/>
        <v/>
      </c>
      <c r="BT116" s="243" t="str">
        <f>IF($B116="","",IF(BO116="out",-(BS116*$I116*(2*ABS(BR116)/Air!$D$14)^0.5),(BS116*$I116*(2*ABS(BR116)/Air!$C$14)^0.5)))</f>
        <v/>
      </c>
      <c r="BU116" s="32" t="str">
        <f t="shared" si="148"/>
        <v/>
      </c>
      <c r="BV116" s="217" t="str">
        <f t="shared" si="209"/>
        <v/>
      </c>
      <c r="BW116" s="31" t="str">
        <f t="shared" si="149"/>
        <v/>
      </c>
      <c r="BX116" s="251" t="str">
        <f>IF($B116="","",$AO116*ABS(BW116)/Air!$M$8)</f>
        <v/>
      </c>
      <c r="BY116" s="31" t="str">
        <f t="shared" si="150"/>
        <v/>
      </c>
      <c r="BZ116" s="251" t="str">
        <f>IF($B116="","",$AO116*ABS($AF116-BW116)/Air!$M$8)</f>
        <v/>
      </c>
      <c r="CA116" s="31" t="str">
        <f t="shared" si="151"/>
        <v/>
      </c>
      <c r="CB116" s="31" t="str">
        <f t="shared" si="152"/>
        <v/>
      </c>
      <c r="CC116" s="32" t="str">
        <f>IF($B116="","",(($AF116-BW116)/ABS($AF116-BW116))*Air!$D$14*CB116/2*(($AF116-BW116)^2)*$AI116*$C116)</f>
        <v/>
      </c>
      <c r="CD116" s="32" t="str">
        <f>IF($B116="","",(-BW116/ABS(BW116))*Air!$D$14*BY116/8*(BW116^2)*$AM116*$C116)</f>
        <v/>
      </c>
      <c r="CE116" s="32" t="str">
        <f>IF($B116="","",$AK116*$C116*$E116*Air!$D$14*Air!$I$10)</f>
        <v/>
      </c>
      <c r="CF116" s="32" t="str">
        <f t="shared" si="210"/>
        <v/>
      </c>
      <c r="CG116" s="32" t="str">
        <f t="shared" si="153"/>
        <v/>
      </c>
      <c r="CH116" s="32" t="str">
        <f t="shared" si="211"/>
        <v/>
      </c>
      <c r="CI116" s="254" t="str">
        <f t="shared" si="154"/>
        <v/>
      </c>
      <c r="CJ116" s="243"/>
      <c r="CK116" s="243"/>
      <c r="CL116" s="32" t="str">
        <f t="shared" si="155"/>
        <v/>
      </c>
      <c r="CM116" s="243" t="str">
        <f t="shared" si="156"/>
        <v/>
      </c>
      <c r="CN116" s="243" t="str">
        <f>IF($B116="","",IF(CI116="out",-(CM116*$I116*(2*ABS(CL116)/Air!$D$14)^0.5),(CM116*$I116*(2*ABS(CL116)/Air!$C$14)^0.5)))</f>
        <v/>
      </c>
      <c r="CO116" s="32" t="str">
        <f t="shared" si="157"/>
        <v/>
      </c>
      <c r="CP116" s="217" t="str">
        <f t="shared" si="212"/>
        <v/>
      </c>
      <c r="CQ116" s="31" t="str">
        <f t="shared" si="158"/>
        <v/>
      </c>
      <c r="CR116" s="251" t="str">
        <f>IF($B116="","",$AO116*ABS(CQ116)/Air!$M$8)</f>
        <v/>
      </c>
      <c r="CS116" s="31" t="str">
        <f t="shared" si="159"/>
        <v/>
      </c>
      <c r="CT116" s="251" t="str">
        <f>IF($B116="","",$AO116*ABS($AF116-CQ116)/Air!$M$8)</f>
        <v/>
      </c>
      <c r="CU116" s="31" t="str">
        <f t="shared" si="160"/>
        <v/>
      </c>
      <c r="CV116" s="31" t="str">
        <f t="shared" si="161"/>
        <v/>
      </c>
      <c r="CW116" s="32" t="str">
        <f>IF($B116="","",(($AF116-CQ116)/ABS($AF116-CQ116))*Air!$D$14*CV116/2*(($AF116-CQ116)^2)*$AI116*$C116)</f>
        <v/>
      </c>
      <c r="CX116" s="32" t="str">
        <f>IF($B116="","",(-CQ116/ABS(CQ116))*Air!$D$14*CS116/8*(CQ116^2)*$AM116*$C116)</f>
        <v/>
      </c>
      <c r="CY116" s="32" t="str">
        <f>IF($B116="","",$AK116*$C116*$E116*Air!$D$14*Air!$I$10)</f>
        <v/>
      </c>
      <c r="CZ116" s="32" t="str">
        <f t="shared" si="213"/>
        <v/>
      </c>
      <c r="DA116" s="32" t="str">
        <f t="shared" si="162"/>
        <v/>
      </c>
      <c r="DB116" s="32" t="str">
        <f t="shared" si="214"/>
        <v/>
      </c>
      <c r="DC116" s="254" t="str">
        <f t="shared" si="163"/>
        <v/>
      </c>
      <c r="DD116" s="243"/>
      <c r="DE116" s="243"/>
      <c r="DF116" s="32" t="str">
        <f t="shared" si="164"/>
        <v/>
      </c>
      <c r="DG116" s="243" t="str">
        <f t="shared" si="165"/>
        <v/>
      </c>
      <c r="DH116" s="243" t="str">
        <f>IF($B116="","",IF(DC116="out",-(DG116*$I116*(2*ABS(DF116)/Air!$D$14)^0.5),(DG116*$I116*(2*ABS(DF116)/Air!$C$14)^0.5)))</f>
        <v/>
      </c>
      <c r="DI116" s="32" t="str">
        <f t="shared" si="166"/>
        <v/>
      </c>
      <c r="DJ116" s="217" t="str">
        <f t="shared" si="215"/>
        <v/>
      </c>
      <c r="DK116" s="31" t="str">
        <f t="shared" si="167"/>
        <v/>
      </c>
      <c r="DL116" s="251" t="str">
        <f>IF($B116="","",$AO116*ABS(DK116)/Air!$M$8)</f>
        <v/>
      </c>
      <c r="DM116" s="31" t="str">
        <f t="shared" si="168"/>
        <v/>
      </c>
      <c r="DN116" s="251" t="str">
        <f>IF($B116="","",$AO116*ABS($AF116-DK116)/Air!$M$8)</f>
        <v/>
      </c>
      <c r="DO116" s="31" t="str">
        <f t="shared" si="169"/>
        <v/>
      </c>
      <c r="DP116" s="31" t="str">
        <f t="shared" si="170"/>
        <v/>
      </c>
      <c r="DQ116" s="32" t="str">
        <f>IF($B116="","",(($AF116-DK116)/ABS($AF116-DK116))*Air!$D$14*DP116/2*(($AF116-DK116)^2)*$AI116*$C116)</f>
        <v/>
      </c>
      <c r="DR116" s="32" t="str">
        <f>IF($B116="","",(-DK116/ABS(DK116))*Air!$D$14*DM116/8*(DK116^2)*$AM116*$C116)</f>
        <v/>
      </c>
      <c r="DS116" s="32" t="str">
        <f>IF($B116="","",$AK116*$C116*$E116*Air!$D$14*Air!$I$10)</f>
        <v/>
      </c>
      <c r="DT116" s="32" t="str">
        <f t="shared" si="216"/>
        <v/>
      </c>
      <c r="DU116" s="32" t="str">
        <f t="shared" si="171"/>
        <v/>
      </c>
      <c r="DV116" s="32" t="str">
        <f t="shared" si="217"/>
        <v/>
      </c>
      <c r="DW116" s="254" t="str">
        <f t="shared" si="172"/>
        <v/>
      </c>
      <c r="DX116" s="243"/>
      <c r="DY116" s="243"/>
      <c r="DZ116" s="32" t="str">
        <f t="shared" si="173"/>
        <v/>
      </c>
      <c r="EA116" s="243" t="str">
        <f t="shared" si="174"/>
        <v/>
      </c>
      <c r="EB116" s="243" t="str">
        <f>IF($B116="","",IF(DW116="out",-(EA116*$I116*(2*ABS(DZ116)/Air!$D$14)^0.5),(EA116*$I116*(2*ABS(DZ116)/Air!$C$14)^0.5)))</f>
        <v/>
      </c>
      <c r="EC116" s="32" t="str">
        <f t="shared" si="175"/>
        <v/>
      </c>
      <c r="ED116" s="217" t="str">
        <f t="shared" si="218"/>
        <v/>
      </c>
      <c r="EE116" s="31" t="str">
        <f t="shared" si="176"/>
        <v/>
      </c>
      <c r="EF116" s="251" t="str">
        <f>IF($B116="","",$AO116*ABS(EE116)/Air!$M$8)</f>
        <v/>
      </c>
      <c r="EG116" s="31" t="str">
        <f t="shared" si="177"/>
        <v/>
      </c>
      <c r="EH116" s="251" t="str">
        <f>IF($B116="","",$AO116*ABS($AF116-EE116)/Air!$M$8)</f>
        <v/>
      </c>
      <c r="EI116" s="31" t="str">
        <f t="shared" si="178"/>
        <v/>
      </c>
      <c r="EJ116" s="31" t="str">
        <f t="shared" si="179"/>
        <v/>
      </c>
      <c r="EK116" s="32" t="str">
        <f>IF($B116="","",(($AF116-EE116)/ABS($AF116-EE116))*Air!$D$14*EJ116/2*(($AF116-EE116)^2)*$AI116*$C116)</f>
        <v/>
      </c>
      <c r="EL116" s="32" t="str">
        <f>IF($B116="","",(-EE116/ABS(EE116))*Air!$D$14*EG116/8*(EE116^2)*$AM116*$C116)</f>
        <v/>
      </c>
      <c r="EM116" s="32" t="str">
        <f>IF($B116="","",$AK116*$C116*$E116*Air!$D$14*Air!$I$10)</f>
        <v/>
      </c>
      <c r="EN116" s="32" t="str">
        <f t="shared" si="219"/>
        <v/>
      </c>
      <c r="EO116" s="32" t="str">
        <f t="shared" si="180"/>
        <v/>
      </c>
      <c r="EP116" s="32" t="str">
        <f t="shared" si="220"/>
        <v/>
      </c>
      <c r="EQ116" s="254" t="str">
        <f t="shared" si="181"/>
        <v/>
      </c>
      <c r="ER116" s="243"/>
      <c r="ES116" s="243"/>
      <c r="ET116" s="32" t="str">
        <f t="shared" si="182"/>
        <v/>
      </c>
      <c r="EU116" s="243" t="str">
        <f t="shared" si="183"/>
        <v/>
      </c>
      <c r="EV116" s="243" t="str">
        <f>IF($B116="","",IF(EQ116="out",-(EU116*$I116*(2*ABS(ET116)/Air!$D$14)^0.5),(EU116*$I116*(2*ABS(ET116)/Air!$C$14)^0.5)))</f>
        <v/>
      </c>
      <c r="EW116" s="32" t="str">
        <f t="shared" si="184"/>
        <v/>
      </c>
      <c r="EX116" s="259" t="str">
        <f t="shared" si="221"/>
        <v/>
      </c>
    </row>
    <row r="117" spans="1:154" customFormat="1" x14ac:dyDescent="0.2">
      <c r="A117" s="61"/>
      <c r="B117" s="247"/>
      <c r="C117" s="247"/>
      <c r="D117" s="247"/>
      <c r="E117" s="247"/>
      <c r="F117" s="247"/>
      <c r="G117" s="239"/>
      <c r="H117" s="239"/>
      <c r="I117" s="239"/>
      <c r="J117" s="239"/>
      <c r="K117" s="239"/>
      <c r="L117" s="62"/>
      <c r="M117" s="247"/>
      <c r="N117" s="247"/>
      <c r="O117" s="63"/>
      <c r="P117" s="92" t="str">
        <f t="shared" si="185"/>
        <v/>
      </c>
      <c r="Q117" s="93" t="str">
        <f t="shared" si="138"/>
        <v/>
      </c>
      <c r="R117" s="99" t="str">
        <f t="shared" si="186"/>
        <v/>
      </c>
      <c r="S117" s="100" t="str">
        <f t="shared" si="187"/>
        <v/>
      </c>
      <c r="T117" s="95" t="str">
        <f t="shared" si="188"/>
        <v/>
      </c>
      <c r="U117" s="231"/>
      <c r="V117" s="124" t="str">
        <f t="shared" si="189"/>
        <v/>
      </c>
      <c r="W117" s="125" t="str">
        <f t="shared" si="133"/>
        <v/>
      </c>
      <c r="X117" s="126" t="str">
        <f t="shared" si="190"/>
        <v/>
      </c>
      <c r="Y117" s="126" t="str">
        <f>IF($B117="","",VLOOKUP(X117,Depth!$A$4:$B$1004,2,1))</f>
        <v/>
      </c>
      <c r="Z117" s="127" t="str">
        <f t="shared" si="134"/>
        <v/>
      </c>
      <c r="AA117" s="128" t="str">
        <f t="shared" si="135"/>
        <v/>
      </c>
      <c r="AB117" s="129" t="str">
        <f t="shared" si="191"/>
        <v/>
      </c>
      <c r="AC117" s="129" t="str">
        <f t="shared" si="136"/>
        <v/>
      </c>
      <c r="AD117" s="31" t="str">
        <f t="shared" si="192"/>
        <v/>
      </c>
      <c r="AE117" s="128" t="str">
        <f t="shared" si="193"/>
        <v/>
      </c>
      <c r="AF117" s="130" t="str">
        <f t="shared" si="194"/>
        <v/>
      </c>
      <c r="AG117" s="122" t="str">
        <f t="shared" si="195"/>
        <v/>
      </c>
      <c r="AH117" s="131" t="str">
        <f t="shared" si="137"/>
        <v/>
      </c>
      <c r="AI117" s="132" t="str">
        <f t="shared" si="196"/>
        <v/>
      </c>
      <c r="AJ117" s="128"/>
      <c r="AK117" s="159" t="str">
        <f t="shared" si="197"/>
        <v/>
      </c>
      <c r="AL117" s="128" t="str">
        <f t="shared" si="198"/>
        <v/>
      </c>
      <c r="AM117" s="128" t="str">
        <f t="shared" si="199"/>
        <v/>
      </c>
      <c r="AN117" s="128" t="str">
        <f t="shared" si="200"/>
        <v/>
      </c>
      <c r="AO117" s="128" t="str">
        <f t="shared" si="139"/>
        <v/>
      </c>
      <c r="AP117" s="160" t="str">
        <f t="shared" si="201"/>
        <v/>
      </c>
      <c r="AQ117" s="31"/>
      <c r="AR117" s="174" t="str">
        <f>IF($B117="","",Air!$C$17*((J117-K117)/10)^Air!$C$28)</f>
        <v/>
      </c>
      <c r="AS117" s="36" t="str">
        <f>IF($B117="","",IF(E$8=B117,E$7,Air!$C$14/2*AR117^2))</f>
        <v/>
      </c>
      <c r="AT117" s="32" t="str">
        <f t="shared" si="202"/>
        <v/>
      </c>
      <c r="AU117" s="32" t="str">
        <f t="shared" si="203"/>
        <v/>
      </c>
      <c r="AV117" s="32" t="str">
        <f>IF($B117="","",Air!$I$11-AU117*Air!$C$14*Air!$I$10-AS117)</f>
        <v/>
      </c>
      <c r="AW117" s="175" t="str">
        <f t="shared" si="204"/>
        <v/>
      </c>
      <c r="AX117" s="175" t="str">
        <f>IF($B117="","",AW117*Air!$C$14*Air!$I$10)</f>
        <v/>
      </c>
      <c r="AY117" s="176" t="str">
        <f>IF($B117="","",AW117*Air!$D$14*Air!$I$10)</f>
        <v/>
      </c>
      <c r="AZ117" s="62"/>
      <c r="BA117" s="250" t="str">
        <f t="shared" si="140"/>
        <v/>
      </c>
      <c r="BB117" s="128" t="str">
        <f t="shared" si="205"/>
        <v/>
      </c>
      <c r="BC117" s="31" t="str">
        <f t="shared" si="206"/>
        <v/>
      </c>
      <c r="BD117" s="251" t="str">
        <f>IF($B117="","",$AO117*ABS(BC117)/Air!$M$8)</f>
        <v/>
      </c>
      <c r="BE117" s="31" t="str">
        <f t="shared" si="141"/>
        <v/>
      </c>
      <c r="BF117" s="251" t="str">
        <f>IF($B117="","",$AO117*ABS($AF117-BC117)/Air!$M$8)</f>
        <v/>
      </c>
      <c r="BG117" s="31" t="str">
        <f t="shared" si="142"/>
        <v/>
      </c>
      <c r="BH117" s="252" t="str">
        <f t="shared" si="143"/>
        <v/>
      </c>
      <c r="BI117" s="32" t="str">
        <f>IF($B117="","",(($AF117-BC117)/ABS($AF117-BC117))*Air!$D$14*BH117/2*(($AF117-BC117)^2)*$AI117*$C117)</f>
        <v/>
      </c>
      <c r="BJ117" s="32" t="str">
        <f>IF($B117="","",(-BC117/ABS(BC117))*Air!$D$14*BE117/8*(BC117^2)*$AM117*$C117)</f>
        <v/>
      </c>
      <c r="BK117" s="32" t="str">
        <f>IF($B117="","",$AK117*$C117*$E117*Air!$D$14*Air!$I$10)</f>
        <v/>
      </c>
      <c r="BL117" s="32" t="str">
        <f t="shared" si="207"/>
        <v/>
      </c>
      <c r="BM117" s="32" t="str">
        <f t="shared" si="144"/>
        <v/>
      </c>
      <c r="BN117" s="32" t="str">
        <f t="shared" si="208"/>
        <v/>
      </c>
      <c r="BO117" s="254" t="str">
        <f t="shared" si="145"/>
        <v/>
      </c>
      <c r="BP117" s="243"/>
      <c r="BQ117" s="243"/>
      <c r="BR117" s="32" t="str">
        <f t="shared" si="146"/>
        <v/>
      </c>
      <c r="BS117" s="243" t="str">
        <f t="shared" si="147"/>
        <v/>
      </c>
      <c r="BT117" s="243" t="str">
        <f>IF($B117="","",IF(BO117="out",-(BS117*$I117*(2*ABS(BR117)/Air!$D$14)^0.5),(BS117*$I117*(2*ABS(BR117)/Air!$C$14)^0.5)))</f>
        <v/>
      </c>
      <c r="BU117" s="32" t="str">
        <f t="shared" si="148"/>
        <v/>
      </c>
      <c r="BV117" s="217" t="str">
        <f t="shared" si="209"/>
        <v/>
      </c>
      <c r="BW117" s="31" t="str">
        <f t="shared" si="149"/>
        <v/>
      </c>
      <c r="BX117" s="251" t="str">
        <f>IF($B117="","",$AO117*ABS(BW117)/Air!$M$8)</f>
        <v/>
      </c>
      <c r="BY117" s="31" t="str">
        <f t="shared" si="150"/>
        <v/>
      </c>
      <c r="BZ117" s="251" t="str">
        <f>IF($B117="","",$AO117*ABS($AF117-BW117)/Air!$M$8)</f>
        <v/>
      </c>
      <c r="CA117" s="31" t="str">
        <f t="shared" si="151"/>
        <v/>
      </c>
      <c r="CB117" s="31" t="str">
        <f t="shared" si="152"/>
        <v/>
      </c>
      <c r="CC117" s="32" t="str">
        <f>IF($B117="","",(($AF117-BW117)/ABS($AF117-BW117))*Air!$D$14*CB117/2*(($AF117-BW117)^2)*$AI117*$C117)</f>
        <v/>
      </c>
      <c r="CD117" s="32" t="str">
        <f>IF($B117="","",(-BW117/ABS(BW117))*Air!$D$14*BY117/8*(BW117^2)*$AM117*$C117)</f>
        <v/>
      </c>
      <c r="CE117" s="32" t="str">
        <f>IF($B117="","",$AK117*$C117*$E117*Air!$D$14*Air!$I$10)</f>
        <v/>
      </c>
      <c r="CF117" s="32" t="str">
        <f t="shared" si="210"/>
        <v/>
      </c>
      <c r="CG117" s="32" t="str">
        <f t="shared" si="153"/>
        <v/>
      </c>
      <c r="CH117" s="32" t="str">
        <f t="shared" si="211"/>
        <v/>
      </c>
      <c r="CI117" s="254" t="str">
        <f t="shared" si="154"/>
        <v/>
      </c>
      <c r="CJ117" s="243"/>
      <c r="CK117" s="243"/>
      <c r="CL117" s="32" t="str">
        <f t="shared" si="155"/>
        <v/>
      </c>
      <c r="CM117" s="243" t="str">
        <f t="shared" si="156"/>
        <v/>
      </c>
      <c r="CN117" s="243" t="str">
        <f>IF($B117="","",IF(CI117="out",-(CM117*$I117*(2*ABS(CL117)/Air!$D$14)^0.5),(CM117*$I117*(2*ABS(CL117)/Air!$C$14)^0.5)))</f>
        <v/>
      </c>
      <c r="CO117" s="32" t="str">
        <f t="shared" si="157"/>
        <v/>
      </c>
      <c r="CP117" s="217" t="str">
        <f t="shared" si="212"/>
        <v/>
      </c>
      <c r="CQ117" s="31" t="str">
        <f t="shared" si="158"/>
        <v/>
      </c>
      <c r="CR117" s="251" t="str">
        <f>IF($B117="","",$AO117*ABS(CQ117)/Air!$M$8)</f>
        <v/>
      </c>
      <c r="CS117" s="31" t="str">
        <f t="shared" si="159"/>
        <v/>
      </c>
      <c r="CT117" s="251" t="str">
        <f>IF($B117="","",$AO117*ABS($AF117-CQ117)/Air!$M$8)</f>
        <v/>
      </c>
      <c r="CU117" s="31" t="str">
        <f t="shared" si="160"/>
        <v/>
      </c>
      <c r="CV117" s="31" t="str">
        <f t="shared" si="161"/>
        <v/>
      </c>
      <c r="CW117" s="32" t="str">
        <f>IF($B117="","",(($AF117-CQ117)/ABS($AF117-CQ117))*Air!$D$14*CV117/2*(($AF117-CQ117)^2)*$AI117*$C117)</f>
        <v/>
      </c>
      <c r="CX117" s="32" t="str">
        <f>IF($B117="","",(-CQ117/ABS(CQ117))*Air!$D$14*CS117/8*(CQ117^2)*$AM117*$C117)</f>
        <v/>
      </c>
      <c r="CY117" s="32" t="str">
        <f>IF($B117="","",$AK117*$C117*$E117*Air!$D$14*Air!$I$10)</f>
        <v/>
      </c>
      <c r="CZ117" s="32" t="str">
        <f t="shared" si="213"/>
        <v/>
      </c>
      <c r="DA117" s="32" t="str">
        <f t="shared" si="162"/>
        <v/>
      </c>
      <c r="DB117" s="32" t="str">
        <f t="shared" si="214"/>
        <v/>
      </c>
      <c r="DC117" s="254" t="str">
        <f t="shared" si="163"/>
        <v/>
      </c>
      <c r="DD117" s="243"/>
      <c r="DE117" s="243"/>
      <c r="DF117" s="32" t="str">
        <f t="shared" si="164"/>
        <v/>
      </c>
      <c r="DG117" s="243" t="str">
        <f t="shared" si="165"/>
        <v/>
      </c>
      <c r="DH117" s="243" t="str">
        <f>IF($B117="","",IF(DC117="out",-(DG117*$I117*(2*ABS(DF117)/Air!$D$14)^0.5),(DG117*$I117*(2*ABS(DF117)/Air!$C$14)^0.5)))</f>
        <v/>
      </c>
      <c r="DI117" s="32" t="str">
        <f t="shared" si="166"/>
        <v/>
      </c>
      <c r="DJ117" s="217" t="str">
        <f t="shared" si="215"/>
        <v/>
      </c>
      <c r="DK117" s="31" t="str">
        <f t="shared" si="167"/>
        <v/>
      </c>
      <c r="DL117" s="251" t="str">
        <f>IF($B117="","",$AO117*ABS(DK117)/Air!$M$8)</f>
        <v/>
      </c>
      <c r="DM117" s="31" t="str">
        <f t="shared" si="168"/>
        <v/>
      </c>
      <c r="DN117" s="251" t="str">
        <f>IF($B117="","",$AO117*ABS($AF117-DK117)/Air!$M$8)</f>
        <v/>
      </c>
      <c r="DO117" s="31" t="str">
        <f t="shared" si="169"/>
        <v/>
      </c>
      <c r="DP117" s="31" t="str">
        <f t="shared" si="170"/>
        <v/>
      </c>
      <c r="DQ117" s="32" t="str">
        <f>IF($B117="","",(($AF117-DK117)/ABS($AF117-DK117))*Air!$D$14*DP117/2*(($AF117-DK117)^2)*$AI117*$C117)</f>
        <v/>
      </c>
      <c r="DR117" s="32" t="str">
        <f>IF($B117="","",(-DK117/ABS(DK117))*Air!$D$14*DM117/8*(DK117^2)*$AM117*$C117)</f>
        <v/>
      </c>
      <c r="DS117" s="32" t="str">
        <f>IF($B117="","",$AK117*$C117*$E117*Air!$D$14*Air!$I$10)</f>
        <v/>
      </c>
      <c r="DT117" s="32" t="str">
        <f t="shared" si="216"/>
        <v/>
      </c>
      <c r="DU117" s="32" t="str">
        <f t="shared" si="171"/>
        <v/>
      </c>
      <c r="DV117" s="32" t="str">
        <f t="shared" si="217"/>
        <v/>
      </c>
      <c r="DW117" s="254" t="str">
        <f t="shared" si="172"/>
        <v/>
      </c>
      <c r="DX117" s="243"/>
      <c r="DY117" s="243"/>
      <c r="DZ117" s="32" t="str">
        <f t="shared" si="173"/>
        <v/>
      </c>
      <c r="EA117" s="243" t="str">
        <f t="shared" si="174"/>
        <v/>
      </c>
      <c r="EB117" s="243" t="str">
        <f>IF($B117="","",IF(DW117="out",-(EA117*$I117*(2*ABS(DZ117)/Air!$D$14)^0.5),(EA117*$I117*(2*ABS(DZ117)/Air!$C$14)^0.5)))</f>
        <v/>
      </c>
      <c r="EC117" s="32" t="str">
        <f t="shared" si="175"/>
        <v/>
      </c>
      <c r="ED117" s="217" t="str">
        <f t="shared" si="218"/>
        <v/>
      </c>
      <c r="EE117" s="31" t="str">
        <f t="shared" si="176"/>
        <v/>
      </c>
      <c r="EF117" s="251" t="str">
        <f>IF($B117="","",$AO117*ABS(EE117)/Air!$M$8)</f>
        <v/>
      </c>
      <c r="EG117" s="31" t="str">
        <f t="shared" si="177"/>
        <v/>
      </c>
      <c r="EH117" s="251" t="str">
        <f>IF($B117="","",$AO117*ABS($AF117-EE117)/Air!$M$8)</f>
        <v/>
      </c>
      <c r="EI117" s="31" t="str">
        <f t="shared" si="178"/>
        <v/>
      </c>
      <c r="EJ117" s="31" t="str">
        <f t="shared" si="179"/>
        <v/>
      </c>
      <c r="EK117" s="32" t="str">
        <f>IF($B117="","",(($AF117-EE117)/ABS($AF117-EE117))*Air!$D$14*EJ117/2*(($AF117-EE117)^2)*$AI117*$C117)</f>
        <v/>
      </c>
      <c r="EL117" s="32" t="str">
        <f>IF($B117="","",(-EE117/ABS(EE117))*Air!$D$14*EG117/8*(EE117^2)*$AM117*$C117)</f>
        <v/>
      </c>
      <c r="EM117" s="32" t="str">
        <f>IF($B117="","",$AK117*$C117*$E117*Air!$D$14*Air!$I$10)</f>
        <v/>
      </c>
      <c r="EN117" s="32" t="str">
        <f t="shared" si="219"/>
        <v/>
      </c>
      <c r="EO117" s="32" t="str">
        <f t="shared" si="180"/>
        <v/>
      </c>
      <c r="EP117" s="32" t="str">
        <f t="shared" si="220"/>
        <v/>
      </c>
      <c r="EQ117" s="254" t="str">
        <f t="shared" si="181"/>
        <v/>
      </c>
      <c r="ER117" s="243"/>
      <c r="ES117" s="243"/>
      <c r="ET117" s="32" t="str">
        <f t="shared" si="182"/>
        <v/>
      </c>
      <c r="EU117" s="243" t="str">
        <f t="shared" si="183"/>
        <v/>
      </c>
      <c r="EV117" s="243" t="str">
        <f>IF($B117="","",IF(EQ117="out",-(EU117*$I117*(2*ABS(ET117)/Air!$D$14)^0.5),(EU117*$I117*(2*ABS(ET117)/Air!$C$14)^0.5)))</f>
        <v/>
      </c>
      <c r="EW117" s="32" t="str">
        <f t="shared" si="184"/>
        <v/>
      </c>
      <c r="EX117" s="259" t="str">
        <f t="shared" si="221"/>
        <v/>
      </c>
    </row>
    <row r="118" spans="1:154" customFormat="1" x14ac:dyDescent="0.2">
      <c r="A118" s="61"/>
      <c r="B118" s="247"/>
      <c r="C118" s="247"/>
      <c r="D118" s="247"/>
      <c r="E118" s="247"/>
      <c r="F118" s="247"/>
      <c r="G118" s="239"/>
      <c r="H118" s="239"/>
      <c r="I118" s="239"/>
      <c r="J118" s="239"/>
      <c r="K118" s="239"/>
      <c r="L118" s="62"/>
      <c r="M118" s="247"/>
      <c r="N118" s="247"/>
      <c r="O118" s="63"/>
      <c r="P118" s="92" t="str">
        <f t="shared" si="185"/>
        <v/>
      </c>
      <c r="Q118" s="93" t="str">
        <f t="shared" si="138"/>
        <v/>
      </c>
      <c r="R118" s="99" t="str">
        <f t="shared" si="186"/>
        <v/>
      </c>
      <c r="S118" s="100" t="str">
        <f t="shared" si="187"/>
        <v/>
      </c>
      <c r="T118" s="95" t="str">
        <f t="shared" si="188"/>
        <v/>
      </c>
      <c r="U118" s="231"/>
      <c r="V118" s="124" t="str">
        <f t="shared" si="189"/>
        <v/>
      </c>
      <c r="W118" s="125" t="str">
        <f t="shared" si="133"/>
        <v/>
      </c>
      <c r="X118" s="126" t="str">
        <f t="shared" si="190"/>
        <v/>
      </c>
      <c r="Y118" s="126" t="str">
        <f>IF($B118="","",VLOOKUP(X118,Depth!$A$4:$B$1004,2,1))</f>
        <v/>
      </c>
      <c r="Z118" s="127" t="str">
        <f t="shared" si="134"/>
        <v/>
      </c>
      <c r="AA118" s="128" t="str">
        <f t="shared" si="135"/>
        <v/>
      </c>
      <c r="AB118" s="129" t="str">
        <f t="shared" si="191"/>
        <v/>
      </c>
      <c r="AC118" s="129" t="str">
        <f t="shared" si="136"/>
        <v/>
      </c>
      <c r="AD118" s="31" t="str">
        <f t="shared" si="192"/>
        <v/>
      </c>
      <c r="AE118" s="128" t="str">
        <f t="shared" si="193"/>
        <v/>
      </c>
      <c r="AF118" s="130" t="str">
        <f t="shared" si="194"/>
        <v/>
      </c>
      <c r="AG118" s="122" t="str">
        <f t="shared" si="195"/>
        <v/>
      </c>
      <c r="AH118" s="131" t="str">
        <f t="shared" si="137"/>
        <v/>
      </c>
      <c r="AI118" s="132" t="str">
        <f t="shared" si="196"/>
        <v/>
      </c>
      <c r="AJ118" s="128"/>
      <c r="AK118" s="159" t="str">
        <f t="shared" si="197"/>
        <v/>
      </c>
      <c r="AL118" s="128" t="str">
        <f t="shared" si="198"/>
        <v/>
      </c>
      <c r="AM118" s="128" t="str">
        <f t="shared" si="199"/>
        <v/>
      </c>
      <c r="AN118" s="128" t="str">
        <f t="shared" si="200"/>
        <v/>
      </c>
      <c r="AO118" s="128" t="str">
        <f t="shared" si="139"/>
        <v/>
      </c>
      <c r="AP118" s="160" t="str">
        <f t="shared" si="201"/>
        <v/>
      </c>
      <c r="AQ118" s="31"/>
      <c r="AR118" s="174" t="str">
        <f>IF($B118="","",Air!$C$17*((J118-K118)/10)^Air!$C$28)</f>
        <v/>
      </c>
      <c r="AS118" s="36" t="str">
        <f>IF($B118="","",IF(E$8=B118,E$7,Air!$C$14/2*AR118^2))</f>
        <v/>
      </c>
      <c r="AT118" s="32" t="str">
        <f t="shared" si="202"/>
        <v/>
      </c>
      <c r="AU118" s="32" t="str">
        <f t="shared" si="203"/>
        <v/>
      </c>
      <c r="AV118" s="32" t="str">
        <f>IF($B118="","",Air!$I$11-AU118*Air!$C$14*Air!$I$10-AS118)</f>
        <v/>
      </c>
      <c r="AW118" s="175" t="str">
        <f t="shared" si="204"/>
        <v/>
      </c>
      <c r="AX118" s="175" t="str">
        <f>IF($B118="","",AW118*Air!$C$14*Air!$I$10)</f>
        <v/>
      </c>
      <c r="AY118" s="176" t="str">
        <f>IF($B118="","",AW118*Air!$D$14*Air!$I$10)</f>
        <v/>
      </c>
      <c r="AZ118" s="62"/>
      <c r="BA118" s="250" t="str">
        <f t="shared" si="140"/>
        <v/>
      </c>
      <c r="BB118" s="128" t="str">
        <f t="shared" si="205"/>
        <v/>
      </c>
      <c r="BC118" s="31" t="str">
        <f t="shared" si="206"/>
        <v/>
      </c>
      <c r="BD118" s="251" t="str">
        <f>IF($B118="","",$AO118*ABS(BC118)/Air!$M$8)</f>
        <v/>
      </c>
      <c r="BE118" s="31" t="str">
        <f t="shared" si="141"/>
        <v/>
      </c>
      <c r="BF118" s="251" t="str">
        <f>IF($B118="","",$AO118*ABS($AF118-BC118)/Air!$M$8)</f>
        <v/>
      </c>
      <c r="BG118" s="31" t="str">
        <f t="shared" si="142"/>
        <v/>
      </c>
      <c r="BH118" s="252" t="str">
        <f t="shared" si="143"/>
        <v/>
      </c>
      <c r="BI118" s="32" t="str">
        <f>IF($B118="","",(($AF118-BC118)/ABS($AF118-BC118))*Air!$D$14*BH118/2*(($AF118-BC118)^2)*$AI118*$C118)</f>
        <v/>
      </c>
      <c r="BJ118" s="32" t="str">
        <f>IF($B118="","",(-BC118/ABS(BC118))*Air!$D$14*BE118/8*(BC118^2)*$AM118*$C118)</f>
        <v/>
      </c>
      <c r="BK118" s="32" t="str">
        <f>IF($B118="","",$AK118*$C118*$E118*Air!$D$14*Air!$I$10)</f>
        <v/>
      </c>
      <c r="BL118" s="32" t="str">
        <f t="shared" si="207"/>
        <v/>
      </c>
      <c r="BM118" s="32" t="str">
        <f t="shared" si="144"/>
        <v/>
      </c>
      <c r="BN118" s="32" t="str">
        <f t="shared" si="208"/>
        <v/>
      </c>
      <c r="BO118" s="254" t="str">
        <f t="shared" si="145"/>
        <v/>
      </c>
      <c r="BP118" s="243"/>
      <c r="BQ118" s="243"/>
      <c r="BR118" s="32" t="str">
        <f t="shared" si="146"/>
        <v/>
      </c>
      <c r="BS118" s="243" t="str">
        <f t="shared" si="147"/>
        <v/>
      </c>
      <c r="BT118" s="243" t="str">
        <f>IF($B118="","",IF(BO118="out",-(BS118*$I118*(2*ABS(BR118)/Air!$D$14)^0.5),(BS118*$I118*(2*ABS(BR118)/Air!$C$14)^0.5)))</f>
        <v/>
      </c>
      <c r="BU118" s="32" t="str">
        <f t="shared" si="148"/>
        <v/>
      </c>
      <c r="BV118" s="217" t="str">
        <f t="shared" si="209"/>
        <v/>
      </c>
      <c r="BW118" s="31" t="str">
        <f t="shared" si="149"/>
        <v/>
      </c>
      <c r="BX118" s="251" t="str">
        <f>IF($B118="","",$AO118*ABS(BW118)/Air!$M$8)</f>
        <v/>
      </c>
      <c r="BY118" s="31" t="str">
        <f t="shared" si="150"/>
        <v/>
      </c>
      <c r="BZ118" s="251" t="str">
        <f>IF($B118="","",$AO118*ABS($AF118-BW118)/Air!$M$8)</f>
        <v/>
      </c>
      <c r="CA118" s="31" t="str">
        <f t="shared" si="151"/>
        <v/>
      </c>
      <c r="CB118" s="31" t="str">
        <f t="shared" si="152"/>
        <v/>
      </c>
      <c r="CC118" s="32" t="str">
        <f>IF($B118="","",(($AF118-BW118)/ABS($AF118-BW118))*Air!$D$14*CB118/2*(($AF118-BW118)^2)*$AI118*$C118)</f>
        <v/>
      </c>
      <c r="CD118" s="32" t="str">
        <f>IF($B118="","",(-BW118/ABS(BW118))*Air!$D$14*BY118/8*(BW118^2)*$AM118*$C118)</f>
        <v/>
      </c>
      <c r="CE118" s="32" t="str">
        <f>IF($B118="","",$AK118*$C118*$E118*Air!$D$14*Air!$I$10)</f>
        <v/>
      </c>
      <c r="CF118" s="32" t="str">
        <f t="shared" si="210"/>
        <v/>
      </c>
      <c r="CG118" s="32" t="str">
        <f t="shared" si="153"/>
        <v/>
      </c>
      <c r="CH118" s="32" t="str">
        <f t="shared" si="211"/>
        <v/>
      </c>
      <c r="CI118" s="254" t="str">
        <f t="shared" si="154"/>
        <v/>
      </c>
      <c r="CJ118" s="243"/>
      <c r="CK118" s="243"/>
      <c r="CL118" s="32" t="str">
        <f t="shared" si="155"/>
        <v/>
      </c>
      <c r="CM118" s="243" t="str">
        <f t="shared" si="156"/>
        <v/>
      </c>
      <c r="CN118" s="243" t="str">
        <f>IF($B118="","",IF(CI118="out",-(CM118*$I118*(2*ABS(CL118)/Air!$D$14)^0.5),(CM118*$I118*(2*ABS(CL118)/Air!$C$14)^0.5)))</f>
        <v/>
      </c>
      <c r="CO118" s="32" t="str">
        <f t="shared" si="157"/>
        <v/>
      </c>
      <c r="CP118" s="217" t="str">
        <f t="shared" si="212"/>
        <v/>
      </c>
      <c r="CQ118" s="31" t="str">
        <f t="shared" si="158"/>
        <v/>
      </c>
      <c r="CR118" s="251" t="str">
        <f>IF($B118="","",$AO118*ABS(CQ118)/Air!$M$8)</f>
        <v/>
      </c>
      <c r="CS118" s="31" t="str">
        <f t="shared" si="159"/>
        <v/>
      </c>
      <c r="CT118" s="251" t="str">
        <f>IF($B118="","",$AO118*ABS($AF118-CQ118)/Air!$M$8)</f>
        <v/>
      </c>
      <c r="CU118" s="31" t="str">
        <f t="shared" si="160"/>
        <v/>
      </c>
      <c r="CV118" s="31" t="str">
        <f t="shared" si="161"/>
        <v/>
      </c>
      <c r="CW118" s="32" t="str">
        <f>IF($B118="","",(($AF118-CQ118)/ABS($AF118-CQ118))*Air!$D$14*CV118/2*(($AF118-CQ118)^2)*$AI118*$C118)</f>
        <v/>
      </c>
      <c r="CX118" s="32" t="str">
        <f>IF($B118="","",(-CQ118/ABS(CQ118))*Air!$D$14*CS118/8*(CQ118^2)*$AM118*$C118)</f>
        <v/>
      </c>
      <c r="CY118" s="32" t="str">
        <f>IF($B118="","",$AK118*$C118*$E118*Air!$D$14*Air!$I$10)</f>
        <v/>
      </c>
      <c r="CZ118" s="32" t="str">
        <f t="shared" si="213"/>
        <v/>
      </c>
      <c r="DA118" s="32" t="str">
        <f t="shared" si="162"/>
        <v/>
      </c>
      <c r="DB118" s="32" t="str">
        <f t="shared" si="214"/>
        <v/>
      </c>
      <c r="DC118" s="254" t="str">
        <f t="shared" si="163"/>
        <v/>
      </c>
      <c r="DD118" s="243"/>
      <c r="DE118" s="243"/>
      <c r="DF118" s="32" t="str">
        <f t="shared" si="164"/>
        <v/>
      </c>
      <c r="DG118" s="243" t="str">
        <f t="shared" si="165"/>
        <v/>
      </c>
      <c r="DH118" s="243" t="str">
        <f>IF($B118="","",IF(DC118="out",-(DG118*$I118*(2*ABS(DF118)/Air!$D$14)^0.5),(DG118*$I118*(2*ABS(DF118)/Air!$C$14)^0.5)))</f>
        <v/>
      </c>
      <c r="DI118" s="32" t="str">
        <f t="shared" si="166"/>
        <v/>
      </c>
      <c r="DJ118" s="217" t="str">
        <f t="shared" si="215"/>
        <v/>
      </c>
      <c r="DK118" s="31" t="str">
        <f t="shared" si="167"/>
        <v/>
      </c>
      <c r="DL118" s="251" t="str">
        <f>IF($B118="","",$AO118*ABS(DK118)/Air!$M$8)</f>
        <v/>
      </c>
      <c r="DM118" s="31" t="str">
        <f t="shared" si="168"/>
        <v/>
      </c>
      <c r="DN118" s="251" t="str">
        <f>IF($B118="","",$AO118*ABS($AF118-DK118)/Air!$M$8)</f>
        <v/>
      </c>
      <c r="DO118" s="31" t="str">
        <f t="shared" si="169"/>
        <v/>
      </c>
      <c r="DP118" s="31" t="str">
        <f t="shared" si="170"/>
        <v/>
      </c>
      <c r="DQ118" s="32" t="str">
        <f>IF($B118="","",(($AF118-DK118)/ABS($AF118-DK118))*Air!$D$14*DP118/2*(($AF118-DK118)^2)*$AI118*$C118)</f>
        <v/>
      </c>
      <c r="DR118" s="32" t="str">
        <f>IF($B118="","",(-DK118/ABS(DK118))*Air!$D$14*DM118/8*(DK118^2)*$AM118*$C118)</f>
        <v/>
      </c>
      <c r="DS118" s="32" t="str">
        <f>IF($B118="","",$AK118*$C118*$E118*Air!$D$14*Air!$I$10)</f>
        <v/>
      </c>
      <c r="DT118" s="32" t="str">
        <f t="shared" si="216"/>
        <v/>
      </c>
      <c r="DU118" s="32" t="str">
        <f t="shared" si="171"/>
        <v/>
      </c>
      <c r="DV118" s="32" t="str">
        <f t="shared" si="217"/>
        <v/>
      </c>
      <c r="DW118" s="254" t="str">
        <f t="shared" si="172"/>
        <v/>
      </c>
      <c r="DX118" s="243"/>
      <c r="DY118" s="243"/>
      <c r="DZ118" s="32" t="str">
        <f t="shared" si="173"/>
        <v/>
      </c>
      <c r="EA118" s="243" t="str">
        <f t="shared" si="174"/>
        <v/>
      </c>
      <c r="EB118" s="243" t="str">
        <f>IF($B118="","",IF(DW118="out",-(EA118*$I118*(2*ABS(DZ118)/Air!$D$14)^0.5),(EA118*$I118*(2*ABS(DZ118)/Air!$C$14)^0.5)))</f>
        <v/>
      </c>
      <c r="EC118" s="32" t="str">
        <f t="shared" si="175"/>
        <v/>
      </c>
      <c r="ED118" s="217" t="str">
        <f t="shared" si="218"/>
        <v/>
      </c>
      <c r="EE118" s="31" t="str">
        <f t="shared" si="176"/>
        <v/>
      </c>
      <c r="EF118" s="251" t="str">
        <f>IF($B118="","",$AO118*ABS(EE118)/Air!$M$8)</f>
        <v/>
      </c>
      <c r="EG118" s="31" t="str">
        <f t="shared" si="177"/>
        <v/>
      </c>
      <c r="EH118" s="251" t="str">
        <f>IF($B118="","",$AO118*ABS($AF118-EE118)/Air!$M$8)</f>
        <v/>
      </c>
      <c r="EI118" s="31" t="str">
        <f t="shared" si="178"/>
        <v/>
      </c>
      <c r="EJ118" s="31" t="str">
        <f t="shared" si="179"/>
        <v/>
      </c>
      <c r="EK118" s="32" t="str">
        <f>IF($B118="","",(($AF118-EE118)/ABS($AF118-EE118))*Air!$D$14*EJ118/2*(($AF118-EE118)^2)*$AI118*$C118)</f>
        <v/>
      </c>
      <c r="EL118" s="32" t="str">
        <f>IF($B118="","",(-EE118/ABS(EE118))*Air!$D$14*EG118/8*(EE118^2)*$AM118*$C118)</f>
        <v/>
      </c>
      <c r="EM118" s="32" t="str">
        <f>IF($B118="","",$AK118*$C118*$E118*Air!$D$14*Air!$I$10)</f>
        <v/>
      </c>
      <c r="EN118" s="32" t="str">
        <f t="shared" si="219"/>
        <v/>
      </c>
      <c r="EO118" s="32" t="str">
        <f t="shared" si="180"/>
        <v/>
      </c>
      <c r="EP118" s="32" t="str">
        <f t="shared" si="220"/>
        <v/>
      </c>
      <c r="EQ118" s="254" t="str">
        <f t="shared" si="181"/>
        <v/>
      </c>
      <c r="ER118" s="243"/>
      <c r="ES118" s="243"/>
      <c r="ET118" s="32" t="str">
        <f t="shared" si="182"/>
        <v/>
      </c>
      <c r="EU118" s="243" t="str">
        <f t="shared" si="183"/>
        <v/>
      </c>
      <c r="EV118" s="243" t="str">
        <f>IF($B118="","",IF(EQ118="out",-(EU118*$I118*(2*ABS(ET118)/Air!$D$14)^0.5),(EU118*$I118*(2*ABS(ET118)/Air!$C$14)^0.5)))</f>
        <v/>
      </c>
      <c r="EW118" s="32" t="str">
        <f t="shared" si="184"/>
        <v/>
      </c>
      <c r="EX118" s="259" t="str">
        <f t="shared" si="221"/>
        <v/>
      </c>
    </row>
    <row r="119" spans="1:154" customFormat="1" x14ac:dyDescent="0.2">
      <c r="A119" s="61"/>
      <c r="B119" s="247"/>
      <c r="C119" s="247"/>
      <c r="D119" s="247"/>
      <c r="E119" s="247"/>
      <c r="F119" s="247"/>
      <c r="G119" s="239"/>
      <c r="H119" s="239"/>
      <c r="I119" s="239"/>
      <c r="J119" s="239"/>
      <c r="K119" s="239"/>
      <c r="L119" s="62"/>
      <c r="M119" s="247"/>
      <c r="N119" s="247"/>
      <c r="O119" s="63"/>
      <c r="P119" s="92" t="str">
        <f t="shared" si="185"/>
        <v/>
      </c>
      <c r="Q119" s="93" t="str">
        <f t="shared" si="138"/>
        <v/>
      </c>
      <c r="R119" s="99" t="str">
        <f t="shared" si="186"/>
        <v/>
      </c>
      <c r="S119" s="100" t="str">
        <f t="shared" si="187"/>
        <v/>
      </c>
      <c r="T119" s="95" t="str">
        <f t="shared" si="188"/>
        <v/>
      </c>
      <c r="U119" s="231"/>
      <c r="V119" s="124" t="str">
        <f t="shared" si="189"/>
        <v/>
      </c>
      <c r="W119" s="125" t="str">
        <f t="shared" si="133"/>
        <v/>
      </c>
      <c r="X119" s="126" t="str">
        <f t="shared" si="190"/>
        <v/>
      </c>
      <c r="Y119" s="126" t="str">
        <f>IF($B119="","",VLOOKUP(X119,Depth!$A$4:$B$1004,2,1))</f>
        <v/>
      </c>
      <c r="Z119" s="127" t="str">
        <f t="shared" si="134"/>
        <v/>
      </c>
      <c r="AA119" s="128" t="str">
        <f t="shared" si="135"/>
        <v/>
      </c>
      <c r="AB119" s="129" t="str">
        <f t="shared" si="191"/>
        <v/>
      </c>
      <c r="AC119" s="129" t="str">
        <f t="shared" si="136"/>
        <v/>
      </c>
      <c r="AD119" s="31" t="str">
        <f t="shared" si="192"/>
        <v/>
      </c>
      <c r="AE119" s="128" t="str">
        <f t="shared" si="193"/>
        <v/>
      </c>
      <c r="AF119" s="130" t="str">
        <f t="shared" si="194"/>
        <v/>
      </c>
      <c r="AG119" s="122" t="str">
        <f t="shared" si="195"/>
        <v/>
      </c>
      <c r="AH119" s="131" t="str">
        <f t="shared" si="137"/>
        <v/>
      </c>
      <c r="AI119" s="132" t="str">
        <f t="shared" si="196"/>
        <v/>
      </c>
      <c r="AJ119" s="128"/>
      <c r="AK119" s="159" t="str">
        <f t="shared" si="197"/>
        <v/>
      </c>
      <c r="AL119" s="128" t="str">
        <f t="shared" si="198"/>
        <v/>
      </c>
      <c r="AM119" s="128" t="str">
        <f t="shared" si="199"/>
        <v/>
      </c>
      <c r="AN119" s="128" t="str">
        <f t="shared" si="200"/>
        <v/>
      </c>
      <c r="AO119" s="128" t="str">
        <f t="shared" si="139"/>
        <v/>
      </c>
      <c r="AP119" s="160" t="str">
        <f t="shared" si="201"/>
        <v/>
      </c>
      <c r="AQ119" s="31"/>
      <c r="AR119" s="174" t="str">
        <f>IF($B119="","",Air!$C$17*((J119-K119)/10)^Air!$C$28)</f>
        <v/>
      </c>
      <c r="AS119" s="36" t="str">
        <f>IF($B119="","",IF(E$8=B119,E$7,Air!$C$14/2*AR119^2))</f>
        <v/>
      </c>
      <c r="AT119" s="32" t="str">
        <f t="shared" si="202"/>
        <v/>
      </c>
      <c r="AU119" s="32" t="str">
        <f t="shared" si="203"/>
        <v/>
      </c>
      <c r="AV119" s="32" t="str">
        <f>IF($B119="","",Air!$I$11-AU119*Air!$C$14*Air!$I$10-AS119)</f>
        <v/>
      </c>
      <c r="AW119" s="175" t="str">
        <f t="shared" si="204"/>
        <v/>
      </c>
      <c r="AX119" s="175" t="str">
        <f>IF($B119="","",AW119*Air!$C$14*Air!$I$10)</f>
        <v/>
      </c>
      <c r="AY119" s="176" t="str">
        <f>IF($B119="","",AW119*Air!$D$14*Air!$I$10)</f>
        <v/>
      </c>
      <c r="AZ119" s="62"/>
      <c r="BA119" s="250" t="str">
        <f t="shared" si="140"/>
        <v/>
      </c>
      <c r="BB119" s="128" t="str">
        <f t="shared" si="205"/>
        <v/>
      </c>
      <c r="BC119" s="31" t="str">
        <f t="shared" si="206"/>
        <v/>
      </c>
      <c r="BD119" s="251" t="str">
        <f>IF($B119="","",$AO119*ABS(BC119)/Air!$M$8)</f>
        <v/>
      </c>
      <c r="BE119" s="31" t="str">
        <f t="shared" si="141"/>
        <v/>
      </c>
      <c r="BF119" s="251" t="str">
        <f>IF($B119="","",$AO119*ABS($AF119-BC119)/Air!$M$8)</f>
        <v/>
      </c>
      <c r="BG119" s="31" t="str">
        <f t="shared" si="142"/>
        <v/>
      </c>
      <c r="BH119" s="252" t="str">
        <f t="shared" si="143"/>
        <v/>
      </c>
      <c r="BI119" s="32" t="str">
        <f>IF($B119="","",(($AF119-BC119)/ABS($AF119-BC119))*Air!$D$14*BH119/2*(($AF119-BC119)^2)*$AI119*$C119)</f>
        <v/>
      </c>
      <c r="BJ119" s="32" t="str">
        <f>IF($B119="","",(-BC119/ABS(BC119))*Air!$D$14*BE119/8*(BC119^2)*$AM119*$C119)</f>
        <v/>
      </c>
      <c r="BK119" s="32" t="str">
        <f>IF($B119="","",$AK119*$C119*$E119*Air!$D$14*Air!$I$10)</f>
        <v/>
      </c>
      <c r="BL119" s="32" t="str">
        <f t="shared" si="207"/>
        <v/>
      </c>
      <c r="BM119" s="32" t="str">
        <f t="shared" si="144"/>
        <v/>
      </c>
      <c r="BN119" s="32" t="str">
        <f t="shared" si="208"/>
        <v/>
      </c>
      <c r="BO119" s="254" t="str">
        <f t="shared" si="145"/>
        <v/>
      </c>
      <c r="BP119" s="243"/>
      <c r="BQ119" s="243"/>
      <c r="BR119" s="32" t="str">
        <f t="shared" si="146"/>
        <v/>
      </c>
      <c r="BS119" s="243" t="str">
        <f t="shared" si="147"/>
        <v/>
      </c>
      <c r="BT119" s="243" t="str">
        <f>IF($B119="","",IF(BO119="out",-(BS119*$I119*(2*ABS(BR119)/Air!$D$14)^0.5),(BS119*$I119*(2*ABS(BR119)/Air!$C$14)^0.5)))</f>
        <v/>
      </c>
      <c r="BU119" s="32" t="str">
        <f t="shared" si="148"/>
        <v/>
      </c>
      <c r="BV119" s="217" t="str">
        <f t="shared" si="209"/>
        <v/>
      </c>
      <c r="BW119" s="31" t="str">
        <f t="shared" si="149"/>
        <v/>
      </c>
      <c r="BX119" s="251" t="str">
        <f>IF($B119="","",$AO119*ABS(BW119)/Air!$M$8)</f>
        <v/>
      </c>
      <c r="BY119" s="31" t="str">
        <f t="shared" si="150"/>
        <v/>
      </c>
      <c r="BZ119" s="251" t="str">
        <f>IF($B119="","",$AO119*ABS($AF119-BW119)/Air!$M$8)</f>
        <v/>
      </c>
      <c r="CA119" s="31" t="str">
        <f t="shared" si="151"/>
        <v/>
      </c>
      <c r="CB119" s="31" t="str">
        <f t="shared" si="152"/>
        <v/>
      </c>
      <c r="CC119" s="32" t="str">
        <f>IF($B119="","",(($AF119-BW119)/ABS($AF119-BW119))*Air!$D$14*CB119/2*(($AF119-BW119)^2)*$AI119*$C119)</f>
        <v/>
      </c>
      <c r="CD119" s="32" t="str">
        <f>IF($B119="","",(-BW119/ABS(BW119))*Air!$D$14*BY119/8*(BW119^2)*$AM119*$C119)</f>
        <v/>
      </c>
      <c r="CE119" s="32" t="str">
        <f>IF($B119="","",$AK119*$C119*$E119*Air!$D$14*Air!$I$10)</f>
        <v/>
      </c>
      <c r="CF119" s="32" t="str">
        <f t="shared" si="210"/>
        <v/>
      </c>
      <c r="CG119" s="32" t="str">
        <f t="shared" si="153"/>
        <v/>
      </c>
      <c r="CH119" s="32" t="str">
        <f t="shared" si="211"/>
        <v/>
      </c>
      <c r="CI119" s="254" t="str">
        <f t="shared" si="154"/>
        <v/>
      </c>
      <c r="CJ119" s="243"/>
      <c r="CK119" s="243"/>
      <c r="CL119" s="32" t="str">
        <f t="shared" si="155"/>
        <v/>
      </c>
      <c r="CM119" s="243" t="str">
        <f t="shared" si="156"/>
        <v/>
      </c>
      <c r="CN119" s="243" t="str">
        <f>IF($B119="","",IF(CI119="out",-(CM119*$I119*(2*ABS(CL119)/Air!$D$14)^0.5),(CM119*$I119*(2*ABS(CL119)/Air!$C$14)^0.5)))</f>
        <v/>
      </c>
      <c r="CO119" s="32" t="str">
        <f t="shared" si="157"/>
        <v/>
      </c>
      <c r="CP119" s="217" t="str">
        <f t="shared" si="212"/>
        <v/>
      </c>
      <c r="CQ119" s="31" t="str">
        <f t="shared" si="158"/>
        <v/>
      </c>
      <c r="CR119" s="251" t="str">
        <f>IF($B119="","",$AO119*ABS(CQ119)/Air!$M$8)</f>
        <v/>
      </c>
      <c r="CS119" s="31" t="str">
        <f t="shared" si="159"/>
        <v/>
      </c>
      <c r="CT119" s="251" t="str">
        <f>IF($B119="","",$AO119*ABS($AF119-CQ119)/Air!$M$8)</f>
        <v/>
      </c>
      <c r="CU119" s="31" t="str">
        <f t="shared" si="160"/>
        <v/>
      </c>
      <c r="CV119" s="31" t="str">
        <f t="shared" si="161"/>
        <v/>
      </c>
      <c r="CW119" s="32" t="str">
        <f>IF($B119="","",(($AF119-CQ119)/ABS($AF119-CQ119))*Air!$D$14*CV119/2*(($AF119-CQ119)^2)*$AI119*$C119)</f>
        <v/>
      </c>
      <c r="CX119" s="32" t="str">
        <f>IF($B119="","",(-CQ119/ABS(CQ119))*Air!$D$14*CS119/8*(CQ119^2)*$AM119*$C119)</f>
        <v/>
      </c>
      <c r="CY119" s="32" t="str">
        <f>IF($B119="","",$AK119*$C119*$E119*Air!$D$14*Air!$I$10)</f>
        <v/>
      </c>
      <c r="CZ119" s="32" t="str">
        <f t="shared" si="213"/>
        <v/>
      </c>
      <c r="DA119" s="32" t="str">
        <f t="shared" si="162"/>
        <v/>
      </c>
      <c r="DB119" s="32" t="str">
        <f t="shared" si="214"/>
        <v/>
      </c>
      <c r="DC119" s="254" t="str">
        <f t="shared" si="163"/>
        <v/>
      </c>
      <c r="DD119" s="243"/>
      <c r="DE119" s="243"/>
      <c r="DF119" s="32" t="str">
        <f t="shared" si="164"/>
        <v/>
      </c>
      <c r="DG119" s="243" t="str">
        <f t="shared" si="165"/>
        <v/>
      </c>
      <c r="DH119" s="243" t="str">
        <f>IF($B119="","",IF(DC119="out",-(DG119*$I119*(2*ABS(DF119)/Air!$D$14)^0.5),(DG119*$I119*(2*ABS(DF119)/Air!$C$14)^0.5)))</f>
        <v/>
      </c>
      <c r="DI119" s="32" t="str">
        <f t="shared" si="166"/>
        <v/>
      </c>
      <c r="DJ119" s="217" t="str">
        <f t="shared" si="215"/>
        <v/>
      </c>
      <c r="DK119" s="31" t="str">
        <f t="shared" si="167"/>
        <v/>
      </c>
      <c r="DL119" s="251" t="str">
        <f>IF($B119="","",$AO119*ABS(DK119)/Air!$M$8)</f>
        <v/>
      </c>
      <c r="DM119" s="31" t="str">
        <f t="shared" si="168"/>
        <v/>
      </c>
      <c r="DN119" s="251" t="str">
        <f>IF($B119="","",$AO119*ABS($AF119-DK119)/Air!$M$8)</f>
        <v/>
      </c>
      <c r="DO119" s="31" t="str">
        <f t="shared" si="169"/>
        <v/>
      </c>
      <c r="DP119" s="31" t="str">
        <f t="shared" si="170"/>
        <v/>
      </c>
      <c r="DQ119" s="32" t="str">
        <f>IF($B119="","",(($AF119-DK119)/ABS($AF119-DK119))*Air!$D$14*DP119/2*(($AF119-DK119)^2)*$AI119*$C119)</f>
        <v/>
      </c>
      <c r="DR119" s="32" t="str">
        <f>IF($B119="","",(-DK119/ABS(DK119))*Air!$D$14*DM119/8*(DK119^2)*$AM119*$C119)</f>
        <v/>
      </c>
      <c r="DS119" s="32" t="str">
        <f>IF($B119="","",$AK119*$C119*$E119*Air!$D$14*Air!$I$10)</f>
        <v/>
      </c>
      <c r="DT119" s="32" t="str">
        <f t="shared" si="216"/>
        <v/>
      </c>
      <c r="DU119" s="32" t="str">
        <f t="shared" si="171"/>
        <v/>
      </c>
      <c r="DV119" s="32" t="str">
        <f t="shared" si="217"/>
        <v/>
      </c>
      <c r="DW119" s="254" t="str">
        <f t="shared" si="172"/>
        <v/>
      </c>
      <c r="DX119" s="243"/>
      <c r="DY119" s="243"/>
      <c r="DZ119" s="32" t="str">
        <f t="shared" si="173"/>
        <v/>
      </c>
      <c r="EA119" s="243" t="str">
        <f t="shared" si="174"/>
        <v/>
      </c>
      <c r="EB119" s="243" t="str">
        <f>IF($B119="","",IF(DW119="out",-(EA119*$I119*(2*ABS(DZ119)/Air!$D$14)^0.5),(EA119*$I119*(2*ABS(DZ119)/Air!$C$14)^0.5)))</f>
        <v/>
      </c>
      <c r="EC119" s="32" t="str">
        <f t="shared" si="175"/>
        <v/>
      </c>
      <c r="ED119" s="217" t="str">
        <f t="shared" si="218"/>
        <v/>
      </c>
      <c r="EE119" s="31" t="str">
        <f t="shared" si="176"/>
        <v/>
      </c>
      <c r="EF119" s="251" t="str">
        <f>IF($B119="","",$AO119*ABS(EE119)/Air!$M$8)</f>
        <v/>
      </c>
      <c r="EG119" s="31" t="str">
        <f t="shared" si="177"/>
        <v/>
      </c>
      <c r="EH119" s="251" t="str">
        <f>IF($B119="","",$AO119*ABS($AF119-EE119)/Air!$M$8)</f>
        <v/>
      </c>
      <c r="EI119" s="31" t="str">
        <f t="shared" si="178"/>
        <v/>
      </c>
      <c r="EJ119" s="31" t="str">
        <f t="shared" si="179"/>
        <v/>
      </c>
      <c r="EK119" s="32" t="str">
        <f>IF($B119="","",(($AF119-EE119)/ABS($AF119-EE119))*Air!$D$14*EJ119/2*(($AF119-EE119)^2)*$AI119*$C119)</f>
        <v/>
      </c>
      <c r="EL119" s="32" t="str">
        <f>IF($B119="","",(-EE119/ABS(EE119))*Air!$D$14*EG119/8*(EE119^2)*$AM119*$C119)</f>
        <v/>
      </c>
      <c r="EM119" s="32" t="str">
        <f>IF($B119="","",$AK119*$C119*$E119*Air!$D$14*Air!$I$10)</f>
        <v/>
      </c>
      <c r="EN119" s="32" t="str">
        <f t="shared" si="219"/>
        <v/>
      </c>
      <c r="EO119" s="32" t="str">
        <f t="shared" si="180"/>
        <v/>
      </c>
      <c r="EP119" s="32" t="str">
        <f t="shared" si="220"/>
        <v/>
      </c>
      <c r="EQ119" s="254" t="str">
        <f t="shared" si="181"/>
        <v/>
      </c>
      <c r="ER119" s="243"/>
      <c r="ES119" s="243"/>
      <c r="ET119" s="32" t="str">
        <f t="shared" si="182"/>
        <v/>
      </c>
      <c r="EU119" s="243" t="str">
        <f t="shared" si="183"/>
        <v/>
      </c>
      <c r="EV119" s="243" t="str">
        <f>IF($B119="","",IF(EQ119="out",-(EU119*$I119*(2*ABS(ET119)/Air!$D$14)^0.5),(EU119*$I119*(2*ABS(ET119)/Air!$C$14)^0.5)))</f>
        <v/>
      </c>
      <c r="EW119" s="32" t="str">
        <f t="shared" si="184"/>
        <v/>
      </c>
      <c r="EX119" s="259" t="str">
        <f t="shared" si="221"/>
        <v/>
      </c>
    </row>
    <row r="120" spans="1:154" customFormat="1" x14ac:dyDescent="0.2">
      <c r="A120" s="61"/>
      <c r="B120" s="247"/>
      <c r="C120" s="247"/>
      <c r="D120" s="247"/>
      <c r="E120" s="247"/>
      <c r="F120" s="247"/>
      <c r="G120" s="239"/>
      <c r="H120" s="239"/>
      <c r="I120" s="239"/>
      <c r="J120" s="239"/>
      <c r="K120" s="239"/>
      <c r="L120" s="62"/>
      <c r="M120" s="247"/>
      <c r="N120" s="247"/>
      <c r="O120" s="63"/>
      <c r="P120" s="92" t="str">
        <f t="shared" si="185"/>
        <v/>
      </c>
      <c r="Q120" s="93" t="str">
        <f t="shared" si="138"/>
        <v/>
      </c>
      <c r="R120" s="99" t="str">
        <f t="shared" si="186"/>
        <v/>
      </c>
      <c r="S120" s="100" t="str">
        <f t="shared" si="187"/>
        <v/>
      </c>
      <c r="T120" s="95" t="str">
        <f t="shared" si="188"/>
        <v/>
      </c>
      <c r="U120" s="231"/>
      <c r="V120" s="124" t="str">
        <f t="shared" si="189"/>
        <v/>
      </c>
      <c r="W120" s="125" t="str">
        <f t="shared" si="133"/>
        <v/>
      </c>
      <c r="X120" s="126" t="str">
        <f t="shared" si="190"/>
        <v/>
      </c>
      <c r="Y120" s="126" t="str">
        <f>IF($B120="","",VLOOKUP(X120,Depth!$A$4:$B$1004,2,1))</f>
        <v/>
      </c>
      <c r="Z120" s="127" t="str">
        <f t="shared" si="134"/>
        <v/>
      </c>
      <c r="AA120" s="128" t="str">
        <f t="shared" si="135"/>
        <v/>
      </c>
      <c r="AB120" s="129" t="str">
        <f t="shared" si="191"/>
        <v/>
      </c>
      <c r="AC120" s="129" t="str">
        <f t="shared" si="136"/>
        <v/>
      </c>
      <c r="AD120" s="31" t="str">
        <f t="shared" si="192"/>
        <v/>
      </c>
      <c r="AE120" s="128" t="str">
        <f t="shared" si="193"/>
        <v/>
      </c>
      <c r="AF120" s="130" t="str">
        <f t="shared" si="194"/>
        <v/>
      </c>
      <c r="AG120" s="122" t="str">
        <f t="shared" si="195"/>
        <v/>
      </c>
      <c r="AH120" s="131" t="str">
        <f t="shared" si="137"/>
        <v/>
      </c>
      <c r="AI120" s="132" t="str">
        <f t="shared" si="196"/>
        <v/>
      </c>
      <c r="AJ120" s="128"/>
      <c r="AK120" s="159" t="str">
        <f t="shared" si="197"/>
        <v/>
      </c>
      <c r="AL120" s="128" t="str">
        <f t="shared" si="198"/>
        <v/>
      </c>
      <c r="AM120" s="128" t="str">
        <f t="shared" si="199"/>
        <v/>
      </c>
      <c r="AN120" s="128" t="str">
        <f t="shared" si="200"/>
        <v/>
      </c>
      <c r="AO120" s="128" t="str">
        <f t="shared" si="139"/>
        <v/>
      </c>
      <c r="AP120" s="160" t="str">
        <f t="shared" si="201"/>
        <v/>
      </c>
      <c r="AQ120" s="31"/>
      <c r="AR120" s="174" t="str">
        <f>IF($B120="","",Air!$C$17*((J120-K120)/10)^Air!$C$28)</f>
        <v/>
      </c>
      <c r="AS120" s="36" t="str">
        <f>IF($B120="","",IF(E$8=B120,E$7,Air!$C$14/2*AR120^2))</f>
        <v/>
      </c>
      <c r="AT120" s="32" t="str">
        <f t="shared" si="202"/>
        <v/>
      </c>
      <c r="AU120" s="32" t="str">
        <f t="shared" si="203"/>
        <v/>
      </c>
      <c r="AV120" s="32" t="str">
        <f>IF($B120="","",Air!$I$11-AU120*Air!$C$14*Air!$I$10-AS120)</f>
        <v/>
      </c>
      <c r="AW120" s="175" t="str">
        <f t="shared" si="204"/>
        <v/>
      </c>
      <c r="AX120" s="175" t="str">
        <f>IF($B120="","",AW120*Air!$C$14*Air!$I$10)</f>
        <v/>
      </c>
      <c r="AY120" s="176" t="str">
        <f>IF($B120="","",AW120*Air!$D$14*Air!$I$10)</f>
        <v/>
      </c>
      <c r="AZ120" s="62"/>
      <c r="BA120" s="250" t="str">
        <f t="shared" si="140"/>
        <v/>
      </c>
      <c r="BB120" s="128" t="str">
        <f t="shared" si="205"/>
        <v/>
      </c>
      <c r="BC120" s="31" t="str">
        <f t="shared" si="206"/>
        <v/>
      </c>
      <c r="BD120" s="251" t="str">
        <f>IF($B120="","",$AO120*ABS(BC120)/Air!$M$8)</f>
        <v/>
      </c>
      <c r="BE120" s="31" t="str">
        <f t="shared" si="141"/>
        <v/>
      </c>
      <c r="BF120" s="251" t="str">
        <f>IF($B120="","",$AO120*ABS($AF120-BC120)/Air!$M$8)</f>
        <v/>
      </c>
      <c r="BG120" s="31" t="str">
        <f t="shared" si="142"/>
        <v/>
      </c>
      <c r="BH120" s="252" t="str">
        <f t="shared" si="143"/>
        <v/>
      </c>
      <c r="BI120" s="32" t="str">
        <f>IF($B120="","",(($AF120-BC120)/ABS($AF120-BC120))*Air!$D$14*BH120/2*(($AF120-BC120)^2)*$AI120*$C120)</f>
        <v/>
      </c>
      <c r="BJ120" s="32" t="str">
        <f>IF($B120="","",(-BC120/ABS(BC120))*Air!$D$14*BE120/8*(BC120^2)*$AM120*$C120)</f>
        <v/>
      </c>
      <c r="BK120" s="32" t="str">
        <f>IF($B120="","",$AK120*$C120*$E120*Air!$D$14*Air!$I$10)</f>
        <v/>
      </c>
      <c r="BL120" s="32" t="str">
        <f t="shared" si="207"/>
        <v/>
      </c>
      <c r="BM120" s="32" t="str">
        <f t="shared" si="144"/>
        <v/>
      </c>
      <c r="BN120" s="32" t="str">
        <f t="shared" si="208"/>
        <v/>
      </c>
      <c r="BO120" s="254" t="str">
        <f t="shared" si="145"/>
        <v/>
      </c>
      <c r="BP120" s="243"/>
      <c r="BQ120" s="243"/>
      <c r="BR120" s="32" t="str">
        <f t="shared" si="146"/>
        <v/>
      </c>
      <c r="BS120" s="243" t="str">
        <f t="shared" si="147"/>
        <v/>
      </c>
      <c r="BT120" s="243" t="str">
        <f>IF($B120="","",IF(BO120="out",-(BS120*$I120*(2*ABS(BR120)/Air!$D$14)^0.5),(BS120*$I120*(2*ABS(BR120)/Air!$C$14)^0.5)))</f>
        <v/>
      </c>
      <c r="BU120" s="32" t="str">
        <f t="shared" si="148"/>
        <v/>
      </c>
      <c r="BV120" s="217" t="str">
        <f t="shared" si="209"/>
        <v/>
      </c>
      <c r="BW120" s="31" t="str">
        <f t="shared" si="149"/>
        <v/>
      </c>
      <c r="BX120" s="251" t="str">
        <f>IF($B120="","",$AO120*ABS(BW120)/Air!$M$8)</f>
        <v/>
      </c>
      <c r="BY120" s="31" t="str">
        <f t="shared" si="150"/>
        <v/>
      </c>
      <c r="BZ120" s="251" t="str">
        <f>IF($B120="","",$AO120*ABS($AF120-BW120)/Air!$M$8)</f>
        <v/>
      </c>
      <c r="CA120" s="31" t="str">
        <f t="shared" si="151"/>
        <v/>
      </c>
      <c r="CB120" s="31" t="str">
        <f t="shared" si="152"/>
        <v/>
      </c>
      <c r="CC120" s="32" t="str">
        <f>IF($B120="","",(($AF120-BW120)/ABS($AF120-BW120))*Air!$D$14*CB120/2*(($AF120-BW120)^2)*$AI120*$C120)</f>
        <v/>
      </c>
      <c r="CD120" s="32" t="str">
        <f>IF($B120="","",(-BW120/ABS(BW120))*Air!$D$14*BY120/8*(BW120^2)*$AM120*$C120)</f>
        <v/>
      </c>
      <c r="CE120" s="32" t="str">
        <f>IF($B120="","",$AK120*$C120*$E120*Air!$D$14*Air!$I$10)</f>
        <v/>
      </c>
      <c r="CF120" s="32" t="str">
        <f t="shared" si="210"/>
        <v/>
      </c>
      <c r="CG120" s="32" t="str">
        <f t="shared" si="153"/>
        <v/>
      </c>
      <c r="CH120" s="32" t="str">
        <f t="shared" si="211"/>
        <v/>
      </c>
      <c r="CI120" s="254" t="str">
        <f t="shared" si="154"/>
        <v/>
      </c>
      <c r="CJ120" s="243"/>
      <c r="CK120" s="243"/>
      <c r="CL120" s="32" t="str">
        <f t="shared" si="155"/>
        <v/>
      </c>
      <c r="CM120" s="243" t="str">
        <f t="shared" si="156"/>
        <v/>
      </c>
      <c r="CN120" s="243" t="str">
        <f>IF($B120="","",IF(CI120="out",-(CM120*$I120*(2*ABS(CL120)/Air!$D$14)^0.5),(CM120*$I120*(2*ABS(CL120)/Air!$C$14)^0.5)))</f>
        <v/>
      </c>
      <c r="CO120" s="32" t="str">
        <f t="shared" si="157"/>
        <v/>
      </c>
      <c r="CP120" s="217" t="str">
        <f t="shared" si="212"/>
        <v/>
      </c>
      <c r="CQ120" s="31" t="str">
        <f t="shared" si="158"/>
        <v/>
      </c>
      <c r="CR120" s="251" t="str">
        <f>IF($B120="","",$AO120*ABS(CQ120)/Air!$M$8)</f>
        <v/>
      </c>
      <c r="CS120" s="31" t="str">
        <f t="shared" si="159"/>
        <v/>
      </c>
      <c r="CT120" s="251" t="str">
        <f>IF($B120="","",$AO120*ABS($AF120-CQ120)/Air!$M$8)</f>
        <v/>
      </c>
      <c r="CU120" s="31" t="str">
        <f t="shared" si="160"/>
        <v/>
      </c>
      <c r="CV120" s="31" t="str">
        <f t="shared" si="161"/>
        <v/>
      </c>
      <c r="CW120" s="32" t="str">
        <f>IF($B120="","",(($AF120-CQ120)/ABS($AF120-CQ120))*Air!$D$14*CV120/2*(($AF120-CQ120)^2)*$AI120*$C120)</f>
        <v/>
      </c>
      <c r="CX120" s="32" t="str">
        <f>IF($B120="","",(-CQ120/ABS(CQ120))*Air!$D$14*CS120/8*(CQ120^2)*$AM120*$C120)</f>
        <v/>
      </c>
      <c r="CY120" s="32" t="str">
        <f>IF($B120="","",$AK120*$C120*$E120*Air!$D$14*Air!$I$10)</f>
        <v/>
      </c>
      <c r="CZ120" s="32" t="str">
        <f t="shared" si="213"/>
        <v/>
      </c>
      <c r="DA120" s="32" t="str">
        <f t="shared" si="162"/>
        <v/>
      </c>
      <c r="DB120" s="32" t="str">
        <f t="shared" si="214"/>
        <v/>
      </c>
      <c r="DC120" s="254" t="str">
        <f t="shared" si="163"/>
        <v/>
      </c>
      <c r="DD120" s="243"/>
      <c r="DE120" s="243"/>
      <c r="DF120" s="32" t="str">
        <f t="shared" si="164"/>
        <v/>
      </c>
      <c r="DG120" s="243" t="str">
        <f t="shared" si="165"/>
        <v/>
      </c>
      <c r="DH120" s="243" t="str">
        <f>IF($B120="","",IF(DC120="out",-(DG120*$I120*(2*ABS(DF120)/Air!$D$14)^0.5),(DG120*$I120*(2*ABS(DF120)/Air!$C$14)^0.5)))</f>
        <v/>
      </c>
      <c r="DI120" s="32" t="str">
        <f t="shared" si="166"/>
        <v/>
      </c>
      <c r="DJ120" s="217" t="str">
        <f t="shared" si="215"/>
        <v/>
      </c>
      <c r="DK120" s="31" t="str">
        <f t="shared" si="167"/>
        <v/>
      </c>
      <c r="DL120" s="251" t="str">
        <f>IF($B120="","",$AO120*ABS(DK120)/Air!$M$8)</f>
        <v/>
      </c>
      <c r="DM120" s="31" t="str">
        <f t="shared" si="168"/>
        <v/>
      </c>
      <c r="DN120" s="251" t="str">
        <f>IF($B120="","",$AO120*ABS($AF120-DK120)/Air!$M$8)</f>
        <v/>
      </c>
      <c r="DO120" s="31" t="str">
        <f t="shared" si="169"/>
        <v/>
      </c>
      <c r="DP120" s="31" t="str">
        <f t="shared" si="170"/>
        <v/>
      </c>
      <c r="DQ120" s="32" t="str">
        <f>IF($B120="","",(($AF120-DK120)/ABS($AF120-DK120))*Air!$D$14*DP120/2*(($AF120-DK120)^2)*$AI120*$C120)</f>
        <v/>
      </c>
      <c r="DR120" s="32" t="str">
        <f>IF($B120="","",(-DK120/ABS(DK120))*Air!$D$14*DM120/8*(DK120^2)*$AM120*$C120)</f>
        <v/>
      </c>
      <c r="DS120" s="32" t="str">
        <f>IF($B120="","",$AK120*$C120*$E120*Air!$D$14*Air!$I$10)</f>
        <v/>
      </c>
      <c r="DT120" s="32" t="str">
        <f t="shared" si="216"/>
        <v/>
      </c>
      <c r="DU120" s="32" t="str">
        <f t="shared" si="171"/>
        <v/>
      </c>
      <c r="DV120" s="32" t="str">
        <f t="shared" si="217"/>
        <v/>
      </c>
      <c r="DW120" s="254" t="str">
        <f t="shared" si="172"/>
        <v/>
      </c>
      <c r="DX120" s="243"/>
      <c r="DY120" s="243"/>
      <c r="DZ120" s="32" t="str">
        <f t="shared" si="173"/>
        <v/>
      </c>
      <c r="EA120" s="243" t="str">
        <f t="shared" si="174"/>
        <v/>
      </c>
      <c r="EB120" s="243" t="str">
        <f>IF($B120="","",IF(DW120="out",-(EA120*$I120*(2*ABS(DZ120)/Air!$D$14)^0.5),(EA120*$I120*(2*ABS(DZ120)/Air!$C$14)^0.5)))</f>
        <v/>
      </c>
      <c r="EC120" s="32" t="str">
        <f t="shared" si="175"/>
        <v/>
      </c>
      <c r="ED120" s="217" t="str">
        <f t="shared" si="218"/>
        <v/>
      </c>
      <c r="EE120" s="31" t="str">
        <f t="shared" si="176"/>
        <v/>
      </c>
      <c r="EF120" s="251" t="str">
        <f>IF($B120="","",$AO120*ABS(EE120)/Air!$M$8)</f>
        <v/>
      </c>
      <c r="EG120" s="31" t="str">
        <f t="shared" si="177"/>
        <v/>
      </c>
      <c r="EH120" s="251" t="str">
        <f>IF($B120="","",$AO120*ABS($AF120-EE120)/Air!$M$8)</f>
        <v/>
      </c>
      <c r="EI120" s="31" t="str">
        <f t="shared" si="178"/>
        <v/>
      </c>
      <c r="EJ120" s="31" t="str">
        <f t="shared" si="179"/>
        <v/>
      </c>
      <c r="EK120" s="32" t="str">
        <f>IF($B120="","",(($AF120-EE120)/ABS($AF120-EE120))*Air!$D$14*EJ120/2*(($AF120-EE120)^2)*$AI120*$C120)</f>
        <v/>
      </c>
      <c r="EL120" s="32" t="str">
        <f>IF($B120="","",(-EE120/ABS(EE120))*Air!$D$14*EG120/8*(EE120^2)*$AM120*$C120)</f>
        <v/>
      </c>
      <c r="EM120" s="32" t="str">
        <f>IF($B120="","",$AK120*$C120*$E120*Air!$D$14*Air!$I$10)</f>
        <v/>
      </c>
      <c r="EN120" s="32" t="str">
        <f t="shared" si="219"/>
        <v/>
      </c>
      <c r="EO120" s="32" t="str">
        <f t="shared" si="180"/>
        <v/>
      </c>
      <c r="EP120" s="32" t="str">
        <f t="shared" si="220"/>
        <v/>
      </c>
      <c r="EQ120" s="254" t="str">
        <f t="shared" si="181"/>
        <v/>
      </c>
      <c r="ER120" s="243"/>
      <c r="ES120" s="243"/>
      <c r="ET120" s="32" t="str">
        <f t="shared" si="182"/>
        <v/>
      </c>
      <c r="EU120" s="243" t="str">
        <f t="shared" si="183"/>
        <v/>
      </c>
      <c r="EV120" s="243" t="str">
        <f>IF($B120="","",IF(EQ120="out",-(EU120*$I120*(2*ABS(ET120)/Air!$D$14)^0.5),(EU120*$I120*(2*ABS(ET120)/Air!$C$14)^0.5)))</f>
        <v/>
      </c>
      <c r="EW120" s="32" t="str">
        <f t="shared" si="184"/>
        <v/>
      </c>
      <c r="EX120" s="259" t="str">
        <f t="shared" si="221"/>
        <v/>
      </c>
    </row>
    <row r="121" spans="1:154" customFormat="1" x14ac:dyDescent="0.2">
      <c r="A121" s="61"/>
      <c r="B121" s="247"/>
      <c r="C121" s="247"/>
      <c r="D121" s="247"/>
      <c r="E121" s="247"/>
      <c r="F121" s="247"/>
      <c r="G121" s="239"/>
      <c r="H121" s="239"/>
      <c r="I121" s="239"/>
      <c r="J121" s="239"/>
      <c r="K121" s="239"/>
      <c r="L121" s="62"/>
      <c r="M121" s="247"/>
      <c r="N121" s="247"/>
      <c r="O121" s="63"/>
      <c r="P121" s="92" t="str">
        <f t="shared" si="185"/>
        <v/>
      </c>
      <c r="Q121" s="93" t="str">
        <f t="shared" si="138"/>
        <v/>
      </c>
      <c r="R121" s="99" t="str">
        <f t="shared" si="186"/>
        <v/>
      </c>
      <c r="S121" s="100" t="str">
        <f t="shared" si="187"/>
        <v/>
      </c>
      <c r="T121" s="95" t="str">
        <f t="shared" si="188"/>
        <v/>
      </c>
      <c r="U121" s="231"/>
      <c r="V121" s="124" t="str">
        <f t="shared" si="189"/>
        <v/>
      </c>
      <c r="W121" s="125" t="str">
        <f t="shared" si="133"/>
        <v/>
      </c>
      <c r="X121" s="126" t="str">
        <f t="shared" si="190"/>
        <v/>
      </c>
      <c r="Y121" s="126" t="str">
        <f>IF($B121="","",VLOOKUP(X121,Depth!$A$4:$B$1004,2,1))</f>
        <v/>
      </c>
      <c r="Z121" s="127" t="str">
        <f t="shared" si="134"/>
        <v/>
      </c>
      <c r="AA121" s="128" t="str">
        <f t="shared" si="135"/>
        <v/>
      </c>
      <c r="AB121" s="129" t="str">
        <f t="shared" si="191"/>
        <v/>
      </c>
      <c r="AC121" s="129" t="str">
        <f t="shared" si="136"/>
        <v/>
      </c>
      <c r="AD121" s="31" t="str">
        <f t="shared" si="192"/>
        <v/>
      </c>
      <c r="AE121" s="128" t="str">
        <f t="shared" si="193"/>
        <v/>
      </c>
      <c r="AF121" s="130" t="str">
        <f t="shared" si="194"/>
        <v/>
      </c>
      <c r="AG121" s="122" t="str">
        <f t="shared" si="195"/>
        <v/>
      </c>
      <c r="AH121" s="131" t="str">
        <f t="shared" si="137"/>
        <v/>
      </c>
      <c r="AI121" s="132" t="str">
        <f t="shared" si="196"/>
        <v/>
      </c>
      <c r="AJ121" s="128"/>
      <c r="AK121" s="159" t="str">
        <f t="shared" si="197"/>
        <v/>
      </c>
      <c r="AL121" s="128" t="str">
        <f t="shared" si="198"/>
        <v/>
      </c>
      <c r="AM121" s="128" t="str">
        <f t="shared" si="199"/>
        <v/>
      </c>
      <c r="AN121" s="128" t="str">
        <f t="shared" si="200"/>
        <v/>
      </c>
      <c r="AO121" s="128" t="str">
        <f t="shared" si="139"/>
        <v/>
      </c>
      <c r="AP121" s="160" t="str">
        <f t="shared" si="201"/>
        <v/>
      </c>
      <c r="AQ121" s="31"/>
      <c r="AR121" s="174" t="str">
        <f>IF($B121="","",Air!$C$17*((J121-K121)/10)^Air!$C$28)</f>
        <v/>
      </c>
      <c r="AS121" s="36" t="str">
        <f>IF($B121="","",IF(E$8=B121,E$7,Air!$C$14/2*AR121^2))</f>
        <v/>
      </c>
      <c r="AT121" s="32" t="str">
        <f t="shared" si="202"/>
        <v/>
      </c>
      <c r="AU121" s="32" t="str">
        <f t="shared" si="203"/>
        <v/>
      </c>
      <c r="AV121" s="32" t="str">
        <f>IF($B121="","",Air!$I$11-AU121*Air!$C$14*Air!$I$10-AS121)</f>
        <v/>
      </c>
      <c r="AW121" s="175" t="str">
        <f t="shared" si="204"/>
        <v/>
      </c>
      <c r="AX121" s="175" t="str">
        <f>IF($B121="","",AW121*Air!$C$14*Air!$I$10)</f>
        <v/>
      </c>
      <c r="AY121" s="176" t="str">
        <f>IF($B121="","",AW121*Air!$D$14*Air!$I$10)</f>
        <v/>
      </c>
      <c r="AZ121" s="62"/>
      <c r="BA121" s="250" t="str">
        <f t="shared" si="140"/>
        <v/>
      </c>
      <c r="BB121" s="128" t="str">
        <f t="shared" si="205"/>
        <v/>
      </c>
      <c r="BC121" s="31" t="str">
        <f t="shared" si="206"/>
        <v/>
      </c>
      <c r="BD121" s="251" t="str">
        <f>IF($B121="","",$AO121*ABS(BC121)/Air!$M$8)</f>
        <v/>
      </c>
      <c r="BE121" s="31" t="str">
        <f t="shared" si="141"/>
        <v/>
      </c>
      <c r="BF121" s="251" t="str">
        <f>IF($B121="","",$AO121*ABS($AF121-BC121)/Air!$M$8)</f>
        <v/>
      </c>
      <c r="BG121" s="31" t="str">
        <f t="shared" si="142"/>
        <v/>
      </c>
      <c r="BH121" s="252" t="str">
        <f t="shared" si="143"/>
        <v/>
      </c>
      <c r="BI121" s="32" t="str">
        <f>IF($B121="","",(($AF121-BC121)/ABS($AF121-BC121))*Air!$D$14*BH121/2*(($AF121-BC121)^2)*$AI121*$C121)</f>
        <v/>
      </c>
      <c r="BJ121" s="32" t="str">
        <f>IF($B121="","",(-BC121/ABS(BC121))*Air!$D$14*BE121/8*(BC121^2)*$AM121*$C121)</f>
        <v/>
      </c>
      <c r="BK121" s="32" t="str">
        <f>IF($B121="","",$AK121*$C121*$E121*Air!$D$14*Air!$I$10)</f>
        <v/>
      </c>
      <c r="BL121" s="32" t="str">
        <f t="shared" si="207"/>
        <v/>
      </c>
      <c r="BM121" s="32" t="str">
        <f t="shared" si="144"/>
        <v/>
      </c>
      <c r="BN121" s="32" t="str">
        <f t="shared" si="208"/>
        <v/>
      </c>
      <c r="BO121" s="254" t="str">
        <f t="shared" si="145"/>
        <v/>
      </c>
      <c r="BP121" s="243"/>
      <c r="BQ121" s="243"/>
      <c r="BR121" s="32" t="str">
        <f t="shared" si="146"/>
        <v/>
      </c>
      <c r="BS121" s="243" t="str">
        <f t="shared" si="147"/>
        <v/>
      </c>
      <c r="BT121" s="243" t="str">
        <f>IF($B121="","",IF(BO121="out",-(BS121*$I121*(2*ABS(BR121)/Air!$D$14)^0.5),(BS121*$I121*(2*ABS(BR121)/Air!$C$14)^0.5)))</f>
        <v/>
      </c>
      <c r="BU121" s="32" t="str">
        <f t="shared" si="148"/>
        <v/>
      </c>
      <c r="BV121" s="217" t="str">
        <f t="shared" si="209"/>
        <v/>
      </c>
      <c r="BW121" s="31" t="str">
        <f t="shared" si="149"/>
        <v/>
      </c>
      <c r="BX121" s="251" t="str">
        <f>IF($B121="","",$AO121*ABS(BW121)/Air!$M$8)</f>
        <v/>
      </c>
      <c r="BY121" s="31" t="str">
        <f t="shared" si="150"/>
        <v/>
      </c>
      <c r="BZ121" s="251" t="str">
        <f>IF($B121="","",$AO121*ABS($AF121-BW121)/Air!$M$8)</f>
        <v/>
      </c>
      <c r="CA121" s="31" t="str">
        <f t="shared" si="151"/>
        <v/>
      </c>
      <c r="CB121" s="31" t="str">
        <f t="shared" si="152"/>
        <v/>
      </c>
      <c r="CC121" s="32" t="str">
        <f>IF($B121="","",(($AF121-BW121)/ABS($AF121-BW121))*Air!$D$14*CB121/2*(($AF121-BW121)^2)*$AI121*$C121)</f>
        <v/>
      </c>
      <c r="CD121" s="32" t="str">
        <f>IF($B121="","",(-BW121/ABS(BW121))*Air!$D$14*BY121/8*(BW121^2)*$AM121*$C121)</f>
        <v/>
      </c>
      <c r="CE121" s="32" t="str">
        <f>IF($B121="","",$AK121*$C121*$E121*Air!$D$14*Air!$I$10)</f>
        <v/>
      </c>
      <c r="CF121" s="32" t="str">
        <f t="shared" si="210"/>
        <v/>
      </c>
      <c r="CG121" s="32" t="str">
        <f t="shared" si="153"/>
        <v/>
      </c>
      <c r="CH121" s="32" t="str">
        <f t="shared" si="211"/>
        <v/>
      </c>
      <c r="CI121" s="254" t="str">
        <f t="shared" si="154"/>
        <v/>
      </c>
      <c r="CJ121" s="243"/>
      <c r="CK121" s="243"/>
      <c r="CL121" s="32" t="str">
        <f t="shared" si="155"/>
        <v/>
      </c>
      <c r="CM121" s="243" t="str">
        <f t="shared" si="156"/>
        <v/>
      </c>
      <c r="CN121" s="243" t="str">
        <f>IF($B121="","",IF(CI121="out",-(CM121*$I121*(2*ABS(CL121)/Air!$D$14)^0.5),(CM121*$I121*(2*ABS(CL121)/Air!$C$14)^0.5)))</f>
        <v/>
      </c>
      <c r="CO121" s="32" t="str">
        <f t="shared" si="157"/>
        <v/>
      </c>
      <c r="CP121" s="217" t="str">
        <f t="shared" si="212"/>
        <v/>
      </c>
      <c r="CQ121" s="31" t="str">
        <f t="shared" si="158"/>
        <v/>
      </c>
      <c r="CR121" s="251" t="str">
        <f>IF($B121="","",$AO121*ABS(CQ121)/Air!$M$8)</f>
        <v/>
      </c>
      <c r="CS121" s="31" t="str">
        <f t="shared" si="159"/>
        <v/>
      </c>
      <c r="CT121" s="251" t="str">
        <f>IF($B121="","",$AO121*ABS($AF121-CQ121)/Air!$M$8)</f>
        <v/>
      </c>
      <c r="CU121" s="31" t="str">
        <f t="shared" si="160"/>
        <v/>
      </c>
      <c r="CV121" s="31" t="str">
        <f t="shared" si="161"/>
        <v/>
      </c>
      <c r="CW121" s="32" t="str">
        <f>IF($B121="","",(($AF121-CQ121)/ABS($AF121-CQ121))*Air!$D$14*CV121/2*(($AF121-CQ121)^2)*$AI121*$C121)</f>
        <v/>
      </c>
      <c r="CX121" s="32" t="str">
        <f>IF($B121="","",(-CQ121/ABS(CQ121))*Air!$D$14*CS121/8*(CQ121^2)*$AM121*$C121)</f>
        <v/>
      </c>
      <c r="CY121" s="32" t="str">
        <f>IF($B121="","",$AK121*$C121*$E121*Air!$D$14*Air!$I$10)</f>
        <v/>
      </c>
      <c r="CZ121" s="32" t="str">
        <f t="shared" si="213"/>
        <v/>
      </c>
      <c r="DA121" s="32" t="str">
        <f t="shared" si="162"/>
        <v/>
      </c>
      <c r="DB121" s="32" t="str">
        <f t="shared" si="214"/>
        <v/>
      </c>
      <c r="DC121" s="254" t="str">
        <f t="shared" si="163"/>
        <v/>
      </c>
      <c r="DD121" s="243"/>
      <c r="DE121" s="243"/>
      <c r="DF121" s="32" t="str">
        <f t="shared" si="164"/>
        <v/>
      </c>
      <c r="DG121" s="243" t="str">
        <f t="shared" si="165"/>
        <v/>
      </c>
      <c r="DH121" s="243" t="str">
        <f>IF($B121="","",IF(DC121="out",-(DG121*$I121*(2*ABS(DF121)/Air!$D$14)^0.5),(DG121*$I121*(2*ABS(DF121)/Air!$C$14)^0.5)))</f>
        <v/>
      </c>
      <c r="DI121" s="32" t="str">
        <f t="shared" si="166"/>
        <v/>
      </c>
      <c r="DJ121" s="217" t="str">
        <f t="shared" si="215"/>
        <v/>
      </c>
      <c r="DK121" s="31" t="str">
        <f t="shared" si="167"/>
        <v/>
      </c>
      <c r="DL121" s="251" t="str">
        <f>IF($B121="","",$AO121*ABS(DK121)/Air!$M$8)</f>
        <v/>
      </c>
      <c r="DM121" s="31" t="str">
        <f t="shared" si="168"/>
        <v/>
      </c>
      <c r="DN121" s="251" t="str">
        <f>IF($B121="","",$AO121*ABS($AF121-DK121)/Air!$M$8)</f>
        <v/>
      </c>
      <c r="DO121" s="31" t="str">
        <f t="shared" si="169"/>
        <v/>
      </c>
      <c r="DP121" s="31" t="str">
        <f t="shared" si="170"/>
        <v/>
      </c>
      <c r="DQ121" s="32" t="str">
        <f>IF($B121="","",(($AF121-DK121)/ABS($AF121-DK121))*Air!$D$14*DP121/2*(($AF121-DK121)^2)*$AI121*$C121)</f>
        <v/>
      </c>
      <c r="DR121" s="32" t="str">
        <f>IF($B121="","",(-DK121/ABS(DK121))*Air!$D$14*DM121/8*(DK121^2)*$AM121*$C121)</f>
        <v/>
      </c>
      <c r="DS121" s="32" t="str">
        <f>IF($B121="","",$AK121*$C121*$E121*Air!$D$14*Air!$I$10)</f>
        <v/>
      </c>
      <c r="DT121" s="32" t="str">
        <f t="shared" si="216"/>
        <v/>
      </c>
      <c r="DU121" s="32" t="str">
        <f t="shared" si="171"/>
        <v/>
      </c>
      <c r="DV121" s="32" t="str">
        <f t="shared" si="217"/>
        <v/>
      </c>
      <c r="DW121" s="254" t="str">
        <f t="shared" si="172"/>
        <v/>
      </c>
      <c r="DX121" s="243"/>
      <c r="DY121" s="243"/>
      <c r="DZ121" s="32" t="str">
        <f t="shared" si="173"/>
        <v/>
      </c>
      <c r="EA121" s="243" t="str">
        <f t="shared" si="174"/>
        <v/>
      </c>
      <c r="EB121" s="243" t="str">
        <f>IF($B121="","",IF(DW121="out",-(EA121*$I121*(2*ABS(DZ121)/Air!$D$14)^0.5),(EA121*$I121*(2*ABS(DZ121)/Air!$C$14)^0.5)))</f>
        <v/>
      </c>
      <c r="EC121" s="32" t="str">
        <f t="shared" si="175"/>
        <v/>
      </c>
      <c r="ED121" s="217" t="str">
        <f t="shared" si="218"/>
        <v/>
      </c>
      <c r="EE121" s="31" t="str">
        <f t="shared" si="176"/>
        <v/>
      </c>
      <c r="EF121" s="251" t="str">
        <f>IF($B121="","",$AO121*ABS(EE121)/Air!$M$8)</f>
        <v/>
      </c>
      <c r="EG121" s="31" t="str">
        <f t="shared" si="177"/>
        <v/>
      </c>
      <c r="EH121" s="251" t="str">
        <f>IF($B121="","",$AO121*ABS($AF121-EE121)/Air!$M$8)</f>
        <v/>
      </c>
      <c r="EI121" s="31" t="str">
        <f t="shared" si="178"/>
        <v/>
      </c>
      <c r="EJ121" s="31" t="str">
        <f t="shared" si="179"/>
        <v/>
      </c>
      <c r="EK121" s="32" t="str">
        <f>IF($B121="","",(($AF121-EE121)/ABS($AF121-EE121))*Air!$D$14*EJ121/2*(($AF121-EE121)^2)*$AI121*$C121)</f>
        <v/>
      </c>
      <c r="EL121" s="32" t="str">
        <f>IF($B121="","",(-EE121/ABS(EE121))*Air!$D$14*EG121/8*(EE121^2)*$AM121*$C121)</f>
        <v/>
      </c>
      <c r="EM121" s="32" t="str">
        <f>IF($B121="","",$AK121*$C121*$E121*Air!$D$14*Air!$I$10)</f>
        <v/>
      </c>
      <c r="EN121" s="32" t="str">
        <f t="shared" si="219"/>
        <v/>
      </c>
      <c r="EO121" s="32" t="str">
        <f t="shared" si="180"/>
        <v/>
      </c>
      <c r="EP121" s="32" t="str">
        <f t="shared" si="220"/>
        <v/>
      </c>
      <c r="EQ121" s="254" t="str">
        <f t="shared" si="181"/>
        <v/>
      </c>
      <c r="ER121" s="243"/>
      <c r="ES121" s="243"/>
      <c r="ET121" s="32" t="str">
        <f t="shared" si="182"/>
        <v/>
      </c>
      <c r="EU121" s="243" t="str">
        <f t="shared" si="183"/>
        <v/>
      </c>
      <c r="EV121" s="243" t="str">
        <f>IF($B121="","",IF(EQ121="out",-(EU121*$I121*(2*ABS(ET121)/Air!$D$14)^0.5),(EU121*$I121*(2*ABS(ET121)/Air!$C$14)^0.5)))</f>
        <v/>
      </c>
      <c r="EW121" s="32" t="str">
        <f t="shared" si="184"/>
        <v/>
      </c>
      <c r="EX121" s="259" t="str">
        <f t="shared" si="221"/>
        <v/>
      </c>
    </row>
    <row r="122" spans="1:154" customFormat="1" x14ac:dyDescent="0.2">
      <c r="A122" s="61"/>
      <c r="B122" s="247"/>
      <c r="C122" s="247"/>
      <c r="D122" s="247"/>
      <c r="E122" s="247"/>
      <c r="F122" s="247"/>
      <c r="G122" s="239"/>
      <c r="H122" s="239"/>
      <c r="I122" s="239"/>
      <c r="J122" s="239"/>
      <c r="K122" s="239"/>
      <c r="L122" s="62"/>
      <c r="M122" s="247"/>
      <c r="N122" s="247"/>
      <c r="O122" s="63"/>
      <c r="P122" s="92" t="str">
        <f t="shared" si="185"/>
        <v/>
      </c>
      <c r="Q122" s="93" t="str">
        <f t="shared" si="138"/>
        <v/>
      </c>
      <c r="R122" s="99" t="str">
        <f t="shared" si="186"/>
        <v/>
      </c>
      <c r="S122" s="100" t="str">
        <f t="shared" si="187"/>
        <v/>
      </c>
      <c r="T122" s="95" t="str">
        <f t="shared" si="188"/>
        <v/>
      </c>
      <c r="U122" s="231"/>
      <c r="V122" s="124" t="str">
        <f t="shared" si="189"/>
        <v/>
      </c>
      <c r="W122" s="125" t="str">
        <f t="shared" si="133"/>
        <v/>
      </c>
      <c r="X122" s="126" t="str">
        <f t="shared" si="190"/>
        <v/>
      </c>
      <c r="Y122" s="126" t="str">
        <f>IF($B122="","",VLOOKUP(X122,Depth!$A$4:$B$1004,2,1))</f>
        <v/>
      </c>
      <c r="Z122" s="127" t="str">
        <f t="shared" si="134"/>
        <v/>
      </c>
      <c r="AA122" s="128" t="str">
        <f t="shared" si="135"/>
        <v/>
      </c>
      <c r="AB122" s="129" t="str">
        <f t="shared" si="191"/>
        <v/>
      </c>
      <c r="AC122" s="129" t="str">
        <f t="shared" si="136"/>
        <v/>
      </c>
      <c r="AD122" s="31" t="str">
        <f t="shared" si="192"/>
        <v/>
      </c>
      <c r="AE122" s="128" t="str">
        <f t="shared" si="193"/>
        <v/>
      </c>
      <c r="AF122" s="130" t="str">
        <f t="shared" si="194"/>
        <v/>
      </c>
      <c r="AG122" s="122" t="str">
        <f t="shared" si="195"/>
        <v/>
      </c>
      <c r="AH122" s="131" t="str">
        <f t="shared" si="137"/>
        <v/>
      </c>
      <c r="AI122" s="132" t="str">
        <f t="shared" si="196"/>
        <v/>
      </c>
      <c r="AJ122" s="128"/>
      <c r="AK122" s="159" t="str">
        <f t="shared" si="197"/>
        <v/>
      </c>
      <c r="AL122" s="128" t="str">
        <f t="shared" si="198"/>
        <v/>
      </c>
      <c r="AM122" s="128" t="str">
        <f t="shared" si="199"/>
        <v/>
      </c>
      <c r="AN122" s="128" t="str">
        <f t="shared" si="200"/>
        <v/>
      </c>
      <c r="AO122" s="128" t="str">
        <f t="shared" si="139"/>
        <v/>
      </c>
      <c r="AP122" s="160" t="str">
        <f t="shared" si="201"/>
        <v/>
      </c>
      <c r="AQ122" s="31"/>
      <c r="AR122" s="174" t="str">
        <f>IF($B122="","",Air!$C$17*((J122-K122)/10)^Air!$C$28)</f>
        <v/>
      </c>
      <c r="AS122" s="36" t="str">
        <f>IF($B122="","",IF(E$8=B122,E$7,Air!$C$14/2*AR122^2))</f>
        <v/>
      </c>
      <c r="AT122" s="32" t="str">
        <f t="shared" si="202"/>
        <v/>
      </c>
      <c r="AU122" s="32" t="str">
        <f t="shared" si="203"/>
        <v/>
      </c>
      <c r="AV122" s="32" t="str">
        <f>IF($B122="","",Air!$I$11-AU122*Air!$C$14*Air!$I$10-AS122)</f>
        <v/>
      </c>
      <c r="AW122" s="175" t="str">
        <f t="shared" si="204"/>
        <v/>
      </c>
      <c r="AX122" s="175" t="str">
        <f>IF($B122="","",AW122*Air!$C$14*Air!$I$10)</f>
        <v/>
      </c>
      <c r="AY122" s="176" t="str">
        <f>IF($B122="","",AW122*Air!$D$14*Air!$I$10)</f>
        <v/>
      </c>
      <c r="AZ122" s="62"/>
      <c r="BA122" s="250" t="str">
        <f t="shared" si="140"/>
        <v/>
      </c>
      <c r="BB122" s="128" t="str">
        <f t="shared" si="205"/>
        <v/>
      </c>
      <c r="BC122" s="31" t="str">
        <f t="shared" si="206"/>
        <v/>
      </c>
      <c r="BD122" s="251" t="str">
        <f>IF($B122="","",$AO122*ABS(BC122)/Air!$M$8)</f>
        <v/>
      </c>
      <c r="BE122" s="31" t="str">
        <f t="shared" si="141"/>
        <v/>
      </c>
      <c r="BF122" s="251" t="str">
        <f>IF($B122="","",$AO122*ABS($AF122-BC122)/Air!$M$8)</f>
        <v/>
      </c>
      <c r="BG122" s="31" t="str">
        <f t="shared" si="142"/>
        <v/>
      </c>
      <c r="BH122" s="252" t="str">
        <f t="shared" si="143"/>
        <v/>
      </c>
      <c r="BI122" s="32" t="str">
        <f>IF($B122="","",(($AF122-BC122)/ABS($AF122-BC122))*Air!$D$14*BH122/2*(($AF122-BC122)^2)*$AI122*$C122)</f>
        <v/>
      </c>
      <c r="BJ122" s="32" t="str">
        <f>IF($B122="","",(-BC122/ABS(BC122))*Air!$D$14*BE122/8*(BC122^2)*$AM122*$C122)</f>
        <v/>
      </c>
      <c r="BK122" s="32" t="str">
        <f>IF($B122="","",$AK122*$C122*$E122*Air!$D$14*Air!$I$10)</f>
        <v/>
      </c>
      <c r="BL122" s="32" t="str">
        <f t="shared" si="207"/>
        <v/>
      </c>
      <c r="BM122" s="32" t="str">
        <f t="shared" si="144"/>
        <v/>
      </c>
      <c r="BN122" s="32" t="str">
        <f t="shared" si="208"/>
        <v/>
      </c>
      <c r="BO122" s="254" t="str">
        <f t="shared" si="145"/>
        <v/>
      </c>
      <c r="BP122" s="243"/>
      <c r="BQ122" s="243"/>
      <c r="BR122" s="32" t="str">
        <f t="shared" si="146"/>
        <v/>
      </c>
      <c r="BS122" s="243" t="str">
        <f t="shared" si="147"/>
        <v/>
      </c>
      <c r="BT122" s="243" t="str">
        <f>IF($B122="","",IF(BO122="out",-(BS122*$I122*(2*ABS(BR122)/Air!$D$14)^0.5),(BS122*$I122*(2*ABS(BR122)/Air!$C$14)^0.5)))</f>
        <v/>
      </c>
      <c r="BU122" s="32" t="str">
        <f t="shared" si="148"/>
        <v/>
      </c>
      <c r="BV122" s="217" t="str">
        <f t="shared" si="209"/>
        <v/>
      </c>
      <c r="BW122" s="31" t="str">
        <f t="shared" si="149"/>
        <v/>
      </c>
      <c r="BX122" s="251" t="str">
        <f>IF($B122="","",$AO122*ABS(BW122)/Air!$M$8)</f>
        <v/>
      </c>
      <c r="BY122" s="31" t="str">
        <f t="shared" si="150"/>
        <v/>
      </c>
      <c r="BZ122" s="251" t="str">
        <f>IF($B122="","",$AO122*ABS($AF122-BW122)/Air!$M$8)</f>
        <v/>
      </c>
      <c r="CA122" s="31" t="str">
        <f t="shared" si="151"/>
        <v/>
      </c>
      <c r="CB122" s="31" t="str">
        <f t="shared" si="152"/>
        <v/>
      </c>
      <c r="CC122" s="32" t="str">
        <f>IF($B122="","",(($AF122-BW122)/ABS($AF122-BW122))*Air!$D$14*CB122/2*(($AF122-BW122)^2)*$AI122*$C122)</f>
        <v/>
      </c>
      <c r="CD122" s="32" t="str">
        <f>IF($B122="","",(-BW122/ABS(BW122))*Air!$D$14*BY122/8*(BW122^2)*$AM122*$C122)</f>
        <v/>
      </c>
      <c r="CE122" s="32" t="str">
        <f>IF($B122="","",$AK122*$C122*$E122*Air!$D$14*Air!$I$10)</f>
        <v/>
      </c>
      <c r="CF122" s="32" t="str">
        <f t="shared" si="210"/>
        <v/>
      </c>
      <c r="CG122" s="32" t="str">
        <f t="shared" si="153"/>
        <v/>
      </c>
      <c r="CH122" s="32" t="str">
        <f t="shared" si="211"/>
        <v/>
      </c>
      <c r="CI122" s="254" t="str">
        <f t="shared" si="154"/>
        <v/>
      </c>
      <c r="CJ122" s="243"/>
      <c r="CK122" s="243"/>
      <c r="CL122" s="32" t="str">
        <f t="shared" si="155"/>
        <v/>
      </c>
      <c r="CM122" s="243" t="str">
        <f t="shared" si="156"/>
        <v/>
      </c>
      <c r="CN122" s="243" t="str">
        <f>IF($B122="","",IF(CI122="out",-(CM122*$I122*(2*ABS(CL122)/Air!$D$14)^0.5),(CM122*$I122*(2*ABS(CL122)/Air!$C$14)^0.5)))</f>
        <v/>
      </c>
      <c r="CO122" s="32" t="str">
        <f t="shared" si="157"/>
        <v/>
      </c>
      <c r="CP122" s="217" t="str">
        <f t="shared" si="212"/>
        <v/>
      </c>
      <c r="CQ122" s="31" t="str">
        <f t="shared" si="158"/>
        <v/>
      </c>
      <c r="CR122" s="251" t="str">
        <f>IF($B122="","",$AO122*ABS(CQ122)/Air!$M$8)</f>
        <v/>
      </c>
      <c r="CS122" s="31" t="str">
        <f t="shared" si="159"/>
        <v/>
      </c>
      <c r="CT122" s="251" t="str">
        <f>IF($B122="","",$AO122*ABS($AF122-CQ122)/Air!$M$8)</f>
        <v/>
      </c>
      <c r="CU122" s="31" t="str">
        <f t="shared" si="160"/>
        <v/>
      </c>
      <c r="CV122" s="31" t="str">
        <f t="shared" si="161"/>
        <v/>
      </c>
      <c r="CW122" s="32" t="str">
        <f>IF($B122="","",(($AF122-CQ122)/ABS($AF122-CQ122))*Air!$D$14*CV122/2*(($AF122-CQ122)^2)*$AI122*$C122)</f>
        <v/>
      </c>
      <c r="CX122" s="32" t="str">
        <f>IF($B122="","",(-CQ122/ABS(CQ122))*Air!$D$14*CS122/8*(CQ122^2)*$AM122*$C122)</f>
        <v/>
      </c>
      <c r="CY122" s="32" t="str">
        <f>IF($B122="","",$AK122*$C122*$E122*Air!$D$14*Air!$I$10)</f>
        <v/>
      </c>
      <c r="CZ122" s="32" t="str">
        <f t="shared" si="213"/>
        <v/>
      </c>
      <c r="DA122" s="32" t="str">
        <f t="shared" si="162"/>
        <v/>
      </c>
      <c r="DB122" s="32" t="str">
        <f t="shared" si="214"/>
        <v/>
      </c>
      <c r="DC122" s="254" t="str">
        <f t="shared" si="163"/>
        <v/>
      </c>
      <c r="DD122" s="243"/>
      <c r="DE122" s="243"/>
      <c r="DF122" s="32" t="str">
        <f t="shared" si="164"/>
        <v/>
      </c>
      <c r="DG122" s="243" t="str">
        <f t="shared" si="165"/>
        <v/>
      </c>
      <c r="DH122" s="243" t="str">
        <f>IF($B122="","",IF(DC122="out",-(DG122*$I122*(2*ABS(DF122)/Air!$D$14)^0.5),(DG122*$I122*(2*ABS(DF122)/Air!$C$14)^0.5)))</f>
        <v/>
      </c>
      <c r="DI122" s="32" t="str">
        <f t="shared" si="166"/>
        <v/>
      </c>
      <c r="DJ122" s="217" t="str">
        <f t="shared" si="215"/>
        <v/>
      </c>
      <c r="DK122" s="31" t="str">
        <f t="shared" si="167"/>
        <v/>
      </c>
      <c r="DL122" s="251" t="str">
        <f>IF($B122="","",$AO122*ABS(DK122)/Air!$M$8)</f>
        <v/>
      </c>
      <c r="DM122" s="31" t="str">
        <f t="shared" si="168"/>
        <v/>
      </c>
      <c r="DN122" s="251" t="str">
        <f>IF($B122="","",$AO122*ABS($AF122-DK122)/Air!$M$8)</f>
        <v/>
      </c>
      <c r="DO122" s="31" t="str">
        <f t="shared" si="169"/>
        <v/>
      </c>
      <c r="DP122" s="31" t="str">
        <f t="shared" si="170"/>
        <v/>
      </c>
      <c r="DQ122" s="32" t="str">
        <f>IF($B122="","",(($AF122-DK122)/ABS($AF122-DK122))*Air!$D$14*DP122/2*(($AF122-DK122)^2)*$AI122*$C122)</f>
        <v/>
      </c>
      <c r="DR122" s="32" t="str">
        <f>IF($B122="","",(-DK122/ABS(DK122))*Air!$D$14*DM122/8*(DK122^2)*$AM122*$C122)</f>
        <v/>
      </c>
      <c r="DS122" s="32" t="str">
        <f>IF($B122="","",$AK122*$C122*$E122*Air!$D$14*Air!$I$10)</f>
        <v/>
      </c>
      <c r="DT122" s="32" t="str">
        <f t="shared" si="216"/>
        <v/>
      </c>
      <c r="DU122" s="32" t="str">
        <f t="shared" si="171"/>
        <v/>
      </c>
      <c r="DV122" s="32" t="str">
        <f t="shared" si="217"/>
        <v/>
      </c>
      <c r="DW122" s="254" t="str">
        <f t="shared" si="172"/>
        <v/>
      </c>
      <c r="DX122" s="243"/>
      <c r="DY122" s="243"/>
      <c r="DZ122" s="32" t="str">
        <f t="shared" si="173"/>
        <v/>
      </c>
      <c r="EA122" s="243" t="str">
        <f t="shared" si="174"/>
        <v/>
      </c>
      <c r="EB122" s="243" t="str">
        <f>IF($B122="","",IF(DW122="out",-(EA122*$I122*(2*ABS(DZ122)/Air!$D$14)^0.5),(EA122*$I122*(2*ABS(DZ122)/Air!$C$14)^0.5)))</f>
        <v/>
      </c>
      <c r="EC122" s="32" t="str">
        <f t="shared" si="175"/>
        <v/>
      </c>
      <c r="ED122" s="217" t="str">
        <f t="shared" si="218"/>
        <v/>
      </c>
      <c r="EE122" s="31" t="str">
        <f t="shared" si="176"/>
        <v/>
      </c>
      <c r="EF122" s="251" t="str">
        <f>IF($B122="","",$AO122*ABS(EE122)/Air!$M$8)</f>
        <v/>
      </c>
      <c r="EG122" s="31" t="str">
        <f t="shared" si="177"/>
        <v/>
      </c>
      <c r="EH122" s="251" t="str">
        <f>IF($B122="","",$AO122*ABS($AF122-EE122)/Air!$M$8)</f>
        <v/>
      </c>
      <c r="EI122" s="31" t="str">
        <f t="shared" si="178"/>
        <v/>
      </c>
      <c r="EJ122" s="31" t="str">
        <f t="shared" si="179"/>
        <v/>
      </c>
      <c r="EK122" s="32" t="str">
        <f>IF($B122="","",(($AF122-EE122)/ABS($AF122-EE122))*Air!$D$14*EJ122/2*(($AF122-EE122)^2)*$AI122*$C122)</f>
        <v/>
      </c>
      <c r="EL122" s="32" t="str">
        <f>IF($B122="","",(-EE122/ABS(EE122))*Air!$D$14*EG122/8*(EE122^2)*$AM122*$C122)</f>
        <v/>
      </c>
      <c r="EM122" s="32" t="str">
        <f>IF($B122="","",$AK122*$C122*$E122*Air!$D$14*Air!$I$10)</f>
        <v/>
      </c>
      <c r="EN122" s="32" t="str">
        <f t="shared" si="219"/>
        <v/>
      </c>
      <c r="EO122" s="32" t="str">
        <f t="shared" si="180"/>
        <v/>
      </c>
      <c r="EP122" s="32" t="str">
        <f t="shared" si="220"/>
        <v/>
      </c>
      <c r="EQ122" s="254" t="str">
        <f t="shared" si="181"/>
        <v/>
      </c>
      <c r="ER122" s="243"/>
      <c r="ES122" s="243"/>
      <c r="ET122" s="32" t="str">
        <f t="shared" si="182"/>
        <v/>
      </c>
      <c r="EU122" s="243" t="str">
        <f t="shared" si="183"/>
        <v/>
      </c>
      <c r="EV122" s="243" t="str">
        <f>IF($B122="","",IF(EQ122="out",-(EU122*$I122*(2*ABS(ET122)/Air!$D$14)^0.5),(EU122*$I122*(2*ABS(ET122)/Air!$C$14)^0.5)))</f>
        <v/>
      </c>
      <c r="EW122" s="32" t="str">
        <f t="shared" si="184"/>
        <v/>
      </c>
      <c r="EX122" s="259" t="str">
        <f t="shared" si="221"/>
        <v/>
      </c>
    </row>
    <row r="123" spans="1:154" customFormat="1" x14ac:dyDescent="0.2">
      <c r="A123" s="61"/>
      <c r="B123" s="247"/>
      <c r="C123" s="247"/>
      <c r="D123" s="247"/>
      <c r="E123" s="247"/>
      <c r="F123" s="247"/>
      <c r="G123" s="239"/>
      <c r="H123" s="239"/>
      <c r="I123" s="239"/>
      <c r="J123" s="239"/>
      <c r="K123" s="239"/>
      <c r="L123" s="62"/>
      <c r="M123" s="247"/>
      <c r="N123" s="247"/>
      <c r="O123" s="63"/>
      <c r="P123" s="92" t="str">
        <f t="shared" si="185"/>
        <v/>
      </c>
      <c r="Q123" s="93" t="str">
        <f t="shared" si="138"/>
        <v/>
      </c>
      <c r="R123" s="99" t="str">
        <f t="shared" si="186"/>
        <v/>
      </c>
      <c r="S123" s="100" t="str">
        <f t="shared" si="187"/>
        <v/>
      </c>
      <c r="T123" s="95" t="str">
        <f t="shared" si="188"/>
        <v/>
      </c>
      <c r="U123" s="231"/>
      <c r="V123" s="124" t="str">
        <f t="shared" si="189"/>
        <v/>
      </c>
      <c r="W123" s="125" t="str">
        <f t="shared" si="133"/>
        <v/>
      </c>
      <c r="X123" s="126" t="str">
        <f t="shared" si="190"/>
        <v/>
      </c>
      <c r="Y123" s="126" t="str">
        <f>IF($B123="","",VLOOKUP(X123,Depth!$A$4:$B$1004,2,1))</f>
        <v/>
      </c>
      <c r="Z123" s="127" t="str">
        <f t="shared" si="134"/>
        <v/>
      </c>
      <c r="AA123" s="128" t="str">
        <f t="shared" si="135"/>
        <v/>
      </c>
      <c r="AB123" s="129" t="str">
        <f t="shared" si="191"/>
        <v/>
      </c>
      <c r="AC123" s="129" t="str">
        <f t="shared" si="136"/>
        <v/>
      </c>
      <c r="AD123" s="31" t="str">
        <f t="shared" si="192"/>
        <v/>
      </c>
      <c r="AE123" s="128" t="str">
        <f t="shared" si="193"/>
        <v/>
      </c>
      <c r="AF123" s="130" t="str">
        <f t="shared" si="194"/>
        <v/>
      </c>
      <c r="AG123" s="122" t="str">
        <f t="shared" si="195"/>
        <v/>
      </c>
      <c r="AH123" s="131" t="str">
        <f t="shared" si="137"/>
        <v/>
      </c>
      <c r="AI123" s="132" t="str">
        <f t="shared" si="196"/>
        <v/>
      </c>
      <c r="AJ123" s="128"/>
      <c r="AK123" s="159" t="str">
        <f t="shared" si="197"/>
        <v/>
      </c>
      <c r="AL123" s="128" t="str">
        <f t="shared" si="198"/>
        <v/>
      </c>
      <c r="AM123" s="128" t="str">
        <f t="shared" si="199"/>
        <v/>
      </c>
      <c r="AN123" s="128" t="str">
        <f t="shared" si="200"/>
        <v/>
      </c>
      <c r="AO123" s="128" t="str">
        <f t="shared" si="139"/>
        <v/>
      </c>
      <c r="AP123" s="160" t="str">
        <f t="shared" si="201"/>
        <v/>
      </c>
      <c r="AQ123" s="31"/>
      <c r="AR123" s="174" t="str">
        <f>IF($B123="","",Air!$C$17*((J123-K123)/10)^Air!$C$28)</f>
        <v/>
      </c>
      <c r="AS123" s="36" t="str">
        <f>IF($B123="","",IF(E$8=B123,E$7,Air!$C$14/2*AR123^2))</f>
        <v/>
      </c>
      <c r="AT123" s="32" t="str">
        <f t="shared" si="202"/>
        <v/>
      </c>
      <c r="AU123" s="32" t="str">
        <f t="shared" si="203"/>
        <v/>
      </c>
      <c r="AV123" s="32" t="str">
        <f>IF($B123="","",Air!$I$11-AU123*Air!$C$14*Air!$I$10-AS123)</f>
        <v/>
      </c>
      <c r="AW123" s="175" t="str">
        <f t="shared" si="204"/>
        <v/>
      </c>
      <c r="AX123" s="175" t="str">
        <f>IF($B123="","",AW123*Air!$C$14*Air!$I$10)</f>
        <v/>
      </c>
      <c r="AY123" s="176" t="str">
        <f>IF($B123="","",AW123*Air!$D$14*Air!$I$10)</f>
        <v/>
      </c>
      <c r="AZ123" s="62"/>
      <c r="BA123" s="250" t="str">
        <f t="shared" si="140"/>
        <v/>
      </c>
      <c r="BB123" s="128" t="str">
        <f t="shared" si="205"/>
        <v/>
      </c>
      <c r="BC123" s="31" t="str">
        <f t="shared" si="206"/>
        <v/>
      </c>
      <c r="BD123" s="251" t="str">
        <f>IF($B123="","",$AO123*ABS(BC123)/Air!$M$8)</f>
        <v/>
      </c>
      <c r="BE123" s="31" t="str">
        <f t="shared" si="141"/>
        <v/>
      </c>
      <c r="BF123" s="251" t="str">
        <f>IF($B123="","",$AO123*ABS($AF123-BC123)/Air!$M$8)</f>
        <v/>
      </c>
      <c r="BG123" s="31" t="str">
        <f t="shared" si="142"/>
        <v/>
      </c>
      <c r="BH123" s="252" t="str">
        <f t="shared" si="143"/>
        <v/>
      </c>
      <c r="BI123" s="32" t="str">
        <f>IF($B123="","",(($AF123-BC123)/ABS($AF123-BC123))*Air!$D$14*BH123/2*(($AF123-BC123)^2)*$AI123*$C123)</f>
        <v/>
      </c>
      <c r="BJ123" s="32" t="str">
        <f>IF($B123="","",(-BC123/ABS(BC123))*Air!$D$14*BE123/8*(BC123^2)*$AM123*$C123)</f>
        <v/>
      </c>
      <c r="BK123" s="32" t="str">
        <f>IF($B123="","",$AK123*$C123*$E123*Air!$D$14*Air!$I$10)</f>
        <v/>
      </c>
      <c r="BL123" s="32" t="str">
        <f t="shared" si="207"/>
        <v/>
      </c>
      <c r="BM123" s="32" t="str">
        <f t="shared" si="144"/>
        <v/>
      </c>
      <c r="BN123" s="32" t="str">
        <f t="shared" si="208"/>
        <v/>
      </c>
      <c r="BO123" s="254" t="str">
        <f t="shared" si="145"/>
        <v/>
      </c>
      <c r="BP123" s="243"/>
      <c r="BQ123" s="243"/>
      <c r="BR123" s="32" t="str">
        <f t="shared" si="146"/>
        <v/>
      </c>
      <c r="BS123" s="243" t="str">
        <f t="shared" si="147"/>
        <v/>
      </c>
      <c r="BT123" s="243" t="str">
        <f>IF($B123="","",IF(BO123="out",-(BS123*$I123*(2*ABS(BR123)/Air!$D$14)^0.5),(BS123*$I123*(2*ABS(BR123)/Air!$C$14)^0.5)))</f>
        <v/>
      </c>
      <c r="BU123" s="32" t="str">
        <f t="shared" si="148"/>
        <v/>
      </c>
      <c r="BV123" s="217" t="str">
        <f t="shared" si="209"/>
        <v/>
      </c>
      <c r="BW123" s="31" t="str">
        <f t="shared" si="149"/>
        <v/>
      </c>
      <c r="BX123" s="251" t="str">
        <f>IF($B123="","",$AO123*ABS(BW123)/Air!$M$8)</f>
        <v/>
      </c>
      <c r="BY123" s="31" t="str">
        <f t="shared" si="150"/>
        <v/>
      </c>
      <c r="BZ123" s="251" t="str">
        <f>IF($B123="","",$AO123*ABS($AF123-BW123)/Air!$M$8)</f>
        <v/>
      </c>
      <c r="CA123" s="31" t="str">
        <f t="shared" si="151"/>
        <v/>
      </c>
      <c r="CB123" s="31" t="str">
        <f t="shared" si="152"/>
        <v/>
      </c>
      <c r="CC123" s="32" t="str">
        <f>IF($B123="","",(($AF123-BW123)/ABS($AF123-BW123))*Air!$D$14*CB123/2*(($AF123-BW123)^2)*$AI123*$C123)</f>
        <v/>
      </c>
      <c r="CD123" s="32" t="str">
        <f>IF($B123="","",(-BW123/ABS(BW123))*Air!$D$14*BY123/8*(BW123^2)*$AM123*$C123)</f>
        <v/>
      </c>
      <c r="CE123" s="32" t="str">
        <f>IF($B123="","",$AK123*$C123*$E123*Air!$D$14*Air!$I$10)</f>
        <v/>
      </c>
      <c r="CF123" s="32" t="str">
        <f t="shared" si="210"/>
        <v/>
      </c>
      <c r="CG123" s="32" t="str">
        <f t="shared" si="153"/>
        <v/>
      </c>
      <c r="CH123" s="32" t="str">
        <f t="shared" si="211"/>
        <v/>
      </c>
      <c r="CI123" s="254" t="str">
        <f t="shared" si="154"/>
        <v/>
      </c>
      <c r="CJ123" s="243"/>
      <c r="CK123" s="243"/>
      <c r="CL123" s="32" t="str">
        <f t="shared" si="155"/>
        <v/>
      </c>
      <c r="CM123" s="243" t="str">
        <f t="shared" si="156"/>
        <v/>
      </c>
      <c r="CN123" s="243" t="str">
        <f>IF($B123="","",IF(CI123="out",-(CM123*$I123*(2*ABS(CL123)/Air!$D$14)^0.5),(CM123*$I123*(2*ABS(CL123)/Air!$C$14)^0.5)))</f>
        <v/>
      </c>
      <c r="CO123" s="32" t="str">
        <f t="shared" si="157"/>
        <v/>
      </c>
      <c r="CP123" s="217" t="str">
        <f t="shared" si="212"/>
        <v/>
      </c>
      <c r="CQ123" s="31" t="str">
        <f t="shared" si="158"/>
        <v/>
      </c>
      <c r="CR123" s="251" t="str">
        <f>IF($B123="","",$AO123*ABS(CQ123)/Air!$M$8)</f>
        <v/>
      </c>
      <c r="CS123" s="31" t="str">
        <f t="shared" si="159"/>
        <v/>
      </c>
      <c r="CT123" s="251" t="str">
        <f>IF($B123="","",$AO123*ABS($AF123-CQ123)/Air!$M$8)</f>
        <v/>
      </c>
      <c r="CU123" s="31" t="str">
        <f t="shared" si="160"/>
        <v/>
      </c>
      <c r="CV123" s="31" t="str">
        <f t="shared" si="161"/>
        <v/>
      </c>
      <c r="CW123" s="32" t="str">
        <f>IF($B123="","",(($AF123-CQ123)/ABS($AF123-CQ123))*Air!$D$14*CV123/2*(($AF123-CQ123)^2)*$AI123*$C123)</f>
        <v/>
      </c>
      <c r="CX123" s="32" t="str">
        <f>IF($B123="","",(-CQ123/ABS(CQ123))*Air!$D$14*CS123/8*(CQ123^2)*$AM123*$C123)</f>
        <v/>
      </c>
      <c r="CY123" s="32" t="str">
        <f>IF($B123="","",$AK123*$C123*$E123*Air!$D$14*Air!$I$10)</f>
        <v/>
      </c>
      <c r="CZ123" s="32" t="str">
        <f t="shared" si="213"/>
        <v/>
      </c>
      <c r="DA123" s="32" t="str">
        <f t="shared" si="162"/>
        <v/>
      </c>
      <c r="DB123" s="32" t="str">
        <f t="shared" si="214"/>
        <v/>
      </c>
      <c r="DC123" s="254" t="str">
        <f t="shared" si="163"/>
        <v/>
      </c>
      <c r="DD123" s="243"/>
      <c r="DE123" s="243"/>
      <c r="DF123" s="32" t="str">
        <f t="shared" si="164"/>
        <v/>
      </c>
      <c r="DG123" s="243" t="str">
        <f t="shared" si="165"/>
        <v/>
      </c>
      <c r="DH123" s="243" t="str">
        <f>IF($B123="","",IF(DC123="out",-(DG123*$I123*(2*ABS(DF123)/Air!$D$14)^0.5),(DG123*$I123*(2*ABS(DF123)/Air!$C$14)^0.5)))</f>
        <v/>
      </c>
      <c r="DI123" s="32" t="str">
        <f t="shared" si="166"/>
        <v/>
      </c>
      <c r="DJ123" s="217" t="str">
        <f t="shared" si="215"/>
        <v/>
      </c>
      <c r="DK123" s="31" t="str">
        <f t="shared" si="167"/>
        <v/>
      </c>
      <c r="DL123" s="251" t="str">
        <f>IF($B123="","",$AO123*ABS(DK123)/Air!$M$8)</f>
        <v/>
      </c>
      <c r="DM123" s="31" t="str">
        <f t="shared" si="168"/>
        <v/>
      </c>
      <c r="DN123" s="251" t="str">
        <f>IF($B123="","",$AO123*ABS($AF123-DK123)/Air!$M$8)</f>
        <v/>
      </c>
      <c r="DO123" s="31" t="str">
        <f t="shared" si="169"/>
        <v/>
      </c>
      <c r="DP123" s="31" t="str">
        <f t="shared" si="170"/>
        <v/>
      </c>
      <c r="DQ123" s="32" t="str">
        <f>IF($B123="","",(($AF123-DK123)/ABS($AF123-DK123))*Air!$D$14*DP123/2*(($AF123-DK123)^2)*$AI123*$C123)</f>
        <v/>
      </c>
      <c r="DR123" s="32" t="str">
        <f>IF($B123="","",(-DK123/ABS(DK123))*Air!$D$14*DM123/8*(DK123^2)*$AM123*$C123)</f>
        <v/>
      </c>
      <c r="DS123" s="32" t="str">
        <f>IF($B123="","",$AK123*$C123*$E123*Air!$D$14*Air!$I$10)</f>
        <v/>
      </c>
      <c r="DT123" s="32" t="str">
        <f t="shared" si="216"/>
        <v/>
      </c>
      <c r="DU123" s="32" t="str">
        <f t="shared" si="171"/>
        <v/>
      </c>
      <c r="DV123" s="32" t="str">
        <f t="shared" si="217"/>
        <v/>
      </c>
      <c r="DW123" s="254" t="str">
        <f t="shared" si="172"/>
        <v/>
      </c>
      <c r="DX123" s="243"/>
      <c r="DY123" s="243"/>
      <c r="DZ123" s="32" t="str">
        <f t="shared" si="173"/>
        <v/>
      </c>
      <c r="EA123" s="243" t="str">
        <f t="shared" si="174"/>
        <v/>
      </c>
      <c r="EB123" s="243" t="str">
        <f>IF($B123="","",IF(DW123="out",-(EA123*$I123*(2*ABS(DZ123)/Air!$D$14)^0.5),(EA123*$I123*(2*ABS(DZ123)/Air!$C$14)^0.5)))</f>
        <v/>
      </c>
      <c r="EC123" s="32" t="str">
        <f t="shared" si="175"/>
        <v/>
      </c>
      <c r="ED123" s="217" t="str">
        <f t="shared" si="218"/>
        <v/>
      </c>
      <c r="EE123" s="31" t="str">
        <f t="shared" si="176"/>
        <v/>
      </c>
      <c r="EF123" s="251" t="str">
        <f>IF($B123="","",$AO123*ABS(EE123)/Air!$M$8)</f>
        <v/>
      </c>
      <c r="EG123" s="31" t="str">
        <f t="shared" si="177"/>
        <v/>
      </c>
      <c r="EH123" s="251" t="str">
        <f>IF($B123="","",$AO123*ABS($AF123-EE123)/Air!$M$8)</f>
        <v/>
      </c>
      <c r="EI123" s="31" t="str">
        <f t="shared" si="178"/>
        <v/>
      </c>
      <c r="EJ123" s="31" t="str">
        <f t="shared" si="179"/>
        <v/>
      </c>
      <c r="EK123" s="32" t="str">
        <f>IF($B123="","",(($AF123-EE123)/ABS($AF123-EE123))*Air!$D$14*EJ123/2*(($AF123-EE123)^2)*$AI123*$C123)</f>
        <v/>
      </c>
      <c r="EL123" s="32" t="str">
        <f>IF($B123="","",(-EE123/ABS(EE123))*Air!$D$14*EG123/8*(EE123^2)*$AM123*$C123)</f>
        <v/>
      </c>
      <c r="EM123" s="32" t="str">
        <f>IF($B123="","",$AK123*$C123*$E123*Air!$D$14*Air!$I$10)</f>
        <v/>
      </c>
      <c r="EN123" s="32" t="str">
        <f t="shared" si="219"/>
        <v/>
      </c>
      <c r="EO123" s="32" t="str">
        <f t="shared" si="180"/>
        <v/>
      </c>
      <c r="EP123" s="32" t="str">
        <f t="shared" si="220"/>
        <v/>
      </c>
      <c r="EQ123" s="254" t="str">
        <f t="shared" si="181"/>
        <v/>
      </c>
      <c r="ER123" s="243"/>
      <c r="ES123" s="243"/>
      <c r="ET123" s="32" t="str">
        <f t="shared" si="182"/>
        <v/>
      </c>
      <c r="EU123" s="243" t="str">
        <f t="shared" si="183"/>
        <v/>
      </c>
      <c r="EV123" s="243" t="str">
        <f>IF($B123="","",IF(EQ123="out",-(EU123*$I123*(2*ABS(ET123)/Air!$D$14)^0.5),(EU123*$I123*(2*ABS(ET123)/Air!$C$14)^0.5)))</f>
        <v/>
      </c>
      <c r="EW123" s="32" t="str">
        <f t="shared" si="184"/>
        <v/>
      </c>
      <c r="EX123" s="259" t="str">
        <f t="shared" si="221"/>
        <v/>
      </c>
    </row>
    <row r="124" spans="1:154" customFormat="1" x14ac:dyDescent="0.2">
      <c r="A124" s="61"/>
      <c r="B124" s="247"/>
      <c r="C124" s="247"/>
      <c r="D124" s="247"/>
      <c r="E124" s="247"/>
      <c r="F124" s="247"/>
      <c r="G124" s="239"/>
      <c r="H124" s="239"/>
      <c r="I124" s="239"/>
      <c r="J124" s="239"/>
      <c r="K124" s="239"/>
      <c r="L124" s="62"/>
      <c r="M124" s="247"/>
      <c r="N124" s="247"/>
      <c r="O124" s="63"/>
      <c r="P124" s="92" t="str">
        <f t="shared" si="185"/>
        <v/>
      </c>
      <c r="Q124" s="93" t="str">
        <f t="shared" si="138"/>
        <v/>
      </c>
      <c r="R124" s="99" t="str">
        <f t="shared" si="186"/>
        <v/>
      </c>
      <c r="S124" s="100" t="str">
        <f t="shared" si="187"/>
        <v/>
      </c>
      <c r="T124" s="95" t="str">
        <f t="shared" si="188"/>
        <v/>
      </c>
      <c r="U124" s="231"/>
      <c r="V124" s="124" t="str">
        <f t="shared" si="189"/>
        <v/>
      </c>
      <c r="W124" s="125" t="str">
        <f t="shared" si="133"/>
        <v/>
      </c>
      <c r="X124" s="126" t="str">
        <f t="shared" si="190"/>
        <v/>
      </c>
      <c r="Y124" s="126" t="str">
        <f>IF($B124="","",VLOOKUP(X124,Depth!$A$4:$B$1004,2,1))</f>
        <v/>
      </c>
      <c r="Z124" s="127" t="str">
        <f t="shared" si="134"/>
        <v/>
      </c>
      <c r="AA124" s="128" t="str">
        <f t="shared" si="135"/>
        <v/>
      </c>
      <c r="AB124" s="129" t="str">
        <f t="shared" si="191"/>
        <v/>
      </c>
      <c r="AC124" s="129" t="str">
        <f t="shared" si="136"/>
        <v/>
      </c>
      <c r="AD124" s="31" t="str">
        <f t="shared" si="192"/>
        <v/>
      </c>
      <c r="AE124" s="128" t="str">
        <f t="shared" si="193"/>
        <v/>
      </c>
      <c r="AF124" s="130" t="str">
        <f t="shared" si="194"/>
        <v/>
      </c>
      <c r="AG124" s="122" t="str">
        <f t="shared" si="195"/>
        <v/>
      </c>
      <c r="AH124" s="131" t="str">
        <f t="shared" si="137"/>
        <v/>
      </c>
      <c r="AI124" s="132" t="str">
        <f t="shared" si="196"/>
        <v/>
      </c>
      <c r="AJ124" s="128"/>
      <c r="AK124" s="159" t="str">
        <f t="shared" si="197"/>
        <v/>
      </c>
      <c r="AL124" s="128" t="str">
        <f t="shared" si="198"/>
        <v/>
      </c>
      <c r="AM124" s="128" t="str">
        <f t="shared" si="199"/>
        <v/>
      </c>
      <c r="AN124" s="128" t="str">
        <f t="shared" si="200"/>
        <v/>
      </c>
      <c r="AO124" s="128" t="str">
        <f t="shared" si="139"/>
        <v/>
      </c>
      <c r="AP124" s="160" t="str">
        <f t="shared" si="201"/>
        <v/>
      </c>
      <c r="AQ124" s="31"/>
      <c r="AR124" s="174" t="str">
        <f>IF($B124="","",Air!$C$17*((J124-K124)/10)^Air!$C$28)</f>
        <v/>
      </c>
      <c r="AS124" s="36" t="str">
        <f>IF($B124="","",IF(E$8=B124,E$7,Air!$C$14/2*AR124^2))</f>
        <v/>
      </c>
      <c r="AT124" s="32" t="str">
        <f t="shared" si="202"/>
        <v/>
      </c>
      <c r="AU124" s="32" t="str">
        <f t="shared" si="203"/>
        <v/>
      </c>
      <c r="AV124" s="32" t="str">
        <f>IF($B124="","",Air!$I$11-AU124*Air!$C$14*Air!$I$10-AS124)</f>
        <v/>
      </c>
      <c r="AW124" s="175" t="str">
        <f t="shared" si="204"/>
        <v/>
      </c>
      <c r="AX124" s="175" t="str">
        <f>IF($B124="","",AW124*Air!$C$14*Air!$I$10)</f>
        <v/>
      </c>
      <c r="AY124" s="176" t="str">
        <f>IF($B124="","",AW124*Air!$D$14*Air!$I$10)</f>
        <v/>
      </c>
      <c r="AZ124" s="62"/>
      <c r="BA124" s="250" t="str">
        <f t="shared" si="140"/>
        <v/>
      </c>
      <c r="BB124" s="128" t="str">
        <f t="shared" si="205"/>
        <v/>
      </c>
      <c r="BC124" s="31" t="str">
        <f t="shared" si="206"/>
        <v/>
      </c>
      <c r="BD124" s="251" t="str">
        <f>IF($B124="","",$AO124*ABS(BC124)/Air!$M$8)</f>
        <v/>
      </c>
      <c r="BE124" s="31" t="str">
        <f t="shared" si="141"/>
        <v/>
      </c>
      <c r="BF124" s="251" t="str">
        <f>IF($B124="","",$AO124*ABS($AF124-BC124)/Air!$M$8)</f>
        <v/>
      </c>
      <c r="BG124" s="31" t="str">
        <f t="shared" si="142"/>
        <v/>
      </c>
      <c r="BH124" s="252" t="str">
        <f t="shared" si="143"/>
        <v/>
      </c>
      <c r="BI124" s="32" t="str">
        <f>IF($B124="","",(($AF124-BC124)/ABS($AF124-BC124))*Air!$D$14*BH124/2*(($AF124-BC124)^2)*$AI124*$C124)</f>
        <v/>
      </c>
      <c r="BJ124" s="32" t="str">
        <f>IF($B124="","",(-BC124/ABS(BC124))*Air!$D$14*BE124/8*(BC124^2)*$AM124*$C124)</f>
        <v/>
      </c>
      <c r="BK124" s="32" t="str">
        <f>IF($B124="","",$AK124*$C124*$E124*Air!$D$14*Air!$I$10)</f>
        <v/>
      </c>
      <c r="BL124" s="32" t="str">
        <f t="shared" si="207"/>
        <v/>
      </c>
      <c r="BM124" s="32" t="str">
        <f t="shared" si="144"/>
        <v/>
      </c>
      <c r="BN124" s="32" t="str">
        <f t="shared" si="208"/>
        <v/>
      </c>
      <c r="BO124" s="254" t="str">
        <f t="shared" si="145"/>
        <v/>
      </c>
      <c r="BP124" s="243"/>
      <c r="BQ124" s="243"/>
      <c r="BR124" s="32" t="str">
        <f t="shared" si="146"/>
        <v/>
      </c>
      <c r="BS124" s="243" t="str">
        <f t="shared" si="147"/>
        <v/>
      </c>
      <c r="BT124" s="243" t="str">
        <f>IF($B124="","",IF(BO124="out",-(BS124*$I124*(2*ABS(BR124)/Air!$D$14)^0.5),(BS124*$I124*(2*ABS(BR124)/Air!$C$14)^0.5)))</f>
        <v/>
      </c>
      <c r="BU124" s="32" t="str">
        <f t="shared" si="148"/>
        <v/>
      </c>
      <c r="BV124" s="217" t="str">
        <f t="shared" si="209"/>
        <v/>
      </c>
      <c r="BW124" s="31" t="str">
        <f t="shared" si="149"/>
        <v/>
      </c>
      <c r="BX124" s="251" t="str">
        <f>IF($B124="","",$AO124*ABS(BW124)/Air!$M$8)</f>
        <v/>
      </c>
      <c r="BY124" s="31" t="str">
        <f t="shared" si="150"/>
        <v/>
      </c>
      <c r="BZ124" s="251" t="str">
        <f>IF($B124="","",$AO124*ABS($AF124-BW124)/Air!$M$8)</f>
        <v/>
      </c>
      <c r="CA124" s="31" t="str">
        <f t="shared" si="151"/>
        <v/>
      </c>
      <c r="CB124" s="31" t="str">
        <f t="shared" si="152"/>
        <v/>
      </c>
      <c r="CC124" s="32" t="str">
        <f>IF($B124="","",(($AF124-BW124)/ABS($AF124-BW124))*Air!$D$14*CB124/2*(($AF124-BW124)^2)*$AI124*$C124)</f>
        <v/>
      </c>
      <c r="CD124" s="32" t="str">
        <f>IF($B124="","",(-BW124/ABS(BW124))*Air!$D$14*BY124/8*(BW124^2)*$AM124*$C124)</f>
        <v/>
      </c>
      <c r="CE124" s="32" t="str">
        <f>IF($B124="","",$AK124*$C124*$E124*Air!$D$14*Air!$I$10)</f>
        <v/>
      </c>
      <c r="CF124" s="32" t="str">
        <f t="shared" si="210"/>
        <v/>
      </c>
      <c r="CG124" s="32" t="str">
        <f t="shared" si="153"/>
        <v/>
      </c>
      <c r="CH124" s="32" t="str">
        <f t="shared" si="211"/>
        <v/>
      </c>
      <c r="CI124" s="254" t="str">
        <f t="shared" si="154"/>
        <v/>
      </c>
      <c r="CJ124" s="243"/>
      <c r="CK124" s="243"/>
      <c r="CL124" s="32" t="str">
        <f t="shared" si="155"/>
        <v/>
      </c>
      <c r="CM124" s="243" t="str">
        <f t="shared" si="156"/>
        <v/>
      </c>
      <c r="CN124" s="243" t="str">
        <f>IF($B124="","",IF(CI124="out",-(CM124*$I124*(2*ABS(CL124)/Air!$D$14)^0.5),(CM124*$I124*(2*ABS(CL124)/Air!$C$14)^0.5)))</f>
        <v/>
      </c>
      <c r="CO124" s="32" t="str">
        <f t="shared" si="157"/>
        <v/>
      </c>
      <c r="CP124" s="217" t="str">
        <f t="shared" si="212"/>
        <v/>
      </c>
      <c r="CQ124" s="31" t="str">
        <f t="shared" si="158"/>
        <v/>
      </c>
      <c r="CR124" s="251" t="str">
        <f>IF($B124="","",$AO124*ABS(CQ124)/Air!$M$8)</f>
        <v/>
      </c>
      <c r="CS124" s="31" t="str">
        <f t="shared" si="159"/>
        <v/>
      </c>
      <c r="CT124" s="251" t="str">
        <f>IF($B124="","",$AO124*ABS($AF124-CQ124)/Air!$M$8)</f>
        <v/>
      </c>
      <c r="CU124" s="31" t="str">
        <f t="shared" si="160"/>
        <v/>
      </c>
      <c r="CV124" s="31" t="str">
        <f t="shared" si="161"/>
        <v/>
      </c>
      <c r="CW124" s="32" t="str">
        <f>IF($B124="","",(($AF124-CQ124)/ABS($AF124-CQ124))*Air!$D$14*CV124/2*(($AF124-CQ124)^2)*$AI124*$C124)</f>
        <v/>
      </c>
      <c r="CX124" s="32" t="str">
        <f>IF($B124="","",(-CQ124/ABS(CQ124))*Air!$D$14*CS124/8*(CQ124^2)*$AM124*$C124)</f>
        <v/>
      </c>
      <c r="CY124" s="32" t="str">
        <f>IF($B124="","",$AK124*$C124*$E124*Air!$D$14*Air!$I$10)</f>
        <v/>
      </c>
      <c r="CZ124" s="32" t="str">
        <f t="shared" si="213"/>
        <v/>
      </c>
      <c r="DA124" s="32" t="str">
        <f t="shared" si="162"/>
        <v/>
      </c>
      <c r="DB124" s="32" t="str">
        <f t="shared" si="214"/>
        <v/>
      </c>
      <c r="DC124" s="254" t="str">
        <f t="shared" si="163"/>
        <v/>
      </c>
      <c r="DD124" s="243"/>
      <c r="DE124" s="243"/>
      <c r="DF124" s="32" t="str">
        <f t="shared" si="164"/>
        <v/>
      </c>
      <c r="DG124" s="243" t="str">
        <f t="shared" si="165"/>
        <v/>
      </c>
      <c r="DH124" s="243" t="str">
        <f>IF($B124="","",IF(DC124="out",-(DG124*$I124*(2*ABS(DF124)/Air!$D$14)^0.5),(DG124*$I124*(2*ABS(DF124)/Air!$C$14)^0.5)))</f>
        <v/>
      </c>
      <c r="DI124" s="32" t="str">
        <f t="shared" si="166"/>
        <v/>
      </c>
      <c r="DJ124" s="217" t="str">
        <f t="shared" si="215"/>
        <v/>
      </c>
      <c r="DK124" s="31" t="str">
        <f t="shared" si="167"/>
        <v/>
      </c>
      <c r="DL124" s="251" t="str">
        <f>IF($B124="","",$AO124*ABS(DK124)/Air!$M$8)</f>
        <v/>
      </c>
      <c r="DM124" s="31" t="str">
        <f t="shared" si="168"/>
        <v/>
      </c>
      <c r="DN124" s="251" t="str">
        <f>IF($B124="","",$AO124*ABS($AF124-DK124)/Air!$M$8)</f>
        <v/>
      </c>
      <c r="DO124" s="31" t="str">
        <f t="shared" si="169"/>
        <v/>
      </c>
      <c r="DP124" s="31" t="str">
        <f t="shared" si="170"/>
        <v/>
      </c>
      <c r="DQ124" s="32" t="str">
        <f>IF($B124="","",(($AF124-DK124)/ABS($AF124-DK124))*Air!$D$14*DP124/2*(($AF124-DK124)^2)*$AI124*$C124)</f>
        <v/>
      </c>
      <c r="DR124" s="32" t="str">
        <f>IF($B124="","",(-DK124/ABS(DK124))*Air!$D$14*DM124/8*(DK124^2)*$AM124*$C124)</f>
        <v/>
      </c>
      <c r="DS124" s="32" t="str">
        <f>IF($B124="","",$AK124*$C124*$E124*Air!$D$14*Air!$I$10)</f>
        <v/>
      </c>
      <c r="DT124" s="32" t="str">
        <f t="shared" si="216"/>
        <v/>
      </c>
      <c r="DU124" s="32" t="str">
        <f t="shared" si="171"/>
        <v/>
      </c>
      <c r="DV124" s="32" t="str">
        <f t="shared" si="217"/>
        <v/>
      </c>
      <c r="DW124" s="254" t="str">
        <f t="shared" si="172"/>
        <v/>
      </c>
      <c r="DX124" s="243"/>
      <c r="DY124" s="243"/>
      <c r="DZ124" s="32" t="str">
        <f t="shared" si="173"/>
        <v/>
      </c>
      <c r="EA124" s="243" t="str">
        <f t="shared" si="174"/>
        <v/>
      </c>
      <c r="EB124" s="243" t="str">
        <f>IF($B124="","",IF(DW124="out",-(EA124*$I124*(2*ABS(DZ124)/Air!$D$14)^0.5),(EA124*$I124*(2*ABS(DZ124)/Air!$C$14)^0.5)))</f>
        <v/>
      </c>
      <c r="EC124" s="32" t="str">
        <f t="shared" si="175"/>
        <v/>
      </c>
      <c r="ED124" s="217" t="str">
        <f t="shared" si="218"/>
        <v/>
      </c>
      <c r="EE124" s="31" t="str">
        <f t="shared" si="176"/>
        <v/>
      </c>
      <c r="EF124" s="251" t="str">
        <f>IF($B124="","",$AO124*ABS(EE124)/Air!$M$8)</f>
        <v/>
      </c>
      <c r="EG124" s="31" t="str">
        <f t="shared" si="177"/>
        <v/>
      </c>
      <c r="EH124" s="251" t="str">
        <f>IF($B124="","",$AO124*ABS($AF124-EE124)/Air!$M$8)</f>
        <v/>
      </c>
      <c r="EI124" s="31" t="str">
        <f t="shared" si="178"/>
        <v/>
      </c>
      <c r="EJ124" s="31" t="str">
        <f t="shared" si="179"/>
        <v/>
      </c>
      <c r="EK124" s="32" t="str">
        <f>IF($B124="","",(($AF124-EE124)/ABS($AF124-EE124))*Air!$D$14*EJ124/2*(($AF124-EE124)^2)*$AI124*$C124)</f>
        <v/>
      </c>
      <c r="EL124" s="32" t="str">
        <f>IF($B124="","",(-EE124/ABS(EE124))*Air!$D$14*EG124/8*(EE124^2)*$AM124*$C124)</f>
        <v/>
      </c>
      <c r="EM124" s="32" t="str">
        <f>IF($B124="","",$AK124*$C124*$E124*Air!$D$14*Air!$I$10)</f>
        <v/>
      </c>
      <c r="EN124" s="32" t="str">
        <f t="shared" si="219"/>
        <v/>
      </c>
      <c r="EO124" s="32" t="str">
        <f t="shared" si="180"/>
        <v/>
      </c>
      <c r="EP124" s="32" t="str">
        <f t="shared" si="220"/>
        <v/>
      </c>
      <c r="EQ124" s="254" t="str">
        <f t="shared" si="181"/>
        <v/>
      </c>
      <c r="ER124" s="243"/>
      <c r="ES124" s="243"/>
      <c r="ET124" s="32" t="str">
        <f t="shared" si="182"/>
        <v/>
      </c>
      <c r="EU124" s="243" t="str">
        <f t="shared" si="183"/>
        <v/>
      </c>
      <c r="EV124" s="243" t="str">
        <f>IF($B124="","",IF(EQ124="out",-(EU124*$I124*(2*ABS(ET124)/Air!$D$14)^0.5),(EU124*$I124*(2*ABS(ET124)/Air!$C$14)^0.5)))</f>
        <v/>
      </c>
      <c r="EW124" s="32" t="str">
        <f t="shared" si="184"/>
        <v/>
      </c>
      <c r="EX124" s="259" t="str">
        <f t="shared" si="221"/>
        <v/>
      </c>
    </row>
    <row r="125" spans="1:154" customFormat="1" x14ac:dyDescent="0.2">
      <c r="A125" s="61"/>
      <c r="B125" s="247"/>
      <c r="C125" s="247"/>
      <c r="D125" s="247"/>
      <c r="E125" s="247"/>
      <c r="F125" s="247"/>
      <c r="G125" s="239"/>
      <c r="H125" s="239"/>
      <c r="I125" s="239"/>
      <c r="J125" s="239"/>
      <c r="K125" s="239"/>
      <c r="L125" s="62"/>
      <c r="M125" s="247"/>
      <c r="N125" s="247"/>
      <c r="O125" s="63"/>
      <c r="P125" s="92" t="str">
        <f t="shared" si="185"/>
        <v/>
      </c>
      <c r="Q125" s="93" t="str">
        <f t="shared" si="138"/>
        <v/>
      </c>
      <c r="R125" s="99" t="str">
        <f t="shared" si="186"/>
        <v/>
      </c>
      <c r="S125" s="100" t="str">
        <f t="shared" si="187"/>
        <v/>
      </c>
      <c r="T125" s="95" t="str">
        <f t="shared" si="188"/>
        <v/>
      </c>
      <c r="U125" s="231"/>
      <c r="V125" s="124" t="str">
        <f t="shared" si="189"/>
        <v/>
      </c>
      <c r="W125" s="125" t="str">
        <f t="shared" si="133"/>
        <v/>
      </c>
      <c r="X125" s="126" t="str">
        <f t="shared" si="190"/>
        <v/>
      </c>
      <c r="Y125" s="126" t="str">
        <f>IF($B125="","",VLOOKUP(X125,Depth!$A$4:$B$1004,2,1))</f>
        <v/>
      </c>
      <c r="Z125" s="127" t="str">
        <f t="shared" si="134"/>
        <v/>
      </c>
      <c r="AA125" s="128" t="str">
        <f t="shared" si="135"/>
        <v/>
      </c>
      <c r="AB125" s="129" t="str">
        <f t="shared" si="191"/>
        <v/>
      </c>
      <c r="AC125" s="129" t="str">
        <f t="shared" si="136"/>
        <v/>
      </c>
      <c r="AD125" s="31" t="str">
        <f t="shared" si="192"/>
        <v/>
      </c>
      <c r="AE125" s="128" t="str">
        <f t="shared" si="193"/>
        <v/>
      </c>
      <c r="AF125" s="130" t="str">
        <f t="shared" si="194"/>
        <v/>
      </c>
      <c r="AG125" s="122" t="str">
        <f t="shared" si="195"/>
        <v/>
      </c>
      <c r="AH125" s="131" t="str">
        <f t="shared" si="137"/>
        <v/>
      </c>
      <c r="AI125" s="132" t="str">
        <f t="shared" si="196"/>
        <v/>
      </c>
      <c r="AJ125" s="128"/>
      <c r="AK125" s="159" t="str">
        <f t="shared" si="197"/>
        <v/>
      </c>
      <c r="AL125" s="128" t="str">
        <f t="shared" si="198"/>
        <v/>
      </c>
      <c r="AM125" s="128" t="str">
        <f t="shared" si="199"/>
        <v/>
      </c>
      <c r="AN125" s="128" t="str">
        <f t="shared" si="200"/>
        <v/>
      </c>
      <c r="AO125" s="128" t="str">
        <f t="shared" si="139"/>
        <v/>
      </c>
      <c r="AP125" s="160" t="str">
        <f t="shared" si="201"/>
        <v/>
      </c>
      <c r="AQ125" s="31"/>
      <c r="AR125" s="174" t="str">
        <f>IF($B125="","",Air!$C$17*((J125-K125)/10)^Air!$C$28)</f>
        <v/>
      </c>
      <c r="AS125" s="36" t="str">
        <f>IF($B125="","",IF(E$8=B125,E$7,Air!$C$14/2*AR125^2))</f>
        <v/>
      </c>
      <c r="AT125" s="32" t="str">
        <f t="shared" si="202"/>
        <v/>
      </c>
      <c r="AU125" s="32" t="str">
        <f t="shared" si="203"/>
        <v/>
      </c>
      <c r="AV125" s="32" t="str">
        <f>IF($B125="","",Air!$I$11-AU125*Air!$C$14*Air!$I$10-AS125)</f>
        <v/>
      </c>
      <c r="AW125" s="175" t="str">
        <f t="shared" si="204"/>
        <v/>
      </c>
      <c r="AX125" s="175" t="str">
        <f>IF($B125="","",AW125*Air!$C$14*Air!$I$10)</f>
        <v/>
      </c>
      <c r="AY125" s="176" t="str">
        <f>IF($B125="","",AW125*Air!$D$14*Air!$I$10)</f>
        <v/>
      </c>
      <c r="AZ125" s="62"/>
      <c r="BA125" s="250" t="str">
        <f t="shared" si="140"/>
        <v/>
      </c>
      <c r="BB125" s="128" t="str">
        <f t="shared" si="205"/>
        <v/>
      </c>
      <c r="BC125" s="31" t="str">
        <f t="shared" si="206"/>
        <v/>
      </c>
      <c r="BD125" s="251" t="str">
        <f>IF($B125="","",$AO125*ABS(BC125)/Air!$M$8)</f>
        <v/>
      </c>
      <c r="BE125" s="31" t="str">
        <f t="shared" si="141"/>
        <v/>
      </c>
      <c r="BF125" s="251" t="str">
        <f>IF($B125="","",$AO125*ABS($AF125-BC125)/Air!$M$8)</f>
        <v/>
      </c>
      <c r="BG125" s="31" t="str">
        <f t="shared" si="142"/>
        <v/>
      </c>
      <c r="BH125" s="252" t="str">
        <f t="shared" si="143"/>
        <v/>
      </c>
      <c r="BI125" s="32" t="str">
        <f>IF($B125="","",(($AF125-BC125)/ABS($AF125-BC125))*Air!$D$14*BH125/2*(($AF125-BC125)^2)*$AI125*$C125)</f>
        <v/>
      </c>
      <c r="BJ125" s="32" t="str">
        <f>IF($B125="","",(-BC125/ABS(BC125))*Air!$D$14*BE125/8*(BC125^2)*$AM125*$C125)</f>
        <v/>
      </c>
      <c r="BK125" s="32" t="str">
        <f>IF($B125="","",$AK125*$C125*$E125*Air!$D$14*Air!$I$10)</f>
        <v/>
      </c>
      <c r="BL125" s="32" t="str">
        <f t="shared" si="207"/>
        <v/>
      </c>
      <c r="BM125" s="32" t="str">
        <f t="shared" si="144"/>
        <v/>
      </c>
      <c r="BN125" s="32" t="str">
        <f t="shared" si="208"/>
        <v/>
      </c>
      <c r="BO125" s="254" t="str">
        <f t="shared" si="145"/>
        <v/>
      </c>
      <c r="BP125" s="243"/>
      <c r="BQ125" s="243"/>
      <c r="BR125" s="32" t="str">
        <f t="shared" si="146"/>
        <v/>
      </c>
      <c r="BS125" s="243" t="str">
        <f t="shared" si="147"/>
        <v/>
      </c>
      <c r="BT125" s="243" t="str">
        <f>IF($B125="","",IF(BO125="out",-(BS125*$I125*(2*ABS(BR125)/Air!$D$14)^0.5),(BS125*$I125*(2*ABS(BR125)/Air!$C$14)^0.5)))</f>
        <v/>
      </c>
      <c r="BU125" s="32" t="str">
        <f t="shared" si="148"/>
        <v/>
      </c>
      <c r="BV125" s="217" t="str">
        <f t="shared" si="209"/>
        <v/>
      </c>
      <c r="BW125" s="31" t="str">
        <f t="shared" si="149"/>
        <v/>
      </c>
      <c r="BX125" s="251" t="str">
        <f>IF($B125="","",$AO125*ABS(BW125)/Air!$M$8)</f>
        <v/>
      </c>
      <c r="BY125" s="31" t="str">
        <f t="shared" si="150"/>
        <v/>
      </c>
      <c r="BZ125" s="251" t="str">
        <f>IF($B125="","",$AO125*ABS($AF125-BW125)/Air!$M$8)</f>
        <v/>
      </c>
      <c r="CA125" s="31" t="str">
        <f t="shared" si="151"/>
        <v/>
      </c>
      <c r="CB125" s="31" t="str">
        <f t="shared" si="152"/>
        <v/>
      </c>
      <c r="CC125" s="32" t="str">
        <f>IF($B125="","",(($AF125-BW125)/ABS($AF125-BW125))*Air!$D$14*CB125/2*(($AF125-BW125)^2)*$AI125*$C125)</f>
        <v/>
      </c>
      <c r="CD125" s="32" t="str">
        <f>IF($B125="","",(-BW125/ABS(BW125))*Air!$D$14*BY125/8*(BW125^2)*$AM125*$C125)</f>
        <v/>
      </c>
      <c r="CE125" s="32" t="str">
        <f>IF($B125="","",$AK125*$C125*$E125*Air!$D$14*Air!$I$10)</f>
        <v/>
      </c>
      <c r="CF125" s="32" t="str">
        <f t="shared" si="210"/>
        <v/>
      </c>
      <c r="CG125" s="32" t="str">
        <f t="shared" si="153"/>
        <v/>
      </c>
      <c r="CH125" s="32" t="str">
        <f t="shared" si="211"/>
        <v/>
      </c>
      <c r="CI125" s="254" t="str">
        <f t="shared" si="154"/>
        <v/>
      </c>
      <c r="CJ125" s="243"/>
      <c r="CK125" s="243"/>
      <c r="CL125" s="32" t="str">
        <f t="shared" si="155"/>
        <v/>
      </c>
      <c r="CM125" s="243" t="str">
        <f t="shared" si="156"/>
        <v/>
      </c>
      <c r="CN125" s="243" t="str">
        <f>IF($B125="","",IF(CI125="out",-(CM125*$I125*(2*ABS(CL125)/Air!$D$14)^0.5),(CM125*$I125*(2*ABS(CL125)/Air!$C$14)^0.5)))</f>
        <v/>
      </c>
      <c r="CO125" s="32" t="str">
        <f t="shared" si="157"/>
        <v/>
      </c>
      <c r="CP125" s="217" t="str">
        <f t="shared" si="212"/>
        <v/>
      </c>
      <c r="CQ125" s="31" t="str">
        <f t="shared" si="158"/>
        <v/>
      </c>
      <c r="CR125" s="251" t="str">
        <f>IF($B125="","",$AO125*ABS(CQ125)/Air!$M$8)</f>
        <v/>
      </c>
      <c r="CS125" s="31" t="str">
        <f t="shared" si="159"/>
        <v/>
      </c>
      <c r="CT125" s="251" t="str">
        <f>IF($B125="","",$AO125*ABS($AF125-CQ125)/Air!$M$8)</f>
        <v/>
      </c>
      <c r="CU125" s="31" t="str">
        <f t="shared" si="160"/>
        <v/>
      </c>
      <c r="CV125" s="31" t="str">
        <f t="shared" si="161"/>
        <v/>
      </c>
      <c r="CW125" s="32" t="str">
        <f>IF($B125="","",(($AF125-CQ125)/ABS($AF125-CQ125))*Air!$D$14*CV125/2*(($AF125-CQ125)^2)*$AI125*$C125)</f>
        <v/>
      </c>
      <c r="CX125" s="32" t="str">
        <f>IF($B125="","",(-CQ125/ABS(CQ125))*Air!$D$14*CS125/8*(CQ125^2)*$AM125*$C125)</f>
        <v/>
      </c>
      <c r="CY125" s="32" t="str">
        <f>IF($B125="","",$AK125*$C125*$E125*Air!$D$14*Air!$I$10)</f>
        <v/>
      </c>
      <c r="CZ125" s="32" t="str">
        <f t="shared" si="213"/>
        <v/>
      </c>
      <c r="DA125" s="32" t="str">
        <f t="shared" si="162"/>
        <v/>
      </c>
      <c r="DB125" s="32" t="str">
        <f t="shared" si="214"/>
        <v/>
      </c>
      <c r="DC125" s="254" t="str">
        <f t="shared" si="163"/>
        <v/>
      </c>
      <c r="DD125" s="243"/>
      <c r="DE125" s="243"/>
      <c r="DF125" s="32" t="str">
        <f t="shared" si="164"/>
        <v/>
      </c>
      <c r="DG125" s="243" t="str">
        <f t="shared" si="165"/>
        <v/>
      </c>
      <c r="DH125" s="243" t="str">
        <f>IF($B125="","",IF(DC125="out",-(DG125*$I125*(2*ABS(DF125)/Air!$D$14)^0.5),(DG125*$I125*(2*ABS(DF125)/Air!$C$14)^0.5)))</f>
        <v/>
      </c>
      <c r="DI125" s="32" t="str">
        <f t="shared" si="166"/>
        <v/>
      </c>
      <c r="DJ125" s="217" t="str">
        <f t="shared" si="215"/>
        <v/>
      </c>
      <c r="DK125" s="31" t="str">
        <f t="shared" si="167"/>
        <v/>
      </c>
      <c r="DL125" s="251" t="str">
        <f>IF($B125="","",$AO125*ABS(DK125)/Air!$M$8)</f>
        <v/>
      </c>
      <c r="DM125" s="31" t="str">
        <f t="shared" si="168"/>
        <v/>
      </c>
      <c r="DN125" s="251" t="str">
        <f>IF($B125="","",$AO125*ABS($AF125-DK125)/Air!$M$8)</f>
        <v/>
      </c>
      <c r="DO125" s="31" t="str">
        <f t="shared" si="169"/>
        <v/>
      </c>
      <c r="DP125" s="31" t="str">
        <f t="shared" si="170"/>
        <v/>
      </c>
      <c r="DQ125" s="32" t="str">
        <f>IF($B125="","",(($AF125-DK125)/ABS($AF125-DK125))*Air!$D$14*DP125/2*(($AF125-DK125)^2)*$AI125*$C125)</f>
        <v/>
      </c>
      <c r="DR125" s="32" t="str">
        <f>IF($B125="","",(-DK125/ABS(DK125))*Air!$D$14*DM125/8*(DK125^2)*$AM125*$C125)</f>
        <v/>
      </c>
      <c r="DS125" s="32" t="str">
        <f>IF($B125="","",$AK125*$C125*$E125*Air!$D$14*Air!$I$10)</f>
        <v/>
      </c>
      <c r="DT125" s="32" t="str">
        <f t="shared" si="216"/>
        <v/>
      </c>
      <c r="DU125" s="32" t="str">
        <f t="shared" si="171"/>
        <v/>
      </c>
      <c r="DV125" s="32" t="str">
        <f t="shared" si="217"/>
        <v/>
      </c>
      <c r="DW125" s="254" t="str">
        <f t="shared" si="172"/>
        <v/>
      </c>
      <c r="DX125" s="243"/>
      <c r="DY125" s="243"/>
      <c r="DZ125" s="32" t="str">
        <f t="shared" si="173"/>
        <v/>
      </c>
      <c r="EA125" s="243" t="str">
        <f t="shared" si="174"/>
        <v/>
      </c>
      <c r="EB125" s="243" t="str">
        <f>IF($B125="","",IF(DW125="out",-(EA125*$I125*(2*ABS(DZ125)/Air!$D$14)^0.5),(EA125*$I125*(2*ABS(DZ125)/Air!$C$14)^0.5)))</f>
        <v/>
      </c>
      <c r="EC125" s="32" t="str">
        <f t="shared" si="175"/>
        <v/>
      </c>
      <c r="ED125" s="217" t="str">
        <f t="shared" si="218"/>
        <v/>
      </c>
      <c r="EE125" s="31" t="str">
        <f t="shared" si="176"/>
        <v/>
      </c>
      <c r="EF125" s="251" t="str">
        <f>IF($B125="","",$AO125*ABS(EE125)/Air!$M$8)</f>
        <v/>
      </c>
      <c r="EG125" s="31" t="str">
        <f t="shared" si="177"/>
        <v/>
      </c>
      <c r="EH125" s="251" t="str">
        <f>IF($B125="","",$AO125*ABS($AF125-EE125)/Air!$M$8)</f>
        <v/>
      </c>
      <c r="EI125" s="31" t="str">
        <f t="shared" si="178"/>
        <v/>
      </c>
      <c r="EJ125" s="31" t="str">
        <f t="shared" si="179"/>
        <v/>
      </c>
      <c r="EK125" s="32" t="str">
        <f>IF($B125="","",(($AF125-EE125)/ABS($AF125-EE125))*Air!$D$14*EJ125/2*(($AF125-EE125)^2)*$AI125*$C125)</f>
        <v/>
      </c>
      <c r="EL125" s="32" t="str">
        <f>IF($B125="","",(-EE125/ABS(EE125))*Air!$D$14*EG125/8*(EE125^2)*$AM125*$C125)</f>
        <v/>
      </c>
      <c r="EM125" s="32" t="str">
        <f>IF($B125="","",$AK125*$C125*$E125*Air!$D$14*Air!$I$10)</f>
        <v/>
      </c>
      <c r="EN125" s="32" t="str">
        <f t="shared" si="219"/>
        <v/>
      </c>
      <c r="EO125" s="32" t="str">
        <f t="shared" si="180"/>
        <v/>
      </c>
      <c r="EP125" s="32" t="str">
        <f t="shared" si="220"/>
        <v/>
      </c>
      <c r="EQ125" s="254" t="str">
        <f t="shared" si="181"/>
        <v/>
      </c>
      <c r="ER125" s="243"/>
      <c r="ES125" s="243"/>
      <c r="ET125" s="32" t="str">
        <f t="shared" si="182"/>
        <v/>
      </c>
      <c r="EU125" s="243" t="str">
        <f t="shared" si="183"/>
        <v/>
      </c>
      <c r="EV125" s="243" t="str">
        <f>IF($B125="","",IF(EQ125="out",-(EU125*$I125*(2*ABS(ET125)/Air!$D$14)^0.5),(EU125*$I125*(2*ABS(ET125)/Air!$C$14)^0.5)))</f>
        <v/>
      </c>
      <c r="EW125" s="32" t="str">
        <f t="shared" si="184"/>
        <v/>
      </c>
      <c r="EX125" s="259" t="str">
        <f t="shared" si="221"/>
        <v/>
      </c>
    </row>
    <row r="126" spans="1:154" customFormat="1" x14ac:dyDescent="0.2">
      <c r="A126" s="61"/>
      <c r="B126" s="247"/>
      <c r="C126" s="247"/>
      <c r="D126" s="247"/>
      <c r="E126" s="247"/>
      <c r="F126" s="247"/>
      <c r="G126" s="239"/>
      <c r="H126" s="239"/>
      <c r="I126" s="239"/>
      <c r="J126" s="239"/>
      <c r="K126" s="239"/>
      <c r="L126" s="62"/>
      <c r="M126" s="247"/>
      <c r="N126" s="247"/>
      <c r="O126" s="63"/>
      <c r="P126" s="92" t="str">
        <f t="shared" si="185"/>
        <v/>
      </c>
      <c r="Q126" s="93" t="str">
        <f t="shared" si="138"/>
        <v/>
      </c>
      <c r="R126" s="99" t="str">
        <f t="shared" si="186"/>
        <v/>
      </c>
      <c r="S126" s="100" t="str">
        <f t="shared" si="187"/>
        <v/>
      </c>
      <c r="T126" s="95" t="str">
        <f t="shared" si="188"/>
        <v/>
      </c>
      <c r="U126" s="231"/>
      <c r="V126" s="124" t="str">
        <f t="shared" si="189"/>
        <v/>
      </c>
      <c r="W126" s="125" t="str">
        <f t="shared" si="133"/>
        <v/>
      </c>
      <c r="X126" s="126" t="str">
        <f t="shared" si="190"/>
        <v/>
      </c>
      <c r="Y126" s="126" t="str">
        <f>IF($B126="","",VLOOKUP(X126,Depth!$A$4:$B$1004,2,1))</f>
        <v/>
      </c>
      <c r="Z126" s="127" t="str">
        <f t="shared" si="134"/>
        <v/>
      </c>
      <c r="AA126" s="128" t="str">
        <f t="shared" si="135"/>
        <v/>
      </c>
      <c r="AB126" s="129" t="str">
        <f t="shared" si="191"/>
        <v/>
      </c>
      <c r="AC126" s="129" t="str">
        <f t="shared" si="136"/>
        <v/>
      </c>
      <c r="AD126" s="31" t="str">
        <f t="shared" si="192"/>
        <v/>
      </c>
      <c r="AE126" s="128" t="str">
        <f t="shared" si="193"/>
        <v/>
      </c>
      <c r="AF126" s="130" t="str">
        <f t="shared" si="194"/>
        <v/>
      </c>
      <c r="AG126" s="122" t="str">
        <f t="shared" si="195"/>
        <v/>
      </c>
      <c r="AH126" s="131" t="str">
        <f t="shared" si="137"/>
        <v/>
      </c>
      <c r="AI126" s="132" t="str">
        <f t="shared" si="196"/>
        <v/>
      </c>
      <c r="AJ126" s="128"/>
      <c r="AK126" s="159" t="str">
        <f t="shared" si="197"/>
        <v/>
      </c>
      <c r="AL126" s="128" t="str">
        <f t="shared" si="198"/>
        <v/>
      </c>
      <c r="AM126" s="128" t="str">
        <f t="shared" si="199"/>
        <v/>
      </c>
      <c r="AN126" s="128" t="str">
        <f t="shared" si="200"/>
        <v/>
      </c>
      <c r="AO126" s="128" t="str">
        <f t="shared" si="139"/>
        <v/>
      </c>
      <c r="AP126" s="160" t="str">
        <f t="shared" si="201"/>
        <v/>
      </c>
      <c r="AQ126" s="31"/>
      <c r="AR126" s="174" t="str">
        <f>IF($B126="","",Air!$C$17*((J126-K126)/10)^Air!$C$28)</f>
        <v/>
      </c>
      <c r="AS126" s="36" t="str">
        <f>IF($B126="","",IF(E$8=B126,E$7,Air!$C$14/2*AR126^2))</f>
        <v/>
      </c>
      <c r="AT126" s="32" t="str">
        <f t="shared" si="202"/>
        <v/>
      </c>
      <c r="AU126" s="32" t="str">
        <f t="shared" si="203"/>
        <v/>
      </c>
      <c r="AV126" s="32" t="str">
        <f>IF($B126="","",Air!$I$11-AU126*Air!$C$14*Air!$I$10-AS126)</f>
        <v/>
      </c>
      <c r="AW126" s="175" t="str">
        <f t="shared" si="204"/>
        <v/>
      </c>
      <c r="AX126" s="175" t="str">
        <f>IF($B126="","",AW126*Air!$C$14*Air!$I$10)</f>
        <v/>
      </c>
      <c r="AY126" s="176" t="str">
        <f>IF($B126="","",AW126*Air!$D$14*Air!$I$10)</f>
        <v/>
      </c>
      <c r="AZ126" s="62"/>
      <c r="BA126" s="250" t="str">
        <f t="shared" si="140"/>
        <v/>
      </c>
      <c r="BB126" s="128" t="str">
        <f t="shared" si="205"/>
        <v/>
      </c>
      <c r="BC126" s="31" t="str">
        <f t="shared" si="206"/>
        <v/>
      </c>
      <c r="BD126" s="251" t="str">
        <f>IF($B126="","",$AO126*ABS(BC126)/Air!$M$8)</f>
        <v/>
      </c>
      <c r="BE126" s="31" t="str">
        <f t="shared" si="141"/>
        <v/>
      </c>
      <c r="BF126" s="251" t="str">
        <f>IF($B126="","",$AO126*ABS($AF126-BC126)/Air!$M$8)</f>
        <v/>
      </c>
      <c r="BG126" s="31" t="str">
        <f t="shared" si="142"/>
        <v/>
      </c>
      <c r="BH126" s="252" t="str">
        <f t="shared" si="143"/>
        <v/>
      </c>
      <c r="BI126" s="32" t="str">
        <f>IF($B126="","",(($AF126-BC126)/ABS($AF126-BC126))*Air!$D$14*BH126/2*(($AF126-BC126)^2)*$AI126*$C126)</f>
        <v/>
      </c>
      <c r="BJ126" s="32" t="str">
        <f>IF($B126="","",(-BC126/ABS(BC126))*Air!$D$14*BE126/8*(BC126^2)*$AM126*$C126)</f>
        <v/>
      </c>
      <c r="BK126" s="32" t="str">
        <f>IF($B126="","",$AK126*$C126*$E126*Air!$D$14*Air!$I$10)</f>
        <v/>
      </c>
      <c r="BL126" s="32" t="str">
        <f t="shared" si="207"/>
        <v/>
      </c>
      <c r="BM126" s="32" t="str">
        <f t="shared" si="144"/>
        <v/>
      </c>
      <c r="BN126" s="32" t="str">
        <f t="shared" si="208"/>
        <v/>
      </c>
      <c r="BO126" s="254" t="str">
        <f t="shared" si="145"/>
        <v/>
      </c>
      <c r="BP126" s="243"/>
      <c r="BQ126" s="243"/>
      <c r="BR126" s="32" t="str">
        <f t="shared" si="146"/>
        <v/>
      </c>
      <c r="BS126" s="243" t="str">
        <f t="shared" si="147"/>
        <v/>
      </c>
      <c r="BT126" s="243" t="str">
        <f>IF($B126="","",IF(BO126="out",-(BS126*$I126*(2*ABS(BR126)/Air!$D$14)^0.5),(BS126*$I126*(2*ABS(BR126)/Air!$C$14)^0.5)))</f>
        <v/>
      </c>
      <c r="BU126" s="32" t="str">
        <f t="shared" si="148"/>
        <v/>
      </c>
      <c r="BV126" s="217" t="str">
        <f t="shared" si="209"/>
        <v/>
      </c>
      <c r="BW126" s="31" t="str">
        <f t="shared" si="149"/>
        <v/>
      </c>
      <c r="BX126" s="251" t="str">
        <f>IF($B126="","",$AO126*ABS(BW126)/Air!$M$8)</f>
        <v/>
      </c>
      <c r="BY126" s="31" t="str">
        <f t="shared" si="150"/>
        <v/>
      </c>
      <c r="BZ126" s="251" t="str">
        <f>IF($B126="","",$AO126*ABS($AF126-BW126)/Air!$M$8)</f>
        <v/>
      </c>
      <c r="CA126" s="31" t="str">
        <f t="shared" si="151"/>
        <v/>
      </c>
      <c r="CB126" s="31" t="str">
        <f t="shared" si="152"/>
        <v/>
      </c>
      <c r="CC126" s="32" t="str">
        <f>IF($B126="","",(($AF126-BW126)/ABS($AF126-BW126))*Air!$D$14*CB126/2*(($AF126-BW126)^2)*$AI126*$C126)</f>
        <v/>
      </c>
      <c r="CD126" s="32" t="str">
        <f>IF($B126="","",(-BW126/ABS(BW126))*Air!$D$14*BY126/8*(BW126^2)*$AM126*$C126)</f>
        <v/>
      </c>
      <c r="CE126" s="32" t="str">
        <f>IF($B126="","",$AK126*$C126*$E126*Air!$D$14*Air!$I$10)</f>
        <v/>
      </c>
      <c r="CF126" s="32" t="str">
        <f t="shared" si="210"/>
        <v/>
      </c>
      <c r="CG126" s="32" t="str">
        <f t="shared" si="153"/>
        <v/>
      </c>
      <c r="CH126" s="32" t="str">
        <f t="shared" si="211"/>
        <v/>
      </c>
      <c r="CI126" s="254" t="str">
        <f t="shared" si="154"/>
        <v/>
      </c>
      <c r="CJ126" s="243"/>
      <c r="CK126" s="243"/>
      <c r="CL126" s="32" t="str">
        <f t="shared" si="155"/>
        <v/>
      </c>
      <c r="CM126" s="243" t="str">
        <f t="shared" si="156"/>
        <v/>
      </c>
      <c r="CN126" s="243" t="str">
        <f>IF($B126="","",IF(CI126="out",-(CM126*$I126*(2*ABS(CL126)/Air!$D$14)^0.5),(CM126*$I126*(2*ABS(CL126)/Air!$C$14)^0.5)))</f>
        <v/>
      </c>
      <c r="CO126" s="32" t="str">
        <f t="shared" si="157"/>
        <v/>
      </c>
      <c r="CP126" s="217" t="str">
        <f t="shared" si="212"/>
        <v/>
      </c>
      <c r="CQ126" s="31" t="str">
        <f t="shared" si="158"/>
        <v/>
      </c>
      <c r="CR126" s="251" t="str">
        <f>IF($B126="","",$AO126*ABS(CQ126)/Air!$M$8)</f>
        <v/>
      </c>
      <c r="CS126" s="31" t="str">
        <f t="shared" si="159"/>
        <v/>
      </c>
      <c r="CT126" s="251" t="str">
        <f>IF($B126="","",$AO126*ABS($AF126-CQ126)/Air!$M$8)</f>
        <v/>
      </c>
      <c r="CU126" s="31" t="str">
        <f t="shared" si="160"/>
        <v/>
      </c>
      <c r="CV126" s="31" t="str">
        <f t="shared" si="161"/>
        <v/>
      </c>
      <c r="CW126" s="32" t="str">
        <f>IF($B126="","",(($AF126-CQ126)/ABS($AF126-CQ126))*Air!$D$14*CV126/2*(($AF126-CQ126)^2)*$AI126*$C126)</f>
        <v/>
      </c>
      <c r="CX126" s="32" t="str">
        <f>IF($B126="","",(-CQ126/ABS(CQ126))*Air!$D$14*CS126/8*(CQ126^2)*$AM126*$C126)</f>
        <v/>
      </c>
      <c r="CY126" s="32" t="str">
        <f>IF($B126="","",$AK126*$C126*$E126*Air!$D$14*Air!$I$10)</f>
        <v/>
      </c>
      <c r="CZ126" s="32" t="str">
        <f t="shared" si="213"/>
        <v/>
      </c>
      <c r="DA126" s="32" t="str">
        <f t="shared" si="162"/>
        <v/>
      </c>
      <c r="DB126" s="32" t="str">
        <f t="shared" si="214"/>
        <v/>
      </c>
      <c r="DC126" s="254" t="str">
        <f t="shared" si="163"/>
        <v/>
      </c>
      <c r="DD126" s="243"/>
      <c r="DE126" s="243"/>
      <c r="DF126" s="32" t="str">
        <f t="shared" si="164"/>
        <v/>
      </c>
      <c r="DG126" s="243" t="str">
        <f t="shared" si="165"/>
        <v/>
      </c>
      <c r="DH126" s="243" t="str">
        <f>IF($B126="","",IF(DC126="out",-(DG126*$I126*(2*ABS(DF126)/Air!$D$14)^0.5),(DG126*$I126*(2*ABS(DF126)/Air!$C$14)^0.5)))</f>
        <v/>
      </c>
      <c r="DI126" s="32" t="str">
        <f t="shared" si="166"/>
        <v/>
      </c>
      <c r="DJ126" s="217" t="str">
        <f t="shared" si="215"/>
        <v/>
      </c>
      <c r="DK126" s="31" t="str">
        <f t="shared" si="167"/>
        <v/>
      </c>
      <c r="DL126" s="251" t="str">
        <f>IF($B126="","",$AO126*ABS(DK126)/Air!$M$8)</f>
        <v/>
      </c>
      <c r="DM126" s="31" t="str">
        <f t="shared" si="168"/>
        <v/>
      </c>
      <c r="DN126" s="251" t="str">
        <f>IF($B126="","",$AO126*ABS($AF126-DK126)/Air!$M$8)</f>
        <v/>
      </c>
      <c r="DO126" s="31" t="str">
        <f t="shared" si="169"/>
        <v/>
      </c>
      <c r="DP126" s="31" t="str">
        <f t="shared" si="170"/>
        <v/>
      </c>
      <c r="DQ126" s="32" t="str">
        <f>IF($B126="","",(($AF126-DK126)/ABS($AF126-DK126))*Air!$D$14*DP126/2*(($AF126-DK126)^2)*$AI126*$C126)</f>
        <v/>
      </c>
      <c r="DR126" s="32" t="str">
        <f>IF($B126="","",(-DK126/ABS(DK126))*Air!$D$14*DM126/8*(DK126^2)*$AM126*$C126)</f>
        <v/>
      </c>
      <c r="DS126" s="32" t="str">
        <f>IF($B126="","",$AK126*$C126*$E126*Air!$D$14*Air!$I$10)</f>
        <v/>
      </c>
      <c r="DT126" s="32" t="str">
        <f t="shared" si="216"/>
        <v/>
      </c>
      <c r="DU126" s="32" t="str">
        <f t="shared" si="171"/>
        <v/>
      </c>
      <c r="DV126" s="32" t="str">
        <f t="shared" si="217"/>
        <v/>
      </c>
      <c r="DW126" s="254" t="str">
        <f t="shared" si="172"/>
        <v/>
      </c>
      <c r="DX126" s="243"/>
      <c r="DY126" s="243"/>
      <c r="DZ126" s="32" t="str">
        <f t="shared" si="173"/>
        <v/>
      </c>
      <c r="EA126" s="243" t="str">
        <f t="shared" si="174"/>
        <v/>
      </c>
      <c r="EB126" s="243" t="str">
        <f>IF($B126="","",IF(DW126="out",-(EA126*$I126*(2*ABS(DZ126)/Air!$D$14)^0.5),(EA126*$I126*(2*ABS(DZ126)/Air!$C$14)^0.5)))</f>
        <v/>
      </c>
      <c r="EC126" s="32" t="str">
        <f t="shared" si="175"/>
        <v/>
      </c>
      <c r="ED126" s="217" t="str">
        <f t="shared" si="218"/>
        <v/>
      </c>
      <c r="EE126" s="31" t="str">
        <f t="shared" si="176"/>
        <v/>
      </c>
      <c r="EF126" s="251" t="str">
        <f>IF($B126="","",$AO126*ABS(EE126)/Air!$M$8)</f>
        <v/>
      </c>
      <c r="EG126" s="31" t="str">
        <f t="shared" si="177"/>
        <v/>
      </c>
      <c r="EH126" s="251" t="str">
        <f>IF($B126="","",$AO126*ABS($AF126-EE126)/Air!$M$8)</f>
        <v/>
      </c>
      <c r="EI126" s="31" t="str">
        <f t="shared" si="178"/>
        <v/>
      </c>
      <c r="EJ126" s="31" t="str">
        <f t="shared" si="179"/>
        <v/>
      </c>
      <c r="EK126" s="32" t="str">
        <f>IF($B126="","",(($AF126-EE126)/ABS($AF126-EE126))*Air!$D$14*EJ126/2*(($AF126-EE126)^2)*$AI126*$C126)</f>
        <v/>
      </c>
      <c r="EL126" s="32" t="str">
        <f>IF($B126="","",(-EE126/ABS(EE126))*Air!$D$14*EG126/8*(EE126^2)*$AM126*$C126)</f>
        <v/>
      </c>
      <c r="EM126" s="32" t="str">
        <f>IF($B126="","",$AK126*$C126*$E126*Air!$D$14*Air!$I$10)</f>
        <v/>
      </c>
      <c r="EN126" s="32" t="str">
        <f t="shared" si="219"/>
        <v/>
      </c>
      <c r="EO126" s="32" t="str">
        <f t="shared" si="180"/>
        <v/>
      </c>
      <c r="EP126" s="32" t="str">
        <f t="shared" si="220"/>
        <v/>
      </c>
      <c r="EQ126" s="254" t="str">
        <f t="shared" si="181"/>
        <v/>
      </c>
      <c r="ER126" s="243"/>
      <c r="ES126" s="243"/>
      <c r="ET126" s="32" t="str">
        <f t="shared" si="182"/>
        <v/>
      </c>
      <c r="EU126" s="243" t="str">
        <f t="shared" si="183"/>
        <v/>
      </c>
      <c r="EV126" s="243" t="str">
        <f>IF($B126="","",IF(EQ126="out",-(EU126*$I126*(2*ABS(ET126)/Air!$D$14)^0.5),(EU126*$I126*(2*ABS(ET126)/Air!$C$14)^0.5)))</f>
        <v/>
      </c>
      <c r="EW126" s="32" t="str">
        <f t="shared" si="184"/>
        <v/>
      </c>
      <c r="EX126" s="259" t="str">
        <f t="shared" si="221"/>
        <v/>
      </c>
    </row>
    <row r="127" spans="1:154" customFormat="1" x14ac:dyDescent="0.2">
      <c r="A127" s="61"/>
      <c r="B127" s="247"/>
      <c r="C127" s="247"/>
      <c r="D127" s="247"/>
      <c r="E127" s="247"/>
      <c r="F127" s="247"/>
      <c r="G127" s="239"/>
      <c r="H127" s="239"/>
      <c r="I127" s="239"/>
      <c r="J127" s="239"/>
      <c r="K127" s="239"/>
      <c r="L127" s="62"/>
      <c r="M127" s="247"/>
      <c r="N127" s="247"/>
      <c r="O127" s="63"/>
      <c r="P127" s="92" t="str">
        <f t="shared" si="185"/>
        <v/>
      </c>
      <c r="Q127" s="93" t="str">
        <f t="shared" si="138"/>
        <v/>
      </c>
      <c r="R127" s="99" t="str">
        <f t="shared" si="186"/>
        <v/>
      </c>
      <c r="S127" s="100" t="str">
        <f t="shared" si="187"/>
        <v/>
      </c>
      <c r="T127" s="95" t="str">
        <f t="shared" si="188"/>
        <v/>
      </c>
      <c r="U127" s="231"/>
      <c r="V127" s="124" t="str">
        <f t="shared" si="189"/>
        <v/>
      </c>
      <c r="W127" s="125" t="str">
        <f t="shared" si="133"/>
        <v/>
      </c>
      <c r="X127" s="126" t="str">
        <f t="shared" si="190"/>
        <v/>
      </c>
      <c r="Y127" s="126" t="str">
        <f>IF($B127="","",VLOOKUP(X127,Depth!$A$4:$B$1004,2,1))</f>
        <v/>
      </c>
      <c r="Z127" s="127" t="str">
        <f t="shared" si="134"/>
        <v/>
      </c>
      <c r="AA127" s="128" t="str">
        <f t="shared" si="135"/>
        <v/>
      </c>
      <c r="AB127" s="129" t="str">
        <f t="shared" si="191"/>
        <v/>
      </c>
      <c r="AC127" s="129" t="str">
        <f t="shared" si="136"/>
        <v/>
      </c>
      <c r="AD127" s="31" t="str">
        <f t="shared" si="192"/>
        <v/>
      </c>
      <c r="AE127" s="128" t="str">
        <f t="shared" si="193"/>
        <v/>
      </c>
      <c r="AF127" s="130" t="str">
        <f t="shared" si="194"/>
        <v/>
      </c>
      <c r="AG127" s="122" t="str">
        <f t="shared" si="195"/>
        <v/>
      </c>
      <c r="AH127" s="131" t="str">
        <f t="shared" si="137"/>
        <v/>
      </c>
      <c r="AI127" s="132" t="str">
        <f t="shared" si="196"/>
        <v/>
      </c>
      <c r="AJ127" s="128"/>
      <c r="AK127" s="159" t="str">
        <f t="shared" si="197"/>
        <v/>
      </c>
      <c r="AL127" s="128" t="str">
        <f t="shared" si="198"/>
        <v/>
      </c>
      <c r="AM127" s="128" t="str">
        <f t="shared" si="199"/>
        <v/>
      </c>
      <c r="AN127" s="128" t="str">
        <f t="shared" si="200"/>
        <v/>
      </c>
      <c r="AO127" s="128" t="str">
        <f t="shared" si="139"/>
        <v/>
      </c>
      <c r="AP127" s="160" t="str">
        <f t="shared" si="201"/>
        <v/>
      </c>
      <c r="AQ127" s="31"/>
      <c r="AR127" s="174" t="str">
        <f>IF($B127="","",Air!$C$17*((J127-K127)/10)^Air!$C$28)</f>
        <v/>
      </c>
      <c r="AS127" s="36" t="str">
        <f>IF($B127="","",IF(E$8=B127,E$7,Air!$C$14/2*AR127^2))</f>
        <v/>
      </c>
      <c r="AT127" s="32" t="str">
        <f t="shared" si="202"/>
        <v/>
      </c>
      <c r="AU127" s="32" t="str">
        <f t="shared" si="203"/>
        <v/>
      </c>
      <c r="AV127" s="32" t="str">
        <f>IF($B127="","",Air!$I$11-AU127*Air!$C$14*Air!$I$10-AS127)</f>
        <v/>
      </c>
      <c r="AW127" s="175" t="str">
        <f t="shared" si="204"/>
        <v/>
      </c>
      <c r="AX127" s="175" t="str">
        <f>IF($B127="","",AW127*Air!$C$14*Air!$I$10)</f>
        <v/>
      </c>
      <c r="AY127" s="176" t="str">
        <f>IF($B127="","",AW127*Air!$D$14*Air!$I$10)</f>
        <v/>
      </c>
      <c r="AZ127" s="62"/>
      <c r="BA127" s="250" t="str">
        <f t="shared" si="140"/>
        <v/>
      </c>
      <c r="BB127" s="128" t="str">
        <f t="shared" si="205"/>
        <v/>
      </c>
      <c r="BC127" s="31" t="str">
        <f t="shared" si="206"/>
        <v/>
      </c>
      <c r="BD127" s="251" t="str">
        <f>IF($B127="","",$AO127*ABS(BC127)/Air!$M$8)</f>
        <v/>
      </c>
      <c r="BE127" s="31" t="str">
        <f t="shared" si="141"/>
        <v/>
      </c>
      <c r="BF127" s="251" t="str">
        <f>IF($B127="","",$AO127*ABS($AF127-BC127)/Air!$M$8)</f>
        <v/>
      </c>
      <c r="BG127" s="31" t="str">
        <f t="shared" si="142"/>
        <v/>
      </c>
      <c r="BH127" s="252" t="str">
        <f t="shared" si="143"/>
        <v/>
      </c>
      <c r="BI127" s="32" t="str">
        <f>IF($B127="","",(($AF127-BC127)/ABS($AF127-BC127))*Air!$D$14*BH127/2*(($AF127-BC127)^2)*$AI127*$C127)</f>
        <v/>
      </c>
      <c r="BJ127" s="32" t="str">
        <f>IF($B127="","",(-BC127/ABS(BC127))*Air!$D$14*BE127/8*(BC127^2)*$AM127*$C127)</f>
        <v/>
      </c>
      <c r="BK127" s="32" t="str">
        <f>IF($B127="","",$AK127*$C127*$E127*Air!$D$14*Air!$I$10)</f>
        <v/>
      </c>
      <c r="BL127" s="32" t="str">
        <f t="shared" si="207"/>
        <v/>
      </c>
      <c r="BM127" s="32" t="str">
        <f t="shared" si="144"/>
        <v/>
      </c>
      <c r="BN127" s="32" t="str">
        <f t="shared" si="208"/>
        <v/>
      </c>
      <c r="BO127" s="254" t="str">
        <f t="shared" si="145"/>
        <v/>
      </c>
      <c r="BP127" s="243"/>
      <c r="BQ127" s="243"/>
      <c r="BR127" s="32" t="str">
        <f t="shared" si="146"/>
        <v/>
      </c>
      <c r="BS127" s="243" t="str">
        <f t="shared" si="147"/>
        <v/>
      </c>
      <c r="BT127" s="243" t="str">
        <f>IF($B127="","",IF(BO127="out",-(BS127*$I127*(2*ABS(BR127)/Air!$D$14)^0.5),(BS127*$I127*(2*ABS(BR127)/Air!$C$14)^0.5)))</f>
        <v/>
      </c>
      <c r="BU127" s="32" t="str">
        <f t="shared" si="148"/>
        <v/>
      </c>
      <c r="BV127" s="217" t="str">
        <f t="shared" si="209"/>
        <v/>
      </c>
      <c r="BW127" s="31" t="str">
        <f t="shared" si="149"/>
        <v/>
      </c>
      <c r="BX127" s="251" t="str">
        <f>IF($B127="","",$AO127*ABS(BW127)/Air!$M$8)</f>
        <v/>
      </c>
      <c r="BY127" s="31" t="str">
        <f t="shared" si="150"/>
        <v/>
      </c>
      <c r="BZ127" s="251" t="str">
        <f>IF($B127="","",$AO127*ABS($AF127-BW127)/Air!$M$8)</f>
        <v/>
      </c>
      <c r="CA127" s="31" t="str">
        <f t="shared" si="151"/>
        <v/>
      </c>
      <c r="CB127" s="31" t="str">
        <f t="shared" si="152"/>
        <v/>
      </c>
      <c r="CC127" s="32" t="str">
        <f>IF($B127="","",(($AF127-BW127)/ABS($AF127-BW127))*Air!$D$14*CB127/2*(($AF127-BW127)^2)*$AI127*$C127)</f>
        <v/>
      </c>
      <c r="CD127" s="32" t="str">
        <f>IF($B127="","",(-BW127/ABS(BW127))*Air!$D$14*BY127/8*(BW127^2)*$AM127*$C127)</f>
        <v/>
      </c>
      <c r="CE127" s="32" t="str">
        <f>IF($B127="","",$AK127*$C127*$E127*Air!$D$14*Air!$I$10)</f>
        <v/>
      </c>
      <c r="CF127" s="32" t="str">
        <f t="shared" si="210"/>
        <v/>
      </c>
      <c r="CG127" s="32" t="str">
        <f t="shared" si="153"/>
        <v/>
      </c>
      <c r="CH127" s="32" t="str">
        <f t="shared" si="211"/>
        <v/>
      </c>
      <c r="CI127" s="254" t="str">
        <f t="shared" si="154"/>
        <v/>
      </c>
      <c r="CJ127" s="243"/>
      <c r="CK127" s="243"/>
      <c r="CL127" s="32" t="str">
        <f t="shared" si="155"/>
        <v/>
      </c>
      <c r="CM127" s="243" t="str">
        <f t="shared" si="156"/>
        <v/>
      </c>
      <c r="CN127" s="243" t="str">
        <f>IF($B127="","",IF(CI127="out",-(CM127*$I127*(2*ABS(CL127)/Air!$D$14)^0.5),(CM127*$I127*(2*ABS(CL127)/Air!$C$14)^0.5)))</f>
        <v/>
      </c>
      <c r="CO127" s="32" t="str">
        <f t="shared" si="157"/>
        <v/>
      </c>
      <c r="CP127" s="217" t="str">
        <f t="shared" si="212"/>
        <v/>
      </c>
      <c r="CQ127" s="31" t="str">
        <f t="shared" si="158"/>
        <v/>
      </c>
      <c r="CR127" s="251" t="str">
        <f>IF($B127="","",$AO127*ABS(CQ127)/Air!$M$8)</f>
        <v/>
      </c>
      <c r="CS127" s="31" t="str">
        <f t="shared" si="159"/>
        <v/>
      </c>
      <c r="CT127" s="251" t="str">
        <f>IF($B127="","",$AO127*ABS($AF127-CQ127)/Air!$M$8)</f>
        <v/>
      </c>
      <c r="CU127" s="31" t="str">
        <f t="shared" si="160"/>
        <v/>
      </c>
      <c r="CV127" s="31" t="str">
        <f t="shared" si="161"/>
        <v/>
      </c>
      <c r="CW127" s="32" t="str">
        <f>IF($B127="","",(($AF127-CQ127)/ABS($AF127-CQ127))*Air!$D$14*CV127/2*(($AF127-CQ127)^2)*$AI127*$C127)</f>
        <v/>
      </c>
      <c r="CX127" s="32" t="str">
        <f>IF($B127="","",(-CQ127/ABS(CQ127))*Air!$D$14*CS127/8*(CQ127^2)*$AM127*$C127)</f>
        <v/>
      </c>
      <c r="CY127" s="32" t="str">
        <f>IF($B127="","",$AK127*$C127*$E127*Air!$D$14*Air!$I$10)</f>
        <v/>
      </c>
      <c r="CZ127" s="32" t="str">
        <f t="shared" si="213"/>
        <v/>
      </c>
      <c r="DA127" s="32" t="str">
        <f t="shared" si="162"/>
        <v/>
      </c>
      <c r="DB127" s="32" t="str">
        <f t="shared" si="214"/>
        <v/>
      </c>
      <c r="DC127" s="254" t="str">
        <f t="shared" si="163"/>
        <v/>
      </c>
      <c r="DD127" s="243"/>
      <c r="DE127" s="243"/>
      <c r="DF127" s="32" t="str">
        <f t="shared" si="164"/>
        <v/>
      </c>
      <c r="DG127" s="243" t="str">
        <f t="shared" si="165"/>
        <v/>
      </c>
      <c r="DH127" s="243" t="str">
        <f>IF($B127="","",IF(DC127="out",-(DG127*$I127*(2*ABS(DF127)/Air!$D$14)^0.5),(DG127*$I127*(2*ABS(DF127)/Air!$C$14)^0.5)))</f>
        <v/>
      </c>
      <c r="DI127" s="32" t="str">
        <f t="shared" si="166"/>
        <v/>
      </c>
      <c r="DJ127" s="217" t="str">
        <f t="shared" si="215"/>
        <v/>
      </c>
      <c r="DK127" s="31" t="str">
        <f t="shared" si="167"/>
        <v/>
      </c>
      <c r="DL127" s="251" t="str">
        <f>IF($B127="","",$AO127*ABS(DK127)/Air!$M$8)</f>
        <v/>
      </c>
      <c r="DM127" s="31" t="str">
        <f t="shared" si="168"/>
        <v/>
      </c>
      <c r="DN127" s="251" t="str">
        <f>IF($B127="","",$AO127*ABS($AF127-DK127)/Air!$M$8)</f>
        <v/>
      </c>
      <c r="DO127" s="31" t="str">
        <f t="shared" si="169"/>
        <v/>
      </c>
      <c r="DP127" s="31" t="str">
        <f t="shared" si="170"/>
        <v/>
      </c>
      <c r="DQ127" s="32" t="str">
        <f>IF($B127="","",(($AF127-DK127)/ABS($AF127-DK127))*Air!$D$14*DP127/2*(($AF127-DK127)^2)*$AI127*$C127)</f>
        <v/>
      </c>
      <c r="DR127" s="32" t="str">
        <f>IF($B127="","",(-DK127/ABS(DK127))*Air!$D$14*DM127/8*(DK127^2)*$AM127*$C127)</f>
        <v/>
      </c>
      <c r="DS127" s="32" t="str">
        <f>IF($B127="","",$AK127*$C127*$E127*Air!$D$14*Air!$I$10)</f>
        <v/>
      </c>
      <c r="DT127" s="32" t="str">
        <f t="shared" si="216"/>
        <v/>
      </c>
      <c r="DU127" s="32" t="str">
        <f t="shared" si="171"/>
        <v/>
      </c>
      <c r="DV127" s="32" t="str">
        <f t="shared" si="217"/>
        <v/>
      </c>
      <c r="DW127" s="254" t="str">
        <f t="shared" si="172"/>
        <v/>
      </c>
      <c r="DX127" s="243"/>
      <c r="DY127" s="243"/>
      <c r="DZ127" s="32" t="str">
        <f t="shared" si="173"/>
        <v/>
      </c>
      <c r="EA127" s="243" t="str">
        <f t="shared" si="174"/>
        <v/>
      </c>
      <c r="EB127" s="243" t="str">
        <f>IF($B127="","",IF(DW127="out",-(EA127*$I127*(2*ABS(DZ127)/Air!$D$14)^0.5),(EA127*$I127*(2*ABS(DZ127)/Air!$C$14)^0.5)))</f>
        <v/>
      </c>
      <c r="EC127" s="32" t="str">
        <f t="shared" si="175"/>
        <v/>
      </c>
      <c r="ED127" s="217" t="str">
        <f t="shared" si="218"/>
        <v/>
      </c>
      <c r="EE127" s="31" t="str">
        <f t="shared" si="176"/>
        <v/>
      </c>
      <c r="EF127" s="251" t="str">
        <f>IF($B127="","",$AO127*ABS(EE127)/Air!$M$8)</f>
        <v/>
      </c>
      <c r="EG127" s="31" t="str">
        <f t="shared" si="177"/>
        <v/>
      </c>
      <c r="EH127" s="251" t="str">
        <f>IF($B127="","",$AO127*ABS($AF127-EE127)/Air!$M$8)</f>
        <v/>
      </c>
      <c r="EI127" s="31" t="str">
        <f t="shared" si="178"/>
        <v/>
      </c>
      <c r="EJ127" s="31" t="str">
        <f t="shared" si="179"/>
        <v/>
      </c>
      <c r="EK127" s="32" t="str">
        <f>IF($B127="","",(($AF127-EE127)/ABS($AF127-EE127))*Air!$D$14*EJ127/2*(($AF127-EE127)^2)*$AI127*$C127)</f>
        <v/>
      </c>
      <c r="EL127" s="32" t="str">
        <f>IF($B127="","",(-EE127/ABS(EE127))*Air!$D$14*EG127/8*(EE127^2)*$AM127*$C127)</f>
        <v/>
      </c>
      <c r="EM127" s="32" t="str">
        <f>IF($B127="","",$AK127*$C127*$E127*Air!$D$14*Air!$I$10)</f>
        <v/>
      </c>
      <c r="EN127" s="32" t="str">
        <f t="shared" si="219"/>
        <v/>
      </c>
      <c r="EO127" s="32" t="str">
        <f t="shared" si="180"/>
        <v/>
      </c>
      <c r="EP127" s="32" t="str">
        <f t="shared" si="220"/>
        <v/>
      </c>
      <c r="EQ127" s="254" t="str">
        <f t="shared" si="181"/>
        <v/>
      </c>
      <c r="ER127" s="243"/>
      <c r="ES127" s="243"/>
      <c r="ET127" s="32" t="str">
        <f t="shared" si="182"/>
        <v/>
      </c>
      <c r="EU127" s="243" t="str">
        <f t="shared" si="183"/>
        <v/>
      </c>
      <c r="EV127" s="243" t="str">
        <f>IF($B127="","",IF(EQ127="out",-(EU127*$I127*(2*ABS(ET127)/Air!$D$14)^0.5),(EU127*$I127*(2*ABS(ET127)/Air!$C$14)^0.5)))</f>
        <v/>
      </c>
      <c r="EW127" s="32" t="str">
        <f t="shared" si="184"/>
        <v/>
      </c>
      <c r="EX127" s="259" t="str">
        <f t="shared" si="221"/>
        <v/>
      </c>
    </row>
    <row r="128" spans="1:154" customFormat="1" x14ac:dyDescent="0.2">
      <c r="A128" s="61"/>
      <c r="B128" s="247"/>
      <c r="C128" s="247"/>
      <c r="D128" s="247"/>
      <c r="E128" s="247"/>
      <c r="F128" s="247"/>
      <c r="G128" s="239"/>
      <c r="H128" s="239"/>
      <c r="I128" s="239"/>
      <c r="J128" s="239"/>
      <c r="K128" s="239"/>
      <c r="L128" s="62"/>
      <c r="M128" s="247"/>
      <c r="N128" s="247"/>
      <c r="O128" s="63"/>
      <c r="P128" s="92" t="str">
        <f t="shared" si="185"/>
        <v/>
      </c>
      <c r="Q128" s="93" t="str">
        <f t="shared" si="138"/>
        <v/>
      </c>
      <c r="R128" s="99" t="str">
        <f t="shared" si="186"/>
        <v/>
      </c>
      <c r="S128" s="100" t="str">
        <f t="shared" si="187"/>
        <v/>
      </c>
      <c r="T128" s="95" t="str">
        <f t="shared" si="188"/>
        <v/>
      </c>
      <c r="U128" s="231"/>
      <c r="V128" s="124" t="str">
        <f t="shared" si="189"/>
        <v/>
      </c>
      <c r="W128" s="125" t="str">
        <f t="shared" si="133"/>
        <v/>
      </c>
      <c r="X128" s="126" t="str">
        <f t="shared" si="190"/>
        <v/>
      </c>
      <c r="Y128" s="126" t="str">
        <f>IF($B128="","",VLOOKUP(X128,Depth!$A$4:$B$1004,2,1))</f>
        <v/>
      </c>
      <c r="Z128" s="127" t="str">
        <f t="shared" si="134"/>
        <v/>
      </c>
      <c r="AA128" s="128" t="str">
        <f t="shared" si="135"/>
        <v/>
      </c>
      <c r="AB128" s="129" t="str">
        <f t="shared" si="191"/>
        <v/>
      </c>
      <c r="AC128" s="129" t="str">
        <f t="shared" si="136"/>
        <v/>
      </c>
      <c r="AD128" s="31" t="str">
        <f t="shared" si="192"/>
        <v/>
      </c>
      <c r="AE128" s="128" t="str">
        <f t="shared" si="193"/>
        <v/>
      </c>
      <c r="AF128" s="130" t="str">
        <f t="shared" si="194"/>
        <v/>
      </c>
      <c r="AG128" s="122" t="str">
        <f t="shared" si="195"/>
        <v/>
      </c>
      <c r="AH128" s="131" t="str">
        <f t="shared" si="137"/>
        <v/>
      </c>
      <c r="AI128" s="132" t="str">
        <f t="shared" si="196"/>
        <v/>
      </c>
      <c r="AJ128" s="128"/>
      <c r="AK128" s="159" t="str">
        <f t="shared" si="197"/>
        <v/>
      </c>
      <c r="AL128" s="128" t="str">
        <f t="shared" si="198"/>
        <v/>
      </c>
      <c r="AM128" s="128" t="str">
        <f t="shared" si="199"/>
        <v/>
      </c>
      <c r="AN128" s="128" t="str">
        <f t="shared" si="200"/>
        <v/>
      </c>
      <c r="AO128" s="128" t="str">
        <f t="shared" si="139"/>
        <v/>
      </c>
      <c r="AP128" s="160" t="str">
        <f t="shared" si="201"/>
        <v/>
      </c>
      <c r="AQ128" s="31"/>
      <c r="AR128" s="174" t="str">
        <f>IF($B128="","",Air!$C$17*((J128-K128)/10)^Air!$C$28)</f>
        <v/>
      </c>
      <c r="AS128" s="36" t="str">
        <f>IF($B128="","",IF(E$8=B128,E$7,Air!$C$14/2*AR128^2))</f>
        <v/>
      </c>
      <c r="AT128" s="32" t="str">
        <f t="shared" si="202"/>
        <v/>
      </c>
      <c r="AU128" s="32" t="str">
        <f t="shared" si="203"/>
        <v/>
      </c>
      <c r="AV128" s="32" t="str">
        <f>IF($B128="","",Air!$I$11-AU128*Air!$C$14*Air!$I$10-AS128)</f>
        <v/>
      </c>
      <c r="AW128" s="175" t="str">
        <f t="shared" si="204"/>
        <v/>
      </c>
      <c r="AX128" s="175" t="str">
        <f>IF($B128="","",AW128*Air!$C$14*Air!$I$10)</f>
        <v/>
      </c>
      <c r="AY128" s="176" t="str">
        <f>IF($B128="","",AW128*Air!$D$14*Air!$I$10)</f>
        <v/>
      </c>
      <c r="AZ128" s="62"/>
      <c r="BA128" s="250" t="str">
        <f t="shared" si="140"/>
        <v/>
      </c>
      <c r="BB128" s="128" t="str">
        <f t="shared" si="205"/>
        <v/>
      </c>
      <c r="BC128" s="31" t="str">
        <f t="shared" si="206"/>
        <v/>
      </c>
      <c r="BD128" s="251" t="str">
        <f>IF($B128="","",$AO128*ABS(BC128)/Air!$M$8)</f>
        <v/>
      </c>
      <c r="BE128" s="31" t="str">
        <f t="shared" si="141"/>
        <v/>
      </c>
      <c r="BF128" s="251" t="str">
        <f>IF($B128="","",$AO128*ABS($AF128-BC128)/Air!$M$8)</f>
        <v/>
      </c>
      <c r="BG128" s="31" t="str">
        <f t="shared" si="142"/>
        <v/>
      </c>
      <c r="BH128" s="252" t="str">
        <f t="shared" si="143"/>
        <v/>
      </c>
      <c r="BI128" s="32" t="str">
        <f>IF($B128="","",(($AF128-BC128)/ABS($AF128-BC128))*Air!$D$14*BH128/2*(($AF128-BC128)^2)*$AI128*$C128)</f>
        <v/>
      </c>
      <c r="BJ128" s="32" t="str">
        <f>IF($B128="","",(-BC128/ABS(BC128))*Air!$D$14*BE128/8*(BC128^2)*$AM128*$C128)</f>
        <v/>
      </c>
      <c r="BK128" s="32" t="str">
        <f>IF($B128="","",$AK128*$C128*$E128*Air!$D$14*Air!$I$10)</f>
        <v/>
      </c>
      <c r="BL128" s="32" t="str">
        <f t="shared" si="207"/>
        <v/>
      </c>
      <c r="BM128" s="32" t="str">
        <f t="shared" si="144"/>
        <v/>
      </c>
      <c r="BN128" s="32" t="str">
        <f t="shared" si="208"/>
        <v/>
      </c>
      <c r="BO128" s="254" t="str">
        <f t="shared" si="145"/>
        <v/>
      </c>
      <c r="BP128" s="243"/>
      <c r="BQ128" s="243"/>
      <c r="BR128" s="32" t="str">
        <f t="shared" si="146"/>
        <v/>
      </c>
      <c r="BS128" s="243" t="str">
        <f t="shared" si="147"/>
        <v/>
      </c>
      <c r="BT128" s="243" t="str">
        <f>IF($B128="","",IF(BO128="out",-(BS128*$I128*(2*ABS(BR128)/Air!$D$14)^0.5),(BS128*$I128*(2*ABS(BR128)/Air!$C$14)^0.5)))</f>
        <v/>
      </c>
      <c r="BU128" s="32" t="str">
        <f t="shared" si="148"/>
        <v/>
      </c>
      <c r="BV128" s="217" t="str">
        <f t="shared" si="209"/>
        <v/>
      </c>
      <c r="BW128" s="31" t="str">
        <f t="shared" si="149"/>
        <v/>
      </c>
      <c r="BX128" s="251" t="str">
        <f>IF($B128="","",$AO128*ABS(BW128)/Air!$M$8)</f>
        <v/>
      </c>
      <c r="BY128" s="31" t="str">
        <f t="shared" si="150"/>
        <v/>
      </c>
      <c r="BZ128" s="251" t="str">
        <f>IF($B128="","",$AO128*ABS($AF128-BW128)/Air!$M$8)</f>
        <v/>
      </c>
      <c r="CA128" s="31" t="str">
        <f t="shared" si="151"/>
        <v/>
      </c>
      <c r="CB128" s="31" t="str">
        <f t="shared" si="152"/>
        <v/>
      </c>
      <c r="CC128" s="32" t="str">
        <f>IF($B128="","",(($AF128-BW128)/ABS($AF128-BW128))*Air!$D$14*CB128/2*(($AF128-BW128)^2)*$AI128*$C128)</f>
        <v/>
      </c>
      <c r="CD128" s="32" t="str">
        <f>IF($B128="","",(-BW128/ABS(BW128))*Air!$D$14*BY128/8*(BW128^2)*$AM128*$C128)</f>
        <v/>
      </c>
      <c r="CE128" s="32" t="str">
        <f>IF($B128="","",$AK128*$C128*$E128*Air!$D$14*Air!$I$10)</f>
        <v/>
      </c>
      <c r="CF128" s="32" t="str">
        <f t="shared" si="210"/>
        <v/>
      </c>
      <c r="CG128" s="32" t="str">
        <f t="shared" si="153"/>
        <v/>
      </c>
      <c r="CH128" s="32" t="str">
        <f t="shared" si="211"/>
        <v/>
      </c>
      <c r="CI128" s="254" t="str">
        <f t="shared" si="154"/>
        <v/>
      </c>
      <c r="CJ128" s="243"/>
      <c r="CK128" s="243"/>
      <c r="CL128" s="32" t="str">
        <f t="shared" si="155"/>
        <v/>
      </c>
      <c r="CM128" s="243" t="str">
        <f t="shared" si="156"/>
        <v/>
      </c>
      <c r="CN128" s="243" t="str">
        <f>IF($B128="","",IF(CI128="out",-(CM128*$I128*(2*ABS(CL128)/Air!$D$14)^0.5),(CM128*$I128*(2*ABS(CL128)/Air!$C$14)^0.5)))</f>
        <v/>
      </c>
      <c r="CO128" s="32" t="str">
        <f t="shared" si="157"/>
        <v/>
      </c>
      <c r="CP128" s="217" t="str">
        <f t="shared" si="212"/>
        <v/>
      </c>
      <c r="CQ128" s="31" t="str">
        <f t="shared" si="158"/>
        <v/>
      </c>
      <c r="CR128" s="251" t="str">
        <f>IF($B128="","",$AO128*ABS(CQ128)/Air!$M$8)</f>
        <v/>
      </c>
      <c r="CS128" s="31" t="str">
        <f t="shared" si="159"/>
        <v/>
      </c>
      <c r="CT128" s="251" t="str">
        <f>IF($B128="","",$AO128*ABS($AF128-CQ128)/Air!$M$8)</f>
        <v/>
      </c>
      <c r="CU128" s="31" t="str">
        <f t="shared" si="160"/>
        <v/>
      </c>
      <c r="CV128" s="31" t="str">
        <f t="shared" si="161"/>
        <v/>
      </c>
      <c r="CW128" s="32" t="str">
        <f>IF($B128="","",(($AF128-CQ128)/ABS($AF128-CQ128))*Air!$D$14*CV128/2*(($AF128-CQ128)^2)*$AI128*$C128)</f>
        <v/>
      </c>
      <c r="CX128" s="32" t="str">
        <f>IF($B128="","",(-CQ128/ABS(CQ128))*Air!$D$14*CS128/8*(CQ128^2)*$AM128*$C128)</f>
        <v/>
      </c>
      <c r="CY128" s="32" t="str">
        <f>IF($B128="","",$AK128*$C128*$E128*Air!$D$14*Air!$I$10)</f>
        <v/>
      </c>
      <c r="CZ128" s="32" t="str">
        <f t="shared" si="213"/>
        <v/>
      </c>
      <c r="DA128" s="32" t="str">
        <f t="shared" si="162"/>
        <v/>
      </c>
      <c r="DB128" s="32" t="str">
        <f t="shared" si="214"/>
        <v/>
      </c>
      <c r="DC128" s="254" t="str">
        <f t="shared" si="163"/>
        <v/>
      </c>
      <c r="DD128" s="243"/>
      <c r="DE128" s="243"/>
      <c r="DF128" s="32" t="str">
        <f t="shared" si="164"/>
        <v/>
      </c>
      <c r="DG128" s="243" t="str">
        <f t="shared" si="165"/>
        <v/>
      </c>
      <c r="DH128" s="243" t="str">
        <f>IF($B128="","",IF(DC128="out",-(DG128*$I128*(2*ABS(DF128)/Air!$D$14)^0.5),(DG128*$I128*(2*ABS(DF128)/Air!$C$14)^0.5)))</f>
        <v/>
      </c>
      <c r="DI128" s="32" t="str">
        <f t="shared" si="166"/>
        <v/>
      </c>
      <c r="DJ128" s="217" t="str">
        <f t="shared" si="215"/>
        <v/>
      </c>
      <c r="DK128" s="31" t="str">
        <f t="shared" si="167"/>
        <v/>
      </c>
      <c r="DL128" s="251" t="str">
        <f>IF($B128="","",$AO128*ABS(DK128)/Air!$M$8)</f>
        <v/>
      </c>
      <c r="DM128" s="31" t="str">
        <f t="shared" si="168"/>
        <v/>
      </c>
      <c r="DN128" s="251" t="str">
        <f>IF($B128="","",$AO128*ABS($AF128-DK128)/Air!$M$8)</f>
        <v/>
      </c>
      <c r="DO128" s="31" t="str">
        <f t="shared" si="169"/>
        <v/>
      </c>
      <c r="DP128" s="31" t="str">
        <f t="shared" si="170"/>
        <v/>
      </c>
      <c r="DQ128" s="32" t="str">
        <f>IF($B128="","",(($AF128-DK128)/ABS($AF128-DK128))*Air!$D$14*DP128/2*(($AF128-DK128)^2)*$AI128*$C128)</f>
        <v/>
      </c>
      <c r="DR128" s="32" t="str">
        <f>IF($B128="","",(-DK128/ABS(DK128))*Air!$D$14*DM128/8*(DK128^2)*$AM128*$C128)</f>
        <v/>
      </c>
      <c r="DS128" s="32" t="str">
        <f>IF($B128="","",$AK128*$C128*$E128*Air!$D$14*Air!$I$10)</f>
        <v/>
      </c>
      <c r="DT128" s="32" t="str">
        <f t="shared" si="216"/>
        <v/>
      </c>
      <c r="DU128" s="32" t="str">
        <f t="shared" si="171"/>
        <v/>
      </c>
      <c r="DV128" s="32" t="str">
        <f t="shared" si="217"/>
        <v/>
      </c>
      <c r="DW128" s="254" t="str">
        <f t="shared" si="172"/>
        <v/>
      </c>
      <c r="DX128" s="243"/>
      <c r="DY128" s="243"/>
      <c r="DZ128" s="32" t="str">
        <f t="shared" si="173"/>
        <v/>
      </c>
      <c r="EA128" s="243" t="str">
        <f t="shared" si="174"/>
        <v/>
      </c>
      <c r="EB128" s="243" t="str">
        <f>IF($B128="","",IF(DW128="out",-(EA128*$I128*(2*ABS(DZ128)/Air!$D$14)^0.5),(EA128*$I128*(2*ABS(DZ128)/Air!$C$14)^0.5)))</f>
        <v/>
      </c>
      <c r="EC128" s="32" t="str">
        <f t="shared" si="175"/>
        <v/>
      </c>
      <c r="ED128" s="217" t="str">
        <f t="shared" si="218"/>
        <v/>
      </c>
      <c r="EE128" s="31" t="str">
        <f t="shared" si="176"/>
        <v/>
      </c>
      <c r="EF128" s="251" t="str">
        <f>IF($B128="","",$AO128*ABS(EE128)/Air!$M$8)</f>
        <v/>
      </c>
      <c r="EG128" s="31" t="str">
        <f t="shared" si="177"/>
        <v/>
      </c>
      <c r="EH128" s="251" t="str">
        <f>IF($B128="","",$AO128*ABS($AF128-EE128)/Air!$M$8)</f>
        <v/>
      </c>
      <c r="EI128" s="31" t="str">
        <f t="shared" si="178"/>
        <v/>
      </c>
      <c r="EJ128" s="31" t="str">
        <f t="shared" si="179"/>
        <v/>
      </c>
      <c r="EK128" s="32" t="str">
        <f>IF($B128="","",(($AF128-EE128)/ABS($AF128-EE128))*Air!$D$14*EJ128/2*(($AF128-EE128)^2)*$AI128*$C128)</f>
        <v/>
      </c>
      <c r="EL128" s="32" t="str">
        <f>IF($B128="","",(-EE128/ABS(EE128))*Air!$D$14*EG128/8*(EE128^2)*$AM128*$C128)</f>
        <v/>
      </c>
      <c r="EM128" s="32" t="str">
        <f>IF($B128="","",$AK128*$C128*$E128*Air!$D$14*Air!$I$10)</f>
        <v/>
      </c>
      <c r="EN128" s="32" t="str">
        <f t="shared" si="219"/>
        <v/>
      </c>
      <c r="EO128" s="32" t="str">
        <f t="shared" si="180"/>
        <v/>
      </c>
      <c r="EP128" s="32" t="str">
        <f t="shared" si="220"/>
        <v/>
      </c>
      <c r="EQ128" s="254" t="str">
        <f t="shared" si="181"/>
        <v/>
      </c>
      <c r="ER128" s="243"/>
      <c r="ES128" s="243"/>
      <c r="ET128" s="32" t="str">
        <f t="shared" si="182"/>
        <v/>
      </c>
      <c r="EU128" s="243" t="str">
        <f t="shared" si="183"/>
        <v/>
      </c>
      <c r="EV128" s="243" t="str">
        <f>IF($B128="","",IF(EQ128="out",-(EU128*$I128*(2*ABS(ET128)/Air!$D$14)^0.5),(EU128*$I128*(2*ABS(ET128)/Air!$C$14)^0.5)))</f>
        <v/>
      </c>
      <c r="EW128" s="32" t="str">
        <f t="shared" si="184"/>
        <v/>
      </c>
      <c r="EX128" s="259" t="str">
        <f t="shared" si="221"/>
        <v/>
      </c>
    </row>
    <row r="129" spans="1:154" customFormat="1" x14ac:dyDescent="0.2">
      <c r="A129" s="61"/>
      <c r="B129" s="247"/>
      <c r="C129" s="247"/>
      <c r="D129" s="247"/>
      <c r="E129" s="247"/>
      <c r="F129" s="247"/>
      <c r="G129" s="239"/>
      <c r="H129" s="239"/>
      <c r="I129" s="239"/>
      <c r="J129" s="239"/>
      <c r="K129" s="239"/>
      <c r="L129" s="62"/>
      <c r="M129" s="247"/>
      <c r="N129" s="247"/>
      <c r="O129" s="63"/>
      <c r="P129" s="92" t="str">
        <f t="shared" si="185"/>
        <v/>
      </c>
      <c r="Q129" s="93" t="str">
        <f t="shared" si="138"/>
        <v/>
      </c>
      <c r="R129" s="99" t="str">
        <f t="shared" si="186"/>
        <v/>
      </c>
      <c r="S129" s="100" t="str">
        <f t="shared" si="187"/>
        <v/>
      </c>
      <c r="T129" s="95" t="str">
        <f t="shared" si="188"/>
        <v/>
      </c>
      <c r="U129" s="231"/>
      <c r="V129" s="124" t="str">
        <f t="shared" si="189"/>
        <v/>
      </c>
      <c r="W129" s="125" t="str">
        <f t="shared" si="133"/>
        <v/>
      </c>
      <c r="X129" s="126" t="str">
        <f t="shared" si="190"/>
        <v/>
      </c>
      <c r="Y129" s="126" t="str">
        <f>IF($B129="","",VLOOKUP(X129,Depth!$A$4:$B$1004,2,1))</f>
        <v/>
      </c>
      <c r="Z129" s="127" t="str">
        <f t="shared" si="134"/>
        <v/>
      </c>
      <c r="AA129" s="128" t="str">
        <f t="shared" si="135"/>
        <v/>
      </c>
      <c r="AB129" s="129" t="str">
        <f t="shared" si="191"/>
        <v/>
      </c>
      <c r="AC129" s="129" t="str">
        <f t="shared" si="136"/>
        <v/>
      </c>
      <c r="AD129" s="31" t="str">
        <f t="shared" si="192"/>
        <v/>
      </c>
      <c r="AE129" s="128" t="str">
        <f t="shared" si="193"/>
        <v/>
      </c>
      <c r="AF129" s="130" t="str">
        <f t="shared" si="194"/>
        <v/>
      </c>
      <c r="AG129" s="122" t="str">
        <f t="shared" si="195"/>
        <v/>
      </c>
      <c r="AH129" s="131" t="str">
        <f t="shared" si="137"/>
        <v/>
      </c>
      <c r="AI129" s="132" t="str">
        <f t="shared" si="196"/>
        <v/>
      </c>
      <c r="AJ129" s="128"/>
      <c r="AK129" s="159" t="str">
        <f t="shared" si="197"/>
        <v/>
      </c>
      <c r="AL129" s="128" t="str">
        <f t="shared" si="198"/>
        <v/>
      </c>
      <c r="AM129" s="128" t="str">
        <f t="shared" si="199"/>
        <v/>
      </c>
      <c r="AN129" s="128" t="str">
        <f t="shared" si="200"/>
        <v/>
      </c>
      <c r="AO129" s="128" t="str">
        <f t="shared" si="139"/>
        <v/>
      </c>
      <c r="AP129" s="160" t="str">
        <f t="shared" si="201"/>
        <v/>
      </c>
      <c r="AQ129" s="31"/>
      <c r="AR129" s="174" t="str">
        <f>IF($B129="","",Air!$C$17*((J129-K129)/10)^Air!$C$28)</f>
        <v/>
      </c>
      <c r="AS129" s="36" t="str">
        <f>IF($B129="","",IF(E$8=B129,E$7,Air!$C$14/2*AR129^2))</f>
        <v/>
      </c>
      <c r="AT129" s="32" t="str">
        <f t="shared" si="202"/>
        <v/>
      </c>
      <c r="AU129" s="32" t="str">
        <f t="shared" si="203"/>
        <v/>
      </c>
      <c r="AV129" s="32" t="str">
        <f>IF($B129="","",Air!$I$11-AU129*Air!$C$14*Air!$I$10-AS129)</f>
        <v/>
      </c>
      <c r="AW129" s="175" t="str">
        <f t="shared" si="204"/>
        <v/>
      </c>
      <c r="AX129" s="175" t="str">
        <f>IF($B129="","",AW129*Air!$C$14*Air!$I$10)</f>
        <v/>
      </c>
      <c r="AY129" s="176" t="str">
        <f>IF($B129="","",AW129*Air!$D$14*Air!$I$10)</f>
        <v/>
      </c>
      <c r="AZ129" s="62"/>
      <c r="BA129" s="250" t="str">
        <f t="shared" si="140"/>
        <v/>
      </c>
      <c r="BB129" s="128" t="str">
        <f t="shared" si="205"/>
        <v/>
      </c>
      <c r="BC129" s="31" t="str">
        <f t="shared" si="206"/>
        <v/>
      </c>
      <c r="BD129" s="251" t="str">
        <f>IF($B129="","",$AO129*ABS(BC129)/Air!$M$8)</f>
        <v/>
      </c>
      <c r="BE129" s="31" t="str">
        <f t="shared" si="141"/>
        <v/>
      </c>
      <c r="BF129" s="251" t="str">
        <f>IF($B129="","",$AO129*ABS($AF129-BC129)/Air!$M$8)</f>
        <v/>
      </c>
      <c r="BG129" s="31" t="str">
        <f t="shared" si="142"/>
        <v/>
      </c>
      <c r="BH129" s="252" t="str">
        <f t="shared" si="143"/>
        <v/>
      </c>
      <c r="BI129" s="32" t="str">
        <f>IF($B129="","",(($AF129-BC129)/ABS($AF129-BC129))*Air!$D$14*BH129/2*(($AF129-BC129)^2)*$AI129*$C129)</f>
        <v/>
      </c>
      <c r="BJ129" s="32" t="str">
        <f>IF($B129="","",(-BC129/ABS(BC129))*Air!$D$14*BE129/8*(BC129^2)*$AM129*$C129)</f>
        <v/>
      </c>
      <c r="BK129" s="32" t="str">
        <f>IF($B129="","",$AK129*$C129*$E129*Air!$D$14*Air!$I$10)</f>
        <v/>
      </c>
      <c r="BL129" s="32" t="str">
        <f t="shared" si="207"/>
        <v/>
      </c>
      <c r="BM129" s="32" t="str">
        <f t="shared" si="144"/>
        <v/>
      </c>
      <c r="BN129" s="32" t="str">
        <f t="shared" si="208"/>
        <v/>
      </c>
      <c r="BO129" s="254" t="str">
        <f t="shared" si="145"/>
        <v/>
      </c>
      <c r="BP129" s="243"/>
      <c r="BQ129" s="243"/>
      <c r="BR129" s="32" t="str">
        <f t="shared" si="146"/>
        <v/>
      </c>
      <c r="BS129" s="243" t="str">
        <f t="shared" si="147"/>
        <v/>
      </c>
      <c r="BT129" s="243" t="str">
        <f>IF($B129="","",IF(BO129="out",-(BS129*$I129*(2*ABS(BR129)/Air!$D$14)^0.5),(BS129*$I129*(2*ABS(BR129)/Air!$C$14)^0.5)))</f>
        <v/>
      </c>
      <c r="BU129" s="32" t="str">
        <f t="shared" si="148"/>
        <v/>
      </c>
      <c r="BV129" s="217" t="str">
        <f t="shared" si="209"/>
        <v/>
      </c>
      <c r="BW129" s="31" t="str">
        <f t="shared" si="149"/>
        <v/>
      </c>
      <c r="BX129" s="251" t="str">
        <f>IF($B129="","",$AO129*ABS(BW129)/Air!$M$8)</f>
        <v/>
      </c>
      <c r="BY129" s="31" t="str">
        <f t="shared" si="150"/>
        <v/>
      </c>
      <c r="BZ129" s="251" t="str">
        <f>IF($B129="","",$AO129*ABS($AF129-BW129)/Air!$M$8)</f>
        <v/>
      </c>
      <c r="CA129" s="31" t="str">
        <f t="shared" si="151"/>
        <v/>
      </c>
      <c r="CB129" s="31" t="str">
        <f t="shared" si="152"/>
        <v/>
      </c>
      <c r="CC129" s="32" t="str">
        <f>IF($B129="","",(($AF129-BW129)/ABS($AF129-BW129))*Air!$D$14*CB129/2*(($AF129-BW129)^2)*$AI129*$C129)</f>
        <v/>
      </c>
      <c r="CD129" s="32" t="str">
        <f>IF($B129="","",(-BW129/ABS(BW129))*Air!$D$14*BY129/8*(BW129^2)*$AM129*$C129)</f>
        <v/>
      </c>
      <c r="CE129" s="32" t="str">
        <f>IF($B129="","",$AK129*$C129*$E129*Air!$D$14*Air!$I$10)</f>
        <v/>
      </c>
      <c r="CF129" s="32" t="str">
        <f t="shared" si="210"/>
        <v/>
      </c>
      <c r="CG129" s="32" t="str">
        <f t="shared" si="153"/>
        <v/>
      </c>
      <c r="CH129" s="32" t="str">
        <f t="shared" si="211"/>
        <v/>
      </c>
      <c r="CI129" s="254" t="str">
        <f t="shared" si="154"/>
        <v/>
      </c>
      <c r="CJ129" s="243"/>
      <c r="CK129" s="243"/>
      <c r="CL129" s="32" t="str">
        <f t="shared" si="155"/>
        <v/>
      </c>
      <c r="CM129" s="243" t="str">
        <f t="shared" si="156"/>
        <v/>
      </c>
      <c r="CN129" s="243" t="str">
        <f>IF($B129="","",IF(CI129="out",-(CM129*$I129*(2*ABS(CL129)/Air!$D$14)^0.5),(CM129*$I129*(2*ABS(CL129)/Air!$C$14)^0.5)))</f>
        <v/>
      </c>
      <c r="CO129" s="32" t="str">
        <f t="shared" si="157"/>
        <v/>
      </c>
      <c r="CP129" s="217" t="str">
        <f t="shared" si="212"/>
        <v/>
      </c>
      <c r="CQ129" s="31" t="str">
        <f t="shared" si="158"/>
        <v/>
      </c>
      <c r="CR129" s="251" t="str">
        <f>IF($B129="","",$AO129*ABS(CQ129)/Air!$M$8)</f>
        <v/>
      </c>
      <c r="CS129" s="31" t="str">
        <f t="shared" si="159"/>
        <v/>
      </c>
      <c r="CT129" s="251" t="str">
        <f>IF($B129="","",$AO129*ABS($AF129-CQ129)/Air!$M$8)</f>
        <v/>
      </c>
      <c r="CU129" s="31" t="str">
        <f t="shared" si="160"/>
        <v/>
      </c>
      <c r="CV129" s="31" t="str">
        <f t="shared" si="161"/>
        <v/>
      </c>
      <c r="CW129" s="32" t="str">
        <f>IF($B129="","",(($AF129-CQ129)/ABS($AF129-CQ129))*Air!$D$14*CV129/2*(($AF129-CQ129)^2)*$AI129*$C129)</f>
        <v/>
      </c>
      <c r="CX129" s="32" t="str">
        <f>IF($B129="","",(-CQ129/ABS(CQ129))*Air!$D$14*CS129/8*(CQ129^2)*$AM129*$C129)</f>
        <v/>
      </c>
      <c r="CY129" s="32" t="str">
        <f>IF($B129="","",$AK129*$C129*$E129*Air!$D$14*Air!$I$10)</f>
        <v/>
      </c>
      <c r="CZ129" s="32" t="str">
        <f t="shared" si="213"/>
        <v/>
      </c>
      <c r="DA129" s="32" t="str">
        <f t="shared" si="162"/>
        <v/>
      </c>
      <c r="DB129" s="32" t="str">
        <f t="shared" si="214"/>
        <v/>
      </c>
      <c r="DC129" s="254" t="str">
        <f t="shared" si="163"/>
        <v/>
      </c>
      <c r="DD129" s="243"/>
      <c r="DE129" s="243"/>
      <c r="DF129" s="32" t="str">
        <f t="shared" si="164"/>
        <v/>
      </c>
      <c r="DG129" s="243" t="str">
        <f t="shared" si="165"/>
        <v/>
      </c>
      <c r="DH129" s="243" t="str">
        <f>IF($B129="","",IF(DC129="out",-(DG129*$I129*(2*ABS(DF129)/Air!$D$14)^0.5),(DG129*$I129*(2*ABS(DF129)/Air!$C$14)^0.5)))</f>
        <v/>
      </c>
      <c r="DI129" s="32" t="str">
        <f t="shared" si="166"/>
        <v/>
      </c>
      <c r="DJ129" s="217" t="str">
        <f t="shared" si="215"/>
        <v/>
      </c>
      <c r="DK129" s="31" t="str">
        <f t="shared" si="167"/>
        <v/>
      </c>
      <c r="DL129" s="251" t="str">
        <f>IF($B129="","",$AO129*ABS(DK129)/Air!$M$8)</f>
        <v/>
      </c>
      <c r="DM129" s="31" t="str">
        <f t="shared" si="168"/>
        <v/>
      </c>
      <c r="DN129" s="251" t="str">
        <f>IF($B129="","",$AO129*ABS($AF129-DK129)/Air!$M$8)</f>
        <v/>
      </c>
      <c r="DO129" s="31" t="str">
        <f t="shared" si="169"/>
        <v/>
      </c>
      <c r="DP129" s="31" t="str">
        <f t="shared" si="170"/>
        <v/>
      </c>
      <c r="DQ129" s="32" t="str">
        <f>IF($B129="","",(($AF129-DK129)/ABS($AF129-DK129))*Air!$D$14*DP129/2*(($AF129-DK129)^2)*$AI129*$C129)</f>
        <v/>
      </c>
      <c r="DR129" s="32" t="str">
        <f>IF($B129="","",(-DK129/ABS(DK129))*Air!$D$14*DM129/8*(DK129^2)*$AM129*$C129)</f>
        <v/>
      </c>
      <c r="DS129" s="32" t="str">
        <f>IF($B129="","",$AK129*$C129*$E129*Air!$D$14*Air!$I$10)</f>
        <v/>
      </c>
      <c r="DT129" s="32" t="str">
        <f t="shared" si="216"/>
        <v/>
      </c>
      <c r="DU129" s="32" t="str">
        <f t="shared" si="171"/>
        <v/>
      </c>
      <c r="DV129" s="32" t="str">
        <f t="shared" si="217"/>
        <v/>
      </c>
      <c r="DW129" s="254" t="str">
        <f t="shared" si="172"/>
        <v/>
      </c>
      <c r="DX129" s="243"/>
      <c r="DY129" s="243"/>
      <c r="DZ129" s="32" t="str">
        <f t="shared" si="173"/>
        <v/>
      </c>
      <c r="EA129" s="243" t="str">
        <f t="shared" si="174"/>
        <v/>
      </c>
      <c r="EB129" s="243" t="str">
        <f>IF($B129="","",IF(DW129="out",-(EA129*$I129*(2*ABS(DZ129)/Air!$D$14)^0.5),(EA129*$I129*(2*ABS(DZ129)/Air!$C$14)^0.5)))</f>
        <v/>
      </c>
      <c r="EC129" s="32" t="str">
        <f t="shared" si="175"/>
        <v/>
      </c>
      <c r="ED129" s="217" t="str">
        <f t="shared" si="218"/>
        <v/>
      </c>
      <c r="EE129" s="31" t="str">
        <f t="shared" si="176"/>
        <v/>
      </c>
      <c r="EF129" s="251" t="str">
        <f>IF($B129="","",$AO129*ABS(EE129)/Air!$M$8)</f>
        <v/>
      </c>
      <c r="EG129" s="31" t="str">
        <f t="shared" si="177"/>
        <v/>
      </c>
      <c r="EH129" s="251" t="str">
        <f>IF($B129="","",$AO129*ABS($AF129-EE129)/Air!$M$8)</f>
        <v/>
      </c>
      <c r="EI129" s="31" t="str">
        <f t="shared" si="178"/>
        <v/>
      </c>
      <c r="EJ129" s="31" t="str">
        <f t="shared" si="179"/>
        <v/>
      </c>
      <c r="EK129" s="32" t="str">
        <f>IF($B129="","",(($AF129-EE129)/ABS($AF129-EE129))*Air!$D$14*EJ129/2*(($AF129-EE129)^2)*$AI129*$C129)</f>
        <v/>
      </c>
      <c r="EL129" s="32" t="str">
        <f>IF($B129="","",(-EE129/ABS(EE129))*Air!$D$14*EG129/8*(EE129^2)*$AM129*$C129)</f>
        <v/>
      </c>
      <c r="EM129" s="32" t="str">
        <f>IF($B129="","",$AK129*$C129*$E129*Air!$D$14*Air!$I$10)</f>
        <v/>
      </c>
      <c r="EN129" s="32" t="str">
        <f t="shared" si="219"/>
        <v/>
      </c>
      <c r="EO129" s="32" t="str">
        <f t="shared" si="180"/>
        <v/>
      </c>
      <c r="EP129" s="32" t="str">
        <f t="shared" si="220"/>
        <v/>
      </c>
      <c r="EQ129" s="254" t="str">
        <f t="shared" si="181"/>
        <v/>
      </c>
      <c r="ER129" s="243"/>
      <c r="ES129" s="243"/>
      <c r="ET129" s="32" t="str">
        <f t="shared" si="182"/>
        <v/>
      </c>
      <c r="EU129" s="243" t="str">
        <f t="shared" si="183"/>
        <v/>
      </c>
      <c r="EV129" s="243" t="str">
        <f>IF($B129="","",IF(EQ129="out",-(EU129*$I129*(2*ABS(ET129)/Air!$D$14)^0.5),(EU129*$I129*(2*ABS(ET129)/Air!$C$14)^0.5)))</f>
        <v/>
      </c>
      <c r="EW129" s="32" t="str">
        <f t="shared" si="184"/>
        <v/>
      </c>
      <c r="EX129" s="259" t="str">
        <f t="shared" si="221"/>
        <v/>
      </c>
    </row>
    <row r="130" spans="1:154" customFormat="1" x14ac:dyDescent="0.2">
      <c r="A130" s="61"/>
      <c r="B130" s="247"/>
      <c r="C130" s="247"/>
      <c r="D130" s="247"/>
      <c r="E130" s="247"/>
      <c r="F130" s="247"/>
      <c r="G130" s="239"/>
      <c r="H130" s="239"/>
      <c r="I130" s="239"/>
      <c r="J130" s="239"/>
      <c r="K130" s="239"/>
      <c r="L130" s="62"/>
      <c r="M130" s="247"/>
      <c r="N130" s="247"/>
      <c r="O130" s="63"/>
      <c r="P130" s="92" t="str">
        <f t="shared" si="185"/>
        <v/>
      </c>
      <c r="Q130" s="93" t="str">
        <f t="shared" si="138"/>
        <v/>
      </c>
      <c r="R130" s="99" t="str">
        <f t="shared" si="186"/>
        <v/>
      </c>
      <c r="S130" s="100" t="str">
        <f t="shared" si="187"/>
        <v/>
      </c>
      <c r="T130" s="95" t="str">
        <f t="shared" si="188"/>
        <v/>
      </c>
      <c r="U130" s="231"/>
      <c r="V130" s="124" t="str">
        <f t="shared" si="189"/>
        <v/>
      </c>
      <c r="W130" s="125" t="str">
        <f t="shared" si="133"/>
        <v/>
      </c>
      <c r="X130" s="126" t="str">
        <f t="shared" si="190"/>
        <v/>
      </c>
      <c r="Y130" s="126" t="str">
        <f>IF($B130="","",VLOOKUP(X130,Depth!$A$4:$B$1004,2,1))</f>
        <v/>
      </c>
      <c r="Z130" s="127" t="str">
        <f t="shared" si="134"/>
        <v/>
      </c>
      <c r="AA130" s="128" t="str">
        <f t="shared" si="135"/>
        <v/>
      </c>
      <c r="AB130" s="129" t="str">
        <f t="shared" si="191"/>
        <v/>
      </c>
      <c r="AC130" s="129" t="str">
        <f t="shared" si="136"/>
        <v/>
      </c>
      <c r="AD130" s="31" t="str">
        <f t="shared" si="192"/>
        <v/>
      </c>
      <c r="AE130" s="128" t="str">
        <f t="shared" si="193"/>
        <v/>
      </c>
      <c r="AF130" s="130" t="str">
        <f t="shared" si="194"/>
        <v/>
      </c>
      <c r="AG130" s="122" t="str">
        <f t="shared" si="195"/>
        <v/>
      </c>
      <c r="AH130" s="131" t="str">
        <f t="shared" si="137"/>
        <v/>
      </c>
      <c r="AI130" s="132" t="str">
        <f t="shared" si="196"/>
        <v/>
      </c>
      <c r="AJ130" s="128"/>
      <c r="AK130" s="159" t="str">
        <f t="shared" si="197"/>
        <v/>
      </c>
      <c r="AL130" s="128" t="str">
        <f t="shared" si="198"/>
        <v/>
      </c>
      <c r="AM130" s="128" t="str">
        <f t="shared" si="199"/>
        <v/>
      </c>
      <c r="AN130" s="128" t="str">
        <f t="shared" si="200"/>
        <v/>
      </c>
      <c r="AO130" s="128" t="str">
        <f t="shared" si="139"/>
        <v/>
      </c>
      <c r="AP130" s="160" t="str">
        <f t="shared" si="201"/>
        <v/>
      </c>
      <c r="AQ130" s="31"/>
      <c r="AR130" s="174" t="str">
        <f>IF($B130="","",Air!$C$17*((J130-K130)/10)^Air!$C$28)</f>
        <v/>
      </c>
      <c r="AS130" s="36" t="str">
        <f>IF($B130="","",IF(E$8=B130,E$7,Air!$C$14/2*AR130^2))</f>
        <v/>
      </c>
      <c r="AT130" s="32" t="str">
        <f t="shared" si="202"/>
        <v/>
      </c>
      <c r="AU130" s="32" t="str">
        <f t="shared" si="203"/>
        <v/>
      </c>
      <c r="AV130" s="32" t="str">
        <f>IF($B130="","",Air!$I$11-AU130*Air!$C$14*Air!$I$10-AS130)</f>
        <v/>
      </c>
      <c r="AW130" s="175" t="str">
        <f t="shared" si="204"/>
        <v/>
      </c>
      <c r="AX130" s="175" t="str">
        <f>IF($B130="","",AW130*Air!$C$14*Air!$I$10)</f>
        <v/>
      </c>
      <c r="AY130" s="176" t="str">
        <f>IF($B130="","",AW130*Air!$D$14*Air!$I$10)</f>
        <v/>
      </c>
      <c r="AZ130" s="62"/>
      <c r="BA130" s="250" t="str">
        <f t="shared" si="140"/>
        <v/>
      </c>
      <c r="BB130" s="128" t="str">
        <f t="shared" si="205"/>
        <v/>
      </c>
      <c r="BC130" s="31" t="str">
        <f t="shared" si="206"/>
        <v/>
      </c>
      <c r="BD130" s="251" t="str">
        <f>IF($B130="","",$AO130*ABS(BC130)/Air!$M$8)</f>
        <v/>
      </c>
      <c r="BE130" s="31" t="str">
        <f t="shared" si="141"/>
        <v/>
      </c>
      <c r="BF130" s="251" t="str">
        <f>IF($B130="","",$AO130*ABS($AF130-BC130)/Air!$M$8)</f>
        <v/>
      </c>
      <c r="BG130" s="31" t="str">
        <f t="shared" si="142"/>
        <v/>
      </c>
      <c r="BH130" s="252" t="str">
        <f t="shared" si="143"/>
        <v/>
      </c>
      <c r="BI130" s="32" t="str">
        <f>IF($B130="","",(($AF130-BC130)/ABS($AF130-BC130))*Air!$D$14*BH130/2*(($AF130-BC130)^2)*$AI130*$C130)</f>
        <v/>
      </c>
      <c r="BJ130" s="32" t="str">
        <f>IF($B130="","",(-BC130/ABS(BC130))*Air!$D$14*BE130/8*(BC130^2)*$AM130*$C130)</f>
        <v/>
      </c>
      <c r="BK130" s="32" t="str">
        <f>IF($B130="","",$AK130*$C130*$E130*Air!$D$14*Air!$I$10)</f>
        <v/>
      </c>
      <c r="BL130" s="32" t="str">
        <f t="shared" si="207"/>
        <v/>
      </c>
      <c r="BM130" s="32" t="str">
        <f t="shared" si="144"/>
        <v/>
      </c>
      <c r="BN130" s="32" t="str">
        <f t="shared" si="208"/>
        <v/>
      </c>
      <c r="BO130" s="254" t="str">
        <f t="shared" si="145"/>
        <v/>
      </c>
      <c r="BP130" s="243"/>
      <c r="BQ130" s="243"/>
      <c r="BR130" s="32" t="str">
        <f t="shared" si="146"/>
        <v/>
      </c>
      <c r="BS130" s="243" t="str">
        <f t="shared" si="147"/>
        <v/>
      </c>
      <c r="BT130" s="243" t="str">
        <f>IF($B130="","",IF(BO130="out",-(BS130*$I130*(2*ABS(BR130)/Air!$D$14)^0.5),(BS130*$I130*(2*ABS(BR130)/Air!$C$14)^0.5)))</f>
        <v/>
      </c>
      <c r="BU130" s="32" t="str">
        <f t="shared" si="148"/>
        <v/>
      </c>
      <c r="BV130" s="217" t="str">
        <f t="shared" si="209"/>
        <v/>
      </c>
      <c r="BW130" s="31" t="str">
        <f t="shared" si="149"/>
        <v/>
      </c>
      <c r="BX130" s="251" t="str">
        <f>IF($B130="","",$AO130*ABS(BW130)/Air!$M$8)</f>
        <v/>
      </c>
      <c r="BY130" s="31" t="str">
        <f t="shared" si="150"/>
        <v/>
      </c>
      <c r="BZ130" s="251" t="str">
        <f>IF($B130="","",$AO130*ABS($AF130-BW130)/Air!$M$8)</f>
        <v/>
      </c>
      <c r="CA130" s="31" t="str">
        <f t="shared" si="151"/>
        <v/>
      </c>
      <c r="CB130" s="31" t="str">
        <f t="shared" si="152"/>
        <v/>
      </c>
      <c r="CC130" s="32" t="str">
        <f>IF($B130="","",(($AF130-BW130)/ABS($AF130-BW130))*Air!$D$14*CB130/2*(($AF130-BW130)^2)*$AI130*$C130)</f>
        <v/>
      </c>
      <c r="CD130" s="32" t="str">
        <f>IF($B130="","",(-BW130/ABS(BW130))*Air!$D$14*BY130/8*(BW130^2)*$AM130*$C130)</f>
        <v/>
      </c>
      <c r="CE130" s="32" t="str">
        <f>IF($B130="","",$AK130*$C130*$E130*Air!$D$14*Air!$I$10)</f>
        <v/>
      </c>
      <c r="CF130" s="32" t="str">
        <f t="shared" si="210"/>
        <v/>
      </c>
      <c r="CG130" s="32" t="str">
        <f t="shared" si="153"/>
        <v/>
      </c>
      <c r="CH130" s="32" t="str">
        <f t="shared" si="211"/>
        <v/>
      </c>
      <c r="CI130" s="254" t="str">
        <f t="shared" si="154"/>
        <v/>
      </c>
      <c r="CJ130" s="243"/>
      <c r="CK130" s="243"/>
      <c r="CL130" s="32" t="str">
        <f t="shared" si="155"/>
        <v/>
      </c>
      <c r="CM130" s="243" t="str">
        <f t="shared" si="156"/>
        <v/>
      </c>
      <c r="CN130" s="243" t="str">
        <f>IF($B130="","",IF(CI130="out",-(CM130*$I130*(2*ABS(CL130)/Air!$D$14)^0.5),(CM130*$I130*(2*ABS(CL130)/Air!$C$14)^0.5)))</f>
        <v/>
      </c>
      <c r="CO130" s="32" t="str">
        <f t="shared" si="157"/>
        <v/>
      </c>
      <c r="CP130" s="217" t="str">
        <f t="shared" si="212"/>
        <v/>
      </c>
      <c r="CQ130" s="31" t="str">
        <f t="shared" si="158"/>
        <v/>
      </c>
      <c r="CR130" s="251" t="str">
        <f>IF($B130="","",$AO130*ABS(CQ130)/Air!$M$8)</f>
        <v/>
      </c>
      <c r="CS130" s="31" t="str">
        <f t="shared" si="159"/>
        <v/>
      </c>
      <c r="CT130" s="251" t="str">
        <f>IF($B130="","",$AO130*ABS($AF130-CQ130)/Air!$M$8)</f>
        <v/>
      </c>
      <c r="CU130" s="31" t="str">
        <f t="shared" si="160"/>
        <v/>
      </c>
      <c r="CV130" s="31" t="str">
        <f t="shared" si="161"/>
        <v/>
      </c>
      <c r="CW130" s="32" t="str">
        <f>IF($B130="","",(($AF130-CQ130)/ABS($AF130-CQ130))*Air!$D$14*CV130/2*(($AF130-CQ130)^2)*$AI130*$C130)</f>
        <v/>
      </c>
      <c r="CX130" s="32" t="str">
        <f>IF($B130="","",(-CQ130/ABS(CQ130))*Air!$D$14*CS130/8*(CQ130^2)*$AM130*$C130)</f>
        <v/>
      </c>
      <c r="CY130" s="32" t="str">
        <f>IF($B130="","",$AK130*$C130*$E130*Air!$D$14*Air!$I$10)</f>
        <v/>
      </c>
      <c r="CZ130" s="32" t="str">
        <f t="shared" si="213"/>
        <v/>
      </c>
      <c r="DA130" s="32" t="str">
        <f t="shared" si="162"/>
        <v/>
      </c>
      <c r="DB130" s="32" t="str">
        <f t="shared" si="214"/>
        <v/>
      </c>
      <c r="DC130" s="254" t="str">
        <f t="shared" si="163"/>
        <v/>
      </c>
      <c r="DD130" s="243"/>
      <c r="DE130" s="243"/>
      <c r="DF130" s="32" t="str">
        <f t="shared" si="164"/>
        <v/>
      </c>
      <c r="DG130" s="243" t="str">
        <f t="shared" si="165"/>
        <v/>
      </c>
      <c r="DH130" s="243" t="str">
        <f>IF($B130="","",IF(DC130="out",-(DG130*$I130*(2*ABS(DF130)/Air!$D$14)^0.5),(DG130*$I130*(2*ABS(DF130)/Air!$C$14)^0.5)))</f>
        <v/>
      </c>
      <c r="DI130" s="32" t="str">
        <f t="shared" si="166"/>
        <v/>
      </c>
      <c r="DJ130" s="217" t="str">
        <f t="shared" si="215"/>
        <v/>
      </c>
      <c r="DK130" s="31" t="str">
        <f t="shared" si="167"/>
        <v/>
      </c>
      <c r="DL130" s="251" t="str">
        <f>IF($B130="","",$AO130*ABS(DK130)/Air!$M$8)</f>
        <v/>
      </c>
      <c r="DM130" s="31" t="str">
        <f t="shared" si="168"/>
        <v/>
      </c>
      <c r="DN130" s="251" t="str">
        <f>IF($B130="","",$AO130*ABS($AF130-DK130)/Air!$M$8)</f>
        <v/>
      </c>
      <c r="DO130" s="31" t="str">
        <f t="shared" si="169"/>
        <v/>
      </c>
      <c r="DP130" s="31" t="str">
        <f t="shared" si="170"/>
        <v/>
      </c>
      <c r="DQ130" s="32" t="str">
        <f>IF($B130="","",(($AF130-DK130)/ABS($AF130-DK130))*Air!$D$14*DP130/2*(($AF130-DK130)^2)*$AI130*$C130)</f>
        <v/>
      </c>
      <c r="DR130" s="32" t="str">
        <f>IF($B130="","",(-DK130/ABS(DK130))*Air!$D$14*DM130/8*(DK130^2)*$AM130*$C130)</f>
        <v/>
      </c>
      <c r="DS130" s="32" t="str">
        <f>IF($B130="","",$AK130*$C130*$E130*Air!$D$14*Air!$I$10)</f>
        <v/>
      </c>
      <c r="DT130" s="32" t="str">
        <f t="shared" si="216"/>
        <v/>
      </c>
      <c r="DU130" s="32" t="str">
        <f t="shared" si="171"/>
        <v/>
      </c>
      <c r="DV130" s="32" t="str">
        <f t="shared" si="217"/>
        <v/>
      </c>
      <c r="DW130" s="254" t="str">
        <f t="shared" si="172"/>
        <v/>
      </c>
      <c r="DX130" s="243"/>
      <c r="DY130" s="243"/>
      <c r="DZ130" s="32" t="str">
        <f t="shared" si="173"/>
        <v/>
      </c>
      <c r="EA130" s="243" t="str">
        <f t="shared" si="174"/>
        <v/>
      </c>
      <c r="EB130" s="243" t="str">
        <f>IF($B130="","",IF(DW130="out",-(EA130*$I130*(2*ABS(DZ130)/Air!$D$14)^0.5),(EA130*$I130*(2*ABS(DZ130)/Air!$C$14)^0.5)))</f>
        <v/>
      </c>
      <c r="EC130" s="32" t="str">
        <f t="shared" si="175"/>
        <v/>
      </c>
      <c r="ED130" s="217" t="str">
        <f t="shared" si="218"/>
        <v/>
      </c>
      <c r="EE130" s="31" t="str">
        <f t="shared" si="176"/>
        <v/>
      </c>
      <c r="EF130" s="251" t="str">
        <f>IF($B130="","",$AO130*ABS(EE130)/Air!$M$8)</f>
        <v/>
      </c>
      <c r="EG130" s="31" t="str">
        <f t="shared" si="177"/>
        <v/>
      </c>
      <c r="EH130" s="251" t="str">
        <f>IF($B130="","",$AO130*ABS($AF130-EE130)/Air!$M$8)</f>
        <v/>
      </c>
      <c r="EI130" s="31" t="str">
        <f t="shared" si="178"/>
        <v/>
      </c>
      <c r="EJ130" s="31" t="str">
        <f t="shared" si="179"/>
        <v/>
      </c>
      <c r="EK130" s="32" t="str">
        <f>IF($B130="","",(($AF130-EE130)/ABS($AF130-EE130))*Air!$D$14*EJ130/2*(($AF130-EE130)^2)*$AI130*$C130)</f>
        <v/>
      </c>
      <c r="EL130" s="32" t="str">
        <f>IF($B130="","",(-EE130/ABS(EE130))*Air!$D$14*EG130/8*(EE130^2)*$AM130*$C130)</f>
        <v/>
      </c>
      <c r="EM130" s="32" t="str">
        <f>IF($B130="","",$AK130*$C130*$E130*Air!$D$14*Air!$I$10)</f>
        <v/>
      </c>
      <c r="EN130" s="32" t="str">
        <f t="shared" si="219"/>
        <v/>
      </c>
      <c r="EO130" s="32" t="str">
        <f t="shared" si="180"/>
        <v/>
      </c>
      <c r="EP130" s="32" t="str">
        <f t="shared" si="220"/>
        <v/>
      </c>
      <c r="EQ130" s="254" t="str">
        <f t="shared" si="181"/>
        <v/>
      </c>
      <c r="ER130" s="243"/>
      <c r="ES130" s="243"/>
      <c r="ET130" s="32" t="str">
        <f t="shared" si="182"/>
        <v/>
      </c>
      <c r="EU130" s="243" t="str">
        <f t="shared" si="183"/>
        <v/>
      </c>
      <c r="EV130" s="243" t="str">
        <f>IF($B130="","",IF(EQ130="out",-(EU130*$I130*(2*ABS(ET130)/Air!$D$14)^0.5),(EU130*$I130*(2*ABS(ET130)/Air!$C$14)^0.5)))</f>
        <v/>
      </c>
      <c r="EW130" s="32" t="str">
        <f t="shared" si="184"/>
        <v/>
      </c>
      <c r="EX130" s="259" t="str">
        <f t="shared" si="221"/>
        <v/>
      </c>
    </row>
    <row r="131" spans="1:154" customFormat="1" x14ac:dyDescent="0.2">
      <c r="A131" s="61"/>
      <c r="B131" s="247"/>
      <c r="C131" s="247"/>
      <c r="D131" s="247"/>
      <c r="E131" s="247"/>
      <c r="F131" s="247"/>
      <c r="G131" s="239"/>
      <c r="H131" s="239"/>
      <c r="I131" s="239"/>
      <c r="J131" s="239"/>
      <c r="K131" s="239"/>
      <c r="L131" s="62"/>
      <c r="M131" s="247"/>
      <c r="N131" s="247"/>
      <c r="O131" s="63"/>
      <c r="P131" s="92" t="str">
        <f t="shared" si="185"/>
        <v/>
      </c>
      <c r="Q131" s="93" t="str">
        <f t="shared" si="138"/>
        <v/>
      </c>
      <c r="R131" s="99" t="str">
        <f t="shared" si="186"/>
        <v/>
      </c>
      <c r="S131" s="100" t="str">
        <f t="shared" si="187"/>
        <v/>
      </c>
      <c r="T131" s="95" t="str">
        <f t="shared" si="188"/>
        <v/>
      </c>
      <c r="U131" s="231"/>
      <c r="V131" s="124" t="str">
        <f t="shared" si="189"/>
        <v/>
      </c>
      <c r="W131" s="125" t="str">
        <f t="shared" si="133"/>
        <v/>
      </c>
      <c r="X131" s="126" t="str">
        <f t="shared" si="190"/>
        <v/>
      </c>
      <c r="Y131" s="126" t="str">
        <f>IF($B131="","",VLOOKUP(X131,Depth!$A$4:$B$1004,2,1))</f>
        <v/>
      </c>
      <c r="Z131" s="127" t="str">
        <f t="shared" si="134"/>
        <v/>
      </c>
      <c r="AA131" s="128" t="str">
        <f t="shared" si="135"/>
        <v/>
      </c>
      <c r="AB131" s="129" t="str">
        <f t="shared" si="191"/>
        <v/>
      </c>
      <c r="AC131" s="129" t="str">
        <f t="shared" si="136"/>
        <v/>
      </c>
      <c r="AD131" s="31" t="str">
        <f t="shared" si="192"/>
        <v/>
      </c>
      <c r="AE131" s="128" t="str">
        <f t="shared" si="193"/>
        <v/>
      </c>
      <c r="AF131" s="130" t="str">
        <f t="shared" si="194"/>
        <v/>
      </c>
      <c r="AG131" s="122" t="str">
        <f t="shared" si="195"/>
        <v/>
      </c>
      <c r="AH131" s="131" t="str">
        <f t="shared" si="137"/>
        <v/>
      </c>
      <c r="AI131" s="132" t="str">
        <f t="shared" si="196"/>
        <v/>
      </c>
      <c r="AJ131" s="128"/>
      <c r="AK131" s="159" t="str">
        <f t="shared" si="197"/>
        <v/>
      </c>
      <c r="AL131" s="128" t="str">
        <f t="shared" si="198"/>
        <v/>
      </c>
      <c r="AM131" s="128" t="str">
        <f t="shared" si="199"/>
        <v/>
      </c>
      <c r="AN131" s="128" t="str">
        <f t="shared" si="200"/>
        <v/>
      </c>
      <c r="AO131" s="128" t="str">
        <f t="shared" si="139"/>
        <v/>
      </c>
      <c r="AP131" s="160" t="str">
        <f t="shared" si="201"/>
        <v/>
      </c>
      <c r="AQ131" s="31"/>
      <c r="AR131" s="174" t="str">
        <f>IF($B131="","",Air!$C$17*((J131-K131)/10)^Air!$C$28)</f>
        <v/>
      </c>
      <c r="AS131" s="36" t="str">
        <f>IF($B131="","",IF(E$8=B131,E$7,Air!$C$14/2*AR131^2))</f>
        <v/>
      </c>
      <c r="AT131" s="32" t="str">
        <f t="shared" si="202"/>
        <v/>
      </c>
      <c r="AU131" s="32" t="str">
        <f t="shared" si="203"/>
        <v/>
      </c>
      <c r="AV131" s="32" t="str">
        <f>IF($B131="","",Air!$I$11-AU131*Air!$C$14*Air!$I$10-AS131)</f>
        <v/>
      </c>
      <c r="AW131" s="175" t="str">
        <f t="shared" si="204"/>
        <v/>
      </c>
      <c r="AX131" s="175" t="str">
        <f>IF($B131="","",AW131*Air!$C$14*Air!$I$10)</f>
        <v/>
      </c>
      <c r="AY131" s="176" t="str">
        <f>IF($B131="","",AW131*Air!$D$14*Air!$I$10)</f>
        <v/>
      </c>
      <c r="AZ131" s="62"/>
      <c r="BA131" s="250" t="str">
        <f t="shared" si="140"/>
        <v/>
      </c>
      <c r="BB131" s="128" t="str">
        <f t="shared" si="205"/>
        <v/>
      </c>
      <c r="BC131" s="31" t="str">
        <f t="shared" si="206"/>
        <v/>
      </c>
      <c r="BD131" s="251" t="str">
        <f>IF($B131="","",$AO131*ABS(BC131)/Air!$M$8)</f>
        <v/>
      </c>
      <c r="BE131" s="31" t="str">
        <f t="shared" si="141"/>
        <v/>
      </c>
      <c r="BF131" s="251" t="str">
        <f>IF($B131="","",$AO131*ABS($AF131-BC131)/Air!$M$8)</f>
        <v/>
      </c>
      <c r="BG131" s="31" t="str">
        <f t="shared" si="142"/>
        <v/>
      </c>
      <c r="BH131" s="252" t="str">
        <f t="shared" si="143"/>
        <v/>
      </c>
      <c r="BI131" s="32" t="str">
        <f>IF($B131="","",(($AF131-BC131)/ABS($AF131-BC131))*Air!$D$14*BH131/2*(($AF131-BC131)^2)*$AI131*$C131)</f>
        <v/>
      </c>
      <c r="BJ131" s="32" t="str">
        <f>IF($B131="","",(-BC131/ABS(BC131))*Air!$D$14*BE131/8*(BC131^2)*$AM131*$C131)</f>
        <v/>
      </c>
      <c r="BK131" s="32" t="str">
        <f>IF($B131="","",$AK131*$C131*$E131*Air!$D$14*Air!$I$10)</f>
        <v/>
      </c>
      <c r="BL131" s="32" t="str">
        <f t="shared" si="207"/>
        <v/>
      </c>
      <c r="BM131" s="32" t="str">
        <f t="shared" si="144"/>
        <v/>
      </c>
      <c r="BN131" s="32" t="str">
        <f t="shared" si="208"/>
        <v/>
      </c>
      <c r="BO131" s="254" t="str">
        <f t="shared" si="145"/>
        <v/>
      </c>
      <c r="BP131" s="243"/>
      <c r="BQ131" s="243"/>
      <c r="BR131" s="32" t="str">
        <f t="shared" si="146"/>
        <v/>
      </c>
      <c r="BS131" s="243" t="str">
        <f t="shared" si="147"/>
        <v/>
      </c>
      <c r="BT131" s="243" t="str">
        <f>IF($B131="","",IF(BO131="out",-(BS131*$I131*(2*ABS(BR131)/Air!$D$14)^0.5),(BS131*$I131*(2*ABS(BR131)/Air!$C$14)^0.5)))</f>
        <v/>
      </c>
      <c r="BU131" s="32" t="str">
        <f t="shared" si="148"/>
        <v/>
      </c>
      <c r="BV131" s="217" t="str">
        <f t="shared" si="209"/>
        <v/>
      </c>
      <c r="BW131" s="31" t="str">
        <f t="shared" si="149"/>
        <v/>
      </c>
      <c r="BX131" s="251" t="str">
        <f>IF($B131="","",$AO131*ABS(BW131)/Air!$M$8)</f>
        <v/>
      </c>
      <c r="BY131" s="31" t="str">
        <f t="shared" si="150"/>
        <v/>
      </c>
      <c r="BZ131" s="251" t="str">
        <f>IF($B131="","",$AO131*ABS($AF131-BW131)/Air!$M$8)</f>
        <v/>
      </c>
      <c r="CA131" s="31" t="str">
        <f t="shared" si="151"/>
        <v/>
      </c>
      <c r="CB131" s="31" t="str">
        <f t="shared" si="152"/>
        <v/>
      </c>
      <c r="CC131" s="32" t="str">
        <f>IF($B131="","",(($AF131-BW131)/ABS($AF131-BW131))*Air!$D$14*CB131/2*(($AF131-BW131)^2)*$AI131*$C131)</f>
        <v/>
      </c>
      <c r="CD131" s="32" t="str">
        <f>IF($B131="","",(-BW131/ABS(BW131))*Air!$D$14*BY131/8*(BW131^2)*$AM131*$C131)</f>
        <v/>
      </c>
      <c r="CE131" s="32" t="str">
        <f>IF($B131="","",$AK131*$C131*$E131*Air!$D$14*Air!$I$10)</f>
        <v/>
      </c>
      <c r="CF131" s="32" t="str">
        <f t="shared" si="210"/>
        <v/>
      </c>
      <c r="CG131" s="32" t="str">
        <f t="shared" si="153"/>
        <v/>
      </c>
      <c r="CH131" s="32" t="str">
        <f t="shared" si="211"/>
        <v/>
      </c>
      <c r="CI131" s="254" t="str">
        <f t="shared" si="154"/>
        <v/>
      </c>
      <c r="CJ131" s="243"/>
      <c r="CK131" s="243"/>
      <c r="CL131" s="32" t="str">
        <f t="shared" si="155"/>
        <v/>
      </c>
      <c r="CM131" s="243" t="str">
        <f t="shared" si="156"/>
        <v/>
      </c>
      <c r="CN131" s="243" t="str">
        <f>IF($B131="","",IF(CI131="out",-(CM131*$I131*(2*ABS(CL131)/Air!$D$14)^0.5),(CM131*$I131*(2*ABS(CL131)/Air!$C$14)^0.5)))</f>
        <v/>
      </c>
      <c r="CO131" s="32" t="str">
        <f t="shared" si="157"/>
        <v/>
      </c>
      <c r="CP131" s="217" t="str">
        <f t="shared" si="212"/>
        <v/>
      </c>
      <c r="CQ131" s="31" t="str">
        <f t="shared" si="158"/>
        <v/>
      </c>
      <c r="CR131" s="251" t="str">
        <f>IF($B131="","",$AO131*ABS(CQ131)/Air!$M$8)</f>
        <v/>
      </c>
      <c r="CS131" s="31" t="str">
        <f t="shared" si="159"/>
        <v/>
      </c>
      <c r="CT131" s="251" t="str">
        <f>IF($B131="","",$AO131*ABS($AF131-CQ131)/Air!$M$8)</f>
        <v/>
      </c>
      <c r="CU131" s="31" t="str">
        <f t="shared" si="160"/>
        <v/>
      </c>
      <c r="CV131" s="31" t="str">
        <f t="shared" si="161"/>
        <v/>
      </c>
      <c r="CW131" s="32" t="str">
        <f>IF($B131="","",(($AF131-CQ131)/ABS($AF131-CQ131))*Air!$D$14*CV131/2*(($AF131-CQ131)^2)*$AI131*$C131)</f>
        <v/>
      </c>
      <c r="CX131" s="32" t="str">
        <f>IF($B131="","",(-CQ131/ABS(CQ131))*Air!$D$14*CS131/8*(CQ131^2)*$AM131*$C131)</f>
        <v/>
      </c>
      <c r="CY131" s="32" t="str">
        <f>IF($B131="","",$AK131*$C131*$E131*Air!$D$14*Air!$I$10)</f>
        <v/>
      </c>
      <c r="CZ131" s="32" t="str">
        <f t="shared" si="213"/>
        <v/>
      </c>
      <c r="DA131" s="32" t="str">
        <f t="shared" si="162"/>
        <v/>
      </c>
      <c r="DB131" s="32" t="str">
        <f t="shared" si="214"/>
        <v/>
      </c>
      <c r="DC131" s="254" t="str">
        <f t="shared" si="163"/>
        <v/>
      </c>
      <c r="DD131" s="243"/>
      <c r="DE131" s="243"/>
      <c r="DF131" s="32" t="str">
        <f t="shared" si="164"/>
        <v/>
      </c>
      <c r="DG131" s="243" t="str">
        <f t="shared" si="165"/>
        <v/>
      </c>
      <c r="DH131" s="243" t="str">
        <f>IF($B131="","",IF(DC131="out",-(DG131*$I131*(2*ABS(DF131)/Air!$D$14)^0.5),(DG131*$I131*(2*ABS(DF131)/Air!$C$14)^0.5)))</f>
        <v/>
      </c>
      <c r="DI131" s="32" t="str">
        <f t="shared" si="166"/>
        <v/>
      </c>
      <c r="DJ131" s="217" t="str">
        <f t="shared" si="215"/>
        <v/>
      </c>
      <c r="DK131" s="31" t="str">
        <f t="shared" si="167"/>
        <v/>
      </c>
      <c r="DL131" s="251" t="str">
        <f>IF($B131="","",$AO131*ABS(DK131)/Air!$M$8)</f>
        <v/>
      </c>
      <c r="DM131" s="31" t="str">
        <f t="shared" si="168"/>
        <v/>
      </c>
      <c r="DN131" s="251" t="str">
        <f>IF($B131="","",$AO131*ABS($AF131-DK131)/Air!$M$8)</f>
        <v/>
      </c>
      <c r="DO131" s="31" t="str">
        <f t="shared" si="169"/>
        <v/>
      </c>
      <c r="DP131" s="31" t="str">
        <f t="shared" si="170"/>
        <v/>
      </c>
      <c r="DQ131" s="32" t="str">
        <f>IF($B131="","",(($AF131-DK131)/ABS($AF131-DK131))*Air!$D$14*DP131/2*(($AF131-DK131)^2)*$AI131*$C131)</f>
        <v/>
      </c>
      <c r="DR131" s="32" t="str">
        <f>IF($B131="","",(-DK131/ABS(DK131))*Air!$D$14*DM131/8*(DK131^2)*$AM131*$C131)</f>
        <v/>
      </c>
      <c r="DS131" s="32" t="str">
        <f>IF($B131="","",$AK131*$C131*$E131*Air!$D$14*Air!$I$10)</f>
        <v/>
      </c>
      <c r="DT131" s="32" t="str">
        <f t="shared" si="216"/>
        <v/>
      </c>
      <c r="DU131" s="32" t="str">
        <f t="shared" si="171"/>
        <v/>
      </c>
      <c r="DV131" s="32" t="str">
        <f t="shared" si="217"/>
        <v/>
      </c>
      <c r="DW131" s="254" t="str">
        <f t="shared" si="172"/>
        <v/>
      </c>
      <c r="DX131" s="243"/>
      <c r="DY131" s="243"/>
      <c r="DZ131" s="32" t="str">
        <f t="shared" si="173"/>
        <v/>
      </c>
      <c r="EA131" s="243" t="str">
        <f t="shared" si="174"/>
        <v/>
      </c>
      <c r="EB131" s="243" t="str">
        <f>IF($B131="","",IF(DW131="out",-(EA131*$I131*(2*ABS(DZ131)/Air!$D$14)^0.5),(EA131*$I131*(2*ABS(DZ131)/Air!$C$14)^0.5)))</f>
        <v/>
      </c>
      <c r="EC131" s="32" t="str">
        <f t="shared" si="175"/>
        <v/>
      </c>
      <c r="ED131" s="217" t="str">
        <f t="shared" si="218"/>
        <v/>
      </c>
      <c r="EE131" s="31" t="str">
        <f t="shared" si="176"/>
        <v/>
      </c>
      <c r="EF131" s="251" t="str">
        <f>IF($B131="","",$AO131*ABS(EE131)/Air!$M$8)</f>
        <v/>
      </c>
      <c r="EG131" s="31" t="str">
        <f t="shared" si="177"/>
        <v/>
      </c>
      <c r="EH131" s="251" t="str">
        <f>IF($B131="","",$AO131*ABS($AF131-EE131)/Air!$M$8)</f>
        <v/>
      </c>
      <c r="EI131" s="31" t="str">
        <f t="shared" si="178"/>
        <v/>
      </c>
      <c r="EJ131" s="31" t="str">
        <f t="shared" si="179"/>
        <v/>
      </c>
      <c r="EK131" s="32" t="str">
        <f>IF($B131="","",(($AF131-EE131)/ABS($AF131-EE131))*Air!$D$14*EJ131/2*(($AF131-EE131)^2)*$AI131*$C131)</f>
        <v/>
      </c>
      <c r="EL131" s="32" t="str">
        <f>IF($B131="","",(-EE131/ABS(EE131))*Air!$D$14*EG131/8*(EE131^2)*$AM131*$C131)</f>
        <v/>
      </c>
      <c r="EM131" s="32" t="str">
        <f>IF($B131="","",$AK131*$C131*$E131*Air!$D$14*Air!$I$10)</f>
        <v/>
      </c>
      <c r="EN131" s="32" t="str">
        <f t="shared" si="219"/>
        <v/>
      </c>
      <c r="EO131" s="32" t="str">
        <f t="shared" si="180"/>
        <v/>
      </c>
      <c r="EP131" s="32" t="str">
        <f t="shared" si="220"/>
        <v/>
      </c>
      <c r="EQ131" s="254" t="str">
        <f t="shared" si="181"/>
        <v/>
      </c>
      <c r="ER131" s="243"/>
      <c r="ES131" s="243"/>
      <c r="ET131" s="32" t="str">
        <f t="shared" si="182"/>
        <v/>
      </c>
      <c r="EU131" s="243" t="str">
        <f t="shared" si="183"/>
        <v/>
      </c>
      <c r="EV131" s="243" t="str">
        <f>IF($B131="","",IF(EQ131="out",-(EU131*$I131*(2*ABS(ET131)/Air!$D$14)^0.5),(EU131*$I131*(2*ABS(ET131)/Air!$C$14)^0.5)))</f>
        <v/>
      </c>
      <c r="EW131" s="32" t="str">
        <f t="shared" si="184"/>
        <v/>
      </c>
      <c r="EX131" s="259" t="str">
        <f t="shared" si="221"/>
        <v/>
      </c>
    </row>
    <row r="132" spans="1:154" customFormat="1" x14ac:dyDescent="0.2">
      <c r="A132" s="61"/>
      <c r="B132" s="247"/>
      <c r="C132" s="247"/>
      <c r="D132" s="247"/>
      <c r="E132" s="247"/>
      <c r="F132" s="247"/>
      <c r="G132" s="239"/>
      <c r="H132" s="239"/>
      <c r="I132" s="239"/>
      <c r="J132" s="239"/>
      <c r="K132" s="239"/>
      <c r="L132" s="62"/>
      <c r="M132" s="247"/>
      <c r="N132" s="247"/>
      <c r="O132" s="63"/>
      <c r="P132" s="92" t="str">
        <f t="shared" si="185"/>
        <v/>
      </c>
      <c r="Q132" s="93" t="str">
        <f t="shared" si="138"/>
        <v/>
      </c>
      <c r="R132" s="99" t="str">
        <f t="shared" si="186"/>
        <v/>
      </c>
      <c r="S132" s="100" t="str">
        <f t="shared" si="187"/>
        <v/>
      </c>
      <c r="T132" s="95" t="str">
        <f t="shared" si="188"/>
        <v/>
      </c>
      <c r="U132" s="231"/>
      <c r="V132" s="124" t="str">
        <f t="shared" si="189"/>
        <v/>
      </c>
      <c r="W132" s="125" t="str">
        <f t="shared" si="133"/>
        <v/>
      </c>
      <c r="X132" s="126" t="str">
        <f t="shared" si="190"/>
        <v/>
      </c>
      <c r="Y132" s="126" t="str">
        <f>IF($B132="","",VLOOKUP(X132,Depth!$A$4:$B$1004,2,1))</f>
        <v/>
      </c>
      <c r="Z132" s="127" t="str">
        <f t="shared" si="134"/>
        <v/>
      </c>
      <c r="AA132" s="128" t="str">
        <f t="shared" si="135"/>
        <v/>
      </c>
      <c r="AB132" s="129" t="str">
        <f t="shared" si="191"/>
        <v/>
      </c>
      <c r="AC132" s="129" t="str">
        <f t="shared" si="136"/>
        <v/>
      </c>
      <c r="AD132" s="31" t="str">
        <f t="shared" si="192"/>
        <v/>
      </c>
      <c r="AE132" s="128" t="str">
        <f t="shared" si="193"/>
        <v/>
      </c>
      <c r="AF132" s="130" t="str">
        <f t="shared" si="194"/>
        <v/>
      </c>
      <c r="AG132" s="122" t="str">
        <f t="shared" si="195"/>
        <v/>
      </c>
      <c r="AH132" s="131" t="str">
        <f t="shared" si="137"/>
        <v/>
      </c>
      <c r="AI132" s="132" t="str">
        <f t="shared" si="196"/>
        <v/>
      </c>
      <c r="AJ132" s="128"/>
      <c r="AK132" s="159" t="str">
        <f t="shared" si="197"/>
        <v/>
      </c>
      <c r="AL132" s="128" t="str">
        <f t="shared" si="198"/>
        <v/>
      </c>
      <c r="AM132" s="128" t="str">
        <f t="shared" si="199"/>
        <v/>
      </c>
      <c r="AN132" s="128" t="str">
        <f t="shared" si="200"/>
        <v/>
      </c>
      <c r="AO132" s="128" t="str">
        <f t="shared" si="139"/>
        <v/>
      </c>
      <c r="AP132" s="160" t="str">
        <f t="shared" si="201"/>
        <v/>
      </c>
      <c r="AQ132" s="31"/>
      <c r="AR132" s="174" t="str">
        <f>IF($B132="","",Air!$C$17*((J132-K132)/10)^Air!$C$28)</f>
        <v/>
      </c>
      <c r="AS132" s="36" t="str">
        <f>IF($B132="","",IF(E$8=B132,E$7,Air!$C$14/2*AR132^2))</f>
        <v/>
      </c>
      <c r="AT132" s="32" t="str">
        <f t="shared" si="202"/>
        <v/>
      </c>
      <c r="AU132" s="32" t="str">
        <f t="shared" si="203"/>
        <v/>
      </c>
      <c r="AV132" s="32" t="str">
        <f>IF($B132="","",Air!$I$11-AU132*Air!$C$14*Air!$I$10-AS132)</f>
        <v/>
      </c>
      <c r="AW132" s="175" t="str">
        <f t="shared" si="204"/>
        <v/>
      </c>
      <c r="AX132" s="175" t="str">
        <f>IF($B132="","",AW132*Air!$C$14*Air!$I$10)</f>
        <v/>
      </c>
      <c r="AY132" s="176" t="str">
        <f>IF($B132="","",AW132*Air!$D$14*Air!$I$10)</f>
        <v/>
      </c>
      <c r="AZ132" s="62"/>
      <c r="BA132" s="250" t="str">
        <f t="shared" si="140"/>
        <v/>
      </c>
      <c r="BB132" s="128" t="str">
        <f t="shared" si="205"/>
        <v/>
      </c>
      <c r="BC132" s="31" t="str">
        <f t="shared" si="206"/>
        <v/>
      </c>
      <c r="BD132" s="251" t="str">
        <f>IF($B132="","",$AO132*ABS(BC132)/Air!$M$8)</f>
        <v/>
      </c>
      <c r="BE132" s="31" t="str">
        <f t="shared" si="141"/>
        <v/>
      </c>
      <c r="BF132" s="251" t="str">
        <f>IF($B132="","",$AO132*ABS($AF132-BC132)/Air!$M$8)</f>
        <v/>
      </c>
      <c r="BG132" s="31" t="str">
        <f t="shared" si="142"/>
        <v/>
      </c>
      <c r="BH132" s="252" t="str">
        <f t="shared" si="143"/>
        <v/>
      </c>
      <c r="BI132" s="32" t="str">
        <f>IF($B132="","",(($AF132-BC132)/ABS($AF132-BC132))*Air!$D$14*BH132/2*(($AF132-BC132)^2)*$AI132*$C132)</f>
        <v/>
      </c>
      <c r="BJ132" s="32" t="str">
        <f>IF($B132="","",(-BC132/ABS(BC132))*Air!$D$14*BE132/8*(BC132^2)*$AM132*$C132)</f>
        <v/>
      </c>
      <c r="BK132" s="32" t="str">
        <f>IF($B132="","",$AK132*$C132*$E132*Air!$D$14*Air!$I$10)</f>
        <v/>
      </c>
      <c r="BL132" s="32" t="str">
        <f t="shared" si="207"/>
        <v/>
      </c>
      <c r="BM132" s="32" t="str">
        <f t="shared" si="144"/>
        <v/>
      </c>
      <c r="BN132" s="32" t="str">
        <f t="shared" si="208"/>
        <v/>
      </c>
      <c r="BO132" s="254" t="str">
        <f t="shared" si="145"/>
        <v/>
      </c>
      <c r="BP132" s="243"/>
      <c r="BQ132" s="243"/>
      <c r="BR132" s="32" t="str">
        <f t="shared" si="146"/>
        <v/>
      </c>
      <c r="BS132" s="243" t="str">
        <f t="shared" si="147"/>
        <v/>
      </c>
      <c r="BT132" s="243" t="str">
        <f>IF($B132="","",IF(BO132="out",-(BS132*$I132*(2*ABS(BR132)/Air!$D$14)^0.5),(BS132*$I132*(2*ABS(BR132)/Air!$C$14)^0.5)))</f>
        <v/>
      </c>
      <c r="BU132" s="32" t="str">
        <f t="shared" si="148"/>
        <v/>
      </c>
      <c r="BV132" s="217" t="str">
        <f t="shared" si="209"/>
        <v/>
      </c>
      <c r="BW132" s="31" t="str">
        <f t="shared" si="149"/>
        <v/>
      </c>
      <c r="BX132" s="251" t="str">
        <f>IF($B132="","",$AO132*ABS(BW132)/Air!$M$8)</f>
        <v/>
      </c>
      <c r="BY132" s="31" t="str">
        <f t="shared" si="150"/>
        <v/>
      </c>
      <c r="BZ132" s="251" t="str">
        <f>IF($B132="","",$AO132*ABS($AF132-BW132)/Air!$M$8)</f>
        <v/>
      </c>
      <c r="CA132" s="31" t="str">
        <f t="shared" si="151"/>
        <v/>
      </c>
      <c r="CB132" s="31" t="str">
        <f t="shared" si="152"/>
        <v/>
      </c>
      <c r="CC132" s="32" t="str">
        <f>IF($B132="","",(($AF132-BW132)/ABS($AF132-BW132))*Air!$D$14*CB132/2*(($AF132-BW132)^2)*$AI132*$C132)</f>
        <v/>
      </c>
      <c r="CD132" s="32" t="str">
        <f>IF($B132="","",(-BW132/ABS(BW132))*Air!$D$14*BY132/8*(BW132^2)*$AM132*$C132)</f>
        <v/>
      </c>
      <c r="CE132" s="32" t="str">
        <f>IF($B132="","",$AK132*$C132*$E132*Air!$D$14*Air!$I$10)</f>
        <v/>
      </c>
      <c r="CF132" s="32" t="str">
        <f t="shared" si="210"/>
        <v/>
      </c>
      <c r="CG132" s="32" t="str">
        <f t="shared" si="153"/>
        <v/>
      </c>
      <c r="CH132" s="32" t="str">
        <f t="shared" si="211"/>
        <v/>
      </c>
      <c r="CI132" s="254" t="str">
        <f t="shared" si="154"/>
        <v/>
      </c>
      <c r="CJ132" s="243"/>
      <c r="CK132" s="243"/>
      <c r="CL132" s="32" t="str">
        <f t="shared" si="155"/>
        <v/>
      </c>
      <c r="CM132" s="243" t="str">
        <f t="shared" si="156"/>
        <v/>
      </c>
      <c r="CN132" s="243" t="str">
        <f>IF($B132="","",IF(CI132="out",-(CM132*$I132*(2*ABS(CL132)/Air!$D$14)^0.5),(CM132*$I132*(2*ABS(CL132)/Air!$C$14)^0.5)))</f>
        <v/>
      </c>
      <c r="CO132" s="32" t="str">
        <f t="shared" si="157"/>
        <v/>
      </c>
      <c r="CP132" s="217" t="str">
        <f t="shared" si="212"/>
        <v/>
      </c>
      <c r="CQ132" s="31" t="str">
        <f t="shared" si="158"/>
        <v/>
      </c>
      <c r="CR132" s="251" t="str">
        <f>IF($B132="","",$AO132*ABS(CQ132)/Air!$M$8)</f>
        <v/>
      </c>
      <c r="CS132" s="31" t="str">
        <f t="shared" si="159"/>
        <v/>
      </c>
      <c r="CT132" s="251" t="str">
        <f>IF($B132="","",$AO132*ABS($AF132-CQ132)/Air!$M$8)</f>
        <v/>
      </c>
      <c r="CU132" s="31" t="str">
        <f t="shared" si="160"/>
        <v/>
      </c>
      <c r="CV132" s="31" t="str">
        <f t="shared" si="161"/>
        <v/>
      </c>
      <c r="CW132" s="32" t="str">
        <f>IF($B132="","",(($AF132-CQ132)/ABS($AF132-CQ132))*Air!$D$14*CV132/2*(($AF132-CQ132)^2)*$AI132*$C132)</f>
        <v/>
      </c>
      <c r="CX132" s="32" t="str">
        <f>IF($B132="","",(-CQ132/ABS(CQ132))*Air!$D$14*CS132/8*(CQ132^2)*$AM132*$C132)</f>
        <v/>
      </c>
      <c r="CY132" s="32" t="str">
        <f>IF($B132="","",$AK132*$C132*$E132*Air!$D$14*Air!$I$10)</f>
        <v/>
      </c>
      <c r="CZ132" s="32" t="str">
        <f t="shared" si="213"/>
        <v/>
      </c>
      <c r="DA132" s="32" t="str">
        <f t="shared" si="162"/>
        <v/>
      </c>
      <c r="DB132" s="32" t="str">
        <f t="shared" si="214"/>
        <v/>
      </c>
      <c r="DC132" s="254" t="str">
        <f t="shared" si="163"/>
        <v/>
      </c>
      <c r="DD132" s="243"/>
      <c r="DE132" s="243"/>
      <c r="DF132" s="32" t="str">
        <f t="shared" si="164"/>
        <v/>
      </c>
      <c r="DG132" s="243" t="str">
        <f t="shared" si="165"/>
        <v/>
      </c>
      <c r="DH132" s="243" t="str">
        <f>IF($B132="","",IF(DC132="out",-(DG132*$I132*(2*ABS(DF132)/Air!$D$14)^0.5),(DG132*$I132*(2*ABS(DF132)/Air!$C$14)^0.5)))</f>
        <v/>
      </c>
      <c r="DI132" s="32" t="str">
        <f t="shared" si="166"/>
        <v/>
      </c>
      <c r="DJ132" s="217" t="str">
        <f t="shared" si="215"/>
        <v/>
      </c>
      <c r="DK132" s="31" t="str">
        <f t="shared" si="167"/>
        <v/>
      </c>
      <c r="DL132" s="251" t="str">
        <f>IF($B132="","",$AO132*ABS(DK132)/Air!$M$8)</f>
        <v/>
      </c>
      <c r="DM132" s="31" t="str">
        <f t="shared" si="168"/>
        <v/>
      </c>
      <c r="DN132" s="251" t="str">
        <f>IF($B132="","",$AO132*ABS($AF132-DK132)/Air!$M$8)</f>
        <v/>
      </c>
      <c r="DO132" s="31" t="str">
        <f t="shared" si="169"/>
        <v/>
      </c>
      <c r="DP132" s="31" t="str">
        <f t="shared" si="170"/>
        <v/>
      </c>
      <c r="DQ132" s="32" t="str">
        <f>IF($B132="","",(($AF132-DK132)/ABS($AF132-DK132))*Air!$D$14*DP132/2*(($AF132-DK132)^2)*$AI132*$C132)</f>
        <v/>
      </c>
      <c r="DR132" s="32" t="str">
        <f>IF($B132="","",(-DK132/ABS(DK132))*Air!$D$14*DM132/8*(DK132^2)*$AM132*$C132)</f>
        <v/>
      </c>
      <c r="DS132" s="32" t="str">
        <f>IF($B132="","",$AK132*$C132*$E132*Air!$D$14*Air!$I$10)</f>
        <v/>
      </c>
      <c r="DT132" s="32" t="str">
        <f t="shared" si="216"/>
        <v/>
      </c>
      <c r="DU132" s="32" t="str">
        <f t="shared" si="171"/>
        <v/>
      </c>
      <c r="DV132" s="32" t="str">
        <f t="shared" si="217"/>
        <v/>
      </c>
      <c r="DW132" s="254" t="str">
        <f t="shared" si="172"/>
        <v/>
      </c>
      <c r="DX132" s="243"/>
      <c r="DY132" s="243"/>
      <c r="DZ132" s="32" t="str">
        <f t="shared" si="173"/>
        <v/>
      </c>
      <c r="EA132" s="243" t="str">
        <f t="shared" si="174"/>
        <v/>
      </c>
      <c r="EB132" s="243" t="str">
        <f>IF($B132="","",IF(DW132="out",-(EA132*$I132*(2*ABS(DZ132)/Air!$D$14)^0.5),(EA132*$I132*(2*ABS(DZ132)/Air!$C$14)^0.5)))</f>
        <v/>
      </c>
      <c r="EC132" s="32" t="str">
        <f t="shared" si="175"/>
        <v/>
      </c>
      <c r="ED132" s="217" t="str">
        <f t="shared" si="218"/>
        <v/>
      </c>
      <c r="EE132" s="31" t="str">
        <f t="shared" si="176"/>
        <v/>
      </c>
      <c r="EF132" s="251" t="str">
        <f>IF($B132="","",$AO132*ABS(EE132)/Air!$M$8)</f>
        <v/>
      </c>
      <c r="EG132" s="31" t="str">
        <f t="shared" si="177"/>
        <v/>
      </c>
      <c r="EH132" s="251" t="str">
        <f>IF($B132="","",$AO132*ABS($AF132-EE132)/Air!$M$8)</f>
        <v/>
      </c>
      <c r="EI132" s="31" t="str">
        <f t="shared" si="178"/>
        <v/>
      </c>
      <c r="EJ132" s="31" t="str">
        <f t="shared" si="179"/>
        <v/>
      </c>
      <c r="EK132" s="32" t="str">
        <f>IF($B132="","",(($AF132-EE132)/ABS($AF132-EE132))*Air!$D$14*EJ132/2*(($AF132-EE132)^2)*$AI132*$C132)</f>
        <v/>
      </c>
      <c r="EL132" s="32" t="str">
        <f>IF($B132="","",(-EE132/ABS(EE132))*Air!$D$14*EG132/8*(EE132^2)*$AM132*$C132)</f>
        <v/>
      </c>
      <c r="EM132" s="32" t="str">
        <f>IF($B132="","",$AK132*$C132*$E132*Air!$D$14*Air!$I$10)</f>
        <v/>
      </c>
      <c r="EN132" s="32" t="str">
        <f t="shared" si="219"/>
        <v/>
      </c>
      <c r="EO132" s="32" t="str">
        <f t="shared" si="180"/>
        <v/>
      </c>
      <c r="EP132" s="32" t="str">
        <f t="shared" si="220"/>
        <v/>
      </c>
      <c r="EQ132" s="254" t="str">
        <f t="shared" si="181"/>
        <v/>
      </c>
      <c r="ER132" s="243"/>
      <c r="ES132" s="243"/>
      <c r="ET132" s="32" t="str">
        <f t="shared" si="182"/>
        <v/>
      </c>
      <c r="EU132" s="243" t="str">
        <f t="shared" si="183"/>
        <v/>
      </c>
      <c r="EV132" s="243" t="str">
        <f>IF($B132="","",IF(EQ132="out",-(EU132*$I132*(2*ABS(ET132)/Air!$D$14)^0.5),(EU132*$I132*(2*ABS(ET132)/Air!$C$14)^0.5)))</f>
        <v/>
      </c>
      <c r="EW132" s="32" t="str">
        <f t="shared" si="184"/>
        <v/>
      </c>
      <c r="EX132" s="259" t="str">
        <f t="shared" si="221"/>
        <v/>
      </c>
    </row>
    <row r="133" spans="1:154" customFormat="1" x14ac:dyDescent="0.2">
      <c r="A133" s="61"/>
      <c r="B133" s="247"/>
      <c r="C133" s="247"/>
      <c r="D133" s="247"/>
      <c r="E133" s="247"/>
      <c r="F133" s="247"/>
      <c r="G133" s="239"/>
      <c r="H133" s="239"/>
      <c r="I133" s="239"/>
      <c r="J133" s="239"/>
      <c r="K133" s="239"/>
      <c r="L133" s="62"/>
      <c r="M133" s="247"/>
      <c r="N133" s="247"/>
      <c r="O133" s="63"/>
      <c r="P133" s="92" t="str">
        <f t="shared" si="185"/>
        <v/>
      </c>
      <c r="Q133" s="93" t="str">
        <f t="shared" si="138"/>
        <v/>
      </c>
      <c r="R133" s="99" t="str">
        <f t="shared" si="186"/>
        <v/>
      </c>
      <c r="S133" s="100" t="str">
        <f t="shared" si="187"/>
        <v/>
      </c>
      <c r="T133" s="95" t="str">
        <f t="shared" si="188"/>
        <v/>
      </c>
      <c r="U133" s="231"/>
      <c r="V133" s="124" t="str">
        <f t="shared" si="189"/>
        <v/>
      </c>
      <c r="W133" s="125" t="str">
        <f t="shared" si="133"/>
        <v/>
      </c>
      <c r="X133" s="126" t="str">
        <f t="shared" si="190"/>
        <v/>
      </c>
      <c r="Y133" s="126" t="str">
        <f>IF($B133="","",VLOOKUP(X133,Depth!$A$4:$B$1004,2,1))</f>
        <v/>
      </c>
      <c r="Z133" s="127" t="str">
        <f t="shared" si="134"/>
        <v/>
      </c>
      <c r="AA133" s="128" t="str">
        <f t="shared" si="135"/>
        <v/>
      </c>
      <c r="AB133" s="129" t="str">
        <f t="shared" si="191"/>
        <v/>
      </c>
      <c r="AC133" s="129" t="str">
        <f t="shared" si="136"/>
        <v/>
      </c>
      <c r="AD133" s="31" t="str">
        <f t="shared" si="192"/>
        <v/>
      </c>
      <c r="AE133" s="128" t="str">
        <f t="shared" si="193"/>
        <v/>
      </c>
      <c r="AF133" s="130" t="str">
        <f t="shared" si="194"/>
        <v/>
      </c>
      <c r="AG133" s="122" t="str">
        <f t="shared" si="195"/>
        <v/>
      </c>
      <c r="AH133" s="131" t="str">
        <f t="shared" si="137"/>
        <v/>
      </c>
      <c r="AI133" s="132" t="str">
        <f t="shared" si="196"/>
        <v/>
      </c>
      <c r="AJ133" s="128"/>
      <c r="AK133" s="159" t="str">
        <f t="shared" si="197"/>
        <v/>
      </c>
      <c r="AL133" s="128" t="str">
        <f t="shared" si="198"/>
        <v/>
      </c>
      <c r="AM133" s="128" t="str">
        <f t="shared" si="199"/>
        <v/>
      </c>
      <c r="AN133" s="128" t="str">
        <f t="shared" si="200"/>
        <v/>
      </c>
      <c r="AO133" s="128" t="str">
        <f t="shared" si="139"/>
        <v/>
      </c>
      <c r="AP133" s="160" t="str">
        <f t="shared" si="201"/>
        <v/>
      </c>
      <c r="AQ133" s="31"/>
      <c r="AR133" s="174" t="str">
        <f>IF($B133="","",Air!$C$17*((J133-K133)/10)^Air!$C$28)</f>
        <v/>
      </c>
      <c r="AS133" s="36" t="str">
        <f>IF($B133="","",IF(E$8=B133,E$7,Air!$C$14/2*AR133^2))</f>
        <v/>
      </c>
      <c r="AT133" s="32" t="str">
        <f t="shared" si="202"/>
        <v/>
      </c>
      <c r="AU133" s="32" t="str">
        <f t="shared" si="203"/>
        <v/>
      </c>
      <c r="AV133" s="32" t="str">
        <f>IF($B133="","",Air!$I$11-AU133*Air!$C$14*Air!$I$10-AS133)</f>
        <v/>
      </c>
      <c r="AW133" s="175" t="str">
        <f t="shared" si="204"/>
        <v/>
      </c>
      <c r="AX133" s="175" t="str">
        <f>IF($B133="","",AW133*Air!$C$14*Air!$I$10)</f>
        <v/>
      </c>
      <c r="AY133" s="176" t="str">
        <f>IF($B133="","",AW133*Air!$D$14*Air!$I$10)</f>
        <v/>
      </c>
      <c r="AZ133" s="62"/>
      <c r="BA133" s="250" t="str">
        <f t="shared" si="140"/>
        <v/>
      </c>
      <c r="BB133" s="128" t="str">
        <f t="shared" si="205"/>
        <v/>
      </c>
      <c r="BC133" s="31" t="str">
        <f t="shared" si="206"/>
        <v/>
      </c>
      <c r="BD133" s="251" t="str">
        <f>IF($B133="","",$AO133*ABS(BC133)/Air!$M$8)</f>
        <v/>
      </c>
      <c r="BE133" s="31" t="str">
        <f t="shared" si="141"/>
        <v/>
      </c>
      <c r="BF133" s="251" t="str">
        <f>IF($B133="","",$AO133*ABS($AF133-BC133)/Air!$M$8)</f>
        <v/>
      </c>
      <c r="BG133" s="31" t="str">
        <f t="shared" si="142"/>
        <v/>
      </c>
      <c r="BH133" s="252" t="str">
        <f t="shared" si="143"/>
        <v/>
      </c>
      <c r="BI133" s="32" t="str">
        <f>IF($B133="","",(($AF133-BC133)/ABS($AF133-BC133))*Air!$D$14*BH133/2*(($AF133-BC133)^2)*$AI133*$C133)</f>
        <v/>
      </c>
      <c r="BJ133" s="32" t="str">
        <f>IF($B133="","",(-BC133/ABS(BC133))*Air!$D$14*BE133/8*(BC133^2)*$AM133*$C133)</f>
        <v/>
      </c>
      <c r="BK133" s="32" t="str">
        <f>IF($B133="","",$AK133*$C133*$E133*Air!$D$14*Air!$I$10)</f>
        <v/>
      </c>
      <c r="BL133" s="32" t="str">
        <f t="shared" si="207"/>
        <v/>
      </c>
      <c r="BM133" s="32" t="str">
        <f t="shared" si="144"/>
        <v/>
      </c>
      <c r="BN133" s="32" t="str">
        <f t="shared" si="208"/>
        <v/>
      </c>
      <c r="BO133" s="254" t="str">
        <f t="shared" si="145"/>
        <v/>
      </c>
      <c r="BP133" s="243"/>
      <c r="BQ133" s="243"/>
      <c r="BR133" s="32" t="str">
        <f t="shared" si="146"/>
        <v/>
      </c>
      <c r="BS133" s="243" t="str">
        <f t="shared" si="147"/>
        <v/>
      </c>
      <c r="BT133" s="243" t="str">
        <f>IF($B133="","",IF(BO133="out",-(BS133*$I133*(2*ABS(BR133)/Air!$D$14)^0.5),(BS133*$I133*(2*ABS(BR133)/Air!$C$14)^0.5)))</f>
        <v/>
      </c>
      <c r="BU133" s="32" t="str">
        <f t="shared" si="148"/>
        <v/>
      </c>
      <c r="BV133" s="217" t="str">
        <f t="shared" si="209"/>
        <v/>
      </c>
      <c r="BW133" s="31" t="str">
        <f t="shared" si="149"/>
        <v/>
      </c>
      <c r="BX133" s="251" t="str">
        <f>IF($B133="","",$AO133*ABS(BW133)/Air!$M$8)</f>
        <v/>
      </c>
      <c r="BY133" s="31" t="str">
        <f t="shared" si="150"/>
        <v/>
      </c>
      <c r="BZ133" s="251" t="str">
        <f>IF($B133="","",$AO133*ABS($AF133-BW133)/Air!$M$8)</f>
        <v/>
      </c>
      <c r="CA133" s="31" t="str">
        <f t="shared" si="151"/>
        <v/>
      </c>
      <c r="CB133" s="31" t="str">
        <f t="shared" si="152"/>
        <v/>
      </c>
      <c r="CC133" s="32" t="str">
        <f>IF($B133="","",(($AF133-BW133)/ABS($AF133-BW133))*Air!$D$14*CB133/2*(($AF133-BW133)^2)*$AI133*$C133)</f>
        <v/>
      </c>
      <c r="CD133" s="32" t="str">
        <f>IF($B133="","",(-BW133/ABS(BW133))*Air!$D$14*BY133/8*(BW133^2)*$AM133*$C133)</f>
        <v/>
      </c>
      <c r="CE133" s="32" t="str">
        <f>IF($B133="","",$AK133*$C133*$E133*Air!$D$14*Air!$I$10)</f>
        <v/>
      </c>
      <c r="CF133" s="32" t="str">
        <f t="shared" si="210"/>
        <v/>
      </c>
      <c r="CG133" s="32" t="str">
        <f t="shared" si="153"/>
        <v/>
      </c>
      <c r="CH133" s="32" t="str">
        <f t="shared" si="211"/>
        <v/>
      </c>
      <c r="CI133" s="254" t="str">
        <f t="shared" si="154"/>
        <v/>
      </c>
      <c r="CJ133" s="243"/>
      <c r="CK133" s="243"/>
      <c r="CL133" s="32" t="str">
        <f t="shared" si="155"/>
        <v/>
      </c>
      <c r="CM133" s="243" t="str">
        <f t="shared" si="156"/>
        <v/>
      </c>
      <c r="CN133" s="243" t="str">
        <f>IF($B133="","",IF(CI133="out",-(CM133*$I133*(2*ABS(CL133)/Air!$D$14)^0.5),(CM133*$I133*(2*ABS(CL133)/Air!$C$14)^0.5)))</f>
        <v/>
      </c>
      <c r="CO133" s="32" t="str">
        <f t="shared" si="157"/>
        <v/>
      </c>
      <c r="CP133" s="217" t="str">
        <f t="shared" si="212"/>
        <v/>
      </c>
      <c r="CQ133" s="31" t="str">
        <f t="shared" si="158"/>
        <v/>
      </c>
      <c r="CR133" s="251" t="str">
        <f>IF($B133="","",$AO133*ABS(CQ133)/Air!$M$8)</f>
        <v/>
      </c>
      <c r="CS133" s="31" t="str">
        <f t="shared" si="159"/>
        <v/>
      </c>
      <c r="CT133" s="251" t="str">
        <f>IF($B133="","",$AO133*ABS($AF133-CQ133)/Air!$M$8)</f>
        <v/>
      </c>
      <c r="CU133" s="31" t="str">
        <f t="shared" si="160"/>
        <v/>
      </c>
      <c r="CV133" s="31" t="str">
        <f t="shared" si="161"/>
        <v/>
      </c>
      <c r="CW133" s="32" t="str">
        <f>IF($B133="","",(($AF133-CQ133)/ABS($AF133-CQ133))*Air!$D$14*CV133/2*(($AF133-CQ133)^2)*$AI133*$C133)</f>
        <v/>
      </c>
      <c r="CX133" s="32" t="str">
        <f>IF($B133="","",(-CQ133/ABS(CQ133))*Air!$D$14*CS133/8*(CQ133^2)*$AM133*$C133)</f>
        <v/>
      </c>
      <c r="CY133" s="32" t="str">
        <f>IF($B133="","",$AK133*$C133*$E133*Air!$D$14*Air!$I$10)</f>
        <v/>
      </c>
      <c r="CZ133" s="32" t="str">
        <f t="shared" si="213"/>
        <v/>
      </c>
      <c r="DA133" s="32" t="str">
        <f t="shared" si="162"/>
        <v/>
      </c>
      <c r="DB133" s="32" t="str">
        <f t="shared" si="214"/>
        <v/>
      </c>
      <c r="DC133" s="254" t="str">
        <f t="shared" si="163"/>
        <v/>
      </c>
      <c r="DD133" s="243"/>
      <c r="DE133" s="243"/>
      <c r="DF133" s="32" t="str">
        <f t="shared" si="164"/>
        <v/>
      </c>
      <c r="DG133" s="243" t="str">
        <f t="shared" si="165"/>
        <v/>
      </c>
      <c r="DH133" s="243" t="str">
        <f>IF($B133="","",IF(DC133="out",-(DG133*$I133*(2*ABS(DF133)/Air!$D$14)^0.5),(DG133*$I133*(2*ABS(DF133)/Air!$C$14)^0.5)))</f>
        <v/>
      </c>
      <c r="DI133" s="32" t="str">
        <f t="shared" si="166"/>
        <v/>
      </c>
      <c r="DJ133" s="217" t="str">
        <f t="shared" si="215"/>
        <v/>
      </c>
      <c r="DK133" s="31" t="str">
        <f t="shared" si="167"/>
        <v/>
      </c>
      <c r="DL133" s="251" t="str">
        <f>IF($B133="","",$AO133*ABS(DK133)/Air!$M$8)</f>
        <v/>
      </c>
      <c r="DM133" s="31" t="str">
        <f t="shared" si="168"/>
        <v/>
      </c>
      <c r="DN133" s="251" t="str">
        <f>IF($B133="","",$AO133*ABS($AF133-DK133)/Air!$M$8)</f>
        <v/>
      </c>
      <c r="DO133" s="31" t="str">
        <f t="shared" si="169"/>
        <v/>
      </c>
      <c r="DP133" s="31" t="str">
        <f t="shared" si="170"/>
        <v/>
      </c>
      <c r="DQ133" s="32" t="str">
        <f>IF($B133="","",(($AF133-DK133)/ABS($AF133-DK133))*Air!$D$14*DP133/2*(($AF133-DK133)^2)*$AI133*$C133)</f>
        <v/>
      </c>
      <c r="DR133" s="32" t="str">
        <f>IF($B133="","",(-DK133/ABS(DK133))*Air!$D$14*DM133/8*(DK133^2)*$AM133*$C133)</f>
        <v/>
      </c>
      <c r="DS133" s="32" t="str">
        <f>IF($B133="","",$AK133*$C133*$E133*Air!$D$14*Air!$I$10)</f>
        <v/>
      </c>
      <c r="DT133" s="32" t="str">
        <f t="shared" si="216"/>
        <v/>
      </c>
      <c r="DU133" s="32" t="str">
        <f t="shared" si="171"/>
        <v/>
      </c>
      <c r="DV133" s="32" t="str">
        <f t="shared" si="217"/>
        <v/>
      </c>
      <c r="DW133" s="254" t="str">
        <f t="shared" si="172"/>
        <v/>
      </c>
      <c r="DX133" s="243"/>
      <c r="DY133" s="243"/>
      <c r="DZ133" s="32" t="str">
        <f t="shared" si="173"/>
        <v/>
      </c>
      <c r="EA133" s="243" t="str">
        <f t="shared" si="174"/>
        <v/>
      </c>
      <c r="EB133" s="243" t="str">
        <f>IF($B133="","",IF(DW133="out",-(EA133*$I133*(2*ABS(DZ133)/Air!$D$14)^0.5),(EA133*$I133*(2*ABS(DZ133)/Air!$C$14)^0.5)))</f>
        <v/>
      </c>
      <c r="EC133" s="32" t="str">
        <f t="shared" si="175"/>
        <v/>
      </c>
      <c r="ED133" s="217" t="str">
        <f t="shared" si="218"/>
        <v/>
      </c>
      <c r="EE133" s="31" t="str">
        <f t="shared" si="176"/>
        <v/>
      </c>
      <c r="EF133" s="251" t="str">
        <f>IF($B133="","",$AO133*ABS(EE133)/Air!$M$8)</f>
        <v/>
      </c>
      <c r="EG133" s="31" t="str">
        <f t="shared" si="177"/>
        <v/>
      </c>
      <c r="EH133" s="251" t="str">
        <f>IF($B133="","",$AO133*ABS($AF133-EE133)/Air!$M$8)</f>
        <v/>
      </c>
      <c r="EI133" s="31" t="str">
        <f t="shared" si="178"/>
        <v/>
      </c>
      <c r="EJ133" s="31" t="str">
        <f t="shared" si="179"/>
        <v/>
      </c>
      <c r="EK133" s="32" t="str">
        <f>IF($B133="","",(($AF133-EE133)/ABS($AF133-EE133))*Air!$D$14*EJ133/2*(($AF133-EE133)^2)*$AI133*$C133)</f>
        <v/>
      </c>
      <c r="EL133" s="32" t="str">
        <f>IF($B133="","",(-EE133/ABS(EE133))*Air!$D$14*EG133/8*(EE133^2)*$AM133*$C133)</f>
        <v/>
      </c>
      <c r="EM133" s="32" t="str">
        <f>IF($B133="","",$AK133*$C133*$E133*Air!$D$14*Air!$I$10)</f>
        <v/>
      </c>
      <c r="EN133" s="32" t="str">
        <f t="shared" si="219"/>
        <v/>
      </c>
      <c r="EO133" s="32" t="str">
        <f t="shared" si="180"/>
        <v/>
      </c>
      <c r="EP133" s="32" t="str">
        <f t="shared" si="220"/>
        <v/>
      </c>
      <c r="EQ133" s="254" t="str">
        <f t="shared" si="181"/>
        <v/>
      </c>
      <c r="ER133" s="243"/>
      <c r="ES133" s="243"/>
      <c r="ET133" s="32" t="str">
        <f t="shared" si="182"/>
        <v/>
      </c>
      <c r="EU133" s="243" t="str">
        <f t="shared" si="183"/>
        <v/>
      </c>
      <c r="EV133" s="243" t="str">
        <f>IF($B133="","",IF(EQ133="out",-(EU133*$I133*(2*ABS(ET133)/Air!$D$14)^0.5),(EU133*$I133*(2*ABS(ET133)/Air!$C$14)^0.5)))</f>
        <v/>
      </c>
      <c r="EW133" s="32" t="str">
        <f t="shared" si="184"/>
        <v/>
      </c>
      <c r="EX133" s="259" t="str">
        <f t="shared" si="221"/>
        <v/>
      </c>
    </row>
    <row r="134" spans="1:154" customFormat="1" x14ac:dyDescent="0.2">
      <c r="A134" s="61"/>
      <c r="B134" s="247"/>
      <c r="C134" s="247"/>
      <c r="D134" s="247"/>
      <c r="E134" s="247"/>
      <c r="F134" s="247"/>
      <c r="G134" s="239"/>
      <c r="H134" s="239"/>
      <c r="I134" s="239"/>
      <c r="J134" s="239"/>
      <c r="K134" s="239"/>
      <c r="L134" s="62"/>
      <c r="M134" s="247"/>
      <c r="N134" s="247"/>
      <c r="O134" s="63"/>
      <c r="P134" s="92" t="str">
        <f t="shared" si="185"/>
        <v/>
      </c>
      <c r="Q134" s="93" t="str">
        <f t="shared" si="138"/>
        <v/>
      </c>
      <c r="R134" s="99" t="str">
        <f t="shared" si="186"/>
        <v/>
      </c>
      <c r="S134" s="100" t="str">
        <f t="shared" si="187"/>
        <v/>
      </c>
      <c r="T134" s="95" t="str">
        <f t="shared" si="188"/>
        <v/>
      </c>
      <c r="U134" s="231"/>
      <c r="V134" s="124" t="str">
        <f t="shared" si="189"/>
        <v/>
      </c>
      <c r="W134" s="125" t="str">
        <f t="shared" si="133"/>
        <v/>
      </c>
      <c r="X134" s="126" t="str">
        <f t="shared" si="190"/>
        <v/>
      </c>
      <c r="Y134" s="126" t="str">
        <f>IF($B134="","",VLOOKUP(X134,Depth!$A$4:$B$1004,2,1))</f>
        <v/>
      </c>
      <c r="Z134" s="127" t="str">
        <f t="shared" si="134"/>
        <v/>
      </c>
      <c r="AA134" s="128" t="str">
        <f t="shared" si="135"/>
        <v/>
      </c>
      <c r="AB134" s="129" t="str">
        <f t="shared" si="191"/>
        <v/>
      </c>
      <c r="AC134" s="129" t="str">
        <f t="shared" si="136"/>
        <v/>
      </c>
      <c r="AD134" s="31" t="str">
        <f t="shared" si="192"/>
        <v/>
      </c>
      <c r="AE134" s="128" t="str">
        <f t="shared" si="193"/>
        <v/>
      </c>
      <c r="AF134" s="130" t="str">
        <f t="shared" si="194"/>
        <v/>
      </c>
      <c r="AG134" s="122" t="str">
        <f t="shared" si="195"/>
        <v/>
      </c>
      <c r="AH134" s="131" t="str">
        <f t="shared" si="137"/>
        <v/>
      </c>
      <c r="AI134" s="132" t="str">
        <f t="shared" si="196"/>
        <v/>
      </c>
      <c r="AJ134" s="128"/>
      <c r="AK134" s="159" t="str">
        <f t="shared" si="197"/>
        <v/>
      </c>
      <c r="AL134" s="128" t="str">
        <f t="shared" si="198"/>
        <v/>
      </c>
      <c r="AM134" s="128" t="str">
        <f t="shared" si="199"/>
        <v/>
      </c>
      <c r="AN134" s="128" t="str">
        <f t="shared" si="200"/>
        <v/>
      </c>
      <c r="AO134" s="128" t="str">
        <f t="shared" si="139"/>
        <v/>
      </c>
      <c r="AP134" s="160" t="str">
        <f t="shared" si="201"/>
        <v/>
      </c>
      <c r="AQ134" s="31"/>
      <c r="AR134" s="174" t="str">
        <f>IF($B134="","",Air!$C$17*((J134-K134)/10)^Air!$C$28)</f>
        <v/>
      </c>
      <c r="AS134" s="36" t="str">
        <f>IF($B134="","",IF(E$8=B134,E$7,Air!$C$14/2*AR134^2))</f>
        <v/>
      </c>
      <c r="AT134" s="32" t="str">
        <f t="shared" si="202"/>
        <v/>
      </c>
      <c r="AU134" s="32" t="str">
        <f t="shared" si="203"/>
        <v/>
      </c>
      <c r="AV134" s="32" t="str">
        <f>IF($B134="","",Air!$I$11-AU134*Air!$C$14*Air!$I$10-AS134)</f>
        <v/>
      </c>
      <c r="AW134" s="175" t="str">
        <f t="shared" si="204"/>
        <v/>
      </c>
      <c r="AX134" s="175" t="str">
        <f>IF($B134="","",AW134*Air!$C$14*Air!$I$10)</f>
        <v/>
      </c>
      <c r="AY134" s="176" t="str">
        <f>IF($B134="","",AW134*Air!$D$14*Air!$I$10)</f>
        <v/>
      </c>
      <c r="AZ134" s="62"/>
      <c r="BA134" s="250" t="str">
        <f t="shared" si="140"/>
        <v/>
      </c>
      <c r="BB134" s="128" t="str">
        <f t="shared" si="205"/>
        <v/>
      </c>
      <c r="BC134" s="31" t="str">
        <f t="shared" si="206"/>
        <v/>
      </c>
      <c r="BD134" s="251" t="str">
        <f>IF($B134="","",$AO134*ABS(BC134)/Air!$M$8)</f>
        <v/>
      </c>
      <c r="BE134" s="31" t="str">
        <f t="shared" si="141"/>
        <v/>
      </c>
      <c r="BF134" s="251" t="str">
        <f>IF($B134="","",$AO134*ABS($AF134-BC134)/Air!$M$8)</f>
        <v/>
      </c>
      <c r="BG134" s="31" t="str">
        <f t="shared" si="142"/>
        <v/>
      </c>
      <c r="BH134" s="252" t="str">
        <f t="shared" si="143"/>
        <v/>
      </c>
      <c r="BI134" s="32" t="str">
        <f>IF($B134="","",(($AF134-BC134)/ABS($AF134-BC134))*Air!$D$14*BH134/2*(($AF134-BC134)^2)*$AI134*$C134)</f>
        <v/>
      </c>
      <c r="BJ134" s="32" t="str">
        <f>IF($B134="","",(-BC134/ABS(BC134))*Air!$D$14*BE134/8*(BC134^2)*$AM134*$C134)</f>
        <v/>
      </c>
      <c r="BK134" s="32" t="str">
        <f>IF($B134="","",$AK134*$C134*$E134*Air!$D$14*Air!$I$10)</f>
        <v/>
      </c>
      <c r="BL134" s="32" t="str">
        <f t="shared" si="207"/>
        <v/>
      </c>
      <c r="BM134" s="32" t="str">
        <f t="shared" si="144"/>
        <v/>
      </c>
      <c r="BN134" s="32" t="str">
        <f t="shared" si="208"/>
        <v/>
      </c>
      <c r="BO134" s="254" t="str">
        <f t="shared" si="145"/>
        <v/>
      </c>
      <c r="BP134" s="243"/>
      <c r="BQ134" s="243"/>
      <c r="BR134" s="32" t="str">
        <f t="shared" si="146"/>
        <v/>
      </c>
      <c r="BS134" s="243" t="str">
        <f t="shared" si="147"/>
        <v/>
      </c>
      <c r="BT134" s="243" t="str">
        <f>IF($B134="","",IF(BO134="out",-(BS134*$I134*(2*ABS(BR134)/Air!$D$14)^0.5),(BS134*$I134*(2*ABS(BR134)/Air!$C$14)^0.5)))</f>
        <v/>
      </c>
      <c r="BU134" s="32" t="str">
        <f t="shared" si="148"/>
        <v/>
      </c>
      <c r="BV134" s="217" t="str">
        <f t="shared" si="209"/>
        <v/>
      </c>
      <c r="BW134" s="31" t="str">
        <f t="shared" si="149"/>
        <v/>
      </c>
      <c r="BX134" s="251" t="str">
        <f>IF($B134="","",$AO134*ABS(BW134)/Air!$M$8)</f>
        <v/>
      </c>
      <c r="BY134" s="31" t="str">
        <f t="shared" si="150"/>
        <v/>
      </c>
      <c r="BZ134" s="251" t="str">
        <f>IF($B134="","",$AO134*ABS($AF134-BW134)/Air!$M$8)</f>
        <v/>
      </c>
      <c r="CA134" s="31" t="str">
        <f t="shared" si="151"/>
        <v/>
      </c>
      <c r="CB134" s="31" t="str">
        <f t="shared" si="152"/>
        <v/>
      </c>
      <c r="CC134" s="32" t="str">
        <f>IF($B134="","",(($AF134-BW134)/ABS($AF134-BW134))*Air!$D$14*CB134/2*(($AF134-BW134)^2)*$AI134*$C134)</f>
        <v/>
      </c>
      <c r="CD134" s="32" t="str">
        <f>IF($B134="","",(-BW134/ABS(BW134))*Air!$D$14*BY134/8*(BW134^2)*$AM134*$C134)</f>
        <v/>
      </c>
      <c r="CE134" s="32" t="str">
        <f>IF($B134="","",$AK134*$C134*$E134*Air!$D$14*Air!$I$10)</f>
        <v/>
      </c>
      <c r="CF134" s="32" t="str">
        <f t="shared" si="210"/>
        <v/>
      </c>
      <c r="CG134" s="32" t="str">
        <f t="shared" si="153"/>
        <v/>
      </c>
      <c r="CH134" s="32" t="str">
        <f t="shared" si="211"/>
        <v/>
      </c>
      <c r="CI134" s="254" t="str">
        <f t="shared" si="154"/>
        <v/>
      </c>
      <c r="CJ134" s="243"/>
      <c r="CK134" s="243"/>
      <c r="CL134" s="32" t="str">
        <f t="shared" si="155"/>
        <v/>
      </c>
      <c r="CM134" s="243" t="str">
        <f t="shared" si="156"/>
        <v/>
      </c>
      <c r="CN134" s="243" t="str">
        <f>IF($B134="","",IF(CI134="out",-(CM134*$I134*(2*ABS(CL134)/Air!$D$14)^0.5),(CM134*$I134*(2*ABS(CL134)/Air!$C$14)^0.5)))</f>
        <v/>
      </c>
      <c r="CO134" s="32" t="str">
        <f t="shared" si="157"/>
        <v/>
      </c>
      <c r="CP134" s="217" t="str">
        <f t="shared" si="212"/>
        <v/>
      </c>
      <c r="CQ134" s="31" t="str">
        <f t="shared" si="158"/>
        <v/>
      </c>
      <c r="CR134" s="251" t="str">
        <f>IF($B134="","",$AO134*ABS(CQ134)/Air!$M$8)</f>
        <v/>
      </c>
      <c r="CS134" s="31" t="str">
        <f t="shared" si="159"/>
        <v/>
      </c>
      <c r="CT134" s="251" t="str">
        <f>IF($B134="","",$AO134*ABS($AF134-CQ134)/Air!$M$8)</f>
        <v/>
      </c>
      <c r="CU134" s="31" t="str">
        <f t="shared" si="160"/>
        <v/>
      </c>
      <c r="CV134" s="31" t="str">
        <f t="shared" si="161"/>
        <v/>
      </c>
      <c r="CW134" s="32" t="str">
        <f>IF($B134="","",(($AF134-CQ134)/ABS($AF134-CQ134))*Air!$D$14*CV134/2*(($AF134-CQ134)^2)*$AI134*$C134)</f>
        <v/>
      </c>
      <c r="CX134" s="32" t="str">
        <f>IF($B134="","",(-CQ134/ABS(CQ134))*Air!$D$14*CS134/8*(CQ134^2)*$AM134*$C134)</f>
        <v/>
      </c>
      <c r="CY134" s="32" t="str">
        <f>IF($B134="","",$AK134*$C134*$E134*Air!$D$14*Air!$I$10)</f>
        <v/>
      </c>
      <c r="CZ134" s="32" t="str">
        <f t="shared" si="213"/>
        <v/>
      </c>
      <c r="DA134" s="32" t="str">
        <f t="shared" si="162"/>
        <v/>
      </c>
      <c r="DB134" s="32" t="str">
        <f t="shared" si="214"/>
        <v/>
      </c>
      <c r="DC134" s="254" t="str">
        <f t="shared" si="163"/>
        <v/>
      </c>
      <c r="DD134" s="243"/>
      <c r="DE134" s="243"/>
      <c r="DF134" s="32" t="str">
        <f t="shared" si="164"/>
        <v/>
      </c>
      <c r="DG134" s="243" t="str">
        <f t="shared" si="165"/>
        <v/>
      </c>
      <c r="DH134" s="243" t="str">
        <f>IF($B134="","",IF(DC134="out",-(DG134*$I134*(2*ABS(DF134)/Air!$D$14)^0.5),(DG134*$I134*(2*ABS(DF134)/Air!$C$14)^0.5)))</f>
        <v/>
      </c>
      <c r="DI134" s="32" t="str">
        <f t="shared" si="166"/>
        <v/>
      </c>
      <c r="DJ134" s="217" t="str">
        <f t="shared" si="215"/>
        <v/>
      </c>
      <c r="DK134" s="31" t="str">
        <f t="shared" si="167"/>
        <v/>
      </c>
      <c r="DL134" s="251" t="str">
        <f>IF($B134="","",$AO134*ABS(DK134)/Air!$M$8)</f>
        <v/>
      </c>
      <c r="DM134" s="31" t="str">
        <f t="shared" si="168"/>
        <v/>
      </c>
      <c r="DN134" s="251" t="str">
        <f>IF($B134="","",$AO134*ABS($AF134-DK134)/Air!$M$8)</f>
        <v/>
      </c>
      <c r="DO134" s="31" t="str">
        <f t="shared" si="169"/>
        <v/>
      </c>
      <c r="DP134" s="31" t="str">
        <f t="shared" si="170"/>
        <v/>
      </c>
      <c r="DQ134" s="32" t="str">
        <f>IF($B134="","",(($AF134-DK134)/ABS($AF134-DK134))*Air!$D$14*DP134/2*(($AF134-DK134)^2)*$AI134*$C134)</f>
        <v/>
      </c>
      <c r="DR134" s="32" t="str">
        <f>IF($B134="","",(-DK134/ABS(DK134))*Air!$D$14*DM134/8*(DK134^2)*$AM134*$C134)</f>
        <v/>
      </c>
      <c r="DS134" s="32" t="str">
        <f>IF($B134="","",$AK134*$C134*$E134*Air!$D$14*Air!$I$10)</f>
        <v/>
      </c>
      <c r="DT134" s="32" t="str">
        <f t="shared" si="216"/>
        <v/>
      </c>
      <c r="DU134" s="32" t="str">
        <f t="shared" si="171"/>
        <v/>
      </c>
      <c r="DV134" s="32" t="str">
        <f t="shared" si="217"/>
        <v/>
      </c>
      <c r="DW134" s="254" t="str">
        <f t="shared" si="172"/>
        <v/>
      </c>
      <c r="DX134" s="243"/>
      <c r="DY134" s="243"/>
      <c r="DZ134" s="32" t="str">
        <f t="shared" si="173"/>
        <v/>
      </c>
      <c r="EA134" s="243" t="str">
        <f t="shared" si="174"/>
        <v/>
      </c>
      <c r="EB134" s="243" t="str">
        <f>IF($B134="","",IF(DW134="out",-(EA134*$I134*(2*ABS(DZ134)/Air!$D$14)^0.5),(EA134*$I134*(2*ABS(DZ134)/Air!$C$14)^0.5)))</f>
        <v/>
      </c>
      <c r="EC134" s="32" t="str">
        <f t="shared" si="175"/>
        <v/>
      </c>
      <c r="ED134" s="217" t="str">
        <f t="shared" si="218"/>
        <v/>
      </c>
      <c r="EE134" s="31" t="str">
        <f t="shared" si="176"/>
        <v/>
      </c>
      <c r="EF134" s="251" t="str">
        <f>IF($B134="","",$AO134*ABS(EE134)/Air!$M$8)</f>
        <v/>
      </c>
      <c r="EG134" s="31" t="str">
        <f t="shared" si="177"/>
        <v/>
      </c>
      <c r="EH134" s="251" t="str">
        <f>IF($B134="","",$AO134*ABS($AF134-EE134)/Air!$M$8)</f>
        <v/>
      </c>
      <c r="EI134" s="31" t="str">
        <f t="shared" si="178"/>
        <v/>
      </c>
      <c r="EJ134" s="31" t="str">
        <f t="shared" si="179"/>
        <v/>
      </c>
      <c r="EK134" s="32" t="str">
        <f>IF($B134="","",(($AF134-EE134)/ABS($AF134-EE134))*Air!$D$14*EJ134/2*(($AF134-EE134)^2)*$AI134*$C134)</f>
        <v/>
      </c>
      <c r="EL134" s="32" t="str">
        <f>IF($B134="","",(-EE134/ABS(EE134))*Air!$D$14*EG134/8*(EE134^2)*$AM134*$C134)</f>
        <v/>
      </c>
      <c r="EM134" s="32" t="str">
        <f>IF($B134="","",$AK134*$C134*$E134*Air!$D$14*Air!$I$10)</f>
        <v/>
      </c>
      <c r="EN134" s="32" t="str">
        <f t="shared" si="219"/>
        <v/>
      </c>
      <c r="EO134" s="32" t="str">
        <f t="shared" si="180"/>
        <v/>
      </c>
      <c r="EP134" s="32" t="str">
        <f t="shared" si="220"/>
        <v/>
      </c>
      <c r="EQ134" s="254" t="str">
        <f t="shared" si="181"/>
        <v/>
      </c>
      <c r="ER134" s="243"/>
      <c r="ES134" s="243"/>
      <c r="ET134" s="32" t="str">
        <f t="shared" si="182"/>
        <v/>
      </c>
      <c r="EU134" s="243" t="str">
        <f t="shared" si="183"/>
        <v/>
      </c>
      <c r="EV134" s="243" t="str">
        <f>IF($B134="","",IF(EQ134="out",-(EU134*$I134*(2*ABS(ET134)/Air!$D$14)^0.5),(EU134*$I134*(2*ABS(ET134)/Air!$C$14)^0.5)))</f>
        <v/>
      </c>
      <c r="EW134" s="32" t="str">
        <f t="shared" si="184"/>
        <v/>
      </c>
      <c r="EX134" s="259" t="str">
        <f t="shared" si="221"/>
        <v/>
      </c>
    </row>
    <row r="135" spans="1:154" customFormat="1" x14ac:dyDescent="0.2">
      <c r="A135" s="61"/>
      <c r="B135" s="247"/>
      <c r="C135" s="247"/>
      <c r="D135" s="247"/>
      <c r="E135" s="247"/>
      <c r="F135" s="247"/>
      <c r="G135" s="239"/>
      <c r="H135" s="239"/>
      <c r="I135" s="239"/>
      <c r="J135" s="239"/>
      <c r="K135" s="239"/>
      <c r="L135" s="62"/>
      <c r="M135" s="247"/>
      <c r="N135" s="247"/>
      <c r="O135" s="63"/>
      <c r="P135" s="92" t="str">
        <f t="shared" si="185"/>
        <v/>
      </c>
      <c r="Q135" s="93" t="str">
        <f t="shared" si="138"/>
        <v/>
      </c>
      <c r="R135" s="99" t="str">
        <f t="shared" si="186"/>
        <v/>
      </c>
      <c r="S135" s="100" t="str">
        <f t="shared" si="187"/>
        <v/>
      </c>
      <c r="T135" s="95" t="str">
        <f t="shared" si="188"/>
        <v/>
      </c>
      <c r="U135" s="231"/>
      <c r="V135" s="124" t="str">
        <f t="shared" si="189"/>
        <v/>
      </c>
      <c r="W135" s="125" t="str">
        <f t="shared" si="133"/>
        <v/>
      </c>
      <c r="X135" s="126" t="str">
        <f t="shared" si="190"/>
        <v/>
      </c>
      <c r="Y135" s="126" t="str">
        <f>IF($B135="","",VLOOKUP(X135,Depth!$A$4:$B$1004,2,1))</f>
        <v/>
      </c>
      <c r="Z135" s="127" t="str">
        <f t="shared" si="134"/>
        <v/>
      </c>
      <c r="AA135" s="128" t="str">
        <f t="shared" si="135"/>
        <v/>
      </c>
      <c r="AB135" s="129" t="str">
        <f t="shared" si="191"/>
        <v/>
      </c>
      <c r="AC135" s="129" t="str">
        <f t="shared" si="136"/>
        <v/>
      </c>
      <c r="AD135" s="31" t="str">
        <f t="shared" si="192"/>
        <v/>
      </c>
      <c r="AE135" s="128" t="str">
        <f t="shared" si="193"/>
        <v/>
      </c>
      <c r="AF135" s="130" t="str">
        <f t="shared" si="194"/>
        <v/>
      </c>
      <c r="AG135" s="122" t="str">
        <f t="shared" si="195"/>
        <v/>
      </c>
      <c r="AH135" s="131" t="str">
        <f t="shared" si="137"/>
        <v/>
      </c>
      <c r="AI135" s="132" t="str">
        <f t="shared" si="196"/>
        <v/>
      </c>
      <c r="AJ135" s="128"/>
      <c r="AK135" s="159" t="str">
        <f t="shared" si="197"/>
        <v/>
      </c>
      <c r="AL135" s="128" t="str">
        <f t="shared" si="198"/>
        <v/>
      </c>
      <c r="AM135" s="128" t="str">
        <f t="shared" si="199"/>
        <v/>
      </c>
      <c r="AN135" s="128" t="str">
        <f t="shared" si="200"/>
        <v/>
      </c>
      <c r="AO135" s="128" t="str">
        <f t="shared" si="139"/>
        <v/>
      </c>
      <c r="AP135" s="160" t="str">
        <f t="shared" si="201"/>
        <v/>
      </c>
      <c r="AQ135" s="31"/>
      <c r="AR135" s="174" t="str">
        <f>IF($B135="","",Air!$C$17*((J135-K135)/10)^Air!$C$28)</f>
        <v/>
      </c>
      <c r="AS135" s="36" t="str">
        <f>IF($B135="","",IF(E$8=B135,E$7,Air!$C$14/2*AR135^2))</f>
        <v/>
      </c>
      <c r="AT135" s="32" t="str">
        <f t="shared" si="202"/>
        <v/>
      </c>
      <c r="AU135" s="32" t="str">
        <f t="shared" si="203"/>
        <v/>
      </c>
      <c r="AV135" s="32" t="str">
        <f>IF($B135="","",Air!$I$11-AU135*Air!$C$14*Air!$I$10-AS135)</f>
        <v/>
      </c>
      <c r="AW135" s="175" t="str">
        <f t="shared" si="204"/>
        <v/>
      </c>
      <c r="AX135" s="175" t="str">
        <f>IF($B135="","",AW135*Air!$C$14*Air!$I$10)</f>
        <v/>
      </c>
      <c r="AY135" s="176" t="str">
        <f>IF($B135="","",AW135*Air!$D$14*Air!$I$10)</f>
        <v/>
      </c>
      <c r="AZ135" s="62"/>
      <c r="BA135" s="250" t="str">
        <f t="shared" si="140"/>
        <v/>
      </c>
      <c r="BB135" s="128" t="str">
        <f t="shared" si="205"/>
        <v/>
      </c>
      <c r="BC135" s="31" t="str">
        <f t="shared" si="206"/>
        <v/>
      </c>
      <c r="BD135" s="251" t="str">
        <f>IF($B135="","",$AO135*ABS(BC135)/Air!$M$8)</f>
        <v/>
      </c>
      <c r="BE135" s="31" t="str">
        <f t="shared" si="141"/>
        <v/>
      </c>
      <c r="BF135" s="251" t="str">
        <f>IF($B135="","",$AO135*ABS($AF135-BC135)/Air!$M$8)</f>
        <v/>
      </c>
      <c r="BG135" s="31" t="str">
        <f t="shared" si="142"/>
        <v/>
      </c>
      <c r="BH135" s="252" t="str">
        <f t="shared" si="143"/>
        <v/>
      </c>
      <c r="BI135" s="32" t="str">
        <f>IF($B135="","",(($AF135-BC135)/ABS($AF135-BC135))*Air!$D$14*BH135/2*(($AF135-BC135)^2)*$AI135*$C135)</f>
        <v/>
      </c>
      <c r="BJ135" s="32" t="str">
        <f>IF($B135="","",(-BC135/ABS(BC135))*Air!$D$14*BE135/8*(BC135^2)*$AM135*$C135)</f>
        <v/>
      </c>
      <c r="BK135" s="32" t="str">
        <f>IF($B135="","",$AK135*$C135*$E135*Air!$D$14*Air!$I$10)</f>
        <v/>
      </c>
      <c r="BL135" s="32" t="str">
        <f t="shared" si="207"/>
        <v/>
      </c>
      <c r="BM135" s="32" t="str">
        <f t="shared" si="144"/>
        <v/>
      </c>
      <c r="BN135" s="32" t="str">
        <f t="shared" si="208"/>
        <v/>
      </c>
      <c r="BO135" s="254" t="str">
        <f t="shared" si="145"/>
        <v/>
      </c>
      <c r="BP135" s="243"/>
      <c r="BQ135" s="243"/>
      <c r="BR135" s="32" t="str">
        <f t="shared" si="146"/>
        <v/>
      </c>
      <c r="BS135" s="243" t="str">
        <f t="shared" si="147"/>
        <v/>
      </c>
      <c r="BT135" s="243" t="str">
        <f>IF($B135="","",IF(BO135="out",-(BS135*$I135*(2*ABS(BR135)/Air!$D$14)^0.5),(BS135*$I135*(2*ABS(BR135)/Air!$C$14)^0.5)))</f>
        <v/>
      </c>
      <c r="BU135" s="32" t="str">
        <f t="shared" si="148"/>
        <v/>
      </c>
      <c r="BV135" s="217" t="str">
        <f t="shared" si="209"/>
        <v/>
      </c>
      <c r="BW135" s="31" t="str">
        <f t="shared" si="149"/>
        <v/>
      </c>
      <c r="BX135" s="251" t="str">
        <f>IF($B135="","",$AO135*ABS(BW135)/Air!$M$8)</f>
        <v/>
      </c>
      <c r="BY135" s="31" t="str">
        <f t="shared" si="150"/>
        <v/>
      </c>
      <c r="BZ135" s="251" t="str">
        <f>IF($B135="","",$AO135*ABS($AF135-BW135)/Air!$M$8)</f>
        <v/>
      </c>
      <c r="CA135" s="31" t="str">
        <f t="shared" si="151"/>
        <v/>
      </c>
      <c r="CB135" s="31" t="str">
        <f t="shared" si="152"/>
        <v/>
      </c>
      <c r="CC135" s="32" t="str">
        <f>IF($B135="","",(($AF135-BW135)/ABS($AF135-BW135))*Air!$D$14*CB135/2*(($AF135-BW135)^2)*$AI135*$C135)</f>
        <v/>
      </c>
      <c r="CD135" s="32" t="str">
        <f>IF($B135="","",(-BW135/ABS(BW135))*Air!$D$14*BY135/8*(BW135^2)*$AM135*$C135)</f>
        <v/>
      </c>
      <c r="CE135" s="32" t="str">
        <f>IF($B135="","",$AK135*$C135*$E135*Air!$D$14*Air!$I$10)</f>
        <v/>
      </c>
      <c r="CF135" s="32" t="str">
        <f t="shared" si="210"/>
        <v/>
      </c>
      <c r="CG135" s="32" t="str">
        <f t="shared" si="153"/>
        <v/>
      </c>
      <c r="CH135" s="32" t="str">
        <f t="shared" si="211"/>
        <v/>
      </c>
      <c r="CI135" s="254" t="str">
        <f t="shared" si="154"/>
        <v/>
      </c>
      <c r="CJ135" s="243"/>
      <c r="CK135" s="243"/>
      <c r="CL135" s="32" t="str">
        <f t="shared" si="155"/>
        <v/>
      </c>
      <c r="CM135" s="243" t="str">
        <f t="shared" si="156"/>
        <v/>
      </c>
      <c r="CN135" s="243" t="str">
        <f>IF($B135="","",IF(CI135="out",-(CM135*$I135*(2*ABS(CL135)/Air!$D$14)^0.5),(CM135*$I135*(2*ABS(CL135)/Air!$C$14)^0.5)))</f>
        <v/>
      </c>
      <c r="CO135" s="32" t="str">
        <f t="shared" si="157"/>
        <v/>
      </c>
      <c r="CP135" s="217" t="str">
        <f t="shared" si="212"/>
        <v/>
      </c>
      <c r="CQ135" s="31" t="str">
        <f t="shared" si="158"/>
        <v/>
      </c>
      <c r="CR135" s="251" t="str">
        <f>IF($B135="","",$AO135*ABS(CQ135)/Air!$M$8)</f>
        <v/>
      </c>
      <c r="CS135" s="31" t="str">
        <f t="shared" si="159"/>
        <v/>
      </c>
      <c r="CT135" s="251" t="str">
        <f>IF($B135="","",$AO135*ABS($AF135-CQ135)/Air!$M$8)</f>
        <v/>
      </c>
      <c r="CU135" s="31" t="str">
        <f t="shared" si="160"/>
        <v/>
      </c>
      <c r="CV135" s="31" t="str">
        <f t="shared" si="161"/>
        <v/>
      </c>
      <c r="CW135" s="32" t="str">
        <f>IF($B135="","",(($AF135-CQ135)/ABS($AF135-CQ135))*Air!$D$14*CV135/2*(($AF135-CQ135)^2)*$AI135*$C135)</f>
        <v/>
      </c>
      <c r="CX135" s="32" t="str">
        <f>IF($B135="","",(-CQ135/ABS(CQ135))*Air!$D$14*CS135/8*(CQ135^2)*$AM135*$C135)</f>
        <v/>
      </c>
      <c r="CY135" s="32" t="str">
        <f>IF($B135="","",$AK135*$C135*$E135*Air!$D$14*Air!$I$10)</f>
        <v/>
      </c>
      <c r="CZ135" s="32" t="str">
        <f t="shared" si="213"/>
        <v/>
      </c>
      <c r="DA135" s="32" t="str">
        <f t="shared" si="162"/>
        <v/>
      </c>
      <c r="DB135" s="32" t="str">
        <f t="shared" si="214"/>
        <v/>
      </c>
      <c r="DC135" s="254" t="str">
        <f t="shared" si="163"/>
        <v/>
      </c>
      <c r="DD135" s="243"/>
      <c r="DE135" s="243"/>
      <c r="DF135" s="32" t="str">
        <f t="shared" si="164"/>
        <v/>
      </c>
      <c r="DG135" s="243" t="str">
        <f t="shared" si="165"/>
        <v/>
      </c>
      <c r="DH135" s="243" t="str">
        <f>IF($B135="","",IF(DC135="out",-(DG135*$I135*(2*ABS(DF135)/Air!$D$14)^0.5),(DG135*$I135*(2*ABS(DF135)/Air!$C$14)^0.5)))</f>
        <v/>
      </c>
      <c r="DI135" s="32" t="str">
        <f t="shared" si="166"/>
        <v/>
      </c>
      <c r="DJ135" s="217" t="str">
        <f t="shared" si="215"/>
        <v/>
      </c>
      <c r="DK135" s="31" t="str">
        <f t="shared" si="167"/>
        <v/>
      </c>
      <c r="DL135" s="251" t="str">
        <f>IF($B135="","",$AO135*ABS(DK135)/Air!$M$8)</f>
        <v/>
      </c>
      <c r="DM135" s="31" t="str">
        <f t="shared" si="168"/>
        <v/>
      </c>
      <c r="DN135" s="251" t="str">
        <f>IF($B135="","",$AO135*ABS($AF135-DK135)/Air!$M$8)</f>
        <v/>
      </c>
      <c r="DO135" s="31" t="str">
        <f t="shared" si="169"/>
        <v/>
      </c>
      <c r="DP135" s="31" t="str">
        <f t="shared" si="170"/>
        <v/>
      </c>
      <c r="DQ135" s="32" t="str">
        <f>IF($B135="","",(($AF135-DK135)/ABS($AF135-DK135))*Air!$D$14*DP135/2*(($AF135-DK135)^2)*$AI135*$C135)</f>
        <v/>
      </c>
      <c r="DR135" s="32" t="str">
        <f>IF($B135="","",(-DK135/ABS(DK135))*Air!$D$14*DM135/8*(DK135^2)*$AM135*$C135)</f>
        <v/>
      </c>
      <c r="DS135" s="32" t="str">
        <f>IF($B135="","",$AK135*$C135*$E135*Air!$D$14*Air!$I$10)</f>
        <v/>
      </c>
      <c r="DT135" s="32" t="str">
        <f t="shared" si="216"/>
        <v/>
      </c>
      <c r="DU135" s="32" t="str">
        <f t="shared" si="171"/>
        <v/>
      </c>
      <c r="DV135" s="32" t="str">
        <f t="shared" si="217"/>
        <v/>
      </c>
      <c r="DW135" s="254" t="str">
        <f t="shared" si="172"/>
        <v/>
      </c>
      <c r="DX135" s="243"/>
      <c r="DY135" s="243"/>
      <c r="DZ135" s="32" t="str">
        <f t="shared" si="173"/>
        <v/>
      </c>
      <c r="EA135" s="243" t="str">
        <f t="shared" si="174"/>
        <v/>
      </c>
      <c r="EB135" s="243" t="str">
        <f>IF($B135="","",IF(DW135="out",-(EA135*$I135*(2*ABS(DZ135)/Air!$D$14)^0.5),(EA135*$I135*(2*ABS(DZ135)/Air!$C$14)^0.5)))</f>
        <v/>
      </c>
      <c r="EC135" s="32" t="str">
        <f t="shared" si="175"/>
        <v/>
      </c>
      <c r="ED135" s="217" t="str">
        <f t="shared" si="218"/>
        <v/>
      </c>
      <c r="EE135" s="31" t="str">
        <f t="shared" si="176"/>
        <v/>
      </c>
      <c r="EF135" s="251" t="str">
        <f>IF($B135="","",$AO135*ABS(EE135)/Air!$M$8)</f>
        <v/>
      </c>
      <c r="EG135" s="31" t="str">
        <f t="shared" si="177"/>
        <v/>
      </c>
      <c r="EH135" s="251" t="str">
        <f>IF($B135="","",$AO135*ABS($AF135-EE135)/Air!$M$8)</f>
        <v/>
      </c>
      <c r="EI135" s="31" t="str">
        <f t="shared" si="178"/>
        <v/>
      </c>
      <c r="EJ135" s="31" t="str">
        <f t="shared" si="179"/>
        <v/>
      </c>
      <c r="EK135" s="32" t="str">
        <f>IF($B135="","",(($AF135-EE135)/ABS($AF135-EE135))*Air!$D$14*EJ135/2*(($AF135-EE135)^2)*$AI135*$C135)</f>
        <v/>
      </c>
      <c r="EL135" s="32" t="str">
        <f>IF($B135="","",(-EE135/ABS(EE135))*Air!$D$14*EG135/8*(EE135^2)*$AM135*$C135)</f>
        <v/>
      </c>
      <c r="EM135" s="32" t="str">
        <f>IF($B135="","",$AK135*$C135*$E135*Air!$D$14*Air!$I$10)</f>
        <v/>
      </c>
      <c r="EN135" s="32" t="str">
        <f t="shared" si="219"/>
        <v/>
      </c>
      <c r="EO135" s="32" t="str">
        <f t="shared" si="180"/>
        <v/>
      </c>
      <c r="EP135" s="32" t="str">
        <f t="shared" si="220"/>
        <v/>
      </c>
      <c r="EQ135" s="254" t="str">
        <f t="shared" si="181"/>
        <v/>
      </c>
      <c r="ER135" s="243"/>
      <c r="ES135" s="243"/>
      <c r="ET135" s="32" t="str">
        <f t="shared" si="182"/>
        <v/>
      </c>
      <c r="EU135" s="243" t="str">
        <f t="shared" si="183"/>
        <v/>
      </c>
      <c r="EV135" s="243" t="str">
        <f>IF($B135="","",IF(EQ135="out",-(EU135*$I135*(2*ABS(ET135)/Air!$D$14)^0.5),(EU135*$I135*(2*ABS(ET135)/Air!$C$14)^0.5)))</f>
        <v/>
      </c>
      <c r="EW135" s="32" t="str">
        <f t="shared" si="184"/>
        <v/>
      </c>
      <c r="EX135" s="259" t="str">
        <f t="shared" si="221"/>
        <v/>
      </c>
    </row>
    <row r="136" spans="1:154" customFormat="1" x14ac:dyDescent="0.2">
      <c r="A136" s="61"/>
      <c r="B136" s="247"/>
      <c r="C136" s="247"/>
      <c r="D136" s="247"/>
      <c r="E136" s="247"/>
      <c r="F136" s="247"/>
      <c r="G136" s="239"/>
      <c r="H136" s="239"/>
      <c r="I136" s="239"/>
      <c r="J136" s="239"/>
      <c r="K136" s="239"/>
      <c r="L136" s="62"/>
      <c r="M136" s="247"/>
      <c r="N136" s="247"/>
      <c r="O136" s="63"/>
      <c r="P136" s="92" t="str">
        <f t="shared" si="185"/>
        <v/>
      </c>
      <c r="Q136" s="93" t="str">
        <f t="shared" si="138"/>
        <v/>
      </c>
      <c r="R136" s="99" t="str">
        <f t="shared" si="186"/>
        <v/>
      </c>
      <c r="S136" s="100" t="str">
        <f t="shared" si="187"/>
        <v/>
      </c>
      <c r="T136" s="95" t="str">
        <f t="shared" si="188"/>
        <v/>
      </c>
      <c r="U136" s="231"/>
      <c r="V136" s="124" t="str">
        <f t="shared" si="189"/>
        <v/>
      </c>
      <c r="W136" s="125" t="str">
        <f t="shared" si="133"/>
        <v/>
      </c>
      <c r="X136" s="126" t="str">
        <f t="shared" si="190"/>
        <v/>
      </c>
      <c r="Y136" s="126" t="str">
        <f>IF($B136="","",VLOOKUP(X136,Depth!$A$4:$B$1004,2,1))</f>
        <v/>
      </c>
      <c r="Z136" s="127" t="str">
        <f t="shared" si="134"/>
        <v/>
      </c>
      <c r="AA136" s="128" t="str">
        <f t="shared" si="135"/>
        <v/>
      </c>
      <c r="AB136" s="129" t="str">
        <f t="shared" si="191"/>
        <v/>
      </c>
      <c r="AC136" s="129" t="str">
        <f t="shared" si="136"/>
        <v/>
      </c>
      <c r="AD136" s="31" t="str">
        <f t="shared" si="192"/>
        <v/>
      </c>
      <c r="AE136" s="128" t="str">
        <f t="shared" si="193"/>
        <v/>
      </c>
      <c r="AF136" s="130" t="str">
        <f t="shared" si="194"/>
        <v/>
      </c>
      <c r="AG136" s="122" t="str">
        <f t="shared" si="195"/>
        <v/>
      </c>
      <c r="AH136" s="131" t="str">
        <f t="shared" si="137"/>
        <v/>
      </c>
      <c r="AI136" s="132" t="str">
        <f t="shared" si="196"/>
        <v/>
      </c>
      <c r="AJ136" s="128"/>
      <c r="AK136" s="159" t="str">
        <f t="shared" si="197"/>
        <v/>
      </c>
      <c r="AL136" s="128" t="str">
        <f t="shared" si="198"/>
        <v/>
      </c>
      <c r="AM136" s="128" t="str">
        <f t="shared" si="199"/>
        <v/>
      </c>
      <c r="AN136" s="128" t="str">
        <f t="shared" si="200"/>
        <v/>
      </c>
      <c r="AO136" s="128" t="str">
        <f t="shared" si="139"/>
        <v/>
      </c>
      <c r="AP136" s="160" t="str">
        <f t="shared" si="201"/>
        <v/>
      </c>
      <c r="AQ136" s="31"/>
      <c r="AR136" s="174" t="str">
        <f>IF($B136="","",Air!$C$17*((J136-K136)/10)^Air!$C$28)</f>
        <v/>
      </c>
      <c r="AS136" s="36" t="str">
        <f>IF($B136="","",IF(E$8=B136,E$7,Air!$C$14/2*AR136^2))</f>
        <v/>
      </c>
      <c r="AT136" s="32" t="str">
        <f t="shared" si="202"/>
        <v/>
      </c>
      <c r="AU136" s="32" t="str">
        <f t="shared" si="203"/>
        <v/>
      </c>
      <c r="AV136" s="32" t="str">
        <f>IF($B136="","",Air!$I$11-AU136*Air!$C$14*Air!$I$10-AS136)</f>
        <v/>
      </c>
      <c r="AW136" s="175" t="str">
        <f t="shared" si="204"/>
        <v/>
      </c>
      <c r="AX136" s="175" t="str">
        <f>IF($B136="","",AW136*Air!$C$14*Air!$I$10)</f>
        <v/>
      </c>
      <c r="AY136" s="176" t="str">
        <f>IF($B136="","",AW136*Air!$D$14*Air!$I$10)</f>
        <v/>
      </c>
      <c r="AZ136" s="62"/>
      <c r="BA136" s="250" t="str">
        <f t="shared" si="140"/>
        <v/>
      </c>
      <c r="BB136" s="128" t="str">
        <f t="shared" si="205"/>
        <v/>
      </c>
      <c r="BC136" s="31" t="str">
        <f t="shared" si="206"/>
        <v/>
      </c>
      <c r="BD136" s="251" t="str">
        <f>IF($B136="","",$AO136*ABS(BC136)/Air!$M$8)</f>
        <v/>
      </c>
      <c r="BE136" s="31" t="str">
        <f t="shared" si="141"/>
        <v/>
      </c>
      <c r="BF136" s="251" t="str">
        <f>IF($B136="","",$AO136*ABS($AF136-BC136)/Air!$M$8)</f>
        <v/>
      </c>
      <c r="BG136" s="31" t="str">
        <f t="shared" si="142"/>
        <v/>
      </c>
      <c r="BH136" s="252" t="str">
        <f t="shared" si="143"/>
        <v/>
      </c>
      <c r="BI136" s="32" t="str">
        <f>IF($B136="","",(($AF136-BC136)/ABS($AF136-BC136))*Air!$D$14*BH136/2*(($AF136-BC136)^2)*$AI136*$C136)</f>
        <v/>
      </c>
      <c r="BJ136" s="32" t="str">
        <f>IF($B136="","",(-BC136/ABS(BC136))*Air!$D$14*BE136/8*(BC136^2)*$AM136*$C136)</f>
        <v/>
      </c>
      <c r="BK136" s="32" t="str">
        <f>IF($B136="","",$AK136*$C136*$E136*Air!$D$14*Air!$I$10)</f>
        <v/>
      </c>
      <c r="BL136" s="32" t="str">
        <f t="shared" si="207"/>
        <v/>
      </c>
      <c r="BM136" s="32" t="str">
        <f t="shared" si="144"/>
        <v/>
      </c>
      <c r="BN136" s="32" t="str">
        <f t="shared" si="208"/>
        <v/>
      </c>
      <c r="BO136" s="254" t="str">
        <f t="shared" si="145"/>
        <v/>
      </c>
      <c r="BP136" s="243"/>
      <c r="BQ136" s="243"/>
      <c r="BR136" s="32" t="str">
        <f t="shared" si="146"/>
        <v/>
      </c>
      <c r="BS136" s="243" t="str">
        <f t="shared" si="147"/>
        <v/>
      </c>
      <c r="BT136" s="243" t="str">
        <f>IF($B136="","",IF(BO136="out",-(BS136*$I136*(2*ABS(BR136)/Air!$D$14)^0.5),(BS136*$I136*(2*ABS(BR136)/Air!$C$14)^0.5)))</f>
        <v/>
      </c>
      <c r="BU136" s="32" t="str">
        <f t="shared" si="148"/>
        <v/>
      </c>
      <c r="BV136" s="217" t="str">
        <f t="shared" si="209"/>
        <v/>
      </c>
      <c r="BW136" s="31" t="str">
        <f t="shared" si="149"/>
        <v/>
      </c>
      <c r="BX136" s="251" t="str">
        <f>IF($B136="","",$AO136*ABS(BW136)/Air!$M$8)</f>
        <v/>
      </c>
      <c r="BY136" s="31" t="str">
        <f t="shared" si="150"/>
        <v/>
      </c>
      <c r="BZ136" s="251" t="str">
        <f>IF($B136="","",$AO136*ABS($AF136-BW136)/Air!$M$8)</f>
        <v/>
      </c>
      <c r="CA136" s="31" t="str">
        <f t="shared" si="151"/>
        <v/>
      </c>
      <c r="CB136" s="31" t="str">
        <f t="shared" si="152"/>
        <v/>
      </c>
      <c r="CC136" s="32" t="str">
        <f>IF($B136="","",(($AF136-BW136)/ABS($AF136-BW136))*Air!$D$14*CB136/2*(($AF136-BW136)^2)*$AI136*$C136)</f>
        <v/>
      </c>
      <c r="CD136" s="32" t="str">
        <f>IF($B136="","",(-BW136/ABS(BW136))*Air!$D$14*BY136/8*(BW136^2)*$AM136*$C136)</f>
        <v/>
      </c>
      <c r="CE136" s="32" t="str">
        <f>IF($B136="","",$AK136*$C136*$E136*Air!$D$14*Air!$I$10)</f>
        <v/>
      </c>
      <c r="CF136" s="32" t="str">
        <f t="shared" si="210"/>
        <v/>
      </c>
      <c r="CG136" s="32" t="str">
        <f t="shared" si="153"/>
        <v/>
      </c>
      <c r="CH136" s="32" t="str">
        <f t="shared" si="211"/>
        <v/>
      </c>
      <c r="CI136" s="254" t="str">
        <f t="shared" si="154"/>
        <v/>
      </c>
      <c r="CJ136" s="243"/>
      <c r="CK136" s="243"/>
      <c r="CL136" s="32" t="str">
        <f t="shared" si="155"/>
        <v/>
      </c>
      <c r="CM136" s="243" t="str">
        <f t="shared" si="156"/>
        <v/>
      </c>
      <c r="CN136" s="243" t="str">
        <f>IF($B136="","",IF(CI136="out",-(CM136*$I136*(2*ABS(CL136)/Air!$D$14)^0.5),(CM136*$I136*(2*ABS(CL136)/Air!$C$14)^0.5)))</f>
        <v/>
      </c>
      <c r="CO136" s="32" t="str">
        <f t="shared" si="157"/>
        <v/>
      </c>
      <c r="CP136" s="217" t="str">
        <f t="shared" si="212"/>
        <v/>
      </c>
      <c r="CQ136" s="31" t="str">
        <f t="shared" si="158"/>
        <v/>
      </c>
      <c r="CR136" s="251" t="str">
        <f>IF($B136="","",$AO136*ABS(CQ136)/Air!$M$8)</f>
        <v/>
      </c>
      <c r="CS136" s="31" t="str">
        <f t="shared" si="159"/>
        <v/>
      </c>
      <c r="CT136" s="251" t="str">
        <f>IF($B136="","",$AO136*ABS($AF136-CQ136)/Air!$M$8)</f>
        <v/>
      </c>
      <c r="CU136" s="31" t="str">
        <f t="shared" si="160"/>
        <v/>
      </c>
      <c r="CV136" s="31" t="str">
        <f t="shared" si="161"/>
        <v/>
      </c>
      <c r="CW136" s="32" t="str">
        <f>IF($B136="","",(($AF136-CQ136)/ABS($AF136-CQ136))*Air!$D$14*CV136/2*(($AF136-CQ136)^2)*$AI136*$C136)</f>
        <v/>
      </c>
      <c r="CX136" s="32" t="str">
        <f>IF($B136="","",(-CQ136/ABS(CQ136))*Air!$D$14*CS136/8*(CQ136^2)*$AM136*$C136)</f>
        <v/>
      </c>
      <c r="CY136" s="32" t="str">
        <f>IF($B136="","",$AK136*$C136*$E136*Air!$D$14*Air!$I$10)</f>
        <v/>
      </c>
      <c r="CZ136" s="32" t="str">
        <f t="shared" si="213"/>
        <v/>
      </c>
      <c r="DA136" s="32" t="str">
        <f t="shared" si="162"/>
        <v/>
      </c>
      <c r="DB136" s="32" t="str">
        <f t="shared" si="214"/>
        <v/>
      </c>
      <c r="DC136" s="254" t="str">
        <f t="shared" si="163"/>
        <v/>
      </c>
      <c r="DD136" s="243"/>
      <c r="DE136" s="243"/>
      <c r="DF136" s="32" t="str">
        <f t="shared" si="164"/>
        <v/>
      </c>
      <c r="DG136" s="243" t="str">
        <f t="shared" si="165"/>
        <v/>
      </c>
      <c r="DH136" s="243" t="str">
        <f>IF($B136="","",IF(DC136="out",-(DG136*$I136*(2*ABS(DF136)/Air!$D$14)^0.5),(DG136*$I136*(2*ABS(DF136)/Air!$C$14)^0.5)))</f>
        <v/>
      </c>
      <c r="DI136" s="32" t="str">
        <f t="shared" si="166"/>
        <v/>
      </c>
      <c r="DJ136" s="217" t="str">
        <f t="shared" si="215"/>
        <v/>
      </c>
      <c r="DK136" s="31" t="str">
        <f t="shared" si="167"/>
        <v/>
      </c>
      <c r="DL136" s="251" t="str">
        <f>IF($B136="","",$AO136*ABS(DK136)/Air!$M$8)</f>
        <v/>
      </c>
      <c r="DM136" s="31" t="str">
        <f t="shared" si="168"/>
        <v/>
      </c>
      <c r="DN136" s="251" t="str">
        <f>IF($B136="","",$AO136*ABS($AF136-DK136)/Air!$M$8)</f>
        <v/>
      </c>
      <c r="DO136" s="31" t="str">
        <f t="shared" si="169"/>
        <v/>
      </c>
      <c r="DP136" s="31" t="str">
        <f t="shared" si="170"/>
        <v/>
      </c>
      <c r="DQ136" s="32" t="str">
        <f>IF($B136="","",(($AF136-DK136)/ABS($AF136-DK136))*Air!$D$14*DP136/2*(($AF136-DK136)^2)*$AI136*$C136)</f>
        <v/>
      </c>
      <c r="DR136" s="32" t="str">
        <f>IF($B136="","",(-DK136/ABS(DK136))*Air!$D$14*DM136/8*(DK136^2)*$AM136*$C136)</f>
        <v/>
      </c>
      <c r="DS136" s="32" t="str">
        <f>IF($B136="","",$AK136*$C136*$E136*Air!$D$14*Air!$I$10)</f>
        <v/>
      </c>
      <c r="DT136" s="32" t="str">
        <f t="shared" si="216"/>
        <v/>
      </c>
      <c r="DU136" s="32" t="str">
        <f t="shared" si="171"/>
        <v/>
      </c>
      <c r="DV136" s="32" t="str">
        <f t="shared" si="217"/>
        <v/>
      </c>
      <c r="DW136" s="254" t="str">
        <f t="shared" si="172"/>
        <v/>
      </c>
      <c r="DX136" s="243"/>
      <c r="DY136" s="243"/>
      <c r="DZ136" s="32" t="str">
        <f t="shared" si="173"/>
        <v/>
      </c>
      <c r="EA136" s="243" t="str">
        <f t="shared" si="174"/>
        <v/>
      </c>
      <c r="EB136" s="243" t="str">
        <f>IF($B136="","",IF(DW136="out",-(EA136*$I136*(2*ABS(DZ136)/Air!$D$14)^0.5),(EA136*$I136*(2*ABS(DZ136)/Air!$C$14)^0.5)))</f>
        <v/>
      </c>
      <c r="EC136" s="32" t="str">
        <f t="shared" si="175"/>
        <v/>
      </c>
      <c r="ED136" s="217" t="str">
        <f t="shared" si="218"/>
        <v/>
      </c>
      <c r="EE136" s="31" t="str">
        <f t="shared" si="176"/>
        <v/>
      </c>
      <c r="EF136" s="251" t="str">
        <f>IF($B136="","",$AO136*ABS(EE136)/Air!$M$8)</f>
        <v/>
      </c>
      <c r="EG136" s="31" t="str">
        <f t="shared" si="177"/>
        <v/>
      </c>
      <c r="EH136" s="251" t="str">
        <f>IF($B136="","",$AO136*ABS($AF136-EE136)/Air!$M$8)</f>
        <v/>
      </c>
      <c r="EI136" s="31" t="str">
        <f t="shared" si="178"/>
        <v/>
      </c>
      <c r="EJ136" s="31" t="str">
        <f t="shared" si="179"/>
        <v/>
      </c>
      <c r="EK136" s="32" t="str">
        <f>IF($B136="","",(($AF136-EE136)/ABS($AF136-EE136))*Air!$D$14*EJ136/2*(($AF136-EE136)^2)*$AI136*$C136)</f>
        <v/>
      </c>
      <c r="EL136" s="32" t="str">
        <f>IF($B136="","",(-EE136/ABS(EE136))*Air!$D$14*EG136/8*(EE136^2)*$AM136*$C136)</f>
        <v/>
      </c>
      <c r="EM136" s="32" t="str">
        <f>IF($B136="","",$AK136*$C136*$E136*Air!$D$14*Air!$I$10)</f>
        <v/>
      </c>
      <c r="EN136" s="32" t="str">
        <f t="shared" si="219"/>
        <v/>
      </c>
      <c r="EO136" s="32" t="str">
        <f t="shared" si="180"/>
        <v/>
      </c>
      <c r="EP136" s="32" t="str">
        <f t="shared" si="220"/>
        <v/>
      </c>
      <c r="EQ136" s="254" t="str">
        <f t="shared" si="181"/>
        <v/>
      </c>
      <c r="ER136" s="243"/>
      <c r="ES136" s="243"/>
      <c r="ET136" s="32" t="str">
        <f t="shared" si="182"/>
        <v/>
      </c>
      <c r="EU136" s="243" t="str">
        <f t="shared" si="183"/>
        <v/>
      </c>
      <c r="EV136" s="243" t="str">
        <f>IF($B136="","",IF(EQ136="out",-(EU136*$I136*(2*ABS(ET136)/Air!$D$14)^0.5),(EU136*$I136*(2*ABS(ET136)/Air!$C$14)^0.5)))</f>
        <v/>
      </c>
      <c r="EW136" s="32" t="str">
        <f t="shared" si="184"/>
        <v/>
      </c>
      <c r="EX136" s="259" t="str">
        <f t="shared" si="221"/>
        <v/>
      </c>
    </row>
    <row r="137" spans="1:154" customFormat="1" x14ac:dyDescent="0.2">
      <c r="A137" s="61"/>
      <c r="B137" s="247"/>
      <c r="C137" s="247"/>
      <c r="D137" s="247"/>
      <c r="E137" s="247"/>
      <c r="F137" s="247"/>
      <c r="G137" s="239"/>
      <c r="H137" s="239"/>
      <c r="I137" s="239"/>
      <c r="J137" s="239"/>
      <c r="K137" s="239"/>
      <c r="L137" s="62"/>
      <c r="M137" s="247"/>
      <c r="N137" s="247"/>
      <c r="O137" s="63"/>
      <c r="P137" s="92" t="str">
        <f t="shared" si="185"/>
        <v/>
      </c>
      <c r="Q137" s="93" t="str">
        <f t="shared" si="138"/>
        <v/>
      </c>
      <c r="R137" s="99" t="str">
        <f t="shared" si="186"/>
        <v/>
      </c>
      <c r="S137" s="100" t="str">
        <f t="shared" si="187"/>
        <v/>
      </c>
      <c r="T137" s="95" t="str">
        <f t="shared" si="188"/>
        <v/>
      </c>
      <c r="U137" s="231"/>
      <c r="V137" s="124" t="str">
        <f t="shared" si="189"/>
        <v/>
      </c>
      <c r="W137" s="125" t="str">
        <f t="shared" si="133"/>
        <v/>
      </c>
      <c r="X137" s="126" t="str">
        <f t="shared" si="190"/>
        <v/>
      </c>
      <c r="Y137" s="126" t="str">
        <f>IF($B137="","",VLOOKUP(X137,Depth!$A$4:$B$1004,2,1))</f>
        <v/>
      </c>
      <c r="Z137" s="127" t="str">
        <f t="shared" si="134"/>
        <v/>
      </c>
      <c r="AA137" s="128" t="str">
        <f t="shared" si="135"/>
        <v/>
      </c>
      <c r="AB137" s="129" t="str">
        <f t="shared" si="191"/>
        <v/>
      </c>
      <c r="AC137" s="129" t="str">
        <f t="shared" si="136"/>
        <v/>
      </c>
      <c r="AD137" s="31" t="str">
        <f t="shared" si="192"/>
        <v/>
      </c>
      <c r="AE137" s="128" t="str">
        <f t="shared" si="193"/>
        <v/>
      </c>
      <c r="AF137" s="130" t="str">
        <f t="shared" si="194"/>
        <v/>
      </c>
      <c r="AG137" s="122" t="str">
        <f t="shared" si="195"/>
        <v/>
      </c>
      <c r="AH137" s="131" t="str">
        <f t="shared" si="137"/>
        <v/>
      </c>
      <c r="AI137" s="132" t="str">
        <f t="shared" si="196"/>
        <v/>
      </c>
      <c r="AJ137" s="128"/>
      <c r="AK137" s="159" t="str">
        <f t="shared" si="197"/>
        <v/>
      </c>
      <c r="AL137" s="128" t="str">
        <f t="shared" si="198"/>
        <v/>
      </c>
      <c r="AM137" s="128" t="str">
        <f t="shared" si="199"/>
        <v/>
      </c>
      <c r="AN137" s="128" t="str">
        <f t="shared" si="200"/>
        <v/>
      </c>
      <c r="AO137" s="128" t="str">
        <f t="shared" si="139"/>
        <v/>
      </c>
      <c r="AP137" s="160" t="str">
        <f t="shared" si="201"/>
        <v/>
      </c>
      <c r="AQ137" s="31"/>
      <c r="AR137" s="174" t="str">
        <f>IF($B137="","",Air!$C$17*((J137-K137)/10)^Air!$C$28)</f>
        <v/>
      </c>
      <c r="AS137" s="36" t="str">
        <f>IF($B137="","",IF(E$8=B137,E$7,Air!$C$14/2*AR137^2))</f>
        <v/>
      </c>
      <c r="AT137" s="32" t="str">
        <f t="shared" si="202"/>
        <v/>
      </c>
      <c r="AU137" s="32" t="str">
        <f t="shared" si="203"/>
        <v/>
      </c>
      <c r="AV137" s="32" t="str">
        <f>IF($B137="","",Air!$I$11-AU137*Air!$C$14*Air!$I$10-AS137)</f>
        <v/>
      </c>
      <c r="AW137" s="175" t="str">
        <f t="shared" si="204"/>
        <v/>
      </c>
      <c r="AX137" s="175" t="str">
        <f>IF($B137="","",AW137*Air!$C$14*Air!$I$10)</f>
        <v/>
      </c>
      <c r="AY137" s="176" t="str">
        <f>IF($B137="","",AW137*Air!$D$14*Air!$I$10)</f>
        <v/>
      </c>
      <c r="AZ137" s="62"/>
      <c r="BA137" s="250" t="str">
        <f t="shared" si="140"/>
        <v/>
      </c>
      <c r="BB137" s="128" t="str">
        <f t="shared" si="205"/>
        <v/>
      </c>
      <c r="BC137" s="31" t="str">
        <f t="shared" si="206"/>
        <v/>
      </c>
      <c r="BD137" s="251" t="str">
        <f>IF($B137="","",$AO137*ABS(BC137)/Air!$M$8)</f>
        <v/>
      </c>
      <c r="BE137" s="31" t="str">
        <f t="shared" si="141"/>
        <v/>
      </c>
      <c r="BF137" s="251" t="str">
        <f>IF($B137="","",$AO137*ABS($AF137-BC137)/Air!$M$8)</f>
        <v/>
      </c>
      <c r="BG137" s="31" t="str">
        <f t="shared" si="142"/>
        <v/>
      </c>
      <c r="BH137" s="252" t="str">
        <f t="shared" si="143"/>
        <v/>
      </c>
      <c r="BI137" s="32" t="str">
        <f>IF($B137="","",(($AF137-BC137)/ABS($AF137-BC137))*Air!$D$14*BH137/2*(($AF137-BC137)^2)*$AI137*$C137)</f>
        <v/>
      </c>
      <c r="BJ137" s="32" t="str">
        <f>IF($B137="","",(-BC137/ABS(BC137))*Air!$D$14*BE137/8*(BC137^2)*$AM137*$C137)</f>
        <v/>
      </c>
      <c r="BK137" s="32" t="str">
        <f>IF($B137="","",$AK137*$C137*$E137*Air!$D$14*Air!$I$10)</f>
        <v/>
      </c>
      <c r="BL137" s="32" t="str">
        <f t="shared" si="207"/>
        <v/>
      </c>
      <c r="BM137" s="32" t="str">
        <f t="shared" si="144"/>
        <v/>
      </c>
      <c r="BN137" s="32" t="str">
        <f t="shared" si="208"/>
        <v/>
      </c>
      <c r="BO137" s="254" t="str">
        <f t="shared" si="145"/>
        <v/>
      </c>
      <c r="BP137" s="243"/>
      <c r="BQ137" s="243"/>
      <c r="BR137" s="32" t="str">
        <f t="shared" si="146"/>
        <v/>
      </c>
      <c r="BS137" s="243" t="str">
        <f t="shared" si="147"/>
        <v/>
      </c>
      <c r="BT137" s="243" t="str">
        <f>IF($B137="","",IF(BO137="out",-(BS137*$I137*(2*ABS(BR137)/Air!$D$14)^0.5),(BS137*$I137*(2*ABS(BR137)/Air!$C$14)^0.5)))</f>
        <v/>
      </c>
      <c r="BU137" s="32" t="str">
        <f t="shared" si="148"/>
        <v/>
      </c>
      <c r="BV137" s="217" t="str">
        <f t="shared" si="209"/>
        <v/>
      </c>
      <c r="BW137" s="31" t="str">
        <f t="shared" si="149"/>
        <v/>
      </c>
      <c r="BX137" s="251" t="str">
        <f>IF($B137="","",$AO137*ABS(BW137)/Air!$M$8)</f>
        <v/>
      </c>
      <c r="BY137" s="31" t="str">
        <f t="shared" si="150"/>
        <v/>
      </c>
      <c r="BZ137" s="251" t="str">
        <f>IF($B137="","",$AO137*ABS($AF137-BW137)/Air!$M$8)</f>
        <v/>
      </c>
      <c r="CA137" s="31" t="str">
        <f t="shared" si="151"/>
        <v/>
      </c>
      <c r="CB137" s="31" t="str">
        <f t="shared" si="152"/>
        <v/>
      </c>
      <c r="CC137" s="32" t="str">
        <f>IF($B137="","",(($AF137-BW137)/ABS($AF137-BW137))*Air!$D$14*CB137/2*(($AF137-BW137)^2)*$AI137*$C137)</f>
        <v/>
      </c>
      <c r="CD137" s="32" t="str">
        <f>IF($B137="","",(-BW137/ABS(BW137))*Air!$D$14*BY137/8*(BW137^2)*$AM137*$C137)</f>
        <v/>
      </c>
      <c r="CE137" s="32" t="str">
        <f>IF($B137="","",$AK137*$C137*$E137*Air!$D$14*Air!$I$10)</f>
        <v/>
      </c>
      <c r="CF137" s="32" t="str">
        <f t="shared" si="210"/>
        <v/>
      </c>
      <c r="CG137" s="32" t="str">
        <f t="shared" si="153"/>
        <v/>
      </c>
      <c r="CH137" s="32" t="str">
        <f t="shared" si="211"/>
        <v/>
      </c>
      <c r="CI137" s="254" t="str">
        <f t="shared" si="154"/>
        <v/>
      </c>
      <c r="CJ137" s="243"/>
      <c r="CK137" s="243"/>
      <c r="CL137" s="32" t="str">
        <f t="shared" si="155"/>
        <v/>
      </c>
      <c r="CM137" s="243" t="str">
        <f t="shared" si="156"/>
        <v/>
      </c>
      <c r="CN137" s="243" t="str">
        <f>IF($B137="","",IF(CI137="out",-(CM137*$I137*(2*ABS(CL137)/Air!$D$14)^0.5),(CM137*$I137*(2*ABS(CL137)/Air!$C$14)^0.5)))</f>
        <v/>
      </c>
      <c r="CO137" s="32" t="str">
        <f t="shared" si="157"/>
        <v/>
      </c>
      <c r="CP137" s="217" t="str">
        <f t="shared" si="212"/>
        <v/>
      </c>
      <c r="CQ137" s="31" t="str">
        <f t="shared" si="158"/>
        <v/>
      </c>
      <c r="CR137" s="251" t="str">
        <f>IF($B137="","",$AO137*ABS(CQ137)/Air!$M$8)</f>
        <v/>
      </c>
      <c r="CS137" s="31" t="str">
        <f t="shared" si="159"/>
        <v/>
      </c>
      <c r="CT137" s="251" t="str">
        <f>IF($B137="","",$AO137*ABS($AF137-CQ137)/Air!$M$8)</f>
        <v/>
      </c>
      <c r="CU137" s="31" t="str">
        <f t="shared" si="160"/>
        <v/>
      </c>
      <c r="CV137" s="31" t="str">
        <f t="shared" si="161"/>
        <v/>
      </c>
      <c r="CW137" s="32" t="str">
        <f>IF($B137="","",(($AF137-CQ137)/ABS($AF137-CQ137))*Air!$D$14*CV137/2*(($AF137-CQ137)^2)*$AI137*$C137)</f>
        <v/>
      </c>
      <c r="CX137" s="32" t="str">
        <f>IF($B137="","",(-CQ137/ABS(CQ137))*Air!$D$14*CS137/8*(CQ137^2)*$AM137*$C137)</f>
        <v/>
      </c>
      <c r="CY137" s="32" t="str">
        <f>IF($B137="","",$AK137*$C137*$E137*Air!$D$14*Air!$I$10)</f>
        <v/>
      </c>
      <c r="CZ137" s="32" t="str">
        <f t="shared" si="213"/>
        <v/>
      </c>
      <c r="DA137" s="32" t="str">
        <f t="shared" si="162"/>
        <v/>
      </c>
      <c r="DB137" s="32" t="str">
        <f t="shared" si="214"/>
        <v/>
      </c>
      <c r="DC137" s="254" t="str">
        <f t="shared" si="163"/>
        <v/>
      </c>
      <c r="DD137" s="243"/>
      <c r="DE137" s="243"/>
      <c r="DF137" s="32" t="str">
        <f t="shared" si="164"/>
        <v/>
      </c>
      <c r="DG137" s="243" t="str">
        <f t="shared" si="165"/>
        <v/>
      </c>
      <c r="DH137" s="243" t="str">
        <f>IF($B137="","",IF(DC137="out",-(DG137*$I137*(2*ABS(DF137)/Air!$D$14)^0.5),(DG137*$I137*(2*ABS(DF137)/Air!$C$14)^0.5)))</f>
        <v/>
      </c>
      <c r="DI137" s="32" t="str">
        <f t="shared" si="166"/>
        <v/>
      </c>
      <c r="DJ137" s="217" t="str">
        <f t="shared" si="215"/>
        <v/>
      </c>
      <c r="DK137" s="31" t="str">
        <f t="shared" si="167"/>
        <v/>
      </c>
      <c r="DL137" s="251" t="str">
        <f>IF($B137="","",$AO137*ABS(DK137)/Air!$M$8)</f>
        <v/>
      </c>
      <c r="DM137" s="31" t="str">
        <f t="shared" si="168"/>
        <v/>
      </c>
      <c r="DN137" s="251" t="str">
        <f>IF($B137="","",$AO137*ABS($AF137-DK137)/Air!$M$8)</f>
        <v/>
      </c>
      <c r="DO137" s="31" t="str">
        <f t="shared" si="169"/>
        <v/>
      </c>
      <c r="DP137" s="31" t="str">
        <f t="shared" si="170"/>
        <v/>
      </c>
      <c r="DQ137" s="32" t="str">
        <f>IF($B137="","",(($AF137-DK137)/ABS($AF137-DK137))*Air!$D$14*DP137/2*(($AF137-DK137)^2)*$AI137*$C137)</f>
        <v/>
      </c>
      <c r="DR137" s="32" t="str">
        <f>IF($B137="","",(-DK137/ABS(DK137))*Air!$D$14*DM137/8*(DK137^2)*$AM137*$C137)</f>
        <v/>
      </c>
      <c r="DS137" s="32" t="str">
        <f>IF($B137="","",$AK137*$C137*$E137*Air!$D$14*Air!$I$10)</f>
        <v/>
      </c>
      <c r="DT137" s="32" t="str">
        <f t="shared" si="216"/>
        <v/>
      </c>
      <c r="DU137" s="32" t="str">
        <f t="shared" si="171"/>
        <v/>
      </c>
      <c r="DV137" s="32" t="str">
        <f t="shared" si="217"/>
        <v/>
      </c>
      <c r="DW137" s="254" t="str">
        <f t="shared" si="172"/>
        <v/>
      </c>
      <c r="DX137" s="243"/>
      <c r="DY137" s="243"/>
      <c r="DZ137" s="32" t="str">
        <f t="shared" si="173"/>
        <v/>
      </c>
      <c r="EA137" s="243" t="str">
        <f t="shared" si="174"/>
        <v/>
      </c>
      <c r="EB137" s="243" t="str">
        <f>IF($B137="","",IF(DW137="out",-(EA137*$I137*(2*ABS(DZ137)/Air!$D$14)^0.5),(EA137*$I137*(2*ABS(DZ137)/Air!$C$14)^0.5)))</f>
        <v/>
      </c>
      <c r="EC137" s="32" t="str">
        <f t="shared" si="175"/>
        <v/>
      </c>
      <c r="ED137" s="217" t="str">
        <f t="shared" si="218"/>
        <v/>
      </c>
      <c r="EE137" s="31" t="str">
        <f t="shared" si="176"/>
        <v/>
      </c>
      <c r="EF137" s="251" t="str">
        <f>IF($B137="","",$AO137*ABS(EE137)/Air!$M$8)</f>
        <v/>
      </c>
      <c r="EG137" s="31" t="str">
        <f t="shared" si="177"/>
        <v/>
      </c>
      <c r="EH137" s="251" t="str">
        <f>IF($B137="","",$AO137*ABS($AF137-EE137)/Air!$M$8)</f>
        <v/>
      </c>
      <c r="EI137" s="31" t="str">
        <f t="shared" si="178"/>
        <v/>
      </c>
      <c r="EJ137" s="31" t="str">
        <f t="shared" si="179"/>
        <v/>
      </c>
      <c r="EK137" s="32" t="str">
        <f>IF($B137="","",(($AF137-EE137)/ABS($AF137-EE137))*Air!$D$14*EJ137/2*(($AF137-EE137)^2)*$AI137*$C137)</f>
        <v/>
      </c>
      <c r="EL137" s="32" t="str">
        <f>IF($B137="","",(-EE137/ABS(EE137))*Air!$D$14*EG137/8*(EE137^2)*$AM137*$C137)</f>
        <v/>
      </c>
      <c r="EM137" s="32" t="str">
        <f>IF($B137="","",$AK137*$C137*$E137*Air!$D$14*Air!$I$10)</f>
        <v/>
      </c>
      <c r="EN137" s="32" t="str">
        <f t="shared" si="219"/>
        <v/>
      </c>
      <c r="EO137" s="32" t="str">
        <f t="shared" si="180"/>
        <v/>
      </c>
      <c r="EP137" s="32" t="str">
        <f t="shared" si="220"/>
        <v/>
      </c>
      <c r="EQ137" s="254" t="str">
        <f t="shared" si="181"/>
        <v/>
      </c>
      <c r="ER137" s="243"/>
      <c r="ES137" s="243"/>
      <c r="ET137" s="32" t="str">
        <f t="shared" si="182"/>
        <v/>
      </c>
      <c r="EU137" s="243" t="str">
        <f t="shared" si="183"/>
        <v/>
      </c>
      <c r="EV137" s="243" t="str">
        <f>IF($B137="","",IF(EQ137="out",-(EU137*$I137*(2*ABS(ET137)/Air!$D$14)^0.5),(EU137*$I137*(2*ABS(ET137)/Air!$C$14)^0.5)))</f>
        <v/>
      </c>
      <c r="EW137" s="32" t="str">
        <f t="shared" si="184"/>
        <v/>
      </c>
      <c r="EX137" s="259" t="str">
        <f t="shared" si="221"/>
        <v/>
      </c>
    </row>
    <row r="138" spans="1:154" customFormat="1" x14ac:dyDescent="0.2">
      <c r="A138" s="61"/>
      <c r="B138" s="247"/>
      <c r="C138" s="247"/>
      <c r="D138" s="247"/>
      <c r="E138" s="247"/>
      <c r="F138" s="247"/>
      <c r="G138" s="239"/>
      <c r="H138" s="239"/>
      <c r="I138" s="239"/>
      <c r="J138" s="239"/>
      <c r="K138" s="239"/>
      <c r="L138" s="62"/>
      <c r="M138" s="247"/>
      <c r="N138" s="247"/>
      <c r="O138" s="63"/>
      <c r="P138" s="92" t="str">
        <f t="shared" si="185"/>
        <v/>
      </c>
      <c r="Q138" s="93" t="str">
        <f t="shared" si="138"/>
        <v/>
      </c>
      <c r="R138" s="99" t="str">
        <f t="shared" si="186"/>
        <v/>
      </c>
      <c r="S138" s="100" t="str">
        <f t="shared" si="187"/>
        <v/>
      </c>
      <c r="T138" s="95" t="str">
        <f t="shared" si="188"/>
        <v/>
      </c>
      <c r="U138" s="231"/>
      <c r="V138" s="124" t="str">
        <f t="shared" si="189"/>
        <v/>
      </c>
      <c r="W138" s="125" t="str">
        <f t="shared" si="133"/>
        <v/>
      </c>
      <c r="X138" s="126" t="str">
        <f t="shared" si="190"/>
        <v/>
      </c>
      <c r="Y138" s="126" t="str">
        <f>IF($B138="","",VLOOKUP(X138,Depth!$A$4:$B$1004,2,1))</f>
        <v/>
      </c>
      <c r="Z138" s="127" t="str">
        <f t="shared" si="134"/>
        <v/>
      </c>
      <c r="AA138" s="128" t="str">
        <f t="shared" si="135"/>
        <v/>
      </c>
      <c r="AB138" s="129" t="str">
        <f t="shared" si="191"/>
        <v/>
      </c>
      <c r="AC138" s="129" t="str">
        <f t="shared" si="136"/>
        <v/>
      </c>
      <c r="AD138" s="31" t="str">
        <f t="shared" si="192"/>
        <v/>
      </c>
      <c r="AE138" s="128" t="str">
        <f t="shared" si="193"/>
        <v/>
      </c>
      <c r="AF138" s="130" t="str">
        <f t="shared" si="194"/>
        <v/>
      </c>
      <c r="AG138" s="122" t="str">
        <f t="shared" si="195"/>
        <v/>
      </c>
      <c r="AH138" s="131" t="str">
        <f t="shared" si="137"/>
        <v/>
      </c>
      <c r="AI138" s="132" t="str">
        <f t="shared" si="196"/>
        <v/>
      </c>
      <c r="AJ138" s="128"/>
      <c r="AK138" s="159" t="str">
        <f t="shared" si="197"/>
        <v/>
      </c>
      <c r="AL138" s="128" t="str">
        <f t="shared" si="198"/>
        <v/>
      </c>
      <c r="AM138" s="128" t="str">
        <f t="shared" si="199"/>
        <v/>
      </c>
      <c r="AN138" s="128" t="str">
        <f t="shared" si="200"/>
        <v/>
      </c>
      <c r="AO138" s="128" t="str">
        <f t="shared" si="139"/>
        <v/>
      </c>
      <c r="AP138" s="160" t="str">
        <f t="shared" si="201"/>
        <v/>
      </c>
      <c r="AQ138" s="31"/>
      <c r="AR138" s="174" t="str">
        <f>IF($B138="","",Air!$C$17*((J138-K138)/10)^Air!$C$28)</f>
        <v/>
      </c>
      <c r="AS138" s="36" t="str">
        <f>IF($B138="","",IF(E$8=B138,E$7,Air!$C$14/2*AR138^2))</f>
        <v/>
      </c>
      <c r="AT138" s="32" t="str">
        <f t="shared" si="202"/>
        <v/>
      </c>
      <c r="AU138" s="32" t="str">
        <f t="shared" si="203"/>
        <v/>
      </c>
      <c r="AV138" s="32" t="str">
        <f>IF($B138="","",Air!$I$11-AU138*Air!$C$14*Air!$I$10-AS138)</f>
        <v/>
      </c>
      <c r="AW138" s="175" t="str">
        <f t="shared" si="204"/>
        <v/>
      </c>
      <c r="AX138" s="175" t="str">
        <f>IF($B138="","",AW138*Air!$C$14*Air!$I$10)</f>
        <v/>
      </c>
      <c r="AY138" s="176" t="str">
        <f>IF($B138="","",AW138*Air!$D$14*Air!$I$10)</f>
        <v/>
      </c>
      <c r="AZ138" s="62"/>
      <c r="BA138" s="250" t="str">
        <f t="shared" si="140"/>
        <v/>
      </c>
      <c r="BB138" s="128" t="str">
        <f t="shared" si="205"/>
        <v/>
      </c>
      <c r="BC138" s="31" t="str">
        <f t="shared" si="206"/>
        <v/>
      </c>
      <c r="BD138" s="251" t="str">
        <f>IF($B138="","",$AO138*ABS(BC138)/Air!$M$8)</f>
        <v/>
      </c>
      <c r="BE138" s="31" t="str">
        <f t="shared" si="141"/>
        <v/>
      </c>
      <c r="BF138" s="251" t="str">
        <f>IF($B138="","",$AO138*ABS($AF138-BC138)/Air!$M$8)</f>
        <v/>
      </c>
      <c r="BG138" s="31" t="str">
        <f t="shared" si="142"/>
        <v/>
      </c>
      <c r="BH138" s="252" t="str">
        <f t="shared" si="143"/>
        <v/>
      </c>
      <c r="BI138" s="32" t="str">
        <f>IF($B138="","",(($AF138-BC138)/ABS($AF138-BC138))*Air!$D$14*BH138/2*(($AF138-BC138)^2)*$AI138*$C138)</f>
        <v/>
      </c>
      <c r="BJ138" s="32" t="str">
        <f>IF($B138="","",(-BC138/ABS(BC138))*Air!$D$14*BE138/8*(BC138^2)*$AM138*$C138)</f>
        <v/>
      </c>
      <c r="BK138" s="32" t="str">
        <f>IF($B138="","",$AK138*$C138*$E138*Air!$D$14*Air!$I$10)</f>
        <v/>
      </c>
      <c r="BL138" s="32" t="str">
        <f t="shared" si="207"/>
        <v/>
      </c>
      <c r="BM138" s="32" t="str">
        <f t="shared" si="144"/>
        <v/>
      </c>
      <c r="BN138" s="32" t="str">
        <f t="shared" si="208"/>
        <v/>
      </c>
      <c r="BO138" s="254" t="str">
        <f t="shared" si="145"/>
        <v/>
      </c>
      <c r="BP138" s="243"/>
      <c r="BQ138" s="243"/>
      <c r="BR138" s="32" t="str">
        <f t="shared" si="146"/>
        <v/>
      </c>
      <c r="BS138" s="243" t="str">
        <f t="shared" si="147"/>
        <v/>
      </c>
      <c r="BT138" s="243" t="str">
        <f>IF($B138="","",IF(BO138="out",-(BS138*$I138*(2*ABS(BR138)/Air!$D$14)^0.5),(BS138*$I138*(2*ABS(BR138)/Air!$C$14)^0.5)))</f>
        <v/>
      </c>
      <c r="BU138" s="32" t="str">
        <f t="shared" si="148"/>
        <v/>
      </c>
      <c r="BV138" s="217" t="str">
        <f t="shared" si="209"/>
        <v/>
      </c>
      <c r="BW138" s="31" t="str">
        <f t="shared" si="149"/>
        <v/>
      </c>
      <c r="BX138" s="251" t="str">
        <f>IF($B138="","",$AO138*ABS(BW138)/Air!$M$8)</f>
        <v/>
      </c>
      <c r="BY138" s="31" t="str">
        <f t="shared" si="150"/>
        <v/>
      </c>
      <c r="BZ138" s="251" t="str">
        <f>IF($B138="","",$AO138*ABS($AF138-BW138)/Air!$M$8)</f>
        <v/>
      </c>
      <c r="CA138" s="31" t="str">
        <f t="shared" si="151"/>
        <v/>
      </c>
      <c r="CB138" s="31" t="str">
        <f t="shared" si="152"/>
        <v/>
      </c>
      <c r="CC138" s="32" t="str">
        <f>IF($B138="","",(($AF138-BW138)/ABS($AF138-BW138))*Air!$D$14*CB138/2*(($AF138-BW138)^2)*$AI138*$C138)</f>
        <v/>
      </c>
      <c r="CD138" s="32" t="str">
        <f>IF($B138="","",(-BW138/ABS(BW138))*Air!$D$14*BY138/8*(BW138^2)*$AM138*$C138)</f>
        <v/>
      </c>
      <c r="CE138" s="32" t="str">
        <f>IF($B138="","",$AK138*$C138*$E138*Air!$D$14*Air!$I$10)</f>
        <v/>
      </c>
      <c r="CF138" s="32" t="str">
        <f t="shared" si="210"/>
        <v/>
      </c>
      <c r="CG138" s="32" t="str">
        <f t="shared" si="153"/>
        <v/>
      </c>
      <c r="CH138" s="32" t="str">
        <f t="shared" si="211"/>
        <v/>
      </c>
      <c r="CI138" s="254" t="str">
        <f t="shared" si="154"/>
        <v/>
      </c>
      <c r="CJ138" s="243"/>
      <c r="CK138" s="243"/>
      <c r="CL138" s="32" t="str">
        <f t="shared" si="155"/>
        <v/>
      </c>
      <c r="CM138" s="243" t="str">
        <f t="shared" si="156"/>
        <v/>
      </c>
      <c r="CN138" s="243" t="str">
        <f>IF($B138="","",IF(CI138="out",-(CM138*$I138*(2*ABS(CL138)/Air!$D$14)^0.5),(CM138*$I138*(2*ABS(CL138)/Air!$C$14)^0.5)))</f>
        <v/>
      </c>
      <c r="CO138" s="32" t="str">
        <f t="shared" si="157"/>
        <v/>
      </c>
      <c r="CP138" s="217" t="str">
        <f t="shared" si="212"/>
        <v/>
      </c>
      <c r="CQ138" s="31" t="str">
        <f t="shared" si="158"/>
        <v/>
      </c>
      <c r="CR138" s="251" t="str">
        <f>IF($B138="","",$AO138*ABS(CQ138)/Air!$M$8)</f>
        <v/>
      </c>
      <c r="CS138" s="31" t="str">
        <f t="shared" si="159"/>
        <v/>
      </c>
      <c r="CT138" s="251" t="str">
        <f>IF($B138="","",$AO138*ABS($AF138-CQ138)/Air!$M$8)</f>
        <v/>
      </c>
      <c r="CU138" s="31" t="str">
        <f t="shared" si="160"/>
        <v/>
      </c>
      <c r="CV138" s="31" t="str">
        <f t="shared" si="161"/>
        <v/>
      </c>
      <c r="CW138" s="32" t="str">
        <f>IF($B138="","",(($AF138-CQ138)/ABS($AF138-CQ138))*Air!$D$14*CV138/2*(($AF138-CQ138)^2)*$AI138*$C138)</f>
        <v/>
      </c>
      <c r="CX138" s="32" t="str">
        <f>IF($B138="","",(-CQ138/ABS(CQ138))*Air!$D$14*CS138/8*(CQ138^2)*$AM138*$C138)</f>
        <v/>
      </c>
      <c r="CY138" s="32" t="str">
        <f>IF($B138="","",$AK138*$C138*$E138*Air!$D$14*Air!$I$10)</f>
        <v/>
      </c>
      <c r="CZ138" s="32" t="str">
        <f t="shared" si="213"/>
        <v/>
      </c>
      <c r="DA138" s="32" t="str">
        <f t="shared" si="162"/>
        <v/>
      </c>
      <c r="DB138" s="32" t="str">
        <f t="shared" si="214"/>
        <v/>
      </c>
      <c r="DC138" s="254" t="str">
        <f t="shared" si="163"/>
        <v/>
      </c>
      <c r="DD138" s="243"/>
      <c r="DE138" s="243"/>
      <c r="DF138" s="32" t="str">
        <f t="shared" si="164"/>
        <v/>
      </c>
      <c r="DG138" s="243" t="str">
        <f t="shared" si="165"/>
        <v/>
      </c>
      <c r="DH138" s="243" t="str">
        <f>IF($B138="","",IF(DC138="out",-(DG138*$I138*(2*ABS(DF138)/Air!$D$14)^0.5),(DG138*$I138*(2*ABS(DF138)/Air!$C$14)^0.5)))</f>
        <v/>
      </c>
      <c r="DI138" s="32" t="str">
        <f t="shared" si="166"/>
        <v/>
      </c>
      <c r="DJ138" s="217" t="str">
        <f t="shared" si="215"/>
        <v/>
      </c>
      <c r="DK138" s="31" t="str">
        <f t="shared" si="167"/>
        <v/>
      </c>
      <c r="DL138" s="251" t="str">
        <f>IF($B138="","",$AO138*ABS(DK138)/Air!$M$8)</f>
        <v/>
      </c>
      <c r="DM138" s="31" t="str">
        <f t="shared" si="168"/>
        <v/>
      </c>
      <c r="DN138" s="251" t="str">
        <f>IF($B138="","",$AO138*ABS($AF138-DK138)/Air!$M$8)</f>
        <v/>
      </c>
      <c r="DO138" s="31" t="str">
        <f t="shared" si="169"/>
        <v/>
      </c>
      <c r="DP138" s="31" t="str">
        <f t="shared" si="170"/>
        <v/>
      </c>
      <c r="DQ138" s="32" t="str">
        <f>IF($B138="","",(($AF138-DK138)/ABS($AF138-DK138))*Air!$D$14*DP138/2*(($AF138-DK138)^2)*$AI138*$C138)</f>
        <v/>
      </c>
      <c r="DR138" s="32" t="str">
        <f>IF($B138="","",(-DK138/ABS(DK138))*Air!$D$14*DM138/8*(DK138^2)*$AM138*$C138)</f>
        <v/>
      </c>
      <c r="DS138" s="32" t="str">
        <f>IF($B138="","",$AK138*$C138*$E138*Air!$D$14*Air!$I$10)</f>
        <v/>
      </c>
      <c r="DT138" s="32" t="str">
        <f t="shared" si="216"/>
        <v/>
      </c>
      <c r="DU138" s="32" t="str">
        <f t="shared" si="171"/>
        <v/>
      </c>
      <c r="DV138" s="32" t="str">
        <f t="shared" si="217"/>
        <v/>
      </c>
      <c r="DW138" s="254" t="str">
        <f t="shared" si="172"/>
        <v/>
      </c>
      <c r="DX138" s="243"/>
      <c r="DY138" s="243"/>
      <c r="DZ138" s="32" t="str">
        <f t="shared" si="173"/>
        <v/>
      </c>
      <c r="EA138" s="243" t="str">
        <f t="shared" si="174"/>
        <v/>
      </c>
      <c r="EB138" s="243" t="str">
        <f>IF($B138="","",IF(DW138="out",-(EA138*$I138*(2*ABS(DZ138)/Air!$D$14)^0.5),(EA138*$I138*(2*ABS(DZ138)/Air!$C$14)^0.5)))</f>
        <v/>
      </c>
      <c r="EC138" s="32" t="str">
        <f t="shared" si="175"/>
        <v/>
      </c>
      <c r="ED138" s="217" t="str">
        <f t="shared" si="218"/>
        <v/>
      </c>
      <c r="EE138" s="31" t="str">
        <f t="shared" si="176"/>
        <v/>
      </c>
      <c r="EF138" s="251" t="str">
        <f>IF($B138="","",$AO138*ABS(EE138)/Air!$M$8)</f>
        <v/>
      </c>
      <c r="EG138" s="31" t="str">
        <f t="shared" si="177"/>
        <v/>
      </c>
      <c r="EH138" s="251" t="str">
        <f>IF($B138="","",$AO138*ABS($AF138-EE138)/Air!$M$8)</f>
        <v/>
      </c>
      <c r="EI138" s="31" t="str">
        <f t="shared" si="178"/>
        <v/>
      </c>
      <c r="EJ138" s="31" t="str">
        <f t="shared" si="179"/>
        <v/>
      </c>
      <c r="EK138" s="32" t="str">
        <f>IF($B138="","",(($AF138-EE138)/ABS($AF138-EE138))*Air!$D$14*EJ138/2*(($AF138-EE138)^2)*$AI138*$C138)</f>
        <v/>
      </c>
      <c r="EL138" s="32" t="str">
        <f>IF($B138="","",(-EE138/ABS(EE138))*Air!$D$14*EG138/8*(EE138^2)*$AM138*$C138)</f>
        <v/>
      </c>
      <c r="EM138" s="32" t="str">
        <f>IF($B138="","",$AK138*$C138*$E138*Air!$D$14*Air!$I$10)</f>
        <v/>
      </c>
      <c r="EN138" s="32" t="str">
        <f t="shared" si="219"/>
        <v/>
      </c>
      <c r="EO138" s="32" t="str">
        <f t="shared" si="180"/>
        <v/>
      </c>
      <c r="EP138" s="32" t="str">
        <f t="shared" si="220"/>
        <v/>
      </c>
      <c r="EQ138" s="254" t="str">
        <f t="shared" si="181"/>
        <v/>
      </c>
      <c r="ER138" s="243"/>
      <c r="ES138" s="243"/>
      <c r="ET138" s="32" t="str">
        <f t="shared" si="182"/>
        <v/>
      </c>
      <c r="EU138" s="243" t="str">
        <f t="shared" si="183"/>
        <v/>
      </c>
      <c r="EV138" s="243" t="str">
        <f>IF($B138="","",IF(EQ138="out",-(EU138*$I138*(2*ABS(ET138)/Air!$D$14)^0.5),(EU138*$I138*(2*ABS(ET138)/Air!$C$14)^0.5)))</f>
        <v/>
      </c>
      <c r="EW138" s="32" t="str">
        <f t="shared" si="184"/>
        <v/>
      </c>
      <c r="EX138" s="259" t="str">
        <f t="shared" si="221"/>
        <v/>
      </c>
    </row>
    <row r="139" spans="1:154" customFormat="1" x14ac:dyDescent="0.2">
      <c r="A139" s="61"/>
      <c r="B139" s="247"/>
      <c r="C139" s="247"/>
      <c r="D139" s="247"/>
      <c r="E139" s="247"/>
      <c r="F139" s="247"/>
      <c r="G139" s="239"/>
      <c r="H139" s="239"/>
      <c r="I139" s="239"/>
      <c r="J139" s="239"/>
      <c r="K139" s="239"/>
      <c r="L139" s="62"/>
      <c r="M139" s="247"/>
      <c r="N139" s="247"/>
      <c r="O139" s="63"/>
      <c r="P139" s="92" t="str">
        <f t="shared" si="185"/>
        <v/>
      </c>
      <c r="Q139" s="93" t="str">
        <f t="shared" si="138"/>
        <v/>
      </c>
      <c r="R139" s="99" t="str">
        <f t="shared" si="186"/>
        <v/>
      </c>
      <c r="S139" s="100" t="str">
        <f t="shared" si="187"/>
        <v/>
      </c>
      <c r="T139" s="95" t="str">
        <f t="shared" si="188"/>
        <v/>
      </c>
      <c r="U139" s="231"/>
      <c r="V139" s="124" t="str">
        <f t="shared" si="189"/>
        <v/>
      </c>
      <c r="W139" s="125" t="str">
        <f t="shared" si="133"/>
        <v/>
      </c>
      <c r="X139" s="126" t="str">
        <f t="shared" si="190"/>
        <v/>
      </c>
      <c r="Y139" s="126" t="str">
        <f>IF($B139="","",VLOOKUP(X139,Depth!$A$4:$B$1004,2,1))</f>
        <v/>
      </c>
      <c r="Z139" s="127" t="str">
        <f t="shared" si="134"/>
        <v/>
      </c>
      <c r="AA139" s="128" t="str">
        <f t="shared" si="135"/>
        <v/>
      </c>
      <c r="AB139" s="129" t="str">
        <f t="shared" si="191"/>
        <v/>
      </c>
      <c r="AC139" s="129" t="str">
        <f t="shared" si="136"/>
        <v/>
      </c>
      <c r="AD139" s="31" t="str">
        <f t="shared" si="192"/>
        <v/>
      </c>
      <c r="AE139" s="128" t="str">
        <f t="shared" si="193"/>
        <v/>
      </c>
      <c r="AF139" s="130" t="str">
        <f t="shared" si="194"/>
        <v/>
      </c>
      <c r="AG139" s="122" t="str">
        <f t="shared" si="195"/>
        <v/>
      </c>
      <c r="AH139" s="131" t="str">
        <f t="shared" si="137"/>
        <v/>
      </c>
      <c r="AI139" s="132" t="str">
        <f t="shared" si="196"/>
        <v/>
      </c>
      <c r="AJ139" s="128"/>
      <c r="AK139" s="159" t="str">
        <f t="shared" si="197"/>
        <v/>
      </c>
      <c r="AL139" s="128" t="str">
        <f t="shared" si="198"/>
        <v/>
      </c>
      <c r="AM139" s="128" t="str">
        <f t="shared" si="199"/>
        <v/>
      </c>
      <c r="AN139" s="128" t="str">
        <f t="shared" si="200"/>
        <v/>
      </c>
      <c r="AO139" s="128" t="str">
        <f t="shared" si="139"/>
        <v/>
      </c>
      <c r="AP139" s="160" t="str">
        <f t="shared" si="201"/>
        <v/>
      </c>
      <c r="AQ139" s="31"/>
      <c r="AR139" s="174" t="str">
        <f>IF($B139="","",Air!$C$17*((J139-K139)/10)^Air!$C$28)</f>
        <v/>
      </c>
      <c r="AS139" s="36" t="str">
        <f>IF($B139="","",IF(E$8=B139,E$7,Air!$C$14/2*AR139^2))</f>
        <v/>
      </c>
      <c r="AT139" s="32" t="str">
        <f t="shared" si="202"/>
        <v/>
      </c>
      <c r="AU139" s="32" t="str">
        <f t="shared" si="203"/>
        <v/>
      </c>
      <c r="AV139" s="32" t="str">
        <f>IF($B139="","",Air!$I$11-AU139*Air!$C$14*Air!$I$10-AS139)</f>
        <v/>
      </c>
      <c r="AW139" s="175" t="str">
        <f t="shared" si="204"/>
        <v/>
      </c>
      <c r="AX139" s="175" t="str">
        <f>IF($B139="","",AW139*Air!$C$14*Air!$I$10)</f>
        <v/>
      </c>
      <c r="AY139" s="176" t="str">
        <f>IF($B139="","",AW139*Air!$D$14*Air!$I$10)</f>
        <v/>
      </c>
      <c r="AZ139" s="62"/>
      <c r="BA139" s="250" t="str">
        <f t="shared" si="140"/>
        <v/>
      </c>
      <c r="BB139" s="128" t="str">
        <f t="shared" si="205"/>
        <v/>
      </c>
      <c r="BC139" s="31" t="str">
        <f t="shared" si="206"/>
        <v/>
      </c>
      <c r="BD139" s="251" t="str">
        <f>IF($B139="","",$AO139*ABS(BC139)/Air!$M$8)</f>
        <v/>
      </c>
      <c r="BE139" s="31" t="str">
        <f t="shared" si="141"/>
        <v/>
      </c>
      <c r="BF139" s="251" t="str">
        <f>IF($B139="","",$AO139*ABS($AF139-BC139)/Air!$M$8)</f>
        <v/>
      </c>
      <c r="BG139" s="31" t="str">
        <f t="shared" si="142"/>
        <v/>
      </c>
      <c r="BH139" s="252" t="str">
        <f t="shared" si="143"/>
        <v/>
      </c>
      <c r="BI139" s="32" t="str">
        <f>IF($B139="","",(($AF139-BC139)/ABS($AF139-BC139))*Air!$D$14*BH139/2*(($AF139-BC139)^2)*$AI139*$C139)</f>
        <v/>
      </c>
      <c r="BJ139" s="32" t="str">
        <f>IF($B139="","",(-BC139/ABS(BC139))*Air!$D$14*BE139/8*(BC139^2)*$AM139*$C139)</f>
        <v/>
      </c>
      <c r="BK139" s="32" t="str">
        <f>IF($B139="","",$AK139*$C139*$E139*Air!$D$14*Air!$I$10)</f>
        <v/>
      </c>
      <c r="BL139" s="32" t="str">
        <f t="shared" si="207"/>
        <v/>
      </c>
      <c r="BM139" s="32" t="str">
        <f t="shared" si="144"/>
        <v/>
      </c>
      <c r="BN139" s="32" t="str">
        <f t="shared" si="208"/>
        <v/>
      </c>
      <c r="BO139" s="254" t="str">
        <f t="shared" si="145"/>
        <v/>
      </c>
      <c r="BP139" s="243"/>
      <c r="BQ139" s="243"/>
      <c r="BR139" s="32" t="str">
        <f t="shared" si="146"/>
        <v/>
      </c>
      <c r="BS139" s="243" t="str">
        <f t="shared" si="147"/>
        <v/>
      </c>
      <c r="BT139" s="243" t="str">
        <f>IF($B139="","",IF(BO139="out",-(BS139*$I139*(2*ABS(BR139)/Air!$D$14)^0.5),(BS139*$I139*(2*ABS(BR139)/Air!$C$14)^0.5)))</f>
        <v/>
      </c>
      <c r="BU139" s="32" t="str">
        <f t="shared" si="148"/>
        <v/>
      </c>
      <c r="BV139" s="217" t="str">
        <f t="shared" si="209"/>
        <v/>
      </c>
      <c r="BW139" s="31" t="str">
        <f t="shared" si="149"/>
        <v/>
      </c>
      <c r="BX139" s="251" t="str">
        <f>IF($B139="","",$AO139*ABS(BW139)/Air!$M$8)</f>
        <v/>
      </c>
      <c r="BY139" s="31" t="str">
        <f t="shared" si="150"/>
        <v/>
      </c>
      <c r="BZ139" s="251" t="str">
        <f>IF($B139="","",$AO139*ABS($AF139-BW139)/Air!$M$8)</f>
        <v/>
      </c>
      <c r="CA139" s="31" t="str">
        <f t="shared" si="151"/>
        <v/>
      </c>
      <c r="CB139" s="31" t="str">
        <f t="shared" si="152"/>
        <v/>
      </c>
      <c r="CC139" s="32" t="str">
        <f>IF($B139="","",(($AF139-BW139)/ABS($AF139-BW139))*Air!$D$14*CB139/2*(($AF139-BW139)^2)*$AI139*$C139)</f>
        <v/>
      </c>
      <c r="CD139" s="32" t="str">
        <f>IF($B139="","",(-BW139/ABS(BW139))*Air!$D$14*BY139/8*(BW139^2)*$AM139*$C139)</f>
        <v/>
      </c>
      <c r="CE139" s="32" t="str">
        <f>IF($B139="","",$AK139*$C139*$E139*Air!$D$14*Air!$I$10)</f>
        <v/>
      </c>
      <c r="CF139" s="32" t="str">
        <f t="shared" si="210"/>
        <v/>
      </c>
      <c r="CG139" s="32" t="str">
        <f t="shared" si="153"/>
        <v/>
      </c>
      <c r="CH139" s="32" t="str">
        <f t="shared" si="211"/>
        <v/>
      </c>
      <c r="CI139" s="254" t="str">
        <f t="shared" si="154"/>
        <v/>
      </c>
      <c r="CJ139" s="243"/>
      <c r="CK139" s="243"/>
      <c r="CL139" s="32" t="str">
        <f t="shared" si="155"/>
        <v/>
      </c>
      <c r="CM139" s="243" t="str">
        <f t="shared" si="156"/>
        <v/>
      </c>
      <c r="CN139" s="243" t="str">
        <f>IF($B139="","",IF(CI139="out",-(CM139*$I139*(2*ABS(CL139)/Air!$D$14)^0.5),(CM139*$I139*(2*ABS(CL139)/Air!$C$14)^0.5)))</f>
        <v/>
      </c>
      <c r="CO139" s="32" t="str">
        <f t="shared" si="157"/>
        <v/>
      </c>
      <c r="CP139" s="217" t="str">
        <f t="shared" si="212"/>
        <v/>
      </c>
      <c r="CQ139" s="31" t="str">
        <f t="shared" si="158"/>
        <v/>
      </c>
      <c r="CR139" s="251" t="str">
        <f>IF($B139="","",$AO139*ABS(CQ139)/Air!$M$8)</f>
        <v/>
      </c>
      <c r="CS139" s="31" t="str">
        <f t="shared" si="159"/>
        <v/>
      </c>
      <c r="CT139" s="251" t="str">
        <f>IF($B139="","",$AO139*ABS($AF139-CQ139)/Air!$M$8)</f>
        <v/>
      </c>
      <c r="CU139" s="31" t="str">
        <f t="shared" si="160"/>
        <v/>
      </c>
      <c r="CV139" s="31" t="str">
        <f t="shared" si="161"/>
        <v/>
      </c>
      <c r="CW139" s="32" t="str">
        <f>IF($B139="","",(($AF139-CQ139)/ABS($AF139-CQ139))*Air!$D$14*CV139/2*(($AF139-CQ139)^2)*$AI139*$C139)</f>
        <v/>
      </c>
      <c r="CX139" s="32" t="str">
        <f>IF($B139="","",(-CQ139/ABS(CQ139))*Air!$D$14*CS139/8*(CQ139^2)*$AM139*$C139)</f>
        <v/>
      </c>
      <c r="CY139" s="32" t="str">
        <f>IF($B139="","",$AK139*$C139*$E139*Air!$D$14*Air!$I$10)</f>
        <v/>
      </c>
      <c r="CZ139" s="32" t="str">
        <f t="shared" si="213"/>
        <v/>
      </c>
      <c r="DA139" s="32" t="str">
        <f t="shared" si="162"/>
        <v/>
      </c>
      <c r="DB139" s="32" t="str">
        <f t="shared" si="214"/>
        <v/>
      </c>
      <c r="DC139" s="254" t="str">
        <f t="shared" si="163"/>
        <v/>
      </c>
      <c r="DD139" s="243"/>
      <c r="DE139" s="243"/>
      <c r="DF139" s="32" t="str">
        <f t="shared" si="164"/>
        <v/>
      </c>
      <c r="DG139" s="243" t="str">
        <f t="shared" si="165"/>
        <v/>
      </c>
      <c r="DH139" s="243" t="str">
        <f>IF($B139="","",IF(DC139="out",-(DG139*$I139*(2*ABS(DF139)/Air!$D$14)^0.5),(DG139*$I139*(2*ABS(DF139)/Air!$C$14)^0.5)))</f>
        <v/>
      </c>
      <c r="DI139" s="32" t="str">
        <f t="shared" si="166"/>
        <v/>
      </c>
      <c r="DJ139" s="217" t="str">
        <f t="shared" si="215"/>
        <v/>
      </c>
      <c r="DK139" s="31" t="str">
        <f t="shared" si="167"/>
        <v/>
      </c>
      <c r="DL139" s="251" t="str">
        <f>IF($B139="","",$AO139*ABS(DK139)/Air!$M$8)</f>
        <v/>
      </c>
      <c r="DM139" s="31" t="str">
        <f t="shared" si="168"/>
        <v/>
      </c>
      <c r="DN139" s="251" t="str">
        <f>IF($B139="","",$AO139*ABS($AF139-DK139)/Air!$M$8)</f>
        <v/>
      </c>
      <c r="DO139" s="31" t="str">
        <f t="shared" si="169"/>
        <v/>
      </c>
      <c r="DP139" s="31" t="str">
        <f t="shared" si="170"/>
        <v/>
      </c>
      <c r="DQ139" s="32" t="str">
        <f>IF($B139="","",(($AF139-DK139)/ABS($AF139-DK139))*Air!$D$14*DP139/2*(($AF139-DK139)^2)*$AI139*$C139)</f>
        <v/>
      </c>
      <c r="DR139" s="32" t="str">
        <f>IF($B139="","",(-DK139/ABS(DK139))*Air!$D$14*DM139/8*(DK139^2)*$AM139*$C139)</f>
        <v/>
      </c>
      <c r="DS139" s="32" t="str">
        <f>IF($B139="","",$AK139*$C139*$E139*Air!$D$14*Air!$I$10)</f>
        <v/>
      </c>
      <c r="DT139" s="32" t="str">
        <f t="shared" si="216"/>
        <v/>
      </c>
      <c r="DU139" s="32" t="str">
        <f t="shared" si="171"/>
        <v/>
      </c>
      <c r="DV139" s="32" t="str">
        <f t="shared" si="217"/>
        <v/>
      </c>
      <c r="DW139" s="254" t="str">
        <f t="shared" si="172"/>
        <v/>
      </c>
      <c r="DX139" s="243"/>
      <c r="DY139" s="243"/>
      <c r="DZ139" s="32" t="str">
        <f t="shared" si="173"/>
        <v/>
      </c>
      <c r="EA139" s="243" t="str">
        <f t="shared" si="174"/>
        <v/>
      </c>
      <c r="EB139" s="243" t="str">
        <f>IF($B139="","",IF(DW139="out",-(EA139*$I139*(2*ABS(DZ139)/Air!$D$14)^0.5),(EA139*$I139*(2*ABS(DZ139)/Air!$C$14)^0.5)))</f>
        <v/>
      </c>
      <c r="EC139" s="32" t="str">
        <f t="shared" si="175"/>
        <v/>
      </c>
      <c r="ED139" s="217" t="str">
        <f t="shared" si="218"/>
        <v/>
      </c>
      <c r="EE139" s="31" t="str">
        <f t="shared" si="176"/>
        <v/>
      </c>
      <c r="EF139" s="251" t="str">
        <f>IF($B139="","",$AO139*ABS(EE139)/Air!$M$8)</f>
        <v/>
      </c>
      <c r="EG139" s="31" t="str">
        <f t="shared" si="177"/>
        <v/>
      </c>
      <c r="EH139" s="251" t="str">
        <f>IF($B139="","",$AO139*ABS($AF139-EE139)/Air!$M$8)</f>
        <v/>
      </c>
      <c r="EI139" s="31" t="str">
        <f t="shared" si="178"/>
        <v/>
      </c>
      <c r="EJ139" s="31" t="str">
        <f t="shared" si="179"/>
        <v/>
      </c>
      <c r="EK139" s="32" t="str">
        <f>IF($B139="","",(($AF139-EE139)/ABS($AF139-EE139))*Air!$D$14*EJ139/2*(($AF139-EE139)^2)*$AI139*$C139)</f>
        <v/>
      </c>
      <c r="EL139" s="32" t="str">
        <f>IF($B139="","",(-EE139/ABS(EE139))*Air!$D$14*EG139/8*(EE139^2)*$AM139*$C139)</f>
        <v/>
      </c>
      <c r="EM139" s="32" t="str">
        <f>IF($B139="","",$AK139*$C139*$E139*Air!$D$14*Air!$I$10)</f>
        <v/>
      </c>
      <c r="EN139" s="32" t="str">
        <f t="shared" si="219"/>
        <v/>
      </c>
      <c r="EO139" s="32" t="str">
        <f t="shared" si="180"/>
        <v/>
      </c>
      <c r="EP139" s="32" t="str">
        <f t="shared" si="220"/>
        <v/>
      </c>
      <c r="EQ139" s="254" t="str">
        <f t="shared" si="181"/>
        <v/>
      </c>
      <c r="ER139" s="243"/>
      <c r="ES139" s="243"/>
      <c r="ET139" s="32" t="str">
        <f t="shared" si="182"/>
        <v/>
      </c>
      <c r="EU139" s="243" t="str">
        <f t="shared" si="183"/>
        <v/>
      </c>
      <c r="EV139" s="243" t="str">
        <f>IF($B139="","",IF(EQ139="out",-(EU139*$I139*(2*ABS(ET139)/Air!$D$14)^0.5),(EU139*$I139*(2*ABS(ET139)/Air!$C$14)^0.5)))</f>
        <v/>
      </c>
      <c r="EW139" s="32" t="str">
        <f t="shared" si="184"/>
        <v/>
      </c>
      <c r="EX139" s="259" t="str">
        <f t="shared" si="221"/>
        <v/>
      </c>
    </row>
    <row r="140" spans="1:154" customFormat="1" x14ac:dyDescent="0.2">
      <c r="A140" s="61"/>
      <c r="B140" s="247"/>
      <c r="C140" s="247"/>
      <c r="D140" s="247"/>
      <c r="E140" s="247"/>
      <c r="F140" s="247"/>
      <c r="G140" s="239"/>
      <c r="H140" s="239"/>
      <c r="I140" s="239"/>
      <c r="J140" s="239"/>
      <c r="K140" s="239"/>
      <c r="L140" s="62"/>
      <c r="M140" s="247"/>
      <c r="N140" s="247"/>
      <c r="O140" s="63"/>
      <c r="P140" s="92" t="str">
        <f t="shared" si="185"/>
        <v/>
      </c>
      <c r="Q140" s="93" t="str">
        <f t="shared" si="138"/>
        <v/>
      </c>
      <c r="R140" s="99" t="str">
        <f t="shared" si="186"/>
        <v/>
      </c>
      <c r="S140" s="100" t="str">
        <f t="shared" si="187"/>
        <v/>
      </c>
      <c r="T140" s="95" t="str">
        <f t="shared" si="188"/>
        <v/>
      </c>
      <c r="U140" s="231"/>
      <c r="V140" s="124" t="str">
        <f t="shared" si="189"/>
        <v/>
      </c>
      <c r="W140" s="125" t="str">
        <f t="shared" si="133"/>
        <v/>
      </c>
      <c r="X140" s="126" t="str">
        <f t="shared" si="190"/>
        <v/>
      </c>
      <c r="Y140" s="126" t="str">
        <f>IF($B140="","",VLOOKUP(X140,Depth!$A$4:$B$1004,2,1))</f>
        <v/>
      </c>
      <c r="Z140" s="127" t="str">
        <f t="shared" si="134"/>
        <v/>
      </c>
      <c r="AA140" s="128" t="str">
        <f t="shared" si="135"/>
        <v/>
      </c>
      <c r="AB140" s="129" t="str">
        <f t="shared" si="191"/>
        <v/>
      </c>
      <c r="AC140" s="129" t="str">
        <f t="shared" si="136"/>
        <v/>
      </c>
      <c r="AD140" s="31" t="str">
        <f t="shared" si="192"/>
        <v/>
      </c>
      <c r="AE140" s="128" t="str">
        <f t="shared" si="193"/>
        <v/>
      </c>
      <c r="AF140" s="130" t="str">
        <f t="shared" si="194"/>
        <v/>
      </c>
      <c r="AG140" s="122" t="str">
        <f t="shared" si="195"/>
        <v/>
      </c>
      <c r="AH140" s="131" t="str">
        <f t="shared" si="137"/>
        <v/>
      </c>
      <c r="AI140" s="132" t="str">
        <f t="shared" si="196"/>
        <v/>
      </c>
      <c r="AJ140" s="128"/>
      <c r="AK140" s="159" t="str">
        <f t="shared" si="197"/>
        <v/>
      </c>
      <c r="AL140" s="128" t="str">
        <f t="shared" si="198"/>
        <v/>
      </c>
      <c r="AM140" s="128" t="str">
        <f t="shared" si="199"/>
        <v/>
      </c>
      <c r="AN140" s="128" t="str">
        <f t="shared" si="200"/>
        <v/>
      </c>
      <c r="AO140" s="128" t="str">
        <f t="shared" si="139"/>
        <v/>
      </c>
      <c r="AP140" s="160" t="str">
        <f t="shared" si="201"/>
        <v/>
      </c>
      <c r="AQ140" s="31"/>
      <c r="AR140" s="174" t="str">
        <f>IF($B140="","",Air!$C$17*((J140-K140)/10)^Air!$C$28)</f>
        <v/>
      </c>
      <c r="AS140" s="36" t="str">
        <f>IF($B140="","",IF(E$8=B140,E$7,Air!$C$14/2*AR140^2))</f>
        <v/>
      </c>
      <c r="AT140" s="32" t="str">
        <f t="shared" si="202"/>
        <v/>
      </c>
      <c r="AU140" s="32" t="str">
        <f t="shared" si="203"/>
        <v/>
      </c>
      <c r="AV140" s="32" t="str">
        <f>IF($B140="","",Air!$I$11-AU140*Air!$C$14*Air!$I$10-AS140)</f>
        <v/>
      </c>
      <c r="AW140" s="175" t="str">
        <f t="shared" si="204"/>
        <v/>
      </c>
      <c r="AX140" s="175" t="str">
        <f>IF($B140="","",AW140*Air!$C$14*Air!$I$10)</f>
        <v/>
      </c>
      <c r="AY140" s="176" t="str">
        <f>IF($B140="","",AW140*Air!$D$14*Air!$I$10)</f>
        <v/>
      </c>
      <c r="AZ140" s="62"/>
      <c r="BA140" s="250" t="str">
        <f t="shared" si="140"/>
        <v/>
      </c>
      <c r="BB140" s="128" t="str">
        <f t="shared" si="205"/>
        <v/>
      </c>
      <c r="BC140" s="31" t="str">
        <f t="shared" si="206"/>
        <v/>
      </c>
      <c r="BD140" s="251" t="str">
        <f>IF($B140="","",$AO140*ABS(BC140)/Air!$M$8)</f>
        <v/>
      </c>
      <c r="BE140" s="31" t="str">
        <f t="shared" si="141"/>
        <v/>
      </c>
      <c r="BF140" s="251" t="str">
        <f>IF($B140="","",$AO140*ABS($AF140-BC140)/Air!$M$8)</f>
        <v/>
      </c>
      <c r="BG140" s="31" t="str">
        <f t="shared" si="142"/>
        <v/>
      </c>
      <c r="BH140" s="252" t="str">
        <f t="shared" si="143"/>
        <v/>
      </c>
      <c r="BI140" s="32" t="str">
        <f>IF($B140="","",(($AF140-BC140)/ABS($AF140-BC140))*Air!$D$14*BH140/2*(($AF140-BC140)^2)*$AI140*$C140)</f>
        <v/>
      </c>
      <c r="BJ140" s="32" t="str">
        <f>IF($B140="","",(-BC140/ABS(BC140))*Air!$D$14*BE140/8*(BC140^2)*$AM140*$C140)</f>
        <v/>
      </c>
      <c r="BK140" s="32" t="str">
        <f>IF($B140="","",$AK140*$C140*$E140*Air!$D$14*Air!$I$10)</f>
        <v/>
      </c>
      <c r="BL140" s="32" t="str">
        <f t="shared" si="207"/>
        <v/>
      </c>
      <c r="BM140" s="32" t="str">
        <f t="shared" si="144"/>
        <v/>
      </c>
      <c r="BN140" s="32" t="str">
        <f t="shared" si="208"/>
        <v/>
      </c>
      <c r="BO140" s="254" t="str">
        <f t="shared" si="145"/>
        <v/>
      </c>
      <c r="BP140" s="243"/>
      <c r="BQ140" s="243"/>
      <c r="BR140" s="32" t="str">
        <f t="shared" si="146"/>
        <v/>
      </c>
      <c r="BS140" s="243" t="str">
        <f t="shared" si="147"/>
        <v/>
      </c>
      <c r="BT140" s="243" t="str">
        <f>IF($B140="","",IF(BO140="out",-(BS140*$I140*(2*ABS(BR140)/Air!$D$14)^0.5),(BS140*$I140*(2*ABS(BR140)/Air!$C$14)^0.5)))</f>
        <v/>
      </c>
      <c r="BU140" s="32" t="str">
        <f t="shared" si="148"/>
        <v/>
      </c>
      <c r="BV140" s="217" t="str">
        <f t="shared" si="209"/>
        <v/>
      </c>
      <c r="BW140" s="31" t="str">
        <f t="shared" si="149"/>
        <v/>
      </c>
      <c r="BX140" s="251" t="str">
        <f>IF($B140="","",$AO140*ABS(BW140)/Air!$M$8)</f>
        <v/>
      </c>
      <c r="BY140" s="31" t="str">
        <f t="shared" si="150"/>
        <v/>
      </c>
      <c r="BZ140" s="251" t="str">
        <f>IF($B140="","",$AO140*ABS($AF140-BW140)/Air!$M$8)</f>
        <v/>
      </c>
      <c r="CA140" s="31" t="str">
        <f t="shared" si="151"/>
        <v/>
      </c>
      <c r="CB140" s="31" t="str">
        <f t="shared" si="152"/>
        <v/>
      </c>
      <c r="CC140" s="32" t="str">
        <f>IF($B140="","",(($AF140-BW140)/ABS($AF140-BW140))*Air!$D$14*CB140/2*(($AF140-BW140)^2)*$AI140*$C140)</f>
        <v/>
      </c>
      <c r="CD140" s="32" t="str">
        <f>IF($B140="","",(-BW140/ABS(BW140))*Air!$D$14*BY140/8*(BW140^2)*$AM140*$C140)</f>
        <v/>
      </c>
      <c r="CE140" s="32" t="str">
        <f>IF($B140="","",$AK140*$C140*$E140*Air!$D$14*Air!$I$10)</f>
        <v/>
      </c>
      <c r="CF140" s="32" t="str">
        <f t="shared" si="210"/>
        <v/>
      </c>
      <c r="CG140" s="32" t="str">
        <f t="shared" si="153"/>
        <v/>
      </c>
      <c r="CH140" s="32" t="str">
        <f t="shared" si="211"/>
        <v/>
      </c>
      <c r="CI140" s="254" t="str">
        <f t="shared" si="154"/>
        <v/>
      </c>
      <c r="CJ140" s="243"/>
      <c r="CK140" s="243"/>
      <c r="CL140" s="32" t="str">
        <f t="shared" si="155"/>
        <v/>
      </c>
      <c r="CM140" s="243" t="str">
        <f t="shared" si="156"/>
        <v/>
      </c>
      <c r="CN140" s="243" t="str">
        <f>IF($B140="","",IF(CI140="out",-(CM140*$I140*(2*ABS(CL140)/Air!$D$14)^0.5),(CM140*$I140*(2*ABS(CL140)/Air!$C$14)^0.5)))</f>
        <v/>
      </c>
      <c r="CO140" s="32" t="str">
        <f t="shared" si="157"/>
        <v/>
      </c>
      <c r="CP140" s="217" t="str">
        <f t="shared" si="212"/>
        <v/>
      </c>
      <c r="CQ140" s="31" t="str">
        <f t="shared" si="158"/>
        <v/>
      </c>
      <c r="CR140" s="251" t="str">
        <f>IF($B140="","",$AO140*ABS(CQ140)/Air!$M$8)</f>
        <v/>
      </c>
      <c r="CS140" s="31" t="str">
        <f t="shared" si="159"/>
        <v/>
      </c>
      <c r="CT140" s="251" t="str">
        <f>IF($B140="","",$AO140*ABS($AF140-CQ140)/Air!$M$8)</f>
        <v/>
      </c>
      <c r="CU140" s="31" t="str">
        <f t="shared" si="160"/>
        <v/>
      </c>
      <c r="CV140" s="31" t="str">
        <f t="shared" si="161"/>
        <v/>
      </c>
      <c r="CW140" s="32" t="str">
        <f>IF($B140="","",(($AF140-CQ140)/ABS($AF140-CQ140))*Air!$D$14*CV140/2*(($AF140-CQ140)^2)*$AI140*$C140)</f>
        <v/>
      </c>
      <c r="CX140" s="32" t="str">
        <f>IF($B140="","",(-CQ140/ABS(CQ140))*Air!$D$14*CS140/8*(CQ140^2)*$AM140*$C140)</f>
        <v/>
      </c>
      <c r="CY140" s="32" t="str">
        <f>IF($B140="","",$AK140*$C140*$E140*Air!$D$14*Air!$I$10)</f>
        <v/>
      </c>
      <c r="CZ140" s="32" t="str">
        <f t="shared" si="213"/>
        <v/>
      </c>
      <c r="DA140" s="32" t="str">
        <f t="shared" si="162"/>
        <v/>
      </c>
      <c r="DB140" s="32" t="str">
        <f t="shared" si="214"/>
        <v/>
      </c>
      <c r="DC140" s="254" t="str">
        <f t="shared" si="163"/>
        <v/>
      </c>
      <c r="DD140" s="243"/>
      <c r="DE140" s="243"/>
      <c r="DF140" s="32" t="str">
        <f t="shared" si="164"/>
        <v/>
      </c>
      <c r="DG140" s="243" t="str">
        <f t="shared" si="165"/>
        <v/>
      </c>
      <c r="DH140" s="243" t="str">
        <f>IF($B140="","",IF(DC140="out",-(DG140*$I140*(2*ABS(DF140)/Air!$D$14)^0.5),(DG140*$I140*(2*ABS(DF140)/Air!$C$14)^0.5)))</f>
        <v/>
      </c>
      <c r="DI140" s="32" t="str">
        <f t="shared" si="166"/>
        <v/>
      </c>
      <c r="DJ140" s="217" t="str">
        <f t="shared" si="215"/>
        <v/>
      </c>
      <c r="DK140" s="31" t="str">
        <f t="shared" si="167"/>
        <v/>
      </c>
      <c r="DL140" s="251" t="str">
        <f>IF($B140="","",$AO140*ABS(DK140)/Air!$M$8)</f>
        <v/>
      </c>
      <c r="DM140" s="31" t="str">
        <f t="shared" si="168"/>
        <v/>
      </c>
      <c r="DN140" s="251" t="str">
        <f>IF($B140="","",$AO140*ABS($AF140-DK140)/Air!$M$8)</f>
        <v/>
      </c>
      <c r="DO140" s="31" t="str">
        <f t="shared" si="169"/>
        <v/>
      </c>
      <c r="DP140" s="31" t="str">
        <f t="shared" si="170"/>
        <v/>
      </c>
      <c r="DQ140" s="32" t="str">
        <f>IF($B140="","",(($AF140-DK140)/ABS($AF140-DK140))*Air!$D$14*DP140/2*(($AF140-DK140)^2)*$AI140*$C140)</f>
        <v/>
      </c>
      <c r="DR140" s="32" t="str">
        <f>IF($B140="","",(-DK140/ABS(DK140))*Air!$D$14*DM140/8*(DK140^2)*$AM140*$C140)</f>
        <v/>
      </c>
      <c r="DS140" s="32" t="str">
        <f>IF($B140="","",$AK140*$C140*$E140*Air!$D$14*Air!$I$10)</f>
        <v/>
      </c>
      <c r="DT140" s="32" t="str">
        <f t="shared" si="216"/>
        <v/>
      </c>
      <c r="DU140" s="32" t="str">
        <f t="shared" si="171"/>
        <v/>
      </c>
      <c r="DV140" s="32" t="str">
        <f t="shared" si="217"/>
        <v/>
      </c>
      <c r="DW140" s="254" t="str">
        <f t="shared" si="172"/>
        <v/>
      </c>
      <c r="DX140" s="243"/>
      <c r="DY140" s="243"/>
      <c r="DZ140" s="32" t="str">
        <f t="shared" si="173"/>
        <v/>
      </c>
      <c r="EA140" s="243" t="str">
        <f t="shared" si="174"/>
        <v/>
      </c>
      <c r="EB140" s="243" t="str">
        <f>IF($B140="","",IF(DW140="out",-(EA140*$I140*(2*ABS(DZ140)/Air!$D$14)^0.5),(EA140*$I140*(2*ABS(DZ140)/Air!$C$14)^0.5)))</f>
        <v/>
      </c>
      <c r="EC140" s="32" t="str">
        <f t="shared" si="175"/>
        <v/>
      </c>
      <c r="ED140" s="217" t="str">
        <f t="shared" si="218"/>
        <v/>
      </c>
      <c r="EE140" s="31" t="str">
        <f t="shared" si="176"/>
        <v/>
      </c>
      <c r="EF140" s="251" t="str">
        <f>IF($B140="","",$AO140*ABS(EE140)/Air!$M$8)</f>
        <v/>
      </c>
      <c r="EG140" s="31" t="str">
        <f t="shared" si="177"/>
        <v/>
      </c>
      <c r="EH140" s="251" t="str">
        <f>IF($B140="","",$AO140*ABS($AF140-EE140)/Air!$M$8)</f>
        <v/>
      </c>
      <c r="EI140" s="31" t="str">
        <f t="shared" si="178"/>
        <v/>
      </c>
      <c r="EJ140" s="31" t="str">
        <f t="shared" si="179"/>
        <v/>
      </c>
      <c r="EK140" s="32" t="str">
        <f>IF($B140="","",(($AF140-EE140)/ABS($AF140-EE140))*Air!$D$14*EJ140/2*(($AF140-EE140)^2)*$AI140*$C140)</f>
        <v/>
      </c>
      <c r="EL140" s="32" t="str">
        <f>IF($B140="","",(-EE140/ABS(EE140))*Air!$D$14*EG140/8*(EE140^2)*$AM140*$C140)</f>
        <v/>
      </c>
      <c r="EM140" s="32" t="str">
        <f>IF($B140="","",$AK140*$C140*$E140*Air!$D$14*Air!$I$10)</f>
        <v/>
      </c>
      <c r="EN140" s="32" t="str">
        <f t="shared" si="219"/>
        <v/>
      </c>
      <c r="EO140" s="32" t="str">
        <f t="shared" si="180"/>
        <v/>
      </c>
      <c r="EP140" s="32" t="str">
        <f t="shared" si="220"/>
        <v/>
      </c>
      <c r="EQ140" s="254" t="str">
        <f t="shared" si="181"/>
        <v/>
      </c>
      <c r="ER140" s="243"/>
      <c r="ES140" s="243"/>
      <c r="ET140" s="32" t="str">
        <f t="shared" si="182"/>
        <v/>
      </c>
      <c r="EU140" s="243" t="str">
        <f t="shared" si="183"/>
        <v/>
      </c>
      <c r="EV140" s="243" t="str">
        <f>IF($B140="","",IF(EQ140="out",-(EU140*$I140*(2*ABS(ET140)/Air!$D$14)^0.5),(EU140*$I140*(2*ABS(ET140)/Air!$C$14)^0.5)))</f>
        <v/>
      </c>
      <c r="EW140" s="32" t="str">
        <f t="shared" si="184"/>
        <v/>
      </c>
      <c r="EX140" s="259" t="str">
        <f t="shared" si="221"/>
        <v/>
      </c>
    </row>
    <row r="141" spans="1:154" customFormat="1" x14ac:dyDescent="0.2">
      <c r="A141" s="61"/>
      <c r="B141" s="247"/>
      <c r="C141" s="247"/>
      <c r="D141" s="247"/>
      <c r="E141" s="247"/>
      <c r="F141" s="247"/>
      <c r="G141" s="239"/>
      <c r="H141" s="239"/>
      <c r="I141" s="239"/>
      <c r="J141" s="239"/>
      <c r="K141" s="239"/>
      <c r="L141" s="62"/>
      <c r="M141" s="247"/>
      <c r="N141" s="247"/>
      <c r="O141" s="63"/>
      <c r="P141" s="92" t="str">
        <f t="shared" si="185"/>
        <v/>
      </c>
      <c r="Q141" s="93" t="str">
        <f t="shared" si="138"/>
        <v/>
      </c>
      <c r="R141" s="99" t="str">
        <f t="shared" si="186"/>
        <v/>
      </c>
      <c r="S141" s="100" t="str">
        <f t="shared" si="187"/>
        <v/>
      </c>
      <c r="T141" s="95" t="str">
        <f t="shared" si="188"/>
        <v/>
      </c>
      <c r="U141" s="231"/>
      <c r="V141" s="124" t="str">
        <f t="shared" si="189"/>
        <v/>
      </c>
      <c r="W141" s="125" t="str">
        <f t="shared" si="133"/>
        <v/>
      </c>
      <c r="X141" s="126" t="str">
        <f t="shared" si="190"/>
        <v/>
      </c>
      <c r="Y141" s="126" t="str">
        <f>IF($B141="","",VLOOKUP(X141,Depth!$A$4:$B$1004,2,1))</f>
        <v/>
      </c>
      <c r="Z141" s="127" t="str">
        <f t="shared" si="134"/>
        <v/>
      </c>
      <c r="AA141" s="128" t="str">
        <f t="shared" si="135"/>
        <v/>
      </c>
      <c r="AB141" s="129" t="str">
        <f t="shared" si="191"/>
        <v/>
      </c>
      <c r="AC141" s="129" t="str">
        <f t="shared" si="136"/>
        <v/>
      </c>
      <c r="AD141" s="31" t="str">
        <f t="shared" si="192"/>
        <v/>
      </c>
      <c r="AE141" s="128" t="str">
        <f t="shared" si="193"/>
        <v/>
      </c>
      <c r="AF141" s="130" t="str">
        <f t="shared" si="194"/>
        <v/>
      </c>
      <c r="AG141" s="122" t="str">
        <f t="shared" si="195"/>
        <v/>
      </c>
      <c r="AH141" s="131" t="str">
        <f t="shared" si="137"/>
        <v/>
      </c>
      <c r="AI141" s="132" t="str">
        <f t="shared" si="196"/>
        <v/>
      </c>
      <c r="AJ141" s="128"/>
      <c r="AK141" s="159" t="str">
        <f t="shared" si="197"/>
        <v/>
      </c>
      <c r="AL141" s="128" t="str">
        <f t="shared" si="198"/>
        <v/>
      </c>
      <c r="AM141" s="128" t="str">
        <f t="shared" si="199"/>
        <v/>
      </c>
      <c r="AN141" s="128" t="str">
        <f t="shared" si="200"/>
        <v/>
      </c>
      <c r="AO141" s="128" t="str">
        <f t="shared" si="139"/>
        <v/>
      </c>
      <c r="AP141" s="160" t="str">
        <f t="shared" si="201"/>
        <v/>
      </c>
      <c r="AQ141" s="31"/>
      <c r="AR141" s="174" t="str">
        <f>IF($B141="","",Air!$C$17*((J141-K141)/10)^Air!$C$28)</f>
        <v/>
      </c>
      <c r="AS141" s="36" t="str">
        <f>IF($B141="","",IF(E$8=B141,E$7,Air!$C$14/2*AR141^2))</f>
        <v/>
      </c>
      <c r="AT141" s="32" t="str">
        <f t="shared" si="202"/>
        <v/>
      </c>
      <c r="AU141" s="32" t="str">
        <f t="shared" si="203"/>
        <v/>
      </c>
      <c r="AV141" s="32" t="str">
        <f>IF($B141="","",Air!$I$11-AU141*Air!$C$14*Air!$I$10-AS141)</f>
        <v/>
      </c>
      <c r="AW141" s="175" t="str">
        <f t="shared" si="204"/>
        <v/>
      </c>
      <c r="AX141" s="175" t="str">
        <f>IF($B141="","",AW141*Air!$C$14*Air!$I$10)</f>
        <v/>
      </c>
      <c r="AY141" s="176" t="str">
        <f>IF($B141="","",AW141*Air!$D$14*Air!$I$10)</f>
        <v/>
      </c>
      <c r="AZ141" s="62"/>
      <c r="BA141" s="250" t="str">
        <f t="shared" si="140"/>
        <v/>
      </c>
      <c r="BB141" s="128" t="str">
        <f t="shared" si="205"/>
        <v/>
      </c>
      <c r="BC141" s="31" t="str">
        <f t="shared" si="206"/>
        <v/>
      </c>
      <c r="BD141" s="251" t="str">
        <f>IF($B141="","",$AO141*ABS(BC141)/Air!$M$8)</f>
        <v/>
      </c>
      <c r="BE141" s="31" t="str">
        <f t="shared" si="141"/>
        <v/>
      </c>
      <c r="BF141" s="251" t="str">
        <f>IF($B141="","",$AO141*ABS($AF141-BC141)/Air!$M$8)</f>
        <v/>
      </c>
      <c r="BG141" s="31" t="str">
        <f t="shared" si="142"/>
        <v/>
      </c>
      <c r="BH141" s="252" t="str">
        <f t="shared" si="143"/>
        <v/>
      </c>
      <c r="BI141" s="32" t="str">
        <f>IF($B141="","",(($AF141-BC141)/ABS($AF141-BC141))*Air!$D$14*BH141/2*(($AF141-BC141)^2)*$AI141*$C141)</f>
        <v/>
      </c>
      <c r="BJ141" s="32" t="str">
        <f>IF($B141="","",(-BC141/ABS(BC141))*Air!$D$14*BE141/8*(BC141^2)*$AM141*$C141)</f>
        <v/>
      </c>
      <c r="BK141" s="32" t="str">
        <f>IF($B141="","",$AK141*$C141*$E141*Air!$D$14*Air!$I$10)</f>
        <v/>
      </c>
      <c r="BL141" s="32" t="str">
        <f t="shared" si="207"/>
        <v/>
      </c>
      <c r="BM141" s="32" t="str">
        <f t="shared" si="144"/>
        <v/>
      </c>
      <c r="BN141" s="32" t="str">
        <f t="shared" si="208"/>
        <v/>
      </c>
      <c r="BO141" s="254" t="str">
        <f t="shared" si="145"/>
        <v/>
      </c>
      <c r="BP141" s="243"/>
      <c r="BQ141" s="243"/>
      <c r="BR141" s="32" t="str">
        <f t="shared" si="146"/>
        <v/>
      </c>
      <c r="BS141" s="243" t="str">
        <f t="shared" si="147"/>
        <v/>
      </c>
      <c r="BT141" s="243" t="str">
        <f>IF($B141="","",IF(BO141="out",-(BS141*$I141*(2*ABS(BR141)/Air!$D$14)^0.5),(BS141*$I141*(2*ABS(BR141)/Air!$C$14)^0.5)))</f>
        <v/>
      </c>
      <c r="BU141" s="32" t="str">
        <f t="shared" si="148"/>
        <v/>
      </c>
      <c r="BV141" s="217" t="str">
        <f t="shared" si="209"/>
        <v/>
      </c>
      <c r="BW141" s="31" t="str">
        <f t="shared" si="149"/>
        <v/>
      </c>
      <c r="BX141" s="251" t="str">
        <f>IF($B141="","",$AO141*ABS(BW141)/Air!$M$8)</f>
        <v/>
      </c>
      <c r="BY141" s="31" t="str">
        <f t="shared" si="150"/>
        <v/>
      </c>
      <c r="BZ141" s="251" t="str">
        <f>IF($B141="","",$AO141*ABS($AF141-BW141)/Air!$M$8)</f>
        <v/>
      </c>
      <c r="CA141" s="31" t="str">
        <f t="shared" si="151"/>
        <v/>
      </c>
      <c r="CB141" s="31" t="str">
        <f t="shared" si="152"/>
        <v/>
      </c>
      <c r="CC141" s="32" t="str">
        <f>IF($B141="","",(($AF141-BW141)/ABS($AF141-BW141))*Air!$D$14*CB141/2*(($AF141-BW141)^2)*$AI141*$C141)</f>
        <v/>
      </c>
      <c r="CD141" s="32" t="str">
        <f>IF($B141="","",(-BW141/ABS(BW141))*Air!$D$14*BY141/8*(BW141^2)*$AM141*$C141)</f>
        <v/>
      </c>
      <c r="CE141" s="32" t="str">
        <f>IF($B141="","",$AK141*$C141*$E141*Air!$D$14*Air!$I$10)</f>
        <v/>
      </c>
      <c r="CF141" s="32" t="str">
        <f t="shared" si="210"/>
        <v/>
      </c>
      <c r="CG141" s="32" t="str">
        <f t="shared" si="153"/>
        <v/>
      </c>
      <c r="CH141" s="32" t="str">
        <f t="shared" si="211"/>
        <v/>
      </c>
      <c r="CI141" s="254" t="str">
        <f t="shared" si="154"/>
        <v/>
      </c>
      <c r="CJ141" s="243"/>
      <c r="CK141" s="243"/>
      <c r="CL141" s="32" t="str">
        <f t="shared" si="155"/>
        <v/>
      </c>
      <c r="CM141" s="243" t="str">
        <f t="shared" si="156"/>
        <v/>
      </c>
      <c r="CN141" s="243" t="str">
        <f>IF($B141="","",IF(CI141="out",-(CM141*$I141*(2*ABS(CL141)/Air!$D$14)^0.5),(CM141*$I141*(2*ABS(CL141)/Air!$C$14)^0.5)))</f>
        <v/>
      </c>
      <c r="CO141" s="32" t="str">
        <f t="shared" si="157"/>
        <v/>
      </c>
      <c r="CP141" s="217" t="str">
        <f t="shared" si="212"/>
        <v/>
      </c>
      <c r="CQ141" s="31" t="str">
        <f t="shared" si="158"/>
        <v/>
      </c>
      <c r="CR141" s="251" t="str">
        <f>IF($B141="","",$AO141*ABS(CQ141)/Air!$M$8)</f>
        <v/>
      </c>
      <c r="CS141" s="31" t="str">
        <f t="shared" si="159"/>
        <v/>
      </c>
      <c r="CT141" s="251" t="str">
        <f>IF($B141="","",$AO141*ABS($AF141-CQ141)/Air!$M$8)</f>
        <v/>
      </c>
      <c r="CU141" s="31" t="str">
        <f t="shared" si="160"/>
        <v/>
      </c>
      <c r="CV141" s="31" t="str">
        <f t="shared" si="161"/>
        <v/>
      </c>
      <c r="CW141" s="32" t="str">
        <f>IF($B141="","",(($AF141-CQ141)/ABS($AF141-CQ141))*Air!$D$14*CV141/2*(($AF141-CQ141)^2)*$AI141*$C141)</f>
        <v/>
      </c>
      <c r="CX141" s="32" t="str">
        <f>IF($B141="","",(-CQ141/ABS(CQ141))*Air!$D$14*CS141/8*(CQ141^2)*$AM141*$C141)</f>
        <v/>
      </c>
      <c r="CY141" s="32" t="str">
        <f>IF($B141="","",$AK141*$C141*$E141*Air!$D$14*Air!$I$10)</f>
        <v/>
      </c>
      <c r="CZ141" s="32" t="str">
        <f t="shared" si="213"/>
        <v/>
      </c>
      <c r="DA141" s="32" t="str">
        <f t="shared" si="162"/>
        <v/>
      </c>
      <c r="DB141" s="32" t="str">
        <f t="shared" si="214"/>
        <v/>
      </c>
      <c r="DC141" s="254" t="str">
        <f t="shared" si="163"/>
        <v/>
      </c>
      <c r="DD141" s="243"/>
      <c r="DE141" s="243"/>
      <c r="DF141" s="32" t="str">
        <f t="shared" si="164"/>
        <v/>
      </c>
      <c r="DG141" s="243" t="str">
        <f t="shared" si="165"/>
        <v/>
      </c>
      <c r="DH141" s="243" t="str">
        <f>IF($B141="","",IF(DC141="out",-(DG141*$I141*(2*ABS(DF141)/Air!$D$14)^0.5),(DG141*$I141*(2*ABS(DF141)/Air!$C$14)^0.5)))</f>
        <v/>
      </c>
      <c r="DI141" s="32" t="str">
        <f t="shared" si="166"/>
        <v/>
      </c>
      <c r="DJ141" s="217" t="str">
        <f t="shared" si="215"/>
        <v/>
      </c>
      <c r="DK141" s="31" t="str">
        <f t="shared" si="167"/>
        <v/>
      </c>
      <c r="DL141" s="251" t="str">
        <f>IF($B141="","",$AO141*ABS(DK141)/Air!$M$8)</f>
        <v/>
      </c>
      <c r="DM141" s="31" t="str">
        <f t="shared" si="168"/>
        <v/>
      </c>
      <c r="DN141" s="251" t="str">
        <f>IF($B141="","",$AO141*ABS($AF141-DK141)/Air!$M$8)</f>
        <v/>
      </c>
      <c r="DO141" s="31" t="str">
        <f t="shared" si="169"/>
        <v/>
      </c>
      <c r="DP141" s="31" t="str">
        <f t="shared" si="170"/>
        <v/>
      </c>
      <c r="DQ141" s="32" t="str">
        <f>IF($B141="","",(($AF141-DK141)/ABS($AF141-DK141))*Air!$D$14*DP141/2*(($AF141-DK141)^2)*$AI141*$C141)</f>
        <v/>
      </c>
      <c r="DR141" s="32" t="str">
        <f>IF($B141="","",(-DK141/ABS(DK141))*Air!$D$14*DM141/8*(DK141^2)*$AM141*$C141)</f>
        <v/>
      </c>
      <c r="DS141" s="32" t="str">
        <f>IF($B141="","",$AK141*$C141*$E141*Air!$D$14*Air!$I$10)</f>
        <v/>
      </c>
      <c r="DT141" s="32" t="str">
        <f t="shared" si="216"/>
        <v/>
      </c>
      <c r="DU141" s="32" t="str">
        <f t="shared" si="171"/>
        <v/>
      </c>
      <c r="DV141" s="32" t="str">
        <f t="shared" si="217"/>
        <v/>
      </c>
      <c r="DW141" s="254" t="str">
        <f t="shared" si="172"/>
        <v/>
      </c>
      <c r="DX141" s="243"/>
      <c r="DY141" s="243"/>
      <c r="DZ141" s="32" t="str">
        <f t="shared" si="173"/>
        <v/>
      </c>
      <c r="EA141" s="243" t="str">
        <f t="shared" si="174"/>
        <v/>
      </c>
      <c r="EB141" s="243" t="str">
        <f>IF($B141="","",IF(DW141="out",-(EA141*$I141*(2*ABS(DZ141)/Air!$D$14)^0.5),(EA141*$I141*(2*ABS(DZ141)/Air!$C$14)^0.5)))</f>
        <v/>
      </c>
      <c r="EC141" s="32" t="str">
        <f t="shared" si="175"/>
        <v/>
      </c>
      <c r="ED141" s="217" t="str">
        <f t="shared" si="218"/>
        <v/>
      </c>
      <c r="EE141" s="31" t="str">
        <f t="shared" si="176"/>
        <v/>
      </c>
      <c r="EF141" s="251" t="str">
        <f>IF($B141="","",$AO141*ABS(EE141)/Air!$M$8)</f>
        <v/>
      </c>
      <c r="EG141" s="31" t="str">
        <f t="shared" si="177"/>
        <v/>
      </c>
      <c r="EH141" s="251" t="str">
        <f>IF($B141="","",$AO141*ABS($AF141-EE141)/Air!$M$8)</f>
        <v/>
      </c>
      <c r="EI141" s="31" t="str">
        <f t="shared" si="178"/>
        <v/>
      </c>
      <c r="EJ141" s="31" t="str">
        <f t="shared" si="179"/>
        <v/>
      </c>
      <c r="EK141" s="32" t="str">
        <f>IF($B141="","",(($AF141-EE141)/ABS($AF141-EE141))*Air!$D$14*EJ141/2*(($AF141-EE141)^2)*$AI141*$C141)</f>
        <v/>
      </c>
      <c r="EL141" s="32" t="str">
        <f>IF($B141="","",(-EE141/ABS(EE141))*Air!$D$14*EG141/8*(EE141^2)*$AM141*$C141)</f>
        <v/>
      </c>
      <c r="EM141" s="32" t="str">
        <f>IF($B141="","",$AK141*$C141*$E141*Air!$D$14*Air!$I$10)</f>
        <v/>
      </c>
      <c r="EN141" s="32" t="str">
        <f t="shared" si="219"/>
        <v/>
      </c>
      <c r="EO141" s="32" t="str">
        <f t="shared" si="180"/>
        <v/>
      </c>
      <c r="EP141" s="32" t="str">
        <f t="shared" si="220"/>
        <v/>
      </c>
      <c r="EQ141" s="254" t="str">
        <f t="shared" si="181"/>
        <v/>
      </c>
      <c r="ER141" s="243"/>
      <c r="ES141" s="243"/>
      <c r="ET141" s="32" t="str">
        <f t="shared" si="182"/>
        <v/>
      </c>
      <c r="EU141" s="243" t="str">
        <f t="shared" si="183"/>
        <v/>
      </c>
      <c r="EV141" s="243" t="str">
        <f>IF($B141="","",IF(EQ141="out",-(EU141*$I141*(2*ABS(ET141)/Air!$D$14)^0.5),(EU141*$I141*(2*ABS(ET141)/Air!$C$14)^0.5)))</f>
        <v/>
      </c>
      <c r="EW141" s="32" t="str">
        <f t="shared" si="184"/>
        <v/>
      </c>
      <c r="EX141" s="259" t="str">
        <f t="shared" si="221"/>
        <v/>
      </c>
    </row>
    <row r="142" spans="1:154" customFormat="1" x14ac:dyDescent="0.2">
      <c r="A142" s="61"/>
      <c r="B142" s="247"/>
      <c r="C142" s="247"/>
      <c r="D142" s="247"/>
      <c r="E142" s="247"/>
      <c r="F142" s="247"/>
      <c r="G142" s="239"/>
      <c r="H142" s="239"/>
      <c r="I142" s="239"/>
      <c r="J142" s="239"/>
      <c r="K142" s="239"/>
      <c r="L142" s="62"/>
      <c r="M142" s="247"/>
      <c r="N142" s="247"/>
      <c r="O142" s="63"/>
      <c r="P142" s="92" t="str">
        <f t="shared" si="185"/>
        <v/>
      </c>
      <c r="Q142" s="93" t="str">
        <f t="shared" si="138"/>
        <v/>
      </c>
      <c r="R142" s="99" t="str">
        <f t="shared" si="186"/>
        <v/>
      </c>
      <c r="S142" s="100" t="str">
        <f t="shared" si="187"/>
        <v/>
      </c>
      <c r="T142" s="95" t="str">
        <f t="shared" si="188"/>
        <v/>
      </c>
      <c r="U142" s="231"/>
      <c r="V142" s="124" t="str">
        <f t="shared" si="189"/>
        <v/>
      </c>
      <c r="W142" s="125" t="str">
        <f t="shared" si="133"/>
        <v/>
      </c>
      <c r="X142" s="126" t="str">
        <f t="shared" si="190"/>
        <v/>
      </c>
      <c r="Y142" s="126" t="str">
        <f>IF($B142="","",VLOOKUP(X142,Depth!$A$4:$B$1004,2,1))</f>
        <v/>
      </c>
      <c r="Z142" s="127" t="str">
        <f t="shared" si="134"/>
        <v/>
      </c>
      <c r="AA142" s="128" t="str">
        <f t="shared" si="135"/>
        <v/>
      </c>
      <c r="AB142" s="129" t="str">
        <f t="shared" si="191"/>
        <v/>
      </c>
      <c r="AC142" s="129" t="str">
        <f t="shared" si="136"/>
        <v/>
      </c>
      <c r="AD142" s="31" t="str">
        <f t="shared" si="192"/>
        <v/>
      </c>
      <c r="AE142" s="128" t="str">
        <f t="shared" si="193"/>
        <v/>
      </c>
      <c r="AF142" s="130" t="str">
        <f t="shared" si="194"/>
        <v/>
      </c>
      <c r="AG142" s="122" t="str">
        <f t="shared" si="195"/>
        <v/>
      </c>
      <c r="AH142" s="131" t="str">
        <f t="shared" si="137"/>
        <v/>
      </c>
      <c r="AI142" s="132" t="str">
        <f t="shared" si="196"/>
        <v/>
      </c>
      <c r="AJ142" s="128"/>
      <c r="AK142" s="159" t="str">
        <f t="shared" si="197"/>
        <v/>
      </c>
      <c r="AL142" s="128" t="str">
        <f t="shared" si="198"/>
        <v/>
      </c>
      <c r="AM142" s="128" t="str">
        <f t="shared" si="199"/>
        <v/>
      </c>
      <c r="AN142" s="128" t="str">
        <f t="shared" si="200"/>
        <v/>
      </c>
      <c r="AO142" s="128" t="str">
        <f t="shared" si="139"/>
        <v/>
      </c>
      <c r="AP142" s="160" t="str">
        <f t="shared" si="201"/>
        <v/>
      </c>
      <c r="AQ142" s="31"/>
      <c r="AR142" s="174" t="str">
        <f>IF($B142="","",Air!$C$17*((J142-K142)/10)^Air!$C$28)</f>
        <v/>
      </c>
      <c r="AS142" s="36" t="str">
        <f>IF($B142="","",IF(E$8=B142,E$7,Air!$C$14/2*AR142^2))</f>
        <v/>
      </c>
      <c r="AT142" s="32" t="str">
        <f t="shared" si="202"/>
        <v/>
      </c>
      <c r="AU142" s="32" t="str">
        <f t="shared" si="203"/>
        <v/>
      </c>
      <c r="AV142" s="32" t="str">
        <f>IF($B142="","",Air!$I$11-AU142*Air!$C$14*Air!$I$10-AS142)</f>
        <v/>
      </c>
      <c r="AW142" s="175" t="str">
        <f t="shared" si="204"/>
        <v/>
      </c>
      <c r="AX142" s="175" t="str">
        <f>IF($B142="","",AW142*Air!$C$14*Air!$I$10)</f>
        <v/>
      </c>
      <c r="AY142" s="176" t="str">
        <f>IF($B142="","",AW142*Air!$D$14*Air!$I$10)</f>
        <v/>
      </c>
      <c r="AZ142" s="62"/>
      <c r="BA142" s="250" t="str">
        <f t="shared" si="140"/>
        <v/>
      </c>
      <c r="BB142" s="128" t="str">
        <f t="shared" si="205"/>
        <v/>
      </c>
      <c r="BC142" s="31" t="str">
        <f t="shared" si="206"/>
        <v/>
      </c>
      <c r="BD142" s="251" t="str">
        <f>IF($B142="","",$AO142*ABS(BC142)/Air!$M$8)</f>
        <v/>
      </c>
      <c r="BE142" s="31" t="str">
        <f t="shared" si="141"/>
        <v/>
      </c>
      <c r="BF142" s="251" t="str">
        <f>IF($B142="","",$AO142*ABS($AF142-BC142)/Air!$M$8)</f>
        <v/>
      </c>
      <c r="BG142" s="31" t="str">
        <f t="shared" si="142"/>
        <v/>
      </c>
      <c r="BH142" s="252" t="str">
        <f t="shared" si="143"/>
        <v/>
      </c>
      <c r="BI142" s="32" t="str">
        <f>IF($B142="","",(($AF142-BC142)/ABS($AF142-BC142))*Air!$D$14*BH142/2*(($AF142-BC142)^2)*$AI142*$C142)</f>
        <v/>
      </c>
      <c r="BJ142" s="32" t="str">
        <f>IF($B142="","",(-BC142/ABS(BC142))*Air!$D$14*BE142/8*(BC142^2)*$AM142*$C142)</f>
        <v/>
      </c>
      <c r="BK142" s="32" t="str">
        <f>IF($B142="","",$AK142*$C142*$E142*Air!$D$14*Air!$I$10)</f>
        <v/>
      </c>
      <c r="BL142" s="32" t="str">
        <f t="shared" si="207"/>
        <v/>
      </c>
      <c r="BM142" s="32" t="str">
        <f t="shared" si="144"/>
        <v/>
      </c>
      <c r="BN142" s="32" t="str">
        <f t="shared" si="208"/>
        <v/>
      </c>
      <c r="BO142" s="254" t="str">
        <f t="shared" si="145"/>
        <v/>
      </c>
      <c r="BP142" s="243"/>
      <c r="BQ142" s="243"/>
      <c r="BR142" s="32" t="str">
        <f t="shared" si="146"/>
        <v/>
      </c>
      <c r="BS142" s="243" t="str">
        <f t="shared" si="147"/>
        <v/>
      </c>
      <c r="BT142" s="243" t="str">
        <f>IF($B142="","",IF(BO142="out",-(BS142*$I142*(2*ABS(BR142)/Air!$D$14)^0.5),(BS142*$I142*(2*ABS(BR142)/Air!$C$14)^0.5)))</f>
        <v/>
      </c>
      <c r="BU142" s="32" t="str">
        <f t="shared" si="148"/>
        <v/>
      </c>
      <c r="BV142" s="217" t="str">
        <f t="shared" si="209"/>
        <v/>
      </c>
      <c r="BW142" s="31" t="str">
        <f t="shared" si="149"/>
        <v/>
      </c>
      <c r="BX142" s="251" t="str">
        <f>IF($B142="","",$AO142*ABS(BW142)/Air!$M$8)</f>
        <v/>
      </c>
      <c r="BY142" s="31" t="str">
        <f t="shared" si="150"/>
        <v/>
      </c>
      <c r="BZ142" s="251" t="str">
        <f>IF($B142="","",$AO142*ABS($AF142-BW142)/Air!$M$8)</f>
        <v/>
      </c>
      <c r="CA142" s="31" t="str">
        <f t="shared" si="151"/>
        <v/>
      </c>
      <c r="CB142" s="31" t="str">
        <f t="shared" si="152"/>
        <v/>
      </c>
      <c r="CC142" s="32" t="str">
        <f>IF($B142="","",(($AF142-BW142)/ABS($AF142-BW142))*Air!$D$14*CB142/2*(($AF142-BW142)^2)*$AI142*$C142)</f>
        <v/>
      </c>
      <c r="CD142" s="32" t="str">
        <f>IF($B142="","",(-BW142/ABS(BW142))*Air!$D$14*BY142/8*(BW142^2)*$AM142*$C142)</f>
        <v/>
      </c>
      <c r="CE142" s="32" t="str">
        <f>IF($B142="","",$AK142*$C142*$E142*Air!$D$14*Air!$I$10)</f>
        <v/>
      </c>
      <c r="CF142" s="32" t="str">
        <f t="shared" si="210"/>
        <v/>
      </c>
      <c r="CG142" s="32" t="str">
        <f t="shared" si="153"/>
        <v/>
      </c>
      <c r="CH142" s="32" t="str">
        <f t="shared" si="211"/>
        <v/>
      </c>
      <c r="CI142" s="254" t="str">
        <f t="shared" si="154"/>
        <v/>
      </c>
      <c r="CJ142" s="243"/>
      <c r="CK142" s="243"/>
      <c r="CL142" s="32" t="str">
        <f t="shared" si="155"/>
        <v/>
      </c>
      <c r="CM142" s="243" t="str">
        <f t="shared" si="156"/>
        <v/>
      </c>
      <c r="CN142" s="243" t="str">
        <f>IF($B142="","",IF(CI142="out",-(CM142*$I142*(2*ABS(CL142)/Air!$D$14)^0.5),(CM142*$I142*(2*ABS(CL142)/Air!$C$14)^0.5)))</f>
        <v/>
      </c>
      <c r="CO142" s="32" t="str">
        <f t="shared" si="157"/>
        <v/>
      </c>
      <c r="CP142" s="217" t="str">
        <f t="shared" si="212"/>
        <v/>
      </c>
      <c r="CQ142" s="31" t="str">
        <f t="shared" si="158"/>
        <v/>
      </c>
      <c r="CR142" s="251" t="str">
        <f>IF($B142="","",$AO142*ABS(CQ142)/Air!$M$8)</f>
        <v/>
      </c>
      <c r="CS142" s="31" t="str">
        <f t="shared" si="159"/>
        <v/>
      </c>
      <c r="CT142" s="251" t="str">
        <f>IF($B142="","",$AO142*ABS($AF142-CQ142)/Air!$M$8)</f>
        <v/>
      </c>
      <c r="CU142" s="31" t="str">
        <f t="shared" si="160"/>
        <v/>
      </c>
      <c r="CV142" s="31" t="str">
        <f t="shared" si="161"/>
        <v/>
      </c>
      <c r="CW142" s="32" t="str">
        <f>IF($B142="","",(($AF142-CQ142)/ABS($AF142-CQ142))*Air!$D$14*CV142/2*(($AF142-CQ142)^2)*$AI142*$C142)</f>
        <v/>
      </c>
      <c r="CX142" s="32" t="str">
        <f>IF($B142="","",(-CQ142/ABS(CQ142))*Air!$D$14*CS142/8*(CQ142^2)*$AM142*$C142)</f>
        <v/>
      </c>
      <c r="CY142" s="32" t="str">
        <f>IF($B142="","",$AK142*$C142*$E142*Air!$D$14*Air!$I$10)</f>
        <v/>
      </c>
      <c r="CZ142" s="32" t="str">
        <f t="shared" si="213"/>
        <v/>
      </c>
      <c r="DA142" s="32" t="str">
        <f t="shared" si="162"/>
        <v/>
      </c>
      <c r="DB142" s="32" t="str">
        <f t="shared" si="214"/>
        <v/>
      </c>
      <c r="DC142" s="254" t="str">
        <f t="shared" si="163"/>
        <v/>
      </c>
      <c r="DD142" s="243"/>
      <c r="DE142" s="243"/>
      <c r="DF142" s="32" t="str">
        <f t="shared" si="164"/>
        <v/>
      </c>
      <c r="DG142" s="243" t="str">
        <f t="shared" si="165"/>
        <v/>
      </c>
      <c r="DH142" s="243" t="str">
        <f>IF($B142="","",IF(DC142="out",-(DG142*$I142*(2*ABS(DF142)/Air!$D$14)^0.5),(DG142*$I142*(2*ABS(DF142)/Air!$C$14)^0.5)))</f>
        <v/>
      </c>
      <c r="DI142" s="32" t="str">
        <f t="shared" si="166"/>
        <v/>
      </c>
      <c r="DJ142" s="217" t="str">
        <f t="shared" si="215"/>
        <v/>
      </c>
      <c r="DK142" s="31" t="str">
        <f t="shared" si="167"/>
        <v/>
      </c>
      <c r="DL142" s="251" t="str">
        <f>IF($B142="","",$AO142*ABS(DK142)/Air!$M$8)</f>
        <v/>
      </c>
      <c r="DM142" s="31" t="str">
        <f t="shared" si="168"/>
        <v/>
      </c>
      <c r="DN142" s="251" t="str">
        <f>IF($B142="","",$AO142*ABS($AF142-DK142)/Air!$M$8)</f>
        <v/>
      </c>
      <c r="DO142" s="31" t="str">
        <f t="shared" si="169"/>
        <v/>
      </c>
      <c r="DP142" s="31" t="str">
        <f t="shared" si="170"/>
        <v/>
      </c>
      <c r="DQ142" s="32" t="str">
        <f>IF($B142="","",(($AF142-DK142)/ABS($AF142-DK142))*Air!$D$14*DP142/2*(($AF142-DK142)^2)*$AI142*$C142)</f>
        <v/>
      </c>
      <c r="DR142" s="32" t="str">
        <f>IF($B142="","",(-DK142/ABS(DK142))*Air!$D$14*DM142/8*(DK142^2)*$AM142*$C142)</f>
        <v/>
      </c>
      <c r="DS142" s="32" t="str">
        <f>IF($B142="","",$AK142*$C142*$E142*Air!$D$14*Air!$I$10)</f>
        <v/>
      </c>
      <c r="DT142" s="32" t="str">
        <f t="shared" si="216"/>
        <v/>
      </c>
      <c r="DU142" s="32" t="str">
        <f t="shared" si="171"/>
        <v/>
      </c>
      <c r="DV142" s="32" t="str">
        <f t="shared" si="217"/>
        <v/>
      </c>
      <c r="DW142" s="254" t="str">
        <f t="shared" si="172"/>
        <v/>
      </c>
      <c r="DX142" s="243"/>
      <c r="DY142" s="243"/>
      <c r="DZ142" s="32" t="str">
        <f t="shared" si="173"/>
        <v/>
      </c>
      <c r="EA142" s="243" t="str">
        <f t="shared" si="174"/>
        <v/>
      </c>
      <c r="EB142" s="243" t="str">
        <f>IF($B142="","",IF(DW142="out",-(EA142*$I142*(2*ABS(DZ142)/Air!$D$14)^0.5),(EA142*$I142*(2*ABS(DZ142)/Air!$C$14)^0.5)))</f>
        <v/>
      </c>
      <c r="EC142" s="32" t="str">
        <f t="shared" si="175"/>
        <v/>
      </c>
      <c r="ED142" s="217" t="str">
        <f t="shared" si="218"/>
        <v/>
      </c>
      <c r="EE142" s="31" t="str">
        <f t="shared" si="176"/>
        <v/>
      </c>
      <c r="EF142" s="251" t="str">
        <f>IF($B142="","",$AO142*ABS(EE142)/Air!$M$8)</f>
        <v/>
      </c>
      <c r="EG142" s="31" t="str">
        <f t="shared" si="177"/>
        <v/>
      </c>
      <c r="EH142" s="251" t="str">
        <f>IF($B142="","",$AO142*ABS($AF142-EE142)/Air!$M$8)</f>
        <v/>
      </c>
      <c r="EI142" s="31" t="str">
        <f t="shared" si="178"/>
        <v/>
      </c>
      <c r="EJ142" s="31" t="str">
        <f t="shared" si="179"/>
        <v/>
      </c>
      <c r="EK142" s="32" t="str">
        <f>IF($B142="","",(($AF142-EE142)/ABS($AF142-EE142))*Air!$D$14*EJ142/2*(($AF142-EE142)^2)*$AI142*$C142)</f>
        <v/>
      </c>
      <c r="EL142" s="32" t="str">
        <f>IF($B142="","",(-EE142/ABS(EE142))*Air!$D$14*EG142/8*(EE142^2)*$AM142*$C142)</f>
        <v/>
      </c>
      <c r="EM142" s="32" t="str">
        <f>IF($B142="","",$AK142*$C142*$E142*Air!$D$14*Air!$I$10)</f>
        <v/>
      </c>
      <c r="EN142" s="32" t="str">
        <f t="shared" si="219"/>
        <v/>
      </c>
      <c r="EO142" s="32" t="str">
        <f t="shared" si="180"/>
        <v/>
      </c>
      <c r="EP142" s="32" t="str">
        <f t="shared" si="220"/>
        <v/>
      </c>
      <c r="EQ142" s="254" t="str">
        <f t="shared" si="181"/>
        <v/>
      </c>
      <c r="ER142" s="243"/>
      <c r="ES142" s="243"/>
      <c r="ET142" s="32" t="str">
        <f t="shared" si="182"/>
        <v/>
      </c>
      <c r="EU142" s="243" t="str">
        <f t="shared" si="183"/>
        <v/>
      </c>
      <c r="EV142" s="243" t="str">
        <f>IF($B142="","",IF(EQ142="out",-(EU142*$I142*(2*ABS(ET142)/Air!$D$14)^0.5),(EU142*$I142*(2*ABS(ET142)/Air!$C$14)^0.5)))</f>
        <v/>
      </c>
      <c r="EW142" s="32" t="str">
        <f t="shared" si="184"/>
        <v/>
      </c>
      <c r="EX142" s="259" t="str">
        <f t="shared" si="221"/>
        <v/>
      </c>
    </row>
    <row r="143" spans="1:154" customFormat="1" x14ac:dyDescent="0.2">
      <c r="A143" s="61"/>
      <c r="B143" s="247"/>
      <c r="C143" s="247"/>
      <c r="D143" s="247"/>
      <c r="E143" s="247"/>
      <c r="F143" s="247"/>
      <c r="G143" s="239"/>
      <c r="H143" s="239"/>
      <c r="I143" s="239"/>
      <c r="J143" s="239"/>
      <c r="K143" s="239"/>
      <c r="L143" s="62"/>
      <c r="M143" s="247"/>
      <c r="N143" s="247"/>
      <c r="O143" s="63"/>
      <c r="P143" s="92" t="str">
        <f t="shared" si="185"/>
        <v/>
      </c>
      <c r="Q143" s="93" t="str">
        <f t="shared" si="138"/>
        <v/>
      </c>
      <c r="R143" s="99" t="str">
        <f t="shared" si="186"/>
        <v/>
      </c>
      <c r="S143" s="100" t="str">
        <f t="shared" si="187"/>
        <v/>
      </c>
      <c r="T143" s="95" t="str">
        <f t="shared" si="188"/>
        <v/>
      </c>
      <c r="U143" s="231"/>
      <c r="V143" s="124" t="str">
        <f t="shared" si="189"/>
        <v/>
      </c>
      <c r="W143" s="125" t="str">
        <f t="shared" si="133"/>
        <v/>
      </c>
      <c r="X143" s="126" t="str">
        <f t="shared" si="190"/>
        <v/>
      </c>
      <c r="Y143" s="126" t="str">
        <f>IF($B143="","",VLOOKUP(X143,Depth!$A$4:$B$1004,2,1))</f>
        <v/>
      </c>
      <c r="Z143" s="127" t="str">
        <f t="shared" si="134"/>
        <v/>
      </c>
      <c r="AA143" s="128" t="str">
        <f t="shared" si="135"/>
        <v/>
      </c>
      <c r="AB143" s="129" t="str">
        <f t="shared" si="191"/>
        <v/>
      </c>
      <c r="AC143" s="129" t="str">
        <f t="shared" si="136"/>
        <v/>
      </c>
      <c r="AD143" s="31" t="str">
        <f t="shared" si="192"/>
        <v/>
      </c>
      <c r="AE143" s="128" t="str">
        <f t="shared" si="193"/>
        <v/>
      </c>
      <c r="AF143" s="130" t="str">
        <f t="shared" si="194"/>
        <v/>
      </c>
      <c r="AG143" s="122" t="str">
        <f t="shared" si="195"/>
        <v/>
      </c>
      <c r="AH143" s="131" t="str">
        <f t="shared" si="137"/>
        <v/>
      </c>
      <c r="AI143" s="132" t="str">
        <f t="shared" si="196"/>
        <v/>
      </c>
      <c r="AJ143" s="128"/>
      <c r="AK143" s="159" t="str">
        <f t="shared" si="197"/>
        <v/>
      </c>
      <c r="AL143" s="128" t="str">
        <f t="shared" si="198"/>
        <v/>
      </c>
      <c r="AM143" s="128" t="str">
        <f t="shared" si="199"/>
        <v/>
      </c>
      <c r="AN143" s="128" t="str">
        <f t="shared" si="200"/>
        <v/>
      </c>
      <c r="AO143" s="128" t="str">
        <f t="shared" si="139"/>
        <v/>
      </c>
      <c r="AP143" s="160" t="str">
        <f t="shared" si="201"/>
        <v/>
      </c>
      <c r="AQ143" s="31"/>
      <c r="AR143" s="174" t="str">
        <f>IF($B143="","",Air!$C$17*((J143-K143)/10)^Air!$C$28)</f>
        <v/>
      </c>
      <c r="AS143" s="36" t="str">
        <f>IF($B143="","",IF(E$8=B143,E$7,Air!$C$14/2*AR143^2))</f>
        <v/>
      </c>
      <c r="AT143" s="32" t="str">
        <f t="shared" si="202"/>
        <v/>
      </c>
      <c r="AU143" s="32" t="str">
        <f t="shared" si="203"/>
        <v/>
      </c>
      <c r="AV143" s="32" t="str">
        <f>IF($B143="","",Air!$I$11-AU143*Air!$C$14*Air!$I$10-AS143)</f>
        <v/>
      </c>
      <c r="AW143" s="175" t="str">
        <f t="shared" si="204"/>
        <v/>
      </c>
      <c r="AX143" s="175" t="str">
        <f>IF($B143="","",AW143*Air!$C$14*Air!$I$10)</f>
        <v/>
      </c>
      <c r="AY143" s="176" t="str">
        <f>IF($B143="","",AW143*Air!$D$14*Air!$I$10)</f>
        <v/>
      </c>
      <c r="AZ143" s="62"/>
      <c r="BA143" s="250" t="str">
        <f t="shared" si="140"/>
        <v/>
      </c>
      <c r="BB143" s="128" t="str">
        <f t="shared" si="205"/>
        <v/>
      </c>
      <c r="BC143" s="31" t="str">
        <f t="shared" si="206"/>
        <v/>
      </c>
      <c r="BD143" s="251" t="str">
        <f>IF($B143="","",$AO143*ABS(BC143)/Air!$M$8)</f>
        <v/>
      </c>
      <c r="BE143" s="31" t="str">
        <f t="shared" si="141"/>
        <v/>
      </c>
      <c r="BF143" s="251" t="str">
        <f>IF($B143="","",$AO143*ABS($AF143-BC143)/Air!$M$8)</f>
        <v/>
      </c>
      <c r="BG143" s="31" t="str">
        <f t="shared" si="142"/>
        <v/>
      </c>
      <c r="BH143" s="252" t="str">
        <f t="shared" si="143"/>
        <v/>
      </c>
      <c r="BI143" s="32" t="str">
        <f>IF($B143="","",(($AF143-BC143)/ABS($AF143-BC143))*Air!$D$14*BH143/2*(($AF143-BC143)^2)*$AI143*$C143)</f>
        <v/>
      </c>
      <c r="BJ143" s="32" t="str">
        <f>IF($B143="","",(-BC143/ABS(BC143))*Air!$D$14*BE143/8*(BC143^2)*$AM143*$C143)</f>
        <v/>
      </c>
      <c r="BK143" s="32" t="str">
        <f>IF($B143="","",$AK143*$C143*$E143*Air!$D$14*Air!$I$10)</f>
        <v/>
      </c>
      <c r="BL143" s="32" t="str">
        <f t="shared" si="207"/>
        <v/>
      </c>
      <c r="BM143" s="32" t="str">
        <f t="shared" si="144"/>
        <v/>
      </c>
      <c r="BN143" s="32" t="str">
        <f t="shared" si="208"/>
        <v/>
      </c>
      <c r="BO143" s="254" t="str">
        <f t="shared" si="145"/>
        <v/>
      </c>
      <c r="BP143" s="243"/>
      <c r="BQ143" s="243"/>
      <c r="BR143" s="32" t="str">
        <f t="shared" si="146"/>
        <v/>
      </c>
      <c r="BS143" s="243" t="str">
        <f t="shared" si="147"/>
        <v/>
      </c>
      <c r="BT143" s="243" t="str">
        <f>IF($B143="","",IF(BO143="out",-(BS143*$I143*(2*ABS(BR143)/Air!$D$14)^0.5),(BS143*$I143*(2*ABS(BR143)/Air!$C$14)^0.5)))</f>
        <v/>
      </c>
      <c r="BU143" s="32" t="str">
        <f t="shared" si="148"/>
        <v/>
      </c>
      <c r="BV143" s="217" t="str">
        <f t="shared" si="209"/>
        <v/>
      </c>
      <c r="BW143" s="31" t="str">
        <f t="shared" si="149"/>
        <v/>
      </c>
      <c r="BX143" s="251" t="str">
        <f>IF($B143="","",$AO143*ABS(BW143)/Air!$M$8)</f>
        <v/>
      </c>
      <c r="BY143" s="31" t="str">
        <f t="shared" si="150"/>
        <v/>
      </c>
      <c r="BZ143" s="251" t="str">
        <f>IF($B143="","",$AO143*ABS($AF143-BW143)/Air!$M$8)</f>
        <v/>
      </c>
      <c r="CA143" s="31" t="str">
        <f t="shared" si="151"/>
        <v/>
      </c>
      <c r="CB143" s="31" t="str">
        <f t="shared" si="152"/>
        <v/>
      </c>
      <c r="CC143" s="32" t="str">
        <f>IF($B143="","",(($AF143-BW143)/ABS($AF143-BW143))*Air!$D$14*CB143/2*(($AF143-BW143)^2)*$AI143*$C143)</f>
        <v/>
      </c>
      <c r="CD143" s="32" t="str">
        <f>IF($B143="","",(-BW143/ABS(BW143))*Air!$D$14*BY143/8*(BW143^2)*$AM143*$C143)</f>
        <v/>
      </c>
      <c r="CE143" s="32" t="str">
        <f>IF($B143="","",$AK143*$C143*$E143*Air!$D$14*Air!$I$10)</f>
        <v/>
      </c>
      <c r="CF143" s="32" t="str">
        <f t="shared" si="210"/>
        <v/>
      </c>
      <c r="CG143" s="32" t="str">
        <f t="shared" si="153"/>
        <v/>
      </c>
      <c r="CH143" s="32" t="str">
        <f t="shared" si="211"/>
        <v/>
      </c>
      <c r="CI143" s="254" t="str">
        <f t="shared" si="154"/>
        <v/>
      </c>
      <c r="CJ143" s="243"/>
      <c r="CK143" s="243"/>
      <c r="CL143" s="32" t="str">
        <f t="shared" si="155"/>
        <v/>
      </c>
      <c r="CM143" s="243" t="str">
        <f t="shared" si="156"/>
        <v/>
      </c>
      <c r="CN143" s="243" t="str">
        <f>IF($B143="","",IF(CI143="out",-(CM143*$I143*(2*ABS(CL143)/Air!$D$14)^0.5),(CM143*$I143*(2*ABS(CL143)/Air!$C$14)^0.5)))</f>
        <v/>
      </c>
      <c r="CO143" s="32" t="str">
        <f t="shared" si="157"/>
        <v/>
      </c>
      <c r="CP143" s="217" t="str">
        <f t="shared" si="212"/>
        <v/>
      </c>
      <c r="CQ143" s="31" t="str">
        <f t="shared" si="158"/>
        <v/>
      </c>
      <c r="CR143" s="251" t="str">
        <f>IF($B143="","",$AO143*ABS(CQ143)/Air!$M$8)</f>
        <v/>
      </c>
      <c r="CS143" s="31" t="str">
        <f t="shared" si="159"/>
        <v/>
      </c>
      <c r="CT143" s="251" t="str">
        <f>IF($B143="","",$AO143*ABS($AF143-CQ143)/Air!$M$8)</f>
        <v/>
      </c>
      <c r="CU143" s="31" t="str">
        <f t="shared" si="160"/>
        <v/>
      </c>
      <c r="CV143" s="31" t="str">
        <f t="shared" si="161"/>
        <v/>
      </c>
      <c r="CW143" s="32" t="str">
        <f>IF($B143="","",(($AF143-CQ143)/ABS($AF143-CQ143))*Air!$D$14*CV143/2*(($AF143-CQ143)^2)*$AI143*$C143)</f>
        <v/>
      </c>
      <c r="CX143" s="32" t="str">
        <f>IF($B143="","",(-CQ143/ABS(CQ143))*Air!$D$14*CS143/8*(CQ143^2)*$AM143*$C143)</f>
        <v/>
      </c>
      <c r="CY143" s="32" t="str">
        <f>IF($B143="","",$AK143*$C143*$E143*Air!$D$14*Air!$I$10)</f>
        <v/>
      </c>
      <c r="CZ143" s="32" t="str">
        <f t="shared" si="213"/>
        <v/>
      </c>
      <c r="DA143" s="32" t="str">
        <f t="shared" si="162"/>
        <v/>
      </c>
      <c r="DB143" s="32" t="str">
        <f t="shared" si="214"/>
        <v/>
      </c>
      <c r="DC143" s="254" t="str">
        <f t="shared" si="163"/>
        <v/>
      </c>
      <c r="DD143" s="243"/>
      <c r="DE143" s="243"/>
      <c r="DF143" s="32" t="str">
        <f t="shared" si="164"/>
        <v/>
      </c>
      <c r="DG143" s="243" t="str">
        <f t="shared" si="165"/>
        <v/>
      </c>
      <c r="DH143" s="243" t="str">
        <f>IF($B143="","",IF(DC143="out",-(DG143*$I143*(2*ABS(DF143)/Air!$D$14)^0.5),(DG143*$I143*(2*ABS(DF143)/Air!$C$14)^0.5)))</f>
        <v/>
      </c>
      <c r="DI143" s="32" t="str">
        <f t="shared" si="166"/>
        <v/>
      </c>
      <c r="DJ143" s="217" t="str">
        <f t="shared" si="215"/>
        <v/>
      </c>
      <c r="DK143" s="31" t="str">
        <f t="shared" si="167"/>
        <v/>
      </c>
      <c r="DL143" s="251" t="str">
        <f>IF($B143="","",$AO143*ABS(DK143)/Air!$M$8)</f>
        <v/>
      </c>
      <c r="DM143" s="31" t="str">
        <f t="shared" si="168"/>
        <v/>
      </c>
      <c r="DN143" s="251" t="str">
        <f>IF($B143="","",$AO143*ABS($AF143-DK143)/Air!$M$8)</f>
        <v/>
      </c>
      <c r="DO143" s="31" t="str">
        <f t="shared" si="169"/>
        <v/>
      </c>
      <c r="DP143" s="31" t="str">
        <f t="shared" si="170"/>
        <v/>
      </c>
      <c r="DQ143" s="32" t="str">
        <f>IF($B143="","",(($AF143-DK143)/ABS($AF143-DK143))*Air!$D$14*DP143/2*(($AF143-DK143)^2)*$AI143*$C143)</f>
        <v/>
      </c>
      <c r="DR143" s="32" t="str">
        <f>IF($B143="","",(-DK143/ABS(DK143))*Air!$D$14*DM143/8*(DK143^2)*$AM143*$C143)</f>
        <v/>
      </c>
      <c r="DS143" s="32" t="str">
        <f>IF($B143="","",$AK143*$C143*$E143*Air!$D$14*Air!$I$10)</f>
        <v/>
      </c>
      <c r="DT143" s="32" t="str">
        <f t="shared" si="216"/>
        <v/>
      </c>
      <c r="DU143" s="32" t="str">
        <f t="shared" si="171"/>
        <v/>
      </c>
      <c r="DV143" s="32" t="str">
        <f t="shared" si="217"/>
        <v/>
      </c>
      <c r="DW143" s="254" t="str">
        <f t="shared" si="172"/>
        <v/>
      </c>
      <c r="DX143" s="243"/>
      <c r="DY143" s="243"/>
      <c r="DZ143" s="32" t="str">
        <f t="shared" si="173"/>
        <v/>
      </c>
      <c r="EA143" s="243" t="str">
        <f t="shared" si="174"/>
        <v/>
      </c>
      <c r="EB143" s="243" t="str">
        <f>IF($B143="","",IF(DW143="out",-(EA143*$I143*(2*ABS(DZ143)/Air!$D$14)^0.5),(EA143*$I143*(2*ABS(DZ143)/Air!$C$14)^0.5)))</f>
        <v/>
      </c>
      <c r="EC143" s="32" t="str">
        <f t="shared" si="175"/>
        <v/>
      </c>
      <c r="ED143" s="217" t="str">
        <f t="shared" si="218"/>
        <v/>
      </c>
      <c r="EE143" s="31" t="str">
        <f t="shared" si="176"/>
        <v/>
      </c>
      <c r="EF143" s="251" t="str">
        <f>IF($B143="","",$AO143*ABS(EE143)/Air!$M$8)</f>
        <v/>
      </c>
      <c r="EG143" s="31" t="str">
        <f t="shared" si="177"/>
        <v/>
      </c>
      <c r="EH143" s="251" t="str">
        <f>IF($B143="","",$AO143*ABS($AF143-EE143)/Air!$M$8)</f>
        <v/>
      </c>
      <c r="EI143" s="31" t="str">
        <f t="shared" si="178"/>
        <v/>
      </c>
      <c r="EJ143" s="31" t="str">
        <f t="shared" si="179"/>
        <v/>
      </c>
      <c r="EK143" s="32" t="str">
        <f>IF($B143="","",(($AF143-EE143)/ABS($AF143-EE143))*Air!$D$14*EJ143/2*(($AF143-EE143)^2)*$AI143*$C143)</f>
        <v/>
      </c>
      <c r="EL143" s="32" t="str">
        <f>IF($B143="","",(-EE143/ABS(EE143))*Air!$D$14*EG143/8*(EE143^2)*$AM143*$C143)</f>
        <v/>
      </c>
      <c r="EM143" s="32" t="str">
        <f>IF($B143="","",$AK143*$C143*$E143*Air!$D$14*Air!$I$10)</f>
        <v/>
      </c>
      <c r="EN143" s="32" t="str">
        <f t="shared" si="219"/>
        <v/>
      </c>
      <c r="EO143" s="32" t="str">
        <f t="shared" si="180"/>
        <v/>
      </c>
      <c r="EP143" s="32" t="str">
        <f t="shared" si="220"/>
        <v/>
      </c>
      <c r="EQ143" s="254" t="str">
        <f t="shared" si="181"/>
        <v/>
      </c>
      <c r="ER143" s="243"/>
      <c r="ES143" s="243"/>
      <c r="ET143" s="32" t="str">
        <f t="shared" si="182"/>
        <v/>
      </c>
      <c r="EU143" s="243" t="str">
        <f t="shared" si="183"/>
        <v/>
      </c>
      <c r="EV143" s="243" t="str">
        <f>IF($B143="","",IF(EQ143="out",-(EU143*$I143*(2*ABS(ET143)/Air!$D$14)^0.5),(EU143*$I143*(2*ABS(ET143)/Air!$C$14)^0.5)))</f>
        <v/>
      </c>
      <c r="EW143" s="32" t="str">
        <f t="shared" si="184"/>
        <v/>
      </c>
      <c r="EX143" s="259" t="str">
        <f t="shared" si="221"/>
        <v/>
      </c>
    </row>
    <row r="144" spans="1:154" customFormat="1" x14ac:dyDescent="0.2">
      <c r="A144" s="61"/>
      <c r="B144" s="247"/>
      <c r="C144" s="247"/>
      <c r="D144" s="247"/>
      <c r="E144" s="247"/>
      <c r="F144" s="247"/>
      <c r="G144" s="239"/>
      <c r="H144" s="239"/>
      <c r="I144" s="239"/>
      <c r="J144" s="239"/>
      <c r="K144" s="239"/>
      <c r="L144" s="62"/>
      <c r="M144" s="247"/>
      <c r="N144" s="247"/>
      <c r="O144" s="63"/>
      <c r="P144" s="92" t="str">
        <f t="shared" si="185"/>
        <v/>
      </c>
      <c r="Q144" s="93" t="str">
        <f t="shared" si="138"/>
        <v/>
      </c>
      <c r="R144" s="99" t="str">
        <f t="shared" si="186"/>
        <v/>
      </c>
      <c r="S144" s="100" t="str">
        <f t="shared" si="187"/>
        <v/>
      </c>
      <c r="T144" s="95" t="str">
        <f t="shared" si="188"/>
        <v/>
      </c>
      <c r="U144" s="231"/>
      <c r="V144" s="124" t="str">
        <f t="shared" si="189"/>
        <v/>
      </c>
      <c r="W144" s="125" t="str">
        <f t="shared" ref="W144:W207" si="222">IF($B144="","",(1/$F144)*(PI()*($D144^2)/4)*(($D144/4)^(2/3))*($E144^0.5))</f>
        <v/>
      </c>
      <c r="X144" s="126" t="str">
        <f t="shared" si="190"/>
        <v/>
      </c>
      <c r="Y144" s="126" t="str">
        <f>IF($B144="","",VLOOKUP(X144,Depth!$A$4:$B$1004,2,1))</f>
        <v/>
      </c>
      <c r="Z144" s="127" t="str">
        <f t="shared" ref="Z144:Z207" si="223">IF($B144="","",Y144*$D144)</f>
        <v/>
      </c>
      <c r="AA144" s="128" t="str">
        <f t="shared" ref="AA144:AA207" si="224">IF(AND(NOT(Z144=""),Z145=""),Z144,"")</f>
        <v/>
      </c>
      <c r="AB144" s="129" t="str">
        <f t="shared" si="191"/>
        <v/>
      </c>
      <c r="AC144" s="129" t="str">
        <f t="shared" ref="AC144:AC207" si="225">IF($B144="","",AB144/PI()*(PI()*($D144^2)/4))</f>
        <v/>
      </c>
      <c r="AD144" s="31" t="str">
        <f t="shared" si="192"/>
        <v/>
      </c>
      <c r="AE144" s="128" t="str">
        <f t="shared" si="193"/>
        <v/>
      </c>
      <c r="AF144" s="130" t="str">
        <f t="shared" si="194"/>
        <v/>
      </c>
      <c r="AG144" s="122" t="str">
        <f t="shared" si="195"/>
        <v/>
      </c>
      <c r="AH144" s="131" t="str">
        <f t="shared" ref="AH144:AH207" si="226">IF($B144="","",(AG144-$V144)/$V144)</f>
        <v/>
      </c>
      <c r="AI144" s="132" t="str">
        <f t="shared" si="196"/>
        <v/>
      </c>
      <c r="AJ144" s="128"/>
      <c r="AK144" s="159" t="str">
        <f t="shared" si="197"/>
        <v/>
      </c>
      <c r="AL144" s="128" t="str">
        <f t="shared" si="198"/>
        <v/>
      </c>
      <c r="AM144" s="128" t="str">
        <f t="shared" si="199"/>
        <v/>
      </c>
      <c r="AN144" s="128" t="str">
        <f t="shared" si="200"/>
        <v/>
      </c>
      <c r="AO144" s="128" t="str">
        <f t="shared" si="139"/>
        <v/>
      </c>
      <c r="AP144" s="160" t="str">
        <f t="shared" si="201"/>
        <v/>
      </c>
      <c r="AQ144" s="31"/>
      <c r="AR144" s="174" t="str">
        <f>IF($B144="","",Air!$C$17*((J144-K144)/10)^Air!$C$28)</f>
        <v/>
      </c>
      <c r="AS144" s="36" t="str">
        <f>IF($B144="","",IF(E$8=B144,E$7,Air!$C$14/2*AR144^2))</f>
        <v/>
      </c>
      <c r="AT144" s="32" t="str">
        <f t="shared" si="202"/>
        <v/>
      </c>
      <c r="AU144" s="32" t="str">
        <f t="shared" si="203"/>
        <v/>
      </c>
      <c r="AV144" s="32" t="str">
        <f>IF($B144="","",Air!$I$11-AU144*Air!$C$14*Air!$I$10-AS144)</f>
        <v/>
      </c>
      <c r="AW144" s="175" t="str">
        <f t="shared" si="204"/>
        <v/>
      </c>
      <c r="AX144" s="175" t="str">
        <f>IF($B144="","",AW144*Air!$C$14*Air!$I$10)</f>
        <v/>
      </c>
      <c r="AY144" s="176" t="str">
        <f>IF($B144="","",AW144*Air!$D$14*Air!$I$10)</f>
        <v/>
      </c>
      <c r="AZ144" s="62"/>
      <c r="BA144" s="250" t="str">
        <f t="shared" si="140"/>
        <v/>
      </c>
      <c r="BB144" s="128" t="str">
        <f t="shared" si="205"/>
        <v/>
      </c>
      <c r="BC144" s="31" t="str">
        <f t="shared" si="206"/>
        <v/>
      </c>
      <c r="BD144" s="251" t="str">
        <f>IF($B144="","",$AO144*ABS(BC144)/Air!$M$8)</f>
        <v/>
      </c>
      <c r="BE144" s="31" t="str">
        <f t="shared" si="141"/>
        <v/>
      </c>
      <c r="BF144" s="251" t="str">
        <f>IF($B144="","",$AO144*ABS($AF144-BC144)/Air!$M$8)</f>
        <v/>
      </c>
      <c r="BG144" s="31" t="str">
        <f t="shared" si="142"/>
        <v/>
      </c>
      <c r="BH144" s="252" t="str">
        <f t="shared" si="143"/>
        <v/>
      </c>
      <c r="BI144" s="32" t="str">
        <f>IF($B144="","",(($AF144-BC144)/ABS($AF144-BC144))*Air!$D$14*BH144/2*(($AF144-BC144)^2)*$AI144*$C144)</f>
        <v/>
      </c>
      <c r="BJ144" s="32" t="str">
        <f>IF($B144="","",(-BC144/ABS(BC144))*Air!$D$14*BE144/8*(BC144^2)*$AM144*$C144)</f>
        <v/>
      </c>
      <c r="BK144" s="32" t="str">
        <f>IF($B144="","",$AK144*$C144*$E144*Air!$D$14*Air!$I$10)</f>
        <v/>
      </c>
      <c r="BL144" s="32" t="str">
        <f t="shared" si="207"/>
        <v/>
      </c>
      <c r="BM144" s="32" t="str">
        <f t="shared" si="144"/>
        <v/>
      </c>
      <c r="BN144" s="32" t="str">
        <f t="shared" si="208"/>
        <v/>
      </c>
      <c r="BO144" s="254" t="str">
        <f t="shared" si="145"/>
        <v/>
      </c>
      <c r="BP144" s="243"/>
      <c r="BQ144" s="243"/>
      <c r="BR144" s="32" t="str">
        <f t="shared" si="146"/>
        <v/>
      </c>
      <c r="BS144" s="243" t="str">
        <f t="shared" si="147"/>
        <v/>
      </c>
      <c r="BT144" s="243" t="str">
        <f>IF($B144="","",IF(BO144="out",-(BS144*$I144*(2*ABS(BR144)/Air!$D$14)^0.5),(BS144*$I144*(2*ABS(BR144)/Air!$C$14)^0.5)))</f>
        <v/>
      </c>
      <c r="BU144" s="32" t="str">
        <f t="shared" si="148"/>
        <v/>
      </c>
      <c r="BV144" s="217" t="str">
        <f t="shared" si="209"/>
        <v/>
      </c>
      <c r="BW144" s="31" t="str">
        <f t="shared" si="149"/>
        <v/>
      </c>
      <c r="BX144" s="251" t="str">
        <f>IF($B144="","",$AO144*ABS(BW144)/Air!$M$8)</f>
        <v/>
      </c>
      <c r="BY144" s="31" t="str">
        <f t="shared" si="150"/>
        <v/>
      </c>
      <c r="BZ144" s="251" t="str">
        <f>IF($B144="","",$AO144*ABS($AF144-BW144)/Air!$M$8)</f>
        <v/>
      </c>
      <c r="CA144" s="31" t="str">
        <f t="shared" si="151"/>
        <v/>
      </c>
      <c r="CB144" s="31" t="str">
        <f t="shared" si="152"/>
        <v/>
      </c>
      <c r="CC144" s="32" t="str">
        <f>IF($B144="","",(($AF144-BW144)/ABS($AF144-BW144))*Air!$D$14*CB144/2*(($AF144-BW144)^2)*$AI144*$C144)</f>
        <v/>
      </c>
      <c r="CD144" s="32" t="str">
        <f>IF($B144="","",(-BW144/ABS(BW144))*Air!$D$14*BY144/8*(BW144^2)*$AM144*$C144)</f>
        <v/>
      </c>
      <c r="CE144" s="32" t="str">
        <f>IF($B144="","",$AK144*$C144*$E144*Air!$D$14*Air!$I$10)</f>
        <v/>
      </c>
      <c r="CF144" s="32" t="str">
        <f t="shared" si="210"/>
        <v/>
      </c>
      <c r="CG144" s="32" t="str">
        <f t="shared" si="153"/>
        <v/>
      </c>
      <c r="CH144" s="32" t="str">
        <f t="shared" si="211"/>
        <v/>
      </c>
      <c r="CI144" s="254" t="str">
        <f t="shared" si="154"/>
        <v/>
      </c>
      <c r="CJ144" s="243"/>
      <c r="CK144" s="243"/>
      <c r="CL144" s="32" t="str">
        <f t="shared" si="155"/>
        <v/>
      </c>
      <c r="CM144" s="243" t="str">
        <f t="shared" si="156"/>
        <v/>
      </c>
      <c r="CN144" s="243" t="str">
        <f>IF($B144="","",IF(CI144="out",-(CM144*$I144*(2*ABS(CL144)/Air!$D$14)^0.5),(CM144*$I144*(2*ABS(CL144)/Air!$C$14)^0.5)))</f>
        <v/>
      </c>
      <c r="CO144" s="32" t="str">
        <f t="shared" si="157"/>
        <v/>
      </c>
      <c r="CP144" s="217" t="str">
        <f t="shared" si="212"/>
        <v/>
      </c>
      <c r="CQ144" s="31" t="str">
        <f t="shared" si="158"/>
        <v/>
      </c>
      <c r="CR144" s="251" t="str">
        <f>IF($B144="","",$AO144*ABS(CQ144)/Air!$M$8)</f>
        <v/>
      </c>
      <c r="CS144" s="31" t="str">
        <f t="shared" si="159"/>
        <v/>
      </c>
      <c r="CT144" s="251" t="str">
        <f>IF($B144="","",$AO144*ABS($AF144-CQ144)/Air!$M$8)</f>
        <v/>
      </c>
      <c r="CU144" s="31" t="str">
        <f t="shared" si="160"/>
        <v/>
      </c>
      <c r="CV144" s="31" t="str">
        <f t="shared" si="161"/>
        <v/>
      </c>
      <c r="CW144" s="32" t="str">
        <f>IF($B144="","",(($AF144-CQ144)/ABS($AF144-CQ144))*Air!$D$14*CV144/2*(($AF144-CQ144)^2)*$AI144*$C144)</f>
        <v/>
      </c>
      <c r="CX144" s="32" t="str">
        <f>IF($B144="","",(-CQ144/ABS(CQ144))*Air!$D$14*CS144/8*(CQ144^2)*$AM144*$C144)</f>
        <v/>
      </c>
      <c r="CY144" s="32" t="str">
        <f>IF($B144="","",$AK144*$C144*$E144*Air!$D$14*Air!$I$10)</f>
        <v/>
      </c>
      <c r="CZ144" s="32" t="str">
        <f t="shared" si="213"/>
        <v/>
      </c>
      <c r="DA144" s="32" t="str">
        <f t="shared" si="162"/>
        <v/>
      </c>
      <c r="DB144" s="32" t="str">
        <f t="shared" si="214"/>
        <v/>
      </c>
      <c r="DC144" s="254" t="str">
        <f t="shared" si="163"/>
        <v/>
      </c>
      <c r="DD144" s="243"/>
      <c r="DE144" s="243"/>
      <c r="DF144" s="32" t="str">
        <f t="shared" si="164"/>
        <v/>
      </c>
      <c r="DG144" s="243" t="str">
        <f t="shared" si="165"/>
        <v/>
      </c>
      <c r="DH144" s="243" t="str">
        <f>IF($B144="","",IF(DC144="out",-(DG144*$I144*(2*ABS(DF144)/Air!$D$14)^0.5),(DG144*$I144*(2*ABS(DF144)/Air!$C$14)^0.5)))</f>
        <v/>
      </c>
      <c r="DI144" s="32" t="str">
        <f t="shared" si="166"/>
        <v/>
      </c>
      <c r="DJ144" s="217" t="str">
        <f t="shared" si="215"/>
        <v/>
      </c>
      <c r="DK144" s="31" t="str">
        <f t="shared" si="167"/>
        <v/>
      </c>
      <c r="DL144" s="251" t="str">
        <f>IF($B144="","",$AO144*ABS(DK144)/Air!$M$8)</f>
        <v/>
      </c>
      <c r="DM144" s="31" t="str">
        <f t="shared" si="168"/>
        <v/>
      </c>
      <c r="DN144" s="251" t="str">
        <f>IF($B144="","",$AO144*ABS($AF144-DK144)/Air!$M$8)</f>
        <v/>
      </c>
      <c r="DO144" s="31" t="str">
        <f t="shared" si="169"/>
        <v/>
      </c>
      <c r="DP144" s="31" t="str">
        <f t="shared" si="170"/>
        <v/>
      </c>
      <c r="DQ144" s="32" t="str">
        <f>IF($B144="","",(($AF144-DK144)/ABS($AF144-DK144))*Air!$D$14*DP144/2*(($AF144-DK144)^2)*$AI144*$C144)</f>
        <v/>
      </c>
      <c r="DR144" s="32" t="str">
        <f>IF($B144="","",(-DK144/ABS(DK144))*Air!$D$14*DM144/8*(DK144^2)*$AM144*$C144)</f>
        <v/>
      </c>
      <c r="DS144" s="32" t="str">
        <f>IF($B144="","",$AK144*$C144*$E144*Air!$D$14*Air!$I$10)</f>
        <v/>
      </c>
      <c r="DT144" s="32" t="str">
        <f t="shared" si="216"/>
        <v/>
      </c>
      <c r="DU144" s="32" t="str">
        <f t="shared" si="171"/>
        <v/>
      </c>
      <c r="DV144" s="32" t="str">
        <f t="shared" si="217"/>
        <v/>
      </c>
      <c r="DW144" s="254" t="str">
        <f t="shared" si="172"/>
        <v/>
      </c>
      <c r="DX144" s="243"/>
      <c r="DY144" s="243"/>
      <c r="DZ144" s="32" t="str">
        <f t="shared" si="173"/>
        <v/>
      </c>
      <c r="EA144" s="243" t="str">
        <f t="shared" si="174"/>
        <v/>
      </c>
      <c r="EB144" s="243" t="str">
        <f>IF($B144="","",IF(DW144="out",-(EA144*$I144*(2*ABS(DZ144)/Air!$D$14)^0.5),(EA144*$I144*(2*ABS(DZ144)/Air!$C$14)^0.5)))</f>
        <v/>
      </c>
      <c r="EC144" s="32" t="str">
        <f t="shared" si="175"/>
        <v/>
      </c>
      <c r="ED144" s="217" t="str">
        <f t="shared" si="218"/>
        <v/>
      </c>
      <c r="EE144" s="31" t="str">
        <f t="shared" si="176"/>
        <v/>
      </c>
      <c r="EF144" s="251" t="str">
        <f>IF($B144="","",$AO144*ABS(EE144)/Air!$M$8)</f>
        <v/>
      </c>
      <c r="EG144" s="31" t="str">
        <f t="shared" si="177"/>
        <v/>
      </c>
      <c r="EH144" s="251" t="str">
        <f>IF($B144="","",$AO144*ABS($AF144-EE144)/Air!$M$8)</f>
        <v/>
      </c>
      <c r="EI144" s="31" t="str">
        <f t="shared" si="178"/>
        <v/>
      </c>
      <c r="EJ144" s="31" t="str">
        <f t="shared" si="179"/>
        <v/>
      </c>
      <c r="EK144" s="32" t="str">
        <f>IF($B144="","",(($AF144-EE144)/ABS($AF144-EE144))*Air!$D$14*EJ144/2*(($AF144-EE144)^2)*$AI144*$C144)</f>
        <v/>
      </c>
      <c r="EL144" s="32" t="str">
        <f>IF($B144="","",(-EE144/ABS(EE144))*Air!$D$14*EG144/8*(EE144^2)*$AM144*$C144)</f>
        <v/>
      </c>
      <c r="EM144" s="32" t="str">
        <f>IF($B144="","",$AK144*$C144*$E144*Air!$D$14*Air!$I$10)</f>
        <v/>
      </c>
      <c r="EN144" s="32" t="str">
        <f t="shared" si="219"/>
        <v/>
      </c>
      <c r="EO144" s="32" t="str">
        <f t="shared" si="180"/>
        <v/>
      </c>
      <c r="EP144" s="32" t="str">
        <f t="shared" si="220"/>
        <v/>
      </c>
      <c r="EQ144" s="254" t="str">
        <f t="shared" si="181"/>
        <v/>
      </c>
      <c r="ER144" s="243"/>
      <c r="ES144" s="243"/>
      <c r="ET144" s="32" t="str">
        <f t="shared" si="182"/>
        <v/>
      </c>
      <c r="EU144" s="243" t="str">
        <f t="shared" si="183"/>
        <v/>
      </c>
      <c r="EV144" s="243" t="str">
        <f>IF($B144="","",IF(EQ144="out",-(EU144*$I144*(2*ABS(ET144)/Air!$D$14)^0.5),(EU144*$I144*(2*ABS(ET144)/Air!$C$14)^0.5)))</f>
        <v/>
      </c>
      <c r="EW144" s="32" t="str">
        <f t="shared" si="184"/>
        <v/>
      </c>
      <c r="EX144" s="259" t="str">
        <f t="shared" si="221"/>
        <v/>
      </c>
    </row>
    <row r="145" spans="1:154" customFormat="1" x14ac:dyDescent="0.2">
      <c r="A145" s="61"/>
      <c r="B145" s="247"/>
      <c r="C145" s="247"/>
      <c r="D145" s="247"/>
      <c r="E145" s="247"/>
      <c r="F145" s="247"/>
      <c r="G145" s="239"/>
      <c r="H145" s="239"/>
      <c r="I145" s="239"/>
      <c r="J145" s="239"/>
      <c r="K145" s="239"/>
      <c r="L145" s="62"/>
      <c r="M145" s="247"/>
      <c r="N145" s="247"/>
      <c r="O145" s="63"/>
      <c r="P145" s="92" t="str">
        <f t="shared" si="185"/>
        <v/>
      </c>
      <c r="Q145" s="93" t="str">
        <f t="shared" ref="Q145:Q208" si="227">IF($B145="","",ET145)</f>
        <v/>
      </c>
      <c r="R145" s="99" t="str">
        <f t="shared" si="186"/>
        <v/>
      </c>
      <c r="S145" s="100" t="str">
        <f t="shared" si="187"/>
        <v/>
      </c>
      <c r="T145" s="95" t="str">
        <f t="shared" si="188"/>
        <v/>
      </c>
      <c r="U145" s="231"/>
      <c r="V145" s="124" t="str">
        <f t="shared" si="189"/>
        <v/>
      </c>
      <c r="W145" s="125" t="str">
        <f t="shared" si="222"/>
        <v/>
      </c>
      <c r="X145" s="126" t="str">
        <f t="shared" si="190"/>
        <v/>
      </c>
      <c r="Y145" s="126" t="str">
        <f>IF($B145="","",VLOOKUP(X145,Depth!$A$4:$B$1004,2,1))</f>
        <v/>
      </c>
      <c r="Z145" s="127" t="str">
        <f t="shared" si="223"/>
        <v/>
      </c>
      <c r="AA145" s="128" t="str">
        <f t="shared" si="224"/>
        <v/>
      </c>
      <c r="AB145" s="129" t="str">
        <f t="shared" si="191"/>
        <v/>
      </c>
      <c r="AC145" s="129" t="str">
        <f t="shared" si="225"/>
        <v/>
      </c>
      <c r="AD145" s="31" t="str">
        <f t="shared" si="192"/>
        <v/>
      </c>
      <c r="AE145" s="128" t="str">
        <f t="shared" si="193"/>
        <v/>
      </c>
      <c r="AF145" s="130" t="str">
        <f t="shared" si="194"/>
        <v/>
      </c>
      <c r="AG145" s="122" t="str">
        <f t="shared" si="195"/>
        <v/>
      </c>
      <c r="AH145" s="131" t="str">
        <f t="shared" si="226"/>
        <v/>
      </c>
      <c r="AI145" s="132" t="str">
        <f t="shared" si="196"/>
        <v/>
      </c>
      <c r="AJ145" s="128"/>
      <c r="AK145" s="159" t="str">
        <f t="shared" si="197"/>
        <v/>
      </c>
      <c r="AL145" s="128" t="str">
        <f t="shared" si="198"/>
        <v/>
      </c>
      <c r="AM145" s="128" t="str">
        <f t="shared" si="199"/>
        <v/>
      </c>
      <c r="AN145" s="128" t="str">
        <f t="shared" si="200"/>
        <v/>
      </c>
      <c r="AO145" s="128" t="str">
        <f t="shared" ref="AO145:AO208" si="228">IF($B145="","",AN145*4)</f>
        <v/>
      </c>
      <c r="AP145" s="160" t="str">
        <f t="shared" si="201"/>
        <v/>
      </c>
      <c r="AQ145" s="31"/>
      <c r="AR145" s="174" t="str">
        <f>IF($B145="","",Air!$C$17*((J145-K145)/10)^Air!$C$28)</f>
        <v/>
      </c>
      <c r="AS145" s="36" t="str">
        <f>IF($B145="","",IF(E$8=B145,E$7,Air!$C$14/2*AR145^2))</f>
        <v/>
      </c>
      <c r="AT145" s="32" t="str">
        <f t="shared" si="202"/>
        <v/>
      </c>
      <c r="AU145" s="32" t="str">
        <f t="shared" si="203"/>
        <v/>
      </c>
      <c r="AV145" s="32" t="str">
        <f>IF($B145="","",Air!$I$11-AU145*Air!$C$14*Air!$I$10-AS145)</f>
        <v/>
      </c>
      <c r="AW145" s="175" t="str">
        <f t="shared" si="204"/>
        <v/>
      </c>
      <c r="AX145" s="175" t="str">
        <f>IF($B145="","",AW145*Air!$C$14*Air!$I$10)</f>
        <v/>
      </c>
      <c r="AY145" s="176" t="str">
        <f>IF($B145="","",AW145*Air!$D$14*Air!$I$10)</f>
        <v/>
      </c>
      <c r="AZ145" s="62"/>
      <c r="BA145" s="250" t="str">
        <f t="shared" ref="BA145:BA208" si="229">IF($B145="","",IF(BB145="",BA146,BB145))</f>
        <v/>
      </c>
      <c r="BB145" s="128" t="str">
        <f t="shared" si="205"/>
        <v/>
      </c>
      <c r="BC145" s="31" t="str">
        <f t="shared" si="206"/>
        <v/>
      </c>
      <c r="BD145" s="251" t="str">
        <f>IF($B145="","",$AO145*ABS(BC145)/Air!$M$8)</f>
        <v/>
      </c>
      <c r="BE145" s="31" t="str">
        <f t="shared" ref="BE145:BE208" si="230">IF($B145="","",IF(BD145&gt;4000,(1/(-1.8*LOG10((($AP145/3.7)^1.11)+6.9/BD145)))^2,IF(BD145&lt;2000,64/BD145,AVERAGE((1/(-1.8*LOG10((($AP145/3.7)^1.11)+6.9/BD145)))^2,64/BD145))))</f>
        <v/>
      </c>
      <c r="BF145" s="251" t="str">
        <f>IF($B145="","",$AO145*ABS($AF145-BC145)/Air!$M$8)</f>
        <v/>
      </c>
      <c r="BG145" s="31" t="str">
        <f t="shared" ref="BG145:BG208" si="231">IF($B145="","",(1/(-1.8*LOG10((6.9/BF145)))^2))</f>
        <v/>
      </c>
      <c r="BH145" s="252" t="str">
        <f t="shared" ref="BH145:BH208" si="232">IF($B145="","",BG145/4)</f>
        <v/>
      </c>
      <c r="BI145" s="32" t="str">
        <f>IF($B145="","",(($AF145-BC145)/ABS($AF145-BC145))*Air!$D$14*BH145/2*(($AF145-BC145)^2)*$AI145*$C145)</f>
        <v/>
      </c>
      <c r="BJ145" s="32" t="str">
        <f>IF($B145="","",(-BC145/ABS(BC145))*Air!$D$14*BE145/8*(BC145^2)*$AM145*$C145)</f>
        <v/>
      </c>
      <c r="BK145" s="32" t="str">
        <f>IF($B145="","",$AK145*$C145*$E145*Air!$D$14*Air!$I$10)</f>
        <v/>
      </c>
      <c r="BL145" s="32" t="str">
        <f t="shared" si="207"/>
        <v/>
      </c>
      <c r="BM145" s="32" t="str">
        <f t="shared" ref="BM145:BM208" si="233">IF($B145="","",BL145/$AK145)</f>
        <v/>
      </c>
      <c r="BN145" s="32" t="str">
        <f t="shared" si="208"/>
        <v/>
      </c>
      <c r="BO145" s="254" t="str">
        <f t="shared" ref="BO145:BO208" si="234">IF(B145="","",IF(($AV145-(BN145-MIN($AX145,$AY145)))&lt;0,"out","in"))</f>
        <v/>
      </c>
      <c r="BP145" s="243"/>
      <c r="BQ145" s="243"/>
      <c r="BR145" s="32" t="str">
        <f t="shared" ref="BR145:BR208" si="235">IF($B145="","",IF(BO145="out",-$AV145+(BN145-$AY145),-$AV145+(BN145-$AX145)))</f>
        <v/>
      </c>
      <c r="BS145" s="243" t="str">
        <f t="shared" ref="BS145:BS208" si="236">IF($B145="","",$H145)</f>
        <v/>
      </c>
      <c r="BT145" s="243" t="str">
        <f>IF($B145="","",IF(BO145="out",-(BS145*$I145*(2*ABS(BR145)/Air!$D$14)^0.5),(BS145*$I145*(2*ABS(BR145)/Air!$C$14)^0.5)))</f>
        <v/>
      </c>
      <c r="BU145" s="32" t="str">
        <f t="shared" ref="BU145:BU208" si="237">IF($B145="","",BT145*1000)</f>
        <v/>
      </c>
      <c r="BV145" s="217" t="str">
        <f t="shared" si="209"/>
        <v/>
      </c>
      <c r="BW145" s="31" t="str">
        <f t="shared" ref="BW145:BW208" si="238">IF($B145="","",BV145/$AK145)</f>
        <v/>
      </c>
      <c r="BX145" s="251" t="str">
        <f>IF($B145="","",$AO145*ABS(BW145)/Air!$M$8)</f>
        <v/>
      </c>
      <c r="BY145" s="31" t="str">
        <f t="shared" ref="BY145:BY208" si="239">IF($B145="","",IF(BX145&gt;4000,(1/(-1.8*LOG10((($AP145/3.7)^1.11)+6.9/BX145)))^2,IF(BX145&lt;2000,64/BX145,AVERAGE((1/(-1.8*LOG10((($AP145/3.7)^1.11)+6.9/BX145)))^2,64/BX145))))</f>
        <v/>
      </c>
      <c r="BZ145" s="251" t="str">
        <f>IF($B145="","",$AO145*ABS($AF145-BW145)/Air!$M$8)</f>
        <v/>
      </c>
      <c r="CA145" s="31" t="str">
        <f t="shared" ref="CA145:CA208" si="240">IF($B145="","",(1/(-1.8*LOG10((6.9/BZ145)))^2))</f>
        <v/>
      </c>
      <c r="CB145" s="31" t="str">
        <f t="shared" ref="CB145:CB208" si="241">IF($B145="","",CA145/4)</f>
        <v/>
      </c>
      <c r="CC145" s="32" t="str">
        <f>IF($B145="","",(($AF145-BW145)/ABS($AF145-BW145))*Air!$D$14*CB145/2*(($AF145-BW145)^2)*$AI145*$C145)</f>
        <v/>
      </c>
      <c r="CD145" s="32" t="str">
        <f>IF($B145="","",(-BW145/ABS(BW145))*Air!$D$14*BY145/8*(BW145^2)*$AM145*$C145)</f>
        <v/>
      </c>
      <c r="CE145" s="32" t="str">
        <f>IF($B145="","",$AK145*$C145*$E145*Air!$D$14*Air!$I$10)</f>
        <v/>
      </c>
      <c r="CF145" s="32" t="str">
        <f t="shared" si="210"/>
        <v/>
      </c>
      <c r="CG145" s="32" t="str">
        <f t="shared" ref="CG145:CG208" si="242">IF($B145="","",CF145/$AK145)</f>
        <v/>
      </c>
      <c r="CH145" s="32" t="str">
        <f t="shared" si="211"/>
        <v/>
      </c>
      <c r="CI145" s="254" t="str">
        <f t="shared" ref="CI145:CI208" si="243">IF(V145="","",IF(($AV145-(CH145-MIN($AX145,$AY145)))&lt;0,"out","in"))</f>
        <v/>
      </c>
      <c r="CJ145" s="243"/>
      <c r="CK145" s="243"/>
      <c r="CL145" s="32" t="str">
        <f t="shared" ref="CL145:CL208" si="244">IF($B145="","",IF(CI145="out",-$AV145+(CH145-$AY145),-$AV145+(CH145-$AX145)))</f>
        <v/>
      </c>
      <c r="CM145" s="243" t="str">
        <f t="shared" ref="CM145:CM208" si="245">IF($B145="","",$H145)</f>
        <v/>
      </c>
      <c r="CN145" s="243" t="str">
        <f>IF($B145="","",IF(CI145="out",-(CM145*$I145*(2*ABS(CL145)/Air!$D$14)^0.5),(CM145*$I145*(2*ABS(CL145)/Air!$C$14)^0.5)))</f>
        <v/>
      </c>
      <c r="CO145" s="32" t="str">
        <f t="shared" ref="CO145:CO208" si="246">IF($B145="","",CN145*1000)</f>
        <v/>
      </c>
      <c r="CP145" s="217" t="str">
        <f t="shared" si="212"/>
        <v/>
      </c>
      <c r="CQ145" s="31" t="str">
        <f t="shared" ref="CQ145:CQ208" si="247">IF($B145="","",CP145/$AK145)</f>
        <v/>
      </c>
      <c r="CR145" s="251" t="str">
        <f>IF($B145="","",$AO145*ABS(CQ145)/Air!$M$8)</f>
        <v/>
      </c>
      <c r="CS145" s="31" t="str">
        <f t="shared" ref="CS145:CS208" si="248">IF($B145="","",IF(CR145&gt;4000,(1/(-1.8*LOG10((($AP145/3.7)^1.11)+6.9/CR145)))^2,IF(CR145&lt;2000,64/CR145,AVERAGE((1/(-1.8*LOG10((($AP145/3.7)^1.11)+6.9/CR145)))^2,64/CR145))))</f>
        <v/>
      </c>
      <c r="CT145" s="251" t="str">
        <f>IF($B145="","",$AO145*ABS($AF145-CQ145)/Air!$M$8)</f>
        <v/>
      </c>
      <c r="CU145" s="31" t="str">
        <f t="shared" ref="CU145:CU208" si="249">IF($B145="","",(1/(-1.8*LOG10((6.9/CT145)))^2))</f>
        <v/>
      </c>
      <c r="CV145" s="31" t="str">
        <f t="shared" ref="CV145:CV208" si="250">IF($B145="","",CU145/4)</f>
        <v/>
      </c>
      <c r="CW145" s="32" t="str">
        <f>IF($B145="","",(($AF145-CQ145)/ABS($AF145-CQ145))*Air!$D$14*CV145/2*(($AF145-CQ145)^2)*$AI145*$C145)</f>
        <v/>
      </c>
      <c r="CX145" s="32" t="str">
        <f>IF($B145="","",(-CQ145/ABS(CQ145))*Air!$D$14*CS145/8*(CQ145^2)*$AM145*$C145)</f>
        <v/>
      </c>
      <c r="CY145" s="32" t="str">
        <f>IF($B145="","",$AK145*$C145*$E145*Air!$D$14*Air!$I$10)</f>
        <v/>
      </c>
      <c r="CZ145" s="32" t="str">
        <f t="shared" si="213"/>
        <v/>
      </c>
      <c r="DA145" s="32" t="str">
        <f t="shared" ref="DA145:DA208" si="251">IF($B145="","",CZ145/$AK145)</f>
        <v/>
      </c>
      <c r="DB145" s="32" t="str">
        <f t="shared" si="214"/>
        <v/>
      </c>
      <c r="DC145" s="254" t="str">
        <f t="shared" ref="DC145:DC208" si="252">IF(AP145="","",IF(($AV145-(DB145-MIN($AX145,$AY145)))&lt;0,"out","in"))</f>
        <v/>
      </c>
      <c r="DD145" s="243"/>
      <c r="DE145" s="243"/>
      <c r="DF145" s="32" t="str">
        <f t="shared" ref="DF145:DF208" si="253">IF($B145="","",IF(DC145="out",-$AV145+(DB145-$AY145),-$AV145+(DB145-$AX145)))</f>
        <v/>
      </c>
      <c r="DG145" s="243" t="str">
        <f t="shared" ref="DG145:DG208" si="254">IF($B145="","",$H145)</f>
        <v/>
      </c>
      <c r="DH145" s="243" t="str">
        <f>IF($B145="","",IF(DC145="out",-(DG145*$I145*(2*ABS(DF145)/Air!$D$14)^0.5),(DG145*$I145*(2*ABS(DF145)/Air!$C$14)^0.5)))</f>
        <v/>
      </c>
      <c r="DI145" s="32" t="str">
        <f t="shared" ref="DI145:DI208" si="255">IF($B145="","",DH145*1000)</f>
        <v/>
      </c>
      <c r="DJ145" s="217" t="str">
        <f t="shared" si="215"/>
        <v/>
      </c>
      <c r="DK145" s="31" t="str">
        <f t="shared" ref="DK145:DK208" si="256">IF($B145="","",DJ145/$AK145)</f>
        <v/>
      </c>
      <c r="DL145" s="251" t="str">
        <f>IF($B145="","",$AO145*ABS(DK145)/Air!$M$8)</f>
        <v/>
      </c>
      <c r="DM145" s="31" t="str">
        <f t="shared" ref="DM145:DM208" si="257">IF($B145="","",IF(DL145&gt;4000,(1/(-1.8*LOG10((($AP145/3.7)^1.11)+6.9/DL145)))^2,IF(DL145&lt;2000,64/DL145,AVERAGE((1/(-1.8*LOG10((($AP145/3.7)^1.11)+6.9/DL145)))^2,64/DL145))))</f>
        <v/>
      </c>
      <c r="DN145" s="251" t="str">
        <f>IF($B145="","",$AO145*ABS($AF145-DK145)/Air!$M$8)</f>
        <v/>
      </c>
      <c r="DO145" s="31" t="str">
        <f t="shared" ref="DO145:DO208" si="258">IF($B145="","",(1/(-1.8*LOG10((6.9/DN145)))^2))</f>
        <v/>
      </c>
      <c r="DP145" s="31" t="str">
        <f t="shared" ref="DP145:DP208" si="259">IF($B145="","",DO145/4)</f>
        <v/>
      </c>
      <c r="DQ145" s="32" t="str">
        <f>IF($B145="","",(($AF145-DK145)/ABS($AF145-DK145))*Air!$D$14*DP145/2*(($AF145-DK145)^2)*$AI145*$C145)</f>
        <v/>
      </c>
      <c r="DR145" s="32" t="str">
        <f>IF($B145="","",(-DK145/ABS(DK145))*Air!$D$14*DM145/8*(DK145^2)*$AM145*$C145)</f>
        <v/>
      </c>
      <c r="DS145" s="32" t="str">
        <f>IF($B145="","",$AK145*$C145*$E145*Air!$D$14*Air!$I$10)</f>
        <v/>
      </c>
      <c r="DT145" s="32" t="str">
        <f t="shared" si="216"/>
        <v/>
      </c>
      <c r="DU145" s="32" t="str">
        <f t="shared" ref="DU145:DU208" si="260">IF($B145="","",DT145/$AK145)</f>
        <v/>
      </c>
      <c r="DV145" s="32" t="str">
        <f t="shared" si="217"/>
        <v/>
      </c>
      <c r="DW145" s="254" t="str">
        <f t="shared" ref="DW145:DW208" si="261">IF(BJ145="","",IF(($AV145-(DV145-MIN($AX145,$AY145)))&lt;0,"out","in"))</f>
        <v/>
      </c>
      <c r="DX145" s="243"/>
      <c r="DY145" s="243"/>
      <c r="DZ145" s="32" t="str">
        <f t="shared" ref="DZ145:DZ208" si="262">IF($B145="","",IF(DW145="out",-$AV145+(DV145-$AY145),-$AV145+(DV145-$AX145)))</f>
        <v/>
      </c>
      <c r="EA145" s="243" t="str">
        <f t="shared" ref="EA145:EA208" si="263">IF($B145="","",$H145)</f>
        <v/>
      </c>
      <c r="EB145" s="243" t="str">
        <f>IF($B145="","",IF(DW145="out",-(EA145*$I145*(2*ABS(DZ145)/Air!$D$14)^0.5),(EA145*$I145*(2*ABS(DZ145)/Air!$C$14)^0.5)))</f>
        <v/>
      </c>
      <c r="EC145" s="32" t="str">
        <f t="shared" ref="EC145:EC208" si="264">IF($B145="","",EB145*1000)</f>
        <v/>
      </c>
      <c r="ED145" s="217" t="str">
        <f t="shared" si="218"/>
        <v/>
      </c>
      <c r="EE145" s="31" t="str">
        <f t="shared" ref="EE145:EE208" si="265">IF($B145="","",ED145/$AK145)</f>
        <v/>
      </c>
      <c r="EF145" s="251" t="str">
        <f>IF($B145="","",$AO145*ABS(EE145)/Air!$M$8)</f>
        <v/>
      </c>
      <c r="EG145" s="31" t="str">
        <f t="shared" ref="EG145:EG208" si="266">IF($B145="","",IF(EF145&gt;4000,(1/(-1.8*LOG10((($AP145/3.7)^1.11)+6.9/EF145)))^2,IF(EF145&lt;2000,64/EF145,AVERAGE((1/(-1.8*LOG10((($AP145/3.7)^1.11)+6.9/EF145)))^2,64/EF145))))</f>
        <v/>
      </c>
      <c r="EH145" s="251" t="str">
        <f>IF($B145="","",$AO145*ABS($AF145-EE145)/Air!$M$8)</f>
        <v/>
      </c>
      <c r="EI145" s="31" t="str">
        <f t="shared" ref="EI145:EI208" si="267">IF($B145="","",(1/(-1.8*LOG10((6.9/EH145)))^2))</f>
        <v/>
      </c>
      <c r="EJ145" s="31" t="str">
        <f t="shared" ref="EJ145:EJ208" si="268">IF($B145="","",EI145/4)</f>
        <v/>
      </c>
      <c r="EK145" s="32" t="str">
        <f>IF($B145="","",(($AF145-EE145)/ABS($AF145-EE145))*Air!$D$14*EJ145/2*(($AF145-EE145)^2)*$AI145*$C145)</f>
        <v/>
      </c>
      <c r="EL145" s="32" t="str">
        <f>IF($B145="","",(-EE145/ABS(EE145))*Air!$D$14*EG145/8*(EE145^2)*$AM145*$C145)</f>
        <v/>
      </c>
      <c r="EM145" s="32" t="str">
        <f>IF($B145="","",$AK145*$C145*$E145*Air!$D$14*Air!$I$10)</f>
        <v/>
      </c>
      <c r="EN145" s="32" t="str">
        <f t="shared" si="219"/>
        <v/>
      </c>
      <c r="EO145" s="32" t="str">
        <f t="shared" ref="EO145:EO208" si="269">IF($B145="","",EN145/$AK145)</f>
        <v/>
      </c>
      <c r="EP145" s="32" t="str">
        <f t="shared" si="220"/>
        <v/>
      </c>
      <c r="EQ145" s="254" t="str">
        <f t="shared" ref="EQ145:EQ208" si="270">IF(CD145="","",IF(($AV145-(EP145-MIN($AX145,$AY145)))&lt;0,"out","in"))</f>
        <v/>
      </c>
      <c r="ER145" s="243"/>
      <c r="ES145" s="243"/>
      <c r="ET145" s="32" t="str">
        <f t="shared" ref="ET145:ET208" si="271">IF($B145="","",IF(EQ145="out",-$AV145+(EP145-$AY145),-$AV145+(EP145-$AX145)))</f>
        <v/>
      </c>
      <c r="EU145" s="243" t="str">
        <f t="shared" ref="EU145:EU208" si="272">IF($B145="","",$H145)</f>
        <v/>
      </c>
      <c r="EV145" s="243" t="str">
        <f>IF($B145="","",IF(EQ145="out",-(EU145*$I145*(2*ABS(ET145)/Air!$D$14)^0.5),(EU145*$I145*(2*ABS(ET145)/Air!$C$14)^0.5)))</f>
        <v/>
      </c>
      <c r="EW145" s="32" t="str">
        <f t="shared" ref="EW145:EW208" si="273">IF($B145="","",EV145*1000)</f>
        <v/>
      </c>
      <c r="EX145" s="259" t="str">
        <f t="shared" si="221"/>
        <v/>
      </c>
    </row>
    <row r="146" spans="1:154" customFormat="1" x14ac:dyDescent="0.2">
      <c r="A146" s="61"/>
      <c r="B146" s="247"/>
      <c r="C146" s="247"/>
      <c r="D146" s="247"/>
      <c r="E146" s="247"/>
      <c r="F146" s="247"/>
      <c r="G146" s="239"/>
      <c r="H146" s="239"/>
      <c r="I146" s="239"/>
      <c r="J146" s="239"/>
      <c r="K146" s="239"/>
      <c r="L146" s="62"/>
      <c r="M146" s="247"/>
      <c r="N146" s="247"/>
      <c r="O146" s="63"/>
      <c r="P146" s="92" t="str">
        <f t="shared" si="185"/>
        <v/>
      </c>
      <c r="Q146" s="93" t="str">
        <f t="shared" si="227"/>
        <v/>
      </c>
      <c r="R146" s="99" t="str">
        <f t="shared" si="186"/>
        <v/>
      </c>
      <c r="S146" s="100" t="str">
        <f t="shared" si="187"/>
        <v/>
      </c>
      <c r="T146" s="95" t="str">
        <f t="shared" si="188"/>
        <v/>
      </c>
      <c r="U146" s="231"/>
      <c r="V146" s="124" t="str">
        <f t="shared" si="189"/>
        <v/>
      </c>
      <c r="W146" s="125" t="str">
        <f t="shared" si="222"/>
        <v/>
      </c>
      <c r="X146" s="126" t="str">
        <f t="shared" si="190"/>
        <v/>
      </c>
      <c r="Y146" s="126" t="str">
        <f>IF($B146="","",VLOOKUP(X146,Depth!$A$4:$B$1004,2,1))</f>
        <v/>
      </c>
      <c r="Z146" s="127" t="str">
        <f t="shared" si="223"/>
        <v/>
      </c>
      <c r="AA146" s="128" t="str">
        <f t="shared" si="224"/>
        <v/>
      </c>
      <c r="AB146" s="129" t="str">
        <f t="shared" si="191"/>
        <v/>
      </c>
      <c r="AC146" s="129" t="str">
        <f t="shared" si="225"/>
        <v/>
      </c>
      <c r="AD146" s="31" t="str">
        <f t="shared" si="192"/>
        <v/>
      </c>
      <c r="AE146" s="128" t="str">
        <f t="shared" si="193"/>
        <v/>
      </c>
      <c r="AF146" s="130" t="str">
        <f t="shared" si="194"/>
        <v/>
      </c>
      <c r="AG146" s="122" t="str">
        <f t="shared" si="195"/>
        <v/>
      </c>
      <c r="AH146" s="131" t="str">
        <f t="shared" si="226"/>
        <v/>
      </c>
      <c r="AI146" s="132" t="str">
        <f t="shared" si="196"/>
        <v/>
      </c>
      <c r="AJ146" s="128"/>
      <c r="AK146" s="159" t="str">
        <f t="shared" si="197"/>
        <v/>
      </c>
      <c r="AL146" s="128" t="str">
        <f t="shared" si="198"/>
        <v/>
      </c>
      <c r="AM146" s="128" t="str">
        <f t="shared" si="199"/>
        <v/>
      </c>
      <c r="AN146" s="128" t="str">
        <f t="shared" si="200"/>
        <v/>
      </c>
      <c r="AO146" s="128" t="str">
        <f t="shared" si="228"/>
        <v/>
      </c>
      <c r="AP146" s="160" t="str">
        <f t="shared" si="201"/>
        <v/>
      </c>
      <c r="AQ146" s="31"/>
      <c r="AR146" s="174" t="str">
        <f>IF($B146="","",Air!$C$17*((J146-K146)/10)^Air!$C$28)</f>
        <v/>
      </c>
      <c r="AS146" s="36" t="str">
        <f>IF($B146="","",IF(E$8=B146,E$7,Air!$C$14/2*AR146^2))</f>
        <v/>
      </c>
      <c r="AT146" s="32" t="str">
        <f t="shared" si="202"/>
        <v/>
      </c>
      <c r="AU146" s="32" t="str">
        <f t="shared" si="203"/>
        <v/>
      </c>
      <c r="AV146" s="32" t="str">
        <f>IF($B146="","",Air!$I$11-AU146*Air!$C$14*Air!$I$10-AS146)</f>
        <v/>
      </c>
      <c r="AW146" s="175" t="str">
        <f t="shared" si="204"/>
        <v/>
      </c>
      <c r="AX146" s="175" t="str">
        <f>IF($B146="","",AW146*Air!$C$14*Air!$I$10)</f>
        <v/>
      </c>
      <c r="AY146" s="176" t="str">
        <f>IF($B146="","",AW146*Air!$D$14*Air!$I$10)</f>
        <v/>
      </c>
      <c r="AZ146" s="62"/>
      <c r="BA146" s="250" t="str">
        <f t="shared" si="229"/>
        <v/>
      </c>
      <c r="BB146" s="128" t="str">
        <f t="shared" si="205"/>
        <v/>
      </c>
      <c r="BC146" s="31" t="str">
        <f t="shared" si="206"/>
        <v/>
      </c>
      <c r="BD146" s="251" t="str">
        <f>IF($B146="","",$AO146*ABS(BC146)/Air!$M$8)</f>
        <v/>
      </c>
      <c r="BE146" s="31" t="str">
        <f t="shared" si="230"/>
        <v/>
      </c>
      <c r="BF146" s="251" t="str">
        <f>IF($B146="","",$AO146*ABS($AF146-BC146)/Air!$M$8)</f>
        <v/>
      </c>
      <c r="BG146" s="31" t="str">
        <f t="shared" si="231"/>
        <v/>
      </c>
      <c r="BH146" s="252" t="str">
        <f t="shared" si="232"/>
        <v/>
      </c>
      <c r="BI146" s="32" t="str">
        <f>IF($B146="","",(($AF146-BC146)/ABS($AF146-BC146))*Air!$D$14*BH146/2*(($AF146-BC146)^2)*$AI146*$C146)</f>
        <v/>
      </c>
      <c r="BJ146" s="32" t="str">
        <f>IF($B146="","",(-BC146/ABS(BC146))*Air!$D$14*BE146/8*(BC146^2)*$AM146*$C146)</f>
        <v/>
      </c>
      <c r="BK146" s="32" t="str">
        <f>IF($B146="","",$AK146*$C146*$E146*Air!$D$14*Air!$I$10)</f>
        <v/>
      </c>
      <c r="BL146" s="32" t="str">
        <f t="shared" si="207"/>
        <v/>
      </c>
      <c r="BM146" s="32" t="str">
        <f t="shared" si="233"/>
        <v/>
      </c>
      <c r="BN146" s="32" t="str">
        <f t="shared" si="208"/>
        <v/>
      </c>
      <c r="BO146" s="254" t="str">
        <f t="shared" si="234"/>
        <v/>
      </c>
      <c r="BP146" s="243"/>
      <c r="BQ146" s="243"/>
      <c r="BR146" s="32" t="str">
        <f t="shared" si="235"/>
        <v/>
      </c>
      <c r="BS146" s="243" t="str">
        <f t="shared" si="236"/>
        <v/>
      </c>
      <c r="BT146" s="243" t="str">
        <f>IF($B146="","",IF(BO146="out",-(BS146*$I146*(2*ABS(BR146)/Air!$D$14)^0.5),(BS146*$I146*(2*ABS(BR146)/Air!$C$14)^0.5)))</f>
        <v/>
      </c>
      <c r="BU146" s="32" t="str">
        <f t="shared" si="237"/>
        <v/>
      </c>
      <c r="BV146" s="217" t="str">
        <f t="shared" si="209"/>
        <v/>
      </c>
      <c r="BW146" s="31" t="str">
        <f t="shared" si="238"/>
        <v/>
      </c>
      <c r="BX146" s="251" t="str">
        <f>IF($B146="","",$AO146*ABS(BW146)/Air!$M$8)</f>
        <v/>
      </c>
      <c r="BY146" s="31" t="str">
        <f t="shared" si="239"/>
        <v/>
      </c>
      <c r="BZ146" s="251" t="str">
        <f>IF($B146="","",$AO146*ABS($AF146-BW146)/Air!$M$8)</f>
        <v/>
      </c>
      <c r="CA146" s="31" t="str">
        <f t="shared" si="240"/>
        <v/>
      </c>
      <c r="CB146" s="31" t="str">
        <f t="shared" si="241"/>
        <v/>
      </c>
      <c r="CC146" s="32" t="str">
        <f>IF($B146="","",(($AF146-BW146)/ABS($AF146-BW146))*Air!$D$14*CB146/2*(($AF146-BW146)^2)*$AI146*$C146)</f>
        <v/>
      </c>
      <c r="CD146" s="32" t="str">
        <f>IF($B146="","",(-BW146/ABS(BW146))*Air!$D$14*BY146/8*(BW146^2)*$AM146*$C146)</f>
        <v/>
      </c>
      <c r="CE146" s="32" t="str">
        <f>IF($B146="","",$AK146*$C146*$E146*Air!$D$14*Air!$I$10)</f>
        <v/>
      </c>
      <c r="CF146" s="32" t="str">
        <f t="shared" si="210"/>
        <v/>
      </c>
      <c r="CG146" s="32" t="str">
        <f t="shared" si="242"/>
        <v/>
      </c>
      <c r="CH146" s="32" t="str">
        <f t="shared" si="211"/>
        <v/>
      </c>
      <c r="CI146" s="254" t="str">
        <f t="shared" si="243"/>
        <v/>
      </c>
      <c r="CJ146" s="243"/>
      <c r="CK146" s="243"/>
      <c r="CL146" s="32" t="str">
        <f t="shared" si="244"/>
        <v/>
      </c>
      <c r="CM146" s="243" t="str">
        <f t="shared" si="245"/>
        <v/>
      </c>
      <c r="CN146" s="243" t="str">
        <f>IF($B146="","",IF(CI146="out",-(CM146*$I146*(2*ABS(CL146)/Air!$D$14)^0.5),(CM146*$I146*(2*ABS(CL146)/Air!$C$14)^0.5)))</f>
        <v/>
      </c>
      <c r="CO146" s="32" t="str">
        <f t="shared" si="246"/>
        <v/>
      </c>
      <c r="CP146" s="217" t="str">
        <f t="shared" si="212"/>
        <v/>
      </c>
      <c r="CQ146" s="31" t="str">
        <f t="shared" si="247"/>
        <v/>
      </c>
      <c r="CR146" s="251" t="str">
        <f>IF($B146="","",$AO146*ABS(CQ146)/Air!$M$8)</f>
        <v/>
      </c>
      <c r="CS146" s="31" t="str">
        <f t="shared" si="248"/>
        <v/>
      </c>
      <c r="CT146" s="251" t="str">
        <f>IF($B146="","",$AO146*ABS($AF146-CQ146)/Air!$M$8)</f>
        <v/>
      </c>
      <c r="CU146" s="31" t="str">
        <f t="shared" si="249"/>
        <v/>
      </c>
      <c r="CV146" s="31" t="str">
        <f t="shared" si="250"/>
        <v/>
      </c>
      <c r="CW146" s="32" t="str">
        <f>IF($B146="","",(($AF146-CQ146)/ABS($AF146-CQ146))*Air!$D$14*CV146/2*(($AF146-CQ146)^2)*$AI146*$C146)</f>
        <v/>
      </c>
      <c r="CX146" s="32" t="str">
        <f>IF($B146="","",(-CQ146/ABS(CQ146))*Air!$D$14*CS146/8*(CQ146^2)*$AM146*$C146)</f>
        <v/>
      </c>
      <c r="CY146" s="32" t="str">
        <f>IF($B146="","",$AK146*$C146*$E146*Air!$D$14*Air!$I$10)</f>
        <v/>
      </c>
      <c r="CZ146" s="32" t="str">
        <f t="shared" si="213"/>
        <v/>
      </c>
      <c r="DA146" s="32" t="str">
        <f t="shared" si="251"/>
        <v/>
      </c>
      <c r="DB146" s="32" t="str">
        <f t="shared" si="214"/>
        <v/>
      </c>
      <c r="DC146" s="254" t="str">
        <f t="shared" si="252"/>
        <v/>
      </c>
      <c r="DD146" s="243"/>
      <c r="DE146" s="243"/>
      <c r="DF146" s="32" t="str">
        <f t="shared" si="253"/>
        <v/>
      </c>
      <c r="DG146" s="243" t="str">
        <f t="shared" si="254"/>
        <v/>
      </c>
      <c r="DH146" s="243" t="str">
        <f>IF($B146="","",IF(DC146="out",-(DG146*$I146*(2*ABS(DF146)/Air!$D$14)^0.5),(DG146*$I146*(2*ABS(DF146)/Air!$C$14)^0.5)))</f>
        <v/>
      </c>
      <c r="DI146" s="32" t="str">
        <f t="shared" si="255"/>
        <v/>
      </c>
      <c r="DJ146" s="217" t="str">
        <f t="shared" si="215"/>
        <v/>
      </c>
      <c r="DK146" s="31" t="str">
        <f t="shared" si="256"/>
        <v/>
      </c>
      <c r="DL146" s="251" t="str">
        <f>IF($B146="","",$AO146*ABS(DK146)/Air!$M$8)</f>
        <v/>
      </c>
      <c r="DM146" s="31" t="str">
        <f t="shared" si="257"/>
        <v/>
      </c>
      <c r="DN146" s="251" t="str">
        <f>IF($B146="","",$AO146*ABS($AF146-DK146)/Air!$M$8)</f>
        <v/>
      </c>
      <c r="DO146" s="31" t="str">
        <f t="shared" si="258"/>
        <v/>
      </c>
      <c r="DP146" s="31" t="str">
        <f t="shared" si="259"/>
        <v/>
      </c>
      <c r="DQ146" s="32" t="str">
        <f>IF($B146="","",(($AF146-DK146)/ABS($AF146-DK146))*Air!$D$14*DP146/2*(($AF146-DK146)^2)*$AI146*$C146)</f>
        <v/>
      </c>
      <c r="DR146" s="32" t="str">
        <f>IF($B146="","",(-DK146/ABS(DK146))*Air!$D$14*DM146/8*(DK146^2)*$AM146*$C146)</f>
        <v/>
      </c>
      <c r="DS146" s="32" t="str">
        <f>IF($B146="","",$AK146*$C146*$E146*Air!$D$14*Air!$I$10)</f>
        <v/>
      </c>
      <c r="DT146" s="32" t="str">
        <f t="shared" si="216"/>
        <v/>
      </c>
      <c r="DU146" s="32" t="str">
        <f t="shared" si="260"/>
        <v/>
      </c>
      <c r="DV146" s="32" t="str">
        <f t="shared" si="217"/>
        <v/>
      </c>
      <c r="DW146" s="254" t="str">
        <f t="shared" si="261"/>
        <v/>
      </c>
      <c r="DX146" s="243"/>
      <c r="DY146" s="243"/>
      <c r="DZ146" s="32" t="str">
        <f t="shared" si="262"/>
        <v/>
      </c>
      <c r="EA146" s="243" t="str">
        <f t="shared" si="263"/>
        <v/>
      </c>
      <c r="EB146" s="243" t="str">
        <f>IF($B146="","",IF(DW146="out",-(EA146*$I146*(2*ABS(DZ146)/Air!$D$14)^0.5),(EA146*$I146*(2*ABS(DZ146)/Air!$C$14)^0.5)))</f>
        <v/>
      </c>
      <c r="EC146" s="32" t="str">
        <f t="shared" si="264"/>
        <v/>
      </c>
      <c r="ED146" s="217" t="str">
        <f t="shared" si="218"/>
        <v/>
      </c>
      <c r="EE146" s="31" t="str">
        <f t="shared" si="265"/>
        <v/>
      </c>
      <c r="EF146" s="251" t="str">
        <f>IF($B146="","",$AO146*ABS(EE146)/Air!$M$8)</f>
        <v/>
      </c>
      <c r="EG146" s="31" t="str">
        <f t="shared" si="266"/>
        <v/>
      </c>
      <c r="EH146" s="251" t="str">
        <f>IF($B146="","",$AO146*ABS($AF146-EE146)/Air!$M$8)</f>
        <v/>
      </c>
      <c r="EI146" s="31" t="str">
        <f t="shared" si="267"/>
        <v/>
      </c>
      <c r="EJ146" s="31" t="str">
        <f t="shared" si="268"/>
        <v/>
      </c>
      <c r="EK146" s="32" t="str">
        <f>IF($B146="","",(($AF146-EE146)/ABS($AF146-EE146))*Air!$D$14*EJ146/2*(($AF146-EE146)^2)*$AI146*$C146)</f>
        <v/>
      </c>
      <c r="EL146" s="32" t="str">
        <f>IF($B146="","",(-EE146/ABS(EE146))*Air!$D$14*EG146/8*(EE146^2)*$AM146*$C146)</f>
        <v/>
      </c>
      <c r="EM146" s="32" t="str">
        <f>IF($B146="","",$AK146*$C146*$E146*Air!$D$14*Air!$I$10)</f>
        <v/>
      </c>
      <c r="EN146" s="32" t="str">
        <f t="shared" si="219"/>
        <v/>
      </c>
      <c r="EO146" s="32" t="str">
        <f t="shared" si="269"/>
        <v/>
      </c>
      <c r="EP146" s="32" t="str">
        <f t="shared" si="220"/>
        <v/>
      </c>
      <c r="EQ146" s="254" t="str">
        <f t="shared" si="270"/>
        <v/>
      </c>
      <c r="ER146" s="243"/>
      <c r="ES146" s="243"/>
      <c r="ET146" s="32" t="str">
        <f t="shared" si="271"/>
        <v/>
      </c>
      <c r="EU146" s="243" t="str">
        <f t="shared" si="272"/>
        <v/>
      </c>
      <c r="EV146" s="243" t="str">
        <f>IF($B146="","",IF(EQ146="out",-(EU146*$I146*(2*ABS(ET146)/Air!$D$14)^0.5),(EU146*$I146*(2*ABS(ET146)/Air!$C$14)^0.5)))</f>
        <v/>
      </c>
      <c r="EW146" s="32" t="str">
        <f t="shared" si="273"/>
        <v/>
      </c>
      <c r="EX146" s="259" t="str">
        <f t="shared" si="221"/>
        <v/>
      </c>
    </row>
    <row r="147" spans="1:154" customFormat="1" x14ac:dyDescent="0.2">
      <c r="A147" s="61"/>
      <c r="B147" s="247"/>
      <c r="C147" s="247"/>
      <c r="D147" s="247"/>
      <c r="E147" s="247"/>
      <c r="F147" s="247"/>
      <c r="G147" s="239"/>
      <c r="H147" s="239"/>
      <c r="I147" s="239"/>
      <c r="J147" s="239"/>
      <c r="K147" s="239"/>
      <c r="L147" s="62"/>
      <c r="M147" s="247"/>
      <c r="N147" s="247"/>
      <c r="O147" s="63"/>
      <c r="P147" s="92" t="str">
        <f t="shared" si="185"/>
        <v/>
      </c>
      <c r="Q147" s="93" t="str">
        <f t="shared" si="227"/>
        <v/>
      </c>
      <c r="R147" s="99" t="str">
        <f t="shared" si="186"/>
        <v/>
      </c>
      <c r="S147" s="100" t="str">
        <f t="shared" si="187"/>
        <v/>
      </c>
      <c r="T147" s="95" t="str">
        <f t="shared" si="188"/>
        <v/>
      </c>
      <c r="U147" s="231"/>
      <c r="V147" s="124" t="str">
        <f t="shared" si="189"/>
        <v/>
      </c>
      <c r="W147" s="125" t="str">
        <f t="shared" si="222"/>
        <v/>
      </c>
      <c r="X147" s="126" t="str">
        <f t="shared" si="190"/>
        <v/>
      </c>
      <c r="Y147" s="126" t="str">
        <f>IF($B147="","",VLOOKUP(X147,Depth!$A$4:$B$1004,2,1))</f>
        <v/>
      </c>
      <c r="Z147" s="127" t="str">
        <f t="shared" si="223"/>
        <v/>
      </c>
      <c r="AA147" s="128" t="str">
        <f t="shared" si="224"/>
        <v/>
      </c>
      <c r="AB147" s="129" t="str">
        <f t="shared" si="191"/>
        <v/>
      </c>
      <c r="AC147" s="129" t="str">
        <f t="shared" si="225"/>
        <v/>
      </c>
      <c r="AD147" s="31" t="str">
        <f t="shared" si="192"/>
        <v/>
      </c>
      <c r="AE147" s="128" t="str">
        <f t="shared" si="193"/>
        <v/>
      </c>
      <c r="AF147" s="130" t="str">
        <f t="shared" si="194"/>
        <v/>
      </c>
      <c r="AG147" s="122" t="str">
        <f t="shared" si="195"/>
        <v/>
      </c>
      <c r="AH147" s="131" t="str">
        <f t="shared" si="226"/>
        <v/>
      </c>
      <c r="AI147" s="132" t="str">
        <f t="shared" si="196"/>
        <v/>
      </c>
      <c r="AJ147" s="128"/>
      <c r="AK147" s="159" t="str">
        <f t="shared" si="197"/>
        <v/>
      </c>
      <c r="AL147" s="128" t="str">
        <f t="shared" si="198"/>
        <v/>
      </c>
      <c r="AM147" s="128" t="str">
        <f t="shared" si="199"/>
        <v/>
      </c>
      <c r="AN147" s="128" t="str">
        <f t="shared" si="200"/>
        <v/>
      </c>
      <c r="AO147" s="128" t="str">
        <f t="shared" si="228"/>
        <v/>
      </c>
      <c r="AP147" s="160" t="str">
        <f t="shared" si="201"/>
        <v/>
      </c>
      <c r="AQ147" s="31"/>
      <c r="AR147" s="174" t="str">
        <f>IF($B147="","",Air!$C$17*((J147-K147)/10)^Air!$C$28)</f>
        <v/>
      </c>
      <c r="AS147" s="36" t="str">
        <f>IF($B147="","",IF(E$8=B147,E$7,Air!$C$14/2*AR147^2))</f>
        <v/>
      </c>
      <c r="AT147" s="32" t="str">
        <f t="shared" si="202"/>
        <v/>
      </c>
      <c r="AU147" s="32" t="str">
        <f t="shared" si="203"/>
        <v/>
      </c>
      <c r="AV147" s="32" t="str">
        <f>IF($B147="","",Air!$I$11-AU147*Air!$C$14*Air!$I$10-AS147)</f>
        <v/>
      </c>
      <c r="AW147" s="175" t="str">
        <f t="shared" si="204"/>
        <v/>
      </c>
      <c r="AX147" s="175" t="str">
        <f>IF($B147="","",AW147*Air!$C$14*Air!$I$10)</f>
        <v/>
      </c>
      <c r="AY147" s="176" t="str">
        <f>IF($B147="","",AW147*Air!$D$14*Air!$I$10)</f>
        <v/>
      </c>
      <c r="AZ147" s="62"/>
      <c r="BA147" s="250" t="str">
        <f t="shared" si="229"/>
        <v/>
      </c>
      <c r="BB147" s="128" t="str">
        <f t="shared" si="205"/>
        <v/>
      </c>
      <c r="BC147" s="31" t="str">
        <f t="shared" si="206"/>
        <v/>
      </c>
      <c r="BD147" s="251" t="str">
        <f>IF($B147="","",$AO147*ABS(BC147)/Air!$M$8)</f>
        <v/>
      </c>
      <c r="BE147" s="31" t="str">
        <f t="shared" si="230"/>
        <v/>
      </c>
      <c r="BF147" s="251" t="str">
        <f>IF($B147="","",$AO147*ABS($AF147-BC147)/Air!$M$8)</f>
        <v/>
      </c>
      <c r="BG147" s="31" t="str">
        <f t="shared" si="231"/>
        <v/>
      </c>
      <c r="BH147" s="252" t="str">
        <f t="shared" si="232"/>
        <v/>
      </c>
      <c r="BI147" s="32" t="str">
        <f>IF($B147="","",(($AF147-BC147)/ABS($AF147-BC147))*Air!$D$14*BH147/2*(($AF147-BC147)^2)*$AI147*$C147)</f>
        <v/>
      </c>
      <c r="BJ147" s="32" t="str">
        <f>IF($B147="","",(-BC147/ABS(BC147))*Air!$D$14*BE147/8*(BC147^2)*$AM147*$C147)</f>
        <v/>
      </c>
      <c r="BK147" s="32" t="str">
        <f>IF($B147="","",$AK147*$C147*$E147*Air!$D$14*Air!$I$10)</f>
        <v/>
      </c>
      <c r="BL147" s="32" t="str">
        <f t="shared" si="207"/>
        <v/>
      </c>
      <c r="BM147" s="32" t="str">
        <f t="shared" si="233"/>
        <v/>
      </c>
      <c r="BN147" s="32" t="str">
        <f t="shared" si="208"/>
        <v/>
      </c>
      <c r="BO147" s="254" t="str">
        <f t="shared" si="234"/>
        <v/>
      </c>
      <c r="BP147" s="243"/>
      <c r="BQ147" s="243"/>
      <c r="BR147" s="32" t="str">
        <f t="shared" si="235"/>
        <v/>
      </c>
      <c r="BS147" s="243" t="str">
        <f t="shared" si="236"/>
        <v/>
      </c>
      <c r="BT147" s="243" t="str">
        <f>IF($B147="","",IF(BO147="out",-(BS147*$I147*(2*ABS(BR147)/Air!$D$14)^0.5),(BS147*$I147*(2*ABS(BR147)/Air!$C$14)^0.5)))</f>
        <v/>
      </c>
      <c r="BU147" s="32" t="str">
        <f t="shared" si="237"/>
        <v/>
      </c>
      <c r="BV147" s="217" t="str">
        <f t="shared" si="209"/>
        <v/>
      </c>
      <c r="BW147" s="31" t="str">
        <f t="shared" si="238"/>
        <v/>
      </c>
      <c r="BX147" s="251" t="str">
        <f>IF($B147="","",$AO147*ABS(BW147)/Air!$M$8)</f>
        <v/>
      </c>
      <c r="BY147" s="31" t="str">
        <f t="shared" si="239"/>
        <v/>
      </c>
      <c r="BZ147" s="251" t="str">
        <f>IF($B147="","",$AO147*ABS($AF147-BW147)/Air!$M$8)</f>
        <v/>
      </c>
      <c r="CA147" s="31" t="str">
        <f t="shared" si="240"/>
        <v/>
      </c>
      <c r="CB147" s="31" t="str">
        <f t="shared" si="241"/>
        <v/>
      </c>
      <c r="CC147" s="32" t="str">
        <f>IF($B147="","",(($AF147-BW147)/ABS($AF147-BW147))*Air!$D$14*CB147/2*(($AF147-BW147)^2)*$AI147*$C147)</f>
        <v/>
      </c>
      <c r="CD147" s="32" t="str">
        <f>IF($B147="","",(-BW147/ABS(BW147))*Air!$D$14*BY147/8*(BW147^2)*$AM147*$C147)</f>
        <v/>
      </c>
      <c r="CE147" s="32" t="str">
        <f>IF($B147="","",$AK147*$C147*$E147*Air!$D$14*Air!$I$10)</f>
        <v/>
      </c>
      <c r="CF147" s="32" t="str">
        <f t="shared" si="210"/>
        <v/>
      </c>
      <c r="CG147" s="32" t="str">
        <f t="shared" si="242"/>
        <v/>
      </c>
      <c r="CH147" s="32" t="str">
        <f t="shared" si="211"/>
        <v/>
      </c>
      <c r="CI147" s="254" t="str">
        <f t="shared" si="243"/>
        <v/>
      </c>
      <c r="CJ147" s="243"/>
      <c r="CK147" s="243"/>
      <c r="CL147" s="32" t="str">
        <f t="shared" si="244"/>
        <v/>
      </c>
      <c r="CM147" s="243" t="str">
        <f t="shared" si="245"/>
        <v/>
      </c>
      <c r="CN147" s="243" t="str">
        <f>IF($B147="","",IF(CI147="out",-(CM147*$I147*(2*ABS(CL147)/Air!$D$14)^0.5),(CM147*$I147*(2*ABS(CL147)/Air!$C$14)^0.5)))</f>
        <v/>
      </c>
      <c r="CO147" s="32" t="str">
        <f t="shared" si="246"/>
        <v/>
      </c>
      <c r="CP147" s="217" t="str">
        <f t="shared" si="212"/>
        <v/>
      </c>
      <c r="CQ147" s="31" t="str">
        <f t="shared" si="247"/>
        <v/>
      </c>
      <c r="CR147" s="251" t="str">
        <f>IF($B147="","",$AO147*ABS(CQ147)/Air!$M$8)</f>
        <v/>
      </c>
      <c r="CS147" s="31" t="str">
        <f t="shared" si="248"/>
        <v/>
      </c>
      <c r="CT147" s="251" t="str">
        <f>IF($B147="","",$AO147*ABS($AF147-CQ147)/Air!$M$8)</f>
        <v/>
      </c>
      <c r="CU147" s="31" t="str">
        <f t="shared" si="249"/>
        <v/>
      </c>
      <c r="CV147" s="31" t="str">
        <f t="shared" si="250"/>
        <v/>
      </c>
      <c r="CW147" s="32" t="str">
        <f>IF($B147="","",(($AF147-CQ147)/ABS($AF147-CQ147))*Air!$D$14*CV147/2*(($AF147-CQ147)^2)*$AI147*$C147)</f>
        <v/>
      </c>
      <c r="CX147" s="32" t="str">
        <f>IF($B147="","",(-CQ147/ABS(CQ147))*Air!$D$14*CS147/8*(CQ147^2)*$AM147*$C147)</f>
        <v/>
      </c>
      <c r="CY147" s="32" t="str">
        <f>IF($B147="","",$AK147*$C147*$E147*Air!$D$14*Air!$I$10)</f>
        <v/>
      </c>
      <c r="CZ147" s="32" t="str">
        <f t="shared" si="213"/>
        <v/>
      </c>
      <c r="DA147" s="32" t="str">
        <f t="shared" si="251"/>
        <v/>
      </c>
      <c r="DB147" s="32" t="str">
        <f t="shared" si="214"/>
        <v/>
      </c>
      <c r="DC147" s="254" t="str">
        <f t="shared" si="252"/>
        <v/>
      </c>
      <c r="DD147" s="243"/>
      <c r="DE147" s="243"/>
      <c r="DF147" s="32" t="str">
        <f t="shared" si="253"/>
        <v/>
      </c>
      <c r="DG147" s="243" t="str">
        <f t="shared" si="254"/>
        <v/>
      </c>
      <c r="DH147" s="243" t="str">
        <f>IF($B147="","",IF(DC147="out",-(DG147*$I147*(2*ABS(DF147)/Air!$D$14)^0.5),(DG147*$I147*(2*ABS(DF147)/Air!$C$14)^0.5)))</f>
        <v/>
      </c>
      <c r="DI147" s="32" t="str">
        <f t="shared" si="255"/>
        <v/>
      </c>
      <c r="DJ147" s="217" t="str">
        <f t="shared" si="215"/>
        <v/>
      </c>
      <c r="DK147" s="31" t="str">
        <f t="shared" si="256"/>
        <v/>
      </c>
      <c r="DL147" s="251" t="str">
        <f>IF($B147="","",$AO147*ABS(DK147)/Air!$M$8)</f>
        <v/>
      </c>
      <c r="DM147" s="31" t="str">
        <f t="shared" si="257"/>
        <v/>
      </c>
      <c r="DN147" s="251" t="str">
        <f>IF($B147="","",$AO147*ABS($AF147-DK147)/Air!$M$8)</f>
        <v/>
      </c>
      <c r="DO147" s="31" t="str">
        <f t="shared" si="258"/>
        <v/>
      </c>
      <c r="DP147" s="31" t="str">
        <f t="shared" si="259"/>
        <v/>
      </c>
      <c r="DQ147" s="32" t="str">
        <f>IF($B147="","",(($AF147-DK147)/ABS($AF147-DK147))*Air!$D$14*DP147/2*(($AF147-DK147)^2)*$AI147*$C147)</f>
        <v/>
      </c>
      <c r="DR147" s="32" t="str">
        <f>IF($B147="","",(-DK147/ABS(DK147))*Air!$D$14*DM147/8*(DK147^2)*$AM147*$C147)</f>
        <v/>
      </c>
      <c r="DS147" s="32" t="str">
        <f>IF($B147="","",$AK147*$C147*$E147*Air!$D$14*Air!$I$10)</f>
        <v/>
      </c>
      <c r="DT147" s="32" t="str">
        <f t="shared" si="216"/>
        <v/>
      </c>
      <c r="DU147" s="32" t="str">
        <f t="shared" si="260"/>
        <v/>
      </c>
      <c r="DV147" s="32" t="str">
        <f t="shared" si="217"/>
        <v/>
      </c>
      <c r="DW147" s="254" t="str">
        <f t="shared" si="261"/>
        <v/>
      </c>
      <c r="DX147" s="243"/>
      <c r="DY147" s="243"/>
      <c r="DZ147" s="32" t="str">
        <f t="shared" si="262"/>
        <v/>
      </c>
      <c r="EA147" s="243" t="str">
        <f t="shared" si="263"/>
        <v/>
      </c>
      <c r="EB147" s="243" t="str">
        <f>IF($B147="","",IF(DW147="out",-(EA147*$I147*(2*ABS(DZ147)/Air!$D$14)^0.5),(EA147*$I147*(2*ABS(DZ147)/Air!$C$14)^0.5)))</f>
        <v/>
      </c>
      <c r="EC147" s="32" t="str">
        <f t="shared" si="264"/>
        <v/>
      </c>
      <c r="ED147" s="217" t="str">
        <f t="shared" si="218"/>
        <v/>
      </c>
      <c r="EE147" s="31" t="str">
        <f t="shared" si="265"/>
        <v/>
      </c>
      <c r="EF147" s="251" t="str">
        <f>IF($B147="","",$AO147*ABS(EE147)/Air!$M$8)</f>
        <v/>
      </c>
      <c r="EG147" s="31" t="str">
        <f t="shared" si="266"/>
        <v/>
      </c>
      <c r="EH147" s="251" t="str">
        <f>IF($B147="","",$AO147*ABS($AF147-EE147)/Air!$M$8)</f>
        <v/>
      </c>
      <c r="EI147" s="31" t="str">
        <f t="shared" si="267"/>
        <v/>
      </c>
      <c r="EJ147" s="31" t="str">
        <f t="shared" si="268"/>
        <v/>
      </c>
      <c r="EK147" s="32" t="str">
        <f>IF($B147="","",(($AF147-EE147)/ABS($AF147-EE147))*Air!$D$14*EJ147/2*(($AF147-EE147)^2)*$AI147*$C147)</f>
        <v/>
      </c>
      <c r="EL147" s="32" t="str">
        <f>IF($B147="","",(-EE147/ABS(EE147))*Air!$D$14*EG147/8*(EE147^2)*$AM147*$C147)</f>
        <v/>
      </c>
      <c r="EM147" s="32" t="str">
        <f>IF($B147="","",$AK147*$C147*$E147*Air!$D$14*Air!$I$10)</f>
        <v/>
      </c>
      <c r="EN147" s="32" t="str">
        <f t="shared" si="219"/>
        <v/>
      </c>
      <c r="EO147" s="32" t="str">
        <f t="shared" si="269"/>
        <v/>
      </c>
      <c r="EP147" s="32" t="str">
        <f t="shared" si="220"/>
        <v/>
      </c>
      <c r="EQ147" s="254" t="str">
        <f t="shared" si="270"/>
        <v/>
      </c>
      <c r="ER147" s="243"/>
      <c r="ES147" s="243"/>
      <c r="ET147" s="32" t="str">
        <f t="shared" si="271"/>
        <v/>
      </c>
      <c r="EU147" s="243" t="str">
        <f t="shared" si="272"/>
        <v/>
      </c>
      <c r="EV147" s="243" t="str">
        <f>IF($B147="","",IF(EQ147="out",-(EU147*$I147*(2*ABS(ET147)/Air!$D$14)^0.5),(EU147*$I147*(2*ABS(ET147)/Air!$C$14)^0.5)))</f>
        <v/>
      </c>
      <c r="EW147" s="32" t="str">
        <f t="shared" si="273"/>
        <v/>
      </c>
      <c r="EX147" s="259" t="str">
        <f t="shared" si="221"/>
        <v/>
      </c>
    </row>
    <row r="148" spans="1:154" customFormat="1" x14ac:dyDescent="0.2">
      <c r="A148" s="61"/>
      <c r="B148" s="247"/>
      <c r="C148" s="247"/>
      <c r="D148" s="247"/>
      <c r="E148" s="247"/>
      <c r="F148" s="247"/>
      <c r="G148" s="239"/>
      <c r="H148" s="239"/>
      <c r="I148" s="239"/>
      <c r="J148" s="239"/>
      <c r="K148" s="239"/>
      <c r="L148" s="62"/>
      <c r="M148" s="247"/>
      <c r="N148" s="247"/>
      <c r="O148" s="63"/>
      <c r="P148" s="92" t="str">
        <f t="shared" si="185"/>
        <v/>
      </c>
      <c r="Q148" s="93" t="str">
        <f t="shared" si="227"/>
        <v/>
      </c>
      <c r="R148" s="99" t="str">
        <f t="shared" si="186"/>
        <v/>
      </c>
      <c r="S148" s="100" t="str">
        <f t="shared" si="187"/>
        <v/>
      </c>
      <c r="T148" s="95" t="str">
        <f t="shared" si="188"/>
        <v/>
      </c>
      <c r="U148" s="231"/>
      <c r="V148" s="124" t="str">
        <f t="shared" si="189"/>
        <v/>
      </c>
      <c r="W148" s="125" t="str">
        <f t="shared" si="222"/>
        <v/>
      </c>
      <c r="X148" s="126" t="str">
        <f t="shared" si="190"/>
        <v/>
      </c>
      <c r="Y148" s="126" t="str">
        <f>IF($B148="","",VLOOKUP(X148,Depth!$A$4:$B$1004,2,1))</f>
        <v/>
      </c>
      <c r="Z148" s="127" t="str">
        <f t="shared" si="223"/>
        <v/>
      </c>
      <c r="AA148" s="128" t="str">
        <f t="shared" si="224"/>
        <v/>
      </c>
      <c r="AB148" s="129" t="str">
        <f t="shared" si="191"/>
        <v/>
      </c>
      <c r="AC148" s="129" t="str">
        <f t="shared" si="225"/>
        <v/>
      </c>
      <c r="AD148" s="31" t="str">
        <f t="shared" si="192"/>
        <v/>
      </c>
      <c r="AE148" s="128" t="str">
        <f t="shared" si="193"/>
        <v/>
      </c>
      <c r="AF148" s="130" t="str">
        <f t="shared" si="194"/>
        <v/>
      </c>
      <c r="AG148" s="122" t="str">
        <f t="shared" si="195"/>
        <v/>
      </c>
      <c r="AH148" s="131" t="str">
        <f t="shared" si="226"/>
        <v/>
      </c>
      <c r="AI148" s="132" t="str">
        <f t="shared" si="196"/>
        <v/>
      </c>
      <c r="AJ148" s="128"/>
      <c r="AK148" s="159" t="str">
        <f t="shared" si="197"/>
        <v/>
      </c>
      <c r="AL148" s="128" t="str">
        <f t="shared" si="198"/>
        <v/>
      </c>
      <c r="AM148" s="128" t="str">
        <f t="shared" si="199"/>
        <v/>
      </c>
      <c r="AN148" s="128" t="str">
        <f t="shared" si="200"/>
        <v/>
      </c>
      <c r="AO148" s="128" t="str">
        <f t="shared" si="228"/>
        <v/>
      </c>
      <c r="AP148" s="160" t="str">
        <f t="shared" si="201"/>
        <v/>
      </c>
      <c r="AQ148" s="31"/>
      <c r="AR148" s="174" t="str">
        <f>IF($B148="","",Air!$C$17*((J148-K148)/10)^Air!$C$28)</f>
        <v/>
      </c>
      <c r="AS148" s="36" t="str">
        <f>IF($B148="","",IF(E$8=B148,E$7,Air!$C$14/2*AR148^2))</f>
        <v/>
      </c>
      <c r="AT148" s="32" t="str">
        <f t="shared" si="202"/>
        <v/>
      </c>
      <c r="AU148" s="32" t="str">
        <f t="shared" si="203"/>
        <v/>
      </c>
      <c r="AV148" s="32" t="str">
        <f>IF($B148="","",Air!$I$11-AU148*Air!$C$14*Air!$I$10-AS148)</f>
        <v/>
      </c>
      <c r="AW148" s="175" t="str">
        <f t="shared" si="204"/>
        <v/>
      </c>
      <c r="AX148" s="175" t="str">
        <f>IF($B148="","",AW148*Air!$C$14*Air!$I$10)</f>
        <v/>
      </c>
      <c r="AY148" s="176" t="str">
        <f>IF($B148="","",AW148*Air!$D$14*Air!$I$10)</f>
        <v/>
      </c>
      <c r="AZ148" s="62"/>
      <c r="BA148" s="250" t="str">
        <f t="shared" si="229"/>
        <v/>
      </c>
      <c r="BB148" s="128" t="str">
        <f t="shared" si="205"/>
        <v/>
      </c>
      <c r="BC148" s="31" t="str">
        <f t="shared" si="206"/>
        <v/>
      </c>
      <c r="BD148" s="251" t="str">
        <f>IF($B148="","",$AO148*ABS(BC148)/Air!$M$8)</f>
        <v/>
      </c>
      <c r="BE148" s="31" t="str">
        <f t="shared" si="230"/>
        <v/>
      </c>
      <c r="BF148" s="251" t="str">
        <f>IF($B148="","",$AO148*ABS($AF148-BC148)/Air!$M$8)</f>
        <v/>
      </c>
      <c r="BG148" s="31" t="str">
        <f t="shared" si="231"/>
        <v/>
      </c>
      <c r="BH148" s="252" t="str">
        <f t="shared" si="232"/>
        <v/>
      </c>
      <c r="BI148" s="32" t="str">
        <f>IF($B148="","",(($AF148-BC148)/ABS($AF148-BC148))*Air!$D$14*BH148/2*(($AF148-BC148)^2)*$AI148*$C148)</f>
        <v/>
      </c>
      <c r="BJ148" s="32" t="str">
        <f>IF($B148="","",(-BC148/ABS(BC148))*Air!$D$14*BE148/8*(BC148^2)*$AM148*$C148)</f>
        <v/>
      </c>
      <c r="BK148" s="32" t="str">
        <f>IF($B148="","",$AK148*$C148*$E148*Air!$D$14*Air!$I$10)</f>
        <v/>
      </c>
      <c r="BL148" s="32" t="str">
        <f t="shared" si="207"/>
        <v/>
      </c>
      <c r="BM148" s="32" t="str">
        <f t="shared" si="233"/>
        <v/>
      </c>
      <c r="BN148" s="32" t="str">
        <f t="shared" si="208"/>
        <v/>
      </c>
      <c r="BO148" s="254" t="str">
        <f t="shared" si="234"/>
        <v/>
      </c>
      <c r="BP148" s="243"/>
      <c r="BQ148" s="243"/>
      <c r="BR148" s="32" t="str">
        <f t="shared" si="235"/>
        <v/>
      </c>
      <c r="BS148" s="243" t="str">
        <f t="shared" si="236"/>
        <v/>
      </c>
      <c r="BT148" s="243" t="str">
        <f>IF($B148="","",IF(BO148="out",-(BS148*$I148*(2*ABS(BR148)/Air!$D$14)^0.5),(BS148*$I148*(2*ABS(BR148)/Air!$C$14)^0.5)))</f>
        <v/>
      </c>
      <c r="BU148" s="32" t="str">
        <f t="shared" si="237"/>
        <v/>
      </c>
      <c r="BV148" s="217" t="str">
        <f t="shared" si="209"/>
        <v/>
      </c>
      <c r="BW148" s="31" t="str">
        <f t="shared" si="238"/>
        <v/>
      </c>
      <c r="BX148" s="251" t="str">
        <f>IF($B148="","",$AO148*ABS(BW148)/Air!$M$8)</f>
        <v/>
      </c>
      <c r="BY148" s="31" t="str">
        <f t="shared" si="239"/>
        <v/>
      </c>
      <c r="BZ148" s="251" t="str">
        <f>IF($B148="","",$AO148*ABS($AF148-BW148)/Air!$M$8)</f>
        <v/>
      </c>
      <c r="CA148" s="31" t="str">
        <f t="shared" si="240"/>
        <v/>
      </c>
      <c r="CB148" s="31" t="str">
        <f t="shared" si="241"/>
        <v/>
      </c>
      <c r="CC148" s="32" t="str">
        <f>IF($B148="","",(($AF148-BW148)/ABS($AF148-BW148))*Air!$D$14*CB148/2*(($AF148-BW148)^2)*$AI148*$C148)</f>
        <v/>
      </c>
      <c r="CD148" s="32" t="str">
        <f>IF($B148="","",(-BW148/ABS(BW148))*Air!$D$14*BY148/8*(BW148^2)*$AM148*$C148)</f>
        <v/>
      </c>
      <c r="CE148" s="32" t="str">
        <f>IF($B148="","",$AK148*$C148*$E148*Air!$D$14*Air!$I$10)</f>
        <v/>
      </c>
      <c r="CF148" s="32" t="str">
        <f t="shared" si="210"/>
        <v/>
      </c>
      <c r="CG148" s="32" t="str">
        <f t="shared" si="242"/>
        <v/>
      </c>
      <c r="CH148" s="32" t="str">
        <f t="shared" si="211"/>
        <v/>
      </c>
      <c r="CI148" s="254" t="str">
        <f t="shared" si="243"/>
        <v/>
      </c>
      <c r="CJ148" s="243"/>
      <c r="CK148" s="243"/>
      <c r="CL148" s="32" t="str">
        <f t="shared" si="244"/>
        <v/>
      </c>
      <c r="CM148" s="243" t="str">
        <f t="shared" si="245"/>
        <v/>
      </c>
      <c r="CN148" s="243" t="str">
        <f>IF($B148="","",IF(CI148="out",-(CM148*$I148*(2*ABS(CL148)/Air!$D$14)^0.5),(CM148*$I148*(2*ABS(CL148)/Air!$C$14)^0.5)))</f>
        <v/>
      </c>
      <c r="CO148" s="32" t="str">
        <f t="shared" si="246"/>
        <v/>
      </c>
      <c r="CP148" s="217" t="str">
        <f t="shared" si="212"/>
        <v/>
      </c>
      <c r="CQ148" s="31" t="str">
        <f t="shared" si="247"/>
        <v/>
      </c>
      <c r="CR148" s="251" t="str">
        <f>IF($B148="","",$AO148*ABS(CQ148)/Air!$M$8)</f>
        <v/>
      </c>
      <c r="CS148" s="31" t="str">
        <f t="shared" si="248"/>
        <v/>
      </c>
      <c r="CT148" s="251" t="str">
        <f>IF($B148="","",$AO148*ABS($AF148-CQ148)/Air!$M$8)</f>
        <v/>
      </c>
      <c r="CU148" s="31" t="str">
        <f t="shared" si="249"/>
        <v/>
      </c>
      <c r="CV148" s="31" t="str">
        <f t="shared" si="250"/>
        <v/>
      </c>
      <c r="CW148" s="32" t="str">
        <f>IF($B148="","",(($AF148-CQ148)/ABS($AF148-CQ148))*Air!$D$14*CV148/2*(($AF148-CQ148)^2)*$AI148*$C148)</f>
        <v/>
      </c>
      <c r="CX148" s="32" t="str">
        <f>IF($B148="","",(-CQ148/ABS(CQ148))*Air!$D$14*CS148/8*(CQ148^2)*$AM148*$C148)</f>
        <v/>
      </c>
      <c r="CY148" s="32" t="str">
        <f>IF($B148="","",$AK148*$C148*$E148*Air!$D$14*Air!$I$10)</f>
        <v/>
      </c>
      <c r="CZ148" s="32" t="str">
        <f t="shared" si="213"/>
        <v/>
      </c>
      <c r="DA148" s="32" t="str">
        <f t="shared" si="251"/>
        <v/>
      </c>
      <c r="DB148" s="32" t="str">
        <f t="shared" si="214"/>
        <v/>
      </c>
      <c r="DC148" s="254" t="str">
        <f t="shared" si="252"/>
        <v/>
      </c>
      <c r="DD148" s="243"/>
      <c r="DE148" s="243"/>
      <c r="DF148" s="32" t="str">
        <f t="shared" si="253"/>
        <v/>
      </c>
      <c r="DG148" s="243" t="str">
        <f t="shared" si="254"/>
        <v/>
      </c>
      <c r="DH148" s="243" t="str">
        <f>IF($B148="","",IF(DC148="out",-(DG148*$I148*(2*ABS(DF148)/Air!$D$14)^0.5),(DG148*$I148*(2*ABS(DF148)/Air!$C$14)^0.5)))</f>
        <v/>
      </c>
      <c r="DI148" s="32" t="str">
        <f t="shared" si="255"/>
        <v/>
      </c>
      <c r="DJ148" s="217" t="str">
        <f t="shared" si="215"/>
        <v/>
      </c>
      <c r="DK148" s="31" t="str">
        <f t="shared" si="256"/>
        <v/>
      </c>
      <c r="DL148" s="251" t="str">
        <f>IF($B148="","",$AO148*ABS(DK148)/Air!$M$8)</f>
        <v/>
      </c>
      <c r="DM148" s="31" t="str">
        <f t="shared" si="257"/>
        <v/>
      </c>
      <c r="DN148" s="251" t="str">
        <f>IF($B148="","",$AO148*ABS($AF148-DK148)/Air!$M$8)</f>
        <v/>
      </c>
      <c r="DO148" s="31" t="str">
        <f t="shared" si="258"/>
        <v/>
      </c>
      <c r="DP148" s="31" t="str">
        <f t="shared" si="259"/>
        <v/>
      </c>
      <c r="DQ148" s="32" t="str">
        <f>IF($B148="","",(($AF148-DK148)/ABS($AF148-DK148))*Air!$D$14*DP148/2*(($AF148-DK148)^2)*$AI148*$C148)</f>
        <v/>
      </c>
      <c r="DR148" s="32" t="str">
        <f>IF($B148="","",(-DK148/ABS(DK148))*Air!$D$14*DM148/8*(DK148^2)*$AM148*$C148)</f>
        <v/>
      </c>
      <c r="DS148" s="32" t="str">
        <f>IF($B148="","",$AK148*$C148*$E148*Air!$D$14*Air!$I$10)</f>
        <v/>
      </c>
      <c r="DT148" s="32" t="str">
        <f t="shared" si="216"/>
        <v/>
      </c>
      <c r="DU148" s="32" t="str">
        <f t="shared" si="260"/>
        <v/>
      </c>
      <c r="DV148" s="32" t="str">
        <f t="shared" si="217"/>
        <v/>
      </c>
      <c r="DW148" s="254" t="str">
        <f t="shared" si="261"/>
        <v/>
      </c>
      <c r="DX148" s="243"/>
      <c r="DY148" s="243"/>
      <c r="DZ148" s="32" t="str">
        <f t="shared" si="262"/>
        <v/>
      </c>
      <c r="EA148" s="243" t="str">
        <f t="shared" si="263"/>
        <v/>
      </c>
      <c r="EB148" s="243" t="str">
        <f>IF($B148="","",IF(DW148="out",-(EA148*$I148*(2*ABS(DZ148)/Air!$D$14)^0.5),(EA148*$I148*(2*ABS(DZ148)/Air!$C$14)^0.5)))</f>
        <v/>
      </c>
      <c r="EC148" s="32" t="str">
        <f t="shared" si="264"/>
        <v/>
      </c>
      <c r="ED148" s="217" t="str">
        <f t="shared" si="218"/>
        <v/>
      </c>
      <c r="EE148" s="31" t="str">
        <f t="shared" si="265"/>
        <v/>
      </c>
      <c r="EF148" s="251" t="str">
        <f>IF($B148="","",$AO148*ABS(EE148)/Air!$M$8)</f>
        <v/>
      </c>
      <c r="EG148" s="31" t="str">
        <f t="shared" si="266"/>
        <v/>
      </c>
      <c r="EH148" s="251" t="str">
        <f>IF($B148="","",$AO148*ABS($AF148-EE148)/Air!$M$8)</f>
        <v/>
      </c>
      <c r="EI148" s="31" t="str">
        <f t="shared" si="267"/>
        <v/>
      </c>
      <c r="EJ148" s="31" t="str">
        <f t="shared" si="268"/>
        <v/>
      </c>
      <c r="EK148" s="32" t="str">
        <f>IF($B148="","",(($AF148-EE148)/ABS($AF148-EE148))*Air!$D$14*EJ148/2*(($AF148-EE148)^2)*$AI148*$C148)</f>
        <v/>
      </c>
      <c r="EL148" s="32" t="str">
        <f>IF($B148="","",(-EE148/ABS(EE148))*Air!$D$14*EG148/8*(EE148^2)*$AM148*$C148)</f>
        <v/>
      </c>
      <c r="EM148" s="32" t="str">
        <f>IF($B148="","",$AK148*$C148*$E148*Air!$D$14*Air!$I$10)</f>
        <v/>
      </c>
      <c r="EN148" s="32" t="str">
        <f t="shared" si="219"/>
        <v/>
      </c>
      <c r="EO148" s="32" t="str">
        <f t="shared" si="269"/>
        <v/>
      </c>
      <c r="EP148" s="32" t="str">
        <f t="shared" si="220"/>
        <v/>
      </c>
      <c r="EQ148" s="254" t="str">
        <f t="shared" si="270"/>
        <v/>
      </c>
      <c r="ER148" s="243"/>
      <c r="ES148" s="243"/>
      <c r="ET148" s="32" t="str">
        <f t="shared" si="271"/>
        <v/>
      </c>
      <c r="EU148" s="243" t="str">
        <f t="shared" si="272"/>
        <v/>
      </c>
      <c r="EV148" s="243" t="str">
        <f>IF($B148="","",IF(EQ148="out",-(EU148*$I148*(2*ABS(ET148)/Air!$D$14)^0.5),(EU148*$I148*(2*ABS(ET148)/Air!$C$14)^0.5)))</f>
        <v/>
      </c>
      <c r="EW148" s="32" t="str">
        <f t="shared" si="273"/>
        <v/>
      </c>
      <c r="EX148" s="259" t="str">
        <f t="shared" si="221"/>
        <v/>
      </c>
    </row>
    <row r="149" spans="1:154" customFormat="1" x14ac:dyDescent="0.2">
      <c r="A149" s="61"/>
      <c r="B149" s="247"/>
      <c r="C149" s="247"/>
      <c r="D149" s="247"/>
      <c r="E149" s="247"/>
      <c r="F149" s="247"/>
      <c r="G149" s="239"/>
      <c r="H149" s="239"/>
      <c r="I149" s="239"/>
      <c r="J149" s="239"/>
      <c r="K149" s="239"/>
      <c r="L149" s="62"/>
      <c r="M149" s="247"/>
      <c r="N149" s="247"/>
      <c r="O149" s="63"/>
      <c r="P149" s="92" t="str">
        <f t="shared" si="185"/>
        <v/>
      </c>
      <c r="Q149" s="93" t="str">
        <f t="shared" si="227"/>
        <v/>
      </c>
      <c r="R149" s="99" t="str">
        <f t="shared" si="186"/>
        <v/>
      </c>
      <c r="S149" s="100" t="str">
        <f t="shared" si="187"/>
        <v/>
      </c>
      <c r="T149" s="95" t="str">
        <f t="shared" si="188"/>
        <v/>
      </c>
      <c r="U149" s="231"/>
      <c r="V149" s="124" t="str">
        <f t="shared" si="189"/>
        <v/>
      </c>
      <c r="W149" s="125" t="str">
        <f t="shared" si="222"/>
        <v/>
      </c>
      <c r="X149" s="126" t="str">
        <f t="shared" si="190"/>
        <v/>
      </c>
      <c r="Y149" s="126" t="str">
        <f>IF($B149="","",VLOOKUP(X149,Depth!$A$4:$B$1004,2,1))</f>
        <v/>
      </c>
      <c r="Z149" s="127" t="str">
        <f t="shared" si="223"/>
        <v/>
      </c>
      <c r="AA149" s="128" t="str">
        <f t="shared" si="224"/>
        <v/>
      </c>
      <c r="AB149" s="129" t="str">
        <f t="shared" si="191"/>
        <v/>
      </c>
      <c r="AC149" s="129" t="str">
        <f t="shared" si="225"/>
        <v/>
      </c>
      <c r="AD149" s="31" t="str">
        <f t="shared" si="192"/>
        <v/>
      </c>
      <c r="AE149" s="128" t="str">
        <f t="shared" si="193"/>
        <v/>
      </c>
      <c r="AF149" s="130" t="str">
        <f t="shared" si="194"/>
        <v/>
      </c>
      <c r="AG149" s="122" t="str">
        <f t="shared" si="195"/>
        <v/>
      </c>
      <c r="AH149" s="131" t="str">
        <f t="shared" si="226"/>
        <v/>
      </c>
      <c r="AI149" s="132" t="str">
        <f t="shared" si="196"/>
        <v/>
      </c>
      <c r="AJ149" s="128"/>
      <c r="AK149" s="159" t="str">
        <f t="shared" si="197"/>
        <v/>
      </c>
      <c r="AL149" s="128" t="str">
        <f t="shared" si="198"/>
        <v/>
      </c>
      <c r="AM149" s="128" t="str">
        <f t="shared" si="199"/>
        <v/>
      </c>
      <c r="AN149" s="128" t="str">
        <f t="shared" si="200"/>
        <v/>
      </c>
      <c r="AO149" s="128" t="str">
        <f t="shared" si="228"/>
        <v/>
      </c>
      <c r="AP149" s="160" t="str">
        <f t="shared" si="201"/>
        <v/>
      </c>
      <c r="AQ149" s="31"/>
      <c r="AR149" s="174" t="str">
        <f>IF($B149="","",Air!$C$17*((J149-K149)/10)^Air!$C$28)</f>
        <v/>
      </c>
      <c r="AS149" s="36" t="str">
        <f>IF($B149="","",IF(E$8=B149,E$7,Air!$C$14/2*AR149^2))</f>
        <v/>
      </c>
      <c r="AT149" s="32" t="str">
        <f t="shared" si="202"/>
        <v/>
      </c>
      <c r="AU149" s="32" t="str">
        <f t="shared" si="203"/>
        <v/>
      </c>
      <c r="AV149" s="32" t="str">
        <f>IF($B149="","",Air!$I$11-AU149*Air!$C$14*Air!$I$10-AS149)</f>
        <v/>
      </c>
      <c r="AW149" s="175" t="str">
        <f t="shared" si="204"/>
        <v/>
      </c>
      <c r="AX149" s="175" t="str">
        <f>IF($B149="","",AW149*Air!$C$14*Air!$I$10)</f>
        <v/>
      </c>
      <c r="AY149" s="176" t="str">
        <f>IF($B149="","",AW149*Air!$D$14*Air!$I$10)</f>
        <v/>
      </c>
      <c r="AZ149" s="62"/>
      <c r="BA149" s="250" t="str">
        <f t="shared" si="229"/>
        <v/>
      </c>
      <c r="BB149" s="128" t="str">
        <f t="shared" si="205"/>
        <v/>
      </c>
      <c r="BC149" s="31" t="str">
        <f t="shared" si="206"/>
        <v/>
      </c>
      <c r="BD149" s="251" t="str">
        <f>IF($B149="","",$AO149*ABS(BC149)/Air!$M$8)</f>
        <v/>
      </c>
      <c r="BE149" s="31" t="str">
        <f t="shared" si="230"/>
        <v/>
      </c>
      <c r="BF149" s="251" t="str">
        <f>IF($B149="","",$AO149*ABS($AF149-BC149)/Air!$M$8)</f>
        <v/>
      </c>
      <c r="BG149" s="31" t="str">
        <f t="shared" si="231"/>
        <v/>
      </c>
      <c r="BH149" s="252" t="str">
        <f t="shared" si="232"/>
        <v/>
      </c>
      <c r="BI149" s="32" t="str">
        <f>IF($B149="","",(($AF149-BC149)/ABS($AF149-BC149))*Air!$D$14*BH149/2*(($AF149-BC149)^2)*$AI149*$C149)</f>
        <v/>
      </c>
      <c r="BJ149" s="32" t="str">
        <f>IF($B149="","",(-BC149/ABS(BC149))*Air!$D$14*BE149/8*(BC149^2)*$AM149*$C149)</f>
        <v/>
      </c>
      <c r="BK149" s="32" t="str">
        <f>IF($B149="","",$AK149*$C149*$E149*Air!$D$14*Air!$I$10)</f>
        <v/>
      </c>
      <c r="BL149" s="32" t="str">
        <f t="shared" si="207"/>
        <v/>
      </c>
      <c r="BM149" s="32" t="str">
        <f t="shared" si="233"/>
        <v/>
      </c>
      <c r="BN149" s="32" t="str">
        <f t="shared" si="208"/>
        <v/>
      </c>
      <c r="BO149" s="254" t="str">
        <f t="shared" si="234"/>
        <v/>
      </c>
      <c r="BP149" s="243"/>
      <c r="BQ149" s="243"/>
      <c r="BR149" s="32" t="str">
        <f t="shared" si="235"/>
        <v/>
      </c>
      <c r="BS149" s="243" t="str">
        <f t="shared" si="236"/>
        <v/>
      </c>
      <c r="BT149" s="243" t="str">
        <f>IF($B149="","",IF(BO149="out",-(BS149*$I149*(2*ABS(BR149)/Air!$D$14)^0.5),(BS149*$I149*(2*ABS(BR149)/Air!$C$14)^0.5)))</f>
        <v/>
      </c>
      <c r="BU149" s="32" t="str">
        <f t="shared" si="237"/>
        <v/>
      </c>
      <c r="BV149" s="217" t="str">
        <f t="shared" si="209"/>
        <v/>
      </c>
      <c r="BW149" s="31" t="str">
        <f t="shared" si="238"/>
        <v/>
      </c>
      <c r="BX149" s="251" t="str">
        <f>IF($B149="","",$AO149*ABS(BW149)/Air!$M$8)</f>
        <v/>
      </c>
      <c r="BY149" s="31" t="str">
        <f t="shared" si="239"/>
        <v/>
      </c>
      <c r="BZ149" s="251" t="str">
        <f>IF($B149="","",$AO149*ABS($AF149-BW149)/Air!$M$8)</f>
        <v/>
      </c>
      <c r="CA149" s="31" t="str">
        <f t="shared" si="240"/>
        <v/>
      </c>
      <c r="CB149" s="31" t="str">
        <f t="shared" si="241"/>
        <v/>
      </c>
      <c r="CC149" s="32" t="str">
        <f>IF($B149="","",(($AF149-BW149)/ABS($AF149-BW149))*Air!$D$14*CB149/2*(($AF149-BW149)^2)*$AI149*$C149)</f>
        <v/>
      </c>
      <c r="CD149" s="32" t="str">
        <f>IF($B149="","",(-BW149/ABS(BW149))*Air!$D$14*BY149/8*(BW149^2)*$AM149*$C149)</f>
        <v/>
      </c>
      <c r="CE149" s="32" t="str">
        <f>IF($B149="","",$AK149*$C149*$E149*Air!$D$14*Air!$I$10)</f>
        <v/>
      </c>
      <c r="CF149" s="32" t="str">
        <f t="shared" si="210"/>
        <v/>
      </c>
      <c r="CG149" s="32" t="str">
        <f t="shared" si="242"/>
        <v/>
      </c>
      <c r="CH149" s="32" t="str">
        <f t="shared" si="211"/>
        <v/>
      </c>
      <c r="CI149" s="254" t="str">
        <f t="shared" si="243"/>
        <v/>
      </c>
      <c r="CJ149" s="243"/>
      <c r="CK149" s="243"/>
      <c r="CL149" s="32" t="str">
        <f t="shared" si="244"/>
        <v/>
      </c>
      <c r="CM149" s="243" t="str">
        <f t="shared" si="245"/>
        <v/>
      </c>
      <c r="CN149" s="243" t="str">
        <f>IF($B149="","",IF(CI149="out",-(CM149*$I149*(2*ABS(CL149)/Air!$D$14)^0.5),(CM149*$I149*(2*ABS(CL149)/Air!$C$14)^0.5)))</f>
        <v/>
      </c>
      <c r="CO149" s="32" t="str">
        <f t="shared" si="246"/>
        <v/>
      </c>
      <c r="CP149" s="217" t="str">
        <f t="shared" si="212"/>
        <v/>
      </c>
      <c r="CQ149" s="31" t="str">
        <f t="shared" si="247"/>
        <v/>
      </c>
      <c r="CR149" s="251" t="str">
        <f>IF($B149="","",$AO149*ABS(CQ149)/Air!$M$8)</f>
        <v/>
      </c>
      <c r="CS149" s="31" t="str">
        <f t="shared" si="248"/>
        <v/>
      </c>
      <c r="CT149" s="251" t="str">
        <f>IF($B149="","",$AO149*ABS($AF149-CQ149)/Air!$M$8)</f>
        <v/>
      </c>
      <c r="CU149" s="31" t="str">
        <f t="shared" si="249"/>
        <v/>
      </c>
      <c r="CV149" s="31" t="str">
        <f t="shared" si="250"/>
        <v/>
      </c>
      <c r="CW149" s="32" t="str">
        <f>IF($B149="","",(($AF149-CQ149)/ABS($AF149-CQ149))*Air!$D$14*CV149/2*(($AF149-CQ149)^2)*$AI149*$C149)</f>
        <v/>
      </c>
      <c r="CX149" s="32" t="str">
        <f>IF($B149="","",(-CQ149/ABS(CQ149))*Air!$D$14*CS149/8*(CQ149^2)*$AM149*$C149)</f>
        <v/>
      </c>
      <c r="CY149" s="32" t="str">
        <f>IF($B149="","",$AK149*$C149*$E149*Air!$D$14*Air!$I$10)</f>
        <v/>
      </c>
      <c r="CZ149" s="32" t="str">
        <f t="shared" si="213"/>
        <v/>
      </c>
      <c r="DA149" s="32" t="str">
        <f t="shared" si="251"/>
        <v/>
      </c>
      <c r="DB149" s="32" t="str">
        <f t="shared" si="214"/>
        <v/>
      </c>
      <c r="DC149" s="254" t="str">
        <f t="shared" si="252"/>
        <v/>
      </c>
      <c r="DD149" s="243"/>
      <c r="DE149" s="243"/>
      <c r="DF149" s="32" t="str">
        <f t="shared" si="253"/>
        <v/>
      </c>
      <c r="DG149" s="243" t="str">
        <f t="shared" si="254"/>
        <v/>
      </c>
      <c r="DH149" s="243" t="str">
        <f>IF($B149="","",IF(DC149="out",-(DG149*$I149*(2*ABS(DF149)/Air!$D$14)^0.5),(DG149*$I149*(2*ABS(DF149)/Air!$C$14)^0.5)))</f>
        <v/>
      </c>
      <c r="DI149" s="32" t="str">
        <f t="shared" si="255"/>
        <v/>
      </c>
      <c r="DJ149" s="217" t="str">
        <f t="shared" si="215"/>
        <v/>
      </c>
      <c r="DK149" s="31" t="str">
        <f t="shared" si="256"/>
        <v/>
      </c>
      <c r="DL149" s="251" t="str">
        <f>IF($B149="","",$AO149*ABS(DK149)/Air!$M$8)</f>
        <v/>
      </c>
      <c r="DM149" s="31" t="str">
        <f t="shared" si="257"/>
        <v/>
      </c>
      <c r="DN149" s="251" t="str">
        <f>IF($B149="","",$AO149*ABS($AF149-DK149)/Air!$M$8)</f>
        <v/>
      </c>
      <c r="DO149" s="31" t="str">
        <f t="shared" si="258"/>
        <v/>
      </c>
      <c r="DP149" s="31" t="str">
        <f t="shared" si="259"/>
        <v/>
      </c>
      <c r="DQ149" s="32" t="str">
        <f>IF($B149="","",(($AF149-DK149)/ABS($AF149-DK149))*Air!$D$14*DP149/2*(($AF149-DK149)^2)*$AI149*$C149)</f>
        <v/>
      </c>
      <c r="DR149" s="32" t="str">
        <f>IF($B149="","",(-DK149/ABS(DK149))*Air!$D$14*DM149/8*(DK149^2)*$AM149*$C149)</f>
        <v/>
      </c>
      <c r="DS149" s="32" t="str">
        <f>IF($B149="","",$AK149*$C149*$E149*Air!$D$14*Air!$I$10)</f>
        <v/>
      </c>
      <c r="DT149" s="32" t="str">
        <f t="shared" si="216"/>
        <v/>
      </c>
      <c r="DU149" s="32" t="str">
        <f t="shared" si="260"/>
        <v/>
      </c>
      <c r="DV149" s="32" t="str">
        <f t="shared" si="217"/>
        <v/>
      </c>
      <c r="DW149" s="254" t="str">
        <f t="shared" si="261"/>
        <v/>
      </c>
      <c r="DX149" s="243"/>
      <c r="DY149" s="243"/>
      <c r="DZ149" s="32" t="str">
        <f t="shared" si="262"/>
        <v/>
      </c>
      <c r="EA149" s="243" t="str">
        <f t="shared" si="263"/>
        <v/>
      </c>
      <c r="EB149" s="243" t="str">
        <f>IF($B149="","",IF(DW149="out",-(EA149*$I149*(2*ABS(DZ149)/Air!$D$14)^0.5),(EA149*$I149*(2*ABS(DZ149)/Air!$C$14)^0.5)))</f>
        <v/>
      </c>
      <c r="EC149" s="32" t="str">
        <f t="shared" si="264"/>
        <v/>
      </c>
      <c r="ED149" s="217" t="str">
        <f t="shared" si="218"/>
        <v/>
      </c>
      <c r="EE149" s="31" t="str">
        <f t="shared" si="265"/>
        <v/>
      </c>
      <c r="EF149" s="251" t="str">
        <f>IF($B149="","",$AO149*ABS(EE149)/Air!$M$8)</f>
        <v/>
      </c>
      <c r="EG149" s="31" t="str">
        <f t="shared" si="266"/>
        <v/>
      </c>
      <c r="EH149" s="251" t="str">
        <f>IF($B149="","",$AO149*ABS($AF149-EE149)/Air!$M$8)</f>
        <v/>
      </c>
      <c r="EI149" s="31" t="str">
        <f t="shared" si="267"/>
        <v/>
      </c>
      <c r="EJ149" s="31" t="str">
        <f t="shared" si="268"/>
        <v/>
      </c>
      <c r="EK149" s="32" t="str">
        <f>IF($B149="","",(($AF149-EE149)/ABS($AF149-EE149))*Air!$D$14*EJ149/2*(($AF149-EE149)^2)*$AI149*$C149)</f>
        <v/>
      </c>
      <c r="EL149" s="32" t="str">
        <f>IF($B149="","",(-EE149/ABS(EE149))*Air!$D$14*EG149/8*(EE149^2)*$AM149*$C149)</f>
        <v/>
      </c>
      <c r="EM149" s="32" t="str">
        <f>IF($B149="","",$AK149*$C149*$E149*Air!$D$14*Air!$I$10)</f>
        <v/>
      </c>
      <c r="EN149" s="32" t="str">
        <f t="shared" si="219"/>
        <v/>
      </c>
      <c r="EO149" s="32" t="str">
        <f t="shared" si="269"/>
        <v/>
      </c>
      <c r="EP149" s="32" t="str">
        <f t="shared" si="220"/>
        <v/>
      </c>
      <c r="EQ149" s="254" t="str">
        <f t="shared" si="270"/>
        <v/>
      </c>
      <c r="ER149" s="243"/>
      <c r="ES149" s="243"/>
      <c r="ET149" s="32" t="str">
        <f t="shared" si="271"/>
        <v/>
      </c>
      <c r="EU149" s="243" t="str">
        <f t="shared" si="272"/>
        <v/>
      </c>
      <c r="EV149" s="243" t="str">
        <f>IF($B149="","",IF(EQ149="out",-(EU149*$I149*(2*ABS(ET149)/Air!$D$14)^0.5),(EU149*$I149*(2*ABS(ET149)/Air!$C$14)^0.5)))</f>
        <v/>
      </c>
      <c r="EW149" s="32" t="str">
        <f t="shared" si="273"/>
        <v/>
      </c>
      <c r="EX149" s="259" t="str">
        <f t="shared" si="221"/>
        <v/>
      </c>
    </row>
    <row r="150" spans="1:154" customFormat="1" x14ac:dyDescent="0.2">
      <c r="A150" s="61"/>
      <c r="B150" s="247"/>
      <c r="C150" s="247"/>
      <c r="D150" s="247"/>
      <c r="E150" s="247"/>
      <c r="F150" s="247"/>
      <c r="G150" s="239"/>
      <c r="H150" s="239"/>
      <c r="I150" s="239"/>
      <c r="J150" s="239"/>
      <c r="K150" s="239"/>
      <c r="L150" s="62"/>
      <c r="M150" s="247"/>
      <c r="N150" s="247"/>
      <c r="O150" s="63"/>
      <c r="P150" s="92" t="str">
        <f t="shared" si="185"/>
        <v/>
      </c>
      <c r="Q150" s="93" t="str">
        <f t="shared" si="227"/>
        <v/>
      </c>
      <c r="R150" s="99" t="str">
        <f t="shared" si="186"/>
        <v/>
      </c>
      <c r="S150" s="100" t="str">
        <f t="shared" si="187"/>
        <v/>
      </c>
      <c r="T150" s="95" t="str">
        <f t="shared" si="188"/>
        <v/>
      </c>
      <c r="U150" s="231"/>
      <c r="V150" s="124" t="str">
        <f t="shared" si="189"/>
        <v/>
      </c>
      <c r="W150" s="125" t="str">
        <f t="shared" si="222"/>
        <v/>
      </c>
      <c r="X150" s="126" t="str">
        <f t="shared" si="190"/>
        <v/>
      </c>
      <c r="Y150" s="126" t="str">
        <f>IF($B150="","",VLOOKUP(X150,Depth!$A$4:$B$1004,2,1))</f>
        <v/>
      </c>
      <c r="Z150" s="127" t="str">
        <f t="shared" si="223"/>
        <v/>
      </c>
      <c r="AA150" s="128" t="str">
        <f t="shared" si="224"/>
        <v/>
      </c>
      <c r="AB150" s="129" t="str">
        <f t="shared" si="191"/>
        <v/>
      </c>
      <c r="AC150" s="129" t="str">
        <f t="shared" si="225"/>
        <v/>
      </c>
      <c r="AD150" s="31" t="str">
        <f t="shared" si="192"/>
        <v/>
      </c>
      <c r="AE150" s="128" t="str">
        <f t="shared" si="193"/>
        <v/>
      </c>
      <c r="AF150" s="130" t="str">
        <f t="shared" si="194"/>
        <v/>
      </c>
      <c r="AG150" s="122" t="str">
        <f t="shared" si="195"/>
        <v/>
      </c>
      <c r="AH150" s="131" t="str">
        <f t="shared" si="226"/>
        <v/>
      </c>
      <c r="AI150" s="132" t="str">
        <f t="shared" si="196"/>
        <v/>
      </c>
      <c r="AJ150" s="128"/>
      <c r="AK150" s="159" t="str">
        <f t="shared" si="197"/>
        <v/>
      </c>
      <c r="AL150" s="128" t="str">
        <f t="shared" si="198"/>
        <v/>
      </c>
      <c r="AM150" s="128" t="str">
        <f t="shared" si="199"/>
        <v/>
      </c>
      <c r="AN150" s="128" t="str">
        <f t="shared" si="200"/>
        <v/>
      </c>
      <c r="AO150" s="128" t="str">
        <f t="shared" si="228"/>
        <v/>
      </c>
      <c r="AP150" s="160" t="str">
        <f t="shared" si="201"/>
        <v/>
      </c>
      <c r="AQ150" s="31"/>
      <c r="AR150" s="174" t="str">
        <f>IF($B150="","",Air!$C$17*((J150-K150)/10)^Air!$C$28)</f>
        <v/>
      </c>
      <c r="AS150" s="36" t="str">
        <f>IF($B150="","",IF(E$8=B150,E$7,Air!$C$14/2*AR150^2))</f>
        <v/>
      </c>
      <c r="AT150" s="32" t="str">
        <f t="shared" si="202"/>
        <v/>
      </c>
      <c r="AU150" s="32" t="str">
        <f t="shared" si="203"/>
        <v/>
      </c>
      <c r="AV150" s="32" t="str">
        <f>IF($B150="","",Air!$I$11-AU150*Air!$C$14*Air!$I$10-AS150)</f>
        <v/>
      </c>
      <c r="AW150" s="175" t="str">
        <f t="shared" si="204"/>
        <v/>
      </c>
      <c r="AX150" s="175" t="str">
        <f>IF($B150="","",AW150*Air!$C$14*Air!$I$10)</f>
        <v/>
      </c>
      <c r="AY150" s="176" t="str">
        <f>IF($B150="","",AW150*Air!$D$14*Air!$I$10)</f>
        <v/>
      </c>
      <c r="AZ150" s="62"/>
      <c r="BA150" s="250" t="str">
        <f t="shared" si="229"/>
        <v/>
      </c>
      <c r="BB150" s="128" t="str">
        <f t="shared" si="205"/>
        <v/>
      </c>
      <c r="BC150" s="31" t="str">
        <f t="shared" si="206"/>
        <v/>
      </c>
      <c r="BD150" s="251" t="str">
        <f>IF($B150="","",$AO150*ABS(BC150)/Air!$M$8)</f>
        <v/>
      </c>
      <c r="BE150" s="31" t="str">
        <f t="shared" si="230"/>
        <v/>
      </c>
      <c r="BF150" s="251" t="str">
        <f>IF($B150="","",$AO150*ABS($AF150-BC150)/Air!$M$8)</f>
        <v/>
      </c>
      <c r="BG150" s="31" t="str">
        <f t="shared" si="231"/>
        <v/>
      </c>
      <c r="BH150" s="252" t="str">
        <f t="shared" si="232"/>
        <v/>
      </c>
      <c r="BI150" s="32" t="str">
        <f>IF($B150="","",(($AF150-BC150)/ABS($AF150-BC150))*Air!$D$14*BH150/2*(($AF150-BC150)^2)*$AI150*$C150)</f>
        <v/>
      </c>
      <c r="BJ150" s="32" t="str">
        <f>IF($B150="","",(-BC150/ABS(BC150))*Air!$D$14*BE150/8*(BC150^2)*$AM150*$C150)</f>
        <v/>
      </c>
      <c r="BK150" s="32" t="str">
        <f>IF($B150="","",$AK150*$C150*$E150*Air!$D$14*Air!$I$10)</f>
        <v/>
      </c>
      <c r="BL150" s="32" t="str">
        <f t="shared" si="207"/>
        <v/>
      </c>
      <c r="BM150" s="32" t="str">
        <f t="shared" si="233"/>
        <v/>
      </c>
      <c r="BN150" s="32" t="str">
        <f t="shared" si="208"/>
        <v/>
      </c>
      <c r="BO150" s="254" t="str">
        <f t="shared" si="234"/>
        <v/>
      </c>
      <c r="BP150" s="243"/>
      <c r="BQ150" s="243"/>
      <c r="BR150" s="32" t="str">
        <f t="shared" si="235"/>
        <v/>
      </c>
      <c r="BS150" s="243" t="str">
        <f t="shared" si="236"/>
        <v/>
      </c>
      <c r="BT150" s="243" t="str">
        <f>IF($B150="","",IF(BO150="out",-(BS150*$I150*(2*ABS(BR150)/Air!$D$14)^0.5),(BS150*$I150*(2*ABS(BR150)/Air!$C$14)^0.5)))</f>
        <v/>
      </c>
      <c r="BU150" s="32" t="str">
        <f t="shared" si="237"/>
        <v/>
      </c>
      <c r="BV150" s="217" t="str">
        <f t="shared" si="209"/>
        <v/>
      </c>
      <c r="BW150" s="31" t="str">
        <f t="shared" si="238"/>
        <v/>
      </c>
      <c r="BX150" s="251" t="str">
        <f>IF($B150="","",$AO150*ABS(BW150)/Air!$M$8)</f>
        <v/>
      </c>
      <c r="BY150" s="31" t="str">
        <f t="shared" si="239"/>
        <v/>
      </c>
      <c r="BZ150" s="251" t="str">
        <f>IF($B150="","",$AO150*ABS($AF150-BW150)/Air!$M$8)</f>
        <v/>
      </c>
      <c r="CA150" s="31" t="str">
        <f t="shared" si="240"/>
        <v/>
      </c>
      <c r="CB150" s="31" t="str">
        <f t="shared" si="241"/>
        <v/>
      </c>
      <c r="CC150" s="32" t="str">
        <f>IF($B150="","",(($AF150-BW150)/ABS($AF150-BW150))*Air!$D$14*CB150/2*(($AF150-BW150)^2)*$AI150*$C150)</f>
        <v/>
      </c>
      <c r="CD150" s="32" t="str">
        <f>IF($B150="","",(-BW150/ABS(BW150))*Air!$D$14*BY150/8*(BW150^2)*$AM150*$C150)</f>
        <v/>
      </c>
      <c r="CE150" s="32" t="str">
        <f>IF($B150="","",$AK150*$C150*$E150*Air!$D$14*Air!$I$10)</f>
        <v/>
      </c>
      <c r="CF150" s="32" t="str">
        <f t="shared" si="210"/>
        <v/>
      </c>
      <c r="CG150" s="32" t="str">
        <f t="shared" si="242"/>
        <v/>
      </c>
      <c r="CH150" s="32" t="str">
        <f t="shared" si="211"/>
        <v/>
      </c>
      <c r="CI150" s="254" t="str">
        <f t="shared" si="243"/>
        <v/>
      </c>
      <c r="CJ150" s="243"/>
      <c r="CK150" s="243"/>
      <c r="CL150" s="32" t="str">
        <f t="shared" si="244"/>
        <v/>
      </c>
      <c r="CM150" s="243" t="str">
        <f t="shared" si="245"/>
        <v/>
      </c>
      <c r="CN150" s="243" t="str">
        <f>IF($B150="","",IF(CI150="out",-(CM150*$I150*(2*ABS(CL150)/Air!$D$14)^0.5),(CM150*$I150*(2*ABS(CL150)/Air!$C$14)^0.5)))</f>
        <v/>
      </c>
      <c r="CO150" s="32" t="str">
        <f t="shared" si="246"/>
        <v/>
      </c>
      <c r="CP150" s="217" t="str">
        <f t="shared" si="212"/>
        <v/>
      </c>
      <c r="CQ150" s="31" t="str">
        <f t="shared" si="247"/>
        <v/>
      </c>
      <c r="CR150" s="251" t="str">
        <f>IF($B150="","",$AO150*ABS(CQ150)/Air!$M$8)</f>
        <v/>
      </c>
      <c r="CS150" s="31" t="str">
        <f t="shared" si="248"/>
        <v/>
      </c>
      <c r="CT150" s="251" t="str">
        <f>IF($B150="","",$AO150*ABS($AF150-CQ150)/Air!$M$8)</f>
        <v/>
      </c>
      <c r="CU150" s="31" t="str">
        <f t="shared" si="249"/>
        <v/>
      </c>
      <c r="CV150" s="31" t="str">
        <f t="shared" si="250"/>
        <v/>
      </c>
      <c r="CW150" s="32" t="str">
        <f>IF($B150="","",(($AF150-CQ150)/ABS($AF150-CQ150))*Air!$D$14*CV150/2*(($AF150-CQ150)^2)*$AI150*$C150)</f>
        <v/>
      </c>
      <c r="CX150" s="32" t="str">
        <f>IF($B150="","",(-CQ150/ABS(CQ150))*Air!$D$14*CS150/8*(CQ150^2)*$AM150*$C150)</f>
        <v/>
      </c>
      <c r="CY150" s="32" t="str">
        <f>IF($B150="","",$AK150*$C150*$E150*Air!$D$14*Air!$I$10)</f>
        <v/>
      </c>
      <c r="CZ150" s="32" t="str">
        <f t="shared" si="213"/>
        <v/>
      </c>
      <c r="DA150" s="32" t="str">
        <f t="shared" si="251"/>
        <v/>
      </c>
      <c r="DB150" s="32" t="str">
        <f t="shared" si="214"/>
        <v/>
      </c>
      <c r="DC150" s="254" t="str">
        <f t="shared" si="252"/>
        <v/>
      </c>
      <c r="DD150" s="243"/>
      <c r="DE150" s="243"/>
      <c r="DF150" s="32" t="str">
        <f t="shared" si="253"/>
        <v/>
      </c>
      <c r="DG150" s="243" t="str">
        <f t="shared" si="254"/>
        <v/>
      </c>
      <c r="DH150" s="243" t="str">
        <f>IF($B150="","",IF(DC150="out",-(DG150*$I150*(2*ABS(DF150)/Air!$D$14)^0.5),(DG150*$I150*(2*ABS(DF150)/Air!$C$14)^0.5)))</f>
        <v/>
      </c>
      <c r="DI150" s="32" t="str">
        <f t="shared" si="255"/>
        <v/>
      </c>
      <c r="DJ150" s="217" t="str">
        <f t="shared" si="215"/>
        <v/>
      </c>
      <c r="DK150" s="31" t="str">
        <f t="shared" si="256"/>
        <v/>
      </c>
      <c r="DL150" s="251" t="str">
        <f>IF($B150="","",$AO150*ABS(DK150)/Air!$M$8)</f>
        <v/>
      </c>
      <c r="DM150" s="31" t="str">
        <f t="shared" si="257"/>
        <v/>
      </c>
      <c r="DN150" s="251" t="str">
        <f>IF($B150="","",$AO150*ABS($AF150-DK150)/Air!$M$8)</f>
        <v/>
      </c>
      <c r="DO150" s="31" t="str">
        <f t="shared" si="258"/>
        <v/>
      </c>
      <c r="DP150" s="31" t="str">
        <f t="shared" si="259"/>
        <v/>
      </c>
      <c r="DQ150" s="32" t="str">
        <f>IF($B150="","",(($AF150-DK150)/ABS($AF150-DK150))*Air!$D$14*DP150/2*(($AF150-DK150)^2)*$AI150*$C150)</f>
        <v/>
      </c>
      <c r="DR150" s="32" t="str">
        <f>IF($B150="","",(-DK150/ABS(DK150))*Air!$D$14*DM150/8*(DK150^2)*$AM150*$C150)</f>
        <v/>
      </c>
      <c r="DS150" s="32" t="str">
        <f>IF($B150="","",$AK150*$C150*$E150*Air!$D$14*Air!$I$10)</f>
        <v/>
      </c>
      <c r="DT150" s="32" t="str">
        <f t="shared" si="216"/>
        <v/>
      </c>
      <c r="DU150" s="32" t="str">
        <f t="shared" si="260"/>
        <v/>
      </c>
      <c r="DV150" s="32" t="str">
        <f t="shared" si="217"/>
        <v/>
      </c>
      <c r="DW150" s="254" t="str">
        <f t="shared" si="261"/>
        <v/>
      </c>
      <c r="DX150" s="243"/>
      <c r="DY150" s="243"/>
      <c r="DZ150" s="32" t="str">
        <f t="shared" si="262"/>
        <v/>
      </c>
      <c r="EA150" s="243" t="str">
        <f t="shared" si="263"/>
        <v/>
      </c>
      <c r="EB150" s="243" t="str">
        <f>IF($B150="","",IF(DW150="out",-(EA150*$I150*(2*ABS(DZ150)/Air!$D$14)^0.5),(EA150*$I150*(2*ABS(DZ150)/Air!$C$14)^0.5)))</f>
        <v/>
      </c>
      <c r="EC150" s="32" t="str">
        <f t="shared" si="264"/>
        <v/>
      </c>
      <c r="ED150" s="217" t="str">
        <f t="shared" si="218"/>
        <v/>
      </c>
      <c r="EE150" s="31" t="str">
        <f t="shared" si="265"/>
        <v/>
      </c>
      <c r="EF150" s="251" t="str">
        <f>IF($B150="","",$AO150*ABS(EE150)/Air!$M$8)</f>
        <v/>
      </c>
      <c r="EG150" s="31" t="str">
        <f t="shared" si="266"/>
        <v/>
      </c>
      <c r="EH150" s="251" t="str">
        <f>IF($B150="","",$AO150*ABS($AF150-EE150)/Air!$M$8)</f>
        <v/>
      </c>
      <c r="EI150" s="31" t="str">
        <f t="shared" si="267"/>
        <v/>
      </c>
      <c r="EJ150" s="31" t="str">
        <f t="shared" si="268"/>
        <v/>
      </c>
      <c r="EK150" s="32" t="str">
        <f>IF($B150="","",(($AF150-EE150)/ABS($AF150-EE150))*Air!$D$14*EJ150/2*(($AF150-EE150)^2)*$AI150*$C150)</f>
        <v/>
      </c>
      <c r="EL150" s="32" t="str">
        <f>IF($B150="","",(-EE150/ABS(EE150))*Air!$D$14*EG150/8*(EE150^2)*$AM150*$C150)</f>
        <v/>
      </c>
      <c r="EM150" s="32" t="str">
        <f>IF($B150="","",$AK150*$C150*$E150*Air!$D$14*Air!$I$10)</f>
        <v/>
      </c>
      <c r="EN150" s="32" t="str">
        <f t="shared" si="219"/>
        <v/>
      </c>
      <c r="EO150" s="32" t="str">
        <f t="shared" si="269"/>
        <v/>
      </c>
      <c r="EP150" s="32" t="str">
        <f t="shared" si="220"/>
        <v/>
      </c>
      <c r="EQ150" s="254" t="str">
        <f t="shared" si="270"/>
        <v/>
      </c>
      <c r="ER150" s="243"/>
      <c r="ES150" s="243"/>
      <c r="ET150" s="32" t="str">
        <f t="shared" si="271"/>
        <v/>
      </c>
      <c r="EU150" s="243" t="str">
        <f t="shared" si="272"/>
        <v/>
      </c>
      <c r="EV150" s="243" t="str">
        <f>IF($B150="","",IF(EQ150="out",-(EU150*$I150*(2*ABS(ET150)/Air!$D$14)^0.5),(EU150*$I150*(2*ABS(ET150)/Air!$C$14)^0.5)))</f>
        <v/>
      </c>
      <c r="EW150" s="32" t="str">
        <f t="shared" si="273"/>
        <v/>
      </c>
      <c r="EX150" s="259" t="str">
        <f t="shared" si="221"/>
        <v/>
      </c>
    </row>
    <row r="151" spans="1:154" customFormat="1" x14ac:dyDescent="0.2">
      <c r="A151" s="61"/>
      <c r="B151" s="247"/>
      <c r="C151" s="247"/>
      <c r="D151" s="247"/>
      <c r="E151" s="247"/>
      <c r="F151" s="247"/>
      <c r="G151" s="239"/>
      <c r="H151" s="239"/>
      <c r="I151" s="239"/>
      <c r="J151" s="239"/>
      <c r="K151" s="239"/>
      <c r="L151" s="62"/>
      <c r="M151" s="247"/>
      <c r="N151" s="247"/>
      <c r="O151" s="63"/>
      <c r="P151" s="92" t="str">
        <f t="shared" si="185"/>
        <v/>
      </c>
      <c r="Q151" s="93" t="str">
        <f t="shared" si="227"/>
        <v/>
      </c>
      <c r="R151" s="99" t="str">
        <f t="shared" si="186"/>
        <v/>
      </c>
      <c r="S151" s="100" t="str">
        <f t="shared" si="187"/>
        <v/>
      </c>
      <c r="T151" s="95" t="str">
        <f t="shared" si="188"/>
        <v/>
      </c>
      <c r="U151" s="231"/>
      <c r="V151" s="124" t="str">
        <f t="shared" si="189"/>
        <v/>
      </c>
      <c r="W151" s="125" t="str">
        <f t="shared" si="222"/>
        <v/>
      </c>
      <c r="X151" s="126" t="str">
        <f t="shared" si="190"/>
        <v/>
      </c>
      <c r="Y151" s="126" t="str">
        <f>IF($B151="","",VLOOKUP(X151,Depth!$A$4:$B$1004,2,1))</f>
        <v/>
      </c>
      <c r="Z151" s="127" t="str">
        <f t="shared" si="223"/>
        <v/>
      </c>
      <c r="AA151" s="128" t="str">
        <f t="shared" si="224"/>
        <v/>
      </c>
      <c r="AB151" s="129" t="str">
        <f t="shared" si="191"/>
        <v/>
      </c>
      <c r="AC151" s="129" t="str">
        <f t="shared" si="225"/>
        <v/>
      </c>
      <c r="AD151" s="31" t="str">
        <f t="shared" si="192"/>
        <v/>
      </c>
      <c r="AE151" s="128" t="str">
        <f t="shared" si="193"/>
        <v/>
      </c>
      <c r="AF151" s="130" t="str">
        <f t="shared" si="194"/>
        <v/>
      </c>
      <c r="AG151" s="122" t="str">
        <f t="shared" si="195"/>
        <v/>
      </c>
      <c r="AH151" s="131" t="str">
        <f t="shared" si="226"/>
        <v/>
      </c>
      <c r="AI151" s="132" t="str">
        <f t="shared" si="196"/>
        <v/>
      </c>
      <c r="AJ151" s="128"/>
      <c r="AK151" s="159" t="str">
        <f t="shared" si="197"/>
        <v/>
      </c>
      <c r="AL151" s="128" t="str">
        <f t="shared" si="198"/>
        <v/>
      </c>
      <c r="AM151" s="128" t="str">
        <f t="shared" si="199"/>
        <v/>
      </c>
      <c r="AN151" s="128" t="str">
        <f t="shared" si="200"/>
        <v/>
      </c>
      <c r="AO151" s="128" t="str">
        <f t="shared" si="228"/>
        <v/>
      </c>
      <c r="AP151" s="160" t="str">
        <f t="shared" si="201"/>
        <v/>
      </c>
      <c r="AQ151" s="31"/>
      <c r="AR151" s="174" t="str">
        <f>IF($B151="","",Air!$C$17*((J151-K151)/10)^Air!$C$28)</f>
        <v/>
      </c>
      <c r="AS151" s="36" t="str">
        <f>IF($B151="","",IF(E$8=B151,E$7,Air!$C$14/2*AR151^2))</f>
        <v/>
      </c>
      <c r="AT151" s="32" t="str">
        <f t="shared" si="202"/>
        <v/>
      </c>
      <c r="AU151" s="32" t="str">
        <f t="shared" si="203"/>
        <v/>
      </c>
      <c r="AV151" s="32" t="str">
        <f>IF($B151="","",Air!$I$11-AU151*Air!$C$14*Air!$I$10-AS151)</f>
        <v/>
      </c>
      <c r="AW151" s="175" t="str">
        <f t="shared" si="204"/>
        <v/>
      </c>
      <c r="AX151" s="175" t="str">
        <f>IF($B151="","",AW151*Air!$C$14*Air!$I$10)</f>
        <v/>
      </c>
      <c r="AY151" s="176" t="str">
        <f>IF($B151="","",AW151*Air!$D$14*Air!$I$10)</f>
        <v/>
      </c>
      <c r="AZ151" s="62"/>
      <c r="BA151" s="250" t="str">
        <f t="shared" si="229"/>
        <v/>
      </c>
      <c r="BB151" s="128" t="str">
        <f t="shared" si="205"/>
        <v/>
      </c>
      <c r="BC151" s="31" t="str">
        <f t="shared" si="206"/>
        <v/>
      </c>
      <c r="BD151" s="251" t="str">
        <f>IF($B151="","",$AO151*ABS(BC151)/Air!$M$8)</f>
        <v/>
      </c>
      <c r="BE151" s="31" t="str">
        <f t="shared" si="230"/>
        <v/>
      </c>
      <c r="BF151" s="251" t="str">
        <f>IF($B151="","",$AO151*ABS($AF151-BC151)/Air!$M$8)</f>
        <v/>
      </c>
      <c r="BG151" s="31" t="str">
        <f t="shared" si="231"/>
        <v/>
      </c>
      <c r="BH151" s="252" t="str">
        <f t="shared" si="232"/>
        <v/>
      </c>
      <c r="BI151" s="32" t="str">
        <f>IF($B151="","",(($AF151-BC151)/ABS($AF151-BC151))*Air!$D$14*BH151/2*(($AF151-BC151)^2)*$AI151*$C151)</f>
        <v/>
      </c>
      <c r="BJ151" s="32" t="str">
        <f>IF($B151="","",(-BC151/ABS(BC151))*Air!$D$14*BE151/8*(BC151^2)*$AM151*$C151)</f>
        <v/>
      </c>
      <c r="BK151" s="32" t="str">
        <f>IF($B151="","",$AK151*$C151*$E151*Air!$D$14*Air!$I$10)</f>
        <v/>
      </c>
      <c r="BL151" s="32" t="str">
        <f t="shared" si="207"/>
        <v/>
      </c>
      <c r="BM151" s="32" t="str">
        <f t="shared" si="233"/>
        <v/>
      </c>
      <c r="BN151" s="32" t="str">
        <f t="shared" si="208"/>
        <v/>
      </c>
      <c r="BO151" s="254" t="str">
        <f t="shared" si="234"/>
        <v/>
      </c>
      <c r="BP151" s="243"/>
      <c r="BQ151" s="243"/>
      <c r="BR151" s="32" t="str">
        <f t="shared" si="235"/>
        <v/>
      </c>
      <c r="BS151" s="243" t="str">
        <f t="shared" si="236"/>
        <v/>
      </c>
      <c r="BT151" s="243" t="str">
        <f>IF($B151="","",IF(BO151="out",-(BS151*$I151*(2*ABS(BR151)/Air!$D$14)^0.5),(BS151*$I151*(2*ABS(BR151)/Air!$C$14)^0.5)))</f>
        <v/>
      </c>
      <c r="BU151" s="32" t="str">
        <f t="shared" si="237"/>
        <v/>
      </c>
      <c r="BV151" s="217" t="str">
        <f t="shared" si="209"/>
        <v/>
      </c>
      <c r="BW151" s="31" t="str">
        <f t="shared" si="238"/>
        <v/>
      </c>
      <c r="BX151" s="251" t="str">
        <f>IF($B151="","",$AO151*ABS(BW151)/Air!$M$8)</f>
        <v/>
      </c>
      <c r="BY151" s="31" t="str">
        <f t="shared" si="239"/>
        <v/>
      </c>
      <c r="BZ151" s="251" t="str">
        <f>IF($B151="","",$AO151*ABS($AF151-BW151)/Air!$M$8)</f>
        <v/>
      </c>
      <c r="CA151" s="31" t="str">
        <f t="shared" si="240"/>
        <v/>
      </c>
      <c r="CB151" s="31" t="str">
        <f t="shared" si="241"/>
        <v/>
      </c>
      <c r="CC151" s="32" t="str">
        <f>IF($B151="","",(($AF151-BW151)/ABS($AF151-BW151))*Air!$D$14*CB151/2*(($AF151-BW151)^2)*$AI151*$C151)</f>
        <v/>
      </c>
      <c r="CD151" s="32" t="str">
        <f>IF($B151="","",(-BW151/ABS(BW151))*Air!$D$14*BY151/8*(BW151^2)*$AM151*$C151)</f>
        <v/>
      </c>
      <c r="CE151" s="32" t="str">
        <f>IF($B151="","",$AK151*$C151*$E151*Air!$D$14*Air!$I$10)</f>
        <v/>
      </c>
      <c r="CF151" s="32" t="str">
        <f t="shared" si="210"/>
        <v/>
      </c>
      <c r="CG151" s="32" t="str">
        <f t="shared" si="242"/>
        <v/>
      </c>
      <c r="CH151" s="32" t="str">
        <f t="shared" si="211"/>
        <v/>
      </c>
      <c r="CI151" s="254" t="str">
        <f t="shared" si="243"/>
        <v/>
      </c>
      <c r="CJ151" s="243"/>
      <c r="CK151" s="243"/>
      <c r="CL151" s="32" t="str">
        <f t="shared" si="244"/>
        <v/>
      </c>
      <c r="CM151" s="243" t="str">
        <f t="shared" si="245"/>
        <v/>
      </c>
      <c r="CN151" s="243" t="str">
        <f>IF($B151="","",IF(CI151="out",-(CM151*$I151*(2*ABS(CL151)/Air!$D$14)^0.5),(CM151*$I151*(2*ABS(CL151)/Air!$C$14)^0.5)))</f>
        <v/>
      </c>
      <c r="CO151" s="32" t="str">
        <f t="shared" si="246"/>
        <v/>
      </c>
      <c r="CP151" s="217" t="str">
        <f t="shared" si="212"/>
        <v/>
      </c>
      <c r="CQ151" s="31" t="str">
        <f t="shared" si="247"/>
        <v/>
      </c>
      <c r="CR151" s="251" t="str">
        <f>IF($B151="","",$AO151*ABS(CQ151)/Air!$M$8)</f>
        <v/>
      </c>
      <c r="CS151" s="31" t="str">
        <f t="shared" si="248"/>
        <v/>
      </c>
      <c r="CT151" s="251" t="str">
        <f>IF($B151="","",$AO151*ABS($AF151-CQ151)/Air!$M$8)</f>
        <v/>
      </c>
      <c r="CU151" s="31" t="str">
        <f t="shared" si="249"/>
        <v/>
      </c>
      <c r="CV151" s="31" t="str">
        <f t="shared" si="250"/>
        <v/>
      </c>
      <c r="CW151" s="32" t="str">
        <f>IF($B151="","",(($AF151-CQ151)/ABS($AF151-CQ151))*Air!$D$14*CV151/2*(($AF151-CQ151)^2)*$AI151*$C151)</f>
        <v/>
      </c>
      <c r="CX151" s="32" t="str">
        <f>IF($B151="","",(-CQ151/ABS(CQ151))*Air!$D$14*CS151/8*(CQ151^2)*$AM151*$C151)</f>
        <v/>
      </c>
      <c r="CY151" s="32" t="str">
        <f>IF($B151="","",$AK151*$C151*$E151*Air!$D$14*Air!$I$10)</f>
        <v/>
      </c>
      <c r="CZ151" s="32" t="str">
        <f t="shared" si="213"/>
        <v/>
      </c>
      <c r="DA151" s="32" t="str">
        <f t="shared" si="251"/>
        <v/>
      </c>
      <c r="DB151" s="32" t="str">
        <f t="shared" si="214"/>
        <v/>
      </c>
      <c r="DC151" s="254" t="str">
        <f t="shared" si="252"/>
        <v/>
      </c>
      <c r="DD151" s="243"/>
      <c r="DE151" s="243"/>
      <c r="DF151" s="32" t="str">
        <f t="shared" si="253"/>
        <v/>
      </c>
      <c r="DG151" s="243" t="str">
        <f t="shared" si="254"/>
        <v/>
      </c>
      <c r="DH151" s="243" t="str">
        <f>IF($B151="","",IF(DC151="out",-(DG151*$I151*(2*ABS(DF151)/Air!$D$14)^0.5),(DG151*$I151*(2*ABS(DF151)/Air!$C$14)^0.5)))</f>
        <v/>
      </c>
      <c r="DI151" s="32" t="str">
        <f t="shared" si="255"/>
        <v/>
      </c>
      <c r="DJ151" s="217" t="str">
        <f t="shared" si="215"/>
        <v/>
      </c>
      <c r="DK151" s="31" t="str">
        <f t="shared" si="256"/>
        <v/>
      </c>
      <c r="DL151" s="251" t="str">
        <f>IF($B151="","",$AO151*ABS(DK151)/Air!$M$8)</f>
        <v/>
      </c>
      <c r="DM151" s="31" t="str">
        <f t="shared" si="257"/>
        <v/>
      </c>
      <c r="DN151" s="251" t="str">
        <f>IF($B151="","",$AO151*ABS($AF151-DK151)/Air!$M$8)</f>
        <v/>
      </c>
      <c r="DO151" s="31" t="str">
        <f t="shared" si="258"/>
        <v/>
      </c>
      <c r="DP151" s="31" t="str">
        <f t="shared" si="259"/>
        <v/>
      </c>
      <c r="DQ151" s="32" t="str">
        <f>IF($B151="","",(($AF151-DK151)/ABS($AF151-DK151))*Air!$D$14*DP151/2*(($AF151-DK151)^2)*$AI151*$C151)</f>
        <v/>
      </c>
      <c r="DR151" s="32" t="str">
        <f>IF($B151="","",(-DK151/ABS(DK151))*Air!$D$14*DM151/8*(DK151^2)*$AM151*$C151)</f>
        <v/>
      </c>
      <c r="DS151" s="32" t="str">
        <f>IF($B151="","",$AK151*$C151*$E151*Air!$D$14*Air!$I$10)</f>
        <v/>
      </c>
      <c r="DT151" s="32" t="str">
        <f t="shared" si="216"/>
        <v/>
      </c>
      <c r="DU151" s="32" t="str">
        <f t="shared" si="260"/>
        <v/>
      </c>
      <c r="DV151" s="32" t="str">
        <f t="shared" si="217"/>
        <v/>
      </c>
      <c r="DW151" s="254" t="str">
        <f t="shared" si="261"/>
        <v/>
      </c>
      <c r="DX151" s="243"/>
      <c r="DY151" s="243"/>
      <c r="DZ151" s="32" t="str">
        <f t="shared" si="262"/>
        <v/>
      </c>
      <c r="EA151" s="243" t="str">
        <f t="shared" si="263"/>
        <v/>
      </c>
      <c r="EB151" s="243" t="str">
        <f>IF($B151="","",IF(DW151="out",-(EA151*$I151*(2*ABS(DZ151)/Air!$D$14)^0.5),(EA151*$I151*(2*ABS(DZ151)/Air!$C$14)^0.5)))</f>
        <v/>
      </c>
      <c r="EC151" s="32" t="str">
        <f t="shared" si="264"/>
        <v/>
      </c>
      <c r="ED151" s="217" t="str">
        <f t="shared" si="218"/>
        <v/>
      </c>
      <c r="EE151" s="31" t="str">
        <f t="shared" si="265"/>
        <v/>
      </c>
      <c r="EF151" s="251" t="str">
        <f>IF($B151="","",$AO151*ABS(EE151)/Air!$M$8)</f>
        <v/>
      </c>
      <c r="EG151" s="31" t="str">
        <f t="shared" si="266"/>
        <v/>
      </c>
      <c r="EH151" s="251" t="str">
        <f>IF($B151="","",$AO151*ABS($AF151-EE151)/Air!$M$8)</f>
        <v/>
      </c>
      <c r="EI151" s="31" t="str">
        <f t="shared" si="267"/>
        <v/>
      </c>
      <c r="EJ151" s="31" t="str">
        <f t="shared" si="268"/>
        <v/>
      </c>
      <c r="EK151" s="32" t="str">
        <f>IF($B151="","",(($AF151-EE151)/ABS($AF151-EE151))*Air!$D$14*EJ151/2*(($AF151-EE151)^2)*$AI151*$C151)</f>
        <v/>
      </c>
      <c r="EL151" s="32" t="str">
        <f>IF($B151="","",(-EE151/ABS(EE151))*Air!$D$14*EG151/8*(EE151^2)*$AM151*$C151)</f>
        <v/>
      </c>
      <c r="EM151" s="32" t="str">
        <f>IF($B151="","",$AK151*$C151*$E151*Air!$D$14*Air!$I$10)</f>
        <v/>
      </c>
      <c r="EN151" s="32" t="str">
        <f t="shared" si="219"/>
        <v/>
      </c>
      <c r="EO151" s="32" t="str">
        <f t="shared" si="269"/>
        <v/>
      </c>
      <c r="EP151" s="32" t="str">
        <f t="shared" si="220"/>
        <v/>
      </c>
      <c r="EQ151" s="254" t="str">
        <f t="shared" si="270"/>
        <v/>
      </c>
      <c r="ER151" s="243"/>
      <c r="ES151" s="243"/>
      <c r="ET151" s="32" t="str">
        <f t="shared" si="271"/>
        <v/>
      </c>
      <c r="EU151" s="243" t="str">
        <f t="shared" si="272"/>
        <v/>
      </c>
      <c r="EV151" s="243" t="str">
        <f>IF($B151="","",IF(EQ151="out",-(EU151*$I151*(2*ABS(ET151)/Air!$D$14)^0.5),(EU151*$I151*(2*ABS(ET151)/Air!$C$14)^0.5)))</f>
        <v/>
      </c>
      <c r="EW151" s="32" t="str">
        <f t="shared" si="273"/>
        <v/>
      </c>
      <c r="EX151" s="259" t="str">
        <f t="shared" si="221"/>
        <v/>
      </c>
    </row>
    <row r="152" spans="1:154" customFormat="1" x14ac:dyDescent="0.2">
      <c r="A152" s="61"/>
      <c r="B152" s="247"/>
      <c r="C152" s="247"/>
      <c r="D152" s="247"/>
      <c r="E152" s="247"/>
      <c r="F152" s="247"/>
      <c r="G152" s="239"/>
      <c r="H152" s="239"/>
      <c r="I152" s="239"/>
      <c r="J152" s="239"/>
      <c r="K152" s="239"/>
      <c r="L152" s="62"/>
      <c r="M152" s="247"/>
      <c r="N152" s="247"/>
      <c r="O152" s="63"/>
      <c r="P152" s="92" t="str">
        <f t="shared" si="185"/>
        <v/>
      </c>
      <c r="Q152" s="93" t="str">
        <f t="shared" si="227"/>
        <v/>
      </c>
      <c r="R152" s="99" t="str">
        <f t="shared" si="186"/>
        <v/>
      </c>
      <c r="S152" s="100" t="str">
        <f t="shared" si="187"/>
        <v/>
      </c>
      <c r="T152" s="95" t="str">
        <f t="shared" si="188"/>
        <v/>
      </c>
      <c r="U152" s="231"/>
      <c r="V152" s="124" t="str">
        <f t="shared" si="189"/>
        <v/>
      </c>
      <c r="W152" s="125" t="str">
        <f t="shared" si="222"/>
        <v/>
      </c>
      <c r="X152" s="126" t="str">
        <f t="shared" si="190"/>
        <v/>
      </c>
      <c r="Y152" s="126" t="str">
        <f>IF($B152="","",VLOOKUP(X152,Depth!$A$4:$B$1004,2,1))</f>
        <v/>
      </c>
      <c r="Z152" s="127" t="str">
        <f t="shared" si="223"/>
        <v/>
      </c>
      <c r="AA152" s="128" t="str">
        <f t="shared" si="224"/>
        <v/>
      </c>
      <c r="AB152" s="129" t="str">
        <f t="shared" si="191"/>
        <v/>
      </c>
      <c r="AC152" s="129" t="str">
        <f t="shared" si="225"/>
        <v/>
      </c>
      <c r="AD152" s="31" t="str">
        <f t="shared" si="192"/>
        <v/>
      </c>
      <c r="AE152" s="128" t="str">
        <f t="shared" si="193"/>
        <v/>
      </c>
      <c r="AF152" s="130" t="str">
        <f t="shared" si="194"/>
        <v/>
      </c>
      <c r="AG152" s="122" t="str">
        <f t="shared" si="195"/>
        <v/>
      </c>
      <c r="AH152" s="131" t="str">
        <f t="shared" si="226"/>
        <v/>
      </c>
      <c r="AI152" s="132" t="str">
        <f t="shared" si="196"/>
        <v/>
      </c>
      <c r="AJ152" s="128"/>
      <c r="AK152" s="159" t="str">
        <f t="shared" si="197"/>
        <v/>
      </c>
      <c r="AL152" s="128" t="str">
        <f t="shared" si="198"/>
        <v/>
      </c>
      <c r="AM152" s="128" t="str">
        <f t="shared" si="199"/>
        <v/>
      </c>
      <c r="AN152" s="128" t="str">
        <f t="shared" si="200"/>
        <v/>
      </c>
      <c r="AO152" s="128" t="str">
        <f t="shared" si="228"/>
        <v/>
      </c>
      <c r="AP152" s="160" t="str">
        <f t="shared" si="201"/>
        <v/>
      </c>
      <c r="AQ152" s="31"/>
      <c r="AR152" s="174" t="str">
        <f>IF($B152="","",Air!$C$17*((J152-K152)/10)^Air!$C$28)</f>
        <v/>
      </c>
      <c r="AS152" s="36" t="str">
        <f>IF($B152="","",IF(E$8=B152,E$7,Air!$C$14/2*AR152^2))</f>
        <v/>
      </c>
      <c r="AT152" s="32" t="str">
        <f t="shared" si="202"/>
        <v/>
      </c>
      <c r="AU152" s="32" t="str">
        <f t="shared" si="203"/>
        <v/>
      </c>
      <c r="AV152" s="32" t="str">
        <f>IF($B152="","",Air!$I$11-AU152*Air!$C$14*Air!$I$10-AS152)</f>
        <v/>
      </c>
      <c r="AW152" s="175" t="str">
        <f t="shared" si="204"/>
        <v/>
      </c>
      <c r="AX152" s="175" t="str">
        <f>IF($B152="","",AW152*Air!$C$14*Air!$I$10)</f>
        <v/>
      </c>
      <c r="AY152" s="176" t="str">
        <f>IF($B152="","",AW152*Air!$D$14*Air!$I$10)</f>
        <v/>
      </c>
      <c r="AZ152" s="62"/>
      <c r="BA152" s="250" t="str">
        <f t="shared" si="229"/>
        <v/>
      </c>
      <c r="BB152" s="128" t="str">
        <f t="shared" si="205"/>
        <v/>
      </c>
      <c r="BC152" s="31" t="str">
        <f t="shared" si="206"/>
        <v/>
      </c>
      <c r="BD152" s="251" t="str">
        <f>IF($B152="","",$AO152*ABS(BC152)/Air!$M$8)</f>
        <v/>
      </c>
      <c r="BE152" s="31" t="str">
        <f t="shared" si="230"/>
        <v/>
      </c>
      <c r="BF152" s="251" t="str">
        <f>IF($B152="","",$AO152*ABS($AF152-BC152)/Air!$M$8)</f>
        <v/>
      </c>
      <c r="BG152" s="31" t="str">
        <f t="shared" si="231"/>
        <v/>
      </c>
      <c r="BH152" s="252" t="str">
        <f t="shared" si="232"/>
        <v/>
      </c>
      <c r="BI152" s="32" t="str">
        <f>IF($B152="","",(($AF152-BC152)/ABS($AF152-BC152))*Air!$D$14*BH152/2*(($AF152-BC152)^2)*$AI152*$C152)</f>
        <v/>
      </c>
      <c r="BJ152" s="32" t="str">
        <f>IF($B152="","",(-BC152/ABS(BC152))*Air!$D$14*BE152/8*(BC152^2)*$AM152*$C152)</f>
        <v/>
      </c>
      <c r="BK152" s="32" t="str">
        <f>IF($B152="","",$AK152*$C152*$E152*Air!$D$14*Air!$I$10)</f>
        <v/>
      </c>
      <c r="BL152" s="32" t="str">
        <f t="shared" si="207"/>
        <v/>
      </c>
      <c r="BM152" s="32" t="str">
        <f t="shared" si="233"/>
        <v/>
      </c>
      <c r="BN152" s="32" t="str">
        <f t="shared" si="208"/>
        <v/>
      </c>
      <c r="BO152" s="254" t="str">
        <f t="shared" si="234"/>
        <v/>
      </c>
      <c r="BP152" s="243"/>
      <c r="BQ152" s="243"/>
      <c r="BR152" s="32" t="str">
        <f t="shared" si="235"/>
        <v/>
      </c>
      <c r="BS152" s="243" t="str">
        <f t="shared" si="236"/>
        <v/>
      </c>
      <c r="BT152" s="243" t="str">
        <f>IF($B152="","",IF(BO152="out",-(BS152*$I152*(2*ABS(BR152)/Air!$D$14)^0.5),(BS152*$I152*(2*ABS(BR152)/Air!$C$14)^0.5)))</f>
        <v/>
      </c>
      <c r="BU152" s="32" t="str">
        <f t="shared" si="237"/>
        <v/>
      </c>
      <c r="BV152" s="217" t="str">
        <f t="shared" si="209"/>
        <v/>
      </c>
      <c r="BW152" s="31" t="str">
        <f t="shared" si="238"/>
        <v/>
      </c>
      <c r="BX152" s="251" t="str">
        <f>IF($B152="","",$AO152*ABS(BW152)/Air!$M$8)</f>
        <v/>
      </c>
      <c r="BY152" s="31" t="str">
        <f t="shared" si="239"/>
        <v/>
      </c>
      <c r="BZ152" s="251" t="str">
        <f>IF($B152="","",$AO152*ABS($AF152-BW152)/Air!$M$8)</f>
        <v/>
      </c>
      <c r="CA152" s="31" t="str">
        <f t="shared" si="240"/>
        <v/>
      </c>
      <c r="CB152" s="31" t="str">
        <f t="shared" si="241"/>
        <v/>
      </c>
      <c r="CC152" s="32" t="str">
        <f>IF($B152="","",(($AF152-BW152)/ABS($AF152-BW152))*Air!$D$14*CB152/2*(($AF152-BW152)^2)*$AI152*$C152)</f>
        <v/>
      </c>
      <c r="CD152" s="32" t="str">
        <f>IF($B152="","",(-BW152/ABS(BW152))*Air!$D$14*BY152/8*(BW152^2)*$AM152*$C152)</f>
        <v/>
      </c>
      <c r="CE152" s="32" t="str">
        <f>IF($B152="","",$AK152*$C152*$E152*Air!$D$14*Air!$I$10)</f>
        <v/>
      </c>
      <c r="CF152" s="32" t="str">
        <f t="shared" si="210"/>
        <v/>
      </c>
      <c r="CG152" s="32" t="str">
        <f t="shared" si="242"/>
        <v/>
      </c>
      <c r="CH152" s="32" t="str">
        <f t="shared" si="211"/>
        <v/>
      </c>
      <c r="CI152" s="254" t="str">
        <f t="shared" si="243"/>
        <v/>
      </c>
      <c r="CJ152" s="243"/>
      <c r="CK152" s="243"/>
      <c r="CL152" s="32" t="str">
        <f t="shared" si="244"/>
        <v/>
      </c>
      <c r="CM152" s="243" t="str">
        <f t="shared" si="245"/>
        <v/>
      </c>
      <c r="CN152" s="243" t="str">
        <f>IF($B152="","",IF(CI152="out",-(CM152*$I152*(2*ABS(CL152)/Air!$D$14)^0.5),(CM152*$I152*(2*ABS(CL152)/Air!$C$14)^0.5)))</f>
        <v/>
      </c>
      <c r="CO152" s="32" t="str">
        <f t="shared" si="246"/>
        <v/>
      </c>
      <c r="CP152" s="217" t="str">
        <f t="shared" si="212"/>
        <v/>
      </c>
      <c r="CQ152" s="31" t="str">
        <f t="shared" si="247"/>
        <v/>
      </c>
      <c r="CR152" s="251" t="str">
        <f>IF($B152="","",$AO152*ABS(CQ152)/Air!$M$8)</f>
        <v/>
      </c>
      <c r="CS152" s="31" t="str">
        <f t="shared" si="248"/>
        <v/>
      </c>
      <c r="CT152" s="251" t="str">
        <f>IF($B152="","",$AO152*ABS($AF152-CQ152)/Air!$M$8)</f>
        <v/>
      </c>
      <c r="CU152" s="31" t="str">
        <f t="shared" si="249"/>
        <v/>
      </c>
      <c r="CV152" s="31" t="str">
        <f t="shared" si="250"/>
        <v/>
      </c>
      <c r="CW152" s="32" t="str">
        <f>IF($B152="","",(($AF152-CQ152)/ABS($AF152-CQ152))*Air!$D$14*CV152/2*(($AF152-CQ152)^2)*$AI152*$C152)</f>
        <v/>
      </c>
      <c r="CX152" s="32" t="str">
        <f>IF($B152="","",(-CQ152/ABS(CQ152))*Air!$D$14*CS152/8*(CQ152^2)*$AM152*$C152)</f>
        <v/>
      </c>
      <c r="CY152" s="32" t="str">
        <f>IF($B152="","",$AK152*$C152*$E152*Air!$D$14*Air!$I$10)</f>
        <v/>
      </c>
      <c r="CZ152" s="32" t="str">
        <f t="shared" si="213"/>
        <v/>
      </c>
      <c r="DA152" s="32" t="str">
        <f t="shared" si="251"/>
        <v/>
      </c>
      <c r="DB152" s="32" t="str">
        <f t="shared" si="214"/>
        <v/>
      </c>
      <c r="DC152" s="254" t="str">
        <f t="shared" si="252"/>
        <v/>
      </c>
      <c r="DD152" s="243"/>
      <c r="DE152" s="243"/>
      <c r="DF152" s="32" t="str">
        <f t="shared" si="253"/>
        <v/>
      </c>
      <c r="DG152" s="243" t="str">
        <f t="shared" si="254"/>
        <v/>
      </c>
      <c r="DH152" s="243" t="str">
        <f>IF($B152="","",IF(DC152="out",-(DG152*$I152*(2*ABS(DF152)/Air!$D$14)^0.5),(DG152*$I152*(2*ABS(DF152)/Air!$C$14)^0.5)))</f>
        <v/>
      </c>
      <c r="DI152" s="32" t="str">
        <f t="shared" si="255"/>
        <v/>
      </c>
      <c r="DJ152" s="217" t="str">
        <f t="shared" si="215"/>
        <v/>
      </c>
      <c r="DK152" s="31" t="str">
        <f t="shared" si="256"/>
        <v/>
      </c>
      <c r="DL152" s="251" t="str">
        <f>IF($B152="","",$AO152*ABS(DK152)/Air!$M$8)</f>
        <v/>
      </c>
      <c r="DM152" s="31" t="str">
        <f t="shared" si="257"/>
        <v/>
      </c>
      <c r="DN152" s="251" t="str">
        <f>IF($B152="","",$AO152*ABS($AF152-DK152)/Air!$M$8)</f>
        <v/>
      </c>
      <c r="DO152" s="31" t="str">
        <f t="shared" si="258"/>
        <v/>
      </c>
      <c r="DP152" s="31" t="str">
        <f t="shared" si="259"/>
        <v/>
      </c>
      <c r="DQ152" s="32" t="str">
        <f>IF($B152="","",(($AF152-DK152)/ABS($AF152-DK152))*Air!$D$14*DP152/2*(($AF152-DK152)^2)*$AI152*$C152)</f>
        <v/>
      </c>
      <c r="DR152" s="32" t="str">
        <f>IF($B152="","",(-DK152/ABS(DK152))*Air!$D$14*DM152/8*(DK152^2)*$AM152*$C152)</f>
        <v/>
      </c>
      <c r="DS152" s="32" t="str">
        <f>IF($B152="","",$AK152*$C152*$E152*Air!$D$14*Air!$I$10)</f>
        <v/>
      </c>
      <c r="DT152" s="32" t="str">
        <f t="shared" si="216"/>
        <v/>
      </c>
      <c r="DU152" s="32" t="str">
        <f t="shared" si="260"/>
        <v/>
      </c>
      <c r="DV152" s="32" t="str">
        <f t="shared" si="217"/>
        <v/>
      </c>
      <c r="DW152" s="254" t="str">
        <f t="shared" si="261"/>
        <v/>
      </c>
      <c r="DX152" s="243"/>
      <c r="DY152" s="243"/>
      <c r="DZ152" s="32" t="str">
        <f t="shared" si="262"/>
        <v/>
      </c>
      <c r="EA152" s="243" t="str">
        <f t="shared" si="263"/>
        <v/>
      </c>
      <c r="EB152" s="243" t="str">
        <f>IF($B152="","",IF(DW152="out",-(EA152*$I152*(2*ABS(DZ152)/Air!$D$14)^0.5),(EA152*$I152*(2*ABS(DZ152)/Air!$C$14)^0.5)))</f>
        <v/>
      </c>
      <c r="EC152" s="32" t="str">
        <f t="shared" si="264"/>
        <v/>
      </c>
      <c r="ED152" s="217" t="str">
        <f t="shared" si="218"/>
        <v/>
      </c>
      <c r="EE152" s="31" t="str">
        <f t="shared" si="265"/>
        <v/>
      </c>
      <c r="EF152" s="251" t="str">
        <f>IF($B152="","",$AO152*ABS(EE152)/Air!$M$8)</f>
        <v/>
      </c>
      <c r="EG152" s="31" t="str">
        <f t="shared" si="266"/>
        <v/>
      </c>
      <c r="EH152" s="251" t="str">
        <f>IF($B152="","",$AO152*ABS($AF152-EE152)/Air!$M$8)</f>
        <v/>
      </c>
      <c r="EI152" s="31" t="str">
        <f t="shared" si="267"/>
        <v/>
      </c>
      <c r="EJ152" s="31" t="str">
        <f t="shared" si="268"/>
        <v/>
      </c>
      <c r="EK152" s="32" t="str">
        <f>IF($B152="","",(($AF152-EE152)/ABS($AF152-EE152))*Air!$D$14*EJ152/2*(($AF152-EE152)^2)*$AI152*$C152)</f>
        <v/>
      </c>
      <c r="EL152" s="32" t="str">
        <f>IF($B152="","",(-EE152/ABS(EE152))*Air!$D$14*EG152/8*(EE152^2)*$AM152*$C152)</f>
        <v/>
      </c>
      <c r="EM152" s="32" t="str">
        <f>IF($B152="","",$AK152*$C152*$E152*Air!$D$14*Air!$I$10)</f>
        <v/>
      </c>
      <c r="EN152" s="32" t="str">
        <f t="shared" si="219"/>
        <v/>
      </c>
      <c r="EO152" s="32" t="str">
        <f t="shared" si="269"/>
        <v/>
      </c>
      <c r="EP152" s="32" t="str">
        <f t="shared" si="220"/>
        <v/>
      </c>
      <c r="EQ152" s="254" t="str">
        <f t="shared" si="270"/>
        <v/>
      </c>
      <c r="ER152" s="243"/>
      <c r="ES152" s="243"/>
      <c r="ET152" s="32" t="str">
        <f t="shared" si="271"/>
        <v/>
      </c>
      <c r="EU152" s="243" t="str">
        <f t="shared" si="272"/>
        <v/>
      </c>
      <c r="EV152" s="243" t="str">
        <f>IF($B152="","",IF(EQ152="out",-(EU152*$I152*(2*ABS(ET152)/Air!$D$14)^0.5),(EU152*$I152*(2*ABS(ET152)/Air!$C$14)^0.5)))</f>
        <v/>
      </c>
      <c r="EW152" s="32" t="str">
        <f t="shared" si="273"/>
        <v/>
      </c>
      <c r="EX152" s="259" t="str">
        <f t="shared" si="221"/>
        <v/>
      </c>
    </row>
    <row r="153" spans="1:154" customFormat="1" x14ac:dyDescent="0.2">
      <c r="A153" s="61"/>
      <c r="B153" s="247"/>
      <c r="C153" s="247"/>
      <c r="D153" s="247"/>
      <c r="E153" s="247"/>
      <c r="F153" s="247"/>
      <c r="G153" s="239"/>
      <c r="H153" s="239"/>
      <c r="I153" s="239"/>
      <c r="J153" s="239"/>
      <c r="K153" s="239"/>
      <c r="L153" s="62"/>
      <c r="M153" s="247"/>
      <c r="N153" s="247"/>
      <c r="O153" s="63"/>
      <c r="P153" s="92" t="str">
        <f t="shared" si="185"/>
        <v/>
      </c>
      <c r="Q153" s="93" t="str">
        <f t="shared" si="227"/>
        <v/>
      </c>
      <c r="R153" s="99" t="str">
        <f t="shared" si="186"/>
        <v/>
      </c>
      <c r="S153" s="100" t="str">
        <f t="shared" si="187"/>
        <v/>
      </c>
      <c r="T153" s="95" t="str">
        <f t="shared" si="188"/>
        <v/>
      </c>
      <c r="U153" s="231"/>
      <c r="V153" s="124" t="str">
        <f t="shared" si="189"/>
        <v/>
      </c>
      <c r="W153" s="125" t="str">
        <f t="shared" si="222"/>
        <v/>
      </c>
      <c r="X153" s="126" t="str">
        <f t="shared" si="190"/>
        <v/>
      </c>
      <c r="Y153" s="126" t="str">
        <f>IF($B153="","",VLOOKUP(X153,Depth!$A$4:$B$1004,2,1))</f>
        <v/>
      </c>
      <c r="Z153" s="127" t="str">
        <f t="shared" si="223"/>
        <v/>
      </c>
      <c r="AA153" s="128" t="str">
        <f t="shared" si="224"/>
        <v/>
      </c>
      <c r="AB153" s="129" t="str">
        <f t="shared" si="191"/>
        <v/>
      </c>
      <c r="AC153" s="129" t="str">
        <f t="shared" si="225"/>
        <v/>
      </c>
      <c r="AD153" s="31" t="str">
        <f t="shared" si="192"/>
        <v/>
      </c>
      <c r="AE153" s="128" t="str">
        <f t="shared" si="193"/>
        <v/>
      </c>
      <c r="AF153" s="130" t="str">
        <f t="shared" si="194"/>
        <v/>
      </c>
      <c r="AG153" s="122" t="str">
        <f t="shared" si="195"/>
        <v/>
      </c>
      <c r="AH153" s="131" t="str">
        <f t="shared" si="226"/>
        <v/>
      </c>
      <c r="AI153" s="132" t="str">
        <f t="shared" si="196"/>
        <v/>
      </c>
      <c r="AJ153" s="128"/>
      <c r="AK153" s="159" t="str">
        <f t="shared" si="197"/>
        <v/>
      </c>
      <c r="AL153" s="128" t="str">
        <f t="shared" si="198"/>
        <v/>
      </c>
      <c r="AM153" s="128" t="str">
        <f t="shared" si="199"/>
        <v/>
      </c>
      <c r="AN153" s="128" t="str">
        <f t="shared" si="200"/>
        <v/>
      </c>
      <c r="AO153" s="128" t="str">
        <f t="shared" si="228"/>
        <v/>
      </c>
      <c r="AP153" s="160" t="str">
        <f t="shared" si="201"/>
        <v/>
      </c>
      <c r="AQ153" s="31"/>
      <c r="AR153" s="174" t="str">
        <f>IF($B153="","",Air!$C$17*((J153-K153)/10)^Air!$C$28)</f>
        <v/>
      </c>
      <c r="AS153" s="36" t="str">
        <f>IF($B153="","",IF(E$8=B153,E$7,Air!$C$14/2*AR153^2))</f>
        <v/>
      </c>
      <c r="AT153" s="32" t="str">
        <f t="shared" si="202"/>
        <v/>
      </c>
      <c r="AU153" s="32" t="str">
        <f t="shared" si="203"/>
        <v/>
      </c>
      <c r="AV153" s="32" t="str">
        <f>IF($B153="","",Air!$I$11-AU153*Air!$C$14*Air!$I$10-AS153)</f>
        <v/>
      </c>
      <c r="AW153" s="175" t="str">
        <f t="shared" si="204"/>
        <v/>
      </c>
      <c r="AX153" s="175" t="str">
        <f>IF($B153="","",AW153*Air!$C$14*Air!$I$10)</f>
        <v/>
      </c>
      <c r="AY153" s="176" t="str">
        <f>IF($B153="","",AW153*Air!$D$14*Air!$I$10)</f>
        <v/>
      </c>
      <c r="AZ153" s="62"/>
      <c r="BA153" s="250" t="str">
        <f t="shared" si="229"/>
        <v/>
      </c>
      <c r="BB153" s="128" t="str">
        <f t="shared" si="205"/>
        <v/>
      </c>
      <c r="BC153" s="31" t="str">
        <f t="shared" si="206"/>
        <v/>
      </c>
      <c r="BD153" s="251" t="str">
        <f>IF($B153="","",$AO153*ABS(BC153)/Air!$M$8)</f>
        <v/>
      </c>
      <c r="BE153" s="31" t="str">
        <f t="shared" si="230"/>
        <v/>
      </c>
      <c r="BF153" s="251" t="str">
        <f>IF($B153="","",$AO153*ABS($AF153-BC153)/Air!$M$8)</f>
        <v/>
      </c>
      <c r="BG153" s="31" t="str">
        <f t="shared" si="231"/>
        <v/>
      </c>
      <c r="BH153" s="252" t="str">
        <f t="shared" si="232"/>
        <v/>
      </c>
      <c r="BI153" s="32" t="str">
        <f>IF($B153="","",(($AF153-BC153)/ABS($AF153-BC153))*Air!$D$14*BH153/2*(($AF153-BC153)^2)*$AI153*$C153)</f>
        <v/>
      </c>
      <c r="BJ153" s="32" t="str">
        <f>IF($B153="","",(-BC153/ABS(BC153))*Air!$D$14*BE153/8*(BC153^2)*$AM153*$C153)</f>
        <v/>
      </c>
      <c r="BK153" s="32" t="str">
        <f>IF($B153="","",$AK153*$C153*$E153*Air!$D$14*Air!$I$10)</f>
        <v/>
      </c>
      <c r="BL153" s="32" t="str">
        <f t="shared" si="207"/>
        <v/>
      </c>
      <c r="BM153" s="32" t="str">
        <f t="shared" si="233"/>
        <v/>
      </c>
      <c r="BN153" s="32" t="str">
        <f t="shared" si="208"/>
        <v/>
      </c>
      <c r="BO153" s="254" t="str">
        <f t="shared" si="234"/>
        <v/>
      </c>
      <c r="BP153" s="243"/>
      <c r="BQ153" s="243"/>
      <c r="BR153" s="32" t="str">
        <f t="shared" si="235"/>
        <v/>
      </c>
      <c r="BS153" s="243" t="str">
        <f t="shared" si="236"/>
        <v/>
      </c>
      <c r="BT153" s="243" t="str">
        <f>IF($B153="","",IF(BO153="out",-(BS153*$I153*(2*ABS(BR153)/Air!$D$14)^0.5),(BS153*$I153*(2*ABS(BR153)/Air!$C$14)^0.5)))</f>
        <v/>
      </c>
      <c r="BU153" s="32" t="str">
        <f t="shared" si="237"/>
        <v/>
      </c>
      <c r="BV153" s="217" t="str">
        <f t="shared" si="209"/>
        <v/>
      </c>
      <c r="BW153" s="31" t="str">
        <f t="shared" si="238"/>
        <v/>
      </c>
      <c r="BX153" s="251" t="str">
        <f>IF($B153="","",$AO153*ABS(BW153)/Air!$M$8)</f>
        <v/>
      </c>
      <c r="BY153" s="31" t="str">
        <f t="shared" si="239"/>
        <v/>
      </c>
      <c r="BZ153" s="251" t="str">
        <f>IF($B153="","",$AO153*ABS($AF153-BW153)/Air!$M$8)</f>
        <v/>
      </c>
      <c r="CA153" s="31" t="str">
        <f t="shared" si="240"/>
        <v/>
      </c>
      <c r="CB153" s="31" t="str">
        <f t="shared" si="241"/>
        <v/>
      </c>
      <c r="CC153" s="32" t="str">
        <f>IF($B153="","",(($AF153-BW153)/ABS($AF153-BW153))*Air!$D$14*CB153/2*(($AF153-BW153)^2)*$AI153*$C153)</f>
        <v/>
      </c>
      <c r="CD153" s="32" t="str">
        <f>IF($B153="","",(-BW153/ABS(BW153))*Air!$D$14*BY153/8*(BW153^2)*$AM153*$C153)</f>
        <v/>
      </c>
      <c r="CE153" s="32" t="str">
        <f>IF($B153="","",$AK153*$C153*$E153*Air!$D$14*Air!$I$10)</f>
        <v/>
      </c>
      <c r="CF153" s="32" t="str">
        <f t="shared" si="210"/>
        <v/>
      </c>
      <c r="CG153" s="32" t="str">
        <f t="shared" si="242"/>
        <v/>
      </c>
      <c r="CH153" s="32" t="str">
        <f t="shared" si="211"/>
        <v/>
      </c>
      <c r="CI153" s="254" t="str">
        <f t="shared" si="243"/>
        <v/>
      </c>
      <c r="CJ153" s="243"/>
      <c r="CK153" s="243"/>
      <c r="CL153" s="32" t="str">
        <f t="shared" si="244"/>
        <v/>
      </c>
      <c r="CM153" s="243" t="str">
        <f t="shared" si="245"/>
        <v/>
      </c>
      <c r="CN153" s="243" t="str">
        <f>IF($B153="","",IF(CI153="out",-(CM153*$I153*(2*ABS(CL153)/Air!$D$14)^0.5),(CM153*$I153*(2*ABS(CL153)/Air!$C$14)^0.5)))</f>
        <v/>
      </c>
      <c r="CO153" s="32" t="str">
        <f t="shared" si="246"/>
        <v/>
      </c>
      <c r="CP153" s="217" t="str">
        <f t="shared" si="212"/>
        <v/>
      </c>
      <c r="CQ153" s="31" t="str">
        <f t="shared" si="247"/>
        <v/>
      </c>
      <c r="CR153" s="251" t="str">
        <f>IF($B153="","",$AO153*ABS(CQ153)/Air!$M$8)</f>
        <v/>
      </c>
      <c r="CS153" s="31" t="str">
        <f t="shared" si="248"/>
        <v/>
      </c>
      <c r="CT153" s="251" t="str">
        <f>IF($B153="","",$AO153*ABS($AF153-CQ153)/Air!$M$8)</f>
        <v/>
      </c>
      <c r="CU153" s="31" t="str">
        <f t="shared" si="249"/>
        <v/>
      </c>
      <c r="CV153" s="31" t="str">
        <f t="shared" si="250"/>
        <v/>
      </c>
      <c r="CW153" s="32" t="str">
        <f>IF($B153="","",(($AF153-CQ153)/ABS($AF153-CQ153))*Air!$D$14*CV153/2*(($AF153-CQ153)^2)*$AI153*$C153)</f>
        <v/>
      </c>
      <c r="CX153" s="32" t="str">
        <f>IF($B153="","",(-CQ153/ABS(CQ153))*Air!$D$14*CS153/8*(CQ153^2)*$AM153*$C153)</f>
        <v/>
      </c>
      <c r="CY153" s="32" t="str">
        <f>IF($B153="","",$AK153*$C153*$E153*Air!$D$14*Air!$I$10)</f>
        <v/>
      </c>
      <c r="CZ153" s="32" t="str">
        <f t="shared" si="213"/>
        <v/>
      </c>
      <c r="DA153" s="32" t="str">
        <f t="shared" si="251"/>
        <v/>
      </c>
      <c r="DB153" s="32" t="str">
        <f t="shared" si="214"/>
        <v/>
      </c>
      <c r="DC153" s="254" t="str">
        <f t="shared" si="252"/>
        <v/>
      </c>
      <c r="DD153" s="243"/>
      <c r="DE153" s="243"/>
      <c r="DF153" s="32" t="str">
        <f t="shared" si="253"/>
        <v/>
      </c>
      <c r="DG153" s="243" t="str">
        <f t="shared" si="254"/>
        <v/>
      </c>
      <c r="DH153" s="243" t="str">
        <f>IF($B153="","",IF(DC153="out",-(DG153*$I153*(2*ABS(DF153)/Air!$D$14)^0.5),(DG153*$I153*(2*ABS(DF153)/Air!$C$14)^0.5)))</f>
        <v/>
      </c>
      <c r="DI153" s="32" t="str">
        <f t="shared" si="255"/>
        <v/>
      </c>
      <c r="DJ153" s="217" t="str">
        <f t="shared" si="215"/>
        <v/>
      </c>
      <c r="DK153" s="31" t="str">
        <f t="shared" si="256"/>
        <v/>
      </c>
      <c r="DL153" s="251" t="str">
        <f>IF($B153="","",$AO153*ABS(DK153)/Air!$M$8)</f>
        <v/>
      </c>
      <c r="DM153" s="31" t="str">
        <f t="shared" si="257"/>
        <v/>
      </c>
      <c r="DN153" s="251" t="str">
        <f>IF($B153="","",$AO153*ABS($AF153-DK153)/Air!$M$8)</f>
        <v/>
      </c>
      <c r="DO153" s="31" t="str">
        <f t="shared" si="258"/>
        <v/>
      </c>
      <c r="DP153" s="31" t="str">
        <f t="shared" si="259"/>
        <v/>
      </c>
      <c r="DQ153" s="32" t="str">
        <f>IF($B153="","",(($AF153-DK153)/ABS($AF153-DK153))*Air!$D$14*DP153/2*(($AF153-DK153)^2)*$AI153*$C153)</f>
        <v/>
      </c>
      <c r="DR153" s="32" t="str">
        <f>IF($B153="","",(-DK153/ABS(DK153))*Air!$D$14*DM153/8*(DK153^2)*$AM153*$C153)</f>
        <v/>
      </c>
      <c r="DS153" s="32" t="str">
        <f>IF($B153="","",$AK153*$C153*$E153*Air!$D$14*Air!$I$10)</f>
        <v/>
      </c>
      <c r="DT153" s="32" t="str">
        <f t="shared" si="216"/>
        <v/>
      </c>
      <c r="DU153" s="32" t="str">
        <f t="shared" si="260"/>
        <v/>
      </c>
      <c r="DV153" s="32" t="str">
        <f t="shared" si="217"/>
        <v/>
      </c>
      <c r="DW153" s="254" t="str">
        <f t="shared" si="261"/>
        <v/>
      </c>
      <c r="DX153" s="243"/>
      <c r="DY153" s="243"/>
      <c r="DZ153" s="32" t="str">
        <f t="shared" si="262"/>
        <v/>
      </c>
      <c r="EA153" s="243" t="str">
        <f t="shared" si="263"/>
        <v/>
      </c>
      <c r="EB153" s="243" t="str">
        <f>IF($B153="","",IF(DW153="out",-(EA153*$I153*(2*ABS(DZ153)/Air!$D$14)^0.5),(EA153*$I153*(2*ABS(DZ153)/Air!$C$14)^0.5)))</f>
        <v/>
      </c>
      <c r="EC153" s="32" t="str">
        <f t="shared" si="264"/>
        <v/>
      </c>
      <c r="ED153" s="217" t="str">
        <f t="shared" si="218"/>
        <v/>
      </c>
      <c r="EE153" s="31" t="str">
        <f t="shared" si="265"/>
        <v/>
      </c>
      <c r="EF153" s="251" t="str">
        <f>IF($B153="","",$AO153*ABS(EE153)/Air!$M$8)</f>
        <v/>
      </c>
      <c r="EG153" s="31" t="str">
        <f t="shared" si="266"/>
        <v/>
      </c>
      <c r="EH153" s="251" t="str">
        <f>IF($B153="","",$AO153*ABS($AF153-EE153)/Air!$M$8)</f>
        <v/>
      </c>
      <c r="EI153" s="31" t="str">
        <f t="shared" si="267"/>
        <v/>
      </c>
      <c r="EJ153" s="31" t="str">
        <f t="shared" si="268"/>
        <v/>
      </c>
      <c r="EK153" s="32" t="str">
        <f>IF($B153="","",(($AF153-EE153)/ABS($AF153-EE153))*Air!$D$14*EJ153/2*(($AF153-EE153)^2)*$AI153*$C153)</f>
        <v/>
      </c>
      <c r="EL153" s="32" t="str">
        <f>IF($B153="","",(-EE153/ABS(EE153))*Air!$D$14*EG153/8*(EE153^2)*$AM153*$C153)</f>
        <v/>
      </c>
      <c r="EM153" s="32" t="str">
        <f>IF($B153="","",$AK153*$C153*$E153*Air!$D$14*Air!$I$10)</f>
        <v/>
      </c>
      <c r="EN153" s="32" t="str">
        <f t="shared" si="219"/>
        <v/>
      </c>
      <c r="EO153" s="32" t="str">
        <f t="shared" si="269"/>
        <v/>
      </c>
      <c r="EP153" s="32" t="str">
        <f t="shared" si="220"/>
        <v/>
      </c>
      <c r="EQ153" s="254" t="str">
        <f t="shared" si="270"/>
        <v/>
      </c>
      <c r="ER153" s="243"/>
      <c r="ES153" s="243"/>
      <c r="ET153" s="32" t="str">
        <f t="shared" si="271"/>
        <v/>
      </c>
      <c r="EU153" s="243" t="str">
        <f t="shared" si="272"/>
        <v/>
      </c>
      <c r="EV153" s="243" t="str">
        <f>IF($B153="","",IF(EQ153="out",-(EU153*$I153*(2*ABS(ET153)/Air!$D$14)^0.5),(EU153*$I153*(2*ABS(ET153)/Air!$C$14)^0.5)))</f>
        <v/>
      </c>
      <c r="EW153" s="32" t="str">
        <f t="shared" si="273"/>
        <v/>
      </c>
      <c r="EX153" s="259" t="str">
        <f t="shared" si="221"/>
        <v/>
      </c>
    </row>
    <row r="154" spans="1:154" customFormat="1" x14ac:dyDescent="0.2">
      <c r="A154" s="61"/>
      <c r="B154" s="247"/>
      <c r="C154" s="247"/>
      <c r="D154" s="247"/>
      <c r="E154" s="247"/>
      <c r="F154" s="247"/>
      <c r="G154" s="239"/>
      <c r="H154" s="239"/>
      <c r="I154" s="239"/>
      <c r="J154" s="239"/>
      <c r="K154" s="239"/>
      <c r="L154" s="62"/>
      <c r="M154" s="247"/>
      <c r="N154" s="247"/>
      <c r="O154" s="63"/>
      <c r="P154" s="92" t="str">
        <f t="shared" si="185"/>
        <v/>
      </c>
      <c r="Q154" s="93" t="str">
        <f t="shared" si="227"/>
        <v/>
      </c>
      <c r="R154" s="99" t="str">
        <f t="shared" si="186"/>
        <v/>
      </c>
      <c r="S154" s="100" t="str">
        <f t="shared" si="187"/>
        <v/>
      </c>
      <c r="T154" s="95" t="str">
        <f t="shared" si="188"/>
        <v/>
      </c>
      <c r="U154" s="231"/>
      <c r="V154" s="124" t="str">
        <f t="shared" si="189"/>
        <v/>
      </c>
      <c r="W154" s="125" t="str">
        <f t="shared" si="222"/>
        <v/>
      </c>
      <c r="X154" s="126" t="str">
        <f t="shared" si="190"/>
        <v/>
      </c>
      <c r="Y154" s="126" t="str">
        <f>IF($B154="","",VLOOKUP(X154,Depth!$A$4:$B$1004,2,1))</f>
        <v/>
      </c>
      <c r="Z154" s="127" t="str">
        <f t="shared" si="223"/>
        <v/>
      </c>
      <c r="AA154" s="128" t="str">
        <f t="shared" si="224"/>
        <v/>
      </c>
      <c r="AB154" s="129" t="str">
        <f t="shared" si="191"/>
        <v/>
      </c>
      <c r="AC154" s="129" t="str">
        <f t="shared" si="225"/>
        <v/>
      </c>
      <c r="AD154" s="31" t="str">
        <f t="shared" si="192"/>
        <v/>
      </c>
      <c r="AE154" s="128" t="str">
        <f t="shared" si="193"/>
        <v/>
      </c>
      <c r="AF154" s="130" t="str">
        <f t="shared" si="194"/>
        <v/>
      </c>
      <c r="AG154" s="122" t="str">
        <f t="shared" si="195"/>
        <v/>
      </c>
      <c r="AH154" s="131" t="str">
        <f t="shared" si="226"/>
        <v/>
      </c>
      <c r="AI154" s="132" t="str">
        <f t="shared" si="196"/>
        <v/>
      </c>
      <c r="AJ154" s="128"/>
      <c r="AK154" s="159" t="str">
        <f t="shared" si="197"/>
        <v/>
      </c>
      <c r="AL154" s="128" t="str">
        <f t="shared" si="198"/>
        <v/>
      </c>
      <c r="AM154" s="128" t="str">
        <f t="shared" si="199"/>
        <v/>
      </c>
      <c r="AN154" s="128" t="str">
        <f t="shared" si="200"/>
        <v/>
      </c>
      <c r="AO154" s="128" t="str">
        <f t="shared" si="228"/>
        <v/>
      </c>
      <c r="AP154" s="160" t="str">
        <f t="shared" si="201"/>
        <v/>
      </c>
      <c r="AQ154" s="31"/>
      <c r="AR154" s="174" t="str">
        <f>IF($B154="","",Air!$C$17*((J154-K154)/10)^Air!$C$28)</f>
        <v/>
      </c>
      <c r="AS154" s="36" t="str">
        <f>IF($B154="","",IF(E$8=B154,E$7,Air!$C$14/2*AR154^2))</f>
        <v/>
      </c>
      <c r="AT154" s="32" t="str">
        <f t="shared" si="202"/>
        <v/>
      </c>
      <c r="AU154" s="32" t="str">
        <f t="shared" si="203"/>
        <v/>
      </c>
      <c r="AV154" s="32" t="str">
        <f>IF($B154="","",Air!$I$11-AU154*Air!$C$14*Air!$I$10-AS154)</f>
        <v/>
      </c>
      <c r="AW154" s="175" t="str">
        <f t="shared" si="204"/>
        <v/>
      </c>
      <c r="AX154" s="175" t="str">
        <f>IF($B154="","",AW154*Air!$C$14*Air!$I$10)</f>
        <v/>
      </c>
      <c r="AY154" s="176" t="str">
        <f>IF($B154="","",AW154*Air!$D$14*Air!$I$10)</f>
        <v/>
      </c>
      <c r="AZ154" s="62"/>
      <c r="BA154" s="250" t="str">
        <f t="shared" si="229"/>
        <v/>
      </c>
      <c r="BB154" s="128" t="str">
        <f t="shared" si="205"/>
        <v/>
      </c>
      <c r="BC154" s="31" t="str">
        <f t="shared" si="206"/>
        <v/>
      </c>
      <c r="BD154" s="251" t="str">
        <f>IF($B154="","",$AO154*ABS(BC154)/Air!$M$8)</f>
        <v/>
      </c>
      <c r="BE154" s="31" t="str">
        <f t="shared" si="230"/>
        <v/>
      </c>
      <c r="BF154" s="251" t="str">
        <f>IF($B154="","",$AO154*ABS($AF154-BC154)/Air!$M$8)</f>
        <v/>
      </c>
      <c r="BG154" s="31" t="str">
        <f t="shared" si="231"/>
        <v/>
      </c>
      <c r="BH154" s="252" t="str">
        <f t="shared" si="232"/>
        <v/>
      </c>
      <c r="BI154" s="32" t="str">
        <f>IF($B154="","",(($AF154-BC154)/ABS($AF154-BC154))*Air!$D$14*BH154/2*(($AF154-BC154)^2)*$AI154*$C154)</f>
        <v/>
      </c>
      <c r="BJ154" s="32" t="str">
        <f>IF($B154="","",(-BC154/ABS(BC154))*Air!$D$14*BE154/8*(BC154^2)*$AM154*$C154)</f>
        <v/>
      </c>
      <c r="BK154" s="32" t="str">
        <f>IF($B154="","",$AK154*$C154*$E154*Air!$D$14*Air!$I$10)</f>
        <v/>
      </c>
      <c r="BL154" s="32" t="str">
        <f t="shared" si="207"/>
        <v/>
      </c>
      <c r="BM154" s="32" t="str">
        <f t="shared" si="233"/>
        <v/>
      </c>
      <c r="BN154" s="32" t="str">
        <f t="shared" si="208"/>
        <v/>
      </c>
      <c r="BO154" s="254" t="str">
        <f t="shared" si="234"/>
        <v/>
      </c>
      <c r="BP154" s="243"/>
      <c r="BQ154" s="243"/>
      <c r="BR154" s="32" t="str">
        <f t="shared" si="235"/>
        <v/>
      </c>
      <c r="BS154" s="243" t="str">
        <f t="shared" si="236"/>
        <v/>
      </c>
      <c r="BT154" s="243" t="str">
        <f>IF($B154="","",IF(BO154="out",-(BS154*$I154*(2*ABS(BR154)/Air!$D$14)^0.5),(BS154*$I154*(2*ABS(BR154)/Air!$C$14)^0.5)))</f>
        <v/>
      </c>
      <c r="BU154" s="32" t="str">
        <f t="shared" si="237"/>
        <v/>
      </c>
      <c r="BV154" s="217" t="str">
        <f t="shared" si="209"/>
        <v/>
      </c>
      <c r="BW154" s="31" t="str">
        <f t="shared" si="238"/>
        <v/>
      </c>
      <c r="BX154" s="251" t="str">
        <f>IF($B154="","",$AO154*ABS(BW154)/Air!$M$8)</f>
        <v/>
      </c>
      <c r="BY154" s="31" t="str">
        <f t="shared" si="239"/>
        <v/>
      </c>
      <c r="BZ154" s="251" t="str">
        <f>IF($B154="","",$AO154*ABS($AF154-BW154)/Air!$M$8)</f>
        <v/>
      </c>
      <c r="CA154" s="31" t="str">
        <f t="shared" si="240"/>
        <v/>
      </c>
      <c r="CB154" s="31" t="str">
        <f t="shared" si="241"/>
        <v/>
      </c>
      <c r="CC154" s="32" t="str">
        <f>IF($B154="","",(($AF154-BW154)/ABS($AF154-BW154))*Air!$D$14*CB154/2*(($AF154-BW154)^2)*$AI154*$C154)</f>
        <v/>
      </c>
      <c r="CD154" s="32" t="str">
        <f>IF($B154="","",(-BW154/ABS(BW154))*Air!$D$14*BY154/8*(BW154^2)*$AM154*$C154)</f>
        <v/>
      </c>
      <c r="CE154" s="32" t="str">
        <f>IF($B154="","",$AK154*$C154*$E154*Air!$D$14*Air!$I$10)</f>
        <v/>
      </c>
      <c r="CF154" s="32" t="str">
        <f t="shared" si="210"/>
        <v/>
      </c>
      <c r="CG154" s="32" t="str">
        <f t="shared" si="242"/>
        <v/>
      </c>
      <c r="CH154" s="32" t="str">
        <f t="shared" si="211"/>
        <v/>
      </c>
      <c r="CI154" s="254" t="str">
        <f t="shared" si="243"/>
        <v/>
      </c>
      <c r="CJ154" s="243"/>
      <c r="CK154" s="243"/>
      <c r="CL154" s="32" t="str">
        <f t="shared" si="244"/>
        <v/>
      </c>
      <c r="CM154" s="243" t="str">
        <f t="shared" si="245"/>
        <v/>
      </c>
      <c r="CN154" s="243" t="str">
        <f>IF($B154="","",IF(CI154="out",-(CM154*$I154*(2*ABS(CL154)/Air!$D$14)^0.5),(CM154*$I154*(2*ABS(CL154)/Air!$C$14)^0.5)))</f>
        <v/>
      </c>
      <c r="CO154" s="32" t="str">
        <f t="shared" si="246"/>
        <v/>
      </c>
      <c r="CP154" s="217" t="str">
        <f t="shared" si="212"/>
        <v/>
      </c>
      <c r="CQ154" s="31" t="str">
        <f t="shared" si="247"/>
        <v/>
      </c>
      <c r="CR154" s="251" t="str">
        <f>IF($B154="","",$AO154*ABS(CQ154)/Air!$M$8)</f>
        <v/>
      </c>
      <c r="CS154" s="31" t="str">
        <f t="shared" si="248"/>
        <v/>
      </c>
      <c r="CT154" s="251" t="str">
        <f>IF($B154="","",$AO154*ABS($AF154-CQ154)/Air!$M$8)</f>
        <v/>
      </c>
      <c r="CU154" s="31" t="str">
        <f t="shared" si="249"/>
        <v/>
      </c>
      <c r="CV154" s="31" t="str">
        <f t="shared" si="250"/>
        <v/>
      </c>
      <c r="CW154" s="32" t="str">
        <f>IF($B154="","",(($AF154-CQ154)/ABS($AF154-CQ154))*Air!$D$14*CV154/2*(($AF154-CQ154)^2)*$AI154*$C154)</f>
        <v/>
      </c>
      <c r="CX154" s="32" t="str">
        <f>IF($B154="","",(-CQ154/ABS(CQ154))*Air!$D$14*CS154/8*(CQ154^2)*$AM154*$C154)</f>
        <v/>
      </c>
      <c r="CY154" s="32" t="str">
        <f>IF($B154="","",$AK154*$C154*$E154*Air!$D$14*Air!$I$10)</f>
        <v/>
      </c>
      <c r="CZ154" s="32" t="str">
        <f t="shared" si="213"/>
        <v/>
      </c>
      <c r="DA154" s="32" t="str">
        <f t="shared" si="251"/>
        <v/>
      </c>
      <c r="DB154" s="32" t="str">
        <f t="shared" si="214"/>
        <v/>
      </c>
      <c r="DC154" s="254" t="str">
        <f t="shared" si="252"/>
        <v/>
      </c>
      <c r="DD154" s="243"/>
      <c r="DE154" s="243"/>
      <c r="DF154" s="32" t="str">
        <f t="shared" si="253"/>
        <v/>
      </c>
      <c r="DG154" s="243" t="str">
        <f t="shared" si="254"/>
        <v/>
      </c>
      <c r="DH154" s="243" t="str">
        <f>IF($B154="","",IF(DC154="out",-(DG154*$I154*(2*ABS(DF154)/Air!$D$14)^0.5),(DG154*$I154*(2*ABS(DF154)/Air!$C$14)^0.5)))</f>
        <v/>
      </c>
      <c r="DI154" s="32" t="str">
        <f t="shared" si="255"/>
        <v/>
      </c>
      <c r="DJ154" s="217" t="str">
        <f t="shared" si="215"/>
        <v/>
      </c>
      <c r="DK154" s="31" t="str">
        <f t="shared" si="256"/>
        <v/>
      </c>
      <c r="DL154" s="251" t="str">
        <f>IF($B154="","",$AO154*ABS(DK154)/Air!$M$8)</f>
        <v/>
      </c>
      <c r="DM154" s="31" t="str">
        <f t="shared" si="257"/>
        <v/>
      </c>
      <c r="DN154" s="251" t="str">
        <f>IF($B154="","",$AO154*ABS($AF154-DK154)/Air!$M$8)</f>
        <v/>
      </c>
      <c r="DO154" s="31" t="str">
        <f t="shared" si="258"/>
        <v/>
      </c>
      <c r="DP154" s="31" t="str">
        <f t="shared" si="259"/>
        <v/>
      </c>
      <c r="DQ154" s="32" t="str">
        <f>IF($B154="","",(($AF154-DK154)/ABS($AF154-DK154))*Air!$D$14*DP154/2*(($AF154-DK154)^2)*$AI154*$C154)</f>
        <v/>
      </c>
      <c r="DR154" s="32" t="str">
        <f>IF($B154="","",(-DK154/ABS(DK154))*Air!$D$14*DM154/8*(DK154^2)*$AM154*$C154)</f>
        <v/>
      </c>
      <c r="DS154" s="32" t="str">
        <f>IF($B154="","",$AK154*$C154*$E154*Air!$D$14*Air!$I$10)</f>
        <v/>
      </c>
      <c r="DT154" s="32" t="str">
        <f t="shared" si="216"/>
        <v/>
      </c>
      <c r="DU154" s="32" t="str">
        <f t="shared" si="260"/>
        <v/>
      </c>
      <c r="DV154" s="32" t="str">
        <f t="shared" si="217"/>
        <v/>
      </c>
      <c r="DW154" s="254" t="str">
        <f t="shared" si="261"/>
        <v/>
      </c>
      <c r="DX154" s="243"/>
      <c r="DY154" s="243"/>
      <c r="DZ154" s="32" t="str">
        <f t="shared" si="262"/>
        <v/>
      </c>
      <c r="EA154" s="243" t="str">
        <f t="shared" si="263"/>
        <v/>
      </c>
      <c r="EB154" s="243" t="str">
        <f>IF($B154="","",IF(DW154="out",-(EA154*$I154*(2*ABS(DZ154)/Air!$D$14)^0.5),(EA154*$I154*(2*ABS(DZ154)/Air!$C$14)^0.5)))</f>
        <v/>
      </c>
      <c r="EC154" s="32" t="str">
        <f t="shared" si="264"/>
        <v/>
      </c>
      <c r="ED154" s="217" t="str">
        <f t="shared" si="218"/>
        <v/>
      </c>
      <c r="EE154" s="31" t="str">
        <f t="shared" si="265"/>
        <v/>
      </c>
      <c r="EF154" s="251" t="str">
        <f>IF($B154="","",$AO154*ABS(EE154)/Air!$M$8)</f>
        <v/>
      </c>
      <c r="EG154" s="31" t="str">
        <f t="shared" si="266"/>
        <v/>
      </c>
      <c r="EH154" s="251" t="str">
        <f>IF($B154="","",$AO154*ABS($AF154-EE154)/Air!$M$8)</f>
        <v/>
      </c>
      <c r="EI154" s="31" t="str">
        <f t="shared" si="267"/>
        <v/>
      </c>
      <c r="EJ154" s="31" t="str">
        <f t="shared" si="268"/>
        <v/>
      </c>
      <c r="EK154" s="32" t="str">
        <f>IF($B154="","",(($AF154-EE154)/ABS($AF154-EE154))*Air!$D$14*EJ154/2*(($AF154-EE154)^2)*$AI154*$C154)</f>
        <v/>
      </c>
      <c r="EL154" s="32" t="str">
        <f>IF($B154="","",(-EE154/ABS(EE154))*Air!$D$14*EG154/8*(EE154^2)*$AM154*$C154)</f>
        <v/>
      </c>
      <c r="EM154" s="32" t="str">
        <f>IF($B154="","",$AK154*$C154*$E154*Air!$D$14*Air!$I$10)</f>
        <v/>
      </c>
      <c r="EN154" s="32" t="str">
        <f t="shared" si="219"/>
        <v/>
      </c>
      <c r="EO154" s="32" t="str">
        <f t="shared" si="269"/>
        <v/>
      </c>
      <c r="EP154" s="32" t="str">
        <f t="shared" si="220"/>
        <v/>
      </c>
      <c r="EQ154" s="254" t="str">
        <f t="shared" si="270"/>
        <v/>
      </c>
      <c r="ER154" s="243"/>
      <c r="ES154" s="243"/>
      <c r="ET154" s="32" t="str">
        <f t="shared" si="271"/>
        <v/>
      </c>
      <c r="EU154" s="243" t="str">
        <f t="shared" si="272"/>
        <v/>
      </c>
      <c r="EV154" s="243" t="str">
        <f>IF($B154="","",IF(EQ154="out",-(EU154*$I154*(2*ABS(ET154)/Air!$D$14)^0.5),(EU154*$I154*(2*ABS(ET154)/Air!$C$14)^0.5)))</f>
        <v/>
      </c>
      <c r="EW154" s="32" t="str">
        <f t="shared" si="273"/>
        <v/>
      </c>
      <c r="EX154" s="259" t="str">
        <f t="shared" si="221"/>
        <v/>
      </c>
    </row>
    <row r="155" spans="1:154" customFormat="1" x14ac:dyDescent="0.2">
      <c r="A155" s="61"/>
      <c r="B155" s="247"/>
      <c r="C155" s="247"/>
      <c r="D155" s="247"/>
      <c r="E155" s="247"/>
      <c r="F155" s="247"/>
      <c r="G155" s="239"/>
      <c r="H155" s="239"/>
      <c r="I155" s="239"/>
      <c r="J155" s="239"/>
      <c r="K155" s="239"/>
      <c r="L155" s="62"/>
      <c r="M155" s="247"/>
      <c r="N155" s="247"/>
      <c r="O155" s="63"/>
      <c r="P155" s="92" t="str">
        <f t="shared" ref="P155:P218" si="274">IF($B155="","",EP155)</f>
        <v/>
      </c>
      <c r="Q155" s="93" t="str">
        <f t="shared" si="227"/>
        <v/>
      </c>
      <c r="R155" s="99" t="str">
        <f t="shared" ref="R155:R218" si="275">IF($B155="","",EX155*1000)</f>
        <v/>
      </c>
      <c r="S155" s="100" t="str">
        <f t="shared" ref="S155:S218" si="276">IF($B155="","",EE155)</f>
        <v/>
      </c>
      <c r="T155" s="95" t="str">
        <f t="shared" ref="T155:T218" si="277">IF($B155="","",EW155)</f>
        <v/>
      </c>
      <c r="U155" s="231"/>
      <c r="V155" s="124" t="str">
        <f t="shared" ref="V155:V218" si="278">IF($B155="","",V154+N155)</f>
        <v/>
      </c>
      <c r="W155" s="125" t="str">
        <f t="shared" si="222"/>
        <v/>
      </c>
      <c r="X155" s="126" t="str">
        <f t="shared" ref="X155:X218" si="279">IF($B155="","",V155/W155)</f>
        <v/>
      </c>
      <c r="Y155" s="126" t="str">
        <f>IF($B155="","",VLOOKUP(X155,Depth!$A$4:$B$1004,2,1))</f>
        <v/>
      </c>
      <c r="Z155" s="127" t="str">
        <f t="shared" si="223"/>
        <v/>
      </c>
      <c r="AA155" s="128" t="str">
        <f t="shared" si="224"/>
        <v/>
      </c>
      <c r="AB155" s="129" t="str">
        <f t="shared" ref="AB155:AB218" si="280">IF($B155="","",ACOS((($D155/2)-Z155)/($D155/2)))</f>
        <v/>
      </c>
      <c r="AC155" s="129" t="str">
        <f t="shared" si="225"/>
        <v/>
      </c>
      <c r="AD155" s="31" t="str">
        <f t="shared" ref="AD155:AD218" si="281">IF($B155="","",AC155-($D155/2)*SIN(AB155)*(($D155/2)-Z155))</f>
        <v/>
      </c>
      <c r="AE155" s="128" t="str">
        <f t="shared" ref="AE155:AE218" si="282">IF($B155="","",AB155/PI()*PI()*$D155)</f>
        <v/>
      </c>
      <c r="AF155" s="130" t="str">
        <f t="shared" ref="AF155:AF218" si="283">IF($B155="","",(AD155/AE155)^(2/3)/$F155*($E155^0.5))</f>
        <v/>
      </c>
      <c r="AG155" s="122" t="str">
        <f t="shared" ref="AG155:AG218" si="284">IF($B155="","",AD155*AF155)</f>
        <v/>
      </c>
      <c r="AH155" s="131" t="str">
        <f t="shared" si="226"/>
        <v/>
      </c>
      <c r="AI155" s="132" t="str">
        <f t="shared" ref="AI155:AI218" si="285">IF($B155="","",2*(D155/2)*SIN(AB155))</f>
        <v/>
      </c>
      <c r="AJ155" s="128"/>
      <c r="AK155" s="159" t="str">
        <f t="shared" ref="AK155:AK218" si="286">IF($B155="","",PI()*(D155^2)/4-AD155)</f>
        <v/>
      </c>
      <c r="AL155" s="128" t="str">
        <f t="shared" ref="AL155:AL218" si="287">IF(AND(NOT(AK155=""),AK156=""),AK155,"")</f>
        <v/>
      </c>
      <c r="AM155" s="128" t="str">
        <f t="shared" ref="AM155:AM218" si="288">IF($B155="","",PI()*D155-AE155)</f>
        <v/>
      </c>
      <c r="AN155" s="128" t="str">
        <f t="shared" ref="AN155:AN218" si="289">IF($B155="","",AK155/(AM155+AI155))</f>
        <v/>
      </c>
      <c r="AO155" s="128" t="str">
        <f t="shared" si="228"/>
        <v/>
      </c>
      <c r="AP155" s="160" t="str">
        <f t="shared" ref="AP155:AP218" si="290">IF($B155="","",G155/AO155)</f>
        <v/>
      </c>
      <c r="AQ155" s="31"/>
      <c r="AR155" s="174" t="str">
        <f>IF($B155="","",Air!$C$17*((J155-K155)/10)^Air!$C$28)</f>
        <v/>
      </c>
      <c r="AS155" s="36" t="str">
        <f>IF($B155="","",IF(E$8=B155,E$7,Air!$C$14/2*AR155^2))</f>
        <v/>
      </c>
      <c r="AT155" s="32" t="str">
        <f t="shared" ref="AT155:AT218" si="291">IF($B155="","",M155+Z155)</f>
        <v/>
      </c>
      <c r="AU155" s="32" t="str">
        <f t="shared" ref="AU155:AU218" si="292">IF($B155="","",J155)</f>
        <v/>
      </c>
      <c r="AV155" s="32" t="str">
        <f>IF($B155="","",Air!$I$11-AU155*Air!$C$14*Air!$I$10-AS155)</f>
        <v/>
      </c>
      <c r="AW155" s="175" t="str">
        <f t="shared" ref="AW155:AW218" si="293">IF($B155="","",AU155-AT155)</f>
        <v/>
      </c>
      <c r="AX155" s="175" t="str">
        <f>IF($B155="","",AW155*Air!$C$14*Air!$I$10)</f>
        <v/>
      </c>
      <c r="AY155" s="176" t="str">
        <f>IF($B155="","",AW155*Air!$D$14*Air!$I$10)</f>
        <v/>
      </c>
      <c r="AZ155" s="62"/>
      <c r="BA155" s="250" t="str">
        <f t="shared" si="229"/>
        <v/>
      </c>
      <c r="BB155" s="128" t="str">
        <f t="shared" ref="BB155:BB218" si="294">IF(AND(NOT(B155=""),B156=""),-$BT$14,"")</f>
        <v/>
      </c>
      <c r="BC155" s="31" t="str">
        <f t="shared" ref="BC155:BC218" si="295">IF($B155="","",BA155/$AK155)</f>
        <v/>
      </c>
      <c r="BD155" s="251" t="str">
        <f>IF($B155="","",$AO155*ABS(BC155)/Air!$M$8)</f>
        <v/>
      </c>
      <c r="BE155" s="31" t="str">
        <f t="shared" si="230"/>
        <v/>
      </c>
      <c r="BF155" s="251" t="str">
        <f>IF($B155="","",$AO155*ABS($AF155-BC155)/Air!$M$8)</f>
        <v/>
      </c>
      <c r="BG155" s="31" t="str">
        <f t="shared" si="231"/>
        <v/>
      </c>
      <c r="BH155" s="252" t="str">
        <f t="shared" si="232"/>
        <v/>
      </c>
      <c r="BI155" s="32" t="str">
        <f>IF($B155="","",(($AF155-BC155)/ABS($AF155-BC155))*Air!$D$14*BH155/2*(($AF155-BC155)^2)*$AI155*$C155)</f>
        <v/>
      </c>
      <c r="BJ155" s="32" t="str">
        <f>IF($B155="","",(-BC155/ABS(BC155))*Air!$D$14*BE155/8*(BC155^2)*$AM155*$C155)</f>
        <v/>
      </c>
      <c r="BK155" s="32" t="str">
        <f>IF($B155="","",$AK155*$C155*$E155*Air!$D$14*Air!$I$10)</f>
        <v/>
      </c>
      <c r="BL155" s="32" t="str">
        <f t="shared" ref="BL155:BL218" si="296">IF($B155="","",BI155+BJ155+BK155)</f>
        <v/>
      </c>
      <c r="BM155" s="32" t="str">
        <f t="shared" si="233"/>
        <v/>
      </c>
      <c r="BN155" s="32" t="str">
        <f t="shared" ref="BN155:BN218" si="297">IF($B155="","",BN154+BM154)</f>
        <v/>
      </c>
      <c r="BO155" s="254" t="str">
        <f t="shared" si="234"/>
        <v/>
      </c>
      <c r="BP155" s="243"/>
      <c r="BQ155" s="243"/>
      <c r="BR155" s="32" t="str">
        <f t="shared" si="235"/>
        <v/>
      </c>
      <c r="BS155" s="243" t="str">
        <f t="shared" si="236"/>
        <v/>
      </c>
      <c r="BT155" s="243" t="str">
        <f>IF($B155="","",IF(BO155="out",-(BS155*$I155*(2*ABS(BR155)/Air!$D$14)^0.5),(BS155*$I155*(2*ABS(BR155)/Air!$C$14)^0.5)))</f>
        <v/>
      </c>
      <c r="BU155" s="32" t="str">
        <f t="shared" si="237"/>
        <v/>
      </c>
      <c r="BV155" s="217" t="str">
        <f t="shared" ref="BV155:BV218" si="298">IF($B155="","",BV154+BT155)</f>
        <v/>
      </c>
      <c r="BW155" s="31" t="str">
        <f t="shared" si="238"/>
        <v/>
      </c>
      <c r="BX155" s="251" t="str">
        <f>IF($B155="","",$AO155*ABS(BW155)/Air!$M$8)</f>
        <v/>
      </c>
      <c r="BY155" s="31" t="str">
        <f t="shared" si="239"/>
        <v/>
      </c>
      <c r="BZ155" s="251" t="str">
        <f>IF($B155="","",$AO155*ABS($AF155-BW155)/Air!$M$8)</f>
        <v/>
      </c>
      <c r="CA155" s="31" t="str">
        <f t="shared" si="240"/>
        <v/>
      </c>
      <c r="CB155" s="31" t="str">
        <f t="shared" si="241"/>
        <v/>
      </c>
      <c r="CC155" s="32" t="str">
        <f>IF($B155="","",(($AF155-BW155)/ABS($AF155-BW155))*Air!$D$14*CB155/2*(($AF155-BW155)^2)*$AI155*$C155)</f>
        <v/>
      </c>
      <c r="CD155" s="32" t="str">
        <f>IF($B155="","",(-BW155/ABS(BW155))*Air!$D$14*BY155/8*(BW155^2)*$AM155*$C155)</f>
        <v/>
      </c>
      <c r="CE155" s="32" t="str">
        <f>IF($B155="","",$AK155*$C155*$E155*Air!$D$14*Air!$I$10)</f>
        <v/>
      </c>
      <c r="CF155" s="32" t="str">
        <f t="shared" ref="CF155:CF218" si="299">IF($B155="","",CC155+CD155+CE155)</f>
        <v/>
      </c>
      <c r="CG155" s="32" t="str">
        <f t="shared" si="242"/>
        <v/>
      </c>
      <c r="CH155" s="32" t="str">
        <f t="shared" ref="CH155:CH218" si="300">IF($B155="","",CH154+CG154)</f>
        <v/>
      </c>
      <c r="CI155" s="254" t="str">
        <f t="shared" si="243"/>
        <v/>
      </c>
      <c r="CJ155" s="243"/>
      <c r="CK155" s="243"/>
      <c r="CL155" s="32" t="str">
        <f t="shared" si="244"/>
        <v/>
      </c>
      <c r="CM155" s="243" t="str">
        <f t="shared" si="245"/>
        <v/>
      </c>
      <c r="CN155" s="243" t="str">
        <f>IF($B155="","",IF(CI155="out",-(CM155*$I155*(2*ABS(CL155)/Air!$D$14)^0.5),(CM155*$I155*(2*ABS(CL155)/Air!$C$14)^0.5)))</f>
        <v/>
      </c>
      <c r="CO155" s="32" t="str">
        <f t="shared" si="246"/>
        <v/>
      </c>
      <c r="CP155" s="217" t="str">
        <f t="shared" ref="CP155:CP218" si="301">IF($B155="","",CP154+CN155)</f>
        <v/>
      </c>
      <c r="CQ155" s="31" t="str">
        <f t="shared" si="247"/>
        <v/>
      </c>
      <c r="CR155" s="251" t="str">
        <f>IF($B155="","",$AO155*ABS(CQ155)/Air!$M$8)</f>
        <v/>
      </c>
      <c r="CS155" s="31" t="str">
        <f t="shared" si="248"/>
        <v/>
      </c>
      <c r="CT155" s="251" t="str">
        <f>IF($B155="","",$AO155*ABS($AF155-CQ155)/Air!$M$8)</f>
        <v/>
      </c>
      <c r="CU155" s="31" t="str">
        <f t="shared" si="249"/>
        <v/>
      </c>
      <c r="CV155" s="31" t="str">
        <f t="shared" si="250"/>
        <v/>
      </c>
      <c r="CW155" s="32" t="str">
        <f>IF($B155="","",(($AF155-CQ155)/ABS($AF155-CQ155))*Air!$D$14*CV155/2*(($AF155-CQ155)^2)*$AI155*$C155)</f>
        <v/>
      </c>
      <c r="CX155" s="32" t="str">
        <f>IF($B155="","",(-CQ155/ABS(CQ155))*Air!$D$14*CS155/8*(CQ155^2)*$AM155*$C155)</f>
        <v/>
      </c>
      <c r="CY155" s="32" t="str">
        <f>IF($B155="","",$AK155*$C155*$E155*Air!$D$14*Air!$I$10)</f>
        <v/>
      </c>
      <c r="CZ155" s="32" t="str">
        <f t="shared" ref="CZ155:CZ218" si="302">IF($B155="","",CW155+CX155+CY155)</f>
        <v/>
      </c>
      <c r="DA155" s="32" t="str">
        <f t="shared" si="251"/>
        <v/>
      </c>
      <c r="DB155" s="32" t="str">
        <f t="shared" ref="DB155:DB218" si="303">IF($B155="","",DB154+DA154)</f>
        <v/>
      </c>
      <c r="DC155" s="254" t="str">
        <f t="shared" si="252"/>
        <v/>
      </c>
      <c r="DD155" s="243"/>
      <c r="DE155" s="243"/>
      <c r="DF155" s="32" t="str">
        <f t="shared" si="253"/>
        <v/>
      </c>
      <c r="DG155" s="243" t="str">
        <f t="shared" si="254"/>
        <v/>
      </c>
      <c r="DH155" s="243" t="str">
        <f>IF($B155="","",IF(DC155="out",-(DG155*$I155*(2*ABS(DF155)/Air!$D$14)^0.5),(DG155*$I155*(2*ABS(DF155)/Air!$C$14)^0.5)))</f>
        <v/>
      </c>
      <c r="DI155" s="32" t="str">
        <f t="shared" si="255"/>
        <v/>
      </c>
      <c r="DJ155" s="217" t="str">
        <f t="shared" ref="DJ155:DJ218" si="304">IF($B155="","",DJ154+DH155)</f>
        <v/>
      </c>
      <c r="DK155" s="31" t="str">
        <f t="shared" si="256"/>
        <v/>
      </c>
      <c r="DL155" s="251" t="str">
        <f>IF($B155="","",$AO155*ABS(DK155)/Air!$M$8)</f>
        <v/>
      </c>
      <c r="DM155" s="31" t="str">
        <f t="shared" si="257"/>
        <v/>
      </c>
      <c r="DN155" s="251" t="str">
        <f>IF($B155="","",$AO155*ABS($AF155-DK155)/Air!$M$8)</f>
        <v/>
      </c>
      <c r="DO155" s="31" t="str">
        <f t="shared" si="258"/>
        <v/>
      </c>
      <c r="DP155" s="31" t="str">
        <f t="shared" si="259"/>
        <v/>
      </c>
      <c r="DQ155" s="32" t="str">
        <f>IF($B155="","",(($AF155-DK155)/ABS($AF155-DK155))*Air!$D$14*DP155/2*(($AF155-DK155)^2)*$AI155*$C155)</f>
        <v/>
      </c>
      <c r="DR155" s="32" t="str">
        <f>IF($B155="","",(-DK155/ABS(DK155))*Air!$D$14*DM155/8*(DK155^2)*$AM155*$C155)</f>
        <v/>
      </c>
      <c r="DS155" s="32" t="str">
        <f>IF($B155="","",$AK155*$C155*$E155*Air!$D$14*Air!$I$10)</f>
        <v/>
      </c>
      <c r="DT155" s="32" t="str">
        <f t="shared" ref="DT155:DT218" si="305">IF($B155="","",DQ155+DR155+DS155)</f>
        <v/>
      </c>
      <c r="DU155" s="32" t="str">
        <f t="shared" si="260"/>
        <v/>
      </c>
      <c r="DV155" s="32" t="str">
        <f t="shared" ref="DV155:DV218" si="306">IF($B155="","",DV154+DU154)</f>
        <v/>
      </c>
      <c r="DW155" s="254" t="str">
        <f t="shared" si="261"/>
        <v/>
      </c>
      <c r="DX155" s="243"/>
      <c r="DY155" s="243"/>
      <c r="DZ155" s="32" t="str">
        <f t="shared" si="262"/>
        <v/>
      </c>
      <c r="EA155" s="243" t="str">
        <f t="shared" si="263"/>
        <v/>
      </c>
      <c r="EB155" s="243" t="str">
        <f>IF($B155="","",IF(DW155="out",-(EA155*$I155*(2*ABS(DZ155)/Air!$D$14)^0.5),(EA155*$I155*(2*ABS(DZ155)/Air!$C$14)^0.5)))</f>
        <v/>
      </c>
      <c r="EC155" s="32" t="str">
        <f t="shared" si="264"/>
        <v/>
      </c>
      <c r="ED155" s="217" t="str">
        <f t="shared" ref="ED155:ED218" si="307">IF($B155="","",ED154+EB155)</f>
        <v/>
      </c>
      <c r="EE155" s="31" t="str">
        <f t="shared" si="265"/>
        <v/>
      </c>
      <c r="EF155" s="251" t="str">
        <f>IF($B155="","",$AO155*ABS(EE155)/Air!$M$8)</f>
        <v/>
      </c>
      <c r="EG155" s="31" t="str">
        <f t="shared" si="266"/>
        <v/>
      </c>
      <c r="EH155" s="251" t="str">
        <f>IF($B155="","",$AO155*ABS($AF155-EE155)/Air!$M$8)</f>
        <v/>
      </c>
      <c r="EI155" s="31" t="str">
        <f t="shared" si="267"/>
        <v/>
      </c>
      <c r="EJ155" s="31" t="str">
        <f t="shared" si="268"/>
        <v/>
      </c>
      <c r="EK155" s="32" t="str">
        <f>IF($B155="","",(($AF155-EE155)/ABS($AF155-EE155))*Air!$D$14*EJ155/2*(($AF155-EE155)^2)*$AI155*$C155)</f>
        <v/>
      </c>
      <c r="EL155" s="32" t="str">
        <f>IF($B155="","",(-EE155/ABS(EE155))*Air!$D$14*EG155/8*(EE155^2)*$AM155*$C155)</f>
        <v/>
      </c>
      <c r="EM155" s="32" t="str">
        <f>IF($B155="","",$AK155*$C155*$E155*Air!$D$14*Air!$I$10)</f>
        <v/>
      </c>
      <c r="EN155" s="32" t="str">
        <f t="shared" ref="EN155:EN218" si="308">IF($B155="","",EK155+EL155+EM155)</f>
        <v/>
      </c>
      <c r="EO155" s="32" t="str">
        <f t="shared" si="269"/>
        <v/>
      </c>
      <c r="EP155" s="32" t="str">
        <f t="shared" ref="EP155:EP218" si="309">IF($B155="","",EP154+EO154)</f>
        <v/>
      </c>
      <c r="EQ155" s="254" t="str">
        <f t="shared" si="270"/>
        <v/>
      </c>
      <c r="ER155" s="243"/>
      <c r="ES155" s="243"/>
      <c r="ET155" s="32" t="str">
        <f t="shared" si="271"/>
        <v/>
      </c>
      <c r="EU155" s="243" t="str">
        <f t="shared" si="272"/>
        <v/>
      </c>
      <c r="EV155" s="243" t="str">
        <f>IF($B155="","",IF(EQ155="out",-(EU155*$I155*(2*ABS(ET155)/Air!$D$14)^0.5),(EU155*$I155*(2*ABS(ET155)/Air!$C$14)^0.5)))</f>
        <v/>
      </c>
      <c r="EW155" s="32" t="str">
        <f t="shared" si="273"/>
        <v/>
      </c>
      <c r="EX155" s="259" t="str">
        <f t="shared" ref="EX155:EX218" si="310">IF($B155="","",EX154+EV155)</f>
        <v/>
      </c>
    </row>
    <row r="156" spans="1:154" customFormat="1" x14ac:dyDescent="0.2">
      <c r="A156" s="61"/>
      <c r="B156" s="247"/>
      <c r="C156" s="247"/>
      <c r="D156" s="247"/>
      <c r="E156" s="247"/>
      <c r="F156" s="247"/>
      <c r="G156" s="239"/>
      <c r="H156" s="239"/>
      <c r="I156" s="239"/>
      <c r="J156" s="239"/>
      <c r="K156" s="239"/>
      <c r="L156" s="62"/>
      <c r="M156" s="247"/>
      <c r="N156" s="247"/>
      <c r="O156" s="63"/>
      <c r="P156" s="92" t="str">
        <f t="shared" si="274"/>
        <v/>
      </c>
      <c r="Q156" s="93" t="str">
        <f t="shared" si="227"/>
        <v/>
      </c>
      <c r="R156" s="99" t="str">
        <f t="shared" si="275"/>
        <v/>
      </c>
      <c r="S156" s="100" t="str">
        <f t="shared" si="276"/>
        <v/>
      </c>
      <c r="T156" s="95" t="str">
        <f t="shared" si="277"/>
        <v/>
      </c>
      <c r="U156" s="231"/>
      <c r="V156" s="124" t="str">
        <f t="shared" si="278"/>
        <v/>
      </c>
      <c r="W156" s="125" t="str">
        <f t="shared" si="222"/>
        <v/>
      </c>
      <c r="X156" s="126" t="str">
        <f t="shared" si="279"/>
        <v/>
      </c>
      <c r="Y156" s="126" t="str">
        <f>IF($B156="","",VLOOKUP(X156,Depth!$A$4:$B$1004,2,1))</f>
        <v/>
      </c>
      <c r="Z156" s="127" t="str">
        <f t="shared" si="223"/>
        <v/>
      </c>
      <c r="AA156" s="128" t="str">
        <f t="shared" si="224"/>
        <v/>
      </c>
      <c r="AB156" s="129" t="str">
        <f t="shared" si="280"/>
        <v/>
      </c>
      <c r="AC156" s="129" t="str">
        <f t="shared" si="225"/>
        <v/>
      </c>
      <c r="AD156" s="31" t="str">
        <f t="shared" si="281"/>
        <v/>
      </c>
      <c r="AE156" s="128" t="str">
        <f t="shared" si="282"/>
        <v/>
      </c>
      <c r="AF156" s="130" t="str">
        <f t="shared" si="283"/>
        <v/>
      </c>
      <c r="AG156" s="122" t="str">
        <f t="shared" si="284"/>
        <v/>
      </c>
      <c r="AH156" s="131" t="str">
        <f t="shared" si="226"/>
        <v/>
      </c>
      <c r="AI156" s="132" t="str">
        <f t="shared" si="285"/>
        <v/>
      </c>
      <c r="AJ156" s="128"/>
      <c r="AK156" s="159" t="str">
        <f t="shared" si="286"/>
        <v/>
      </c>
      <c r="AL156" s="128" t="str">
        <f t="shared" si="287"/>
        <v/>
      </c>
      <c r="AM156" s="128" t="str">
        <f t="shared" si="288"/>
        <v/>
      </c>
      <c r="AN156" s="128" t="str">
        <f t="shared" si="289"/>
        <v/>
      </c>
      <c r="AO156" s="128" t="str">
        <f t="shared" si="228"/>
        <v/>
      </c>
      <c r="AP156" s="160" t="str">
        <f t="shared" si="290"/>
        <v/>
      </c>
      <c r="AQ156" s="31"/>
      <c r="AR156" s="174" t="str">
        <f>IF($B156="","",Air!$C$17*((J156-K156)/10)^Air!$C$28)</f>
        <v/>
      </c>
      <c r="AS156" s="36" t="str">
        <f>IF($B156="","",IF(E$8=B156,E$7,Air!$C$14/2*AR156^2))</f>
        <v/>
      </c>
      <c r="AT156" s="32" t="str">
        <f t="shared" si="291"/>
        <v/>
      </c>
      <c r="AU156" s="32" t="str">
        <f t="shared" si="292"/>
        <v/>
      </c>
      <c r="AV156" s="32" t="str">
        <f>IF($B156="","",Air!$I$11-AU156*Air!$C$14*Air!$I$10-AS156)</f>
        <v/>
      </c>
      <c r="AW156" s="175" t="str">
        <f t="shared" si="293"/>
        <v/>
      </c>
      <c r="AX156" s="175" t="str">
        <f>IF($B156="","",AW156*Air!$C$14*Air!$I$10)</f>
        <v/>
      </c>
      <c r="AY156" s="176" t="str">
        <f>IF($B156="","",AW156*Air!$D$14*Air!$I$10)</f>
        <v/>
      </c>
      <c r="AZ156" s="62"/>
      <c r="BA156" s="250" t="str">
        <f t="shared" si="229"/>
        <v/>
      </c>
      <c r="BB156" s="128" t="str">
        <f t="shared" si="294"/>
        <v/>
      </c>
      <c r="BC156" s="31" t="str">
        <f t="shared" si="295"/>
        <v/>
      </c>
      <c r="BD156" s="251" t="str">
        <f>IF($B156="","",$AO156*ABS(BC156)/Air!$M$8)</f>
        <v/>
      </c>
      <c r="BE156" s="31" t="str">
        <f t="shared" si="230"/>
        <v/>
      </c>
      <c r="BF156" s="251" t="str">
        <f>IF($B156="","",$AO156*ABS($AF156-BC156)/Air!$M$8)</f>
        <v/>
      </c>
      <c r="BG156" s="31" t="str">
        <f t="shared" si="231"/>
        <v/>
      </c>
      <c r="BH156" s="252" t="str">
        <f t="shared" si="232"/>
        <v/>
      </c>
      <c r="BI156" s="32" t="str">
        <f>IF($B156="","",(($AF156-BC156)/ABS($AF156-BC156))*Air!$D$14*BH156/2*(($AF156-BC156)^2)*$AI156*$C156)</f>
        <v/>
      </c>
      <c r="BJ156" s="32" t="str">
        <f>IF($B156="","",(-BC156/ABS(BC156))*Air!$D$14*BE156/8*(BC156^2)*$AM156*$C156)</f>
        <v/>
      </c>
      <c r="BK156" s="32" t="str">
        <f>IF($B156="","",$AK156*$C156*$E156*Air!$D$14*Air!$I$10)</f>
        <v/>
      </c>
      <c r="BL156" s="32" t="str">
        <f t="shared" si="296"/>
        <v/>
      </c>
      <c r="BM156" s="32" t="str">
        <f t="shared" si="233"/>
        <v/>
      </c>
      <c r="BN156" s="32" t="str">
        <f t="shared" si="297"/>
        <v/>
      </c>
      <c r="BO156" s="254" t="str">
        <f t="shared" si="234"/>
        <v/>
      </c>
      <c r="BP156" s="243"/>
      <c r="BQ156" s="243"/>
      <c r="BR156" s="32" t="str">
        <f t="shared" si="235"/>
        <v/>
      </c>
      <c r="BS156" s="243" t="str">
        <f t="shared" si="236"/>
        <v/>
      </c>
      <c r="BT156" s="243" t="str">
        <f>IF($B156="","",IF(BO156="out",-(BS156*$I156*(2*ABS(BR156)/Air!$D$14)^0.5),(BS156*$I156*(2*ABS(BR156)/Air!$C$14)^0.5)))</f>
        <v/>
      </c>
      <c r="BU156" s="32" t="str">
        <f t="shared" si="237"/>
        <v/>
      </c>
      <c r="BV156" s="217" t="str">
        <f t="shared" si="298"/>
        <v/>
      </c>
      <c r="BW156" s="31" t="str">
        <f t="shared" si="238"/>
        <v/>
      </c>
      <c r="BX156" s="251" t="str">
        <f>IF($B156="","",$AO156*ABS(BW156)/Air!$M$8)</f>
        <v/>
      </c>
      <c r="BY156" s="31" t="str">
        <f t="shared" si="239"/>
        <v/>
      </c>
      <c r="BZ156" s="251" t="str">
        <f>IF($B156="","",$AO156*ABS($AF156-BW156)/Air!$M$8)</f>
        <v/>
      </c>
      <c r="CA156" s="31" t="str">
        <f t="shared" si="240"/>
        <v/>
      </c>
      <c r="CB156" s="31" t="str">
        <f t="shared" si="241"/>
        <v/>
      </c>
      <c r="CC156" s="32" t="str">
        <f>IF($B156="","",(($AF156-BW156)/ABS($AF156-BW156))*Air!$D$14*CB156/2*(($AF156-BW156)^2)*$AI156*$C156)</f>
        <v/>
      </c>
      <c r="CD156" s="32" t="str">
        <f>IF($B156="","",(-BW156/ABS(BW156))*Air!$D$14*BY156/8*(BW156^2)*$AM156*$C156)</f>
        <v/>
      </c>
      <c r="CE156" s="32" t="str">
        <f>IF($B156="","",$AK156*$C156*$E156*Air!$D$14*Air!$I$10)</f>
        <v/>
      </c>
      <c r="CF156" s="32" t="str">
        <f t="shared" si="299"/>
        <v/>
      </c>
      <c r="CG156" s="32" t="str">
        <f t="shared" si="242"/>
        <v/>
      </c>
      <c r="CH156" s="32" t="str">
        <f t="shared" si="300"/>
        <v/>
      </c>
      <c r="CI156" s="254" t="str">
        <f t="shared" si="243"/>
        <v/>
      </c>
      <c r="CJ156" s="243"/>
      <c r="CK156" s="243"/>
      <c r="CL156" s="32" t="str">
        <f t="shared" si="244"/>
        <v/>
      </c>
      <c r="CM156" s="243" t="str">
        <f t="shared" si="245"/>
        <v/>
      </c>
      <c r="CN156" s="243" t="str">
        <f>IF($B156="","",IF(CI156="out",-(CM156*$I156*(2*ABS(CL156)/Air!$D$14)^0.5),(CM156*$I156*(2*ABS(CL156)/Air!$C$14)^0.5)))</f>
        <v/>
      </c>
      <c r="CO156" s="32" t="str">
        <f t="shared" si="246"/>
        <v/>
      </c>
      <c r="CP156" s="217" t="str">
        <f t="shared" si="301"/>
        <v/>
      </c>
      <c r="CQ156" s="31" t="str">
        <f t="shared" si="247"/>
        <v/>
      </c>
      <c r="CR156" s="251" t="str">
        <f>IF($B156="","",$AO156*ABS(CQ156)/Air!$M$8)</f>
        <v/>
      </c>
      <c r="CS156" s="31" t="str">
        <f t="shared" si="248"/>
        <v/>
      </c>
      <c r="CT156" s="251" t="str">
        <f>IF($B156="","",$AO156*ABS($AF156-CQ156)/Air!$M$8)</f>
        <v/>
      </c>
      <c r="CU156" s="31" t="str">
        <f t="shared" si="249"/>
        <v/>
      </c>
      <c r="CV156" s="31" t="str">
        <f t="shared" si="250"/>
        <v/>
      </c>
      <c r="CW156" s="32" t="str">
        <f>IF($B156="","",(($AF156-CQ156)/ABS($AF156-CQ156))*Air!$D$14*CV156/2*(($AF156-CQ156)^2)*$AI156*$C156)</f>
        <v/>
      </c>
      <c r="CX156" s="32" t="str">
        <f>IF($B156="","",(-CQ156/ABS(CQ156))*Air!$D$14*CS156/8*(CQ156^2)*$AM156*$C156)</f>
        <v/>
      </c>
      <c r="CY156" s="32" t="str">
        <f>IF($B156="","",$AK156*$C156*$E156*Air!$D$14*Air!$I$10)</f>
        <v/>
      </c>
      <c r="CZ156" s="32" t="str">
        <f t="shared" si="302"/>
        <v/>
      </c>
      <c r="DA156" s="32" t="str">
        <f t="shared" si="251"/>
        <v/>
      </c>
      <c r="DB156" s="32" t="str">
        <f t="shared" si="303"/>
        <v/>
      </c>
      <c r="DC156" s="254" t="str">
        <f t="shared" si="252"/>
        <v/>
      </c>
      <c r="DD156" s="243"/>
      <c r="DE156" s="243"/>
      <c r="DF156" s="32" t="str">
        <f t="shared" si="253"/>
        <v/>
      </c>
      <c r="DG156" s="243" t="str">
        <f t="shared" si="254"/>
        <v/>
      </c>
      <c r="DH156" s="243" t="str">
        <f>IF($B156="","",IF(DC156="out",-(DG156*$I156*(2*ABS(DF156)/Air!$D$14)^0.5),(DG156*$I156*(2*ABS(DF156)/Air!$C$14)^0.5)))</f>
        <v/>
      </c>
      <c r="DI156" s="32" t="str">
        <f t="shared" si="255"/>
        <v/>
      </c>
      <c r="DJ156" s="217" t="str">
        <f t="shared" si="304"/>
        <v/>
      </c>
      <c r="DK156" s="31" t="str">
        <f t="shared" si="256"/>
        <v/>
      </c>
      <c r="DL156" s="251" t="str">
        <f>IF($B156="","",$AO156*ABS(DK156)/Air!$M$8)</f>
        <v/>
      </c>
      <c r="DM156" s="31" t="str">
        <f t="shared" si="257"/>
        <v/>
      </c>
      <c r="DN156" s="251" t="str">
        <f>IF($B156="","",$AO156*ABS($AF156-DK156)/Air!$M$8)</f>
        <v/>
      </c>
      <c r="DO156" s="31" t="str">
        <f t="shared" si="258"/>
        <v/>
      </c>
      <c r="DP156" s="31" t="str">
        <f t="shared" si="259"/>
        <v/>
      </c>
      <c r="DQ156" s="32" t="str">
        <f>IF($B156="","",(($AF156-DK156)/ABS($AF156-DK156))*Air!$D$14*DP156/2*(($AF156-DK156)^2)*$AI156*$C156)</f>
        <v/>
      </c>
      <c r="DR156" s="32" t="str">
        <f>IF($B156="","",(-DK156/ABS(DK156))*Air!$D$14*DM156/8*(DK156^2)*$AM156*$C156)</f>
        <v/>
      </c>
      <c r="DS156" s="32" t="str">
        <f>IF($B156="","",$AK156*$C156*$E156*Air!$D$14*Air!$I$10)</f>
        <v/>
      </c>
      <c r="DT156" s="32" t="str">
        <f t="shared" si="305"/>
        <v/>
      </c>
      <c r="DU156" s="32" t="str">
        <f t="shared" si="260"/>
        <v/>
      </c>
      <c r="DV156" s="32" t="str">
        <f t="shared" si="306"/>
        <v/>
      </c>
      <c r="DW156" s="254" t="str">
        <f t="shared" si="261"/>
        <v/>
      </c>
      <c r="DX156" s="243"/>
      <c r="DY156" s="243"/>
      <c r="DZ156" s="32" t="str">
        <f t="shared" si="262"/>
        <v/>
      </c>
      <c r="EA156" s="243" t="str">
        <f t="shared" si="263"/>
        <v/>
      </c>
      <c r="EB156" s="243" t="str">
        <f>IF($B156="","",IF(DW156="out",-(EA156*$I156*(2*ABS(DZ156)/Air!$D$14)^0.5),(EA156*$I156*(2*ABS(DZ156)/Air!$C$14)^0.5)))</f>
        <v/>
      </c>
      <c r="EC156" s="32" t="str">
        <f t="shared" si="264"/>
        <v/>
      </c>
      <c r="ED156" s="217" t="str">
        <f t="shared" si="307"/>
        <v/>
      </c>
      <c r="EE156" s="31" t="str">
        <f t="shared" si="265"/>
        <v/>
      </c>
      <c r="EF156" s="251" t="str">
        <f>IF($B156="","",$AO156*ABS(EE156)/Air!$M$8)</f>
        <v/>
      </c>
      <c r="EG156" s="31" t="str">
        <f t="shared" si="266"/>
        <v/>
      </c>
      <c r="EH156" s="251" t="str">
        <f>IF($B156="","",$AO156*ABS($AF156-EE156)/Air!$M$8)</f>
        <v/>
      </c>
      <c r="EI156" s="31" t="str">
        <f t="shared" si="267"/>
        <v/>
      </c>
      <c r="EJ156" s="31" t="str">
        <f t="shared" si="268"/>
        <v/>
      </c>
      <c r="EK156" s="32" t="str">
        <f>IF($B156="","",(($AF156-EE156)/ABS($AF156-EE156))*Air!$D$14*EJ156/2*(($AF156-EE156)^2)*$AI156*$C156)</f>
        <v/>
      </c>
      <c r="EL156" s="32" t="str">
        <f>IF($B156="","",(-EE156/ABS(EE156))*Air!$D$14*EG156/8*(EE156^2)*$AM156*$C156)</f>
        <v/>
      </c>
      <c r="EM156" s="32" t="str">
        <f>IF($B156="","",$AK156*$C156*$E156*Air!$D$14*Air!$I$10)</f>
        <v/>
      </c>
      <c r="EN156" s="32" t="str">
        <f t="shared" si="308"/>
        <v/>
      </c>
      <c r="EO156" s="32" t="str">
        <f t="shared" si="269"/>
        <v/>
      </c>
      <c r="EP156" s="32" t="str">
        <f t="shared" si="309"/>
        <v/>
      </c>
      <c r="EQ156" s="254" t="str">
        <f t="shared" si="270"/>
        <v/>
      </c>
      <c r="ER156" s="243"/>
      <c r="ES156" s="243"/>
      <c r="ET156" s="32" t="str">
        <f t="shared" si="271"/>
        <v/>
      </c>
      <c r="EU156" s="243" t="str">
        <f t="shared" si="272"/>
        <v/>
      </c>
      <c r="EV156" s="243" t="str">
        <f>IF($B156="","",IF(EQ156="out",-(EU156*$I156*(2*ABS(ET156)/Air!$D$14)^0.5),(EU156*$I156*(2*ABS(ET156)/Air!$C$14)^0.5)))</f>
        <v/>
      </c>
      <c r="EW156" s="32" t="str">
        <f t="shared" si="273"/>
        <v/>
      </c>
      <c r="EX156" s="259" t="str">
        <f t="shared" si="310"/>
        <v/>
      </c>
    </row>
    <row r="157" spans="1:154" customFormat="1" x14ac:dyDescent="0.2">
      <c r="A157" s="61"/>
      <c r="B157" s="247"/>
      <c r="C157" s="247"/>
      <c r="D157" s="247"/>
      <c r="E157" s="247"/>
      <c r="F157" s="247"/>
      <c r="G157" s="239"/>
      <c r="H157" s="239"/>
      <c r="I157" s="239"/>
      <c r="J157" s="239"/>
      <c r="K157" s="239"/>
      <c r="L157" s="62"/>
      <c r="M157" s="247"/>
      <c r="N157" s="247"/>
      <c r="O157" s="63"/>
      <c r="P157" s="92" t="str">
        <f t="shared" si="274"/>
        <v/>
      </c>
      <c r="Q157" s="93" t="str">
        <f t="shared" si="227"/>
        <v/>
      </c>
      <c r="R157" s="99" t="str">
        <f t="shared" si="275"/>
        <v/>
      </c>
      <c r="S157" s="100" t="str">
        <f t="shared" si="276"/>
        <v/>
      </c>
      <c r="T157" s="95" t="str">
        <f t="shared" si="277"/>
        <v/>
      </c>
      <c r="U157" s="231"/>
      <c r="V157" s="124" t="str">
        <f t="shared" si="278"/>
        <v/>
      </c>
      <c r="W157" s="125" t="str">
        <f t="shared" si="222"/>
        <v/>
      </c>
      <c r="X157" s="126" t="str">
        <f t="shared" si="279"/>
        <v/>
      </c>
      <c r="Y157" s="126" t="str">
        <f>IF($B157="","",VLOOKUP(X157,Depth!$A$4:$B$1004,2,1))</f>
        <v/>
      </c>
      <c r="Z157" s="127" t="str">
        <f t="shared" si="223"/>
        <v/>
      </c>
      <c r="AA157" s="128" t="str">
        <f t="shared" si="224"/>
        <v/>
      </c>
      <c r="AB157" s="129" t="str">
        <f t="shared" si="280"/>
        <v/>
      </c>
      <c r="AC157" s="129" t="str">
        <f t="shared" si="225"/>
        <v/>
      </c>
      <c r="AD157" s="31" t="str">
        <f t="shared" si="281"/>
        <v/>
      </c>
      <c r="AE157" s="128" t="str">
        <f t="shared" si="282"/>
        <v/>
      </c>
      <c r="AF157" s="130" t="str">
        <f t="shared" si="283"/>
        <v/>
      </c>
      <c r="AG157" s="122" t="str">
        <f t="shared" si="284"/>
        <v/>
      </c>
      <c r="AH157" s="131" t="str">
        <f t="shared" si="226"/>
        <v/>
      </c>
      <c r="AI157" s="132" t="str">
        <f t="shared" si="285"/>
        <v/>
      </c>
      <c r="AJ157" s="128"/>
      <c r="AK157" s="159" t="str">
        <f t="shared" si="286"/>
        <v/>
      </c>
      <c r="AL157" s="128" t="str">
        <f t="shared" si="287"/>
        <v/>
      </c>
      <c r="AM157" s="128" t="str">
        <f t="shared" si="288"/>
        <v/>
      </c>
      <c r="AN157" s="128" t="str">
        <f t="shared" si="289"/>
        <v/>
      </c>
      <c r="AO157" s="128" t="str">
        <f t="shared" si="228"/>
        <v/>
      </c>
      <c r="AP157" s="160" t="str">
        <f t="shared" si="290"/>
        <v/>
      </c>
      <c r="AQ157" s="31"/>
      <c r="AR157" s="174" t="str">
        <f>IF($B157="","",Air!$C$17*((J157-K157)/10)^Air!$C$28)</f>
        <v/>
      </c>
      <c r="AS157" s="36" t="str">
        <f>IF($B157="","",IF(E$8=B157,E$7,Air!$C$14/2*AR157^2))</f>
        <v/>
      </c>
      <c r="AT157" s="32" t="str">
        <f t="shared" si="291"/>
        <v/>
      </c>
      <c r="AU157" s="32" t="str">
        <f t="shared" si="292"/>
        <v/>
      </c>
      <c r="AV157" s="32" t="str">
        <f>IF($B157="","",Air!$I$11-AU157*Air!$C$14*Air!$I$10-AS157)</f>
        <v/>
      </c>
      <c r="AW157" s="175" t="str">
        <f t="shared" si="293"/>
        <v/>
      </c>
      <c r="AX157" s="175" t="str">
        <f>IF($B157="","",AW157*Air!$C$14*Air!$I$10)</f>
        <v/>
      </c>
      <c r="AY157" s="176" t="str">
        <f>IF($B157="","",AW157*Air!$D$14*Air!$I$10)</f>
        <v/>
      </c>
      <c r="AZ157" s="62"/>
      <c r="BA157" s="250" t="str">
        <f t="shared" si="229"/>
        <v/>
      </c>
      <c r="BB157" s="128" t="str">
        <f t="shared" si="294"/>
        <v/>
      </c>
      <c r="BC157" s="31" t="str">
        <f t="shared" si="295"/>
        <v/>
      </c>
      <c r="BD157" s="251" t="str">
        <f>IF($B157="","",$AO157*ABS(BC157)/Air!$M$8)</f>
        <v/>
      </c>
      <c r="BE157" s="31" t="str">
        <f t="shared" si="230"/>
        <v/>
      </c>
      <c r="BF157" s="251" t="str">
        <f>IF($B157="","",$AO157*ABS($AF157-BC157)/Air!$M$8)</f>
        <v/>
      </c>
      <c r="BG157" s="31" t="str">
        <f t="shared" si="231"/>
        <v/>
      </c>
      <c r="BH157" s="252" t="str">
        <f t="shared" si="232"/>
        <v/>
      </c>
      <c r="BI157" s="32" t="str">
        <f>IF($B157="","",(($AF157-BC157)/ABS($AF157-BC157))*Air!$D$14*BH157/2*(($AF157-BC157)^2)*$AI157*$C157)</f>
        <v/>
      </c>
      <c r="BJ157" s="32" t="str">
        <f>IF($B157="","",(-BC157/ABS(BC157))*Air!$D$14*BE157/8*(BC157^2)*$AM157*$C157)</f>
        <v/>
      </c>
      <c r="BK157" s="32" t="str">
        <f>IF($B157="","",$AK157*$C157*$E157*Air!$D$14*Air!$I$10)</f>
        <v/>
      </c>
      <c r="BL157" s="32" t="str">
        <f t="shared" si="296"/>
        <v/>
      </c>
      <c r="BM157" s="32" t="str">
        <f t="shared" si="233"/>
        <v/>
      </c>
      <c r="BN157" s="32" t="str">
        <f t="shared" si="297"/>
        <v/>
      </c>
      <c r="BO157" s="254" t="str">
        <f t="shared" si="234"/>
        <v/>
      </c>
      <c r="BP157" s="243"/>
      <c r="BQ157" s="243"/>
      <c r="BR157" s="32" t="str">
        <f t="shared" si="235"/>
        <v/>
      </c>
      <c r="BS157" s="243" t="str">
        <f t="shared" si="236"/>
        <v/>
      </c>
      <c r="BT157" s="243" t="str">
        <f>IF($B157="","",IF(BO157="out",-(BS157*$I157*(2*ABS(BR157)/Air!$D$14)^0.5),(BS157*$I157*(2*ABS(BR157)/Air!$C$14)^0.5)))</f>
        <v/>
      </c>
      <c r="BU157" s="32" t="str">
        <f t="shared" si="237"/>
        <v/>
      </c>
      <c r="BV157" s="217" t="str">
        <f t="shared" si="298"/>
        <v/>
      </c>
      <c r="BW157" s="31" t="str">
        <f t="shared" si="238"/>
        <v/>
      </c>
      <c r="BX157" s="251" t="str">
        <f>IF($B157="","",$AO157*ABS(BW157)/Air!$M$8)</f>
        <v/>
      </c>
      <c r="BY157" s="31" t="str">
        <f t="shared" si="239"/>
        <v/>
      </c>
      <c r="BZ157" s="251" t="str">
        <f>IF($B157="","",$AO157*ABS($AF157-BW157)/Air!$M$8)</f>
        <v/>
      </c>
      <c r="CA157" s="31" t="str">
        <f t="shared" si="240"/>
        <v/>
      </c>
      <c r="CB157" s="31" t="str">
        <f t="shared" si="241"/>
        <v/>
      </c>
      <c r="CC157" s="32" t="str">
        <f>IF($B157="","",(($AF157-BW157)/ABS($AF157-BW157))*Air!$D$14*CB157/2*(($AF157-BW157)^2)*$AI157*$C157)</f>
        <v/>
      </c>
      <c r="CD157" s="32" t="str">
        <f>IF($B157="","",(-BW157/ABS(BW157))*Air!$D$14*BY157/8*(BW157^2)*$AM157*$C157)</f>
        <v/>
      </c>
      <c r="CE157" s="32" t="str">
        <f>IF($B157="","",$AK157*$C157*$E157*Air!$D$14*Air!$I$10)</f>
        <v/>
      </c>
      <c r="CF157" s="32" t="str">
        <f t="shared" si="299"/>
        <v/>
      </c>
      <c r="CG157" s="32" t="str">
        <f t="shared" si="242"/>
        <v/>
      </c>
      <c r="CH157" s="32" t="str">
        <f t="shared" si="300"/>
        <v/>
      </c>
      <c r="CI157" s="254" t="str">
        <f t="shared" si="243"/>
        <v/>
      </c>
      <c r="CJ157" s="243"/>
      <c r="CK157" s="243"/>
      <c r="CL157" s="32" t="str">
        <f t="shared" si="244"/>
        <v/>
      </c>
      <c r="CM157" s="243" t="str">
        <f t="shared" si="245"/>
        <v/>
      </c>
      <c r="CN157" s="243" t="str">
        <f>IF($B157="","",IF(CI157="out",-(CM157*$I157*(2*ABS(CL157)/Air!$D$14)^0.5),(CM157*$I157*(2*ABS(CL157)/Air!$C$14)^0.5)))</f>
        <v/>
      </c>
      <c r="CO157" s="32" t="str">
        <f t="shared" si="246"/>
        <v/>
      </c>
      <c r="CP157" s="217" t="str">
        <f t="shared" si="301"/>
        <v/>
      </c>
      <c r="CQ157" s="31" t="str">
        <f t="shared" si="247"/>
        <v/>
      </c>
      <c r="CR157" s="251" t="str">
        <f>IF($B157="","",$AO157*ABS(CQ157)/Air!$M$8)</f>
        <v/>
      </c>
      <c r="CS157" s="31" t="str">
        <f t="shared" si="248"/>
        <v/>
      </c>
      <c r="CT157" s="251" t="str">
        <f>IF($B157="","",$AO157*ABS($AF157-CQ157)/Air!$M$8)</f>
        <v/>
      </c>
      <c r="CU157" s="31" t="str">
        <f t="shared" si="249"/>
        <v/>
      </c>
      <c r="CV157" s="31" t="str">
        <f t="shared" si="250"/>
        <v/>
      </c>
      <c r="CW157" s="32" t="str">
        <f>IF($B157="","",(($AF157-CQ157)/ABS($AF157-CQ157))*Air!$D$14*CV157/2*(($AF157-CQ157)^2)*$AI157*$C157)</f>
        <v/>
      </c>
      <c r="CX157" s="32" t="str">
        <f>IF($B157="","",(-CQ157/ABS(CQ157))*Air!$D$14*CS157/8*(CQ157^2)*$AM157*$C157)</f>
        <v/>
      </c>
      <c r="CY157" s="32" t="str">
        <f>IF($B157="","",$AK157*$C157*$E157*Air!$D$14*Air!$I$10)</f>
        <v/>
      </c>
      <c r="CZ157" s="32" t="str">
        <f t="shared" si="302"/>
        <v/>
      </c>
      <c r="DA157" s="32" t="str">
        <f t="shared" si="251"/>
        <v/>
      </c>
      <c r="DB157" s="32" t="str">
        <f t="shared" si="303"/>
        <v/>
      </c>
      <c r="DC157" s="254" t="str">
        <f t="shared" si="252"/>
        <v/>
      </c>
      <c r="DD157" s="243"/>
      <c r="DE157" s="243"/>
      <c r="DF157" s="32" t="str">
        <f t="shared" si="253"/>
        <v/>
      </c>
      <c r="DG157" s="243" t="str">
        <f t="shared" si="254"/>
        <v/>
      </c>
      <c r="DH157" s="243" t="str">
        <f>IF($B157="","",IF(DC157="out",-(DG157*$I157*(2*ABS(DF157)/Air!$D$14)^0.5),(DG157*$I157*(2*ABS(DF157)/Air!$C$14)^0.5)))</f>
        <v/>
      </c>
      <c r="DI157" s="32" t="str">
        <f t="shared" si="255"/>
        <v/>
      </c>
      <c r="DJ157" s="217" t="str">
        <f t="shared" si="304"/>
        <v/>
      </c>
      <c r="DK157" s="31" t="str">
        <f t="shared" si="256"/>
        <v/>
      </c>
      <c r="DL157" s="251" t="str">
        <f>IF($B157="","",$AO157*ABS(DK157)/Air!$M$8)</f>
        <v/>
      </c>
      <c r="DM157" s="31" t="str">
        <f t="shared" si="257"/>
        <v/>
      </c>
      <c r="DN157" s="251" t="str">
        <f>IF($B157="","",$AO157*ABS($AF157-DK157)/Air!$M$8)</f>
        <v/>
      </c>
      <c r="DO157" s="31" t="str">
        <f t="shared" si="258"/>
        <v/>
      </c>
      <c r="DP157" s="31" t="str">
        <f t="shared" si="259"/>
        <v/>
      </c>
      <c r="DQ157" s="32" t="str">
        <f>IF($B157="","",(($AF157-DK157)/ABS($AF157-DK157))*Air!$D$14*DP157/2*(($AF157-DK157)^2)*$AI157*$C157)</f>
        <v/>
      </c>
      <c r="DR157" s="32" t="str">
        <f>IF($B157="","",(-DK157/ABS(DK157))*Air!$D$14*DM157/8*(DK157^2)*$AM157*$C157)</f>
        <v/>
      </c>
      <c r="DS157" s="32" t="str">
        <f>IF($B157="","",$AK157*$C157*$E157*Air!$D$14*Air!$I$10)</f>
        <v/>
      </c>
      <c r="DT157" s="32" t="str">
        <f t="shared" si="305"/>
        <v/>
      </c>
      <c r="DU157" s="32" t="str">
        <f t="shared" si="260"/>
        <v/>
      </c>
      <c r="DV157" s="32" t="str">
        <f t="shared" si="306"/>
        <v/>
      </c>
      <c r="DW157" s="254" t="str">
        <f t="shared" si="261"/>
        <v/>
      </c>
      <c r="DX157" s="243"/>
      <c r="DY157" s="243"/>
      <c r="DZ157" s="32" t="str">
        <f t="shared" si="262"/>
        <v/>
      </c>
      <c r="EA157" s="243" t="str">
        <f t="shared" si="263"/>
        <v/>
      </c>
      <c r="EB157" s="243" t="str">
        <f>IF($B157="","",IF(DW157="out",-(EA157*$I157*(2*ABS(DZ157)/Air!$D$14)^0.5),(EA157*$I157*(2*ABS(DZ157)/Air!$C$14)^0.5)))</f>
        <v/>
      </c>
      <c r="EC157" s="32" t="str">
        <f t="shared" si="264"/>
        <v/>
      </c>
      <c r="ED157" s="217" t="str">
        <f t="shared" si="307"/>
        <v/>
      </c>
      <c r="EE157" s="31" t="str">
        <f t="shared" si="265"/>
        <v/>
      </c>
      <c r="EF157" s="251" t="str">
        <f>IF($B157="","",$AO157*ABS(EE157)/Air!$M$8)</f>
        <v/>
      </c>
      <c r="EG157" s="31" t="str">
        <f t="shared" si="266"/>
        <v/>
      </c>
      <c r="EH157" s="251" t="str">
        <f>IF($B157="","",$AO157*ABS($AF157-EE157)/Air!$M$8)</f>
        <v/>
      </c>
      <c r="EI157" s="31" t="str">
        <f t="shared" si="267"/>
        <v/>
      </c>
      <c r="EJ157" s="31" t="str">
        <f t="shared" si="268"/>
        <v/>
      </c>
      <c r="EK157" s="32" t="str">
        <f>IF($B157="","",(($AF157-EE157)/ABS($AF157-EE157))*Air!$D$14*EJ157/2*(($AF157-EE157)^2)*$AI157*$C157)</f>
        <v/>
      </c>
      <c r="EL157" s="32" t="str">
        <f>IF($B157="","",(-EE157/ABS(EE157))*Air!$D$14*EG157/8*(EE157^2)*$AM157*$C157)</f>
        <v/>
      </c>
      <c r="EM157" s="32" t="str">
        <f>IF($B157="","",$AK157*$C157*$E157*Air!$D$14*Air!$I$10)</f>
        <v/>
      </c>
      <c r="EN157" s="32" t="str">
        <f t="shared" si="308"/>
        <v/>
      </c>
      <c r="EO157" s="32" t="str">
        <f t="shared" si="269"/>
        <v/>
      </c>
      <c r="EP157" s="32" t="str">
        <f t="shared" si="309"/>
        <v/>
      </c>
      <c r="EQ157" s="254" t="str">
        <f t="shared" si="270"/>
        <v/>
      </c>
      <c r="ER157" s="243"/>
      <c r="ES157" s="243"/>
      <c r="ET157" s="32" t="str">
        <f t="shared" si="271"/>
        <v/>
      </c>
      <c r="EU157" s="243" t="str">
        <f t="shared" si="272"/>
        <v/>
      </c>
      <c r="EV157" s="243" t="str">
        <f>IF($B157="","",IF(EQ157="out",-(EU157*$I157*(2*ABS(ET157)/Air!$D$14)^0.5),(EU157*$I157*(2*ABS(ET157)/Air!$C$14)^0.5)))</f>
        <v/>
      </c>
      <c r="EW157" s="32" t="str">
        <f t="shared" si="273"/>
        <v/>
      </c>
      <c r="EX157" s="259" t="str">
        <f t="shared" si="310"/>
        <v/>
      </c>
    </row>
    <row r="158" spans="1:154" customFormat="1" x14ac:dyDescent="0.2">
      <c r="A158" s="61"/>
      <c r="B158" s="247"/>
      <c r="C158" s="247"/>
      <c r="D158" s="247"/>
      <c r="E158" s="247"/>
      <c r="F158" s="247"/>
      <c r="G158" s="239"/>
      <c r="H158" s="239"/>
      <c r="I158" s="239"/>
      <c r="J158" s="239"/>
      <c r="K158" s="239"/>
      <c r="L158" s="62"/>
      <c r="M158" s="247"/>
      <c r="N158" s="247"/>
      <c r="O158" s="63"/>
      <c r="P158" s="92" t="str">
        <f t="shared" si="274"/>
        <v/>
      </c>
      <c r="Q158" s="93" t="str">
        <f t="shared" si="227"/>
        <v/>
      </c>
      <c r="R158" s="99" t="str">
        <f t="shared" si="275"/>
        <v/>
      </c>
      <c r="S158" s="100" t="str">
        <f t="shared" si="276"/>
        <v/>
      </c>
      <c r="T158" s="95" t="str">
        <f t="shared" si="277"/>
        <v/>
      </c>
      <c r="U158" s="231"/>
      <c r="V158" s="124" t="str">
        <f t="shared" si="278"/>
        <v/>
      </c>
      <c r="W158" s="125" t="str">
        <f t="shared" si="222"/>
        <v/>
      </c>
      <c r="X158" s="126" t="str">
        <f t="shared" si="279"/>
        <v/>
      </c>
      <c r="Y158" s="126" t="str">
        <f>IF($B158="","",VLOOKUP(X158,Depth!$A$4:$B$1004,2,1))</f>
        <v/>
      </c>
      <c r="Z158" s="127" t="str">
        <f t="shared" si="223"/>
        <v/>
      </c>
      <c r="AA158" s="128" t="str">
        <f t="shared" si="224"/>
        <v/>
      </c>
      <c r="AB158" s="129" t="str">
        <f t="shared" si="280"/>
        <v/>
      </c>
      <c r="AC158" s="129" t="str">
        <f t="shared" si="225"/>
        <v/>
      </c>
      <c r="AD158" s="31" t="str">
        <f t="shared" si="281"/>
        <v/>
      </c>
      <c r="AE158" s="128" t="str">
        <f t="shared" si="282"/>
        <v/>
      </c>
      <c r="AF158" s="130" t="str">
        <f t="shared" si="283"/>
        <v/>
      </c>
      <c r="AG158" s="122" t="str">
        <f t="shared" si="284"/>
        <v/>
      </c>
      <c r="AH158" s="131" t="str">
        <f t="shared" si="226"/>
        <v/>
      </c>
      <c r="AI158" s="132" t="str">
        <f t="shared" si="285"/>
        <v/>
      </c>
      <c r="AJ158" s="128"/>
      <c r="AK158" s="159" t="str">
        <f t="shared" si="286"/>
        <v/>
      </c>
      <c r="AL158" s="128" t="str">
        <f t="shared" si="287"/>
        <v/>
      </c>
      <c r="AM158" s="128" t="str">
        <f t="shared" si="288"/>
        <v/>
      </c>
      <c r="AN158" s="128" t="str">
        <f t="shared" si="289"/>
        <v/>
      </c>
      <c r="AO158" s="128" t="str">
        <f t="shared" si="228"/>
        <v/>
      </c>
      <c r="AP158" s="160" t="str">
        <f t="shared" si="290"/>
        <v/>
      </c>
      <c r="AQ158" s="31"/>
      <c r="AR158" s="174" t="str">
        <f>IF($B158="","",Air!$C$17*((J158-K158)/10)^Air!$C$28)</f>
        <v/>
      </c>
      <c r="AS158" s="36" t="str">
        <f>IF($B158="","",IF(E$8=B158,E$7,Air!$C$14/2*AR158^2))</f>
        <v/>
      </c>
      <c r="AT158" s="32" t="str">
        <f t="shared" si="291"/>
        <v/>
      </c>
      <c r="AU158" s="32" t="str">
        <f t="shared" si="292"/>
        <v/>
      </c>
      <c r="AV158" s="32" t="str">
        <f>IF($B158="","",Air!$I$11-AU158*Air!$C$14*Air!$I$10-AS158)</f>
        <v/>
      </c>
      <c r="AW158" s="175" t="str">
        <f t="shared" si="293"/>
        <v/>
      </c>
      <c r="AX158" s="175" t="str">
        <f>IF($B158="","",AW158*Air!$C$14*Air!$I$10)</f>
        <v/>
      </c>
      <c r="AY158" s="176" t="str">
        <f>IF($B158="","",AW158*Air!$D$14*Air!$I$10)</f>
        <v/>
      </c>
      <c r="AZ158" s="62"/>
      <c r="BA158" s="250" t="str">
        <f t="shared" si="229"/>
        <v/>
      </c>
      <c r="BB158" s="128" t="str">
        <f t="shared" si="294"/>
        <v/>
      </c>
      <c r="BC158" s="31" t="str">
        <f t="shared" si="295"/>
        <v/>
      </c>
      <c r="BD158" s="251" t="str">
        <f>IF($B158="","",$AO158*ABS(BC158)/Air!$M$8)</f>
        <v/>
      </c>
      <c r="BE158" s="31" t="str">
        <f t="shared" si="230"/>
        <v/>
      </c>
      <c r="BF158" s="251" t="str">
        <f>IF($B158="","",$AO158*ABS($AF158-BC158)/Air!$M$8)</f>
        <v/>
      </c>
      <c r="BG158" s="31" t="str">
        <f t="shared" si="231"/>
        <v/>
      </c>
      <c r="BH158" s="252" t="str">
        <f t="shared" si="232"/>
        <v/>
      </c>
      <c r="BI158" s="32" t="str">
        <f>IF($B158="","",(($AF158-BC158)/ABS($AF158-BC158))*Air!$D$14*BH158/2*(($AF158-BC158)^2)*$AI158*$C158)</f>
        <v/>
      </c>
      <c r="BJ158" s="32" t="str">
        <f>IF($B158="","",(-BC158/ABS(BC158))*Air!$D$14*BE158/8*(BC158^2)*$AM158*$C158)</f>
        <v/>
      </c>
      <c r="BK158" s="32" t="str">
        <f>IF($B158="","",$AK158*$C158*$E158*Air!$D$14*Air!$I$10)</f>
        <v/>
      </c>
      <c r="BL158" s="32" t="str">
        <f t="shared" si="296"/>
        <v/>
      </c>
      <c r="BM158" s="32" t="str">
        <f t="shared" si="233"/>
        <v/>
      </c>
      <c r="BN158" s="32" t="str">
        <f t="shared" si="297"/>
        <v/>
      </c>
      <c r="BO158" s="254" t="str">
        <f t="shared" si="234"/>
        <v/>
      </c>
      <c r="BP158" s="243"/>
      <c r="BQ158" s="243"/>
      <c r="BR158" s="32" t="str">
        <f t="shared" si="235"/>
        <v/>
      </c>
      <c r="BS158" s="243" t="str">
        <f t="shared" si="236"/>
        <v/>
      </c>
      <c r="BT158" s="243" t="str">
        <f>IF($B158="","",IF(BO158="out",-(BS158*$I158*(2*ABS(BR158)/Air!$D$14)^0.5),(BS158*$I158*(2*ABS(BR158)/Air!$C$14)^0.5)))</f>
        <v/>
      </c>
      <c r="BU158" s="32" t="str">
        <f t="shared" si="237"/>
        <v/>
      </c>
      <c r="BV158" s="217" t="str">
        <f t="shared" si="298"/>
        <v/>
      </c>
      <c r="BW158" s="31" t="str">
        <f t="shared" si="238"/>
        <v/>
      </c>
      <c r="BX158" s="251" t="str">
        <f>IF($B158="","",$AO158*ABS(BW158)/Air!$M$8)</f>
        <v/>
      </c>
      <c r="BY158" s="31" t="str">
        <f t="shared" si="239"/>
        <v/>
      </c>
      <c r="BZ158" s="251" t="str">
        <f>IF($B158="","",$AO158*ABS($AF158-BW158)/Air!$M$8)</f>
        <v/>
      </c>
      <c r="CA158" s="31" t="str">
        <f t="shared" si="240"/>
        <v/>
      </c>
      <c r="CB158" s="31" t="str">
        <f t="shared" si="241"/>
        <v/>
      </c>
      <c r="CC158" s="32" t="str">
        <f>IF($B158="","",(($AF158-BW158)/ABS($AF158-BW158))*Air!$D$14*CB158/2*(($AF158-BW158)^2)*$AI158*$C158)</f>
        <v/>
      </c>
      <c r="CD158" s="32" t="str">
        <f>IF($B158="","",(-BW158/ABS(BW158))*Air!$D$14*BY158/8*(BW158^2)*$AM158*$C158)</f>
        <v/>
      </c>
      <c r="CE158" s="32" t="str">
        <f>IF($B158="","",$AK158*$C158*$E158*Air!$D$14*Air!$I$10)</f>
        <v/>
      </c>
      <c r="CF158" s="32" t="str">
        <f t="shared" si="299"/>
        <v/>
      </c>
      <c r="CG158" s="32" t="str">
        <f t="shared" si="242"/>
        <v/>
      </c>
      <c r="CH158" s="32" t="str">
        <f t="shared" si="300"/>
        <v/>
      </c>
      <c r="CI158" s="254" t="str">
        <f t="shared" si="243"/>
        <v/>
      </c>
      <c r="CJ158" s="243"/>
      <c r="CK158" s="243"/>
      <c r="CL158" s="32" t="str">
        <f t="shared" si="244"/>
        <v/>
      </c>
      <c r="CM158" s="243" t="str">
        <f t="shared" si="245"/>
        <v/>
      </c>
      <c r="CN158" s="243" t="str">
        <f>IF($B158="","",IF(CI158="out",-(CM158*$I158*(2*ABS(CL158)/Air!$D$14)^0.5),(CM158*$I158*(2*ABS(CL158)/Air!$C$14)^0.5)))</f>
        <v/>
      </c>
      <c r="CO158" s="32" t="str">
        <f t="shared" si="246"/>
        <v/>
      </c>
      <c r="CP158" s="217" t="str">
        <f t="shared" si="301"/>
        <v/>
      </c>
      <c r="CQ158" s="31" t="str">
        <f t="shared" si="247"/>
        <v/>
      </c>
      <c r="CR158" s="251" t="str">
        <f>IF($B158="","",$AO158*ABS(CQ158)/Air!$M$8)</f>
        <v/>
      </c>
      <c r="CS158" s="31" t="str">
        <f t="shared" si="248"/>
        <v/>
      </c>
      <c r="CT158" s="251" t="str">
        <f>IF($B158="","",$AO158*ABS($AF158-CQ158)/Air!$M$8)</f>
        <v/>
      </c>
      <c r="CU158" s="31" t="str">
        <f t="shared" si="249"/>
        <v/>
      </c>
      <c r="CV158" s="31" t="str">
        <f t="shared" si="250"/>
        <v/>
      </c>
      <c r="CW158" s="32" t="str">
        <f>IF($B158="","",(($AF158-CQ158)/ABS($AF158-CQ158))*Air!$D$14*CV158/2*(($AF158-CQ158)^2)*$AI158*$C158)</f>
        <v/>
      </c>
      <c r="CX158" s="32" t="str">
        <f>IF($B158="","",(-CQ158/ABS(CQ158))*Air!$D$14*CS158/8*(CQ158^2)*$AM158*$C158)</f>
        <v/>
      </c>
      <c r="CY158" s="32" t="str">
        <f>IF($B158="","",$AK158*$C158*$E158*Air!$D$14*Air!$I$10)</f>
        <v/>
      </c>
      <c r="CZ158" s="32" t="str">
        <f t="shared" si="302"/>
        <v/>
      </c>
      <c r="DA158" s="32" t="str">
        <f t="shared" si="251"/>
        <v/>
      </c>
      <c r="DB158" s="32" t="str">
        <f t="shared" si="303"/>
        <v/>
      </c>
      <c r="DC158" s="254" t="str">
        <f t="shared" si="252"/>
        <v/>
      </c>
      <c r="DD158" s="243"/>
      <c r="DE158" s="243"/>
      <c r="DF158" s="32" t="str">
        <f t="shared" si="253"/>
        <v/>
      </c>
      <c r="DG158" s="243" t="str">
        <f t="shared" si="254"/>
        <v/>
      </c>
      <c r="DH158" s="243" t="str">
        <f>IF($B158="","",IF(DC158="out",-(DG158*$I158*(2*ABS(DF158)/Air!$D$14)^0.5),(DG158*$I158*(2*ABS(DF158)/Air!$C$14)^0.5)))</f>
        <v/>
      </c>
      <c r="DI158" s="32" t="str">
        <f t="shared" si="255"/>
        <v/>
      </c>
      <c r="DJ158" s="217" t="str">
        <f t="shared" si="304"/>
        <v/>
      </c>
      <c r="DK158" s="31" t="str">
        <f t="shared" si="256"/>
        <v/>
      </c>
      <c r="DL158" s="251" t="str">
        <f>IF($B158="","",$AO158*ABS(DK158)/Air!$M$8)</f>
        <v/>
      </c>
      <c r="DM158" s="31" t="str">
        <f t="shared" si="257"/>
        <v/>
      </c>
      <c r="DN158" s="251" t="str">
        <f>IF($B158="","",$AO158*ABS($AF158-DK158)/Air!$M$8)</f>
        <v/>
      </c>
      <c r="DO158" s="31" t="str">
        <f t="shared" si="258"/>
        <v/>
      </c>
      <c r="DP158" s="31" t="str">
        <f t="shared" si="259"/>
        <v/>
      </c>
      <c r="DQ158" s="32" t="str">
        <f>IF($B158="","",(($AF158-DK158)/ABS($AF158-DK158))*Air!$D$14*DP158/2*(($AF158-DK158)^2)*$AI158*$C158)</f>
        <v/>
      </c>
      <c r="DR158" s="32" t="str">
        <f>IF($B158="","",(-DK158/ABS(DK158))*Air!$D$14*DM158/8*(DK158^2)*$AM158*$C158)</f>
        <v/>
      </c>
      <c r="DS158" s="32" t="str">
        <f>IF($B158="","",$AK158*$C158*$E158*Air!$D$14*Air!$I$10)</f>
        <v/>
      </c>
      <c r="DT158" s="32" t="str">
        <f t="shared" si="305"/>
        <v/>
      </c>
      <c r="DU158" s="32" t="str">
        <f t="shared" si="260"/>
        <v/>
      </c>
      <c r="DV158" s="32" t="str">
        <f t="shared" si="306"/>
        <v/>
      </c>
      <c r="DW158" s="254" t="str">
        <f t="shared" si="261"/>
        <v/>
      </c>
      <c r="DX158" s="243"/>
      <c r="DY158" s="243"/>
      <c r="DZ158" s="32" t="str">
        <f t="shared" si="262"/>
        <v/>
      </c>
      <c r="EA158" s="243" t="str">
        <f t="shared" si="263"/>
        <v/>
      </c>
      <c r="EB158" s="243" t="str">
        <f>IF($B158="","",IF(DW158="out",-(EA158*$I158*(2*ABS(DZ158)/Air!$D$14)^0.5),(EA158*$I158*(2*ABS(DZ158)/Air!$C$14)^0.5)))</f>
        <v/>
      </c>
      <c r="EC158" s="32" t="str">
        <f t="shared" si="264"/>
        <v/>
      </c>
      <c r="ED158" s="217" t="str">
        <f t="shared" si="307"/>
        <v/>
      </c>
      <c r="EE158" s="31" t="str">
        <f t="shared" si="265"/>
        <v/>
      </c>
      <c r="EF158" s="251" t="str">
        <f>IF($B158="","",$AO158*ABS(EE158)/Air!$M$8)</f>
        <v/>
      </c>
      <c r="EG158" s="31" t="str">
        <f t="shared" si="266"/>
        <v/>
      </c>
      <c r="EH158" s="251" t="str">
        <f>IF($B158="","",$AO158*ABS($AF158-EE158)/Air!$M$8)</f>
        <v/>
      </c>
      <c r="EI158" s="31" t="str">
        <f t="shared" si="267"/>
        <v/>
      </c>
      <c r="EJ158" s="31" t="str">
        <f t="shared" si="268"/>
        <v/>
      </c>
      <c r="EK158" s="32" t="str">
        <f>IF($B158="","",(($AF158-EE158)/ABS($AF158-EE158))*Air!$D$14*EJ158/2*(($AF158-EE158)^2)*$AI158*$C158)</f>
        <v/>
      </c>
      <c r="EL158" s="32" t="str">
        <f>IF($B158="","",(-EE158/ABS(EE158))*Air!$D$14*EG158/8*(EE158^2)*$AM158*$C158)</f>
        <v/>
      </c>
      <c r="EM158" s="32" t="str">
        <f>IF($B158="","",$AK158*$C158*$E158*Air!$D$14*Air!$I$10)</f>
        <v/>
      </c>
      <c r="EN158" s="32" t="str">
        <f t="shared" si="308"/>
        <v/>
      </c>
      <c r="EO158" s="32" t="str">
        <f t="shared" si="269"/>
        <v/>
      </c>
      <c r="EP158" s="32" t="str">
        <f t="shared" si="309"/>
        <v/>
      </c>
      <c r="EQ158" s="254" t="str">
        <f t="shared" si="270"/>
        <v/>
      </c>
      <c r="ER158" s="243"/>
      <c r="ES158" s="243"/>
      <c r="ET158" s="32" t="str">
        <f t="shared" si="271"/>
        <v/>
      </c>
      <c r="EU158" s="243" t="str">
        <f t="shared" si="272"/>
        <v/>
      </c>
      <c r="EV158" s="243" t="str">
        <f>IF($B158="","",IF(EQ158="out",-(EU158*$I158*(2*ABS(ET158)/Air!$D$14)^0.5),(EU158*$I158*(2*ABS(ET158)/Air!$C$14)^0.5)))</f>
        <v/>
      </c>
      <c r="EW158" s="32" t="str">
        <f t="shared" si="273"/>
        <v/>
      </c>
      <c r="EX158" s="259" t="str">
        <f t="shared" si="310"/>
        <v/>
      </c>
    </row>
    <row r="159" spans="1:154" customFormat="1" x14ac:dyDescent="0.2">
      <c r="A159" s="61"/>
      <c r="B159" s="247"/>
      <c r="C159" s="247"/>
      <c r="D159" s="247"/>
      <c r="E159" s="247"/>
      <c r="F159" s="247"/>
      <c r="G159" s="239"/>
      <c r="H159" s="239"/>
      <c r="I159" s="239"/>
      <c r="J159" s="239"/>
      <c r="K159" s="239"/>
      <c r="L159" s="62"/>
      <c r="M159" s="247"/>
      <c r="N159" s="247"/>
      <c r="O159" s="63"/>
      <c r="P159" s="92" t="str">
        <f t="shared" si="274"/>
        <v/>
      </c>
      <c r="Q159" s="93" t="str">
        <f t="shared" si="227"/>
        <v/>
      </c>
      <c r="R159" s="99" t="str">
        <f t="shared" si="275"/>
        <v/>
      </c>
      <c r="S159" s="100" t="str">
        <f t="shared" si="276"/>
        <v/>
      </c>
      <c r="T159" s="95" t="str">
        <f t="shared" si="277"/>
        <v/>
      </c>
      <c r="U159" s="231"/>
      <c r="V159" s="124" t="str">
        <f t="shared" si="278"/>
        <v/>
      </c>
      <c r="W159" s="125" t="str">
        <f t="shared" si="222"/>
        <v/>
      </c>
      <c r="X159" s="126" t="str">
        <f t="shared" si="279"/>
        <v/>
      </c>
      <c r="Y159" s="126" t="str">
        <f>IF($B159="","",VLOOKUP(X159,Depth!$A$4:$B$1004,2,1))</f>
        <v/>
      </c>
      <c r="Z159" s="127" t="str">
        <f t="shared" si="223"/>
        <v/>
      </c>
      <c r="AA159" s="128" t="str">
        <f t="shared" si="224"/>
        <v/>
      </c>
      <c r="AB159" s="129" t="str">
        <f t="shared" si="280"/>
        <v/>
      </c>
      <c r="AC159" s="129" t="str">
        <f t="shared" si="225"/>
        <v/>
      </c>
      <c r="AD159" s="31" t="str">
        <f t="shared" si="281"/>
        <v/>
      </c>
      <c r="AE159" s="128" t="str">
        <f t="shared" si="282"/>
        <v/>
      </c>
      <c r="AF159" s="130" t="str">
        <f t="shared" si="283"/>
        <v/>
      </c>
      <c r="AG159" s="122" t="str">
        <f t="shared" si="284"/>
        <v/>
      </c>
      <c r="AH159" s="131" t="str">
        <f t="shared" si="226"/>
        <v/>
      </c>
      <c r="AI159" s="132" t="str">
        <f t="shared" si="285"/>
        <v/>
      </c>
      <c r="AJ159" s="128"/>
      <c r="AK159" s="159" t="str">
        <f t="shared" si="286"/>
        <v/>
      </c>
      <c r="AL159" s="128" t="str">
        <f t="shared" si="287"/>
        <v/>
      </c>
      <c r="AM159" s="128" t="str">
        <f t="shared" si="288"/>
        <v/>
      </c>
      <c r="AN159" s="128" t="str">
        <f t="shared" si="289"/>
        <v/>
      </c>
      <c r="AO159" s="128" t="str">
        <f t="shared" si="228"/>
        <v/>
      </c>
      <c r="AP159" s="160" t="str">
        <f t="shared" si="290"/>
        <v/>
      </c>
      <c r="AQ159" s="31"/>
      <c r="AR159" s="174" t="str">
        <f>IF($B159="","",Air!$C$17*((J159-K159)/10)^Air!$C$28)</f>
        <v/>
      </c>
      <c r="AS159" s="36" t="str">
        <f>IF($B159="","",IF(E$8=B159,E$7,Air!$C$14/2*AR159^2))</f>
        <v/>
      </c>
      <c r="AT159" s="32" t="str">
        <f t="shared" si="291"/>
        <v/>
      </c>
      <c r="AU159" s="32" t="str">
        <f t="shared" si="292"/>
        <v/>
      </c>
      <c r="AV159" s="32" t="str">
        <f>IF($B159="","",Air!$I$11-AU159*Air!$C$14*Air!$I$10-AS159)</f>
        <v/>
      </c>
      <c r="AW159" s="175" t="str">
        <f t="shared" si="293"/>
        <v/>
      </c>
      <c r="AX159" s="175" t="str">
        <f>IF($B159="","",AW159*Air!$C$14*Air!$I$10)</f>
        <v/>
      </c>
      <c r="AY159" s="176" t="str">
        <f>IF($B159="","",AW159*Air!$D$14*Air!$I$10)</f>
        <v/>
      </c>
      <c r="AZ159" s="62"/>
      <c r="BA159" s="250" t="str">
        <f t="shared" si="229"/>
        <v/>
      </c>
      <c r="BB159" s="128" t="str">
        <f t="shared" si="294"/>
        <v/>
      </c>
      <c r="BC159" s="31" t="str">
        <f t="shared" si="295"/>
        <v/>
      </c>
      <c r="BD159" s="251" t="str">
        <f>IF($B159="","",$AO159*ABS(BC159)/Air!$M$8)</f>
        <v/>
      </c>
      <c r="BE159" s="31" t="str">
        <f t="shared" si="230"/>
        <v/>
      </c>
      <c r="BF159" s="251" t="str">
        <f>IF($B159="","",$AO159*ABS($AF159-BC159)/Air!$M$8)</f>
        <v/>
      </c>
      <c r="BG159" s="31" t="str">
        <f t="shared" si="231"/>
        <v/>
      </c>
      <c r="BH159" s="252" t="str">
        <f t="shared" si="232"/>
        <v/>
      </c>
      <c r="BI159" s="32" t="str">
        <f>IF($B159="","",(($AF159-BC159)/ABS($AF159-BC159))*Air!$D$14*BH159/2*(($AF159-BC159)^2)*$AI159*$C159)</f>
        <v/>
      </c>
      <c r="BJ159" s="32" t="str">
        <f>IF($B159="","",(-BC159/ABS(BC159))*Air!$D$14*BE159/8*(BC159^2)*$AM159*$C159)</f>
        <v/>
      </c>
      <c r="BK159" s="32" t="str">
        <f>IF($B159="","",$AK159*$C159*$E159*Air!$D$14*Air!$I$10)</f>
        <v/>
      </c>
      <c r="BL159" s="32" t="str">
        <f t="shared" si="296"/>
        <v/>
      </c>
      <c r="BM159" s="32" t="str">
        <f t="shared" si="233"/>
        <v/>
      </c>
      <c r="BN159" s="32" t="str">
        <f t="shared" si="297"/>
        <v/>
      </c>
      <c r="BO159" s="254" t="str">
        <f t="shared" si="234"/>
        <v/>
      </c>
      <c r="BP159" s="243"/>
      <c r="BQ159" s="243"/>
      <c r="BR159" s="32" t="str">
        <f t="shared" si="235"/>
        <v/>
      </c>
      <c r="BS159" s="243" t="str">
        <f t="shared" si="236"/>
        <v/>
      </c>
      <c r="BT159" s="243" t="str">
        <f>IF($B159="","",IF(BO159="out",-(BS159*$I159*(2*ABS(BR159)/Air!$D$14)^0.5),(BS159*$I159*(2*ABS(BR159)/Air!$C$14)^0.5)))</f>
        <v/>
      </c>
      <c r="BU159" s="32" t="str">
        <f t="shared" si="237"/>
        <v/>
      </c>
      <c r="BV159" s="217" t="str">
        <f t="shared" si="298"/>
        <v/>
      </c>
      <c r="BW159" s="31" t="str">
        <f t="shared" si="238"/>
        <v/>
      </c>
      <c r="BX159" s="251" t="str">
        <f>IF($B159="","",$AO159*ABS(BW159)/Air!$M$8)</f>
        <v/>
      </c>
      <c r="BY159" s="31" t="str">
        <f t="shared" si="239"/>
        <v/>
      </c>
      <c r="BZ159" s="251" t="str">
        <f>IF($B159="","",$AO159*ABS($AF159-BW159)/Air!$M$8)</f>
        <v/>
      </c>
      <c r="CA159" s="31" t="str">
        <f t="shared" si="240"/>
        <v/>
      </c>
      <c r="CB159" s="31" t="str">
        <f t="shared" si="241"/>
        <v/>
      </c>
      <c r="CC159" s="32" t="str">
        <f>IF($B159="","",(($AF159-BW159)/ABS($AF159-BW159))*Air!$D$14*CB159/2*(($AF159-BW159)^2)*$AI159*$C159)</f>
        <v/>
      </c>
      <c r="CD159" s="32" t="str">
        <f>IF($B159="","",(-BW159/ABS(BW159))*Air!$D$14*BY159/8*(BW159^2)*$AM159*$C159)</f>
        <v/>
      </c>
      <c r="CE159" s="32" t="str">
        <f>IF($B159="","",$AK159*$C159*$E159*Air!$D$14*Air!$I$10)</f>
        <v/>
      </c>
      <c r="CF159" s="32" t="str">
        <f t="shared" si="299"/>
        <v/>
      </c>
      <c r="CG159" s="32" t="str">
        <f t="shared" si="242"/>
        <v/>
      </c>
      <c r="CH159" s="32" t="str">
        <f t="shared" si="300"/>
        <v/>
      </c>
      <c r="CI159" s="254" t="str">
        <f t="shared" si="243"/>
        <v/>
      </c>
      <c r="CJ159" s="243"/>
      <c r="CK159" s="243"/>
      <c r="CL159" s="32" t="str">
        <f t="shared" si="244"/>
        <v/>
      </c>
      <c r="CM159" s="243" t="str">
        <f t="shared" si="245"/>
        <v/>
      </c>
      <c r="CN159" s="243" t="str">
        <f>IF($B159="","",IF(CI159="out",-(CM159*$I159*(2*ABS(CL159)/Air!$D$14)^0.5),(CM159*$I159*(2*ABS(CL159)/Air!$C$14)^0.5)))</f>
        <v/>
      </c>
      <c r="CO159" s="32" t="str">
        <f t="shared" si="246"/>
        <v/>
      </c>
      <c r="CP159" s="217" t="str">
        <f t="shared" si="301"/>
        <v/>
      </c>
      <c r="CQ159" s="31" t="str">
        <f t="shared" si="247"/>
        <v/>
      </c>
      <c r="CR159" s="251" t="str">
        <f>IF($B159="","",$AO159*ABS(CQ159)/Air!$M$8)</f>
        <v/>
      </c>
      <c r="CS159" s="31" t="str">
        <f t="shared" si="248"/>
        <v/>
      </c>
      <c r="CT159" s="251" t="str">
        <f>IF($B159="","",$AO159*ABS($AF159-CQ159)/Air!$M$8)</f>
        <v/>
      </c>
      <c r="CU159" s="31" t="str">
        <f t="shared" si="249"/>
        <v/>
      </c>
      <c r="CV159" s="31" t="str">
        <f t="shared" si="250"/>
        <v/>
      </c>
      <c r="CW159" s="32" t="str">
        <f>IF($B159="","",(($AF159-CQ159)/ABS($AF159-CQ159))*Air!$D$14*CV159/2*(($AF159-CQ159)^2)*$AI159*$C159)</f>
        <v/>
      </c>
      <c r="CX159" s="32" t="str">
        <f>IF($B159="","",(-CQ159/ABS(CQ159))*Air!$D$14*CS159/8*(CQ159^2)*$AM159*$C159)</f>
        <v/>
      </c>
      <c r="CY159" s="32" t="str">
        <f>IF($B159="","",$AK159*$C159*$E159*Air!$D$14*Air!$I$10)</f>
        <v/>
      </c>
      <c r="CZ159" s="32" t="str">
        <f t="shared" si="302"/>
        <v/>
      </c>
      <c r="DA159" s="32" t="str">
        <f t="shared" si="251"/>
        <v/>
      </c>
      <c r="DB159" s="32" t="str">
        <f t="shared" si="303"/>
        <v/>
      </c>
      <c r="DC159" s="254" t="str">
        <f t="shared" si="252"/>
        <v/>
      </c>
      <c r="DD159" s="243"/>
      <c r="DE159" s="243"/>
      <c r="DF159" s="32" t="str">
        <f t="shared" si="253"/>
        <v/>
      </c>
      <c r="DG159" s="243" t="str">
        <f t="shared" si="254"/>
        <v/>
      </c>
      <c r="DH159" s="243" t="str">
        <f>IF($B159="","",IF(DC159="out",-(DG159*$I159*(2*ABS(DF159)/Air!$D$14)^0.5),(DG159*$I159*(2*ABS(DF159)/Air!$C$14)^0.5)))</f>
        <v/>
      </c>
      <c r="DI159" s="32" t="str">
        <f t="shared" si="255"/>
        <v/>
      </c>
      <c r="DJ159" s="217" t="str">
        <f t="shared" si="304"/>
        <v/>
      </c>
      <c r="DK159" s="31" t="str">
        <f t="shared" si="256"/>
        <v/>
      </c>
      <c r="DL159" s="251" t="str">
        <f>IF($B159="","",$AO159*ABS(DK159)/Air!$M$8)</f>
        <v/>
      </c>
      <c r="DM159" s="31" t="str">
        <f t="shared" si="257"/>
        <v/>
      </c>
      <c r="DN159" s="251" t="str">
        <f>IF($B159="","",$AO159*ABS($AF159-DK159)/Air!$M$8)</f>
        <v/>
      </c>
      <c r="DO159" s="31" t="str">
        <f t="shared" si="258"/>
        <v/>
      </c>
      <c r="DP159" s="31" t="str">
        <f t="shared" si="259"/>
        <v/>
      </c>
      <c r="DQ159" s="32" t="str">
        <f>IF($B159="","",(($AF159-DK159)/ABS($AF159-DK159))*Air!$D$14*DP159/2*(($AF159-DK159)^2)*$AI159*$C159)</f>
        <v/>
      </c>
      <c r="DR159" s="32" t="str">
        <f>IF($B159="","",(-DK159/ABS(DK159))*Air!$D$14*DM159/8*(DK159^2)*$AM159*$C159)</f>
        <v/>
      </c>
      <c r="DS159" s="32" t="str">
        <f>IF($B159="","",$AK159*$C159*$E159*Air!$D$14*Air!$I$10)</f>
        <v/>
      </c>
      <c r="DT159" s="32" t="str">
        <f t="shared" si="305"/>
        <v/>
      </c>
      <c r="DU159" s="32" t="str">
        <f t="shared" si="260"/>
        <v/>
      </c>
      <c r="DV159" s="32" t="str">
        <f t="shared" si="306"/>
        <v/>
      </c>
      <c r="DW159" s="254" t="str">
        <f t="shared" si="261"/>
        <v/>
      </c>
      <c r="DX159" s="243"/>
      <c r="DY159" s="243"/>
      <c r="DZ159" s="32" t="str">
        <f t="shared" si="262"/>
        <v/>
      </c>
      <c r="EA159" s="243" t="str">
        <f t="shared" si="263"/>
        <v/>
      </c>
      <c r="EB159" s="243" t="str">
        <f>IF($B159="","",IF(DW159="out",-(EA159*$I159*(2*ABS(DZ159)/Air!$D$14)^0.5),(EA159*$I159*(2*ABS(DZ159)/Air!$C$14)^0.5)))</f>
        <v/>
      </c>
      <c r="EC159" s="32" t="str">
        <f t="shared" si="264"/>
        <v/>
      </c>
      <c r="ED159" s="217" t="str">
        <f t="shared" si="307"/>
        <v/>
      </c>
      <c r="EE159" s="31" t="str">
        <f t="shared" si="265"/>
        <v/>
      </c>
      <c r="EF159" s="251" t="str">
        <f>IF($B159="","",$AO159*ABS(EE159)/Air!$M$8)</f>
        <v/>
      </c>
      <c r="EG159" s="31" t="str">
        <f t="shared" si="266"/>
        <v/>
      </c>
      <c r="EH159" s="251" t="str">
        <f>IF($B159="","",$AO159*ABS($AF159-EE159)/Air!$M$8)</f>
        <v/>
      </c>
      <c r="EI159" s="31" t="str">
        <f t="shared" si="267"/>
        <v/>
      </c>
      <c r="EJ159" s="31" t="str">
        <f t="shared" si="268"/>
        <v/>
      </c>
      <c r="EK159" s="32" t="str">
        <f>IF($B159="","",(($AF159-EE159)/ABS($AF159-EE159))*Air!$D$14*EJ159/2*(($AF159-EE159)^2)*$AI159*$C159)</f>
        <v/>
      </c>
      <c r="EL159" s="32" t="str">
        <f>IF($B159="","",(-EE159/ABS(EE159))*Air!$D$14*EG159/8*(EE159^2)*$AM159*$C159)</f>
        <v/>
      </c>
      <c r="EM159" s="32" t="str">
        <f>IF($B159="","",$AK159*$C159*$E159*Air!$D$14*Air!$I$10)</f>
        <v/>
      </c>
      <c r="EN159" s="32" t="str">
        <f t="shared" si="308"/>
        <v/>
      </c>
      <c r="EO159" s="32" t="str">
        <f t="shared" si="269"/>
        <v/>
      </c>
      <c r="EP159" s="32" t="str">
        <f t="shared" si="309"/>
        <v/>
      </c>
      <c r="EQ159" s="254" t="str">
        <f t="shared" si="270"/>
        <v/>
      </c>
      <c r="ER159" s="243"/>
      <c r="ES159" s="243"/>
      <c r="ET159" s="32" t="str">
        <f t="shared" si="271"/>
        <v/>
      </c>
      <c r="EU159" s="243" t="str">
        <f t="shared" si="272"/>
        <v/>
      </c>
      <c r="EV159" s="243" t="str">
        <f>IF($B159="","",IF(EQ159="out",-(EU159*$I159*(2*ABS(ET159)/Air!$D$14)^0.5),(EU159*$I159*(2*ABS(ET159)/Air!$C$14)^0.5)))</f>
        <v/>
      </c>
      <c r="EW159" s="32" t="str">
        <f t="shared" si="273"/>
        <v/>
      </c>
      <c r="EX159" s="259" t="str">
        <f t="shared" si="310"/>
        <v/>
      </c>
    </row>
    <row r="160" spans="1:154" customFormat="1" x14ac:dyDescent="0.2">
      <c r="A160" s="61"/>
      <c r="B160" s="247"/>
      <c r="C160" s="247"/>
      <c r="D160" s="247"/>
      <c r="E160" s="247"/>
      <c r="F160" s="247"/>
      <c r="G160" s="239"/>
      <c r="H160" s="239"/>
      <c r="I160" s="239"/>
      <c r="J160" s="239"/>
      <c r="K160" s="239"/>
      <c r="L160" s="62"/>
      <c r="M160" s="247"/>
      <c r="N160" s="247"/>
      <c r="O160" s="63"/>
      <c r="P160" s="92" t="str">
        <f t="shared" si="274"/>
        <v/>
      </c>
      <c r="Q160" s="93" t="str">
        <f t="shared" si="227"/>
        <v/>
      </c>
      <c r="R160" s="99" t="str">
        <f t="shared" si="275"/>
        <v/>
      </c>
      <c r="S160" s="100" t="str">
        <f t="shared" si="276"/>
        <v/>
      </c>
      <c r="T160" s="95" t="str">
        <f t="shared" si="277"/>
        <v/>
      </c>
      <c r="U160" s="231"/>
      <c r="V160" s="124" t="str">
        <f t="shared" si="278"/>
        <v/>
      </c>
      <c r="W160" s="125" t="str">
        <f t="shared" si="222"/>
        <v/>
      </c>
      <c r="X160" s="126" t="str">
        <f t="shared" si="279"/>
        <v/>
      </c>
      <c r="Y160" s="126" t="str">
        <f>IF($B160="","",VLOOKUP(X160,Depth!$A$4:$B$1004,2,1))</f>
        <v/>
      </c>
      <c r="Z160" s="127" t="str">
        <f t="shared" si="223"/>
        <v/>
      </c>
      <c r="AA160" s="128" t="str">
        <f t="shared" si="224"/>
        <v/>
      </c>
      <c r="AB160" s="129" t="str">
        <f t="shared" si="280"/>
        <v/>
      </c>
      <c r="AC160" s="129" t="str">
        <f t="shared" si="225"/>
        <v/>
      </c>
      <c r="AD160" s="31" t="str">
        <f t="shared" si="281"/>
        <v/>
      </c>
      <c r="AE160" s="128" t="str">
        <f t="shared" si="282"/>
        <v/>
      </c>
      <c r="AF160" s="130" t="str">
        <f t="shared" si="283"/>
        <v/>
      </c>
      <c r="AG160" s="122" t="str">
        <f t="shared" si="284"/>
        <v/>
      </c>
      <c r="AH160" s="131" t="str">
        <f t="shared" si="226"/>
        <v/>
      </c>
      <c r="AI160" s="132" t="str">
        <f t="shared" si="285"/>
        <v/>
      </c>
      <c r="AJ160" s="128"/>
      <c r="AK160" s="159" t="str">
        <f t="shared" si="286"/>
        <v/>
      </c>
      <c r="AL160" s="128" t="str">
        <f t="shared" si="287"/>
        <v/>
      </c>
      <c r="AM160" s="128" t="str">
        <f t="shared" si="288"/>
        <v/>
      </c>
      <c r="AN160" s="128" t="str">
        <f t="shared" si="289"/>
        <v/>
      </c>
      <c r="AO160" s="128" t="str">
        <f t="shared" si="228"/>
        <v/>
      </c>
      <c r="AP160" s="160" t="str">
        <f t="shared" si="290"/>
        <v/>
      </c>
      <c r="AQ160" s="31"/>
      <c r="AR160" s="174" t="str">
        <f>IF($B160="","",Air!$C$17*((J160-K160)/10)^Air!$C$28)</f>
        <v/>
      </c>
      <c r="AS160" s="36" t="str">
        <f>IF($B160="","",IF(E$8=B160,E$7,Air!$C$14/2*AR160^2))</f>
        <v/>
      </c>
      <c r="AT160" s="32" t="str">
        <f t="shared" si="291"/>
        <v/>
      </c>
      <c r="AU160" s="32" t="str">
        <f t="shared" si="292"/>
        <v/>
      </c>
      <c r="AV160" s="32" t="str">
        <f>IF($B160="","",Air!$I$11-AU160*Air!$C$14*Air!$I$10-AS160)</f>
        <v/>
      </c>
      <c r="AW160" s="175" t="str">
        <f t="shared" si="293"/>
        <v/>
      </c>
      <c r="AX160" s="175" t="str">
        <f>IF($B160="","",AW160*Air!$C$14*Air!$I$10)</f>
        <v/>
      </c>
      <c r="AY160" s="176" t="str">
        <f>IF($B160="","",AW160*Air!$D$14*Air!$I$10)</f>
        <v/>
      </c>
      <c r="AZ160" s="62"/>
      <c r="BA160" s="250" t="str">
        <f t="shared" si="229"/>
        <v/>
      </c>
      <c r="BB160" s="128" t="str">
        <f t="shared" si="294"/>
        <v/>
      </c>
      <c r="BC160" s="31" t="str">
        <f t="shared" si="295"/>
        <v/>
      </c>
      <c r="BD160" s="251" t="str">
        <f>IF($B160="","",$AO160*ABS(BC160)/Air!$M$8)</f>
        <v/>
      </c>
      <c r="BE160" s="31" t="str">
        <f t="shared" si="230"/>
        <v/>
      </c>
      <c r="BF160" s="251" t="str">
        <f>IF($B160="","",$AO160*ABS($AF160-BC160)/Air!$M$8)</f>
        <v/>
      </c>
      <c r="BG160" s="31" t="str">
        <f t="shared" si="231"/>
        <v/>
      </c>
      <c r="BH160" s="252" t="str">
        <f t="shared" si="232"/>
        <v/>
      </c>
      <c r="BI160" s="32" t="str">
        <f>IF($B160="","",(($AF160-BC160)/ABS($AF160-BC160))*Air!$D$14*BH160/2*(($AF160-BC160)^2)*$AI160*$C160)</f>
        <v/>
      </c>
      <c r="BJ160" s="32" t="str">
        <f>IF($B160="","",(-BC160/ABS(BC160))*Air!$D$14*BE160/8*(BC160^2)*$AM160*$C160)</f>
        <v/>
      </c>
      <c r="BK160" s="32" t="str">
        <f>IF($B160="","",$AK160*$C160*$E160*Air!$D$14*Air!$I$10)</f>
        <v/>
      </c>
      <c r="BL160" s="32" t="str">
        <f t="shared" si="296"/>
        <v/>
      </c>
      <c r="BM160" s="32" t="str">
        <f t="shared" si="233"/>
        <v/>
      </c>
      <c r="BN160" s="32" t="str">
        <f t="shared" si="297"/>
        <v/>
      </c>
      <c r="BO160" s="254" t="str">
        <f t="shared" si="234"/>
        <v/>
      </c>
      <c r="BP160" s="243"/>
      <c r="BQ160" s="243"/>
      <c r="BR160" s="32" t="str">
        <f t="shared" si="235"/>
        <v/>
      </c>
      <c r="BS160" s="243" t="str">
        <f t="shared" si="236"/>
        <v/>
      </c>
      <c r="BT160" s="243" t="str">
        <f>IF($B160="","",IF(BO160="out",-(BS160*$I160*(2*ABS(BR160)/Air!$D$14)^0.5),(BS160*$I160*(2*ABS(BR160)/Air!$C$14)^0.5)))</f>
        <v/>
      </c>
      <c r="BU160" s="32" t="str">
        <f t="shared" si="237"/>
        <v/>
      </c>
      <c r="BV160" s="217" t="str">
        <f t="shared" si="298"/>
        <v/>
      </c>
      <c r="BW160" s="31" t="str">
        <f t="shared" si="238"/>
        <v/>
      </c>
      <c r="BX160" s="251" t="str">
        <f>IF($B160="","",$AO160*ABS(BW160)/Air!$M$8)</f>
        <v/>
      </c>
      <c r="BY160" s="31" t="str">
        <f t="shared" si="239"/>
        <v/>
      </c>
      <c r="BZ160" s="251" t="str">
        <f>IF($B160="","",$AO160*ABS($AF160-BW160)/Air!$M$8)</f>
        <v/>
      </c>
      <c r="CA160" s="31" t="str">
        <f t="shared" si="240"/>
        <v/>
      </c>
      <c r="CB160" s="31" t="str">
        <f t="shared" si="241"/>
        <v/>
      </c>
      <c r="CC160" s="32" t="str">
        <f>IF($B160="","",(($AF160-BW160)/ABS($AF160-BW160))*Air!$D$14*CB160/2*(($AF160-BW160)^2)*$AI160*$C160)</f>
        <v/>
      </c>
      <c r="CD160" s="32" t="str">
        <f>IF($B160="","",(-BW160/ABS(BW160))*Air!$D$14*BY160/8*(BW160^2)*$AM160*$C160)</f>
        <v/>
      </c>
      <c r="CE160" s="32" t="str">
        <f>IF($B160="","",$AK160*$C160*$E160*Air!$D$14*Air!$I$10)</f>
        <v/>
      </c>
      <c r="CF160" s="32" t="str">
        <f t="shared" si="299"/>
        <v/>
      </c>
      <c r="CG160" s="32" t="str">
        <f t="shared" si="242"/>
        <v/>
      </c>
      <c r="CH160" s="32" t="str">
        <f t="shared" si="300"/>
        <v/>
      </c>
      <c r="CI160" s="254" t="str">
        <f t="shared" si="243"/>
        <v/>
      </c>
      <c r="CJ160" s="243"/>
      <c r="CK160" s="243"/>
      <c r="CL160" s="32" t="str">
        <f t="shared" si="244"/>
        <v/>
      </c>
      <c r="CM160" s="243" t="str">
        <f t="shared" si="245"/>
        <v/>
      </c>
      <c r="CN160" s="243" t="str">
        <f>IF($B160="","",IF(CI160="out",-(CM160*$I160*(2*ABS(CL160)/Air!$D$14)^0.5),(CM160*$I160*(2*ABS(CL160)/Air!$C$14)^0.5)))</f>
        <v/>
      </c>
      <c r="CO160" s="32" t="str">
        <f t="shared" si="246"/>
        <v/>
      </c>
      <c r="CP160" s="217" t="str">
        <f t="shared" si="301"/>
        <v/>
      </c>
      <c r="CQ160" s="31" t="str">
        <f t="shared" si="247"/>
        <v/>
      </c>
      <c r="CR160" s="251" t="str">
        <f>IF($B160="","",$AO160*ABS(CQ160)/Air!$M$8)</f>
        <v/>
      </c>
      <c r="CS160" s="31" t="str">
        <f t="shared" si="248"/>
        <v/>
      </c>
      <c r="CT160" s="251" t="str">
        <f>IF($B160="","",$AO160*ABS($AF160-CQ160)/Air!$M$8)</f>
        <v/>
      </c>
      <c r="CU160" s="31" t="str">
        <f t="shared" si="249"/>
        <v/>
      </c>
      <c r="CV160" s="31" t="str">
        <f t="shared" si="250"/>
        <v/>
      </c>
      <c r="CW160" s="32" t="str">
        <f>IF($B160="","",(($AF160-CQ160)/ABS($AF160-CQ160))*Air!$D$14*CV160/2*(($AF160-CQ160)^2)*$AI160*$C160)</f>
        <v/>
      </c>
      <c r="CX160" s="32" t="str">
        <f>IF($B160="","",(-CQ160/ABS(CQ160))*Air!$D$14*CS160/8*(CQ160^2)*$AM160*$C160)</f>
        <v/>
      </c>
      <c r="CY160" s="32" t="str">
        <f>IF($B160="","",$AK160*$C160*$E160*Air!$D$14*Air!$I$10)</f>
        <v/>
      </c>
      <c r="CZ160" s="32" t="str">
        <f t="shared" si="302"/>
        <v/>
      </c>
      <c r="DA160" s="32" t="str">
        <f t="shared" si="251"/>
        <v/>
      </c>
      <c r="DB160" s="32" t="str">
        <f t="shared" si="303"/>
        <v/>
      </c>
      <c r="DC160" s="254" t="str">
        <f t="shared" si="252"/>
        <v/>
      </c>
      <c r="DD160" s="243"/>
      <c r="DE160" s="243"/>
      <c r="DF160" s="32" t="str">
        <f t="shared" si="253"/>
        <v/>
      </c>
      <c r="DG160" s="243" t="str">
        <f t="shared" si="254"/>
        <v/>
      </c>
      <c r="DH160" s="243" t="str">
        <f>IF($B160="","",IF(DC160="out",-(DG160*$I160*(2*ABS(DF160)/Air!$D$14)^0.5),(DG160*$I160*(2*ABS(DF160)/Air!$C$14)^0.5)))</f>
        <v/>
      </c>
      <c r="DI160" s="32" t="str">
        <f t="shared" si="255"/>
        <v/>
      </c>
      <c r="DJ160" s="217" t="str">
        <f t="shared" si="304"/>
        <v/>
      </c>
      <c r="DK160" s="31" t="str">
        <f t="shared" si="256"/>
        <v/>
      </c>
      <c r="DL160" s="251" t="str">
        <f>IF($B160="","",$AO160*ABS(DK160)/Air!$M$8)</f>
        <v/>
      </c>
      <c r="DM160" s="31" t="str">
        <f t="shared" si="257"/>
        <v/>
      </c>
      <c r="DN160" s="251" t="str">
        <f>IF($B160="","",$AO160*ABS($AF160-DK160)/Air!$M$8)</f>
        <v/>
      </c>
      <c r="DO160" s="31" t="str">
        <f t="shared" si="258"/>
        <v/>
      </c>
      <c r="DP160" s="31" t="str">
        <f t="shared" si="259"/>
        <v/>
      </c>
      <c r="DQ160" s="32" t="str">
        <f>IF($B160="","",(($AF160-DK160)/ABS($AF160-DK160))*Air!$D$14*DP160/2*(($AF160-DK160)^2)*$AI160*$C160)</f>
        <v/>
      </c>
      <c r="DR160" s="32" t="str">
        <f>IF($B160="","",(-DK160/ABS(DK160))*Air!$D$14*DM160/8*(DK160^2)*$AM160*$C160)</f>
        <v/>
      </c>
      <c r="DS160" s="32" t="str">
        <f>IF($B160="","",$AK160*$C160*$E160*Air!$D$14*Air!$I$10)</f>
        <v/>
      </c>
      <c r="DT160" s="32" t="str">
        <f t="shared" si="305"/>
        <v/>
      </c>
      <c r="DU160" s="32" t="str">
        <f t="shared" si="260"/>
        <v/>
      </c>
      <c r="DV160" s="32" t="str">
        <f t="shared" si="306"/>
        <v/>
      </c>
      <c r="DW160" s="254" t="str">
        <f t="shared" si="261"/>
        <v/>
      </c>
      <c r="DX160" s="243"/>
      <c r="DY160" s="243"/>
      <c r="DZ160" s="32" t="str">
        <f t="shared" si="262"/>
        <v/>
      </c>
      <c r="EA160" s="243" t="str">
        <f t="shared" si="263"/>
        <v/>
      </c>
      <c r="EB160" s="243" t="str">
        <f>IF($B160="","",IF(DW160="out",-(EA160*$I160*(2*ABS(DZ160)/Air!$D$14)^0.5),(EA160*$I160*(2*ABS(DZ160)/Air!$C$14)^0.5)))</f>
        <v/>
      </c>
      <c r="EC160" s="32" t="str">
        <f t="shared" si="264"/>
        <v/>
      </c>
      <c r="ED160" s="217" t="str">
        <f t="shared" si="307"/>
        <v/>
      </c>
      <c r="EE160" s="31" t="str">
        <f t="shared" si="265"/>
        <v/>
      </c>
      <c r="EF160" s="251" t="str">
        <f>IF($B160="","",$AO160*ABS(EE160)/Air!$M$8)</f>
        <v/>
      </c>
      <c r="EG160" s="31" t="str">
        <f t="shared" si="266"/>
        <v/>
      </c>
      <c r="EH160" s="251" t="str">
        <f>IF($B160="","",$AO160*ABS($AF160-EE160)/Air!$M$8)</f>
        <v/>
      </c>
      <c r="EI160" s="31" t="str">
        <f t="shared" si="267"/>
        <v/>
      </c>
      <c r="EJ160" s="31" t="str">
        <f t="shared" si="268"/>
        <v/>
      </c>
      <c r="EK160" s="32" t="str">
        <f>IF($B160="","",(($AF160-EE160)/ABS($AF160-EE160))*Air!$D$14*EJ160/2*(($AF160-EE160)^2)*$AI160*$C160)</f>
        <v/>
      </c>
      <c r="EL160" s="32" t="str">
        <f>IF($B160="","",(-EE160/ABS(EE160))*Air!$D$14*EG160/8*(EE160^2)*$AM160*$C160)</f>
        <v/>
      </c>
      <c r="EM160" s="32" t="str">
        <f>IF($B160="","",$AK160*$C160*$E160*Air!$D$14*Air!$I$10)</f>
        <v/>
      </c>
      <c r="EN160" s="32" t="str">
        <f t="shared" si="308"/>
        <v/>
      </c>
      <c r="EO160" s="32" t="str">
        <f t="shared" si="269"/>
        <v/>
      </c>
      <c r="EP160" s="32" t="str">
        <f t="shared" si="309"/>
        <v/>
      </c>
      <c r="EQ160" s="254" t="str">
        <f t="shared" si="270"/>
        <v/>
      </c>
      <c r="ER160" s="243"/>
      <c r="ES160" s="243"/>
      <c r="ET160" s="32" t="str">
        <f t="shared" si="271"/>
        <v/>
      </c>
      <c r="EU160" s="243" t="str">
        <f t="shared" si="272"/>
        <v/>
      </c>
      <c r="EV160" s="243" t="str">
        <f>IF($B160="","",IF(EQ160="out",-(EU160*$I160*(2*ABS(ET160)/Air!$D$14)^0.5),(EU160*$I160*(2*ABS(ET160)/Air!$C$14)^0.5)))</f>
        <v/>
      </c>
      <c r="EW160" s="32" t="str">
        <f t="shared" si="273"/>
        <v/>
      </c>
      <c r="EX160" s="259" t="str">
        <f t="shared" si="310"/>
        <v/>
      </c>
    </row>
    <row r="161" spans="1:154" customFormat="1" x14ac:dyDescent="0.2">
      <c r="A161" s="61"/>
      <c r="B161" s="247"/>
      <c r="C161" s="247"/>
      <c r="D161" s="247"/>
      <c r="E161" s="247"/>
      <c r="F161" s="247"/>
      <c r="G161" s="239"/>
      <c r="H161" s="239"/>
      <c r="I161" s="239"/>
      <c r="J161" s="239"/>
      <c r="K161" s="239"/>
      <c r="L161" s="62"/>
      <c r="M161" s="247"/>
      <c r="N161" s="247"/>
      <c r="O161" s="63"/>
      <c r="P161" s="92" t="str">
        <f t="shared" si="274"/>
        <v/>
      </c>
      <c r="Q161" s="93" t="str">
        <f t="shared" si="227"/>
        <v/>
      </c>
      <c r="R161" s="99" t="str">
        <f t="shared" si="275"/>
        <v/>
      </c>
      <c r="S161" s="100" t="str">
        <f t="shared" si="276"/>
        <v/>
      </c>
      <c r="T161" s="95" t="str">
        <f t="shared" si="277"/>
        <v/>
      </c>
      <c r="U161" s="231"/>
      <c r="V161" s="124" t="str">
        <f t="shared" si="278"/>
        <v/>
      </c>
      <c r="W161" s="125" t="str">
        <f t="shared" si="222"/>
        <v/>
      </c>
      <c r="X161" s="126" t="str">
        <f t="shared" si="279"/>
        <v/>
      </c>
      <c r="Y161" s="126" t="str">
        <f>IF($B161="","",VLOOKUP(X161,Depth!$A$4:$B$1004,2,1))</f>
        <v/>
      </c>
      <c r="Z161" s="127" t="str">
        <f t="shared" si="223"/>
        <v/>
      </c>
      <c r="AA161" s="128" t="str">
        <f t="shared" si="224"/>
        <v/>
      </c>
      <c r="AB161" s="129" t="str">
        <f t="shared" si="280"/>
        <v/>
      </c>
      <c r="AC161" s="129" t="str">
        <f t="shared" si="225"/>
        <v/>
      </c>
      <c r="AD161" s="31" t="str">
        <f t="shared" si="281"/>
        <v/>
      </c>
      <c r="AE161" s="128" t="str">
        <f t="shared" si="282"/>
        <v/>
      </c>
      <c r="AF161" s="130" t="str">
        <f t="shared" si="283"/>
        <v/>
      </c>
      <c r="AG161" s="122" t="str">
        <f t="shared" si="284"/>
        <v/>
      </c>
      <c r="AH161" s="131" t="str">
        <f t="shared" si="226"/>
        <v/>
      </c>
      <c r="AI161" s="132" t="str">
        <f t="shared" si="285"/>
        <v/>
      </c>
      <c r="AJ161" s="128"/>
      <c r="AK161" s="159" t="str">
        <f t="shared" si="286"/>
        <v/>
      </c>
      <c r="AL161" s="128" t="str">
        <f t="shared" si="287"/>
        <v/>
      </c>
      <c r="AM161" s="128" t="str">
        <f t="shared" si="288"/>
        <v/>
      </c>
      <c r="AN161" s="128" t="str">
        <f t="shared" si="289"/>
        <v/>
      </c>
      <c r="AO161" s="128" t="str">
        <f t="shared" si="228"/>
        <v/>
      </c>
      <c r="AP161" s="160" t="str">
        <f t="shared" si="290"/>
        <v/>
      </c>
      <c r="AQ161" s="31"/>
      <c r="AR161" s="174" t="str">
        <f>IF($B161="","",Air!$C$17*((J161-K161)/10)^Air!$C$28)</f>
        <v/>
      </c>
      <c r="AS161" s="36" t="str">
        <f>IF($B161="","",IF(E$8=B161,E$7,Air!$C$14/2*AR161^2))</f>
        <v/>
      </c>
      <c r="AT161" s="32" t="str">
        <f t="shared" si="291"/>
        <v/>
      </c>
      <c r="AU161" s="32" t="str">
        <f t="shared" si="292"/>
        <v/>
      </c>
      <c r="AV161" s="32" t="str">
        <f>IF($B161="","",Air!$I$11-AU161*Air!$C$14*Air!$I$10-AS161)</f>
        <v/>
      </c>
      <c r="AW161" s="175" t="str">
        <f t="shared" si="293"/>
        <v/>
      </c>
      <c r="AX161" s="175" t="str">
        <f>IF($B161="","",AW161*Air!$C$14*Air!$I$10)</f>
        <v/>
      </c>
      <c r="AY161" s="176" t="str">
        <f>IF($B161="","",AW161*Air!$D$14*Air!$I$10)</f>
        <v/>
      </c>
      <c r="AZ161" s="62"/>
      <c r="BA161" s="250" t="str">
        <f t="shared" si="229"/>
        <v/>
      </c>
      <c r="BB161" s="128" t="str">
        <f t="shared" si="294"/>
        <v/>
      </c>
      <c r="BC161" s="31" t="str">
        <f t="shared" si="295"/>
        <v/>
      </c>
      <c r="BD161" s="251" t="str">
        <f>IF($B161="","",$AO161*ABS(BC161)/Air!$M$8)</f>
        <v/>
      </c>
      <c r="BE161" s="31" t="str">
        <f t="shared" si="230"/>
        <v/>
      </c>
      <c r="BF161" s="251" t="str">
        <f>IF($B161="","",$AO161*ABS($AF161-BC161)/Air!$M$8)</f>
        <v/>
      </c>
      <c r="BG161" s="31" t="str">
        <f t="shared" si="231"/>
        <v/>
      </c>
      <c r="BH161" s="252" t="str">
        <f t="shared" si="232"/>
        <v/>
      </c>
      <c r="BI161" s="32" t="str">
        <f>IF($B161="","",(($AF161-BC161)/ABS($AF161-BC161))*Air!$D$14*BH161/2*(($AF161-BC161)^2)*$AI161*$C161)</f>
        <v/>
      </c>
      <c r="BJ161" s="32" t="str">
        <f>IF($B161="","",(-BC161/ABS(BC161))*Air!$D$14*BE161/8*(BC161^2)*$AM161*$C161)</f>
        <v/>
      </c>
      <c r="BK161" s="32" t="str">
        <f>IF($B161="","",$AK161*$C161*$E161*Air!$D$14*Air!$I$10)</f>
        <v/>
      </c>
      <c r="BL161" s="32" t="str">
        <f t="shared" si="296"/>
        <v/>
      </c>
      <c r="BM161" s="32" t="str">
        <f t="shared" si="233"/>
        <v/>
      </c>
      <c r="BN161" s="32" t="str">
        <f t="shared" si="297"/>
        <v/>
      </c>
      <c r="BO161" s="254" t="str">
        <f t="shared" si="234"/>
        <v/>
      </c>
      <c r="BP161" s="243"/>
      <c r="BQ161" s="243"/>
      <c r="BR161" s="32" t="str">
        <f t="shared" si="235"/>
        <v/>
      </c>
      <c r="BS161" s="243" t="str">
        <f t="shared" si="236"/>
        <v/>
      </c>
      <c r="BT161" s="243" t="str">
        <f>IF($B161="","",IF(BO161="out",-(BS161*$I161*(2*ABS(BR161)/Air!$D$14)^0.5),(BS161*$I161*(2*ABS(BR161)/Air!$C$14)^0.5)))</f>
        <v/>
      </c>
      <c r="BU161" s="32" t="str">
        <f t="shared" si="237"/>
        <v/>
      </c>
      <c r="BV161" s="217" t="str">
        <f t="shared" si="298"/>
        <v/>
      </c>
      <c r="BW161" s="31" t="str">
        <f t="shared" si="238"/>
        <v/>
      </c>
      <c r="BX161" s="251" t="str">
        <f>IF($B161="","",$AO161*ABS(BW161)/Air!$M$8)</f>
        <v/>
      </c>
      <c r="BY161" s="31" t="str">
        <f t="shared" si="239"/>
        <v/>
      </c>
      <c r="BZ161" s="251" t="str">
        <f>IF($B161="","",$AO161*ABS($AF161-BW161)/Air!$M$8)</f>
        <v/>
      </c>
      <c r="CA161" s="31" t="str">
        <f t="shared" si="240"/>
        <v/>
      </c>
      <c r="CB161" s="31" t="str">
        <f t="shared" si="241"/>
        <v/>
      </c>
      <c r="CC161" s="32" t="str">
        <f>IF($B161="","",(($AF161-BW161)/ABS($AF161-BW161))*Air!$D$14*CB161/2*(($AF161-BW161)^2)*$AI161*$C161)</f>
        <v/>
      </c>
      <c r="CD161" s="32" t="str">
        <f>IF($B161="","",(-BW161/ABS(BW161))*Air!$D$14*BY161/8*(BW161^2)*$AM161*$C161)</f>
        <v/>
      </c>
      <c r="CE161" s="32" t="str">
        <f>IF($B161="","",$AK161*$C161*$E161*Air!$D$14*Air!$I$10)</f>
        <v/>
      </c>
      <c r="CF161" s="32" t="str">
        <f t="shared" si="299"/>
        <v/>
      </c>
      <c r="CG161" s="32" t="str">
        <f t="shared" si="242"/>
        <v/>
      </c>
      <c r="CH161" s="32" t="str">
        <f t="shared" si="300"/>
        <v/>
      </c>
      <c r="CI161" s="254" t="str">
        <f t="shared" si="243"/>
        <v/>
      </c>
      <c r="CJ161" s="243"/>
      <c r="CK161" s="243"/>
      <c r="CL161" s="32" t="str">
        <f t="shared" si="244"/>
        <v/>
      </c>
      <c r="CM161" s="243" t="str">
        <f t="shared" si="245"/>
        <v/>
      </c>
      <c r="CN161" s="243" t="str">
        <f>IF($B161="","",IF(CI161="out",-(CM161*$I161*(2*ABS(CL161)/Air!$D$14)^0.5),(CM161*$I161*(2*ABS(CL161)/Air!$C$14)^0.5)))</f>
        <v/>
      </c>
      <c r="CO161" s="32" t="str">
        <f t="shared" si="246"/>
        <v/>
      </c>
      <c r="CP161" s="217" t="str">
        <f t="shared" si="301"/>
        <v/>
      </c>
      <c r="CQ161" s="31" t="str">
        <f t="shared" si="247"/>
        <v/>
      </c>
      <c r="CR161" s="251" t="str">
        <f>IF($B161="","",$AO161*ABS(CQ161)/Air!$M$8)</f>
        <v/>
      </c>
      <c r="CS161" s="31" t="str">
        <f t="shared" si="248"/>
        <v/>
      </c>
      <c r="CT161" s="251" t="str">
        <f>IF($B161="","",$AO161*ABS($AF161-CQ161)/Air!$M$8)</f>
        <v/>
      </c>
      <c r="CU161" s="31" t="str">
        <f t="shared" si="249"/>
        <v/>
      </c>
      <c r="CV161" s="31" t="str">
        <f t="shared" si="250"/>
        <v/>
      </c>
      <c r="CW161" s="32" t="str">
        <f>IF($B161="","",(($AF161-CQ161)/ABS($AF161-CQ161))*Air!$D$14*CV161/2*(($AF161-CQ161)^2)*$AI161*$C161)</f>
        <v/>
      </c>
      <c r="CX161" s="32" t="str">
        <f>IF($B161="","",(-CQ161/ABS(CQ161))*Air!$D$14*CS161/8*(CQ161^2)*$AM161*$C161)</f>
        <v/>
      </c>
      <c r="CY161" s="32" t="str">
        <f>IF($B161="","",$AK161*$C161*$E161*Air!$D$14*Air!$I$10)</f>
        <v/>
      </c>
      <c r="CZ161" s="32" t="str">
        <f t="shared" si="302"/>
        <v/>
      </c>
      <c r="DA161" s="32" t="str">
        <f t="shared" si="251"/>
        <v/>
      </c>
      <c r="DB161" s="32" t="str">
        <f t="shared" si="303"/>
        <v/>
      </c>
      <c r="DC161" s="254" t="str">
        <f t="shared" si="252"/>
        <v/>
      </c>
      <c r="DD161" s="243"/>
      <c r="DE161" s="243"/>
      <c r="DF161" s="32" t="str">
        <f t="shared" si="253"/>
        <v/>
      </c>
      <c r="DG161" s="243" t="str">
        <f t="shared" si="254"/>
        <v/>
      </c>
      <c r="DH161" s="243" t="str">
        <f>IF($B161="","",IF(DC161="out",-(DG161*$I161*(2*ABS(DF161)/Air!$D$14)^0.5),(DG161*$I161*(2*ABS(DF161)/Air!$C$14)^0.5)))</f>
        <v/>
      </c>
      <c r="DI161" s="32" t="str">
        <f t="shared" si="255"/>
        <v/>
      </c>
      <c r="DJ161" s="217" t="str">
        <f t="shared" si="304"/>
        <v/>
      </c>
      <c r="DK161" s="31" t="str">
        <f t="shared" si="256"/>
        <v/>
      </c>
      <c r="DL161" s="251" t="str">
        <f>IF($B161="","",$AO161*ABS(DK161)/Air!$M$8)</f>
        <v/>
      </c>
      <c r="DM161" s="31" t="str">
        <f t="shared" si="257"/>
        <v/>
      </c>
      <c r="DN161" s="251" t="str">
        <f>IF($B161="","",$AO161*ABS($AF161-DK161)/Air!$M$8)</f>
        <v/>
      </c>
      <c r="DO161" s="31" t="str">
        <f t="shared" si="258"/>
        <v/>
      </c>
      <c r="DP161" s="31" t="str">
        <f t="shared" si="259"/>
        <v/>
      </c>
      <c r="DQ161" s="32" t="str">
        <f>IF($B161="","",(($AF161-DK161)/ABS($AF161-DK161))*Air!$D$14*DP161/2*(($AF161-DK161)^2)*$AI161*$C161)</f>
        <v/>
      </c>
      <c r="DR161" s="32" t="str">
        <f>IF($B161="","",(-DK161/ABS(DK161))*Air!$D$14*DM161/8*(DK161^2)*$AM161*$C161)</f>
        <v/>
      </c>
      <c r="DS161" s="32" t="str">
        <f>IF($B161="","",$AK161*$C161*$E161*Air!$D$14*Air!$I$10)</f>
        <v/>
      </c>
      <c r="DT161" s="32" t="str">
        <f t="shared" si="305"/>
        <v/>
      </c>
      <c r="DU161" s="32" t="str">
        <f t="shared" si="260"/>
        <v/>
      </c>
      <c r="DV161" s="32" t="str">
        <f t="shared" si="306"/>
        <v/>
      </c>
      <c r="DW161" s="254" t="str">
        <f t="shared" si="261"/>
        <v/>
      </c>
      <c r="DX161" s="243"/>
      <c r="DY161" s="243"/>
      <c r="DZ161" s="32" t="str">
        <f t="shared" si="262"/>
        <v/>
      </c>
      <c r="EA161" s="243" t="str">
        <f t="shared" si="263"/>
        <v/>
      </c>
      <c r="EB161" s="243" t="str">
        <f>IF($B161="","",IF(DW161="out",-(EA161*$I161*(2*ABS(DZ161)/Air!$D$14)^0.5),(EA161*$I161*(2*ABS(DZ161)/Air!$C$14)^0.5)))</f>
        <v/>
      </c>
      <c r="EC161" s="32" t="str">
        <f t="shared" si="264"/>
        <v/>
      </c>
      <c r="ED161" s="217" t="str">
        <f t="shared" si="307"/>
        <v/>
      </c>
      <c r="EE161" s="31" t="str">
        <f t="shared" si="265"/>
        <v/>
      </c>
      <c r="EF161" s="251" t="str">
        <f>IF($B161="","",$AO161*ABS(EE161)/Air!$M$8)</f>
        <v/>
      </c>
      <c r="EG161" s="31" t="str">
        <f t="shared" si="266"/>
        <v/>
      </c>
      <c r="EH161" s="251" t="str">
        <f>IF($B161="","",$AO161*ABS($AF161-EE161)/Air!$M$8)</f>
        <v/>
      </c>
      <c r="EI161" s="31" t="str">
        <f t="shared" si="267"/>
        <v/>
      </c>
      <c r="EJ161" s="31" t="str">
        <f t="shared" si="268"/>
        <v/>
      </c>
      <c r="EK161" s="32" t="str">
        <f>IF($B161="","",(($AF161-EE161)/ABS($AF161-EE161))*Air!$D$14*EJ161/2*(($AF161-EE161)^2)*$AI161*$C161)</f>
        <v/>
      </c>
      <c r="EL161" s="32" t="str">
        <f>IF($B161="","",(-EE161/ABS(EE161))*Air!$D$14*EG161/8*(EE161^2)*$AM161*$C161)</f>
        <v/>
      </c>
      <c r="EM161" s="32" t="str">
        <f>IF($B161="","",$AK161*$C161*$E161*Air!$D$14*Air!$I$10)</f>
        <v/>
      </c>
      <c r="EN161" s="32" t="str">
        <f t="shared" si="308"/>
        <v/>
      </c>
      <c r="EO161" s="32" t="str">
        <f t="shared" si="269"/>
        <v/>
      </c>
      <c r="EP161" s="32" t="str">
        <f t="shared" si="309"/>
        <v/>
      </c>
      <c r="EQ161" s="254" t="str">
        <f t="shared" si="270"/>
        <v/>
      </c>
      <c r="ER161" s="243"/>
      <c r="ES161" s="243"/>
      <c r="ET161" s="32" t="str">
        <f t="shared" si="271"/>
        <v/>
      </c>
      <c r="EU161" s="243" t="str">
        <f t="shared" si="272"/>
        <v/>
      </c>
      <c r="EV161" s="243" t="str">
        <f>IF($B161="","",IF(EQ161="out",-(EU161*$I161*(2*ABS(ET161)/Air!$D$14)^0.5),(EU161*$I161*(2*ABS(ET161)/Air!$C$14)^0.5)))</f>
        <v/>
      </c>
      <c r="EW161" s="32" t="str">
        <f t="shared" si="273"/>
        <v/>
      </c>
      <c r="EX161" s="259" t="str">
        <f t="shared" si="310"/>
        <v/>
      </c>
    </row>
    <row r="162" spans="1:154" customFormat="1" x14ac:dyDescent="0.2">
      <c r="A162" s="61"/>
      <c r="B162" s="247"/>
      <c r="C162" s="247"/>
      <c r="D162" s="247"/>
      <c r="E162" s="247"/>
      <c r="F162" s="247"/>
      <c r="G162" s="239"/>
      <c r="H162" s="239"/>
      <c r="I162" s="239"/>
      <c r="J162" s="239"/>
      <c r="K162" s="239"/>
      <c r="L162" s="62"/>
      <c r="M162" s="247"/>
      <c r="N162" s="247"/>
      <c r="O162" s="63"/>
      <c r="P162" s="92" t="str">
        <f t="shared" si="274"/>
        <v/>
      </c>
      <c r="Q162" s="93" t="str">
        <f t="shared" si="227"/>
        <v/>
      </c>
      <c r="R162" s="99" t="str">
        <f t="shared" si="275"/>
        <v/>
      </c>
      <c r="S162" s="100" t="str">
        <f t="shared" si="276"/>
        <v/>
      </c>
      <c r="T162" s="95" t="str">
        <f t="shared" si="277"/>
        <v/>
      </c>
      <c r="U162" s="231"/>
      <c r="V162" s="124" t="str">
        <f t="shared" si="278"/>
        <v/>
      </c>
      <c r="W162" s="125" t="str">
        <f t="shared" si="222"/>
        <v/>
      </c>
      <c r="X162" s="126" t="str">
        <f t="shared" si="279"/>
        <v/>
      </c>
      <c r="Y162" s="126" t="str">
        <f>IF($B162="","",VLOOKUP(X162,Depth!$A$4:$B$1004,2,1))</f>
        <v/>
      </c>
      <c r="Z162" s="127" t="str">
        <f t="shared" si="223"/>
        <v/>
      </c>
      <c r="AA162" s="128" t="str">
        <f t="shared" si="224"/>
        <v/>
      </c>
      <c r="AB162" s="129" t="str">
        <f t="shared" si="280"/>
        <v/>
      </c>
      <c r="AC162" s="129" t="str">
        <f t="shared" si="225"/>
        <v/>
      </c>
      <c r="AD162" s="31" t="str">
        <f t="shared" si="281"/>
        <v/>
      </c>
      <c r="AE162" s="128" t="str">
        <f t="shared" si="282"/>
        <v/>
      </c>
      <c r="AF162" s="130" t="str">
        <f t="shared" si="283"/>
        <v/>
      </c>
      <c r="AG162" s="122" t="str">
        <f t="shared" si="284"/>
        <v/>
      </c>
      <c r="AH162" s="131" t="str">
        <f t="shared" si="226"/>
        <v/>
      </c>
      <c r="AI162" s="132" t="str">
        <f t="shared" si="285"/>
        <v/>
      </c>
      <c r="AJ162" s="128"/>
      <c r="AK162" s="159" t="str">
        <f t="shared" si="286"/>
        <v/>
      </c>
      <c r="AL162" s="128" t="str">
        <f t="shared" si="287"/>
        <v/>
      </c>
      <c r="AM162" s="128" t="str">
        <f t="shared" si="288"/>
        <v/>
      </c>
      <c r="AN162" s="128" t="str">
        <f t="shared" si="289"/>
        <v/>
      </c>
      <c r="AO162" s="128" t="str">
        <f t="shared" si="228"/>
        <v/>
      </c>
      <c r="AP162" s="160" t="str">
        <f t="shared" si="290"/>
        <v/>
      </c>
      <c r="AQ162" s="31"/>
      <c r="AR162" s="174" t="str">
        <f>IF($B162="","",Air!$C$17*((J162-K162)/10)^Air!$C$28)</f>
        <v/>
      </c>
      <c r="AS162" s="36" t="str">
        <f>IF($B162="","",IF(E$8=B162,E$7,Air!$C$14/2*AR162^2))</f>
        <v/>
      </c>
      <c r="AT162" s="32" t="str">
        <f t="shared" si="291"/>
        <v/>
      </c>
      <c r="AU162" s="32" t="str">
        <f t="shared" si="292"/>
        <v/>
      </c>
      <c r="AV162" s="32" t="str">
        <f>IF($B162="","",Air!$I$11-AU162*Air!$C$14*Air!$I$10-AS162)</f>
        <v/>
      </c>
      <c r="AW162" s="175" t="str">
        <f t="shared" si="293"/>
        <v/>
      </c>
      <c r="AX162" s="175" t="str">
        <f>IF($B162="","",AW162*Air!$C$14*Air!$I$10)</f>
        <v/>
      </c>
      <c r="AY162" s="176" t="str">
        <f>IF($B162="","",AW162*Air!$D$14*Air!$I$10)</f>
        <v/>
      </c>
      <c r="AZ162" s="62"/>
      <c r="BA162" s="250" t="str">
        <f t="shared" si="229"/>
        <v/>
      </c>
      <c r="BB162" s="128" t="str">
        <f t="shared" si="294"/>
        <v/>
      </c>
      <c r="BC162" s="31" t="str">
        <f t="shared" si="295"/>
        <v/>
      </c>
      <c r="BD162" s="251" t="str">
        <f>IF($B162="","",$AO162*ABS(BC162)/Air!$M$8)</f>
        <v/>
      </c>
      <c r="BE162" s="31" t="str">
        <f t="shared" si="230"/>
        <v/>
      </c>
      <c r="BF162" s="251" t="str">
        <f>IF($B162="","",$AO162*ABS($AF162-BC162)/Air!$M$8)</f>
        <v/>
      </c>
      <c r="BG162" s="31" t="str">
        <f t="shared" si="231"/>
        <v/>
      </c>
      <c r="BH162" s="252" t="str">
        <f t="shared" si="232"/>
        <v/>
      </c>
      <c r="BI162" s="32" t="str">
        <f>IF($B162="","",(($AF162-BC162)/ABS($AF162-BC162))*Air!$D$14*BH162/2*(($AF162-BC162)^2)*$AI162*$C162)</f>
        <v/>
      </c>
      <c r="BJ162" s="32" t="str">
        <f>IF($B162="","",(-BC162/ABS(BC162))*Air!$D$14*BE162/8*(BC162^2)*$AM162*$C162)</f>
        <v/>
      </c>
      <c r="BK162" s="32" t="str">
        <f>IF($B162="","",$AK162*$C162*$E162*Air!$D$14*Air!$I$10)</f>
        <v/>
      </c>
      <c r="BL162" s="32" t="str">
        <f t="shared" si="296"/>
        <v/>
      </c>
      <c r="BM162" s="32" t="str">
        <f t="shared" si="233"/>
        <v/>
      </c>
      <c r="BN162" s="32" t="str">
        <f t="shared" si="297"/>
        <v/>
      </c>
      <c r="BO162" s="254" t="str">
        <f t="shared" si="234"/>
        <v/>
      </c>
      <c r="BP162" s="243"/>
      <c r="BQ162" s="243"/>
      <c r="BR162" s="32" t="str">
        <f t="shared" si="235"/>
        <v/>
      </c>
      <c r="BS162" s="243" t="str">
        <f t="shared" si="236"/>
        <v/>
      </c>
      <c r="BT162" s="243" t="str">
        <f>IF($B162="","",IF(BO162="out",-(BS162*$I162*(2*ABS(BR162)/Air!$D$14)^0.5),(BS162*$I162*(2*ABS(BR162)/Air!$C$14)^0.5)))</f>
        <v/>
      </c>
      <c r="BU162" s="32" t="str">
        <f t="shared" si="237"/>
        <v/>
      </c>
      <c r="BV162" s="217" t="str">
        <f t="shared" si="298"/>
        <v/>
      </c>
      <c r="BW162" s="31" t="str">
        <f t="shared" si="238"/>
        <v/>
      </c>
      <c r="BX162" s="251" t="str">
        <f>IF($B162="","",$AO162*ABS(BW162)/Air!$M$8)</f>
        <v/>
      </c>
      <c r="BY162" s="31" t="str">
        <f t="shared" si="239"/>
        <v/>
      </c>
      <c r="BZ162" s="251" t="str">
        <f>IF($B162="","",$AO162*ABS($AF162-BW162)/Air!$M$8)</f>
        <v/>
      </c>
      <c r="CA162" s="31" t="str">
        <f t="shared" si="240"/>
        <v/>
      </c>
      <c r="CB162" s="31" t="str">
        <f t="shared" si="241"/>
        <v/>
      </c>
      <c r="CC162" s="32" t="str">
        <f>IF($B162="","",(($AF162-BW162)/ABS($AF162-BW162))*Air!$D$14*CB162/2*(($AF162-BW162)^2)*$AI162*$C162)</f>
        <v/>
      </c>
      <c r="CD162" s="32" t="str">
        <f>IF($B162="","",(-BW162/ABS(BW162))*Air!$D$14*BY162/8*(BW162^2)*$AM162*$C162)</f>
        <v/>
      </c>
      <c r="CE162" s="32" t="str">
        <f>IF($B162="","",$AK162*$C162*$E162*Air!$D$14*Air!$I$10)</f>
        <v/>
      </c>
      <c r="CF162" s="32" t="str">
        <f t="shared" si="299"/>
        <v/>
      </c>
      <c r="CG162" s="32" t="str">
        <f t="shared" si="242"/>
        <v/>
      </c>
      <c r="CH162" s="32" t="str">
        <f t="shared" si="300"/>
        <v/>
      </c>
      <c r="CI162" s="254" t="str">
        <f t="shared" si="243"/>
        <v/>
      </c>
      <c r="CJ162" s="243"/>
      <c r="CK162" s="243"/>
      <c r="CL162" s="32" t="str">
        <f t="shared" si="244"/>
        <v/>
      </c>
      <c r="CM162" s="243" t="str">
        <f t="shared" si="245"/>
        <v/>
      </c>
      <c r="CN162" s="243" t="str">
        <f>IF($B162="","",IF(CI162="out",-(CM162*$I162*(2*ABS(CL162)/Air!$D$14)^0.5),(CM162*$I162*(2*ABS(CL162)/Air!$C$14)^0.5)))</f>
        <v/>
      </c>
      <c r="CO162" s="32" t="str">
        <f t="shared" si="246"/>
        <v/>
      </c>
      <c r="CP162" s="217" t="str">
        <f t="shared" si="301"/>
        <v/>
      </c>
      <c r="CQ162" s="31" t="str">
        <f t="shared" si="247"/>
        <v/>
      </c>
      <c r="CR162" s="251" t="str">
        <f>IF($B162="","",$AO162*ABS(CQ162)/Air!$M$8)</f>
        <v/>
      </c>
      <c r="CS162" s="31" t="str">
        <f t="shared" si="248"/>
        <v/>
      </c>
      <c r="CT162" s="251" t="str">
        <f>IF($B162="","",$AO162*ABS($AF162-CQ162)/Air!$M$8)</f>
        <v/>
      </c>
      <c r="CU162" s="31" t="str">
        <f t="shared" si="249"/>
        <v/>
      </c>
      <c r="CV162" s="31" t="str">
        <f t="shared" si="250"/>
        <v/>
      </c>
      <c r="CW162" s="32" t="str">
        <f>IF($B162="","",(($AF162-CQ162)/ABS($AF162-CQ162))*Air!$D$14*CV162/2*(($AF162-CQ162)^2)*$AI162*$C162)</f>
        <v/>
      </c>
      <c r="CX162" s="32" t="str">
        <f>IF($B162="","",(-CQ162/ABS(CQ162))*Air!$D$14*CS162/8*(CQ162^2)*$AM162*$C162)</f>
        <v/>
      </c>
      <c r="CY162" s="32" t="str">
        <f>IF($B162="","",$AK162*$C162*$E162*Air!$D$14*Air!$I$10)</f>
        <v/>
      </c>
      <c r="CZ162" s="32" t="str">
        <f t="shared" si="302"/>
        <v/>
      </c>
      <c r="DA162" s="32" t="str">
        <f t="shared" si="251"/>
        <v/>
      </c>
      <c r="DB162" s="32" t="str">
        <f t="shared" si="303"/>
        <v/>
      </c>
      <c r="DC162" s="254" t="str">
        <f t="shared" si="252"/>
        <v/>
      </c>
      <c r="DD162" s="243"/>
      <c r="DE162" s="243"/>
      <c r="DF162" s="32" t="str">
        <f t="shared" si="253"/>
        <v/>
      </c>
      <c r="DG162" s="243" t="str">
        <f t="shared" si="254"/>
        <v/>
      </c>
      <c r="DH162" s="243" t="str">
        <f>IF($B162="","",IF(DC162="out",-(DG162*$I162*(2*ABS(DF162)/Air!$D$14)^0.5),(DG162*$I162*(2*ABS(DF162)/Air!$C$14)^0.5)))</f>
        <v/>
      </c>
      <c r="DI162" s="32" t="str">
        <f t="shared" si="255"/>
        <v/>
      </c>
      <c r="DJ162" s="217" t="str">
        <f t="shared" si="304"/>
        <v/>
      </c>
      <c r="DK162" s="31" t="str">
        <f t="shared" si="256"/>
        <v/>
      </c>
      <c r="DL162" s="251" t="str">
        <f>IF($B162="","",$AO162*ABS(DK162)/Air!$M$8)</f>
        <v/>
      </c>
      <c r="DM162" s="31" t="str">
        <f t="shared" si="257"/>
        <v/>
      </c>
      <c r="DN162" s="251" t="str">
        <f>IF($B162="","",$AO162*ABS($AF162-DK162)/Air!$M$8)</f>
        <v/>
      </c>
      <c r="DO162" s="31" t="str">
        <f t="shared" si="258"/>
        <v/>
      </c>
      <c r="DP162" s="31" t="str">
        <f t="shared" si="259"/>
        <v/>
      </c>
      <c r="DQ162" s="32" t="str">
        <f>IF($B162="","",(($AF162-DK162)/ABS($AF162-DK162))*Air!$D$14*DP162/2*(($AF162-DK162)^2)*$AI162*$C162)</f>
        <v/>
      </c>
      <c r="DR162" s="32" t="str">
        <f>IF($B162="","",(-DK162/ABS(DK162))*Air!$D$14*DM162/8*(DK162^2)*$AM162*$C162)</f>
        <v/>
      </c>
      <c r="DS162" s="32" t="str">
        <f>IF($B162="","",$AK162*$C162*$E162*Air!$D$14*Air!$I$10)</f>
        <v/>
      </c>
      <c r="DT162" s="32" t="str">
        <f t="shared" si="305"/>
        <v/>
      </c>
      <c r="DU162" s="32" t="str">
        <f t="shared" si="260"/>
        <v/>
      </c>
      <c r="DV162" s="32" t="str">
        <f t="shared" si="306"/>
        <v/>
      </c>
      <c r="DW162" s="254" t="str">
        <f t="shared" si="261"/>
        <v/>
      </c>
      <c r="DX162" s="243"/>
      <c r="DY162" s="243"/>
      <c r="DZ162" s="32" t="str">
        <f t="shared" si="262"/>
        <v/>
      </c>
      <c r="EA162" s="243" t="str">
        <f t="shared" si="263"/>
        <v/>
      </c>
      <c r="EB162" s="243" t="str">
        <f>IF($B162="","",IF(DW162="out",-(EA162*$I162*(2*ABS(DZ162)/Air!$D$14)^0.5),(EA162*$I162*(2*ABS(DZ162)/Air!$C$14)^0.5)))</f>
        <v/>
      </c>
      <c r="EC162" s="32" t="str">
        <f t="shared" si="264"/>
        <v/>
      </c>
      <c r="ED162" s="217" t="str">
        <f t="shared" si="307"/>
        <v/>
      </c>
      <c r="EE162" s="31" t="str">
        <f t="shared" si="265"/>
        <v/>
      </c>
      <c r="EF162" s="251" t="str">
        <f>IF($B162="","",$AO162*ABS(EE162)/Air!$M$8)</f>
        <v/>
      </c>
      <c r="EG162" s="31" t="str">
        <f t="shared" si="266"/>
        <v/>
      </c>
      <c r="EH162" s="251" t="str">
        <f>IF($B162="","",$AO162*ABS($AF162-EE162)/Air!$M$8)</f>
        <v/>
      </c>
      <c r="EI162" s="31" t="str">
        <f t="shared" si="267"/>
        <v/>
      </c>
      <c r="EJ162" s="31" t="str">
        <f t="shared" si="268"/>
        <v/>
      </c>
      <c r="EK162" s="32" t="str">
        <f>IF($B162="","",(($AF162-EE162)/ABS($AF162-EE162))*Air!$D$14*EJ162/2*(($AF162-EE162)^2)*$AI162*$C162)</f>
        <v/>
      </c>
      <c r="EL162" s="32" t="str">
        <f>IF($B162="","",(-EE162/ABS(EE162))*Air!$D$14*EG162/8*(EE162^2)*$AM162*$C162)</f>
        <v/>
      </c>
      <c r="EM162" s="32" t="str">
        <f>IF($B162="","",$AK162*$C162*$E162*Air!$D$14*Air!$I$10)</f>
        <v/>
      </c>
      <c r="EN162" s="32" t="str">
        <f t="shared" si="308"/>
        <v/>
      </c>
      <c r="EO162" s="32" t="str">
        <f t="shared" si="269"/>
        <v/>
      </c>
      <c r="EP162" s="32" t="str">
        <f t="shared" si="309"/>
        <v/>
      </c>
      <c r="EQ162" s="254" t="str">
        <f t="shared" si="270"/>
        <v/>
      </c>
      <c r="ER162" s="243"/>
      <c r="ES162" s="243"/>
      <c r="ET162" s="32" t="str">
        <f t="shared" si="271"/>
        <v/>
      </c>
      <c r="EU162" s="243" t="str">
        <f t="shared" si="272"/>
        <v/>
      </c>
      <c r="EV162" s="243" t="str">
        <f>IF($B162="","",IF(EQ162="out",-(EU162*$I162*(2*ABS(ET162)/Air!$D$14)^0.5),(EU162*$I162*(2*ABS(ET162)/Air!$C$14)^0.5)))</f>
        <v/>
      </c>
      <c r="EW162" s="32" t="str">
        <f t="shared" si="273"/>
        <v/>
      </c>
      <c r="EX162" s="259" t="str">
        <f t="shared" si="310"/>
        <v/>
      </c>
    </row>
    <row r="163" spans="1:154" customFormat="1" x14ac:dyDescent="0.2">
      <c r="A163" s="61"/>
      <c r="B163" s="247"/>
      <c r="C163" s="247"/>
      <c r="D163" s="247"/>
      <c r="E163" s="247"/>
      <c r="F163" s="247"/>
      <c r="G163" s="239"/>
      <c r="H163" s="239"/>
      <c r="I163" s="239"/>
      <c r="J163" s="239"/>
      <c r="K163" s="239"/>
      <c r="L163" s="62"/>
      <c r="M163" s="247"/>
      <c r="N163" s="247"/>
      <c r="O163" s="63"/>
      <c r="P163" s="92" t="str">
        <f t="shared" si="274"/>
        <v/>
      </c>
      <c r="Q163" s="93" t="str">
        <f t="shared" si="227"/>
        <v/>
      </c>
      <c r="R163" s="99" t="str">
        <f t="shared" si="275"/>
        <v/>
      </c>
      <c r="S163" s="100" t="str">
        <f t="shared" si="276"/>
        <v/>
      </c>
      <c r="T163" s="95" t="str">
        <f t="shared" si="277"/>
        <v/>
      </c>
      <c r="U163" s="231"/>
      <c r="V163" s="124" t="str">
        <f t="shared" si="278"/>
        <v/>
      </c>
      <c r="W163" s="125" t="str">
        <f t="shared" si="222"/>
        <v/>
      </c>
      <c r="X163" s="126" t="str">
        <f t="shared" si="279"/>
        <v/>
      </c>
      <c r="Y163" s="126" t="str">
        <f>IF($B163="","",VLOOKUP(X163,Depth!$A$4:$B$1004,2,1))</f>
        <v/>
      </c>
      <c r="Z163" s="127" t="str">
        <f t="shared" si="223"/>
        <v/>
      </c>
      <c r="AA163" s="128" t="str">
        <f t="shared" si="224"/>
        <v/>
      </c>
      <c r="AB163" s="129" t="str">
        <f t="shared" si="280"/>
        <v/>
      </c>
      <c r="AC163" s="129" t="str">
        <f t="shared" si="225"/>
        <v/>
      </c>
      <c r="AD163" s="31" t="str">
        <f t="shared" si="281"/>
        <v/>
      </c>
      <c r="AE163" s="128" t="str">
        <f t="shared" si="282"/>
        <v/>
      </c>
      <c r="AF163" s="130" t="str">
        <f t="shared" si="283"/>
        <v/>
      </c>
      <c r="AG163" s="122" t="str">
        <f t="shared" si="284"/>
        <v/>
      </c>
      <c r="AH163" s="131" t="str">
        <f t="shared" si="226"/>
        <v/>
      </c>
      <c r="AI163" s="132" t="str">
        <f t="shared" si="285"/>
        <v/>
      </c>
      <c r="AJ163" s="128"/>
      <c r="AK163" s="159" t="str">
        <f t="shared" si="286"/>
        <v/>
      </c>
      <c r="AL163" s="128" t="str">
        <f t="shared" si="287"/>
        <v/>
      </c>
      <c r="AM163" s="128" t="str">
        <f t="shared" si="288"/>
        <v/>
      </c>
      <c r="AN163" s="128" t="str">
        <f t="shared" si="289"/>
        <v/>
      </c>
      <c r="AO163" s="128" t="str">
        <f t="shared" si="228"/>
        <v/>
      </c>
      <c r="AP163" s="160" t="str">
        <f t="shared" si="290"/>
        <v/>
      </c>
      <c r="AQ163" s="31"/>
      <c r="AR163" s="174" t="str">
        <f>IF($B163="","",Air!$C$17*((J163-K163)/10)^Air!$C$28)</f>
        <v/>
      </c>
      <c r="AS163" s="36" t="str">
        <f>IF($B163="","",IF(E$8=B163,E$7,Air!$C$14/2*AR163^2))</f>
        <v/>
      </c>
      <c r="AT163" s="32" t="str">
        <f t="shared" si="291"/>
        <v/>
      </c>
      <c r="AU163" s="32" t="str">
        <f t="shared" si="292"/>
        <v/>
      </c>
      <c r="AV163" s="32" t="str">
        <f>IF($B163="","",Air!$I$11-AU163*Air!$C$14*Air!$I$10-AS163)</f>
        <v/>
      </c>
      <c r="AW163" s="175" t="str">
        <f t="shared" si="293"/>
        <v/>
      </c>
      <c r="AX163" s="175" t="str">
        <f>IF($B163="","",AW163*Air!$C$14*Air!$I$10)</f>
        <v/>
      </c>
      <c r="AY163" s="176" t="str">
        <f>IF($B163="","",AW163*Air!$D$14*Air!$I$10)</f>
        <v/>
      </c>
      <c r="AZ163" s="62"/>
      <c r="BA163" s="250" t="str">
        <f t="shared" si="229"/>
        <v/>
      </c>
      <c r="BB163" s="128" t="str">
        <f t="shared" si="294"/>
        <v/>
      </c>
      <c r="BC163" s="31" t="str">
        <f t="shared" si="295"/>
        <v/>
      </c>
      <c r="BD163" s="251" t="str">
        <f>IF($B163="","",$AO163*ABS(BC163)/Air!$M$8)</f>
        <v/>
      </c>
      <c r="BE163" s="31" t="str">
        <f t="shared" si="230"/>
        <v/>
      </c>
      <c r="BF163" s="251" t="str">
        <f>IF($B163="","",$AO163*ABS($AF163-BC163)/Air!$M$8)</f>
        <v/>
      </c>
      <c r="BG163" s="31" t="str">
        <f t="shared" si="231"/>
        <v/>
      </c>
      <c r="BH163" s="252" t="str">
        <f t="shared" si="232"/>
        <v/>
      </c>
      <c r="BI163" s="32" t="str">
        <f>IF($B163="","",(($AF163-BC163)/ABS($AF163-BC163))*Air!$D$14*BH163/2*(($AF163-BC163)^2)*$AI163*$C163)</f>
        <v/>
      </c>
      <c r="BJ163" s="32" t="str">
        <f>IF($B163="","",(-BC163/ABS(BC163))*Air!$D$14*BE163/8*(BC163^2)*$AM163*$C163)</f>
        <v/>
      </c>
      <c r="BK163" s="32" t="str">
        <f>IF($B163="","",$AK163*$C163*$E163*Air!$D$14*Air!$I$10)</f>
        <v/>
      </c>
      <c r="BL163" s="32" t="str">
        <f t="shared" si="296"/>
        <v/>
      </c>
      <c r="BM163" s="32" t="str">
        <f t="shared" si="233"/>
        <v/>
      </c>
      <c r="BN163" s="32" t="str">
        <f t="shared" si="297"/>
        <v/>
      </c>
      <c r="BO163" s="254" t="str">
        <f t="shared" si="234"/>
        <v/>
      </c>
      <c r="BP163" s="243"/>
      <c r="BQ163" s="243"/>
      <c r="BR163" s="32" t="str">
        <f t="shared" si="235"/>
        <v/>
      </c>
      <c r="BS163" s="243" t="str">
        <f t="shared" si="236"/>
        <v/>
      </c>
      <c r="BT163" s="243" t="str">
        <f>IF($B163="","",IF(BO163="out",-(BS163*$I163*(2*ABS(BR163)/Air!$D$14)^0.5),(BS163*$I163*(2*ABS(BR163)/Air!$C$14)^0.5)))</f>
        <v/>
      </c>
      <c r="BU163" s="32" t="str">
        <f t="shared" si="237"/>
        <v/>
      </c>
      <c r="BV163" s="217" t="str">
        <f t="shared" si="298"/>
        <v/>
      </c>
      <c r="BW163" s="31" t="str">
        <f t="shared" si="238"/>
        <v/>
      </c>
      <c r="BX163" s="251" t="str">
        <f>IF($B163="","",$AO163*ABS(BW163)/Air!$M$8)</f>
        <v/>
      </c>
      <c r="BY163" s="31" t="str">
        <f t="shared" si="239"/>
        <v/>
      </c>
      <c r="BZ163" s="251" t="str">
        <f>IF($B163="","",$AO163*ABS($AF163-BW163)/Air!$M$8)</f>
        <v/>
      </c>
      <c r="CA163" s="31" t="str">
        <f t="shared" si="240"/>
        <v/>
      </c>
      <c r="CB163" s="31" t="str">
        <f t="shared" si="241"/>
        <v/>
      </c>
      <c r="CC163" s="32" t="str">
        <f>IF($B163="","",(($AF163-BW163)/ABS($AF163-BW163))*Air!$D$14*CB163/2*(($AF163-BW163)^2)*$AI163*$C163)</f>
        <v/>
      </c>
      <c r="CD163" s="32" t="str">
        <f>IF($B163="","",(-BW163/ABS(BW163))*Air!$D$14*BY163/8*(BW163^2)*$AM163*$C163)</f>
        <v/>
      </c>
      <c r="CE163" s="32" t="str">
        <f>IF($B163="","",$AK163*$C163*$E163*Air!$D$14*Air!$I$10)</f>
        <v/>
      </c>
      <c r="CF163" s="32" t="str">
        <f t="shared" si="299"/>
        <v/>
      </c>
      <c r="CG163" s="32" t="str">
        <f t="shared" si="242"/>
        <v/>
      </c>
      <c r="CH163" s="32" t="str">
        <f t="shared" si="300"/>
        <v/>
      </c>
      <c r="CI163" s="254" t="str">
        <f t="shared" si="243"/>
        <v/>
      </c>
      <c r="CJ163" s="243"/>
      <c r="CK163" s="243"/>
      <c r="CL163" s="32" t="str">
        <f t="shared" si="244"/>
        <v/>
      </c>
      <c r="CM163" s="243" t="str">
        <f t="shared" si="245"/>
        <v/>
      </c>
      <c r="CN163" s="243" t="str">
        <f>IF($B163="","",IF(CI163="out",-(CM163*$I163*(2*ABS(CL163)/Air!$D$14)^0.5),(CM163*$I163*(2*ABS(CL163)/Air!$C$14)^0.5)))</f>
        <v/>
      </c>
      <c r="CO163" s="32" t="str">
        <f t="shared" si="246"/>
        <v/>
      </c>
      <c r="CP163" s="217" t="str">
        <f t="shared" si="301"/>
        <v/>
      </c>
      <c r="CQ163" s="31" t="str">
        <f t="shared" si="247"/>
        <v/>
      </c>
      <c r="CR163" s="251" t="str">
        <f>IF($B163="","",$AO163*ABS(CQ163)/Air!$M$8)</f>
        <v/>
      </c>
      <c r="CS163" s="31" t="str">
        <f t="shared" si="248"/>
        <v/>
      </c>
      <c r="CT163" s="251" t="str">
        <f>IF($B163="","",$AO163*ABS($AF163-CQ163)/Air!$M$8)</f>
        <v/>
      </c>
      <c r="CU163" s="31" t="str">
        <f t="shared" si="249"/>
        <v/>
      </c>
      <c r="CV163" s="31" t="str">
        <f t="shared" si="250"/>
        <v/>
      </c>
      <c r="CW163" s="32" t="str">
        <f>IF($B163="","",(($AF163-CQ163)/ABS($AF163-CQ163))*Air!$D$14*CV163/2*(($AF163-CQ163)^2)*$AI163*$C163)</f>
        <v/>
      </c>
      <c r="CX163" s="32" t="str">
        <f>IF($B163="","",(-CQ163/ABS(CQ163))*Air!$D$14*CS163/8*(CQ163^2)*$AM163*$C163)</f>
        <v/>
      </c>
      <c r="CY163" s="32" t="str">
        <f>IF($B163="","",$AK163*$C163*$E163*Air!$D$14*Air!$I$10)</f>
        <v/>
      </c>
      <c r="CZ163" s="32" t="str">
        <f t="shared" si="302"/>
        <v/>
      </c>
      <c r="DA163" s="32" t="str">
        <f t="shared" si="251"/>
        <v/>
      </c>
      <c r="DB163" s="32" t="str">
        <f t="shared" si="303"/>
        <v/>
      </c>
      <c r="DC163" s="254" t="str">
        <f t="shared" si="252"/>
        <v/>
      </c>
      <c r="DD163" s="243"/>
      <c r="DE163" s="243"/>
      <c r="DF163" s="32" t="str">
        <f t="shared" si="253"/>
        <v/>
      </c>
      <c r="DG163" s="243" t="str">
        <f t="shared" si="254"/>
        <v/>
      </c>
      <c r="DH163" s="243" t="str">
        <f>IF($B163="","",IF(DC163="out",-(DG163*$I163*(2*ABS(DF163)/Air!$D$14)^0.5),(DG163*$I163*(2*ABS(DF163)/Air!$C$14)^0.5)))</f>
        <v/>
      </c>
      <c r="DI163" s="32" t="str">
        <f t="shared" si="255"/>
        <v/>
      </c>
      <c r="DJ163" s="217" t="str">
        <f t="shared" si="304"/>
        <v/>
      </c>
      <c r="DK163" s="31" t="str">
        <f t="shared" si="256"/>
        <v/>
      </c>
      <c r="DL163" s="251" t="str">
        <f>IF($B163="","",$AO163*ABS(DK163)/Air!$M$8)</f>
        <v/>
      </c>
      <c r="DM163" s="31" t="str">
        <f t="shared" si="257"/>
        <v/>
      </c>
      <c r="DN163" s="251" t="str">
        <f>IF($B163="","",$AO163*ABS($AF163-DK163)/Air!$M$8)</f>
        <v/>
      </c>
      <c r="DO163" s="31" t="str">
        <f t="shared" si="258"/>
        <v/>
      </c>
      <c r="DP163" s="31" t="str">
        <f t="shared" si="259"/>
        <v/>
      </c>
      <c r="DQ163" s="32" t="str">
        <f>IF($B163="","",(($AF163-DK163)/ABS($AF163-DK163))*Air!$D$14*DP163/2*(($AF163-DK163)^2)*$AI163*$C163)</f>
        <v/>
      </c>
      <c r="DR163" s="32" t="str">
        <f>IF($B163="","",(-DK163/ABS(DK163))*Air!$D$14*DM163/8*(DK163^2)*$AM163*$C163)</f>
        <v/>
      </c>
      <c r="DS163" s="32" t="str">
        <f>IF($B163="","",$AK163*$C163*$E163*Air!$D$14*Air!$I$10)</f>
        <v/>
      </c>
      <c r="DT163" s="32" t="str">
        <f t="shared" si="305"/>
        <v/>
      </c>
      <c r="DU163" s="32" t="str">
        <f t="shared" si="260"/>
        <v/>
      </c>
      <c r="DV163" s="32" t="str">
        <f t="shared" si="306"/>
        <v/>
      </c>
      <c r="DW163" s="254" t="str">
        <f t="shared" si="261"/>
        <v/>
      </c>
      <c r="DX163" s="243"/>
      <c r="DY163" s="243"/>
      <c r="DZ163" s="32" t="str">
        <f t="shared" si="262"/>
        <v/>
      </c>
      <c r="EA163" s="243" t="str">
        <f t="shared" si="263"/>
        <v/>
      </c>
      <c r="EB163" s="243" t="str">
        <f>IF($B163="","",IF(DW163="out",-(EA163*$I163*(2*ABS(DZ163)/Air!$D$14)^0.5),(EA163*$I163*(2*ABS(DZ163)/Air!$C$14)^0.5)))</f>
        <v/>
      </c>
      <c r="EC163" s="32" t="str">
        <f t="shared" si="264"/>
        <v/>
      </c>
      <c r="ED163" s="217" t="str">
        <f t="shared" si="307"/>
        <v/>
      </c>
      <c r="EE163" s="31" t="str">
        <f t="shared" si="265"/>
        <v/>
      </c>
      <c r="EF163" s="251" t="str">
        <f>IF($B163="","",$AO163*ABS(EE163)/Air!$M$8)</f>
        <v/>
      </c>
      <c r="EG163" s="31" t="str">
        <f t="shared" si="266"/>
        <v/>
      </c>
      <c r="EH163" s="251" t="str">
        <f>IF($B163="","",$AO163*ABS($AF163-EE163)/Air!$M$8)</f>
        <v/>
      </c>
      <c r="EI163" s="31" t="str">
        <f t="shared" si="267"/>
        <v/>
      </c>
      <c r="EJ163" s="31" t="str">
        <f t="shared" si="268"/>
        <v/>
      </c>
      <c r="EK163" s="32" t="str">
        <f>IF($B163="","",(($AF163-EE163)/ABS($AF163-EE163))*Air!$D$14*EJ163/2*(($AF163-EE163)^2)*$AI163*$C163)</f>
        <v/>
      </c>
      <c r="EL163" s="32" t="str">
        <f>IF($B163="","",(-EE163/ABS(EE163))*Air!$D$14*EG163/8*(EE163^2)*$AM163*$C163)</f>
        <v/>
      </c>
      <c r="EM163" s="32" t="str">
        <f>IF($B163="","",$AK163*$C163*$E163*Air!$D$14*Air!$I$10)</f>
        <v/>
      </c>
      <c r="EN163" s="32" t="str">
        <f t="shared" si="308"/>
        <v/>
      </c>
      <c r="EO163" s="32" t="str">
        <f t="shared" si="269"/>
        <v/>
      </c>
      <c r="EP163" s="32" t="str">
        <f t="shared" si="309"/>
        <v/>
      </c>
      <c r="EQ163" s="254" t="str">
        <f t="shared" si="270"/>
        <v/>
      </c>
      <c r="ER163" s="243"/>
      <c r="ES163" s="243"/>
      <c r="ET163" s="32" t="str">
        <f t="shared" si="271"/>
        <v/>
      </c>
      <c r="EU163" s="243" t="str">
        <f t="shared" si="272"/>
        <v/>
      </c>
      <c r="EV163" s="243" t="str">
        <f>IF($B163="","",IF(EQ163="out",-(EU163*$I163*(2*ABS(ET163)/Air!$D$14)^0.5),(EU163*$I163*(2*ABS(ET163)/Air!$C$14)^0.5)))</f>
        <v/>
      </c>
      <c r="EW163" s="32" t="str">
        <f t="shared" si="273"/>
        <v/>
      </c>
      <c r="EX163" s="259" t="str">
        <f t="shared" si="310"/>
        <v/>
      </c>
    </row>
    <row r="164" spans="1:154" customFormat="1" x14ac:dyDescent="0.2">
      <c r="A164" s="61"/>
      <c r="B164" s="247"/>
      <c r="C164" s="247"/>
      <c r="D164" s="247"/>
      <c r="E164" s="247"/>
      <c r="F164" s="247"/>
      <c r="G164" s="239"/>
      <c r="H164" s="239"/>
      <c r="I164" s="239"/>
      <c r="J164" s="239"/>
      <c r="K164" s="239"/>
      <c r="L164" s="62"/>
      <c r="M164" s="247"/>
      <c r="N164" s="247"/>
      <c r="O164" s="63"/>
      <c r="P164" s="92" t="str">
        <f t="shared" si="274"/>
        <v/>
      </c>
      <c r="Q164" s="93" t="str">
        <f t="shared" si="227"/>
        <v/>
      </c>
      <c r="R164" s="99" t="str">
        <f t="shared" si="275"/>
        <v/>
      </c>
      <c r="S164" s="100" t="str">
        <f t="shared" si="276"/>
        <v/>
      </c>
      <c r="T164" s="95" t="str">
        <f t="shared" si="277"/>
        <v/>
      </c>
      <c r="U164" s="231"/>
      <c r="V164" s="124" t="str">
        <f t="shared" si="278"/>
        <v/>
      </c>
      <c r="W164" s="125" t="str">
        <f t="shared" si="222"/>
        <v/>
      </c>
      <c r="X164" s="126" t="str">
        <f t="shared" si="279"/>
        <v/>
      </c>
      <c r="Y164" s="126" t="str">
        <f>IF($B164="","",VLOOKUP(X164,Depth!$A$4:$B$1004,2,1))</f>
        <v/>
      </c>
      <c r="Z164" s="127" t="str">
        <f t="shared" si="223"/>
        <v/>
      </c>
      <c r="AA164" s="128" t="str">
        <f t="shared" si="224"/>
        <v/>
      </c>
      <c r="AB164" s="129" t="str">
        <f t="shared" si="280"/>
        <v/>
      </c>
      <c r="AC164" s="129" t="str">
        <f t="shared" si="225"/>
        <v/>
      </c>
      <c r="AD164" s="31" t="str">
        <f t="shared" si="281"/>
        <v/>
      </c>
      <c r="AE164" s="128" t="str">
        <f t="shared" si="282"/>
        <v/>
      </c>
      <c r="AF164" s="130" t="str">
        <f t="shared" si="283"/>
        <v/>
      </c>
      <c r="AG164" s="122" t="str">
        <f t="shared" si="284"/>
        <v/>
      </c>
      <c r="AH164" s="131" t="str">
        <f t="shared" si="226"/>
        <v/>
      </c>
      <c r="AI164" s="132" t="str">
        <f t="shared" si="285"/>
        <v/>
      </c>
      <c r="AJ164" s="128"/>
      <c r="AK164" s="159" t="str">
        <f t="shared" si="286"/>
        <v/>
      </c>
      <c r="AL164" s="128" t="str">
        <f t="shared" si="287"/>
        <v/>
      </c>
      <c r="AM164" s="128" t="str">
        <f t="shared" si="288"/>
        <v/>
      </c>
      <c r="AN164" s="128" t="str">
        <f t="shared" si="289"/>
        <v/>
      </c>
      <c r="AO164" s="128" t="str">
        <f t="shared" si="228"/>
        <v/>
      </c>
      <c r="AP164" s="160" t="str">
        <f t="shared" si="290"/>
        <v/>
      </c>
      <c r="AQ164" s="31"/>
      <c r="AR164" s="174" t="str">
        <f>IF($B164="","",Air!$C$17*((J164-K164)/10)^Air!$C$28)</f>
        <v/>
      </c>
      <c r="AS164" s="36" t="str">
        <f>IF($B164="","",IF(E$8=B164,E$7,Air!$C$14/2*AR164^2))</f>
        <v/>
      </c>
      <c r="AT164" s="32" t="str">
        <f t="shared" si="291"/>
        <v/>
      </c>
      <c r="AU164" s="32" t="str">
        <f t="shared" si="292"/>
        <v/>
      </c>
      <c r="AV164" s="32" t="str">
        <f>IF($B164="","",Air!$I$11-AU164*Air!$C$14*Air!$I$10-AS164)</f>
        <v/>
      </c>
      <c r="AW164" s="175" t="str">
        <f t="shared" si="293"/>
        <v/>
      </c>
      <c r="AX164" s="175" t="str">
        <f>IF($B164="","",AW164*Air!$C$14*Air!$I$10)</f>
        <v/>
      </c>
      <c r="AY164" s="176" t="str">
        <f>IF($B164="","",AW164*Air!$D$14*Air!$I$10)</f>
        <v/>
      </c>
      <c r="AZ164" s="62"/>
      <c r="BA164" s="250" t="str">
        <f t="shared" si="229"/>
        <v/>
      </c>
      <c r="BB164" s="128" t="str">
        <f t="shared" si="294"/>
        <v/>
      </c>
      <c r="BC164" s="31" t="str">
        <f t="shared" si="295"/>
        <v/>
      </c>
      <c r="BD164" s="251" t="str">
        <f>IF($B164="","",$AO164*ABS(BC164)/Air!$M$8)</f>
        <v/>
      </c>
      <c r="BE164" s="31" t="str">
        <f t="shared" si="230"/>
        <v/>
      </c>
      <c r="BF164" s="251" t="str">
        <f>IF($B164="","",$AO164*ABS($AF164-BC164)/Air!$M$8)</f>
        <v/>
      </c>
      <c r="BG164" s="31" t="str">
        <f t="shared" si="231"/>
        <v/>
      </c>
      <c r="BH164" s="252" t="str">
        <f t="shared" si="232"/>
        <v/>
      </c>
      <c r="BI164" s="32" t="str">
        <f>IF($B164="","",(($AF164-BC164)/ABS($AF164-BC164))*Air!$D$14*BH164/2*(($AF164-BC164)^2)*$AI164*$C164)</f>
        <v/>
      </c>
      <c r="BJ164" s="32" t="str">
        <f>IF($B164="","",(-BC164/ABS(BC164))*Air!$D$14*BE164/8*(BC164^2)*$AM164*$C164)</f>
        <v/>
      </c>
      <c r="BK164" s="32" t="str">
        <f>IF($B164="","",$AK164*$C164*$E164*Air!$D$14*Air!$I$10)</f>
        <v/>
      </c>
      <c r="BL164" s="32" t="str">
        <f t="shared" si="296"/>
        <v/>
      </c>
      <c r="BM164" s="32" t="str">
        <f t="shared" si="233"/>
        <v/>
      </c>
      <c r="BN164" s="32" t="str">
        <f t="shared" si="297"/>
        <v/>
      </c>
      <c r="BO164" s="254" t="str">
        <f t="shared" si="234"/>
        <v/>
      </c>
      <c r="BP164" s="243"/>
      <c r="BQ164" s="243"/>
      <c r="BR164" s="32" t="str">
        <f t="shared" si="235"/>
        <v/>
      </c>
      <c r="BS164" s="243" t="str">
        <f t="shared" si="236"/>
        <v/>
      </c>
      <c r="BT164" s="243" t="str">
        <f>IF($B164="","",IF(BO164="out",-(BS164*$I164*(2*ABS(BR164)/Air!$D$14)^0.5),(BS164*$I164*(2*ABS(BR164)/Air!$C$14)^0.5)))</f>
        <v/>
      </c>
      <c r="BU164" s="32" t="str">
        <f t="shared" si="237"/>
        <v/>
      </c>
      <c r="BV164" s="217" t="str">
        <f t="shared" si="298"/>
        <v/>
      </c>
      <c r="BW164" s="31" t="str">
        <f t="shared" si="238"/>
        <v/>
      </c>
      <c r="BX164" s="251" t="str">
        <f>IF($B164="","",$AO164*ABS(BW164)/Air!$M$8)</f>
        <v/>
      </c>
      <c r="BY164" s="31" t="str">
        <f t="shared" si="239"/>
        <v/>
      </c>
      <c r="BZ164" s="251" t="str">
        <f>IF($B164="","",$AO164*ABS($AF164-BW164)/Air!$M$8)</f>
        <v/>
      </c>
      <c r="CA164" s="31" t="str">
        <f t="shared" si="240"/>
        <v/>
      </c>
      <c r="CB164" s="31" t="str">
        <f t="shared" si="241"/>
        <v/>
      </c>
      <c r="CC164" s="32" t="str">
        <f>IF($B164="","",(($AF164-BW164)/ABS($AF164-BW164))*Air!$D$14*CB164/2*(($AF164-BW164)^2)*$AI164*$C164)</f>
        <v/>
      </c>
      <c r="CD164" s="32" t="str">
        <f>IF($B164="","",(-BW164/ABS(BW164))*Air!$D$14*BY164/8*(BW164^2)*$AM164*$C164)</f>
        <v/>
      </c>
      <c r="CE164" s="32" t="str">
        <f>IF($B164="","",$AK164*$C164*$E164*Air!$D$14*Air!$I$10)</f>
        <v/>
      </c>
      <c r="CF164" s="32" t="str">
        <f t="shared" si="299"/>
        <v/>
      </c>
      <c r="CG164" s="32" t="str">
        <f t="shared" si="242"/>
        <v/>
      </c>
      <c r="CH164" s="32" t="str">
        <f t="shared" si="300"/>
        <v/>
      </c>
      <c r="CI164" s="254" t="str">
        <f t="shared" si="243"/>
        <v/>
      </c>
      <c r="CJ164" s="243"/>
      <c r="CK164" s="243"/>
      <c r="CL164" s="32" t="str">
        <f t="shared" si="244"/>
        <v/>
      </c>
      <c r="CM164" s="243" t="str">
        <f t="shared" si="245"/>
        <v/>
      </c>
      <c r="CN164" s="243" t="str">
        <f>IF($B164="","",IF(CI164="out",-(CM164*$I164*(2*ABS(CL164)/Air!$D$14)^0.5),(CM164*$I164*(2*ABS(CL164)/Air!$C$14)^0.5)))</f>
        <v/>
      </c>
      <c r="CO164" s="32" t="str">
        <f t="shared" si="246"/>
        <v/>
      </c>
      <c r="CP164" s="217" t="str">
        <f t="shared" si="301"/>
        <v/>
      </c>
      <c r="CQ164" s="31" t="str">
        <f t="shared" si="247"/>
        <v/>
      </c>
      <c r="CR164" s="251" t="str">
        <f>IF($B164="","",$AO164*ABS(CQ164)/Air!$M$8)</f>
        <v/>
      </c>
      <c r="CS164" s="31" t="str">
        <f t="shared" si="248"/>
        <v/>
      </c>
      <c r="CT164" s="251" t="str">
        <f>IF($B164="","",$AO164*ABS($AF164-CQ164)/Air!$M$8)</f>
        <v/>
      </c>
      <c r="CU164" s="31" t="str">
        <f t="shared" si="249"/>
        <v/>
      </c>
      <c r="CV164" s="31" t="str">
        <f t="shared" si="250"/>
        <v/>
      </c>
      <c r="CW164" s="32" t="str">
        <f>IF($B164="","",(($AF164-CQ164)/ABS($AF164-CQ164))*Air!$D$14*CV164/2*(($AF164-CQ164)^2)*$AI164*$C164)</f>
        <v/>
      </c>
      <c r="CX164" s="32" t="str">
        <f>IF($B164="","",(-CQ164/ABS(CQ164))*Air!$D$14*CS164/8*(CQ164^2)*$AM164*$C164)</f>
        <v/>
      </c>
      <c r="CY164" s="32" t="str">
        <f>IF($B164="","",$AK164*$C164*$E164*Air!$D$14*Air!$I$10)</f>
        <v/>
      </c>
      <c r="CZ164" s="32" t="str">
        <f t="shared" si="302"/>
        <v/>
      </c>
      <c r="DA164" s="32" t="str">
        <f t="shared" si="251"/>
        <v/>
      </c>
      <c r="DB164" s="32" t="str">
        <f t="shared" si="303"/>
        <v/>
      </c>
      <c r="DC164" s="254" t="str">
        <f t="shared" si="252"/>
        <v/>
      </c>
      <c r="DD164" s="243"/>
      <c r="DE164" s="243"/>
      <c r="DF164" s="32" t="str">
        <f t="shared" si="253"/>
        <v/>
      </c>
      <c r="DG164" s="243" t="str">
        <f t="shared" si="254"/>
        <v/>
      </c>
      <c r="DH164" s="243" t="str">
        <f>IF($B164="","",IF(DC164="out",-(DG164*$I164*(2*ABS(DF164)/Air!$D$14)^0.5),(DG164*$I164*(2*ABS(DF164)/Air!$C$14)^0.5)))</f>
        <v/>
      </c>
      <c r="DI164" s="32" t="str">
        <f t="shared" si="255"/>
        <v/>
      </c>
      <c r="DJ164" s="217" t="str">
        <f t="shared" si="304"/>
        <v/>
      </c>
      <c r="DK164" s="31" t="str">
        <f t="shared" si="256"/>
        <v/>
      </c>
      <c r="DL164" s="251" t="str">
        <f>IF($B164="","",$AO164*ABS(DK164)/Air!$M$8)</f>
        <v/>
      </c>
      <c r="DM164" s="31" t="str">
        <f t="shared" si="257"/>
        <v/>
      </c>
      <c r="DN164" s="251" t="str">
        <f>IF($B164="","",$AO164*ABS($AF164-DK164)/Air!$M$8)</f>
        <v/>
      </c>
      <c r="DO164" s="31" t="str">
        <f t="shared" si="258"/>
        <v/>
      </c>
      <c r="DP164" s="31" t="str">
        <f t="shared" si="259"/>
        <v/>
      </c>
      <c r="DQ164" s="32" t="str">
        <f>IF($B164="","",(($AF164-DK164)/ABS($AF164-DK164))*Air!$D$14*DP164/2*(($AF164-DK164)^2)*$AI164*$C164)</f>
        <v/>
      </c>
      <c r="DR164" s="32" t="str">
        <f>IF($B164="","",(-DK164/ABS(DK164))*Air!$D$14*DM164/8*(DK164^2)*$AM164*$C164)</f>
        <v/>
      </c>
      <c r="DS164" s="32" t="str">
        <f>IF($B164="","",$AK164*$C164*$E164*Air!$D$14*Air!$I$10)</f>
        <v/>
      </c>
      <c r="DT164" s="32" t="str">
        <f t="shared" si="305"/>
        <v/>
      </c>
      <c r="DU164" s="32" t="str">
        <f t="shared" si="260"/>
        <v/>
      </c>
      <c r="DV164" s="32" t="str">
        <f t="shared" si="306"/>
        <v/>
      </c>
      <c r="DW164" s="254" t="str">
        <f t="shared" si="261"/>
        <v/>
      </c>
      <c r="DX164" s="243"/>
      <c r="DY164" s="243"/>
      <c r="DZ164" s="32" t="str">
        <f t="shared" si="262"/>
        <v/>
      </c>
      <c r="EA164" s="243" t="str">
        <f t="shared" si="263"/>
        <v/>
      </c>
      <c r="EB164" s="243" t="str">
        <f>IF($B164="","",IF(DW164="out",-(EA164*$I164*(2*ABS(DZ164)/Air!$D$14)^0.5),(EA164*$I164*(2*ABS(DZ164)/Air!$C$14)^0.5)))</f>
        <v/>
      </c>
      <c r="EC164" s="32" t="str">
        <f t="shared" si="264"/>
        <v/>
      </c>
      <c r="ED164" s="217" t="str">
        <f t="shared" si="307"/>
        <v/>
      </c>
      <c r="EE164" s="31" t="str">
        <f t="shared" si="265"/>
        <v/>
      </c>
      <c r="EF164" s="251" t="str">
        <f>IF($B164="","",$AO164*ABS(EE164)/Air!$M$8)</f>
        <v/>
      </c>
      <c r="EG164" s="31" t="str">
        <f t="shared" si="266"/>
        <v/>
      </c>
      <c r="EH164" s="251" t="str">
        <f>IF($B164="","",$AO164*ABS($AF164-EE164)/Air!$M$8)</f>
        <v/>
      </c>
      <c r="EI164" s="31" t="str">
        <f t="shared" si="267"/>
        <v/>
      </c>
      <c r="EJ164" s="31" t="str">
        <f t="shared" si="268"/>
        <v/>
      </c>
      <c r="EK164" s="32" t="str">
        <f>IF($B164="","",(($AF164-EE164)/ABS($AF164-EE164))*Air!$D$14*EJ164/2*(($AF164-EE164)^2)*$AI164*$C164)</f>
        <v/>
      </c>
      <c r="EL164" s="32" t="str">
        <f>IF($B164="","",(-EE164/ABS(EE164))*Air!$D$14*EG164/8*(EE164^2)*$AM164*$C164)</f>
        <v/>
      </c>
      <c r="EM164" s="32" t="str">
        <f>IF($B164="","",$AK164*$C164*$E164*Air!$D$14*Air!$I$10)</f>
        <v/>
      </c>
      <c r="EN164" s="32" t="str">
        <f t="shared" si="308"/>
        <v/>
      </c>
      <c r="EO164" s="32" t="str">
        <f t="shared" si="269"/>
        <v/>
      </c>
      <c r="EP164" s="32" t="str">
        <f t="shared" si="309"/>
        <v/>
      </c>
      <c r="EQ164" s="254" t="str">
        <f t="shared" si="270"/>
        <v/>
      </c>
      <c r="ER164" s="243"/>
      <c r="ES164" s="243"/>
      <c r="ET164" s="32" t="str">
        <f t="shared" si="271"/>
        <v/>
      </c>
      <c r="EU164" s="243" t="str">
        <f t="shared" si="272"/>
        <v/>
      </c>
      <c r="EV164" s="243" t="str">
        <f>IF($B164="","",IF(EQ164="out",-(EU164*$I164*(2*ABS(ET164)/Air!$D$14)^0.5),(EU164*$I164*(2*ABS(ET164)/Air!$C$14)^0.5)))</f>
        <v/>
      </c>
      <c r="EW164" s="32" t="str">
        <f t="shared" si="273"/>
        <v/>
      </c>
      <c r="EX164" s="259" t="str">
        <f t="shared" si="310"/>
        <v/>
      </c>
    </row>
    <row r="165" spans="1:154" customFormat="1" x14ac:dyDescent="0.2">
      <c r="A165" s="61"/>
      <c r="B165" s="247"/>
      <c r="C165" s="247"/>
      <c r="D165" s="247"/>
      <c r="E165" s="247"/>
      <c r="F165" s="247"/>
      <c r="G165" s="239"/>
      <c r="H165" s="239"/>
      <c r="I165" s="239"/>
      <c r="J165" s="239"/>
      <c r="K165" s="239"/>
      <c r="L165" s="62"/>
      <c r="M165" s="247"/>
      <c r="N165" s="247"/>
      <c r="O165" s="63"/>
      <c r="P165" s="92" t="str">
        <f t="shared" si="274"/>
        <v/>
      </c>
      <c r="Q165" s="93" t="str">
        <f t="shared" si="227"/>
        <v/>
      </c>
      <c r="R165" s="99" t="str">
        <f t="shared" si="275"/>
        <v/>
      </c>
      <c r="S165" s="100" t="str">
        <f t="shared" si="276"/>
        <v/>
      </c>
      <c r="T165" s="95" t="str">
        <f t="shared" si="277"/>
        <v/>
      </c>
      <c r="U165" s="231"/>
      <c r="V165" s="124" t="str">
        <f t="shared" si="278"/>
        <v/>
      </c>
      <c r="W165" s="125" t="str">
        <f t="shared" si="222"/>
        <v/>
      </c>
      <c r="X165" s="126" t="str">
        <f t="shared" si="279"/>
        <v/>
      </c>
      <c r="Y165" s="126" t="str">
        <f>IF($B165="","",VLOOKUP(X165,Depth!$A$4:$B$1004,2,1))</f>
        <v/>
      </c>
      <c r="Z165" s="127" t="str">
        <f t="shared" si="223"/>
        <v/>
      </c>
      <c r="AA165" s="128" t="str">
        <f t="shared" si="224"/>
        <v/>
      </c>
      <c r="AB165" s="129" t="str">
        <f t="shared" si="280"/>
        <v/>
      </c>
      <c r="AC165" s="129" t="str">
        <f t="shared" si="225"/>
        <v/>
      </c>
      <c r="AD165" s="31" t="str">
        <f t="shared" si="281"/>
        <v/>
      </c>
      <c r="AE165" s="128" t="str">
        <f t="shared" si="282"/>
        <v/>
      </c>
      <c r="AF165" s="130" t="str">
        <f t="shared" si="283"/>
        <v/>
      </c>
      <c r="AG165" s="122" t="str">
        <f t="shared" si="284"/>
        <v/>
      </c>
      <c r="AH165" s="131" t="str">
        <f t="shared" si="226"/>
        <v/>
      </c>
      <c r="AI165" s="132" t="str">
        <f t="shared" si="285"/>
        <v/>
      </c>
      <c r="AJ165" s="128"/>
      <c r="AK165" s="159" t="str">
        <f t="shared" si="286"/>
        <v/>
      </c>
      <c r="AL165" s="128" t="str">
        <f t="shared" si="287"/>
        <v/>
      </c>
      <c r="AM165" s="128" t="str">
        <f t="shared" si="288"/>
        <v/>
      </c>
      <c r="AN165" s="128" t="str">
        <f t="shared" si="289"/>
        <v/>
      </c>
      <c r="AO165" s="128" t="str">
        <f t="shared" si="228"/>
        <v/>
      </c>
      <c r="AP165" s="160" t="str">
        <f t="shared" si="290"/>
        <v/>
      </c>
      <c r="AQ165" s="31"/>
      <c r="AR165" s="174" t="str">
        <f>IF($B165="","",Air!$C$17*((J165-K165)/10)^Air!$C$28)</f>
        <v/>
      </c>
      <c r="AS165" s="36" t="str">
        <f>IF($B165="","",IF(E$8=B165,E$7,Air!$C$14/2*AR165^2))</f>
        <v/>
      </c>
      <c r="AT165" s="32" t="str">
        <f t="shared" si="291"/>
        <v/>
      </c>
      <c r="AU165" s="32" t="str">
        <f t="shared" si="292"/>
        <v/>
      </c>
      <c r="AV165" s="32" t="str">
        <f>IF($B165="","",Air!$I$11-AU165*Air!$C$14*Air!$I$10-AS165)</f>
        <v/>
      </c>
      <c r="AW165" s="175" t="str">
        <f t="shared" si="293"/>
        <v/>
      </c>
      <c r="AX165" s="175" t="str">
        <f>IF($B165="","",AW165*Air!$C$14*Air!$I$10)</f>
        <v/>
      </c>
      <c r="AY165" s="176" t="str">
        <f>IF($B165="","",AW165*Air!$D$14*Air!$I$10)</f>
        <v/>
      </c>
      <c r="AZ165" s="62"/>
      <c r="BA165" s="250" t="str">
        <f t="shared" si="229"/>
        <v/>
      </c>
      <c r="BB165" s="128" t="str">
        <f t="shared" si="294"/>
        <v/>
      </c>
      <c r="BC165" s="31" t="str">
        <f t="shared" si="295"/>
        <v/>
      </c>
      <c r="BD165" s="251" t="str">
        <f>IF($B165="","",$AO165*ABS(BC165)/Air!$M$8)</f>
        <v/>
      </c>
      <c r="BE165" s="31" t="str">
        <f t="shared" si="230"/>
        <v/>
      </c>
      <c r="BF165" s="251" t="str">
        <f>IF($B165="","",$AO165*ABS($AF165-BC165)/Air!$M$8)</f>
        <v/>
      </c>
      <c r="BG165" s="31" t="str">
        <f t="shared" si="231"/>
        <v/>
      </c>
      <c r="BH165" s="252" t="str">
        <f t="shared" si="232"/>
        <v/>
      </c>
      <c r="BI165" s="32" t="str">
        <f>IF($B165="","",(($AF165-BC165)/ABS($AF165-BC165))*Air!$D$14*BH165/2*(($AF165-BC165)^2)*$AI165*$C165)</f>
        <v/>
      </c>
      <c r="BJ165" s="32" t="str">
        <f>IF($B165="","",(-BC165/ABS(BC165))*Air!$D$14*BE165/8*(BC165^2)*$AM165*$C165)</f>
        <v/>
      </c>
      <c r="BK165" s="32" t="str">
        <f>IF($B165="","",$AK165*$C165*$E165*Air!$D$14*Air!$I$10)</f>
        <v/>
      </c>
      <c r="BL165" s="32" t="str">
        <f t="shared" si="296"/>
        <v/>
      </c>
      <c r="BM165" s="32" t="str">
        <f t="shared" si="233"/>
        <v/>
      </c>
      <c r="BN165" s="32" t="str">
        <f t="shared" si="297"/>
        <v/>
      </c>
      <c r="BO165" s="254" t="str">
        <f t="shared" si="234"/>
        <v/>
      </c>
      <c r="BP165" s="243"/>
      <c r="BQ165" s="243"/>
      <c r="BR165" s="32" t="str">
        <f t="shared" si="235"/>
        <v/>
      </c>
      <c r="BS165" s="243" t="str">
        <f t="shared" si="236"/>
        <v/>
      </c>
      <c r="BT165" s="243" t="str">
        <f>IF($B165="","",IF(BO165="out",-(BS165*$I165*(2*ABS(BR165)/Air!$D$14)^0.5),(BS165*$I165*(2*ABS(BR165)/Air!$C$14)^0.5)))</f>
        <v/>
      </c>
      <c r="BU165" s="32" t="str">
        <f t="shared" si="237"/>
        <v/>
      </c>
      <c r="BV165" s="217" t="str">
        <f t="shared" si="298"/>
        <v/>
      </c>
      <c r="BW165" s="31" t="str">
        <f t="shared" si="238"/>
        <v/>
      </c>
      <c r="BX165" s="251" t="str">
        <f>IF($B165="","",$AO165*ABS(BW165)/Air!$M$8)</f>
        <v/>
      </c>
      <c r="BY165" s="31" t="str">
        <f t="shared" si="239"/>
        <v/>
      </c>
      <c r="BZ165" s="251" t="str">
        <f>IF($B165="","",$AO165*ABS($AF165-BW165)/Air!$M$8)</f>
        <v/>
      </c>
      <c r="CA165" s="31" t="str">
        <f t="shared" si="240"/>
        <v/>
      </c>
      <c r="CB165" s="31" t="str">
        <f t="shared" si="241"/>
        <v/>
      </c>
      <c r="CC165" s="32" t="str">
        <f>IF($B165="","",(($AF165-BW165)/ABS($AF165-BW165))*Air!$D$14*CB165/2*(($AF165-BW165)^2)*$AI165*$C165)</f>
        <v/>
      </c>
      <c r="CD165" s="32" t="str">
        <f>IF($B165="","",(-BW165/ABS(BW165))*Air!$D$14*BY165/8*(BW165^2)*$AM165*$C165)</f>
        <v/>
      </c>
      <c r="CE165" s="32" t="str">
        <f>IF($B165="","",$AK165*$C165*$E165*Air!$D$14*Air!$I$10)</f>
        <v/>
      </c>
      <c r="CF165" s="32" t="str">
        <f t="shared" si="299"/>
        <v/>
      </c>
      <c r="CG165" s="32" t="str">
        <f t="shared" si="242"/>
        <v/>
      </c>
      <c r="CH165" s="32" t="str">
        <f t="shared" si="300"/>
        <v/>
      </c>
      <c r="CI165" s="254" t="str">
        <f t="shared" si="243"/>
        <v/>
      </c>
      <c r="CJ165" s="243"/>
      <c r="CK165" s="243"/>
      <c r="CL165" s="32" t="str">
        <f t="shared" si="244"/>
        <v/>
      </c>
      <c r="CM165" s="243" t="str">
        <f t="shared" si="245"/>
        <v/>
      </c>
      <c r="CN165" s="243" t="str">
        <f>IF($B165="","",IF(CI165="out",-(CM165*$I165*(2*ABS(CL165)/Air!$D$14)^0.5),(CM165*$I165*(2*ABS(CL165)/Air!$C$14)^0.5)))</f>
        <v/>
      </c>
      <c r="CO165" s="32" t="str">
        <f t="shared" si="246"/>
        <v/>
      </c>
      <c r="CP165" s="217" t="str">
        <f t="shared" si="301"/>
        <v/>
      </c>
      <c r="CQ165" s="31" t="str">
        <f t="shared" si="247"/>
        <v/>
      </c>
      <c r="CR165" s="251" t="str">
        <f>IF($B165="","",$AO165*ABS(CQ165)/Air!$M$8)</f>
        <v/>
      </c>
      <c r="CS165" s="31" t="str">
        <f t="shared" si="248"/>
        <v/>
      </c>
      <c r="CT165" s="251" t="str">
        <f>IF($B165="","",$AO165*ABS($AF165-CQ165)/Air!$M$8)</f>
        <v/>
      </c>
      <c r="CU165" s="31" t="str">
        <f t="shared" si="249"/>
        <v/>
      </c>
      <c r="CV165" s="31" t="str">
        <f t="shared" si="250"/>
        <v/>
      </c>
      <c r="CW165" s="32" t="str">
        <f>IF($B165="","",(($AF165-CQ165)/ABS($AF165-CQ165))*Air!$D$14*CV165/2*(($AF165-CQ165)^2)*$AI165*$C165)</f>
        <v/>
      </c>
      <c r="CX165" s="32" t="str">
        <f>IF($B165="","",(-CQ165/ABS(CQ165))*Air!$D$14*CS165/8*(CQ165^2)*$AM165*$C165)</f>
        <v/>
      </c>
      <c r="CY165" s="32" t="str">
        <f>IF($B165="","",$AK165*$C165*$E165*Air!$D$14*Air!$I$10)</f>
        <v/>
      </c>
      <c r="CZ165" s="32" t="str">
        <f t="shared" si="302"/>
        <v/>
      </c>
      <c r="DA165" s="32" t="str">
        <f t="shared" si="251"/>
        <v/>
      </c>
      <c r="DB165" s="32" t="str">
        <f t="shared" si="303"/>
        <v/>
      </c>
      <c r="DC165" s="254" t="str">
        <f t="shared" si="252"/>
        <v/>
      </c>
      <c r="DD165" s="243"/>
      <c r="DE165" s="243"/>
      <c r="DF165" s="32" t="str">
        <f t="shared" si="253"/>
        <v/>
      </c>
      <c r="DG165" s="243" t="str">
        <f t="shared" si="254"/>
        <v/>
      </c>
      <c r="DH165" s="243" t="str">
        <f>IF($B165="","",IF(DC165="out",-(DG165*$I165*(2*ABS(DF165)/Air!$D$14)^0.5),(DG165*$I165*(2*ABS(DF165)/Air!$C$14)^0.5)))</f>
        <v/>
      </c>
      <c r="DI165" s="32" t="str">
        <f t="shared" si="255"/>
        <v/>
      </c>
      <c r="DJ165" s="217" t="str">
        <f t="shared" si="304"/>
        <v/>
      </c>
      <c r="DK165" s="31" t="str">
        <f t="shared" si="256"/>
        <v/>
      </c>
      <c r="DL165" s="251" t="str">
        <f>IF($B165="","",$AO165*ABS(DK165)/Air!$M$8)</f>
        <v/>
      </c>
      <c r="DM165" s="31" t="str">
        <f t="shared" si="257"/>
        <v/>
      </c>
      <c r="DN165" s="251" t="str">
        <f>IF($B165="","",$AO165*ABS($AF165-DK165)/Air!$M$8)</f>
        <v/>
      </c>
      <c r="DO165" s="31" t="str">
        <f t="shared" si="258"/>
        <v/>
      </c>
      <c r="DP165" s="31" t="str">
        <f t="shared" si="259"/>
        <v/>
      </c>
      <c r="DQ165" s="32" t="str">
        <f>IF($B165="","",(($AF165-DK165)/ABS($AF165-DK165))*Air!$D$14*DP165/2*(($AF165-DK165)^2)*$AI165*$C165)</f>
        <v/>
      </c>
      <c r="DR165" s="32" t="str">
        <f>IF($B165="","",(-DK165/ABS(DK165))*Air!$D$14*DM165/8*(DK165^2)*$AM165*$C165)</f>
        <v/>
      </c>
      <c r="DS165" s="32" t="str">
        <f>IF($B165="","",$AK165*$C165*$E165*Air!$D$14*Air!$I$10)</f>
        <v/>
      </c>
      <c r="DT165" s="32" t="str">
        <f t="shared" si="305"/>
        <v/>
      </c>
      <c r="DU165" s="32" t="str">
        <f t="shared" si="260"/>
        <v/>
      </c>
      <c r="DV165" s="32" t="str">
        <f t="shared" si="306"/>
        <v/>
      </c>
      <c r="DW165" s="254" t="str">
        <f t="shared" si="261"/>
        <v/>
      </c>
      <c r="DX165" s="243"/>
      <c r="DY165" s="243"/>
      <c r="DZ165" s="32" t="str">
        <f t="shared" si="262"/>
        <v/>
      </c>
      <c r="EA165" s="243" t="str">
        <f t="shared" si="263"/>
        <v/>
      </c>
      <c r="EB165" s="243" t="str">
        <f>IF($B165="","",IF(DW165="out",-(EA165*$I165*(2*ABS(DZ165)/Air!$D$14)^0.5),(EA165*$I165*(2*ABS(DZ165)/Air!$C$14)^0.5)))</f>
        <v/>
      </c>
      <c r="EC165" s="32" t="str">
        <f t="shared" si="264"/>
        <v/>
      </c>
      <c r="ED165" s="217" t="str">
        <f t="shared" si="307"/>
        <v/>
      </c>
      <c r="EE165" s="31" t="str">
        <f t="shared" si="265"/>
        <v/>
      </c>
      <c r="EF165" s="251" t="str">
        <f>IF($B165="","",$AO165*ABS(EE165)/Air!$M$8)</f>
        <v/>
      </c>
      <c r="EG165" s="31" t="str">
        <f t="shared" si="266"/>
        <v/>
      </c>
      <c r="EH165" s="251" t="str">
        <f>IF($B165="","",$AO165*ABS($AF165-EE165)/Air!$M$8)</f>
        <v/>
      </c>
      <c r="EI165" s="31" t="str">
        <f t="shared" si="267"/>
        <v/>
      </c>
      <c r="EJ165" s="31" t="str">
        <f t="shared" si="268"/>
        <v/>
      </c>
      <c r="EK165" s="32" t="str">
        <f>IF($B165="","",(($AF165-EE165)/ABS($AF165-EE165))*Air!$D$14*EJ165/2*(($AF165-EE165)^2)*$AI165*$C165)</f>
        <v/>
      </c>
      <c r="EL165" s="32" t="str">
        <f>IF($B165="","",(-EE165/ABS(EE165))*Air!$D$14*EG165/8*(EE165^2)*$AM165*$C165)</f>
        <v/>
      </c>
      <c r="EM165" s="32" t="str">
        <f>IF($B165="","",$AK165*$C165*$E165*Air!$D$14*Air!$I$10)</f>
        <v/>
      </c>
      <c r="EN165" s="32" t="str">
        <f t="shared" si="308"/>
        <v/>
      </c>
      <c r="EO165" s="32" t="str">
        <f t="shared" si="269"/>
        <v/>
      </c>
      <c r="EP165" s="32" t="str">
        <f t="shared" si="309"/>
        <v/>
      </c>
      <c r="EQ165" s="254" t="str">
        <f t="shared" si="270"/>
        <v/>
      </c>
      <c r="ER165" s="243"/>
      <c r="ES165" s="243"/>
      <c r="ET165" s="32" t="str">
        <f t="shared" si="271"/>
        <v/>
      </c>
      <c r="EU165" s="243" t="str">
        <f t="shared" si="272"/>
        <v/>
      </c>
      <c r="EV165" s="243" t="str">
        <f>IF($B165="","",IF(EQ165="out",-(EU165*$I165*(2*ABS(ET165)/Air!$D$14)^0.5),(EU165*$I165*(2*ABS(ET165)/Air!$C$14)^0.5)))</f>
        <v/>
      </c>
      <c r="EW165" s="32" t="str">
        <f t="shared" si="273"/>
        <v/>
      </c>
      <c r="EX165" s="259" t="str">
        <f t="shared" si="310"/>
        <v/>
      </c>
    </row>
    <row r="166" spans="1:154" customFormat="1" x14ac:dyDescent="0.2">
      <c r="A166" s="61"/>
      <c r="B166" s="247"/>
      <c r="C166" s="247"/>
      <c r="D166" s="247"/>
      <c r="E166" s="247"/>
      <c r="F166" s="247"/>
      <c r="G166" s="239"/>
      <c r="H166" s="239"/>
      <c r="I166" s="239"/>
      <c r="J166" s="239"/>
      <c r="K166" s="239"/>
      <c r="L166" s="62"/>
      <c r="M166" s="247"/>
      <c r="N166" s="247"/>
      <c r="O166" s="63"/>
      <c r="P166" s="92" t="str">
        <f t="shared" si="274"/>
        <v/>
      </c>
      <c r="Q166" s="93" t="str">
        <f t="shared" si="227"/>
        <v/>
      </c>
      <c r="R166" s="99" t="str">
        <f t="shared" si="275"/>
        <v/>
      </c>
      <c r="S166" s="100" t="str">
        <f t="shared" si="276"/>
        <v/>
      </c>
      <c r="T166" s="95" t="str">
        <f t="shared" si="277"/>
        <v/>
      </c>
      <c r="U166" s="231"/>
      <c r="V166" s="124" t="str">
        <f t="shared" si="278"/>
        <v/>
      </c>
      <c r="W166" s="125" t="str">
        <f t="shared" si="222"/>
        <v/>
      </c>
      <c r="X166" s="126" t="str">
        <f t="shared" si="279"/>
        <v/>
      </c>
      <c r="Y166" s="126" t="str">
        <f>IF($B166="","",VLOOKUP(X166,Depth!$A$4:$B$1004,2,1))</f>
        <v/>
      </c>
      <c r="Z166" s="127" t="str">
        <f t="shared" si="223"/>
        <v/>
      </c>
      <c r="AA166" s="128" t="str">
        <f t="shared" si="224"/>
        <v/>
      </c>
      <c r="AB166" s="129" t="str">
        <f t="shared" si="280"/>
        <v/>
      </c>
      <c r="AC166" s="129" t="str">
        <f t="shared" si="225"/>
        <v/>
      </c>
      <c r="AD166" s="31" t="str">
        <f t="shared" si="281"/>
        <v/>
      </c>
      <c r="AE166" s="128" t="str">
        <f t="shared" si="282"/>
        <v/>
      </c>
      <c r="AF166" s="130" t="str">
        <f t="shared" si="283"/>
        <v/>
      </c>
      <c r="AG166" s="122" t="str">
        <f t="shared" si="284"/>
        <v/>
      </c>
      <c r="AH166" s="131" t="str">
        <f t="shared" si="226"/>
        <v/>
      </c>
      <c r="AI166" s="132" t="str">
        <f t="shared" si="285"/>
        <v/>
      </c>
      <c r="AJ166" s="128"/>
      <c r="AK166" s="159" t="str">
        <f t="shared" si="286"/>
        <v/>
      </c>
      <c r="AL166" s="128" t="str">
        <f t="shared" si="287"/>
        <v/>
      </c>
      <c r="AM166" s="128" t="str">
        <f t="shared" si="288"/>
        <v/>
      </c>
      <c r="AN166" s="128" t="str">
        <f t="shared" si="289"/>
        <v/>
      </c>
      <c r="AO166" s="128" t="str">
        <f t="shared" si="228"/>
        <v/>
      </c>
      <c r="AP166" s="160" t="str">
        <f t="shared" si="290"/>
        <v/>
      </c>
      <c r="AQ166" s="31"/>
      <c r="AR166" s="174" t="str">
        <f>IF($B166="","",Air!$C$17*((J166-K166)/10)^Air!$C$28)</f>
        <v/>
      </c>
      <c r="AS166" s="36" t="str">
        <f>IF($B166="","",IF(E$8=B166,E$7,Air!$C$14/2*AR166^2))</f>
        <v/>
      </c>
      <c r="AT166" s="32" t="str">
        <f t="shared" si="291"/>
        <v/>
      </c>
      <c r="AU166" s="32" t="str">
        <f t="shared" si="292"/>
        <v/>
      </c>
      <c r="AV166" s="32" t="str">
        <f>IF($B166="","",Air!$I$11-AU166*Air!$C$14*Air!$I$10-AS166)</f>
        <v/>
      </c>
      <c r="AW166" s="175" t="str">
        <f t="shared" si="293"/>
        <v/>
      </c>
      <c r="AX166" s="175" t="str">
        <f>IF($B166="","",AW166*Air!$C$14*Air!$I$10)</f>
        <v/>
      </c>
      <c r="AY166" s="176" t="str">
        <f>IF($B166="","",AW166*Air!$D$14*Air!$I$10)</f>
        <v/>
      </c>
      <c r="AZ166" s="62"/>
      <c r="BA166" s="250" t="str">
        <f t="shared" si="229"/>
        <v/>
      </c>
      <c r="BB166" s="128" t="str">
        <f t="shared" si="294"/>
        <v/>
      </c>
      <c r="BC166" s="31" t="str">
        <f t="shared" si="295"/>
        <v/>
      </c>
      <c r="BD166" s="251" t="str">
        <f>IF($B166="","",$AO166*ABS(BC166)/Air!$M$8)</f>
        <v/>
      </c>
      <c r="BE166" s="31" t="str">
        <f t="shared" si="230"/>
        <v/>
      </c>
      <c r="BF166" s="251" t="str">
        <f>IF($B166="","",$AO166*ABS($AF166-BC166)/Air!$M$8)</f>
        <v/>
      </c>
      <c r="BG166" s="31" t="str">
        <f t="shared" si="231"/>
        <v/>
      </c>
      <c r="BH166" s="252" t="str">
        <f t="shared" si="232"/>
        <v/>
      </c>
      <c r="BI166" s="32" t="str">
        <f>IF($B166="","",(($AF166-BC166)/ABS($AF166-BC166))*Air!$D$14*BH166/2*(($AF166-BC166)^2)*$AI166*$C166)</f>
        <v/>
      </c>
      <c r="BJ166" s="32" t="str">
        <f>IF($B166="","",(-BC166/ABS(BC166))*Air!$D$14*BE166/8*(BC166^2)*$AM166*$C166)</f>
        <v/>
      </c>
      <c r="BK166" s="32" t="str">
        <f>IF($B166="","",$AK166*$C166*$E166*Air!$D$14*Air!$I$10)</f>
        <v/>
      </c>
      <c r="BL166" s="32" t="str">
        <f t="shared" si="296"/>
        <v/>
      </c>
      <c r="BM166" s="32" t="str">
        <f t="shared" si="233"/>
        <v/>
      </c>
      <c r="BN166" s="32" t="str">
        <f t="shared" si="297"/>
        <v/>
      </c>
      <c r="BO166" s="254" t="str">
        <f t="shared" si="234"/>
        <v/>
      </c>
      <c r="BP166" s="243"/>
      <c r="BQ166" s="243"/>
      <c r="BR166" s="32" t="str">
        <f t="shared" si="235"/>
        <v/>
      </c>
      <c r="BS166" s="243" t="str">
        <f t="shared" si="236"/>
        <v/>
      </c>
      <c r="BT166" s="243" t="str">
        <f>IF($B166="","",IF(BO166="out",-(BS166*$I166*(2*ABS(BR166)/Air!$D$14)^0.5),(BS166*$I166*(2*ABS(BR166)/Air!$C$14)^0.5)))</f>
        <v/>
      </c>
      <c r="BU166" s="32" t="str">
        <f t="shared" si="237"/>
        <v/>
      </c>
      <c r="BV166" s="217" t="str">
        <f t="shared" si="298"/>
        <v/>
      </c>
      <c r="BW166" s="31" t="str">
        <f t="shared" si="238"/>
        <v/>
      </c>
      <c r="BX166" s="251" t="str">
        <f>IF($B166="","",$AO166*ABS(BW166)/Air!$M$8)</f>
        <v/>
      </c>
      <c r="BY166" s="31" t="str">
        <f t="shared" si="239"/>
        <v/>
      </c>
      <c r="BZ166" s="251" t="str">
        <f>IF($B166="","",$AO166*ABS($AF166-BW166)/Air!$M$8)</f>
        <v/>
      </c>
      <c r="CA166" s="31" t="str">
        <f t="shared" si="240"/>
        <v/>
      </c>
      <c r="CB166" s="31" t="str">
        <f t="shared" si="241"/>
        <v/>
      </c>
      <c r="CC166" s="32" t="str">
        <f>IF($B166="","",(($AF166-BW166)/ABS($AF166-BW166))*Air!$D$14*CB166/2*(($AF166-BW166)^2)*$AI166*$C166)</f>
        <v/>
      </c>
      <c r="CD166" s="32" t="str">
        <f>IF($B166="","",(-BW166/ABS(BW166))*Air!$D$14*BY166/8*(BW166^2)*$AM166*$C166)</f>
        <v/>
      </c>
      <c r="CE166" s="32" t="str">
        <f>IF($B166="","",$AK166*$C166*$E166*Air!$D$14*Air!$I$10)</f>
        <v/>
      </c>
      <c r="CF166" s="32" t="str">
        <f t="shared" si="299"/>
        <v/>
      </c>
      <c r="CG166" s="32" t="str">
        <f t="shared" si="242"/>
        <v/>
      </c>
      <c r="CH166" s="32" t="str">
        <f t="shared" si="300"/>
        <v/>
      </c>
      <c r="CI166" s="254" t="str">
        <f t="shared" si="243"/>
        <v/>
      </c>
      <c r="CJ166" s="243"/>
      <c r="CK166" s="243"/>
      <c r="CL166" s="32" t="str">
        <f t="shared" si="244"/>
        <v/>
      </c>
      <c r="CM166" s="243" t="str">
        <f t="shared" si="245"/>
        <v/>
      </c>
      <c r="CN166" s="243" t="str">
        <f>IF($B166="","",IF(CI166="out",-(CM166*$I166*(2*ABS(CL166)/Air!$D$14)^0.5),(CM166*$I166*(2*ABS(CL166)/Air!$C$14)^0.5)))</f>
        <v/>
      </c>
      <c r="CO166" s="32" t="str">
        <f t="shared" si="246"/>
        <v/>
      </c>
      <c r="CP166" s="217" t="str">
        <f t="shared" si="301"/>
        <v/>
      </c>
      <c r="CQ166" s="31" t="str">
        <f t="shared" si="247"/>
        <v/>
      </c>
      <c r="CR166" s="251" t="str">
        <f>IF($B166="","",$AO166*ABS(CQ166)/Air!$M$8)</f>
        <v/>
      </c>
      <c r="CS166" s="31" t="str">
        <f t="shared" si="248"/>
        <v/>
      </c>
      <c r="CT166" s="251" t="str">
        <f>IF($B166="","",$AO166*ABS($AF166-CQ166)/Air!$M$8)</f>
        <v/>
      </c>
      <c r="CU166" s="31" t="str">
        <f t="shared" si="249"/>
        <v/>
      </c>
      <c r="CV166" s="31" t="str">
        <f t="shared" si="250"/>
        <v/>
      </c>
      <c r="CW166" s="32" t="str">
        <f>IF($B166="","",(($AF166-CQ166)/ABS($AF166-CQ166))*Air!$D$14*CV166/2*(($AF166-CQ166)^2)*$AI166*$C166)</f>
        <v/>
      </c>
      <c r="CX166" s="32" t="str">
        <f>IF($B166="","",(-CQ166/ABS(CQ166))*Air!$D$14*CS166/8*(CQ166^2)*$AM166*$C166)</f>
        <v/>
      </c>
      <c r="CY166" s="32" t="str">
        <f>IF($B166="","",$AK166*$C166*$E166*Air!$D$14*Air!$I$10)</f>
        <v/>
      </c>
      <c r="CZ166" s="32" t="str">
        <f t="shared" si="302"/>
        <v/>
      </c>
      <c r="DA166" s="32" t="str">
        <f t="shared" si="251"/>
        <v/>
      </c>
      <c r="DB166" s="32" t="str">
        <f t="shared" si="303"/>
        <v/>
      </c>
      <c r="DC166" s="254" t="str">
        <f t="shared" si="252"/>
        <v/>
      </c>
      <c r="DD166" s="243"/>
      <c r="DE166" s="243"/>
      <c r="DF166" s="32" t="str">
        <f t="shared" si="253"/>
        <v/>
      </c>
      <c r="DG166" s="243" t="str">
        <f t="shared" si="254"/>
        <v/>
      </c>
      <c r="DH166" s="243" t="str">
        <f>IF($B166="","",IF(DC166="out",-(DG166*$I166*(2*ABS(DF166)/Air!$D$14)^0.5),(DG166*$I166*(2*ABS(DF166)/Air!$C$14)^0.5)))</f>
        <v/>
      </c>
      <c r="DI166" s="32" t="str">
        <f t="shared" si="255"/>
        <v/>
      </c>
      <c r="DJ166" s="217" t="str">
        <f t="shared" si="304"/>
        <v/>
      </c>
      <c r="DK166" s="31" t="str">
        <f t="shared" si="256"/>
        <v/>
      </c>
      <c r="DL166" s="251" t="str">
        <f>IF($B166="","",$AO166*ABS(DK166)/Air!$M$8)</f>
        <v/>
      </c>
      <c r="DM166" s="31" t="str">
        <f t="shared" si="257"/>
        <v/>
      </c>
      <c r="DN166" s="251" t="str">
        <f>IF($B166="","",$AO166*ABS($AF166-DK166)/Air!$M$8)</f>
        <v/>
      </c>
      <c r="DO166" s="31" t="str">
        <f t="shared" si="258"/>
        <v/>
      </c>
      <c r="DP166" s="31" t="str">
        <f t="shared" si="259"/>
        <v/>
      </c>
      <c r="DQ166" s="32" t="str">
        <f>IF($B166="","",(($AF166-DK166)/ABS($AF166-DK166))*Air!$D$14*DP166/2*(($AF166-DK166)^2)*$AI166*$C166)</f>
        <v/>
      </c>
      <c r="DR166" s="32" t="str">
        <f>IF($B166="","",(-DK166/ABS(DK166))*Air!$D$14*DM166/8*(DK166^2)*$AM166*$C166)</f>
        <v/>
      </c>
      <c r="DS166" s="32" t="str">
        <f>IF($B166="","",$AK166*$C166*$E166*Air!$D$14*Air!$I$10)</f>
        <v/>
      </c>
      <c r="DT166" s="32" t="str">
        <f t="shared" si="305"/>
        <v/>
      </c>
      <c r="DU166" s="32" t="str">
        <f t="shared" si="260"/>
        <v/>
      </c>
      <c r="DV166" s="32" t="str">
        <f t="shared" si="306"/>
        <v/>
      </c>
      <c r="DW166" s="254" t="str">
        <f t="shared" si="261"/>
        <v/>
      </c>
      <c r="DX166" s="243"/>
      <c r="DY166" s="243"/>
      <c r="DZ166" s="32" t="str">
        <f t="shared" si="262"/>
        <v/>
      </c>
      <c r="EA166" s="243" t="str">
        <f t="shared" si="263"/>
        <v/>
      </c>
      <c r="EB166" s="243" t="str">
        <f>IF($B166="","",IF(DW166="out",-(EA166*$I166*(2*ABS(DZ166)/Air!$D$14)^0.5),(EA166*$I166*(2*ABS(DZ166)/Air!$C$14)^0.5)))</f>
        <v/>
      </c>
      <c r="EC166" s="32" t="str">
        <f t="shared" si="264"/>
        <v/>
      </c>
      <c r="ED166" s="217" t="str">
        <f t="shared" si="307"/>
        <v/>
      </c>
      <c r="EE166" s="31" t="str">
        <f t="shared" si="265"/>
        <v/>
      </c>
      <c r="EF166" s="251" t="str">
        <f>IF($B166="","",$AO166*ABS(EE166)/Air!$M$8)</f>
        <v/>
      </c>
      <c r="EG166" s="31" t="str">
        <f t="shared" si="266"/>
        <v/>
      </c>
      <c r="EH166" s="251" t="str">
        <f>IF($B166="","",$AO166*ABS($AF166-EE166)/Air!$M$8)</f>
        <v/>
      </c>
      <c r="EI166" s="31" t="str">
        <f t="shared" si="267"/>
        <v/>
      </c>
      <c r="EJ166" s="31" t="str">
        <f t="shared" si="268"/>
        <v/>
      </c>
      <c r="EK166" s="32" t="str">
        <f>IF($B166="","",(($AF166-EE166)/ABS($AF166-EE166))*Air!$D$14*EJ166/2*(($AF166-EE166)^2)*$AI166*$C166)</f>
        <v/>
      </c>
      <c r="EL166" s="32" t="str">
        <f>IF($B166="","",(-EE166/ABS(EE166))*Air!$D$14*EG166/8*(EE166^2)*$AM166*$C166)</f>
        <v/>
      </c>
      <c r="EM166" s="32" t="str">
        <f>IF($B166="","",$AK166*$C166*$E166*Air!$D$14*Air!$I$10)</f>
        <v/>
      </c>
      <c r="EN166" s="32" t="str">
        <f t="shared" si="308"/>
        <v/>
      </c>
      <c r="EO166" s="32" t="str">
        <f t="shared" si="269"/>
        <v/>
      </c>
      <c r="EP166" s="32" t="str">
        <f t="shared" si="309"/>
        <v/>
      </c>
      <c r="EQ166" s="254" t="str">
        <f t="shared" si="270"/>
        <v/>
      </c>
      <c r="ER166" s="243"/>
      <c r="ES166" s="243"/>
      <c r="ET166" s="32" t="str">
        <f t="shared" si="271"/>
        <v/>
      </c>
      <c r="EU166" s="243" t="str">
        <f t="shared" si="272"/>
        <v/>
      </c>
      <c r="EV166" s="243" t="str">
        <f>IF($B166="","",IF(EQ166="out",-(EU166*$I166*(2*ABS(ET166)/Air!$D$14)^0.5),(EU166*$I166*(2*ABS(ET166)/Air!$C$14)^0.5)))</f>
        <v/>
      </c>
      <c r="EW166" s="32" t="str">
        <f t="shared" si="273"/>
        <v/>
      </c>
      <c r="EX166" s="259" t="str">
        <f t="shared" si="310"/>
        <v/>
      </c>
    </row>
    <row r="167" spans="1:154" customFormat="1" x14ac:dyDescent="0.2">
      <c r="A167" s="61"/>
      <c r="B167" s="247"/>
      <c r="C167" s="247"/>
      <c r="D167" s="247"/>
      <c r="E167" s="247"/>
      <c r="F167" s="247"/>
      <c r="G167" s="239"/>
      <c r="H167" s="239"/>
      <c r="I167" s="239"/>
      <c r="J167" s="239"/>
      <c r="K167" s="239"/>
      <c r="L167" s="62"/>
      <c r="M167" s="247"/>
      <c r="N167" s="247"/>
      <c r="O167" s="63"/>
      <c r="P167" s="92" t="str">
        <f t="shared" si="274"/>
        <v/>
      </c>
      <c r="Q167" s="93" t="str">
        <f t="shared" si="227"/>
        <v/>
      </c>
      <c r="R167" s="99" t="str">
        <f t="shared" si="275"/>
        <v/>
      </c>
      <c r="S167" s="100" t="str">
        <f t="shared" si="276"/>
        <v/>
      </c>
      <c r="T167" s="95" t="str">
        <f t="shared" si="277"/>
        <v/>
      </c>
      <c r="U167" s="231"/>
      <c r="V167" s="124" t="str">
        <f t="shared" si="278"/>
        <v/>
      </c>
      <c r="W167" s="125" t="str">
        <f t="shared" si="222"/>
        <v/>
      </c>
      <c r="X167" s="126" t="str">
        <f t="shared" si="279"/>
        <v/>
      </c>
      <c r="Y167" s="126" t="str">
        <f>IF($B167="","",VLOOKUP(X167,Depth!$A$4:$B$1004,2,1))</f>
        <v/>
      </c>
      <c r="Z167" s="127" t="str">
        <f t="shared" si="223"/>
        <v/>
      </c>
      <c r="AA167" s="128" t="str">
        <f t="shared" si="224"/>
        <v/>
      </c>
      <c r="AB167" s="129" t="str">
        <f t="shared" si="280"/>
        <v/>
      </c>
      <c r="AC167" s="129" t="str">
        <f t="shared" si="225"/>
        <v/>
      </c>
      <c r="AD167" s="31" t="str">
        <f t="shared" si="281"/>
        <v/>
      </c>
      <c r="AE167" s="128" t="str">
        <f t="shared" si="282"/>
        <v/>
      </c>
      <c r="AF167" s="130" t="str">
        <f t="shared" si="283"/>
        <v/>
      </c>
      <c r="AG167" s="122" t="str">
        <f t="shared" si="284"/>
        <v/>
      </c>
      <c r="AH167" s="131" t="str">
        <f t="shared" si="226"/>
        <v/>
      </c>
      <c r="AI167" s="132" t="str">
        <f t="shared" si="285"/>
        <v/>
      </c>
      <c r="AJ167" s="128"/>
      <c r="AK167" s="159" t="str">
        <f t="shared" si="286"/>
        <v/>
      </c>
      <c r="AL167" s="128" t="str">
        <f t="shared" si="287"/>
        <v/>
      </c>
      <c r="AM167" s="128" t="str">
        <f t="shared" si="288"/>
        <v/>
      </c>
      <c r="AN167" s="128" t="str">
        <f t="shared" si="289"/>
        <v/>
      </c>
      <c r="AO167" s="128" t="str">
        <f t="shared" si="228"/>
        <v/>
      </c>
      <c r="AP167" s="160" t="str">
        <f t="shared" si="290"/>
        <v/>
      </c>
      <c r="AQ167" s="31"/>
      <c r="AR167" s="174" t="str">
        <f>IF($B167="","",Air!$C$17*((J167-K167)/10)^Air!$C$28)</f>
        <v/>
      </c>
      <c r="AS167" s="36" t="str">
        <f>IF($B167="","",IF(E$8=B167,E$7,Air!$C$14/2*AR167^2))</f>
        <v/>
      </c>
      <c r="AT167" s="32" t="str">
        <f t="shared" si="291"/>
        <v/>
      </c>
      <c r="AU167" s="32" t="str">
        <f t="shared" si="292"/>
        <v/>
      </c>
      <c r="AV167" s="32" t="str">
        <f>IF($B167="","",Air!$I$11-AU167*Air!$C$14*Air!$I$10-AS167)</f>
        <v/>
      </c>
      <c r="AW167" s="175" t="str">
        <f t="shared" si="293"/>
        <v/>
      </c>
      <c r="AX167" s="175" t="str">
        <f>IF($B167="","",AW167*Air!$C$14*Air!$I$10)</f>
        <v/>
      </c>
      <c r="AY167" s="176" t="str">
        <f>IF($B167="","",AW167*Air!$D$14*Air!$I$10)</f>
        <v/>
      </c>
      <c r="AZ167" s="62"/>
      <c r="BA167" s="250" t="str">
        <f t="shared" si="229"/>
        <v/>
      </c>
      <c r="BB167" s="128" t="str">
        <f t="shared" si="294"/>
        <v/>
      </c>
      <c r="BC167" s="31" t="str">
        <f t="shared" si="295"/>
        <v/>
      </c>
      <c r="BD167" s="251" t="str">
        <f>IF($B167="","",$AO167*ABS(BC167)/Air!$M$8)</f>
        <v/>
      </c>
      <c r="BE167" s="31" t="str">
        <f t="shared" si="230"/>
        <v/>
      </c>
      <c r="BF167" s="251" t="str">
        <f>IF($B167="","",$AO167*ABS($AF167-BC167)/Air!$M$8)</f>
        <v/>
      </c>
      <c r="BG167" s="31" t="str">
        <f t="shared" si="231"/>
        <v/>
      </c>
      <c r="BH167" s="252" t="str">
        <f t="shared" si="232"/>
        <v/>
      </c>
      <c r="BI167" s="32" t="str">
        <f>IF($B167="","",(($AF167-BC167)/ABS($AF167-BC167))*Air!$D$14*BH167/2*(($AF167-BC167)^2)*$AI167*$C167)</f>
        <v/>
      </c>
      <c r="BJ167" s="32" t="str">
        <f>IF($B167="","",(-BC167/ABS(BC167))*Air!$D$14*BE167/8*(BC167^2)*$AM167*$C167)</f>
        <v/>
      </c>
      <c r="BK167" s="32" t="str">
        <f>IF($B167="","",$AK167*$C167*$E167*Air!$D$14*Air!$I$10)</f>
        <v/>
      </c>
      <c r="BL167" s="32" t="str">
        <f t="shared" si="296"/>
        <v/>
      </c>
      <c r="BM167" s="32" t="str">
        <f t="shared" si="233"/>
        <v/>
      </c>
      <c r="BN167" s="32" t="str">
        <f t="shared" si="297"/>
        <v/>
      </c>
      <c r="BO167" s="254" t="str">
        <f t="shared" si="234"/>
        <v/>
      </c>
      <c r="BP167" s="243"/>
      <c r="BQ167" s="243"/>
      <c r="BR167" s="32" t="str">
        <f t="shared" si="235"/>
        <v/>
      </c>
      <c r="BS167" s="243" t="str">
        <f t="shared" si="236"/>
        <v/>
      </c>
      <c r="BT167" s="243" t="str">
        <f>IF($B167="","",IF(BO167="out",-(BS167*$I167*(2*ABS(BR167)/Air!$D$14)^0.5),(BS167*$I167*(2*ABS(BR167)/Air!$C$14)^0.5)))</f>
        <v/>
      </c>
      <c r="BU167" s="32" t="str">
        <f t="shared" si="237"/>
        <v/>
      </c>
      <c r="BV167" s="217" t="str">
        <f t="shared" si="298"/>
        <v/>
      </c>
      <c r="BW167" s="31" t="str">
        <f t="shared" si="238"/>
        <v/>
      </c>
      <c r="BX167" s="251" t="str">
        <f>IF($B167="","",$AO167*ABS(BW167)/Air!$M$8)</f>
        <v/>
      </c>
      <c r="BY167" s="31" t="str">
        <f t="shared" si="239"/>
        <v/>
      </c>
      <c r="BZ167" s="251" t="str">
        <f>IF($B167="","",$AO167*ABS($AF167-BW167)/Air!$M$8)</f>
        <v/>
      </c>
      <c r="CA167" s="31" t="str">
        <f t="shared" si="240"/>
        <v/>
      </c>
      <c r="CB167" s="31" t="str">
        <f t="shared" si="241"/>
        <v/>
      </c>
      <c r="CC167" s="32" t="str">
        <f>IF($B167="","",(($AF167-BW167)/ABS($AF167-BW167))*Air!$D$14*CB167/2*(($AF167-BW167)^2)*$AI167*$C167)</f>
        <v/>
      </c>
      <c r="CD167" s="32" t="str">
        <f>IF($B167="","",(-BW167/ABS(BW167))*Air!$D$14*BY167/8*(BW167^2)*$AM167*$C167)</f>
        <v/>
      </c>
      <c r="CE167" s="32" t="str">
        <f>IF($B167="","",$AK167*$C167*$E167*Air!$D$14*Air!$I$10)</f>
        <v/>
      </c>
      <c r="CF167" s="32" t="str">
        <f t="shared" si="299"/>
        <v/>
      </c>
      <c r="CG167" s="32" t="str">
        <f t="shared" si="242"/>
        <v/>
      </c>
      <c r="CH167" s="32" t="str">
        <f t="shared" si="300"/>
        <v/>
      </c>
      <c r="CI167" s="254" t="str">
        <f t="shared" si="243"/>
        <v/>
      </c>
      <c r="CJ167" s="243"/>
      <c r="CK167" s="243"/>
      <c r="CL167" s="32" t="str">
        <f t="shared" si="244"/>
        <v/>
      </c>
      <c r="CM167" s="243" t="str">
        <f t="shared" si="245"/>
        <v/>
      </c>
      <c r="CN167" s="243" t="str">
        <f>IF($B167="","",IF(CI167="out",-(CM167*$I167*(2*ABS(CL167)/Air!$D$14)^0.5),(CM167*$I167*(2*ABS(CL167)/Air!$C$14)^0.5)))</f>
        <v/>
      </c>
      <c r="CO167" s="32" t="str">
        <f t="shared" si="246"/>
        <v/>
      </c>
      <c r="CP167" s="217" t="str">
        <f t="shared" si="301"/>
        <v/>
      </c>
      <c r="CQ167" s="31" t="str">
        <f t="shared" si="247"/>
        <v/>
      </c>
      <c r="CR167" s="251" t="str">
        <f>IF($B167="","",$AO167*ABS(CQ167)/Air!$M$8)</f>
        <v/>
      </c>
      <c r="CS167" s="31" t="str">
        <f t="shared" si="248"/>
        <v/>
      </c>
      <c r="CT167" s="251" t="str">
        <f>IF($B167="","",$AO167*ABS($AF167-CQ167)/Air!$M$8)</f>
        <v/>
      </c>
      <c r="CU167" s="31" t="str">
        <f t="shared" si="249"/>
        <v/>
      </c>
      <c r="CV167" s="31" t="str">
        <f t="shared" si="250"/>
        <v/>
      </c>
      <c r="CW167" s="32" t="str">
        <f>IF($B167="","",(($AF167-CQ167)/ABS($AF167-CQ167))*Air!$D$14*CV167/2*(($AF167-CQ167)^2)*$AI167*$C167)</f>
        <v/>
      </c>
      <c r="CX167" s="32" t="str">
        <f>IF($B167="","",(-CQ167/ABS(CQ167))*Air!$D$14*CS167/8*(CQ167^2)*$AM167*$C167)</f>
        <v/>
      </c>
      <c r="CY167" s="32" t="str">
        <f>IF($B167="","",$AK167*$C167*$E167*Air!$D$14*Air!$I$10)</f>
        <v/>
      </c>
      <c r="CZ167" s="32" t="str">
        <f t="shared" si="302"/>
        <v/>
      </c>
      <c r="DA167" s="32" t="str">
        <f t="shared" si="251"/>
        <v/>
      </c>
      <c r="DB167" s="32" t="str">
        <f t="shared" si="303"/>
        <v/>
      </c>
      <c r="DC167" s="254" t="str">
        <f t="shared" si="252"/>
        <v/>
      </c>
      <c r="DD167" s="243"/>
      <c r="DE167" s="243"/>
      <c r="DF167" s="32" t="str">
        <f t="shared" si="253"/>
        <v/>
      </c>
      <c r="DG167" s="243" t="str">
        <f t="shared" si="254"/>
        <v/>
      </c>
      <c r="DH167" s="243" t="str">
        <f>IF($B167="","",IF(DC167="out",-(DG167*$I167*(2*ABS(DF167)/Air!$D$14)^0.5),(DG167*$I167*(2*ABS(DF167)/Air!$C$14)^0.5)))</f>
        <v/>
      </c>
      <c r="DI167" s="32" t="str">
        <f t="shared" si="255"/>
        <v/>
      </c>
      <c r="DJ167" s="217" t="str">
        <f t="shared" si="304"/>
        <v/>
      </c>
      <c r="DK167" s="31" t="str">
        <f t="shared" si="256"/>
        <v/>
      </c>
      <c r="DL167" s="251" t="str">
        <f>IF($B167="","",$AO167*ABS(DK167)/Air!$M$8)</f>
        <v/>
      </c>
      <c r="DM167" s="31" t="str">
        <f t="shared" si="257"/>
        <v/>
      </c>
      <c r="DN167" s="251" t="str">
        <f>IF($B167="","",$AO167*ABS($AF167-DK167)/Air!$M$8)</f>
        <v/>
      </c>
      <c r="DO167" s="31" t="str">
        <f t="shared" si="258"/>
        <v/>
      </c>
      <c r="DP167" s="31" t="str">
        <f t="shared" si="259"/>
        <v/>
      </c>
      <c r="DQ167" s="32" t="str">
        <f>IF($B167="","",(($AF167-DK167)/ABS($AF167-DK167))*Air!$D$14*DP167/2*(($AF167-DK167)^2)*$AI167*$C167)</f>
        <v/>
      </c>
      <c r="DR167" s="32" t="str">
        <f>IF($B167="","",(-DK167/ABS(DK167))*Air!$D$14*DM167/8*(DK167^2)*$AM167*$C167)</f>
        <v/>
      </c>
      <c r="DS167" s="32" t="str">
        <f>IF($B167="","",$AK167*$C167*$E167*Air!$D$14*Air!$I$10)</f>
        <v/>
      </c>
      <c r="DT167" s="32" t="str">
        <f t="shared" si="305"/>
        <v/>
      </c>
      <c r="DU167" s="32" t="str">
        <f t="shared" si="260"/>
        <v/>
      </c>
      <c r="DV167" s="32" t="str">
        <f t="shared" si="306"/>
        <v/>
      </c>
      <c r="DW167" s="254" t="str">
        <f t="shared" si="261"/>
        <v/>
      </c>
      <c r="DX167" s="243"/>
      <c r="DY167" s="243"/>
      <c r="DZ167" s="32" t="str">
        <f t="shared" si="262"/>
        <v/>
      </c>
      <c r="EA167" s="243" t="str">
        <f t="shared" si="263"/>
        <v/>
      </c>
      <c r="EB167" s="243" t="str">
        <f>IF($B167="","",IF(DW167="out",-(EA167*$I167*(2*ABS(DZ167)/Air!$D$14)^0.5),(EA167*$I167*(2*ABS(DZ167)/Air!$C$14)^0.5)))</f>
        <v/>
      </c>
      <c r="EC167" s="32" t="str">
        <f t="shared" si="264"/>
        <v/>
      </c>
      <c r="ED167" s="217" t="str">
        <f t="shared" si="307"/>
        <v/>
      </c>
      <c r="EE167" s="31" t="str">
        <f t="shared" si="265"/>
        <v/>
      </c>
      <c r="EF167" s="251" t="str">
        <f>IF($B167="","",$AO167*ABS(EE167)/Air!$M$8)</f>
        <v/>
      </c>
      <c r="EG167" s="31" t="str">
        <f t="shared" si="266"/>
        <v/>
      </c>
      <c r="EH167" s="251" t="str">
        <f>IF($B167="","",$AO167*ABS($AF167-EE167)/Air!$M$8)</f>
        <v/>
      </c>
      <c r="EI167" s="31" t="str">
        <f t="shared" si="267"/>
        <v/>
      </c>
      <c r="EJ167" s="31" t="str">
        <f t="shared" si="268"/>
        <v/>
      </c>
      <c r="EK167" s="32" t="str">
        <f>IF($B167="","",(($AF167-EE167)/ABS($AF167-EE167))*Air!$D$14*EJ167/2*(($AF167-EE167)^2)*$AI167*$C167)</f>
        <v/>
      </c>
      <c r="EL167" s="32" t="str">
        <f>IF($B167="","",(-EE167/ABS(EE167))*Air!$D$14*EG167/8*(EE167^2)*$AM167*$C167)</f>
        <v/>
      </c>
      <c r="EM167" s="32" t="str">
        <f>IF($B167="","",$AK167*$C167*$E167*Air!$D$14*Air!$I$10)</f>
        <v/>
      </c>
      <c r="EN167" s="32" t="str">
        <f t="shared" si="308"/>
        <v/>
      </c>
      <c r="EO167" s="32" t="str">
        <f t="shared" si="269"/>
        <v/>
      </c>
      <c r="EP167" s="32" t="str">
        <f t="shared" si="309"/>
        <v/>
      </c>
      <c r="EQ167" s="254" t="str">
        <f t="shared" si="270"/>
        <v/>
      </c>
      <c r="ER167" s="243"/>
      <c r="ES167" s="243"/>
      <c r="ET167" s="32" t="str">
        <f t="shared" si="271"/>
        <v/>
      </c>
      <c r="EU167" s="243" t="str">
        <f t="shared" si="272"/>
        <v/>
      </c>
      <c r="EV167" s="243" t="str">
        <f>IF($B167="","",IF(EQ167="out",-(EU167*$I167*(2*ABS(ET167)/Air!$D$14)^0.5),(EU167*$I167*(2*ABS(ET167)/Air!$C$14)^0.5)))</f>
        <v/>
      </c>
      <c r="EW167" s="32" t="str">
        <f t="shared" si="273"/>
        <v/>
      </c>
      <c r="EX167" s="259" t="str">
        <f t="shared" si="310"/>
        <v/>
      </c>
    </row>
    <row r="168" spans="1:154" customFormat="1" x14ac:dyDescent="0.2">
      <c r="A168" s="61"/>
      <c r="B168" s="247"/>
      <c r="C168" s="247"/>
      <c r="D168" s="247"/>
      <c r="E168" s="247"/>
      <c r="F168" s="247"/>
      <c r="G168" s="239"/>
      <c r="H168" s="239"/>
      <c r="I168" s="239"/>
      <c r="J168" s="239"/>
      <c r="K168" s="239"/>
      <c r="L168" s="62"/>
      <c r="M168" s="247"/>
      <c r="N168" s="247"/>
      <c r="O168" s="63"/>
      <c r="P168" s="92" t="str">
        <f t="shared" si="274"/>
        <v/>
      </c>
      <c r="Q168" s="93" t="str">
        <f t="shared" si="227"/>
        <v/>
      </c>
      <c r="R168" s="99" t="str">
        <f t="shared" si="275"/>
        <v/>
      </c>
      <c r="S168" s="100" t="str">
        <f t="shared" si="276"/>
        <v/>
      </c>
      <c r="T168" s="95" t="str">
        <f t="shared" si="277"/>
        <v/>
      </c>
      <c r="U168" s="231"/>
      <c r="V168" s="124" t="str">
        <f t="shared" si="278"/>
        <v/>
      </c>
      <c r="W168" s="125" t="str">
        <f t="shared" si="222"/>
        <v/>
      </c>
      <c r="X168" s="126" t="str">
        <f t="shared" si="279"/>
        <v/>
      </c>
      <c r="Y168" s="126" t="str">
        <f>IF($B168="","",VLOOKUP(X168,Depth!$A$4:$B$1004,2,1))</f>
        <v/>
      </c>
      <c r="Z168" s="127" t="str">
        <f t="shared" si="223"/>
        <v/>
      </c>
      <c r="AA168" s="128" t="str">
        <f t="shared" si="224"/>
        <v/>
      </c>
      <c r="AB168" s="129" t="str">
        <f t="shared" si="280"/>
        <v/>
      </c>
      <c r="AC168" s="129" t="str">
        <f t="shared" si="225"/>
        <v/>
      </c>
      <c r="AD168" s="31" t="str">
        <f t="shared" si="281"/>
        <v/>
      </c>
      <c r="AE168" s="128" t="str">
        <f t="shared" si="282"/>
        <v/>
      </c>
      <c r="AF168" s="130" t="str">
        <f t="shared" si="283"/>
        <v/>
      </c>
      <c r="AG168" s="122" t="str">
        <f t="shared" si="284"/>
        <v/>
      </c>
      <c r="AH168" s="131" t="str">
        <f t="shared" si="226"/>
        <v/>
      </c>
      <c r="AI168" s="132" t="str">
        <f t="shared" si="285"/>
        <v/>
      </c>
      <c r="AJ168" s="128"/>
      <c r="AK168" s="159" t="str">
        <f t="shared" si="286"/>
        <v/>
      </c>
      <c r="AL168" s="128" t="str">
        <f t="shared" si="287"/>
        <v/>
      </c>
      <c r="AM168" s="128" t="str">
        <f t="shared" si="288"/>
        <v/>
      </c>
      <c r="AN168" s="128" t="str">
        <f t="shared" si="289"/>
        <v/>
      </c>
      <c r="AO168" s="128" t="str">
        <f t="shared" si="228"/>
        <v/>
      </c>
      <c r="AP168" s="160" t="str">
        <f t="shared" si="290"/>
        <v/>
      </c>
      <c r="AQ168" s="31"/>
      <c r="AR168" s="174" t="str">
        <f>IF($B168="","",Air!$C$17*((J168-K168)/10)^Air!$C$28)</f>
        <v/>
      </c>
      <c r="AS168" s="36" t="str">
        <f>IF($B168="","",IF(E$8=B168,E$7,Air!$C$14/2*AR168^2))</f>
        <v/>
      </c>
      <c r="AT168" s="32" t="str">
        <f t="shared" si="291"/>
        <v/>
      </c>
      <c r="AU168" s="32" t="str">
        <f t="shared" si="292"/>
        <v/>
      </c>
      <c r="AV168" s="32" t="str">
        <f>IF($B168="","",Air!$I$11-AU168*Air!$C$14*Air!$I$10-AS168)</f>
        <v/>
      </c>
      <c r="AW168" s="175" t="str">
        <f t="shared" si="293"/>
        <v/>
      </c>
      <c r="AX168" s="175" t="str">
        <f>IF($B168="","",AW168*Air!$C$14*Air!$I$10)</f>
        <v/>
      </c>
      <c r="AY168" s="176" t="str">
        <f>IF($B168="","",AW168*Air!$D$14*Air!$I$10)</f>
        <v/>
      </c>
      <c r="AZ168" s="62"/>
      <c r="BA168" s="250" t="str">
        <f t="shared" si="229"/>
        <v/>
      </c>
      <c r="BB168" s="128" t="str">
        <f t="shared" si="294"/>
        <v/>
      </c>
      <c r="BC168" s="31" t="str">
        <f t="shared" si="295"/>
        <v/>
      </c>
      <c r="BD168" s="251" t="str">
        <f>IF($B168="","",$AO168*ABS(BC168)/Air!$M$8)</f>
        <v/>
      </c>
      <c r="BE168" s="31" t="str">
        <f t="shared" si="230"/>
        <v/>
      </c>
      <c r="BF168" s="251" t="str">
        <f>IF($B168="","",$AO168*ABS($AF168-BC168)/Air!$M$8)</f>
        <v/>
      </c>
      <c r="BG168" s="31" t="str">
        <f t="shared" si="231"/>
        <v/>
      </c>
      <c r="BH168" s="252" t="str">
        <f t="shared" si="232"/>
        <v/>
      </c>
      <c r="BI168" s="32" t="str">
        <f>IF($B168="","",(($AF168-BC168)/ABS($AF168-BC168))*Air!$D$14*BH168/2*(($AF168-BC168)^2)*$AI168*$C168)</f>
        <v/>
      </c>
      <c r="BJ168" s="32" t="str">
        <f>IF($B168="","",(-BC168/ABS(BC168))*Air!$D$14*BE168/8*(BC168^2)*$AM168*$C168)</f>
        <v/>
      </c>
      <c r="BK168" s="32" t="str">
        <f>IF($B168="","",$AK168*$C168*$E168*Air!$D$14*Air!$I$10)</f>
        <v/>
      </c>
      <c r="BL168" s="32" t="str">
        <f t="shared" si="296"/>
        <v/>
      </c>
      <c r="BM168" s="32" t="str">
        <f t="shared" si="233"/>
        <v/>
      </c>
      <c r="BN168" s="32" t="str">
        <f t="shared" si="297"/>
        <v/>
      </c>
      <c r="BO168" s="254" t="str">
        <f t="shared" si="234"/>
        <v/>
      </c>
      <c r="BP168" s="243"/>
      <c r="BQ168" s="243"/>
      <c r="BR168" s="32" t="str">
        <f t="shared" si="235"/>
        <v/>
      </c>
      <c r="BS168" s="243" t="str">
        <f t="shared" si="236"/>
        <v/>
      </c>
      <c r="BT168" s="243" t="str">
        <f>IF($B168="","",IF(BO168="out",-(BS168*$I168*(2*ABS(BR168)/Air!$D$14)^0.5),(BS168*$I168*(2*ABS(BR168)/Air!$C$14)^0.5)))</f>
        <v/>
      </c>
      <c r="BU168" s="32" t="str">
        <f t="shared" si="237"/>
        <v/>
      </c>
      <c r="BV168" s="217" t="str">
        <f t="shared" si="298"/>
        <v/>
      </c>
      <c r="BW168" s="31" t="str">
        <f t="shared" si="238"/>
        <v/>
      </c>
      <c r="BX168" s="251" t="str">
        <f>IF($B168="","",$AO168*ABS(BW168)/Air!$M$8)</f>
        <v/>
      </c>
      <c r="BY168" s="31" t="str">
        <f t="shared" si="239"/>
        <v/>
      </c>
      <c r="BZ168" s="251" t="str">
        <f>IF($B168="","",$AO168*ABS($AF168-BW168)/Air!$M$8)</f>
        <v/>
      </c>
      <c r="CA168" s="31" t="str">
        <f t="shared" si="240"/>
        <v/>
      </c>
      <c r="CB168" s="31" t="str">
        <f t="shared" si="241"/>
        <v/>
      </c>
      <c r="CC168" s="32" t="str">
        <f>IF($B168="","",(($AF168-BW168)/ABS($AF168-BW168))*Air!$D$14*CB168/2*(($AF168-BW168)^2)*$AI168*$C168)</f>
        <v/>
      </c>
      <c r="CD168" s="32" t="str">
        <f>IF($B168="","",(-BW168/ABS(BW168))*Air!$D$14*BY168/8*(BW168^2)*$AM168*$C168)</f>
        <v/>
      </c>
      <c r="CE168" s="32" t="str">
        <f>IF($B168="","",$AK168*$C168*$E168*Air!$D$14*Air!$I$10)</f>
        <v/>
      </c>
      <c r="CF168" s="32" t="str">
        <f t="shared" si="299"/>
        <v/>
      </c>
      <c r="CG168" s="32" t="str">
        <f t="shared" si="242"/>
        <v/>
      </c>
      <c r="CH168" s="32" t="str">
        <f t="shared" si="300"/>
        <v/>
      </c>
      <c r="CI168" s="254" t="str">
        <f t="shared" si="243"/>
        <v/>
      </c>
      <c r="CJ168" s="243"/>
      <c r="CK168" s="243"/>
      <c r="CL168" s="32" t="str">
        <f t="shared" si="244"/>
        <v/>
      </c>
      <c r="CM168" s="243" t="str">
        <f t="shared" si="245"/>
        <v/>
      </c>
      <c r="CN168" s="243" t="str">
        <f>IF($B168="","",IF(CI168="out",-(CM168*$I168*(2*ABS(CL168)/Air!$D$14)^0.5),(CM168*$I168*(2*ABS(CL168)/Air!$C$14)^0.5)))</f>
        <v/>
      </c>
      <c r="CO168" s="32" t="str">
        <f t="shared" si="246"/>
        <v/>
      </c>
      <c r="CP168" s="217" t="str">
        <f t="shared" si="301"/>
        <v/>
      </c>
      <c r="CQ168" s="31" t="str">
        <f t="shared" si="247"/>
        <v/>
      </c>
      <c r="CR168" s="251" t="str">
        <f>IF($B168="","",$AO168*ABS(CQ168)/Air!$M$8)</f>
        <v/>
      </c>
      <c r="CS168" s="31" t="str">
        <f t="shared" si="248"/>
        <v/>
      </c>
      <c r="CT168" s="251" t="str">
        <f>IF($B168="","",$AO168*ABS($AF168-CQ168)/Air!$M$8)</f>
        <v/>
      </c>
      <c r="CU168" s="31" t="str">
        <f t="shared" si="249"/>
        <v/>
      </c>
      <c r="CV168" s="31" t="str">
        <f t="shared" si="250"/>
        <v/>
      </c>
      <c r="CW168" s="32" t="str">
        <f>IF($B168="","",(($AF168-CQ168)/ABS($AF168-CQ168))*Air!$D$14*CV168/2*(($AF168-CQ168)^2)*$AI168*$C168)</f>
        <v/>
      </c>
      <c r="CX168" s="32" t="str">
        <f>IF($B168="","",(-CQ168/ABS(CQ168))*Air!$D$14*CS168/8*(CQ168^2)*$AM168*$C168)</f>
        <v/>
      </c>
      <c r="CY168" s="32" t="str">
        <f>IF($B168="","",$AK168*$C168*$E168*Air!$D$14*Air!$I$10)</f>
        <v/>
      </c>
      <c r="CZ168" s="32" t="str">
        <f t="shared" si="302"/>
        <v/>
      </c>
      <c r="DA168" s="32" t="str">
        <f t="shared" si="251"/>
        <v/>
      </c>
      <c r="DB168" s="32" t="str">
        <f t="shared" si="303"/>
        <v/>
      </c>
      <c r="DC168" s="254" t="str">
        <f t="shared" si="252"/>
        <v/>
      </c>
      <c r="DD168" s="243"/>
      <c r="DE168" s="243"/>
      <c r="DF168" s="32" t="str">
        <f t="shared" si="253"/>
        <v/>
      </c>
      <c r="DG168" s="243" t="str">
        <f t="shared" si="254"/>
        <v/>
      </c>
      <c r="DH168" s="243" t="str">
        <f>IF($B168="","",IF(DC168="out",-(DG168*$I168*(2*ABS(DF168)/Air!$D$14)^0.5),(DG168*$I168*(2*ABS(DF168)/Air!$C$14)^0.5)))</f>
        <v/>
      </c>
      <c r="DI168" s="32" t="str">
        <f t="shared" si="255"/>
        <v/>
      </c>
      <c r="DJ168" s="217" t="str">
        <f t="shared" si="304"/>
        <v/>
      </c>
      <c r="DK168" s="31" t="str">
        <f t="shared" si="256"/>
        <v/>
      </c>
      <c r="DL168" s="251" t="str">
        <f>IF($B168="","",$AO168*ABS(DK168)/Air!$M$8)</f>
        <v/>
      </c>
      <c r="DM168" s="31" t="str">
        <f t="shared" si="257"/>
        <v/>
      </c>
      <c r="DN168" s="251" t="str">
        <f>IF($B168="","",$AO168*ABS($AF168-DK168)/Air!$M$8)</f>
        <v/>
      </c>
      <c r="DO168" s="31" t="str">
        <f t="shared" si="258"/>
        <v/>
      </c>
      <c r="DP168" s="31" t="str">
        <f t="shared" si="259"/>
        <v/>
      </c>
      <c r="DQ168" s="32" t="str">
        <f>IF($B168="","",(($AF168-DK168)/ABS($AF168-DK168))*Air!$D$14*DP168/2*(($AF168-DK168)^2)*$AI168*$C168)</f>
        <v/>
      </c>
      <c r="DR168" s="32" t="str">
        <f>IF($B168="","",(-DK168/ABS(DK168))*Air!$D$14*DM168/8*(DK168^2)*$AM168*$C168)</f>
        <v/>
      </c>
      <c r="DS168" s="32" t="str">
        <f>IF($B168="","",$AK168*$C168*$E168*Air!$D$14*Air!$I$10)</f>
        <v/>
      </c>
      <c r="DT168" s="32" t="str">
        <f t="shared" si="305"/>
        <v/>
      </c>
      <c r="DU168" s="32" t="str">
        <f t="shared" si="260"/>
        <v/>
      </c>
      <c r="DV168" s="32" t="str">
        <f t="shared" si="306"/>
        <v/>
      </c>
      <c r="DW168" s="254" t="str">
        <f t="shared" si="261"/>
        <v/>
      </c>
      <c r="DX168" s="243"/>
      <c r="DY168" s="243"/>
      <c r="DZ168" s="32" t="str">
        <f t="shared" si="262"/>
        <v/>
      </c>
      <c r="EA168" s="243" t="str">
        <f t="shared" si="263"/>
        <v/>
      </c>
      <c r="EB168" s="243" t="str">
        <f>IF($B168="","",IF(DW168="out",-(EA168*$I168*(2*ABS(DZ168)/Air!$D$14)^0.5),(EA168*$I168*(2*ABS(DZ168)/Air!$C$14)^0.5)))</f>
        <v/>
      </c>
      <c r="EC168" s="32" t="str">
        <f t="shared" si="264"/>
        <v/>
      </c>
      <c r="ED168" s="217" t="str">
        <f t="shared" si="307"/>
        <v/>
      </c>
      <c r="EE168" s="31" t="str">
        <f t="shared" si="265"/>
        <v/>
      </c>
      <c r="EF168" s="251" t="str">
        <f>IF($B168="","",$AO168*ABS(EE168)/Air!$M$8)</f>
        <v/>
      </c>
      <c r="EG168" s="31" t="str">
        <f t="shared" si="266"/>
        <v/>
      </c>
      <c r="EH168" s="251" t="str">
        <f>IF($B168="","",$AO168*ABS($AF168-EE168)/Air!$M$8)</f>
        <v/>
      </c>
      <c r="EI168" s="31" t="str">
        <f t="shared" si="267"/>
        <v/>
      </c>
      <c r="EJ168" s="31" t="str">
        <f t="shared" si="268"/>
        <v/>
      </c>
      <c r="EK168" s="32" t="str">
        <f>IF($B168="","",(($AF168-EE168)/ABS($AF168-EE168))*Air!$D$14*EJ168/2*(($AF168-EE168)^2)*$AI168*$C168)</f>
        <v/>
      </c>
      <c r="EL168" s="32" t="str">
        <f>IF($B168="","",(-EE168/ABS(EE168))*Air!$D$14*EG168/8*(EE168^2)*$AM168*$C168)</f>
        <v/>
      </c>
      <c r="EM168" s="32" t="str">
        <f>IF($B168="","",$AK168*$C168*$E168*Air!$D$14*Air!$I$10)</f>
        <v/>
      </c>
      <c r="EN168" s="32" t="str">
        <f t="shared" si="308"/>
        <v/>
      </c>
      <c r="EO168" s="32" t="str">
        <f t="shared" si="269"/>
        <v/>
      </c>
      <c r="EP168" s="32" t="str">
        <f t="shared" si="309"/>
        <v/>
      </c>
      <c r="EQ168" s="254" t="str">
        <f t="shared" si="270"/>
        <v/>
      </c>
      <c r="ER168" s="243"/>
      <c r="ES168" s="243"/>
      <c r="ET168" s="32" t="str">
        <f t="shared" si="271"/>
        <v/>
      </c>
      <c r="EU168" s="243" t="str">
        <f t="shared" si="272"/>
        <v/>
      </c>
      <c r="EV168" s="243" t="str">
        <f>IF($B168="","",IF(EQ168="out",-(EU168*$I168*(2*ABS(ET168)/Air!$D$14)^0.5),(EU168*$I168*(2*ABS(ET168)/Air!$C$14)^0.5)))</f>
        <v/>
      </c>
      <c r="EW168" s="32" t="str">
        <f t="shared" si="273"/>
        <v/>
      </c>
      <c r="EX168" s="259" t="str">
        <f t="shared" si="310"/>
        <v/>
      </c>
    </row>
    <row r="169" spans="1:154" customFormat="1" x14ac:dyDescent="0.2">
      <c r="A169" s="61"/>
      <c r="B169" s="247"/>
      <c r="C169" s="247"/>
      <c r="D169" s="247"/>
      <c r="E169" s="247"/>
      <c r="F169" s="247"/>
      <c r="G169" s="239"/>
      <c r="H169" s="239"/>
      <c r="I169" s="239"/>
      <c r="J169" s="239"/>
      <c r="K169" s="239"/>
      <c r="L169" s="62"/>
      <c r="M169" s="247"/>
      <c r="N169" s="247"/>
      <c r="O169" s="63"/>
      <c r="P169" s="92" t="str">
        <f t="shared" si="274"/>
        <v/>
      </c>
      <c r="Q169" s="93" t="str">
        <f t="shared" si="227"/>
        <v/>
      </c>
      <c r="R169" s="99" t="str">
        <f t="shared" si="275"/>
        <v/>
      </c>
      <c r="S169" s="100" t="str">
        <f t="shared" si="276"/>
        <v/>
      </c>
      <c r="T169" s="95" t="str">
        <f t="shared" si="277"/>
        <v/>
      </c>
      <c r="U169" s="231"/>
      <c r="V169" s="124" t="str">
        <f t="shared" si="278"/>
        <v/>
      </c>
      <c r="W169" s="125" t="str">
        <f t="shared" si="222"/>
        <v/>
      </c>
      <c r="X169" s="126" t="str">
        <f t="shared" si="279"/>
        <v/>
      </c>
      <c r="Y169" s="126" t="str">
        <f>IF($B169="","",VLOOKUP(X169,Depth!$A$4:$B$1004,2,1))</f>
        <v/>
      </c>
      <c r="Z169" s="127" t="str">
        <f t="shared" si="223"/>
        <v/>
      </c>
      <c r="AA169" s="128" t="str">
        <f t="shared" si="224"/>
        <v/>
      </c>
      <c r="AB169" s="129" t="str">
        <f t="shared" si="280"/>
        <v/>
      </c>
      <c r="AC169" s="129" t="str">
        <f t="shared" si="225"/>
        <v/>
      </c>
      <c r="AD169" s="31" t="str">
        <f t="shared" si="281"/>
        <v/>
      </c>
      <c r="AE169" s="128" t="str">
        <f t="shared" si="282"/>
        <v/>
      </c>
      <c r="AF169" s="130" t="str">
        <f t="shared" si="283"/>
        <v/>
      </c>
      <c r="AG169" s="122" t="str">
        <f t="shared" si="284"/>
        <v/>
      </c>
      <c r="AH169" s="131" t="str">
        <f t="shared" si="226"/>
        <v/>
      </c>
      <c r="AI169" s="132" t="str">
        <f t="shared" si="285"/>
        <v/>
      </c>
      <c r="AJ169" s="128"/>
      <c r="AK169" s="159" t="str">
        <f t="shared" si="286"/>
        <v/>
      </c>
      <c r="AL169" s="128" t="str">
        <f t="shared" si="287"/>
        <v/>
      </c>
      <c r="AM169" s="128" t="str">
        <f t="shared" si="288"/>
        <v/>
      </c>
      <c r="AN169" s="128" t="str">
        <f t="shared" si="289"/>
        <v/>
      </c>
      <c r="AO169" s="128" t="str">
        <f t="shared" si="228"/>
        <v/>
      </c>
      <c r="AP169" s="160" t="str">
        <f t="shared" si="290"/>
        <v/>
      </c>
      <c r="AQ169" s="31"/>
      <c r="AR169" s="174" t="str">
        <f>IF($B169="","",Air!$C$17*((J169-K169)/10)^Air!$C$28)</f>
        <v/>
      </c>
      <c r="AS169" s="36" t="str">
        <f>IF($B169="","",IF(E$8=B169,E$7,Air!$C$14/2*AR169^2))</f>
        <v/>
      </c>
      <c r="AT169" s="32" t="str">
        <f t="shared" si="291"/>
        <v/>
      </c>
      <c r="AU169" s="32" t="str">
        <f t="shared" si="292"/>
        <v/>
      </c>
      <c r="AV169" s="32" t="str">
        <f>IF($B169="","",Air!$I$11-AU169*Air!$C$14*Air!$I$10-AS169)</f>
        <v/>
      </c>
      <c r="AW169" s="175" t="str">
        <f t="shared" si="293"/>
        <v/>
      </c>
      <c r="AX169" s="175" t="str">
        <f>IF($B169="","",AW169*Air!$C$14*Air!$I$10)</f>
        <v/>
      </c>
      <c r="AY169" s="176" t="str">
        <f>IF($B169="","",AW169*Air!$D$14*Air!$I$10)</f>
        <v/>
      </c>
      <c r="AZ169" s="62"/>
      <c r="BA169" s="250" t="str">
        <f t="shared" si="229"/>
        <v/>
      </c>
      <c r="BB169" s="128" t="str">
        <f t="shared" si="294"/>
        <v/>
      </c>
      <c r="BC169" s="31" t="str">
        <f t="shared" si="295"/>
        <v/>
      </c>
      <c r="BD169" s="251" t="str">
        <f>IF($B169="","",$AO169*ABS(BC169)/Air!$M$8)</f>
        <v/>
      </c>
      <c r="BE169" s="31" t="str">
        <f t="shared" si="230"/>
        <v/>
      </c>
      <c r="BF169" s="251" t="str">
        <f>IF($B169="","",$AO169*ABS($AF169-BC169)/Air!$M$8)</f>
        <v/>
      </c>
      <c r="BG169" s="31" t="str">
        <f t="shared" si="231"/>
        <v/>
      </c>
      <c r="BH169" s="252" t="str">
        <f t="shared" si="232"/>
        <v/>
      </c>
      <c r="BI169" s="32" t="str">
        <f>IF($B169="","",(($AF169-BC169)/ABS($AF169-BC169))*Air!$D$14*BH169/2*(($AF169-BC169)^2)*$AI169*$C169)</f>
        <v/>
      </c>
      <c r="BJ169" s="32" t="str">
        <f>IF($B169="","",(-BC169/ABS(BC169))*Air!$D$14*BE169/8*(BC169^2)*$AM169*$C169)</f>
        <v/>
      </c>
      <c r="BK169" s="32" t="str">
        <f>IF($B169="","",$AK169*$C169*$E169*Air!$D$14*Air!$I$10)</f>
        <v/>
      </c>
      <c r="BL169" s="32" t="str">
        <f t="shared" si="296"/>
        <v/>
      </c>
      <c r="BM169" s="32" t="str">
        <f t="shared" si="233"/>
        <v/>
      </c>
      <c r="BN169" s="32" t="str">
        <f t="shared" si="297"/>
        <v/>
      </c>
      <c r="BO169" s="254" t="str">
        <f t="shared" si="234"/>
        <v/>
      </c>
      <c r="BP169" s="243"/>
      <c r="BQ169" s="243"/>
      <c r="BR169" s="32" t="str">
        <f t="shared" si="235"/>
        <v/>
      </c>
      <c r="BS169" s="243" t="str">
        <f t="shared" si="236"/>
        <v/>
      </c>
      <c r="BT169" s="243" t="str">
        <f>IF($B169="","",IF(BO169="out",-(BS169*$I169*(2*ABS(BR169)/Air!$D$14)^0.5),(BS169*$I169*(2*ABS(BR169)/Air!$C$14)^0.5)))</f>
        <v/>
      </c>
      <c r="BU169" s="32" t="str">
        <f t="shared" si="237"/>
        <v/>
      </c>
      <c r="BV169" s="217" t="str">
        <f t="shared" si="298"/>
        <v/>
      </c>
      <c r="BW169" s="31" t="str">
        <f t="shared" si="238"/>
        <v/>
      </c>
      <c r="BX169" s="251" t="str">
        <f>IF($B169="","",$AO169*ABS(BW169)/Air!$M$8)</f>
        <v/>
      </c>
      <c r="BY169" s="31" t="str">
        <f t="shared" si="239"/>
        <v/>
      </c>
      <c r="BZ169" s="251" t="str">
        <f>IF($B169="","",$AO169*ABS($AF169-BW169)/Air!$M$8)</f>
        <v/>
      </c>
      <c r="CA169" s="31" t="str">
        <f t="shared" si="240"/>
        <v/>
      </c>
      <c r="CB169" s="31" t="str">
        <f t="shared" si="241"/>
        <v/>
      </c>
      <c r="CC169" s="32" t="str">
        <f>IF($B169="","",(($AF169-BW169)/ABS($AF169-BW169))*Air!$D$14*CB169/2*(($AF169-BW169)^2)*$AI169*$C169)</f>
        <v/>
      </c>
      <c r="CD169" s="32" t="str">
        <f>IF($B169="","",(-BW169/ABS(BW169))*Air!$D$14*BY169/8*(BW169^2)*$AM169*$C169)</f>
        <v/>
      </c>
      <c r="CE169" s="32" t="str">
        <f>IF($B169="","",$AK169*$C169*$E169*Air!$D$14*Air!$I$10)</f>
        <v/>
      </c>
      <c r="CF169" s="32" t="str">
        <f t="shared" si="299"/>
        <v/>
      </c>
      <c r="CG169" s="32" t="str">
        <f t="shared" si="242"/>
        <v/>
      </c>
      <c r="CH169" s="32" t="str">
        <f t="shared" si="300"/>
        <v/>
      </c>
      <c r="CI169" s="254" t="str">
        <f t="shared" si="243"/>
        <v/>
      </c>
      <c r="CJ169" s="243"/>
      <c r="CK169" s="243"/>
      <c r="CL169" s="32" t="str">
        <f t="shared" si="244"/>
        <v/>
      </c>
      <c r="CM169" s="243" t="str">
        <f t="shared" si="245"/>
        <v/>
      </c>
      <c r="CN169" s="243" t="str">
        <f>IF($B169="","",IF(CI169="out",-(CM169*$I169*(2*ABS(CL169)/Air!$D$14)^0.5),(CM169*$I169*(2*ABS(CL169)/Air!$C$14)^0.5)))</f>
        <v/>
      </c>
      <c r="CO169" s="32" t="str">
        <f t="shared" si="246"/>
        <v/>
      </c>
      <c r="CP169" s="217" t="str">
        <f t="shared" si="301"/>
        <v/>
      </c>
      <c r="CQ169" s="31" t="str">
        <f t="shared" si="247"/>
        <v/>
      </c>
      <c r="CR169" s="251" t="str">
        <f>IF($B169="","",$AO169*ABS(CQ169)/Air!$M$8)</f>
        <v/>
      </c>
      <c r="CS169" s="31" t="str">
        <f t="shared" si="248"/>
        <v/>
      </c>
      <c r="CT169" s="251" t="str">
        <f>IF($B169="","",$AO169*ABS($AF169-CQ169)/Air!$M$8)</f>
        <v/>
      </c>
      <c r="CU169" s="31" t="str">
        <f t="shared" si="249"/>
        <v/>
      </c>
      <c r="CV169" s="31" t="str">
        <f t="shared" si="250"/>
        <v/>
      </c>
      <c r="CW169" s="32" t="str">
        <f>IF($B169="","",(($AF169-CQ169)/ABS($AF169-CQ169))*Air!$D$14*CV169/2*(($AF169-CQ169)^2)*$AI169*$C169)</f>
        <v/>
      </c>
      <c r="CX169" s="32" t="str">
        <f>IF($B169="","",(-CQ169/ABS(CQ169))*Air!$D$14*CS169/8*(CQ169^2)*$AM169*$C169)</f>
        <v/>
      </c>
      <c r="CY169" s="32" t="str">
        <f>IF($B169="","",$AK169*$C169*$E169*Air!$D$14*Air!$I$10)</f>
        <v/>
      </c>
      <c r="CZ169" s="32" t="str">
        <f t="shared" si="302"/>
        <v/>
      </c>
      <c r="DA169" s="32" t="str">
        <f t="shared" si="251"/>
        <v/>
      </c>
      <c r="DB169" s="32" t="str">
        <f t="shared" si="303"/>
        <v/>
      </c>
      <c r="DC169" s="254" t="str">
        <f t="shared" si="252"/>
        <v/>
      </c>
      <c r="DD169" s="243"/>
      <c r="DE169" s="243"/>
      <c r="DF169" s="32" t="str">
        <f t="shared" si="253"/>
        <v/>
      </c>
      <c r="DG169" s="243" t="str">
        <f t="shared" si="254"/>
        <v/>
      </c>
      <c r="DH169" s="243" t="str">
        <f>IF($B169="","",IF(DC169="out",-(DG169*$I169*(2*ABS(DF169)/Air!$D$14)^0.5),(DG169*$I169*(2*ABS(DF169)/Air!$C$14)^0.5)))</f>
        <v/>
      </c>
      <c r="DI169" s="32" t="str">
        <f t="shared" si="255"/>
        <v/>
      </c>
      <c r="DJ169" s="217" t="str">
        <f t="shared" si="304"/>
        <v/>
      </c>
      <c r="DK169" s="31" t="str">
        <f t="shared" si="256"/>
        <v/>
      </c>
      <c r="DL169" s="251" t="str">
        <f>IF($B169="","",$AO169*ABS(DK169)/Air!$M$8)</f>
        <v/>
      </c>
      <c r="DM169" s="31" t="str">
        <f t="shared" si="257"/>
        <v/>
      </c>
      <c r="DN169" s="251" t="str">
        <f>IF($B169="","",$AO169*ABS($AF169-DK169)/Air!$M$8)</f>
        <v/>
      </c>
      <c r="DO169" s="31" t="str">
        <f t="shared" si="258"/>
        <v/>
      </c>
      <c r="DP169" s="31" t="str">
        <f t="shared" si="259"/>
        <v/>
      </c>
      <c r="DQ169" s="32" t="str">
        <f>IF($B169="","",(($AF169-DK169)/ABS($AF169-DK169))*Air!$D$14*DP169/2*(($AF169-DK169)^2)*$AI169*$C169)</f>
        <v/>
      </c>
      <c r="DR169" s="32" t="str">
        <f>IF($B169="","",(-DK169/ABS(DK169))*Air!$D$14*DM169/8*(DK169^2)*$AM169*$C169)</f>
        <v/>
      </c>
      <c r="DS169" s="32" t="str">
        <f>IF($B169="","",$AK169*$C169*$E169*Air!$D$14*Air!$I$10)</f>
        <v/>
      </c>
      <c r="DT169" s="32" t="str">
        <f t="shared" si="305"/>
        <v/>
      </c>
      <c r="DU169" s="32" t="str">
        <f t="shared" si="260"/>
        <v/>
      </c>
      <c r="DV169" s="32" t="str">
        <f t="shared" si="306"/>
        <v/>
      </c>
      <c r="DW169" s="254" t="str">
        <f t="shared" si="261"/>
        <v/>
      </c>
      <c r="DX169" s="243"/>
      <c r="DY169" s="243"/>
      <c r="DZ169" s="32" t="str">
        <f t="shared" si="262"/>
        <v/>
      </c>
      <c r="EA169" s="243" t="str">
        <f t="shared" si="263"/>
        <v/>
      </c>
      <c r="EB169" s="243" t="str">
        <f>IF($B169="","",IF(DW169="out",-(EA169*$I169*(2*ABS(DZ169)/Air!$D$14)^0.5),(EA169*$I169*(2*ABS(DZ169)/Air!$C$14)^0.5)))</f>
        <v/>
      </c>
      <c r="EC169" s="32" t="str">
        <f t="shared" si="264"/>
        <v/>
      </c>
      <c r="ED169" s="217" t="str">
        <f t="shared" si="307"/>
        <v/>
      </c>
      <c r="EE169" s="31" t="str">
        <f t="shared" si="265"/>
        <v/>
      </c>
      <c r="EF169" s="251" t="str">
        <f>IF($B169="","",$AO169*ABS(EE169)/Air!$M$8)</f>
        <v/>
      </c>
      <c r="EG169" s="31" t="str">
        <f t="shared" si="266"/>
        <v/>
      </c>
      <c r="EH169" s="251" t="str">
        <f>IF($B169="","",$AO169*ABS($AF169-EE169)/Air!$M$8)</f>
        <v/>
      </c>
      <c r="EI169" s="31" t="str">
        <f t="shared" si="267"/>
        <v/>
      </c>
      <c r="EJ169" s="31" t="str">
        <f t="shared" si="268"/>
        <v/>
      </c>
      <c r="EK169" s="32" t="str">
        <f>IF($B169="","",(($AF169-EE169)/ABS($AF169-EE169))*Air!$D$14*EJ169/2*(($AF169-EE169)^2)*$AI169*$C169)</f>
        <v/>
      </c>
      <c r="EL169" s="32" t="str">
        <f>IF($B169="","",(-EE169/ABS(EE169))*Air!$D$14*EG169/8*(EE169^2)*$AM169*$C169)</f>
        <v/>
      </c>
      <c r="EM169" s="32" t="str">
        <f>IF($B169="","",$AK169*$C169*$E169*Air!$D$14*Air!$I$10)</f>
        <v/>
      </c>
      <c r="EN169" s="32" t="str">
        <f t="shared" si="308"/>
        <v/>
      </c>
      <c r="EO169" s="32" t="str">
        <f t="shared" si="269"/>
        <v/>
      </c>
      <c r="EP169" s="32" t="str">
        <f t="shared" si="309"/>
        <v/>
      </c>
      <c r="EQ169" s="254" t="str">
        <f t="shared" si="270"/>
        <v/>
      </c>
      <c r="ER169" s="243"/>
      <c r="ES169" s="243"/>
      <c r="ET169" s="32" t="str">
        <f t="shared" si="271"/>
        <v/>
      </c>
      <c r="EU169" s="243" t="str">
        <f t="shared" si="272"/>
        <v/>
      </c>
      <c r="EV169" s="243" t="str">
        <f>IF($B169="","",IF(EQ169="out",-(EU169*$I169*(2*ABS(ET169)/Air!$D$14)^0.5),(EU169*$I169*(2*ABS(ET169)/Air!$C$14)^0.5)))</f>
        <v/>
      </c>
      <c r="EW169" s="32" t="str">
        <f t="shared" si="273"/>
        <v/>
      </c>
      <c r="EX169" s="259" t="str">
        <f t="shared" si="310"/>
        <v/>
      </c>
    </row>
    <row r="170" spans="1:154" customFormat="1" x14ac:dyDescent="0.2">
      <c r="A170" s="61"/>
      <c r="B170" s="247"/>
      <c r="C170" s="247"/>
      <c r="D170" s="247"/>
      <c r="E170" s="247"/>
      <c r="F170" s="247"/>
      <c r="G170" s="239"/>
      <c r="H170" s="239"/>
      <c r="I170" s="239"/>
      <c r="J170" s="239"/>
      <c r="K170" s="239"/>
      <c r="L170" s="62"/>
      <c r="M170" s="247"/>
      <c r="N170" s="247"/>
      <c r="O170" s="63"/>
      <c r="P170" s="92" t="str">
        <f t="shared" si="274"/>
        <v/>
      </c>
      <c r="Q170" s="93" t="str">
        <f t="shared" si="227"/>
        <v/>
      </c>
      <c r="R170" s="99" t="str">
        <f t="shared" si="275"/>
        <v/>
      </c>
      <c r="S170" s="100" t="str">
        <f t="shared" si="276"/>
        <v/>
      </c>
      <c r="T170" s="95" t="str">
        <f t="shared" si="277"/>
        <v/>
      </c>
      <c r="U170" s="231"/>
      <c r="V170" s="124" t="str">
        <f t="shared" si="278"/>
        <v/>
      </c>
      <c r="W170" s="125" t="str">
        <f t="shared" si="222"/>
        <v/>
      </c>
      <c r="X170" s="126" t="str">
        <f t="shared" si="279"/>
        <v/>
      </c>
      <c r="Y170" s="126" t="str">
        <f>IF($B170="","",VLOOKUP(X170,Depth!$A$4:$B$1004,2,1))</f>
        <v/>
      </c>
      <c r="Z170" s="127" t="str">
        <f t="shared" si="223"/>
        <v/>
      </c>
      <c r="AA170" s="128" t="str">
        <f t="shared" si="224"/>
        <v/>
      </c>
      <c r="AB170" s="129" t="str">
        <f t="shared" si="280"/>
        <v/>
      </c>
      <c r="AC170" s="129" t="str">
        <f t="shared" si="225"/>
        <v/>
      </c>
      <c r="AD170" s="31" t="str">
        <f t="shared" si="281"/>
        <v/>
      </c>
      <c r="AE170" s="128" t="str">
        <f t="shared" si="282"/>
        <v/>
      </c>
      <c r="AF170" s="130" t="str">
        <f t="shared" si="283"/>
        <v/>
      </c>
      <c r="AG170" s="122" t="str">
        <f t="shared" si="284"/>
        <v/>
      </c>
      <c r="AH170" s="131" t="str">
        <f t="shared" si="226"/>
        <v/>
      </c>
      <c r="AI170" s="132" t="str">
        <f t="shared" si="285"/>
        <v/>
      </c>
      <c r="AJ170" s="128"/>
      <c r="AK170" s="159" t="str">
        <f t="shared" si="286"/>
        <v/>
      </c>
      <c r="AL170" s="128" t="str">
        <f t="shared" si="287"/>
        <v/>
      </c>
      <c r="AM170" s="128" t="str">
        <f t="shared" si="288"/>
        <v/>
      </c>
      <c r="AN170" s="128" t="str">
        <f t="shared" si="289"/>
        <v/>
      </c>
      <c r="AO170" s="128" t="str">
        <f t="shared" si="228"/>
        <v/>
      </c>
      <c r="AP170" s="160" t="str">
        <f t="shared" si="290"/>
        <v/>
      </c>
      <c r="AQ170" s="31"/>
      <c r="AR170" s="174" t="str">
        <f>IF($B170="","",Air!$C$17*((J170-K170)/10)^Air!$C$28)</f>
        <v/>
      </c>
      <c r="AS170" s="36" t="str">
        <f>IF($B170="","",IF(E$8=B170,E$7,Air!$C$14/2*AR170^2))</f>
        <v/>
      </c>
      <c r="AT170" s="32" t="str">
        <f t="shared" si="291"/>
        <v/>
      </c>
      <c r="AU170" s="32" t="str">
        <f t="shared" si="292"/>
        <v/>
      </c>
      <c r="AV170" s="32" t="str">
        <f>IF($B170="","",Air!$I$11-AU170*Air!$C$14*Air!$I$10-AS170)</f>
        <v/>
      </c>
      <c r="AW170" s="175" t="str">
        <f t="shared" si="293"/>
        <v/>
      </c>
      <c r="AX170" s="175" t="str">
        <f>IF($B170="","",AW170*Air!$C$14*Air!$I$10)</f>
        <v/>
      </c>
      <c r="AY170" s="176" t="str">
        <f>IF($B170="","",AW170*Air!$D$14*Air!$I$10)</f>
        <v/>
      </c>
      <c r="AZ170" s="62"/>
      <c r="BA170" s="250" t="str">
        <f t="shared" si="229"/>
        <v/>
      </c>
      <c r="BB170" s="128" t="str">
        <f t="shared" si="294"/>
        <v/>
      </c>
      <c r="BC170" s="31" t="str">
        <f t="shared" si="295"/>
        <v/>
      </c>
      <c r="BD170" s="251" t="str">
        <f>IF($B170="","",$AO170*ABS(BC170)/Air!$M$8)</f>
        <v/>
      </c>
      <c r="BE170" s="31" t="str">
        <f t="shared" si="230"/>
        <v/>
      </c>
      <c r="BF170" s="251" t="str">
        <f>IF($B170="","",$AO170*ABS($AF170-BC170)/Air!$M$8)</f>
        <v/>
      </c>
      <c r="BG170" s="31" t="str">
        <f t="shared" si="231"/>
        <v/>
      </c>
      <c r="BH170" s="252" t="str">
        <f t="shared" si="232"/>
        <v/>
      </c>
      <c r="BI170" s="32" t="str">
        <f>IF($B170="","",(($AF170-BC170)/ABS($AF170-BC170))*Air!$D$14*BH170/2*(($AF170-BC170)^2)*$AI170*$C170)</f>
        <v/>
      </c>
      <c r="BJ170" s="32" t="str">
        <f>IF($B170="","",(-BC170/ABS(BC170))*Air!$D$14*BE170/8*(BC170^2)*$AM170*$C170)</f>
        <v/>
      </c>
      <c r="BK170" s="32" t="str">
        <f>IF($B170="","",$AK170*$C170*$E170*Air!$D$14*Air!$I$10)</f>
        <v/>
      </c>
      <c r="BL170" s="32" t="str">
        <f t="shared" si="296"/>
        <v/>
      </c>
      <c r="BM170" s="32" t="str">
        <f t="shared" si="233"/>
        <v/>
      </c>
      <c r="BN170" s="32" t="str">
        <f t="shared" si="297"/>
        <v/>
      </c>
      <c r="BO170" s="254" t="str">
        <f t="shared" si="234"/>
        <v/>
      </c>
      <c r="BP170" s="243"/>
      <c r="BQ170" s="243"/>
      <c r="BR170" s="32" t="str">
        <f t="shared" si="235"/>
        <v/>
      </c>
      <c r="BS170" s="243" t="str">
        <f t="shared" si="236"/>
        <v/>
      </c>
      <c r="BT170" s="243" t="str">
        <f>IF($B170="","",IF(BO170="out",-(BS170*$I170*(2*ABS(BR170)/Air!$D$14)^0.5),(BS170*$I170*(2*ABS(BR170)/Air!$C$14)^0.5)))</f>
        <v/>
      </c>
      <c r="BU170" s="32" t="str">
        <f t="shared" si="237"/>
        <v/>
      </c>
      <c r="BV170" s="217" t="str">
        <f t="shared" si="298"/>
        <v/>
      </c>
      <c r="BW170" s="31" t="str">
        <f t="shared" si="238"/>
        <v/>
      </c>
      <c r="BX170" s="251" t="str">
        <f>IF($B170="","",$AO170*ABS(BW170)/Air!$M$8)</f>
        <v/>
      </c>
      <c r="BY170" s="31" t="str">
        <f t="shared" si="239"/>
        <v/>
      </c>
      <c r="BZ170" s="251" t="str">
        <f>IF($B170="","",$AO170*ABS($AF170-BW170)/Air!$M$8)</f>
        <v/>
      </c>
      <c r="CA170" s="31" t="str">
        <f t="shared" si="240"/>
        <v/>
      </c>
      <c r="CB170" s="31" t="str">
        <f t="shared" si="241"/>
        <v/>
      </c>
      <c r="CC170" s="32" t="str">
        <f>IF($B170="","",(($AF170-BW170)/ABS($AF170-BW170))*Air!$D$14*CB170/2*(($AF170-BW170)^2)*$AI170*$C170)</f>
        <v/>
      </c>
      <c r="CD170" s="32" t="str">
        <f>IF($B170="","",(-BW170/ABS(BW170))*Air!$D$14*BY170/8*(BW170^2)*$AM170*$C170)</f>
        <v/>
      </c>
      <c r="CE170" s="32" t="str">
        <f>IF($B170="","",$AK170*$C170*$E170*Air!$D$14*Air!$I$10)</f>
        <v/>
      </c>
      <c r="CF170" s="32" t="str">
        <f t="shared" si="299"/>
        <v/>
      </c>
      <c r="CG170" s="32" t="str">
        <f t="shared" si="242"/>
        <v/>
      </c>
      <c r="CH170" s="32" t="str">
        <f t="shared" si="300"/>
        <v/>
      </c>
      <c r="CI170" s="254" t="str">
        <f t="shared" si="243"/>
        <v/>
      </c>
      <c r="CJ170" s="243"/>
      <c r="CK170" s="243"/>
      <c r="CL170" s="32" t="str">
        <f t="shared" si="244"/>
        <v/>
      </c>
      <c r="CM170" s="243" t="str">
        <f t="shared" si="245"/>
        <v/>
      </c>
      <c r="CN170" s="243" t="str">
        <f>IF($B170="","",IF(CI170="out",-(CM170*$I170*(2*ABS(CL170)/Air!$D$14)^0.5),(CM170*$I170*(2*ABS(CL170)/Air!$C$14)^0.5)))</f>
        <v/>
      </c>
      <c r="CO170" s="32" t="str">
        <f t="shared" si="246"/>
        <v/>
      </c>
      <c r="CP170" s="217" t="str">
        <f t="shared" si="301"/>
        <v/>
      </c>
      <c r="CQ170" s="31" t="str">
        <f t="shared" si="247"/>
        <v/>
      </c>
      <c r="CR170" s="251" t="str">
        <f>IF($B170="","",$AO170*ABS(CQ170)/Air!$M$8)</f>
        <v/>
      </c>
      <c r="CS170" s="31" t="str">
        <f t="shared" si="248"/>
        <v/>
      </c>
      <c r="CT170" s="251" t="str">
        <f>IF($B170="","",$AO170*ABS($AF170-CQ170)/Air!$M$8)</f>
        <v/>
      </c>
      <c r="CU170" s="31" t="str">
        <f t="shared" si="249"/>
        <v/>
      </c>
      <c r="CV170" s="31" t="str">
        <f t="shared" si="250"/>
        <v/>
      </c>
      <c r="CW170" s="32" t="str">
        <f>IF($B170="","",(($AF170-CQ170)/ABS($AF170-CQ170))*Air!$D$14*CV170/2*(($AF170-CQ170)^2)*$AI170*$C170)</f>
        <v/>
      </c>
      <c r="CX170" s="32" t="str">
        <f>IF($B170="","",(-CQ170/ABS(CQ170))*Air!$D$14*CS170/8*(CQ170^2)*$AM170*$C170)</f>
        <v/>
      </c>
      <c r="CY170" s="32" t="str">
        <f>IF($B170="","",$AK170*$C170*$E170*Air!$D$14*Air!$I$10)</f>
        <v/>
      </c>
      <c r="CZ170" s="32" t="str">
        <f t="shared" si="302"/>
        <v/>
      </c>
      <c r="DA170" s="32" t="str">
        <f t="shared" si="251"/>
        <v/>
      </c>
      <c r="DB170" s="32" t="str">
        <f t="shared" si="303"/>
        <v/>
      </c>
      <c r="DC170" s="254" t="str">
        <f t="shared" si="252"/>
        <v/>
      </c>
      <c r="DD170" s="243"/>
      <c r="DE170" s="243"/>
      <c r="DF170" s="32" t="str">
        <f t="shared" si="253"/>
        <v/>
      </c>
      <c r="DG170" s="243" t="str">
        <f t="shared" si="254"/>
        <v/>
      </c>
      <c r="DH170" s="243" t="str">
        <f>IF($B170="","",IF(DC170="out",-(DG170*$I170*(2*ABS(DF170)/Air!$D$14)^0.5),(DG170*$I170*(2*ABS(DF170)/Air!$C$14)^0.5)))</f>
        <v/>
      </c>
      <c r="DI170" s="32" t="str">
        <f t="shared" si="255"/>
        <v/>
      </c>
      <c r="DJ170" s="217" t="str">
        <f t="shared" si="304"/>
        <v/>
      </c>
      <c r="DK170" s="31" t="str">
        <f t="shared" si="256"/>
        <v/>
      </c>
      <c r="DL170" s="251" t="str">
        <f>IF($B170="","",$AO170*ABS(DK170)/Air!$M$8)</f>
        <v/>
      </c>
      <c r="DM170" s="31" t="str">
        <f t="shared" si="257"/>
        <v/>
      </c>
      <c r="DN170" s="251" t="str">
        <f>IF($B170="","",$AO170*ABS($AF170-DK170)/Air!$M$8)</f>
        <v/>
      </c>
      <c r="DO170" s="31" t="str">
        <f t="shared" si="258"/>
        <v/>
      </c>
      <c r="DP170" s="31" t="str">
        <f t="shared" si="259"/>
        <v/>
      </c>
      <c r="DQ170" s="32" t="str">
        <f>IF($B170="","",(($AF170-DK170)/ABS($AF170-DK170))*Air!$D$14*DP170/2*(($AF170-DK170)^2)*$AI170*$C170)</f>
        <v/>
      </c>
      <c r="DR170" s="32" t="str">
        <f>IF($B170="","",(-DK170/ABS(DK170))*Air!$D$14*DM170/8*(DK170^2)*$AM170*$C170)</f>
        <v/>
      </c>
      <c r="DS170" s="32" t="str">
        <f>IF($B170="","",$AK170*$C170*$E170*Air!$D$14*Air!$I$10)</f>
        <v/>
      </c>
      <c r="DT170" s="32" t="str">
        <f t="shared" si="305"/>
        <v/>
      </c>
      <c r="DU170" s="32" t="str">
        <f t="shared" si="260"/>
        <v/>
      </c>
      <c r="DV170" s="32" t="str">
        <f t="shared" si="306"/>
        <v/>
      </c>
      <c r="DW170" s="254" t="str">
        <f t="shared" si="261"/>
        <v/>
      </c>
      <c r="DX170" s="243"/>
      <c r="DY170" s="243"/>
      <c r="DZ170" s="32" t="str">
        <f t="shared" si="262"/>
        <v/>
      </c>
      <c r="EA170" s="243" t="str">
        <f t="shared" si="263"/>
        <v/>
      </c>
      <c r="EB170" s="243" t="str">
        <f>IF($B170="","",IF(DW170="out",-(EA170*$I170*(2*ABS(DZ170)/Air!$D$14)^0.5),(EA170*$I170*(2*ABS(DZ170)/Air!$C$14)^0.5)))</f>
        <v/>
      </c>
      <c r="EC170" s="32" t="str">
        <f t="shared" si="264"/>
        <v/>
      </c>
      <c r="ED170" s="217" t="str">
        <f t="shared" si="307"/>
        <v/>
      </c>
      <c r="EE170" s="31" t="str">
        <f t="shared" si="265"/>
        <v/>
      </c>
      <c r="EF170" s="251" t="str">
        <f>IF($B170="","",$AO170*ABS(EE170)/Air!$M$8)</f>
        <v/>
      </c>
      <c r="EG170" s="31" t="str">
        <f t="shared" si="266"/>
        <v/>
      </c>
      <c r="EH170" s="251" t="str">
        <f>IF($B170="","",$AO170*ABS($AF170-EE170)/Air!$M$8)</f>
        <v/>
      </c>
      <c r="EI170" s="31" t="str">
        <f t="shared" si="267"/>
        <v/>
      </c>
      <c r="EJ170" s="31" t="str">
        <f t="shared" si="268"/>
        <v/>
      </c>
      <c r="EK170" s="32" t="str">
        <f>IF($B170="","",(($AF170-EE170)/ABS($AF170-EE170))*Air!$D$14*EJ170/2*(($AF170-EE170)^2)*$AI170*$C170)</f>
        <v/>
      </c>
      <c r="EL170" s="32" t="str">
        <f>IF($B170="","",(-EE170/ABS(EE170))*Air!$D$14*EG170/8*(EE170^2)*$AM170*$C170)</f>
        <v/>
      </c>
      <c r="EM170" s="32" t="str">
        <f>IF($B170="","",$AK170*$C170*$E170*Air!$D$14*Air!$I$10)</f>
        <v/>
      </c>
      <c r="EN170" s="32" t="str">
        <f t="shared" si="308"/>
        <v/>
      </c>
      <c r="EO170" s="32" t="str">
        <f t="shared" si="269"/>
        <v/>
      </c>
      <c r="EP170" s="32" t="str">
        <f t="shared" si="309"/>
        <v/>
      </c>
      <c r="EQ170" s="254" t="str">
        <f t="shared" si="270"/>
        <v/>
      </c>
      <c r="ER170" s="243"/>
      <c r="ES170" s="243"/>
      <c r="ET170" s="32" t="str">
        <f t="shared" si="271"/>
        <v/>
      </c>
      <c r="EU170" s="243" t="str">
        <f t="shared" si="272"/>
        <v/>
      </c>
      <c r="EV170" s="243" t="str">
        <f>IF($B170="","",IF(EQ170="out",-(EU170*$I170*(2*ABS(ET170)/Air!$D$14)^0.5),(EU170*$I170*(2*ABS(ET170)/Air!$C$14)^0.5)))</f>
        <v/>
      </c>
      <c r="EW170" s="32" t="str">
        <f t="shared" si="273"/>
        <v/>
      </c>
      <c r="EX170" s="259" t="str">
        <f t="shared" si="310"/>
        <v/>
      </c>
    </row>
    <row r="171" spans="1:154" customFormat="1" x14ac:dyDescent="0.2">
      <c r="A171" s="61"/>
      <c r="B171" s="247"/>
      <c r="C171" s="247"/>
      <c r="D171" s="247"/>
      <c r="E171" s="247"/>
      <c r="F171" s="247"/>
      <c r="G171" s="239"/>
      <c r="H171" s="239"/>
      <c r="I171" s="239"/>
      <c r="J171" s="239"/>
      <c r="K171" s="239"/>
      <c r="L171" s="62"/>
      <c r="M171" s="247"/>
      <c r="N171" s="247"/>
      <c r="O171" s="63"/>
      <c r="P171" s="92" t="str">
        <f t="shared" si="274"/>
        <v/>
      </c>
      <c r="Q171" s="93" t="str">
        <f t="shared" si="227"/>
        <v/>
      </c>
      <c r="R171" s="99" t="str">
        <f t="shared" si="275"/>
        <v/>
      </c>
      <c r="S171" s="100" t="str">
        <f t="shared" si="276"/>
        <v/>
      </c>
      <c r="T171" s="95" t="str">
        <f t="shared" si="277"/>
        <v/>
      </c>
      <c r="U171" s="231"/>
      <c r="V171" s="124" t="str">
        <f t="shared" si="278"/>
        <v/>
      </c>
      <c r="W171" s="125" t="str">
        <f t="shared" si="222"/>
        <v/>
      </c>
      <c r="X171" s="126" t="str">
        <f t="shared" si="279"/>
        <v/>
      </c>
      <c r="Y171" s="126" t="str">
        <f>IF($B171="","",VLOOKUP(X171,Depth!$A$4:$B$1004,2,1))</f>
        <v/>
      </c>
      <c r="Z171" s="127" t="str">
        <f t="shared" si="223"/>
        <v/>
      </c>
      <c r="AA171" s="128" t="str">
        <f t="shared" si="224"/>
        <v/>
      </c>
      <c r="AB171" s="129" t="str">
        <f t="shared" si="280"/>
        <v/>
      </c>
      <c r="AC171" s="129" t="str">
        <f t="shared" si="225"/>
        <v/>
      </c>
      <c r="AD171" s="31" t="str">
        <f t="shared" si="281"/>
        <v/>
      </c>
      <c r="AE171" s="128" t="str">
        <f t="shared" si="282"/>
        <v/>
      </c>
      <c r="AF171" s="130" t="str">
        <f t="shared" si="283"/>
        <v/>
      </c>
      <c r="AG171" s="122" t="str">
        <f t="shared" si="284"/>
        <v/>
      </c>
      <c r="AH171" s="131" t="str">
        <f t="shared" si="226"/>
        <v/>
      </c>
      <c r="AI171" s="132" t="str">
        <f t="shared" si="285"/>
        <v/>
      </c>
      <c r="AJ171" s="128"/>
      <c r="AK171" s="159" t="str">
        <f t="shared" si="286"/>
        <v/>
      </c>
      <c r="AL171" s="128" t="str">
        <f t="shared" si="287"/>
        <v/>
      </c>
      <c r="AM171" s="128" t="str">
        <f t="shared" si="288"/>
        <v/>
      </c>
      <c r="AN171" s="128" t="str">
        <f t="shared" si="289"/>
        <v/>
      </c>
      <c r="AO171" s="128" t="str">
        <f t="shared" si="228"/>
        <v/>
      </c>
      <c r="AP171" s="160" t="str">
        <f t="shared" si="290"/>
        <v/>
      </c>
      <c r="AQ171" s="31"/>
      <c r="AR171" s="174" t="str">
        <f>IF($B171="","",Air!$C$17*((J171-K171)/10)^Air!$C$28)</f>
        <v/>
      </c>
      <c r="AS171" s="36" t="str">
        <f>IF($B171="","",IF(E$8=B171,E$7,Air!$C$14/2*AR171^2))</f>
        <v/>
      </c>
      <c r="AT171" s="32" t="str">
        <f t="shared" si="291"/>
        <v/>
      </c>
      <c r="AU171" s="32" t="str">
        <f t="shared" si="292"/>
        <v/>
      </c>
      <c r="AV171" s="32" t="str">
        <f>IF($B171="","",Air!$I$11-AU171*Air!$C$14*Air!$I$10-AS171)</f>
        <v/>
      </c>
      <c r="AW171" s="175" t="str">
        <f t="shared" si="293"/>
        <v/>
      </c>
      <c r="AX171" s="175" t="str">
        <f>IF($B171="","",AW171*Air!$C$14*Air!$I$10)</f>
        <v/>
      </c>
      <c r="AY171" s="176" t="str">
        <f>IF($B171="","",AW171*Air!$D$14*Air!$I$10)</f>
        <v/>
      </c>
      <c r="AZ171" s="62"/>
      <c r="BA171" s="250" t="str">
        <f t="shared" si="229"/>
        <v/>
      </c>
      <c r="BB171" s="128" t="str">
        <f t="shared" si="294"/>
        <v/>
      </c>
      <c r="BC171" s="31" t="str">
        <f t="shared" si="295"/>
        <v/>
      </c>
      <c r="BD171" s="251" t="str">
        <f>IF($B171="","",$AO171*ABS(BC171)/Air!$M$8)</f>
        <v/>
      </c>
      <c r="BE171" s="31" t="str">
        <f t="shared" si="230"/>
        <v/>
      </c>
      <c r="BF171" s="251" t="str">
        <f>IF($B171="","",$AO171*ABS($AF171-BC171)/Air!$M$8)</f>
        <v/>
      </c>
      <c r="BG171" s="31" t="str">
        <f t="shared" si="231"/>
        <v/>
      </c>
      <c r="BH171" s="252" t="str">
        <f t="shared" si="232"/>
        <v/>
      </c>
      <c r="BI171" s="32" t="str">
        <f>IF($B171="","",(($AF171-BC171)/ABS($AF171-BC171))*Air!$D$14*BH171/2*(($AF171-BC171)^2)*$AI171*$C171)</f>
        <v/>
      </c>
      <c r="BJ171" s="32" t="str">
        <f>IF($B171="","",(-BC171/ABS(BC171))*Air!$D$14*BE171/8*(BC171^2)*$AM171*$C171)</f>
        <v/>
      </c>
      <c r="BK171" s="32" t="str">
        <f>IF($B171="","",$AK171*$C171*$E171*Air!$D$14*Air!$I$10)</f>
        <v/>
      </c>
      <c r="BL171" s="32" t="str">
        <f t="shared" si="296"/>
        <v/>
      </c>
      <c r="BM171" s="32" t="str">
        <f t="shared" si="233"/>
        <v/>
      </c>
      <c r="BN171" s="32" t="str">
        <f t="shared" si="297"/>
        <v/>
      </c>
      <c r="BO171" s="254" t="str">
        <f t="shared" si="234"/>
        <v/>
      </c>
      <c r="BP171" s="243"/>
      <c r="BQ171" s="243"/>
      <c r="BR171" s="32" t="str">
        <f t="shared" si="235"/>
        <v/>
      </c>
      <c r="BS171" s="243" t="str">
        <f t="shared" si="236"/>
        <v/>
      </c>
      <c r="BT171" s="243" t="str">
        <f>IF($B171="","",IF(BO171="out",-(BS171*$I171*(2*ABS(BR171)/Air!$D$14)^0.5),(BS171*$I171*(2*ABS(BR171)/Air!$C$14)^0.5)))</f>
        <v/>
      </c>
      <c r="BU171" s="32" t="str">
        <f t="shared" si="237"/>
        <v/>
      </c>
      <c r="BV171" s="217" t="str">
        <f t="shared" si="298"/>
        <v/>
      </c>
      <c r="BW171" s="31" t="str">
        <f t="shared" si="238"/>
        <v/>
      </c>
      <c r="BX171" s="251" t="str">
        <f>IF($B171="","",$AO171*ABS(BW171)/Air!$M$8)</f>
        <v/>
      </c>
      <c r="BY171" s="31" t="str">
        <f t="shared" si="239"/>
        <v/>
      </c>
      <c r="BZ171" s="251" t="str">
        <f>IF($B171="","",$AO171*ABS($AF171-BW171)/Air!$M$8)</f>
        <v/>
      </c>
      <c r="CA171" s="31" t="str">
        <f t="shared" si="240"/>
        <v/>
      </c>
      <c r="CB171" s="31" t="str">
        <f t="shared" si="241"/>
        <v/>
      </c>
      <c r="CC171" s="32" t="str">
        <f>IF($B171="","",(($AF171-BW171)/ABS($AF171-BW171))*Air!$D$14*CB171/2*(($AF171-BW171)^2)*$AI171*$C171)</f>
        <v/>
      </c>
      <c r="CD171" s="32" t="str">
        <f>IF($B171="","",(-BW171/ABS(BW171))*Air!$D$14*BY171/8*(BW171^2)*$AM171*$C171)</f>
        <v/>
      </c>
      <c r="CE171" s="32" t="str">
        <f>IF($B171="","",$AK171*$C171*$E171*Air!$D$14*Air!$I$10)</f>
        <v/>
      </c>
      <c r="CF171" s="32" t="str">
        <f t="shared" si="299"/>
        <v/>
      </c>
      <c r="CG171" s="32" t="str">
        <f t="shared" si="242"/>
        <v/>
      </c>
      <c r="CH171" s="32" t="str">
        <f t="shared" si="300"/>
        <v/>
      </c>
      <c r="CI171" s="254" t="str">
        <f t="shared" si="243"/>
        <v/>
      </c>
      <c r="CJ171" s="243"/>
      <c r="CK171" s="243"/>
      <c r="CL171" s="32" t="str">
        <f t="shared" si="244"/>
        <v/>
      </c>
      <c r="CM171" s="243" t="str">
        <f t="shared" si="245"/>
        <v/>
      </c>
      <c r="CN171" s="243" t="str">
        <f>IF($B171="","",IF(CI171="out",-(CM171*$I171*(2*ABS(CL171)/Air!$D$14)^0.5),(CM171*$I171*(2*ABS(CL171)/Air!$C$14)^0.5)))</f>
        <v/>
      </c>
      <c r="CO171" s="32" t="str">
        <f t="shared" si="246"/>
        <v/>
      </c>
      <c r="CP171" s="217" t="str">
        <f t="shared" si="301"/>
        <v/>
      </c>
      <c r="CQ171" s="31" t="str">
        <f t="shared" si="247"/>
        <v/>
      </c>
      <c r="CR171" s="251" t="str">
        <f>IF($B171="","",$AO171*ABS(CQ171)/Air!$M$8)</f>
        <v/>
      </c>
      <c r="CS171" s="31" t="str">
        <f t="shared" si="248"/>
        <v/>
      </c>
      <c r="CT171" s="251" t="str">
        <f>IF($B171="","",$AO171*ABS($AF171-CQ171)/Air!$M$8)</f>
        <v/>
      </c>
      <c r="CU171" s="31" t="str">
        <f t="shared" si="249"/>
        <v/>
      </c>
      <c r="CV171" s="31" t="str">
        <f t="shared" si="250"/>
        <v/>
      </c>
      <c r="CW171" s="32" t="str">
        <f>IF($B171="","",(($AF171-CQ171)/ABS($AF171-CQ171))*Air!$D$14*CV171/2*(($AF171-CQ171)^2)*$AI171*$C171)</f>
        <v/>
      </c>
      <c r="CX171" s="32" t="str">
        <f>IF($B171="","",(-CQ171/ABS(CQ171))*Air!$D$14*CS171/8*(CQ171^2)*$AM171*$C171)</f>
        <v/>
      </c>
      <c r="CY171" s="32" t="str">
        <f>IF($B171="","",$AK171*$C171*$E171*Air!$D$14*Air!$I$10)</f>
        <v/>
      </c>
      <c r="CZ171" s="32" t="str">
        <f t="shared" si="302"/>
        <v/>
      </c>
      <c r="DA171" s="32" t="str">
        <f t="shared" si="251"/>
        <v/>
      </c>
      <c r="DB171" s="32" t="str">
        <f t="shared" si="303"/>
        <v/>
      </c>
      <c r="DC171" s="254" t="str">
        <f t="shared" si="252"/>
        <v/>
      </c>
      <c r="DD171" s="243"/>
      <c r="DE171" s="243"/>
      <c r="DF171" s="32" t="str">
        <f t="shared" si="253"/>
        <v/>
      </c>
      <c r="DG171" s="243" t="str">
        <f t="shared" si="254"/>
        <v/>
      </c>
      <c r="DH171" s="243" t="str">
        <f>IF($B171="","",IF(DC171="out",-(DG171*$I171*(2*ABS(DF171)/Air!$D$14)^0.5),(DG171*$I171*(2*ABS(DF171)/Air!$C$14)^0.5)))</f>
        <v/>
      </c>
      <c r="DI171" s="32" t="str">
        <f t="shared" si="255"/>
        <v/>
      </c>
      <c r="DJ171" s="217" t="str">
        <f t="shared" si="304"/>
        <v/>
      </c>
      <c r="DK171" s="31" t="str">
        <f t="shared" si="256"/>
        <v/>
      </c>
      <c r="DL171" s="251" t="str">
        <f>IF($B171="","",$AO171*ABS(DK171)/Air!$M$8)</f>
        <v/>
      </c>
      <c r="DM171" s="31" t="str">
        <f t="shared" si="257"/>
        <v/>
      </c>
      <c r="DN171" s="251" t="str">
        <f>IF($B171="","",$AO171*ABS($AF171-DK171)/Air!$M$8)</f>
        <v/>
      </c>
      <c r="DO171" s="31" t="str">
        <f t="shared" si="258"/>
        <v/>
      </c>
      <c r="DP171" s="31" t="str">
        <f t="shared" si="259"/>
        <v/>
      </c>
      <c r="DQ171" s="32" t="str">
        <f>IF($B171="","",(($AF171-DK171)/ABS($AF171-DK171))*Air!$D$14*DP171/2*(($AF171-DK171)^2)*$AI171*$C171)</f>
        <v/>
      </c>
      <c r="DR171" s="32" t="str">
        <f>IF($B171="","",(-DK171/ABS(DK171))*Air!$D$14*DM171/8*(DK171^2)*$AM171*$C171)</f>
        <v/>
      </c>
      <c r="DS171" s="32" t="str">
        <f>IF($B171="","",$AK171*$C171*$E171*Air!$D$14*Air!$I$10)</f>
        <v/>
      </c>
      <c r="DT171" s="32" t="str">
        <f t="shared" si="305"/>
        <v/>
      </c>
      <c r="DU171" s="32" t="str">
        <f t="shared" si="260"/>
        <v/>
      </c>
      <c r="DV171" s="32" t="str">
        <f t="shared" si="306"/>
        <v/>
      </c>
      <c r="DW171" s="254" t="str">
        <f t="shared" si="261"/>
        <v/>
      </c>
      <c r="DX171" s="243"/>
      <c r="DY171" s="243"/>
      <c r="DZ171" s="32" t="str">
        <f t="shared" si="262"/>
        <v/>
      </c>
      <c r="EA171" s="243" t="str">
        <f t="shared" si="263"/>
        <v/>
      </c>
      <c r="EB171" s="243" t="str">
        <f>IF($B171="","",IF(DW171="out",-(EA171*$I171*(2*ABS(DZ171)/Air!$D$14)^0.5),(EA171*$I171*(2*ABS(DZ171)/Air!$C$14)^0.5)))</f>
        <v/>
      </c>
      <c r="EC171" s="32" t="str">
        <f t="shared" si="264"/>
        <v/>
      </c>
      <c r="ED171" s="217" t="str">
        <f t="shared" si="307"/>
        <v/>
      </c>
      <c r="EE171" s="31" t="str">
        <f t="shared" si="265"/>
        <v/>
      </c>
      <c r="EF171" s="251" t="str">
        <f>IF($B171="","",$AO171*ABS(EE171)/Air!$M$8)</f>
        <v/>
      </c>
      <c r="EG171" s="31" t="str">
        <f t="shared" si="266"/>
        <v/>
      </c>
      <c r="EH171" s="251" t="str">
        <f>IF($B171="","",$AO171*ABS($AF171-EE171)/Air!$M$8)</f>
        <v/>
      </c>
      <c r="EI171" s="31" t="str">
        <f t="shared" si="267"/>
        <v/>
      </c>
      <c r="EJ171" s="31" t="str">
        <f t="shared" si="268"/>
        <v/>
      </c>
      <c r="EK171" s="32" t="str">
        <f>IF($B171="","",(($AF171-EE171)/ABS($AF171-EE171))*Air!$D$14*EJ171/2*(($AF171-EE171)^2)*$AI171*$C171)</f>
        <v/>
      </c>
      <c r="EL171" s="32" t="str">
        <f>IF($B171="","",(-EE171/ABS(EE171))*Air!$D$14*EG171/8*(EE171^2)*$AM171*$C171)</f>
        <v/>
      </c>
      <c r="EM171" s="32" t="str">
        <f>IF($B171="","",$AK171*$C171*$E171*Air!$D$14*Air!$I$10)</f>
        <v/>
      </c>
      <c r="EN171" s="32" t="str">
        <f t="shared" si="308"/>
        <v/>
      </c>
      <c r="EO171" s="32" t="str">
        <f t="shared" si="269"/>
        <v/>
      </c>
      <c r="EP171" s="32" t="str">
        <f t="shared" si="309"/>
        <v/>
      </c>
      <c r="EQ171" s="254" t="str">
        <f t="shared" si="270"/>
        <v/>
      </c>
      <c r="ER171" s="243"/>
      <c r="ES171" s="243"/>
      <c r="ET171" s="32" t="str">
        <f t="shared" si="271"/>
        <v/>
      </c>
      <c r="EU171" s="243" t="str">
        <f t="shared" si="272"/>
        <v/>
      </c>
      <c r="EV171" s="243" t="str">
        <f>IF($B171="","",IF(EQ171="out",-(EU171*$I171*(2*ABS(ET171)/Air!$D$14)^0.5),(EU171*$I171*(2*ABS(ET171)/Air!$C$14)^0.5)))</f>
        <v/>
      </c>
      <c r="EW171" s="32" t="str">
        <f t="shared" si="273"/>
        <v/>
      </c>
      <c r="EX171" s="259" t="str">
        <f t="shared" si="310"/>
        <v/>
      </c>
    </row>
    <row r="172" spans="1:154" customFormat="1" x14ac:dyDescent="0.2">
      <c r="A172" s="61"/>
      <c r="B172" s="247"/>
      <c r="C172" s="247"/>
      <c r="D172" s="247"/>
      <c r="E172" s="247"/>
      <c r="F172" s="247"/>
      <c r="G172" s="239"/>
      <c r="H172" s="239"/>
      <c r="I172" s="239"/>
      <c r="J172" s="239"/>
      <c r="K172" s="239"/>
      <c r="L172" s="62"/>
      <c r="M172" s="247"/>
      <c r="N172" s="247"/>
      <c r="O172" s="63"/>
      <c r="P172" s="92" t="str">
        <f t="shared" si="274"/>
        <v/>
      </c>
      <c r="Q172" s="93" t="str">
        <f t="shared" si="227"/>
        <v/>
      </c>
      <c r="R172" s="99" t="str">
        <f t="shared" si="275"/>
        <v/>
      </c>
      <c r="S172" s="100" t="str">
        <f t="shared" si="276"/>
        <v/>
      </c>
      <c r="T172" s="95" t="str">
        <f t="shared" si="277"/>
        <v/>
      </c>
      <c r="U172" s="231"/>
      <c r="V172" s="124" t="str">
        <f t="shared" si="278"/>
        <v/>
      </c>
      <c r="W172" s="125" t="str">
        <f t="shared" si="222"/>
        <v/>
      </c>
      <c r="X172" s="126" t="str">
        <f t="shared" si="279"/>
        <v/>
      </c>
      <c r="Y172" s="126" t="str">
        <f>IF($B172="","",VLOOKUP(X172,Depth!$A$4:$B$1004,2,1))</f>
        <v/>
      </c>
      <c r="Z172" s="127" t="str">
        <f t="shared" si="223"/>
        <v/>
      </c>
      <c r="AA172" s="128" t="str">
        <f t="shared" si="224"/>
        <v/>
      </c>
      <c r="AB172" s="129" t="str">
        <f t="shared" si="280"/>
        <v/>
      </c>
      <c r="AC172" s="129" t="str">
        <f t="shared" si="225"/>
        <v/>
      </c>
      <c r="AD172" s="31" t="str">
        <f t="shared" si="281"/>
        <v/>
      </c>
      <c r="AE172" s="128" t="str">
        <f t="shared" si="282"/>
        <v/>
      </c>
      <c r="AF172" s="130" t="str">
        <f t="shared" si="283"/>
        <v/>
      </c>
      <c r="AG172" s="122" t="str">
        <f t="shared" si="284"/>
        <v/>
      </c>
      <c r="AH172" s="131" t="str">
        <f t="shared" si="226"/>
        <v/>
      </c>
      <c r="AI172" s="132" t="str">
        <f t="shared" si="285"/>
        <v/>
      </c>
      <c r="AJ172" s="128"/>
      <c r="AK172" s="159" t="str">
        <f t="shared" si="286"/>
        <v/>
      </c>
      <c r="AL172" s="128" t="str">
        <f t="shared" si="287"/>
        <v/>
      </c>
      <c r="AM172" s="128" t="str">
        <f t="shared" si="288"/>
        <v/>
      </c>
      <c r="AN172" s="128" t="str">
        <f t="shared" si="289"/>
        <v/>
      </c>
      <c r="AO172" s="128" t="str">
        <f t="shared" si="228"/>
        <v/>
      </c>
      <c r="AP172" s="160" t="str">
        <f t="shared" si="290"/>
        <v/>
      </c>
      <c r="AQ172" s="31"/>
      <c r="AR172" s="174" t="str">
        <f>IF($B172="","",Air!$C$17*((J172-K172)/10)^Air!$C$28)</f>
        <v/>
      </c>
      <c r="AS172" s="36" t="str">
        <f>IF($B172="","",IF(E$8=B172,E$7,Air!$C$14/2*AR172^2))</f>
        <v/>
      </c>
      <c r="AT172" s="32" t="str">
        <f t="shared" si="291"/>
        <v/>
      </c>
      <c r="AU172" s="32" t="str">
        <f t="shared" si="292"/>
        <v/>
      </c>
      <c r="AV172" s="32" t="str">
        <f>IF($B172="","",Air!$I$11-AU172*Air!$C$14*Air!$I$10-AS172)</f>
        <v/>
      </c>
      <c r="AW172" s="175" t="str">
        <f t="shared" si="293"/>
        <v/>
      </c>
      <c r="AX172" s="175" t="str">
        <f>IF($B172="","",AW172*Air!$C$14*Air!$I$10)</f>
        <v/>
      </c>
      <c r="AY172" s="176" t="str">
        <f>IF($B172="","",AW172*Air!$D$14*Air!$I$10)</f>
        <v/>
      </c>
      <c r="AZ172" s="62"/>
      <c r="BA172" s="250" t="str">
        <f t="shared" si="229"/>
        <v/>
      </c>
      <c r="BB172" s="128" t="str">
        <f t="shared" si="294"/>
        <v/>
      </c>
      <c r="BC172" s="31" t="str">
        <f t="shared" si="295"/>
        <v/>
      </c>
      <c r="BD172" s="251" t="str">
        <f>IF($B172="","",$AO172*ABS(BC172)/Air!$M$8)</f>
        <v/>
      </c>
      <c r="BE172" s="31" t="str">
        <f t="shared" si="230"/>
        <v/>
      </c>
      <c r="BF172" s="251" t="str">
        <f>IF($B172="","",$AO172*ABS($AF172-BC172)/Air!$M$8)</f>
        <v/>
      </c>
      <c r="BG172" s="31" t="str">
        <f t="shared" si="231"/>
        <v/>
      </c>
      <c r="BH172" s="252" t="str">
        <f t="shared" si="232"/>
        <v/>
      </c>
      <c r="BI172" s="32" t="str">
        <f>IF($B172="","",(($AF172-BC172)/ABS($AF172-BC172))*Air!$D$14*BH172/2*(($AF172-BC172)^2)*$AI172*$C172)</f>
        <v/>
      </c>
      <c r="BJ172" s="32" t="str">
        <f>IF($B172="","",(-BC172/ABS(BC172))*Air!$D$14*BE172/8*(BC172^2)*$AM172*$C172)</f>
        <v/>
      </c>
      <c r="BK172" s="32" t="str">
        <f>IF($B172="","",$AK172*$C172*$E172*Air!$D$14*Air!$I$10)</f>
        <v/>
      </c>
      <c r="BL172" s="32" t="str">
        <f t="shared" si="296"/>
        <v/>
      </c>
      <c r="BM172" s="32" t="str">
        <f t="shared" si="233"/>
        <v/>
      </c>
      <c r="BN172" s="32" t="str">
        <f t="shared" si="297"/>
        <v/>
      </c>
      <c r="BO172" s="254" t="str">
        <f t="shared" si="234"/>
        <v/>
      </c>
      <c r="BP172" s="243"/>
      <c r="BQ172" s="243"/>
      <c r="BR172" s="32" t="str">
        <f t="shared" si="235"/>
        <v/>
      </c>
      <c r="BS172" s="243" t="str">
        <f t="shared" si="236"/>
        <v/>
      </c>
      <c r="BT172" s="243" t="str">
        <f>IF($B172="","",IF(BO172="out",-(BS172*$I172*(2*ABS(BR172)/Air!$D$14)^0.5),(BS172*$I172*(2*ABS(BR172)/Air!$C$14)^0.5)))</f>
        <v/>
      </c>
      <c r="BU172" s="32" t="str">
        <f t="shared" si="237"/>
        <v/>
      </c>
      <c r="BV172" s="217" t="str">
        <f t="shared" si="298"/>
        <v/>
      </c>
      <c r="BW172" s="31" t="str">
        <f t="shared" si="238"/>
        <v/>
      </c>
      <c r="BX172" s="251" t="str">
        <f>IF($B172="","",$AO172*ABS(BW172)/Air!$M$8)</f>
        <v/>
      </c>
      <c r="BY172" s="31" t="str">
        <f t="shared" si="239"/>
        <v/>
      </c>
      <c r="BZ172" s="251" t="str">
        <f>IF($B172="","",$AO172*ABS($AF172-BW172)/Air!$M$8)</f>
        <v/>
      </c>
      <c r="CA172" s="31" t="str">
        <f t="shared" si="240"/>
        <v/>
      </c>
      <c r="CB172" s="31" t="str">
        <f t="shared" si="241"/>
        <v/>
      </c>
      <c r="CC172" s="32" t="str">
        <f>IF($B172="","",(($AF172-BW172)/ABS($AF172-BW172))*Air!$D$14*CB172/2*(($AF172-BW172)^2)*$AI172*$C172)</f>
        <v/>
      </c>
      <c r="CD172" s="32" t="str">
        <f>IF($B172="","",(-BW172/ABS(BW172))*Air!$D$14*BY172/8*(BW172^2)*$AM172*$C172)</f>
        <v/>
      </c>
      <c r="CE172" s="32" t="str">
        <f>IF($B172="","",$AK172*$C172*$E172*Air!$D$14*Air!$I$10)</f>
        <v/>
      </c>
      <c r="CF172" s="32" t="str">
        <f t="shared" si="299"/>
        <v/>
      </c>
      <c r="CG172" s="32" t="str">
        <f t="shared" si="242"/>
        <v/>
      </c>
      <c r="CH172" s="32" t="str">
        <f t="shared" si="300"/>
        <v/>
      </c>
      <c r="CI172" s="254" t="str">
        <f t="shared" si="243"/>
        <v/>
      </c>
      <c r="CJ172" s="243"/>
      <c r="CK172" s="243"/>
      <c r="CL172" s="32" t="str">
        <f t="shared" si="244"/>
        <v/>
      </c>
      <c r="CM172" s="243" t="str">
        <f t="shared" si="245"/>
        <v/>
      </c>
      <c r="CN172" s="243" t="str">
        <f>IF($B172="","",IF(CI172="out",-(CM172*$I172*(2*ABS(CL172)/Air!$D$14)^0.5),(CM172*$I172*(2*ABS(CL172)/Air!$C$14)^0.5)))</f>
        <v/>
      </c>
      <c r="CO172" s="32" t="str">
        <f t="shared" si="246"/>
        <v/>
      </c>
      <c r="CP172" s="217" t="str">
        <f t="shared" si="301"/>
        <v/>
      </c>
      <c r="CQ172" s="31" t="str">
        <f t="shared" si="247"/>
        <v/>
      </c>
      <c r="CR172" s="251" t="str">
        <f>IF($B172="","",$AO172*ABS(CQ172)/Air!$M$8)</f>
        <v/>
      </c>
      <c r="CS172" s="31" t="str">
        <f t="shared" si="248"/>
        <v/>
      </c>
      <c r="CT172" s="251" t="str">
        <f>IF($B172="","",$AO172*ABS($AF172-CQ172)/Air!$M$8)</f>
        <v/>
      </c>
      <c r="CU172" s="31" t="str">
        <f t="shared" si="249"/>
        <v/>
      </c>
      <c r="CV172" s="31" t="str">
        <f t="shared" si="250"/>
        <v/>
      </c>
      <c r="CW172" s="32" t="str">
        <f>IF($B172="","",(($AF172-CQ172)/ABS($AF172-CQ172))*Air!$D$14*CV172/2*(($AF172-CQ172)^2)*$AI172*$C172)</f>
        <v/>
      </c>
      <c r="CX172" s="32" t="str">
        <f>IF($B172="","",(-CQ172/ABS(CQ172))*Air!$D$14*CS172/8*(CQ172^2)*$AM172*$C172)</f>
        <v/>
      </c>
      <c r="CY172" s="32" t="str">
        <f>IF($B172="","",$AK172*$C172*$E172*Air!$D$14*Air!$I$10)</f>
        <v/>
      </c>
      <c r="CZ172" s="32" t="str">
        <f t="shared" si="302"/>
        <v/>
      </c>
      <c r="DA172" s="32" t="str">
        <f t="shared" si="251"/>
        <v/>
      </c>
      <c r="DB172" s="32" t="str">
        <f t="shared" si="303"/>
        <v/>
      </c>
      <c r="DC172" s="254" t="str">
        <f t="shared" si="252"/>
        <v/>
      </c>
      <c r="DD172" s="243"/>
      <c r="DE172" s="243"/>
      <c r="DF172" s="32" t="str">
        <f t="shared" si="253"/>
        <v/>
      </c>
      <c r="DG172" s="243" t="str">
        <f t="shared" si="254"/>
        <v/>
      </c>
      <c r="DH172" s="243" t="str">
        <f>IF($B172="","",IF(DC172="out",-(DG172*$I172*(2*ABS(DF172)/Air!$D$14)^0.5),(DG172*$I172*(2*ABS(DF172)/Air!$C$14)^0.5)))</f>
        <v/>
      </c>
      <c r="DI172" s="32" t="str">
        <f t="shared" si="255"/>
        <v/>
      </c>
      <c r="DJ172" s="217" t="str">
        <f t="shared" si="304"/>
        <v/>
      </c>
      <c r="DK172" s="31" t="str">
        <f t="shared" si="256"/>
        <v/>
      </c>
      <c r="DL172" s="251" t="str">
        <f>IF($B172="","",$AO172*ABS(DK172)/Air!$M$8)</f>
        <v/>
      </c>
      <c r="DM172" s="31" t="str">
        <f t="shared" si="257"/>
        <v/>
      </c>
      <c r="DN172" s="251" t="str">
        <f>IF($B172="","",$AO172*ABS($AF172-DK172)/Air!$M$8)</f>
        <v/>
      </c>
      <c r="DO172" s="31" t="str">
        <f t="shared" si="258"/>
        <v/>
      </c>
      <c r="DP172" s="31" t="str">
        <f t="shared" si="259"/>
        <v/>
      </c>
      <c r="DQ172" s="32" t="str">
        <f>IF($B172="","",(($AF172-DK172)/ABS($AF172-DK172))*Air!$D$14*DP172/2*(($AF172-DK172)^2)*$AI172*$C172)</f>
        <v/>
      </c>
      <c r="DR172" s="32" t="str">
        <f>IF($B172="","",(-DK172/ABS(DK172))*Air!$D$14*DM172/8*(DK172^2)*$AM172*$C172)</f>
        <v/>
      </c>
      <c r="DS172" s="32" t="str">
        <f>IF($B172="","",$AK172*$C172*$E172*Air!$D$14*Air!$I$10)</f>
        <v/>
      </c>
      <c r="DT172" s="32" t="str">
        <f t="shared" si="305"/>
        <v/>
      </c>
      <c r="DU172" s="32" t="str">
        <f t="shared" si="260"/>
        <v/>
      </c>
      <c r="DV172" s="32" t="str">
        <f t="shared" si="306"/>
        <v/>
      </c>
      <c r="DW172" s="254" t="str">
        <f t="shared" si="261"/>
        <v/>
      </c>
      <c r="DX172" s="243"/>
      <c r="DY172" s="243"/>
      <c r="DZ172" s="32" t="str">
        <f t="shared" si="262"/>
        <v/>
      </c>
      <c r="EA172" s="243" t="str">
        <f t="shared" si="263"/>
        <v/>
      </c>
      <c r="EB172" s="243" t="str">
        <f>IF($B172="","",IF(DW172="out",-(EA172*$I172*(2*ABS(DZ172)/Air!$D$14)^0.5),(EA172*$I172*(2*ABS(DZ172)/Air!$C$14)^0.5)))</f>
        <v/>
      </c>
      <c r="EC172" s="32" t="str">
        <f t="shared" si="264"/>
        <v/>
      </c>
      <c r="ED172" s="217" t="str">
        <f t="shared" si="307"/>
        <v/>
      </c>
      <c r="EE172" s="31" t="str">
        <f t="shared" si="265"/>
        <v/>
      </c>
      <c r="EF172" s="251" t="str">
        <f>IF($B172="","",$AO172*ABS(EE172)/Air!$M$8)</f>
        <v/>
      </c>
      <c r="EG172" s="31" t="str">
        <f t="shared" si="266"/>
        <v/>
      </c>
      <c r="EH172" s="251" t="str">
        <f>IF($B172="","",$AO172*ABS($AF172-EE172)/Air!$M$8)</f>
        <v/>
      </c>
      <c r="EI172" s="31" t="str">
        <f t="shared" si="267"/>
        <v/>
      </c>
      <c r="EJ172" s="31" t="str">
        <f t="shared" si="268"/>
        <v/>
      </c>
      <c r="EK172" s="32" t="str">
        <f>IF($B172="","",(($AF172-EE172)/ABS($AF172-EE172))*Air!$D$14*EJ172/2*(($AF172-EE172)^2)*$AI172*$C172)</f>
        <v/>
      </c>
      <c r="EL172" s="32" t="str">
        <f>IF($B172="","",(-EE172/ABS(EE172))*Air!$D$14*EG172/8*(EE172^2)*$AM172*$C172)</f>
        <v/>
      </c>
      <c r="EM172" s="32" t="str">
        <f>IF($B172="","",$AK172*$C172*$E172*Air!$D$14*Air!$I$10)</f>
        <v/>
      </c>
      <c r="EN172" s="32" t="str">
        <f t="shared" si="308"/>
        <v/>
      </c>
      <c r="EO172" s="32" t="str">
        <f t="shared" si="269"/>
        <v/>
      </c>
      <c r="EP172" s="32" t="str">
        <f t="shared" si="309"/>
        <v/>
      </c>
      <c r="EQ172" s="254" t="str">
        <f t="shared" si="270"/>
        <v/>
      </c>
      <c r="ER172" s="243"/>
      <c r="ES172" s="243"/>
      <c r="ET172" s="32" t="str">
        <f t="shared" si="271"/>
        <v/>
      </c>
      <c r="EU172" s="243" t="str">
        <f t="shared" si="272"/>
        <v/>
      </c>
      <c r="EV172" s="243" t="str">
        <f>IF($B172="","",IF(EQ172="out",-(EU172*$I172*(2*ABS(ET172)/Air!$D$14)^0.5),(EU172*$I172*(2*ABS(ET172)/Air!$C$14)^0.5)))</f>
        <v/>
      </c>
      <c r="EW172" s="32" t="str">
        <f t="shared" si="273"/>
        <v/>
      </c>
      <c r="EX172" s="259" t="str">
        <f t="shared" si="310"/>
        <v/>
      </c>
    </row>
    <row r="173" spans="1:154" customFormat="1" x14ac:dyDescent="0.2">
      <c r="A173" s="61"/>
      <c r="B173" s="247"/>
      <c r="C173" s="247"/>
      <c r="D173" s="247"/>
      <c r="E173" s="247"/>
      <c r="F173" s="247"/>
      <c r="G173" s="239"/>
      <c r="H173" s="239"/>
      <c r="I173" s="239"/>
      <c r="J173" s="239"/>
      <c r="K173" s="239"/>
      <c r="L173" s="62"/>
      <c r="M173" s="247"/>
      <c r="N173" s="247"/>
      <c r="O173" s="63"/>
      <c r="P173" s="92" t="str">
        <f t="shared" si="274"/>
        <v/>
      </c>
      <c r="Q173" s="93" t="str">
        <f t="shared" si="227"/>
        <v/>
      </c>
      <c r="R173" s="99" t="str">
        <f t="shared" si="275"/>
        <v/>
      </c>
      <c r="S173" s="100" t="str">
        <f t="shared" si="276"/>
        <v/>
      </c>
      <c r="T173" s="95" t="str">
        <f t="shared" si="277"/>
        <v/>
      </c>
      <c r="U173" s="231"/>
      <c r="V173" s="124" t="str">
        <f t="shared" si="278"/>
        <v/>
      </c>
      <c r="W173" s="125" t="str">
        <f t="shared" si="222"/>
        <v/>
      </c>
      <c r="X173" s="126" t="str">
        <f t="shared" si="279"/>
        <v/>
      </c>
      <c r="Y173" s="126" t="str">
        <f>IF($B173="","",VLOOKUP(X173,Depth!$A$4:$B$1004,2,1))</f>
        <v/>
      </c>
      <c r="Z173" s="127" t="str">
        <f t="shared" si="223"/>
        <v/>
      </c>
      <c r="AA173" s="128" t="str">
        <f t="shared" si="224"/>
        <v/>
      </c>
      <c r="AB173" s="129" t="str">
        <f t="shared" si="280"/>
        <v/>
      </c>
      <c r="AC173" s="129" t="str">
        <f t="shared" si="225"/>
        <v/>
      </c>
      <c r="AD173" s="31" t="str">
        <f t="shared" si="281"/>
        <v/>
      </c>
      <c r="AE173" s="128" t="str">
        <f t="shared" si="282"/>
        <v/>
      </c>
      <c r="AF173" s="130" t="str">
        <f t="shared" si="283"/>
        <v/>
      </c>
      <c r="AG173" s="122" t="str">
        <f t="shared" si="284"/>
        <v/>
      </c>
      <c r="AH173" s="131" t="str">
        <f t="shared" si="226"/>
        <v/>
      </c>
      <c r="AI173" s="132" t="str">
        <f t="shared" si="285"/>
        <v/>
      </c>
      <c r="AJ173" s="128"/>
      <c r="AK173" s="159" t="str">
        <f t="shared" si="286"/>
        <v/>
      </c>
      <c r="AL173" s="128" t="str">
        <f t="shared" si="287"/>
        <v/>
      </c>
      <c r="AM173" s="128" t="str">
        <f t="shared" si="288"/>
        <v/>
      </c>
      <c r="AN173" s="128" t="str">
        <f t="shared" si="289"/>
        <v/>
      </c>
      <c r="AO173" s="128" t="str">
        <f t="shared" si="228"/>
        <v/>
      </c>
      <c r="AP173" s="160" t="str">
        <f t="shared" si="290"/>
        <v/>
      </c>
      <c r="AQ173" s="31"/>
      <c r="AR173" s="174" t="str">
        <f>IF($B173="","",Air!$C$17*((J173-K173)/10)^Air!$C$28)</f>
        <v/>
      </c>
      <c r="AS173" s="36" t="str">
        <f>IF($B173="","",IF(E$8=B173,E$7,Air!$C$14/2*AR173^2))</f>
        <v/>
      </c>
      <c r="AT173" s="32" t="str">
        <f t="shared" si="291"/>
        <v/>
      </c>
      <c r="AU173" s="32" t="str">
        <f t="shared" si="292"/>
        <v/>
      </c>
      <c r="AV173" s="32" t="str">
        <f>IF($B173="","",Air!$I$11-AU173*Air!$C$14*Air!$I$10-AS173)</f>
        <v/>
      </c>
      <c r="AW173" s="175" t="str">
        <f t="shared" si="293"/>
        <v/>
      </c>
      <c r="AX173" s="175" t="str">
        <f>IF($B173="","",AW173*Air!$C$14*Air!$I$10)</f>
        <v/>
      </c>
      <c r="AY173" s="176" t="str">
        <f>IF($B173="","",AW173*Air!$D$14*Air!$I$10)</f>
        <v/>
      </c>
      <c r="AZ173" s="62"/>
      <c r="BA173" s="250" t="str">
        <f t="shared" si="229"/>
        <v/>
      </c>
      <c r="BB173" s="128" t="str">
        <f t="shared" si="294"/>
        <v/>
      </c>
      <c r="BC173" s="31" t="str">
        <f t="shared" si="295"/>
        <v/>
      </c>
      <c r="BD173" s="251" t="str">
        <f>IF($B173="","",$AO173*ABS(BC173)/Air!$M$8)</f>
        <v/>
      </c>
      <c r="BE173" s="31" t="str">
        <f t="shared" si="230"/>
        <v/>
      </c>
      <c r="BF173" s="251" t="str">
        <f>IF($B173="","",$AO173*ABS($AF173-BC173)/Air!$M$8)</f>
        <v/>
      </c>
      <c r="BG173" s="31" t="str">
        <f t="shared" si="231"/>
        <v/>
      </c>
      <c r="BH173" s="252" t="str">
        <f t="shared" si="232"/>
        <v/>
      </c>
      <c r="BI173" s="32" t="str">
        <f>IF($B173="","",(($AF173-BC173)/ABS($AF173-BC173))*Air!$D$14*BH173/2*(($AF173-BC173)^2)*$AI173*$C173)</f>
        <v/>
      </c>
      <c r="BJ173" s="32" t="str">
        <f>IF($B173="","",(-BC173/ABS(BC173))*Air!$D$14*BE173/8*(BC173^2)*$AM173*$C173)</f>
        <v/>
      </c>
      <c r="BK173" s="32" t="str">
        <f>IF($B173="","",$AK173*$C173*$E173*Air!$D$14*Air!$I$10)</f>
        <v/>
      </c>
      <c r="BL173" s="32" t="str">
        <f t="shared" si="296"/>
        <v/>
      </c>
      <c r="BM173" s="32" t="str">
        <f t="shared" si="233"/>
        <v/>
      </c>
      <c r="BN173" s="32" t="str">
        <f t="shared" si="297"/>
        <v/>
      </c>
      <c r="BO173" s="254" t="str">
        <f t="shared" si="234"/>
        <v/>
      </c>
      <c r="BP173" s="243"/>
      <c r="BQ173" s="243"/>
      <c r="BR173" s="32" t="str">
        <f t="shared" si="235"/>
        <v/>
      </c>
      <c r="BS173" s="243" t="str">
        <f t="shared" si="236"/>
        <v/>
      </c>
      <c r="BT173" s="243" t="str">
        <f>IF($B173="","",IF(BO173="out",-(BS173*$I173*(2*ABS(BR173)/Air!$D$14)^0.5),(BS173*$I173*(2*ABS(BR173)/Air!$C$14)^0.5)))</f>
        <v/>
      </c>
      <c r="BU173" s="32" t="str">
        <f t="shared" si="237"/>
        <v/>
      </c>
      <c r="BV173" s="217" t="str">
        <f t="shared" si="298"/>
        <v/>
      </c>
      <c r="BW173" s="31" t="str">
        <f t="shared" si="238"/>
        <v/>
      </c>
      <c r="BX173" s="251" t="str">
        <f>IF($B173="","",$AO173*ABS(BW173)/Air!$M$8)</f>
        <v/>
      </c>
      <c r="BY173" s="31" t="str">
        <f t="shared" si="239"/>
        <v/>
      </c>
      <c r="BZ173" s="251" t="str">
        <f>IF($B173="","",$AO173*ABS($AF173-BW173)/Air!$M$8)</f>
        <v/>
      </c>
      <c r="CA173" s="31" t="str">
        <f t="shared" si="240"/>
        <v/>
      </c>
      <c r="CB173" s="31" t="str">
        <f t="shared" si="241"/>
        <v/>
      </c>
      <c r="CC173" s="32" t="str">
        <f>IF($B173="","",(($AF173-BW173)/ABS($AF173-BW173))*Air!$D$14*CB173/2*(($AF173-BW173)^2)*$AI173*$C173)</f>
        <v/>
      </c>
      <c r="CD173" s="32" t="str">
        <f>IF($B173="","",(-BW173/ABS(BW173))*Air!$D$14*BY173/8*(BW173^2)*$AM173*$C173)</f>
        <v/>
      </c>
      <c r="CE173" s="32" t="str">
        <f>IF($B173="","",$AK173*$C173*$E173*Air!$D$14*Air!$I$10)</f>
        <v/>
      </c>
      <c r="CF173" s="32" t="str">
        <f t="shared" si="299"/>
        <v/>
      </c>
      <c r="CG173" s="32" t="str">
        <f t="shared" si="242"/>
        <v/>
      </c>
      <c r="CH173" s="32" t="str">
        <f t="shared" si="300"/>
        <v/>
      </c>
      <c r="CI173" s="254" t="str">
        <f t="shared" si="243"/>
        <v/>
      </c>
      <c r="CJ173" s="243"/>
      <c r="CK173" s="243"/>
      <c r="CL173" s="32" t="str">
        <f t="shared" si="244"/>
        <v/>
      </c>
      <c r="CM173" s="243" t="str">
        <f t="shared" si="245"/>
        <v/>
      </c>
      <c r="CN173" s="243" t="str">
        <f>IF($B173="","",IF(CI173="out",-(CM173*$I173*(2*ABS(CL173)/Air!$D$14)^0.5),(CM173*$I173*(2*ABS(CL173)/Air!$C$14)^0.5)))</f>
        <v/>
      </c>
      <c r="CO173" s="32" t="str">
        <f t="shared" si="246"/>
        <v/>
      </c>
      <c r="CP173" s="217" t="str">
        <f t="shared" si="301"/>
        <v/>
      </c>
      <c r="CQ173" s="31" t="str">
        <f t="shared" si="247"/>
        <v/>
      </c>
      <c r="CR173" s="251" t="str">
        <f>IF($B173="","",$AO173*ABS(CQ173)/Air!$M$8)</f>
        <v/>
      </c>
      <c r="CS173" s="31" t="str">
        <f t="shared" si="248"/>
        <v/>
      </c>
      <c r="CT173" s="251" t="str">
        <f>IF($B173="","",$AO173*ABS($AF173-CQ173)/Air!$M$8)</f>
        <v/>
      </c>
      <c r="CU173" s="31" t="str">
        <f t="shared" si="249"/>
        <v/>
      </c>
      <c r="CV173" s="31" t="str">
        <f t="shared" si="250"/>
        <v/>
      </c>
      <c r="CW173" s="32" t="str">
        <f>IF($B173="","",(($AF173-CQ173)/ABS($AF173-CQ173))*Air!$D$14*CV173/2*(($AF173-CQ173)^2)*$AI173*$C173)</f>
        <v/>
      </c>
      <c r="CX173" s="32" t="str">
        <f>IF($B173="","",(-CQ173/ABS(CQ173))*Air!$D$14*CS173/8*(CQ173^2)*$AM173*$C173)</f>
        <v/>
      </c>
      <c r="CY173" s="32" t="str">
        <f>IF($B173="","",$AK173*$C173*$E173*Air!$D$14*Air!$I$10)</f>
        <v/>
      </c>
      <c r="CZ173" s="32" t="str">
        <f t="shared" si="302"/>
        <v/>
      </c>
      <c r="DA173" s="32" t="str">
        <f t="shared" si="251"/>
        <v/>
      </c>
      <c r="DB173" s="32" t="str">
        <f t="shared" si="303"/>
        <v/>
      </c>
      <c r="DC173" s="254" t="str">
        <f t="shared" si="252"/>
        <v/>
      </c>
      <c r="DD173" s="243"/>
      <c r="DE173" s="243"/>
      <c r="DF173" s="32" t="str">
        <f t="shared" si="253"/>
        <v/>
      </c>
      <c r="DG173" s="243" t="str">
        <f t="shared" si="254"/>
        <v/>
      </c>
      <c r="DH173" s="243" t="str">
        <f>IF($B173="","",IF(DC173="out",-(DG173*$I173*(2*ABS(DF173)/Air!$D$14)^0.5),(DG173*$I173*(2*ABS(DF173)/Air!$C$14)^0.5)))</f>
        <v/>
      </c>
      <c r="DI173" s="32" t="str">
        <f t="shared" si="255"/>
        <v/>
      </c>
      <c r="DJ173" s="217" t="str">
        <f t="shared" si="304"/>
        <v/>
      </c>
      <c r="DK173" s="31" t="str">
        <f t="shared" si="256"/>
        <v/>
      </c>
      <c r="DL173" s="251" t="str">
        <f>IF($B173="","",$AO173*ABS(DK173)/Air!$M$8)</f>
        <v/>
      </c>
      <c r="DM173" s="31" t="str">
        <f t="shared" si="257"/>
        <v/>
      </c>
      <c r="DN173" s="251" t="str">
        <f>IF($B173="","",$AO173*ABS($AF173-DK173)/Air!$M$8)</f>
        <v/>
      </c>
      <c r="DO173" s="31" t="str">
        <f t="shared" si="258"/>
        <v/>
      </c>
      <c r="DP173" s="31" t="str">
        <f t="shared" si="259"/>
        <v/>
      </c>
      <c r="DQ173" s="32" t="str">
        <f>IF($B173="","",(($AF173-DK173)/ABS($AF173-DK173))*Air!$D$14*DP173/2*(($AF173-DK173)^2)*$AI173*$C173)</f>
        <v/>
      </c>
      <c r="DR173" s="32" t="str">
        <f>IF($B173="","",(-DK173/ABS(DK173))*Air!$D$14*DM173/8*(DK173^2)*$AM173*$C173)</f>
        <v/>
      </c>
      <c r="DS173" s="32" t="str">
        <f>IF($B173="","",$AK173*$C173*$E173*Air!$D$14*Air!$I$10)</f>
        <v/>
      </c>
      <c r="DT173" s="32" t="str">
        <f t="shared" si="305"/>
        <v/>
      </c>
      <c r="DU173" s="32" t="str">
        <f t="shared" si="260"/>
        <v/>
      </c>
      <c r="DV173" s="32" t="str">
        <f t="shared" si="306"/>
        <v/>
      </c>
      <c r="DW173" s="254" t="str">
        <f t="shared" si="261"/>
        <v/>
      </c>
      <c r="DX173" s="243"/>
      <c r="DY173" s="243"/>
      <c r="DZ173" s="32" t="str">
        <f t="shared" si="262"/>
        <v/>
      </c>
      <c r="EA173" s="243" t="str">
        <f t="shared" si="263"/>
        <v/>
      </c>
      <c r="EB173" s="243" t="str">
        <f>IF($B173="","",IF(DW173="out",-(EA173*$I173*(2*ABS(DZ173)/Air!$D$14)^0.5),(EA173*$I173*(2*ABS(DZ173)/Air!$C$14)^0.5)))</f>
        <v/>
      </c>
      <c r="EC173" s="32" t="str">
        <f t="shared" si="264"/>
        <v/>
      </c>
      <c r="ED173" s="217" t="str">
        <f t="shared" si="307"/>
        <v/>
      </c>
      <c r="EE173" s="31" t="str">
        <f t="shared" si="265"/>
        <v/>
      </c>
      <c r="EF173" s="251" t="str">
        <f>IF($B173="","",$AO173*ABS(EE173)/Air!$M$8)</f>
        <v/>
      </c>
      <c r="EG173" s="31" t="str">
        <f t="shared" si="266"/>
        <v/>
      </c>
      <c r="EH173" s="251" t="str">
        <f>IF($B173="","",$AO173*ABS($AF173-EE173)/Air!$M$8)</f>
        <v/>
      </c>
      <c r="EI173" s="31" t="str">
        <f t="shared" si="267"/>
        <v/>
      </c>
      <c r="EJ173" s="31" t="str">
        <f t="shared" si="268"/>
        <v/>
      </c>
      <c r="EK173" s="32" t="str">
        <f>IF($B173="","",(($AF173-EE173)/ABS($AF173-EE173))*Air!$D$14*EJ173/2*(($AF173-EE173)^2)*$AI173*$C173)</f>
        <v/>
      </c>
      <c r="EL173" s="32" t="str">
        <f>IF($B173="","",(-EE173/ABS(EE173))*Air!$D$14*EG173/8*(EE173^2)*$AM173*$C173)</f>
        <v/>
      </c>
      <c r="EM173" s="32" t="str">
        <f>IF($B173="","",$AK173*$C173*$E173*Air!$D$14*Air!$I$10)</f>
        <v/>
      </c>
      <c r="EN173" s="32" t="str">
        <f t="shared" si="308"/>
        <v/>
      </c>
      <c r="EO173" s="32" t="str">
        <f t="shared" si="269"/>
        <v/>
      </c>
      <c r="EP173" s="32" t="str">
        <f t="shared" si="309"/>
        <v/>
      </c>
      <c r="EQ173" s="254" t="str">
        <f t="shared" si="270"/>
        <v/>
      </c>
      <c r="ER173" s="243"/>
      <c r="ES173" s="243"/>
      <c r="ET173" s="32" t="str">
        <f t="shared" si="271"/>
        <v/>
      </c>
      <c r="EU173" s="243" t="str">
        <f t="shared" si="272"/>
        <v/>
      </c>
      <c r="EV173" s="243" t="str">
        <f>IF($B173="","",IF(EQ173="out",-(EU173*$I173*(2*ABS(ET173)/Air!$D$14)^0.5),(EU173*$I173*(2*ABS(ET173)/Air!$C$14)^0.5)))</f>
        <v/>
      </c>
      <c r="EW173" s="32" t="str">
        <f t="shared" si="273"/>
        <v/>
      </c>
      <c r="EX173" s="259" t="str">
        <f t="shared" si="310"/>
        <v/>
      </c>
    </row>
    <row r="174" spans="1:154" customFormat="1" x14ac:dyDescent="0.2">
      <c r="A174" s="61"/>
      <c r="B174" s="247"/>
      <c r="C174" s="247"/>
      <c r="D174" s="247"/>
      <c r="E174" s="247"/>
      <c r="F174" s="247"/>
      <c r="G174" s="239"/>
      <c r="H174" s="239"/>
      <c r="I174" s="239"/>
      <c r="J174" s="239"/>
      <c r="K174" s="239"/>
      <c r="L174" s="62"/>
      <c r="M174" s="247"/>
      <c r="N174" s="247"/>
      <c r="O174" s="63"/>
      <c r="P174" s="92" t="str">
        <f t="shared" si="274"/>
        <v/>
      </c>
      <c r="Q174" s="93" t="str">
        <f t="shared" si="227"/>
        <v/>
      </c>
      <c r="R174" s="99" t="str">
        <f t="shared" si="275"/>
        <v/>
      </c>
      <c r="S174" s="100" t="str">
        <f t="shared" si="276"/>
        <v/>
      </c>
      <c r="T174" s="95" t="str">
        <f t="shared" si="277"/>
        <v/>
      </c>
      <c r="U174" s="231"/>
      <c r="V174" s="124" t="str">
        <f t="shared" si="278"/>
        <v/>
      </c>
      <c r="W174" s="125" t="str">
        <f t="shared" si="222"/>
        <v/>
      </c>
      <c r="X174" s="126" t="str">
        <f t="shared" si="279"/>
        <v/>
      </c>
      <c r="Y174" s="126" t="str">
        <f>IF($B174="","",VLOOKUP(X174,Depth!$A$4:$B$1004,2,1))</f>
        <v/>
      </c>
      <c r="Z174" s="127" t="str">
        <f t="shared" si="223"/>
        <v/>
      </c>
      <c r="AA174" s="128" t="str">
        <f t="shared" si="224"/>
        <v/>
      </c>
      <c r="AB174" s="129" t="str">
        <f t="shared" si="280"/>
        <v/>
      </c>
      <c r="AC174" s="129" t="str">
        <f t="shared" si="225"/>
        <v/>
      </c>
      <c r="AD174" s="31" t="str">
        <f t="shared" si="281"/>
        <v/>
      </c>
      <c r="AE174" s="128" t="str">
        <f t="shared" si="282"/>
        <v/>
      </c>
      <c r="AF174" s="130" t="str">
        <f t="shared" si="283"/>
        <v/>
      </c>
      <c r="AG174" s="122" t="str">
        <f t="shared" si="284"/>
        <v/>
      </c>
      <c r="AH174" s="131" t="str">
        <f t="shared" si="226"/>
        <v/>
      </c>
      <c r="AI174" s="132" t="str">
        <f t="shared" si="285"/>
        <v/>
      </c>
      <c r="AJ174" s="128"/>
      <c r="AK174" s="159" t="str">
        <f t="shared" si="286"/>
        <v/>
      </c>
      <c r="AL174" s="128" t="str">
        <f t="shared" si="287"/>
        <v/>
      </c>
      <c r="AM174" s="128" t="str">
        <f t="shared" si="288"/>
        <v/>
      </c>
      <c r="AN174" s="128" t="str">
        <f t="shared" si="289"/>
        <v/>
      </c>
      <c r="AO174" s="128" t="str">
        <f t="shared" si="228"/>
        <v/>
      </c>
      <c r="AP174" s="160" t="str">
        <f t="shared" si="290"/>
        <v/>
      </c>
      <c r="AQ174" s="31"/>
      <c r="AR174" s="174" t="str">
        <f>IF($B174="","",Air!$C$17*((J174-K174)/10)^Air!$C$28)</f>
        <v/>
      </c>
      <c r="AS174" s="36" t="str">
        <f>IF($B174="","",IF(E$8=B174,E$7,Air!$C$14/2*AR174^2))</f>
        <v/>
      </c>
      <c r="AT174" s="32" t="str">
        <f t="shared" si="291"/>
        <v/>
      </c>
      <c r="AU174" s="32" t="str">
        <f t="shared" si="292"/>
        <v/>
      </c>
      <c r="AV174" s="32" t="str">
        <f>IF($B174="","",Air!$I$11-AU174*Air!$C$14*Air!$I$10-AS174)</f>
        <v/>
      </c>
      <c r="AW174" s="175" t="str">
        <f t="shared" si="293"/>
        <v/>
      </c>
      <c r="AX174" s="175" t="str">
        <f>IF($B174="","",AW174*Air!$C$14*Air!$I$10)</f>
        <v/>
      </c>
      <c r="AY174" s="176" t="str">
        <f>IF($B174="","",AW174*Air!$D$14*Air!$I$10)</f>
        <v/>
      </c>
      <c r="AZ174" s="62"/>
      <c r="BA174" s="250" t="str">
        <f t="shared" si="229"/>
        <v/>
      </c>
      <c r="BB174" s="128" t="str">
        <f t="shared" si="294"/>
        <v/>
      </c>
      <c r="BC174" s="31" t="str">
        <f t="shared" si="295"/>
        <v/>
      </c>
      <c r="BD174" s="251" t="str">
        <f>IF($B174="","",$AO174*ABS(BC174)/Air!$M$8)</f>
        <v/>
      </c>
      <c r="BE174" s="31" t="str">
        <f t="shared" si="230"/>
        <v/>
      </c>
      <c r="BF174" s="251" t="str">
        <f>IF($B174="","",$AO174*ABS($AF174-BC174)/Air!$M$8)</f>
        <v/>
      </c>
      <c r="BG174" s="31" t="str">
        <f t="shared" si="231"/>
        <v/>
      </c>
      <c r="BH174" s="252" t="str">
        <f t="shared" si="232"/>
        <v/>
      </c>
      <c r="BI174" s="32" t="str">
        <f>IF($B174="","",(($AF174-BC174)/ABS($AF174-BC174))*Air!$D$14*BH174/2*(($AF174-BC174)^2)*$AI174*$C174)</f>
        <v/>
      </c>
      <c r="BJ174" s="32" t="str">
        <f>IF($B174="","",(-BC174/ABS(BC174))*Air!$D$14*BE174/8*(BC174^2)*$AM174*$C174)</f>
        <v/>
      </c>
      <c r="BK174" s="32" t="str">
        <f>IF($B174="","",$AK174*$C174*$E174*Air!$D$14*Air!$I$10)</f>
        <v/>
      </c>
      <c r="BL174" s="32" t="str">
        <f t="shared" si="296"/>
        <v/>
      </c>
      <c r="BM174" s="32" t="str">
        <f t="shared" si="233"/>
        <v/>
      </c>
      <c r="BN174" s="32" t="str">
        <f t="shared" si="297"/>
        <v/>
      </c>
      <c r="BO174" s="254" t="str">
        <f t="shared" si="234"/>
        <v/>
      </c>
      <c r="BP174" s="243"/>
      <c r="BQ174" s="243"/>
      <c r="BR174" s="32" t="str">
        <f t="shared" si="235"/>
        <v/>
      </c>
      <c r="BS174" s="243" t="str">
        <f t="shared" si="236"/>
        <v/>
      </c>
      <c r="BT174" s="243" t="str">
        <f>IF($B174="","",IF(BO174="out",-(BS174*$I174*(2*ABS(BR174)/Air!$D$14)^0.5),(BS174*$I174*(2*ABS(BR174)/Air!$C$14)^0.5)))</f>
        <v/>
      </c>
      <c r="BU174" s="32" t="str">
        <f t="shared" si="237"/>
        <v/>
      </c>
      <c r="BV174" s="217" t="str">
        <f t="shared" si="298"/>
        <v/>
      </c>
      <c r="BW174" s="31" t="str">
        <f t="shared" si="238"/>
        <v/>
      </c>
      <c r="BX174" s="251" t="str">
        <f>IF($B174="","",$AO174*ABS(BW174)/Air!$M$8)</f>
        <v/>
      </c>
      <c r="BY174" s="31" t="str">
        <f t="shared" si="239"/>
        <v/>
      </c>
      <c r="BZ174" s="251" t="str">
        <f>IF($B174="","",$AO174*ABS($AF174-BW174)/Air!$M$8)</f>
        <v/>
      </c>
      <c r="CA174" s="31" t="str">
        <f t="shared" si="240"/>
        <v/>
      </c>
      <c r="CB174" s="31" t="str">
        <f t="shared" si="241"/>
        <v/>
      </c>
      <c r="CC174" s="32" t="str">
        <f>IF($B174="","",(($AF174-BW174)/ABS($AF174-BW174))*Air!$D$14*CB174/2*(($AF174-BW174)^2)*$AI174*$C174)</f>
        <v/>
      </c>
      <c r="CD174" s="32" t="str">
        <f>IF($B174="","",(-BW174/ABS(BW174))*Air!$D$14*BY174/8*(BW174^2)*$AM174*$C174)</f>
        <v/>
      </c>
      <c r="CE174" s="32" t="str">
        <f>IF($B174="","",$AK174*$C174*$E174*Air!$D$14*Air!$I$10)</f>
        <v/>
      </c>
      <c r="CF174" s="32" t="str">
        <f t="shared" si="299"/>
        <v/>
      </c>
      <c r="CG174" s="32" t="str">
        <f t="shared" si="242"/>
        <v/>
      </c>
      <c r="CH174" s="32" t="str">
        <f t="shared" si="300"/>
        <v/>
      </c>
      <c r="CI174" s="254" t="str">
        <f t="shared" si="243"/>
        <v/>
      </c>
      <c r="CJ174" s="243"/>
      <c r="CK174" s="243"/>
      <c r="CL174" s="32" t="str">
        <f t="shared" si="244"/>
        <v/>
      </c>
      <c r="CM174" s="243" t="str">
        <f t="shared" si="245"/>
        <v/>
      </c>
      <c r="CN174" s="243" t="str">
        <f>IF($B174="","",IF(CI174="out",-(CM174*$I174*(2*ABS(CL174)/Air!$D$14)^0.5),(CM174*$I174*(2*ABS(CL174)/Air!$C$14)^0.5)))</f>
        <v/>
      </c>
      <c r="CO174" s="32" t="str">
        <f t="shared" si="246"/>
        <v/>
      </c>
      <c r="CP174" s="217" t="str">
        <f t="shared" si="301"/>
        <v/>
      </c>
      <c r="CQ174" s="31" t="str">
        <f t="shared" si="247"/>
        <v/>
      </c>
      <c r="CR174" s="251" t="str">
        <f>IF($B174="","",$AO174*ABS(CQ174)/Air!$M$8)</f>
        <v/>
      </c>
      <c r="CS174" s="31" t="str">
        <f t="shared" si="248"/>
        <v/>
      </c>
      <c r="CT174" s="251" t="str">
        <f>IF($B174="","",$AO174*ABS($AF174-CQ174)/Air!$M$8)</f>
        <v/>
      </c>
      <c r="CU174" s="31" t="str">
        <f t="shared" si="249"/>
        <v/>
      </c>
      <c r="CV174" s="31" t="str">
        <f t="shared" si="250"/>
        <v/>
      </c>
      <c r="CW174" s="32" t="str">
        <f>IF($B174="","",(($AF174-CQ174)/ABS($AF174-CQ174))*Air!$D$14*CV174/2*(($AF174-CQ174)^2)*$AI174*$C174)</f>
        <v/>
      </c>
      <c r="CX174" s="32" t="str">
        <f>IF($B174="","",(-CQ174/ABS(CQ174))*Air!$D$14*CS174/8*(CQ174^2)*$AM174*$C174)</f>
        <v/>
      </c>
      <c r="CY174" s="32" t="str">
        <f>IF($B174="","",$AK174*$C174*$E174*Air!$D$14*Air!$I$10)</f>
        <v/>
      </c>
      <c r="CZ174" s="32" t="str">
        <f t="shared" si="302"/>
        <v/>
      </c>
      <c r="DA174" s="32" t="str">
        <f t="shared" si="251"/>
        <v/>
      </c>
      <c r="DB174" s="32" t="str">
        <f t="shared" si="303"/>
        <v/>
      </c>
      <c r="DC174" s="254" t="str">
        <f t="shared" si="252"/>
        <v/>
      </c>
      <c r="DD174" s="243"/>
      <c r="DE174" s="243"/>
      <c r="DF174" s="32" t="str">
        <f t="shared" si="253"/>
        <v/>
      </c>
      <c r="DG174" s="243" t="str">
        <f t="shared" si="254"/>
        <v/>
      </c>
      <c r="DH174" s="243" t="str">
        <f>IF($B174="","",IF(DC174="out",-(DG174*$I174*(2*ABS(DF174)/Air!$D$14)^0.5),(DG174*$I174*(2*ABS(DF174)/Air!$C$14)^0.5)))</f>
        <v/>
      </c>
      <c r="DI174" s="32" t="str">
        <f t="shared" si="255"/>
        <v/>
      </c>
      <c r="DJ174" s="217" t="str">
        <f t="shared" si="304"/>
        <v/>
      </c>
      <c r="DK174" s="31" t="str">
        <f t="shared" si="256"/>
        <v/>
      </c>
      <c r="DL174" s="251" t="str">
        <f>IF($B174="","",$AO174*ABS(DK174)/Air!$M$8)</f>
        <v/>
      </c>
      <c r="DM174" s="31" t="str">
        <f t="shared" si="257"/>
        <v/>
      </c>
      <c r="DN174" s="251" t="str">
        <f>IF($B174="","",$AO174*ABS($AF174-DK174)/Air!$M$8)</f>
        <v/>
      </c>
      <c r="DO174" s="31" t="str">
        <f t="shared" si="258"/>
        <v/>
      </c>
      <c r="DP174" s="31" t="str">
        <f t="shared" si="259"/>
        <v/>
      </c>
      <c r="DQ174" s="32" t="str">
        <f>IF($B174="","",(($AF174-DK174)/ABS($AF174-DK174))*Air!$D$14*DP174/2*(($AF174-DK174)^2)*$AI174*$C174)</f>
        <v/>
      </c>
      <c r="DR174" s="32" t="str">
        <f>IF($B174="","",(-DK174/ABS(DK174))*Air!$D$14*DM174/8*(DK174^2)*$AM174*$C174)</f>
        <v/>
      </c>
      <c r="DS174" s="32" t="str">
        <f>IF($B174="","",$AK174*$C174*$E174*Air!$D$14*Air!$I$10)</f>
        <v/>
      </c>
      <c r="DT174" s="32" t="str">
        <f t="shared" si="305"/>
        <v/>
      </c>
      <c r="DU174" s="32" t="str">
        <f t="shared" si="260"/>
        <v/>
      </c>
      <c r="DV174" s="32" t="str">
        <f t="shared" si="306"/>
        <v/>
      </c>
      <c r="DW174" s="254" t="str">
        <f t="shared" si="261"/>
        <v/>
      </c>
      <c r="DX174" s="243"/>
      <c r="DY174" s="243"/>
      <c r="DZ174" s="32" t="str">
        <f t="shared" si="262"/>
        <v/>
      </c>
      <c r="EA174" s="243" t="str">
        <f t="shared" si="263"/>
        <v/>
      </c>
      <c r="EB174" s="243" t="str">
        <f>IF($B174="","",IF(DW174="out",-(EA174*$I174*(2*ABS(DZ174)/Air!$D$14)^0.5),(EA174*$I174*(2*ABS(DZ174)/Air!$C$14)^0.5)))</f>
        <v/>
      </c>
      <c r="EC174" s="32" t="str">
        <f t="shared" si="264"/>
        <v/>
      </c>
      <c r="ED174" s="217" t="str">
        <f t="shared" si="307"/>
        <v/>
      </c>
      <c r="EE174" s="31" t="str">
        <f t="shared" si="265"/>
        <v/>
      </c>
      <c r="EF174" s="251" t="str">
        <f>IF($B174="","",$AO174*ABS(EE174)/Air!$M$8)</f>
        <v/>
      </c>
      <c r="EG174" s="31" t="str">
        <f t="shared" si="266"/>
        <v/>
      </c>
      <c r="EH174" s="251" t="str">
        <f>IF($B174="","",$AO174*ABS($AF174-EE174)/Air!$M$8)</f>
        <v/>
      </c>
      <c r="EI174" s="31" t="str">
        <f t="shared" si="267"/>
        <v/>
      </c>
      <c r="EJ174" s="31" t="str">
        <f t="shared" si="268"/>
        <v/>
      </c>
      <c r="EK174" s="32" t="str">
        <f>IF($B174="","",(($AF174-EE174)/ABS($AF174-EE174))*Air!$D$14*EJ174/2*(($AF174-EE174)^2)*$AI174*$C174)</f>
        <v/>
      </c>
      <c r="EL174" s="32" t="str">
        <f>IF($B174="","",(-EE174/ABS(EE174))*Air!$D$14*EG174/8*(EE174^2)*$AM174*$C174)</f>
        <v/>
      </c>
      <c r="EM174" s="32" t="str">
        <f>IF($B174="","",$AK174*$C174*$E174*Air!$D$14*Air!$I$10)</f>
        <v/>
      </c>
      <c r="EN174" s="32" t="str">
        <f t="shared" si="308"/>
        <v/>
      </c>
      <c r="EO174" s="32" t="str">
        <f t="shared" si="269"/>
        <v/>
      </c>
      <c r="EP174" s="32" t="str">
        <f t="shared" si="309"/>
        <v/>
      </c>
      <c r="EQ174" s="254" t="str">
        <f t="shared" si="270"/>
        <v/>
      </c>
      <c r="ER174" s="243"/>
      <c r="ES174" s="243"/>
      <c r="ET174" s="32" t="str">
        <f t="shared" si="271"/>
        <v/>
      </c>
      <c r="EU174" s="243" t="str">
        <f t="shared" si="272"/>
        <v/>
      </c>
      <c r="EV174" s="243" t="str">
        <f>IF($B174="","",IF(EQ174="out",-(EU174*$I174*(2*ABS(ET174)/Air!$D$14)^0.5),(EU174*$I174*(2*ABS(ET174)/Air!$C$14)^0.5)))</f>
        <v/>
      </c>
      <c r="EW174" s="32" t="str">
        <f t="shared" si="273"/>
        <v/>
      </c>
      <c r="EX174" s="259" t="str">
        <f t="shared" si="310"/>
        <v/>
      </c>
    </row>
    <row r="175" spans="1:154" customFormat="1" x14ac:dyDescent="0.2">
      <c r="A175" s="61"/>
      <c r="B175" s="247"/>
      <c r="C175" s="247"/>
      <c r="D175" s="247"/>
      <c r="E175" s="247"/>
      <c r="F175" s="247"/>
      <c r="G175" s="239"/>
      <c r="H175" s="239"/>
      <c r="I175" s="239"/>
      <c r="J175" s="239"/>
      <c r="K175" s="239"/>
      <c r="L175" s="62"/>
      <c r="M175" s="247"/>
      <c r="N175" s="247"/>
      <c r="O175" s="63"/>
      <c r="P175" s="92" t="str">
        <f t="shared" si="274"/>
        <v/>
      </c>
      <c r="Q175" s="93" t="str">
        <f t="shared" si="227"/>
        <v/>
      </c>
      <c r="R175" s="99" t="str">
        <f t="shared" si="275"/>
        <v/>
      </c>
      <c r="S175" s="100" t="str">
        <f t="shared" si="276"/>
        <v/>
      </c>
      <c r="T175" s="95" t="str">
        <f t="shared" si="277"/>
        <v/>
      </c>
      <c r="U175" s="231"/>
      <c r="V175" s="124" t="str">
        <f t="shared" si="278"/>
        <v/>
      </c>
      <c r="W175" s="125" t="str">
        <f t="shared" si="222"/>
        <v/>
      </c>
      <c r="X175" s="126" t="str">
        <f t="shared" si="279"/>
        <v/>
      </c>
      <c r="Y175" s="126" t="str">
        <f>IF($B175="","",VLOOKUP(X175,Depth!$A$4:$B$1004,2,1))</f>
        <v/>
      </c>
      <c r="Z175" s="127" t="str">
        <f t="shared" si="223"/>
        <v/>
      </c>
      <c r="AA175" s="128" t="str">
        <f t="shared" si="224"/>
        <v/>
      </c>
      <c r="AB175" s="129" t="str">
        <f t="shared" si="280"/>
        <v/>
      </c>
      <c r="AC175" s="129" t="str">
        <f t="shared" si="225"/>
        <v/>
      </c>
      <c r="AD175" s="31" t="str">
        <f t="shared" si="281"/>
        <v/>
      </c>
      <c r="AE175" s="128" t="str">
        <f t="shared" si="282"/>
        <v/>
      </c>
      <c r="AF175" s="130" t="str">
        <f t="shared" si="283"/>
        <v/>
      </c>
      <c r="AG175" s="122" t="str">
        <f t="shared" si="284"/>
        <v/>
      </c>
      <c r="AH175" s="131" t="str">
        <f t="shared" si="226"/>
        <v/>
      </c>
      <c r="AI175" s="132" t="str">
        <f t="shared" si="285"/>
        <v/>
      </c>
      <c r="AJ175" s="128"/>
      <c r="AK175" s="159" t="str">
        <f t="shared" si="286"/>
        <v/>
      </c>
      <c r="AL175" s="128" t="str">
        <f t="shared" si="287"/>
        <v/>
      </c>
      <c r="AM175" s="128" t="str">
        <f t="shared" si="288"/>
        <v/>
      </c>
      <c r="AN175" s="128" t="str">
        <f t="shared" si="289"/>
        <v/>
      </c>
      <c r="AO175" s="128" t="str">
        <f t="shared" si="228"/>
        <v/>
      </c>
      <c r="AP175" s="160" t="str">
        <f t="shared" si="290"/>
        <v/>
      </c>
      <c r="AQ175" s="31"/>
      <c r="AR175" s="174" t="str">
        <f>IF($B175="","",Air!$C$17*((J175-K175)/10)^Air!$C$28)</f>
        <v/>
      </c>
      <c r="AS175" s="36" t="str">
        <f>IF($B175="","",IF(E$8=B175,E$7,Air!$C$14/2*AR175^2))</f>
        <v/>
      </c>
      <c r="AT175" s="32" t="str">
        <f t="shared" si="291"/>
        <v/>
      </c>
      <c r="AU175" s="32" t="str">
        <f t="shared" si="292"/>
        <v/>
      </c>
      <c r="AV175" s="32" t="str">
        <f>IF($B175="","",Air!$I$11-AU175*Air!$C$14*Air!$I$10-AS175)</f>
        <v/>
      </c>
      <c r="AW175" s="175" t="str">
        <f t="shared" si="293"/>
        <v/>
      </c>
      <c r="AX175" s="175" t="str">
        <f>IF($B175="","",AW175*Air!$C$14*Air!$I$10)</f>
        <v/>
      </c>
      <c r="AY175" s="176" t="str">
        <f>IF($B175="","",AW175*Air!$D$14*Air!$I$10)</f>
        <v/>
      </c>
      <c r="AZ175" s="62"/>
      <c r="BA175" s="250" t="str">
        <f t="shared" si="229"/>
        <v/>
      </c>
      <c r="BB175" s="128" t="str">
        <f t="shared" si="294"/>
        <v/>
      </c>
      <c r="BC175" s="31" t="str">
        <f t="shared" si="295"/>
        <v/>
      </c>
      <c r="BD175" s="251" t="str">
        <f>IF($B175="","",$AO175*ABS(BC175)/Air!$M$8)</f>
        <v/>
      </c>
      <c r="BE175" s="31" t="str">
        <f t="shared" si="230"/>
        <v/>
      </c>
      <c r="BF175" s="251" t="str">
        <f>IF($B175="","",$AO175*ABS($AF175-BC175)/Air!$M$8)</f>
        <v/>
      </c>
      <c r="BG175" s="31" t="str">
        <f t="shared" si="231"/>
        <v/>
      </c>
      <c r="BH175" s="252" t="str">
        <f t="shared" si="232"/>
        <v/>
      </c>
      <c r="BI175" s="32" t="str">
        <f>IF($B175="","",(($AF175-BC175)/ABS($AF175-BC175))*Air!$D$14*BH175/2*(($AF175-BC175)^2)*$AI175*$C175)</f>
        <v/>
      </c>
      <c r="BJ175" s="32" t="str">
        <f>IF($B175="","",(-BC175/ABS(BC175))*Air!$D$14*BE175/8*(BC175^2)*$AM175*$C175)</f>
        <v/>
      </c>
      <c r="BK175" s="32" t="str">
        <f>IF($B175="","",$AK175*$C175*$E175*Air!$D$14*Air!$I$10)</f>
        <v/>
      </c>
      <c r="BL175" s="32" t="str">
        <f t="shared" si="296"/>
        <v/>
      </c>
      <c r="BM175" s="32" t="str">
        <f t="shared" si="233"/>
        <v/>
      </c>
      <c r="BN175" s="32" t="str">
        <f t="shared" si="297"/>
        <v/>
      </c>
      <c r="BO175" s="254" t="str">
        <f t="shared" si="234"/>
        <v/>
      </c>
      <c r="BP175" s="243"/>
      <c r="BQ175" s="243"/>
      <c r="BR175" s="32" t="str">
        <f t="shared" si="235"/>
        <v/>
      </c>
      <c r="BS175" s="243" t="str">
        <f t="shared" si="236"/>
        <v/>
      </c>
      <c r="BT175" s="243" t="str">
        <f>IF($B175="","",IF(BO175="out",-(BS175*$I175*(2*ABS(BR175)/Air!$D$14)^0.5),(BS175*$I175*(2*ABS(BR175)/Air!$C$14)^0.5)))</f>
        <v/>
      </c>
      <c r="BU175" s="32" t="str">
        <f t="shared" si="237"/>
        <v/>
      </c>
      <c r="BV175" s="217" t="str">
        <f t="shared" si="298"/>
        <v/>
      </c>
      <c r="BW175" s="31" t="str">
        <f t="shared" si="238"/>
        <v/>
      </c>
      <c r="BX175" s="251" t="str">
        <f>IF($B175="","",$AO175*ABS(BW175)/Air!$M$8)</f>
        <v/>
      </c>
      <c r="BY175" s="31" t="str">
        <f t="shared" si="239"/>
        <v/>
      </c>
      <c r="BZ175" s="251" t="str">
        <f>IF($B175="","",$AO175*ABS($AF175-BW175)/Air!$M$8)</f>
        <v/>
      </c>
      <c r="CA175" s="31" t="str">
        <f t="shared" si="240"/>
        <v/>
      </c>
      <c r="CB175" s="31" t="str">
        <f t="shared" si="241"/>
        <v/>
      </c>
      <c r="CC175" s="32" t="str">
        <f>IF($B175="","",(($AF175-BW175)/ABS($AF175-BW175))*Air!$D$14*CB175/2*(($AF175-BW175)^2)*$AI175*$C175)</f>
        <v/>
      </c>
      <c r="CD175" s="32" t="str">
        <f>IF($B175="","",(-BW175/ABS(BW175))*Air!$D$14*BY175/8*(BW175^2)*$AM175*$C175)</f>
        <v/>
      </c>
      <c r="CE175" s="32" t="str">
        <f>IF($B175="","",$AK175*$C175*$E175*Air!$D$14*Air!$I$10)</f>
        <v/>
      </c>
      <c r="CF175" s="32" t="str">
        <f t="shared" si="299"/>
        <v/>
      </c>
      <c r="CG175" s="32" t="str">
        <f t="shared" si="242"/>
        <v/>
      </c>
      <c r="CH175" s="32" t="str">
        <f t="shared" si="300"/>
        <v/>
      </c>
      <c r="CI175" s="254" t="str">
        <f t="shared" si="243"/>
        <v/>
      </c>
      <c r="CJ175" s="243"/>
      <c r="CK175" s="243"/>
      <c r="CL175" s="32" t="str">
        <f t="shared" si="244"/>
        <v/>
      </c>
      <c r="CM175" s="243" t="str">
        <f t="shared" si="245"/>
        <v/>
      </c>
      <c r="CN175" s="243" t="str">
        <f>IF($B175="","",IF(CI175="out",-(CM175*$I175*(2*ABS(CL175)/Air!$D$14)^0.5),(CM175*$I175*(2*ABS(CL175)/Air!$C$14)^0.5)))</f>
        <v/>
      </c>
      <c r="CO175" s="32" t="str">
        <f t="shared" si="246"/>
        <v/>
      </c>
      <c r="CP175" s="217" t="str">
        <f t="shared" si="301"/>
        <v/>
      </c>
      <c r="CQ175" s="31" t="str">
        <f t="shared" si="247"/>
        <v/>
      </c>
      <c r="CR175" s="251" t="str">
        <f>IF($B175="","",$AO175*ABS(CQ175)/Air!$M$8)</f>
        <v/>
      </c>
      <c r="CS175" s="31" t="str">
        <f t="shared" si="248"/>
        <v/>
      </c>
      <c r="CT175" s="251" t="str">
        <f>IF($B175="","",$AO175*ABS($AF175-CQ175)/Air!$M$8)</f>
        <v/>
      </c>
      <c r="CU175" s="31" t="str">
        <f t="shared" si="249"/>
        <v/>
      </c>
      <c r="CV175" s="31" t="str">
        <f t="shared" si="250"/>
        <v/>
      </c>
      <c r="CW175" s="32" t="str">
        <f>IF($B175="","",(($AF175-CQ175)/ABS($AF175-CQ175))*Air!$D$14*CV175/2*(($AF175-CQ175)^2)*$AI175*$C175)</f>
        <v/>
      </c>
      <c r="CX175" s="32" t="str">
        <f>IF($B175="","",(-CQ175/ABS(CQ175))*Air!$D$14*CS175/8*(CQ175^2)*$AM175*$C175)</f>
        <v/>
      </c>
      <c r="CY175" s="32" t="str">
        <f>IF($B175="","",$AK175*$C175*$E175*Air!$D$14*Air!$I$10)</f>
        <v/>
      </c>
      <c r="CZ175" s="32" t="str">
        <f t="shared" si="302"/>
        <v/>
      </c>
      <c r="DA175" s="32" t="str">
        <f t="shared" si="251"/>
        <v/>
      </c>
      <c r="DB175" s="32" t="str">
        <f t="shared" si="303"/>
        <v/>
      </c>
      <c r="DC175" s="254" t="str">
        <f t="shared" si="252"/>
        <v/>
      </c>
      <c r="DD175" s="243"/>
      <c r="DE175" s="243"/>
      <c r="DF175" s="32" t="str">
        <f t="shared" si="253"/>
        <v/>
      </c>
      <c r="DG175" s="243" t="str">
        <f t="shared" si="254"/>
        <v/>
      </c>
      <c r="DH175" s="243" t="str">
        <f>IF($B175="","",IF(DC175="out",-(DG175*$I175*(2*ABS(DF175)/Air!$D$14)^0.5),(DG175*$I175*(2*ABS(DF175)/Air!$C$14)^0.5)))</f>
        <v/>
      </c>
      <c r="DI175" s="32" t="str">
        <f t="shared" si="255"/>
        <v/>
      </c>
      <c r="DJ175" s="217" t="str">
        <f t="shared" si="304"/>
        <v/>
      </c>
      <c r="DK175" s="31" t="str">
        <f t="shared" si="256"/>
        <v/>
      </c>
      <c r="DL175" s="251" t="str">
        <f>IF($B175="","",$AO175*ABS(DK175)/Air!$M$8)</f>
        <v/>
      </c>
      <c r="DM175" s="31" t="str">
        <f t="shared" si="257"/>
        <v/>
      </c>
      <c r="DN175" s="251" t="str">
        <f>IF($B175="","",$AO175*ABS($AF175-DK175)/Air!$M$8)</f>
        <v/>
      </c>
      <c r="DO175" s="31" t="str">
        <f t="shared" si="258"/>
        <v/>
      </c>
      <c r="DP175" s="31" t="str">
        <f t="shared" si="259"/>
        <v/>
      </c>
      <c r="DQ175" s="32" t="str">
        <f>IF($B175="","",(($AF175-DK175)/ABS($AF175-DK175))*Air!$D$14*DP175/2*(($AF175-DK175)^2)*$AI175*$C175)</f>
        <v/>
      </c>
      <c r="DR175" s="32" t="str">
        <f>IF($B175="","",(-DK175/ABS(DK175))*Air!$D$14*DM175/8*(DK175^2)*$AM175*$C175)</f>
        <v/>
      </c>
      <c r="DS175" s="32" t="str">
        <f>IF($B175="","",$AK175*$C175*$E175*Air!$D$14*Air!$I$10)</f>
        <v/>
      </c>
      <c r="DT175" s="32" t="str">
        <f t="shared" si="305"/>
        <v/>
      </c>
      <c r="DU175" s="32" t="str">
        <f t="shared" si="260"/>
        <v/>
      </c>
      <c r="DV175" s="32" t="str">
        <f t="shared" si="306"/>
        <v/>
      </c>
      <c r="DW175" s="254" t="str">
        <f t="shared" si="261"/>
        <v/>
      </c>
      <c r="DX175" s="243"/>
      <c r="DY175" s="243"/>
      <c r="DZ175" s="32" t="str">
        <f t="shared" si="262"/>
        <v/>
      </c>
      <c r="EA175" s="243" t="str">
        <f t="shared" si="263"/>
        <v/>
      </c>
      <c r="EB175" s="243" t="str">
        <f>IF($B175="","",IF(DW175="out",-(EA175*$I175*(2*ABS(DZ175)/Air!$D$14)^0.5),(EA175*$I175*(2*ABS(DZ175)/Air!$C$14)^0.5)))</f>
        <v/>
      </c>
      <c r="EC175" s="32" t="str">
        <f t="shared" si="264"/>
        <v/>
      </c>
      <c r="ED175" s="217" t="str">
        <f t="shared" si="307"/>
        <v/>
      </c>
      <c r="EE175" s="31" t="str">
        <f t="shared" si="265"/>
        <v/>
      </c>
      <c r="EF175" s="251" t="str">
        <f>IF($B175="","",$AO175*ABS(EE175)/Air!$M$8)</f>
        <v/>
      </c>
      <c r="EG175" s="31" t="str">
        <f t="shared" si="266"/>
        <v/>
      </c>
      <c r="EH175" s="251" t="str">
        <f>IF($B175="","",$AO175*ABS($AF175-EE175)/Air!$M$8)</f>
        <v/>
      </c>
      <c r="EI175" s="31" t="str">
        <f t="shared" si="267"/>
        <v/>
      </c>
      <c r="EJ175" s="31" t="str">
        <f t="shared" si="268"/>
        <v/>
      </c>
      <c r="EK175" s="32" t="str">
        <f>IF($B175="","",(($AF175-EE175)/ABS($AF175-EE175))*Air!$D$14*EJ175/2*(($AF175-EE175)^2)*$AI175*$C175)</f>
        <v/>
      </c>
      <c r="EL175" s="32" t="str">
        <f>IF($B175="","",(-EE175/ABS(EE175))*Air!$D$14*EG175/8*(EE175^2)*$AM175*$C175)</f>
        <v/>
      </c>
      <c r="EM175" s="32" t="str">
        <f>IF($B175="","",$AK175*$C175*$E175*Air!$D$14*Air!$I$10)</f>
        <v/>
      </c>
      <c r="EN175" s="32" t="str">
        <f t="shared" si="308"/>
        <v/>
      </c>
      <c r="EO175" s="32" t="str">
        <f t="shared" si="269"/>
        <v/>
      </c>
      <c r="EP175" s="32" t="str">
        <f t="shared" si="309"/>
        <v/>
      </c>
      <c r="EQ175" s="254" t="str">
        <f t="shared" si="270"/>
        <v/>
      </c>
      <c r="ER175" s="243"/>
      <c r="ES175" s="243"/>
      <c r="ET175" s="32" t="str">
        <f t="shared" si="271"/>
        <v/>
      </c>
      <c r="EU175" s="243" t="str">
        <f t="shared" si="272"/>
        <v/>
      </c>
      <c r="EV175" s="243" t="str">
        <f>IF($B175="","",IF(EQ175="out",-(EU175*$I175*(2*ABS(ET175)/Air!$D$14)^0.5),(EU175*$I175*(2*ABS(ET175)/Air!$C$14)^0.5)))</f>
        <v/>
      </c>
      <c r="EW175" s="32" t="str">
        <f t="shared" si="273"/>
        <v/>
      </c>
      <c r="EX175" s="259" t="str">
        <f t="shared" si="310"/>
        <v/>
      </c>
    </row>
    <row r="176" spans="1:154" customFormat="1" x14ac:dyDescent="0.2">
      <c r="A176" s="61"/>
      <c r="B176" s="247"/>
      <c r="C176" s="247"/>
      <c r="D176" s="247"/>
      <c r="E176" s="247"/>
      <c r="F176" s="247"/>
      <c r="G176" s="239"/>
      <c r="H176" s="239"/>
      <c r="I176" s="239"/>
      <c r="J176" s="239"/>
      <c r="K176" s="239"/>
      <c r="L176" s="62"/>
      <c r="M176" s="247"/>
      <c r="N176" s="247"/>
      <c r="O176" s="63"/>
      <c r="P176" s="92" t="str">
        <f t="shared" si="274"/>
        <v/>
      </c>
      <c r="Q176" s="93" t="str">
        <f t="shared" si="227"/>
        <v/>
      </c>
      <c r="R176" s="99" t="str">
        <f t="shared" si="275"/>
        <v/>
      </c>
      <c r="S176" s="100" t="str">
        <f t="shared" si="276"/>
        <v/>
      </c>
      <c r="T176" s="95" t="str">
        <f t="shared" si="277"/>
        <v/>
      </c>
      <c r="U176" s="231"/>
      <c r="V176" s="124" t="str">
        <f t="shared" si="278"/>
        <v/>
      </c>
      <c r="W176" s="125" t="str">
        <f t="shared" si="222"/>
        <v/>
      </c>
      <c r="X176" s="126" t="str">
        <f t="shared" si="279"/>
        <v/>
      </c>
      <c r="Y176" s="126" t="str">
        <f>IF($B176="","",VLOOKUP(X176,Depth!$A$4:$B$1004,2,1))</f>
        <v/>
      </c>
      <c r="Z176" s="127" t="str">
        <f t="shared" si="223"/>
        <v/>
      </c>
      <c r="AA176" s="128" t="str">
        <f t="shared" si="224"/>
        <v/>
      </c>
      <c r="AB176" s="129" t="str">
        <f t="shared" si="280"/>
        <v/>
      </c>
      <c r="AC176" s="129" t="str">
        <f t="shared" si="225"/>
        <v/>
      </c>
      <c r="AD176" s="31" t="str">
        <f t="shared" si="281"/>
        <v/>
      </c>
      <c r="AE176" s="128" t="str">
        <f t="shared" si="282"/>
        <v/>
      </c>
      <c r="AF176" s="130" t="str">
        <f t="shared" si="283"/>
        <v/>
      </c>
      <c r="AG176" s="122" t="str">
        <f t="shared" si="284"/>
        <v/>
      </c>
      <c r="AH176" s="131" t="str">
        <f t="shared" si="226"/>
        <v/>
      </c>
      <c r="AI176" s="132" t="str">
        <f t="shared" si="285"/>
        <v/>
      </c>
      <c r="AJ176" s="128"/>
      <c r="AK176" s="159" t="str">
        <f t="shared" si="286"/>
        <v/>
      </c>
      <c r="AL176" s="128" t="str">
        <f t="shared" si="287"/>
        <v/>
      </c>
      <c r="AM176" s="128" t="str">
        <f t="shared" si="288"/>
        <v/>
      </c>
      <c r="AN176" s="128" t="str">
        <f t="shared" si="289"/>
        <v/>
      </c>
      <c r="AO176" s="128" t="str">
        <f t="shared" si="228"/>
        <v/>
      </c>
      <c r="AP176" s="160" t="str">
        <f t="shared" si="290"/>
        <v/>
      </c>
      <c r="AQ176" s="31"/>
      <c r="AR176" s="174" t="str">
        <f>IF($B176="","",Air!$C$17*((J176-K176)/10)^Air!$C$28)</f>
        <v/>
      </c>
      <c r="AS176" s="36" t="str">
        <f>IF($B176="","",IF(E$8=B176,E$7,Air!$C$14/2*AR176^2))</f>
        <v/>
      </c>
      <c r="AT176" s="32" t="str">
        <f t="shared" si="291"/>
        <v/>
      </c>
      <c r="AU176" s="32" t="str">
        <f t="shared" si="292"/>
        <v/>
      </c>
      <c r="AV176" s="32" t="str">
        <f>IF($B176="","",Air!$I$11-AU176*Air!$C$14*Air!$I$10-AS176)</f>
        <v/>
      </c>
      <c r="AW176" s="175" t="str">
        <f t="shared" si="293"/>
        <v/>
      </c>
      <c r="AX176" s="175" t="str">
        <f>IF($B176="","",AW176*Air!$C$14*Air!$I$10)</f>
        <v/>
      </c>
      <c r="AY176" s="176" t="str">
        <f>IF($B176="","",AW176*Air!$D$14*Air!$I$10)</f>
        <v/>
      </c>
      <c r="AZ176" s="62"/>
      <c r="BA176" s="250" t="str">
        <f t="shared" si="229"/>
        <v/>
      </c>
      <c r="BB176" s="128" t="str">
        <f t="shared" si="294"/>
        <v/>
      </c>
      <c r="BC176" s="31" t="str">
        <f t="shared" si="295"/>
        <v/>
      </c>
      <c r="BD176" s="251" t="str">
        <f>IF($B176="","",$AO176*ABS(BC176)/Air!$M$8)</f>
        <v/>
      </c>
      <c r="BE176" s="31" t="str">
        <f t="shared" si="230"/>
        <v/>
      </c>
      <c r="BF176" s="251" t="str">
        <f>IF($B176="","",$AO176*ABS($AF176-BC176)/Air!$M$8)</f>
        <v/>
      </c>
      <c r="BG176" s="31" t="str">
        <f t="shared" si="231"/>
        <v/>
      </c>
      <c r="BH176" s="252" t="str">
        <f t="shared" si="232"/>
        <v/>
      </c>
      <c r="BI176" s="32" t="str">
        <f>IF($B176="","",(($AF176-BC176)/ABS($AF176-BC176))*Air!$D$14*BH176/2*(($AF176-BC176)^2)*$AI176*$C176)</f>
        <v/>
      </c>
      <c r="BJ176" s="32" t="str">
        <f>IF($B176="","",(-BC176/ABS(BC176))*Air!$D$14*BE176/8*(BC176^2)*$AM176*$C176)</f>
        <v/>
      </c>
      <c r="BK176" s="32" t="str">
        <f>IF($B176="","",$AK176*$C176*$E176*Air!$D$14*Air!$I$10)</f>
        <v/>
      </c>
      <c r="BL176" s="32" t="str">
        <f t="shared" si="296"/>
        <v/>
      </c>
      <c r="BM176" s="32" t="str">
        <f t="shared" si="233"/>
        <v/>
      </c>
      <c r="BN176" s="32" t="str">
        <f t="shared" si="297"/>
        <v/>
      </c>
      <c r="BO176" s="254" t="str">
        <f t="shared" si="234"/>
        <v/>
      </c>
      <c r="BP176" s="243"/>
      <c r="BQ176" s="243"/>
      <c r="BR176" s="32" t="str">
        <f t="shared" si="235"/>
        <v/>
      </c>
      <c r="BS176" s="243" t="str">
        <f t="shared" si="236"/>
        <v/>
      </c>
      <c r="BT176" s="243" t="str">
        <f>IF($B176="","",IF(BO176="out",-(BS176*$I176*(2*ABS(BR176)/Air!$D$14)^0.5),(BS176*$I176*(2*ABS(BR176)/Air!$C$14)^0.5)))</f>
        <v/>
      </c>
      <c r="BU176" s="32" t="str">
        <f t="shared" si="237"/>
        <v/>
      </c>
      <c r="BV176" s="217" t="str">
        <f t="shared" si="298"/>
        <v/>
      </c>
      <c r="BW176" s="31" t="str">
        <f t="shared" si="238"/>
        <v/>
      </c>
      <c r="BX176" s="251" t="str">
        <f>IF($B176="","",$AO176*ABS(BW176)/Air!$M$8)</f>
        <v/>
      </c>
      <c r="BY176" s="31" t="str">
        <f t="shared" si="239"/>
        <v/>
      </c>
      <c r="BZ176" s="251" t="str">
        <f>IF($B176="","",$AO176*ABS($AF176-BW176)/Air!$M$8)</f>
        <v/>
      </c>
      <c r="CA176" s="31" t="str">
        <f t="shared" si="240"/>
        <v/>
      </c>
      <c r="CB176" s="31" t="str">
        <f t="shared" si="241"/>
        <v/>
      </c>
      <c r="CC176" s="32" t="str">
        <f>IF($B176="","",(($AF176-BW176)/ABS($AF176-BW176))*Air!$D$14*CB176/2*(($AF176-BW176)^2)*$AI176*$C176)</f>
        <v/>
      </c>
      <c r="CD176" s="32" t="str">
        <f>IF($B176="","",(-BW176/ABS(BW176))*Air!$D$14*BY176/8*(BW176^2)*$AM176*$C176)</f>
        <v/>
      </c>
      <c r="CE176" s="32" t="str">
        <f>IF($B176="","",$AK176*$C176*$E176*Air!$D$14*Air!$I$10)</f>
        <v/>
      </c>
      <c r="CF176" s="32" t="str">
        <f t="shared" si="299"/>
        <v/>
      </c>
      <c r="CG176" s="32" t="str">
        <f t="shared" si="242"/>
        <v/>
      </c>
      <c r="CH176" s="32" t="str">
        <f t="shared" si="300"/>
        <v/>
      </c>
      <c r="CI176" s="254" t="str">
        <f t="shared" si="243"/>
        <v/>
      </c>
      <c r="CJ176" s="243"/>
      <c r="CK176" s="243"/>
      <c r="CL176" s="32" t="str">
        <f t="shared" si="244"/>
        <v/>
      </c>
      <c r="CM176" s="243" t="str">
        <f t="shared" si="245"/>
        <v/>
      </c>
      <c r="CN176" s="243" t="str">
        <f>IF($B176="","",IF(CI176="out",-(CM176*$I176*(2*ABS(CL176)/Air!$D$14)^0.5),(CM176*$I176*(2*ABS(CL176)/Air!$C$14)^0.5)))</f>
        <v/>
      </c>
      <c r="CO176" s="32" t="str">
        <f t="shared" si="246"/>
        <v/>
      </c>
      <c r="CP176" s="217" t="str">
        <f t="shared" si="301"/>
        <v/>
      </c>
      <c r="CQ176" s="31" t="str">
        <f t="shared" si="247"/>
        <v/>
      </c>
      <c r="CR176" s="251" t="str">
        <f>IF($B176="","",$AO176*ABS(CQ176)/Air!$M$8)</f>
        <v/>
      </c>
      <c r="CS176" s="31" t="str">
        <f t="shared" si="248"/>
        <v/>
      </c>
      <c r="CT176" s="251" t="str">
        <f>IF($B176="","",$AO176*ABS($AF176-CQ176)/Air!$M$8)</f>
        <v/>
      </c>
      <c r="CU176" s="31" t="str">
        <f t="shared" si="249"/>
        <v/>
      </c>
      <c r="CV176" s="31" t="str">
        <f t="shared" si="250"/>
        <v/>
      </c>
      <c r="CW176" s="32" t="str">
        <f>IF($B176="","",(($AF176-CQ176)/ABS($AF176-CQ176))*Air!$D$14*CV176/2*(($AF176-CQ176)^2)*$AI176*$C176)</f>
        <v/>
      </c>
      <c r="CX176" s="32" t="str">
        <f>IF($B176="","",(-CQ176/ABS(CQ176))*Air!$D$14*CS176/8*(CQ176^2)*$AM176*$C176)</f>
        <v/>
      </c>
      <c r="CY176" s="32" t="str">
        <f>IF($B176="","",$AK176*$C176*$E176*Air!$D$14*Air!$I$10)</f>
        <v/>
      </c>
      <c r="CZ176" s="32" t="str">
        <f t="shared" si="302"/>
        <v/>
      </c>
      <c r="DA176" s="32" t="str">
        <f t="shared" si="251"/>
        <v/>
      </c>
      <c r="DB176" s="32" t="str">
        <f t="shared" si="303"/>
        <v/>
      </c>
      <c r="DC176" s="254" t="str">
        <f t="shared" si="252"/>
        <v/>
      </c>
      <c r="DD176" s="243"/>
      <c r="DE176" s="243"/>
      <c r="DF176" s="32" t="str">
        <f t="shared" si="253"/>
        <v/>
      </c>
      <c r="DG176" s="243" t="str">
        <f t="shared" si="254"/>
        <v/>
      </c>
      <c r="DH176" s="243" t="str">
        <f>IF($B176="","",IF(DC176="out",-(DG176*$I176*(2*ABS(DF176)/Air!$D$14)^0.5),(DG176*$I176*(2*ABS(DF176)/Air!$C$14)^0.5)))</f>
        <v/>
      </c>
      <c r="DI176" s="32" t="str">
        <f t="shared" si="255"/>
        <v/>
      </c>
      <c r="DJ176" s="217" t="str">
        <f t="shared" si="304"/>
        <v/>
      </c>
      <c r="DK176" s="31" t="str">
        <f t="shared" si="256"/>
        <v/>
      </c>
      <c r="DL176" s="251" t="str">
        <f>IF($B176="","",$AO176*ABS(DK176)/Air!$M$8)</f>
        <v/>
      </c>
      <c r="DM176" s="31" t="str">
        <f t="shared" si="257"/>
        <v/>
      </c>
      <c r="DN176" s="251" t="str">
        <f>IF($B176="","",$AO176*ABS($AF176-DK176)/Air!$M$8)</f>
        <v/>
      </c>
      <c r="DO176" s="31" t="str">
        <f t="shared" si="258"/>
        <v/>
      </c>
      <c r="DP176" s="31" t="str">
        <f t="shared" si="259"/>
        <v/>
      </c>
      <c r="DQ176" s="32" t="str">
        <f>IF($B176="","",(($AF176-DK176)/ABS($AF176-DK176))*Air!$D$14*DP176/2*(($AF176-DK176)^2)*$AI176*$C176)</f>
        <v/>
      </c>
      <c r="DR176" s="32" t="str">
        <f>IF($B176="","",(-DK176/ABS(DK176))*Air!$D$14*DM176/8*(DK176^2)*$AM176*$C176)</f>
        <v/>
      </c>
      <c r="DS176" s="32" t="str">
        <f>IF($B176="","",$AK176*$C176*$E176*Air!$D$14*Air!$I$10)</f>
        <v/>
      </c>
      <c r="DT176" s="32" t="str">
        <f t="shared" si="305"/>
        <v/>
      </c>
      <c r="DU176" s="32" t="str">
        <f t="shared" si="260"/>
        <v/>
      </c>
      <c r="DV176" s="32" t="str">
        <f t="shared" si="306"/>
        <v/>
      </c>
      <c r="DW176" s="254" t="str">
        <f t="shared" si="261"/>
        <v/>
      </c>
      <c r="DX176" s="243"/>
      <c r="DY176" s="243"/>
      <c r="DZ176" s="32" t="str">
        <f t="shared" si="262"/>
        <v/>
      </c>
      <c r="EA176" s="243" t="str">
        <f t="shared" si="263"/>
        <v/>
      </c>
      <c r="EB176" s="243" t="str">
        <f>IF($B176="","",IF(DW176="out",-(EA176*$I176*(2*ABS(DZ176)/Air!$D$14)^0.5),(EA176*$I176*(2*ABS(DZ176)/Air!$C$14)^0.5)))</f>
        <v/>
      </c>
      <c r="EC176" s="32" t="str">
        <f t="shared" si="264"/>
        <v/>
      </c>
      <c r="ED176" s="217" t="str">
        <f t="shared" si="307"/>
        <v/>
      </c>
      <c r="EE176" s="31" t="str">
        <f t="shared" si="265"/>
        <v/>
      </c>
      <c r="EF176" s="251" t="str">
        <f>IF($B176="","",$AO176*ABS(EE176)/Air!$M$8)</f>
        <v/>
      </c>
      <c r="EG176" s="31" t="str">
        <f t="shared" si="266"/>
        <v/>
      </c>
      <c r="EH176" s="251" t="str">
        <f>IF($B176="","",$AO176*ABS($AF176-EE176)/Air!$M$8)</f>
        <v/>
      </c>
      <c r="EI176" s="31" t="str">
        <f t="shared" si="267"/>
        <v/>
      </c>
      <c r="EJ176" s="31" t="str">
        <f t="shared" si="268"/>
        <v/>
      </c>
      <c r="EK176" s="32" t="str">
        <f>IF($B176="","",(($AF176-EE176)/ABS($AF176-EE176))*Air!$D$14*EJ176/2*(($AF176-EE176)^2)*$AI176*$C176)</f>
        <v/>
      </c>
      <c r="EL176" s="32" t="str">
        <f>IF($B176="","",(-EE176/ABS(EE176))*Air!$D$14*EG176/8*(EE176^2)*$AM176*$C176)</f>
        <v/>
      </c>
      <c r="EM176" s="32" t="str">
        <f>IF($B176="","",$AK176*$C176*$E176*Air!$D$14*Air!$I$10)</f>
        <v/>
      </c>
      <c r="EN176" s="32" t="str">
        <f t="shared" si="308"/>
        <v/>
      </c>
      <c r="EO176" s="32" t="str">
        <f t="shared" si="269"/>
        <v/>
      </c>
      <c r="EP176" s="32" t="str">
        <f t="shared" si="309"/>
        <v/>
      </c>
      <c r="EQ176" s="254" t="str">
        <f t="shared" si="270"/>
        <v/>
      </c>
      <c r="ER176" s="243"/>
      <c r="ES176" s="243"/>
      <c r="ET176" s="32" t="str">
        <f t="shared" si="271"/>
        <v/>
      </c>
      <c r="EU176" s="243" t="str">
        <f t="shared" si="272"/>
        <v/>
      </c>
      <c r="EV176" s="243" t="str">
        <f>IF($B176="","",IF(EQ176="out",-(EU176*$I176*(2*ABS(ET176)/Air!$D$14)^0.5),(EU176*$I176*(2*ABS(ET176)/Air!$C$14)^0.5)))</f>
        <v/>
      </c>
      <c r="EW176" s="32" t="str">
        <f t="shared" si="273"/>
        <v/>
      </c>
      <c r="EX176" s="259" t="str">
        <f t="shared" si="310"/>
        <v/>
      </c>
    </row>
    <row r="177" spans="1:154" customFormat="1" x14ac:dyDescent="0.2">
      <c r="A177" s="61"/>
      <c r="B177" s="247"/>
      <c r="C177" s="247"/>
      <c r="D177" s="247"/>
      <c r="E177" s="247"/>
      <c r="F177" s="247"/>
      <c r="G177" s="239"/>
      <c r="H177" s="239"/>
      <c r="I177" s="239"/>
      <c r="J177" s="239"/>
      <c r="K177" s="239"/>
      <c r="L177" s="62"/>
      <c r="M177" s="247"/>
      <c r="N177" s="247"/>
      <c r="O177" s="63"/>
      <c r="P177" s="92" t="str">
        <f t="shared" si="274"/>
        <v/>
      </c>
      <c r="Q177" s="93" t="str">
        <f t="shared" si="227"/>
        <v/>
      </c>
      <c r="R177" s="99" t="str">
        <f t="shared" si="275"/>
        <v/>
      </c>
      <c r="S177" s="100" t="str">
        <f t="shared" si="276"/>
        <v/>
      </c>
      <c r="T177" s="95" t="str">
        <f t="shared" si="277"/>
        <v/>
      </c>
      <c r="U177" s="231"/>
      <c r="V177" s="124" t="str">
        <f t="shared" si="278"/>
        <v/>
      </c>
      <c r="W177" s="125" t="str">
        <f t="shared" si="222"/>
        <v/>
      </c>
      <c r="X177" s="126" t="str">
        <f t="shared" si="279"/>
        <v/>
      </c>
      <c r="Y177" s="126" t="str">
        <f>IF($B177="","",VLOOKUP(X177,Depth!$A$4:$B$1004,2,1))</f>
        <v/>
      </c>
      <c r="Z177" s="127" t="str">
        <f t="shared" si="223"/>
        <v/>
      </c>
      <c r="AA177" s="128" t="str">
        <f t="shared" si="224"/>
        <v/>
      </c>
      <c r="AB177" s="129" t="str">
        <f t="shared" si="280"/>
        <v/>
      </c>
      <c r="AC177" s="129" t="str">
        <f t="shared" si="225"/>
        <v/>
      </c>
      <c r="AD177" s="31" t="str">
        <f t="shared" si="281"/>
        <v/>
      </c>
      <c r="AE177" s="128" t="str">
        <f t="shared" si="282"/>
        <v/>
      </c>
      <c r="AF177" s="130" t="str">
        <f t="shared" si="283"/>
        <v/>
      </c>
      <c r="AG177" s="122" t="str">
        <f t="shared" si="284"/>
        <v/>
      </c>
      <c r="AH177" s="131" t="str">
        <f t="shared" si="226"/>
        <v/>
      </c>
      <c r="AI177" s="132" t="str">
        <f t="shared" si="285"/>
        <v/>
      </c>
      <c r="AJ177" s="128"/>
      <c r="AK177" s="159" t="str">
        <f t="shared" si="286"/>
        <v/>
      </c>
      <c r="AL177" s="128" t="str">
        <f t="shared" si="287"/>
        <v/>
      </c>
      <c r="AM177" s="128" t="str">
        <f t="shared" si="288"/>
        <v/>
      </c>
      <c r="AN177" s="128" t="str">
        <f t="shared" si="289"/>
        <v/>
      </c>
      <c r="AO177" s="128" t="str">
        <f t="shared" si="228"/>
        <v/>
      </c>
      <c r="AP177" s="160" t="str">
        <f t="shared" si="290"/>
        <v/>
      </c>
      <c r="AQ177" s="31"/>
      <c r="AR177" s="174" t="str">
        <f>IF($B177="","",Air!$C$17*((J177-K177)/10)^Air!$C$28)</f>
        <v/>
      </c>
      <c r="AS177" s="36" t="str">
        <f>IF($B177="","",IF(E$8=B177,E$7,Air!$C$14/2*AR177^2))</f>
        <v/>
      </c>
      <c r="AT177" s="32" t="str">
        <f t="shared" si="291"/>
        <v/>
      </c>
      <c r="AU177" s="32" t="str">
        <f t="shared" si="292"/>
        <v/>
      </c>
      <c r="AV177" s="32" t="str">
        <f>IF($B177="","",Air!$I$11-AU177*Air!$C$14*Air!$I$10-AS177)</f>
        <v/>
      </c>
      <c r="AW177" s="175" t="str">
        <f t="shared" si="293"/>
        <v/>
      </c>
      <c r="AX177" s="175" t="str">
        <f>IF($B177="","",AW177*Air!$C$14*Air!$I$10)</f>
        <v/>
      </c>
      <c r="AY177" s="176" t="str">
        <f>IF($B177="","",AW177*Air!$D$14*Air!$I$10)</f>
        <v/>
      </c>
      <c r="AZ177" s="62"/>
      <c r="BA177" s="250" t="str">
        <f t="shared" si="229"/>
        <v/>
      </c>
      <c r="BB177" s="128" t="str">
        <f t="shared" si="294"/>
        <v/>
      </c>
      <c r="BC177" s="31" t="str">
        <f t="shared" si="295"/>
        <v/>
      </c>
      <c r="BD177" s="251" t="str">
        <f>IF($B177="","",$AO177*ABS(BC177)/Air!$M$8)</f>
        <v/>
      </c>
      <c r="BE177" s="31" t="str">
        <f t="shared" si="230"/>
        <v/>
      </c>
      <c r="BF177" s="251" t="str">
        <f>IF($B177="","",$AO177*ABS($AF177-BC177)/Air!$M$8)</f>
        <v/>
      </c>
      <c r="BG177" s="31" t="str">
        <f t="shared" si="231"/>
        <v/>
      </c>
      <c r="BH177" s="252" t="str">
        <f t="shared" si="232"/>
        <v/>
      </c>
      <c r="BI177" s="32" t="str">
        <f>IF($B177="","",(($AF177-BC177)/ABS($AF177-BC177))*Air!$D$14*BH177/2*(($AF177-BC177)^2)*$AI177*$C177)</f>
        <v/>
      </c>
      <c r="BJ177" s="32" t="str">
        <f>IF($B177="","",(-BC177/ABS(BC177))*Air!$D$14*BE177/8*(BC177^2)*$AM177*$C177)</f>
        <v/>
      </c>
      <c r="BK177" s="32" t="str">
        <f>IF($B177="","",$AK177*$C177*$E177*Air!$D$14*Air!$I$10)</f>
        <v/>
      </c>
      <c r="BL177" s="32" t="str">
        <f t="shared" si="296"/>
        <v/>
      </c>
      <c r="BM177" s="32" t="str">
        <f t="shared" si="233"/>
        <v/>
      </c>
      <c r="BN177" s="32" t="str">
        <f t="shared" si="297"/>
        <v/>
      </c>
      <c r="BO177" s="254" t="str">
        <f t="shared" si="234"/>
        <v/>
      </c>
      <c r="BP177" s="243"/>
      <c r="BQ177" s="243"/>
      <c r="BR177" s="32" t="str">
        <f t="shared" si="235"/>
        <v/>
      </c>
      <c r="BS177" s="243" t="str">
        <f t="shared" si="236"/>
        <v/>
      </c>
      <c r="BT177" s="243" t="str">
        <f>IF($B177="","",IF(BO177="out",-(BS177*$I177*(2*ABS(BR177)/Air!$D$14)^0.5),(BS177*$I177*(2*ABS(BR177)/Air!$C$14)^0.5)))</f>
        <v/>
      </c>
      <c r="BU177" s="32" t="str">
        <f t="shared" si="237"/>
        <v/>
      </c>
      <c r="BV177" s="217" t="str">
        <f t="shared" si="298"/>
        <v/>
      </c>
      <c r="BW177" s="31" t="str">
        <f t="shared" si="238"/>
        <v/>
      </c>
      <c r="BX177" s="251" t="str">
        <f>IF($B177="","",$AO177*ABS(BW177)/Air!$M$8)</f>
        <v/>
      </c>
      <c r="BY177" s="31" t="str">
        <f t="shared" si="239"/>
        <v/>
      </c>
      <c r="BZ177" s="251" t="str">
        <f>IF($B177="","",$AO177*ABS($AF177-BW177)/Air!$M$8)</f>
        <v/>
      </c>
      <c r="CA177" s="31" t="str">
        <f t="shared" si="240"/>
        <v/>
      </c>
      <c r="CB177" s="31" t="str">
        <f t="shared" si="241"/>
        <v/>
      </c>
      <c r="CC177" s="32" t="str">
        <f>IF($B177="","",(($AF177-BW177)/ABS($AF177-BW177))*Air!$D$14*CB177/2*(($AF177-BW177)^2)*$AI177*$C177)</f>
        <v/>
      </c>
      <c r="CD177" s="32" t="str">
        <f>IF($B177="","",(-BW177/ABS(BW177))*Air!$D$14*BY177/8*(BW177^2)*$AM177*$C177)</f>
        <v/>
      </c>
      <c r="CE177" s="32" t="str">
        <f>IF($B177="","",$AK177*$C177*$E177*Air!$D$14*Air!$I$10)</f>
        <v/>
      </c>
      <c r="CF177" s="32" t="str">
        <f t="shared" si="299"/>
        <v/>
      </c>
      <c r="CG177" s="32" t="str">
        <f t="shared" si="242"/>
        <v/>
      </c>
      <c r="CH177" s="32" t="str">
        <f t="shared" si="300"/>
        <v/>
      </c>
      <c r="CI177" s="254" t="str">
        <f t="shared" si="243"/>
        <v/>
      </c>
      <c r="CJ177" s="243"/>
      <c r="CK177" s="243"/>
      <c r="CL177" s="32" t="str">
        <f t="shared" si="244"/>
        <v/>
      </c>
      <c r="CM177" s="243" t="str">
        <f t="shared" si="245"/>
        <v/>
      </c>
      <c r="CN177" s="243" t="str">
        <f>IF($B177="","",IF(CI177="out",-(CM177*$I177*(2*ABS(CL177)/Air!$D$14)^0.5),(CM177*$I177*(2*ABS(CL177)/Air!$C$14)^0.5)))</f>
        <v/>
      </c>
      <c r="CO177" s="32" t="str">
        <f t="shared" si="246"/>
        <v/>
      </c>
      <c r="CP177" s="217" t="str">
        <f t="shared" si="301"/>
        <v/>
      </c>
      <c r="CQ177" s="31" t="str">
        <f t="shared" si="247"/>
        <v/>
      </c>
      <c r="CR177" s="251" t="str">
        <f>IF($B177="","",$AO177*ABS(CQ177)/Air!$M$8)</f>
        <v/>
      </c>
      <c r="CS177" s="31" t="str">
        <f t="shared" si="248"/>
        <v/>
      </c>
      <c r="CT177" s="251" t="str">
        <f>IF($B177="","",$AO177*ABS($AF177-CQ177)/Air!$M$8)</f>
        <v/>
      </c>
      <c r="CU177" s="31" t="str">
        <f t="shared" si="249"/>
        <v/>
      </c>
      <c r="CV177" s="31" t="str">
        <f t="shared" si="250"/>
        <v/>
      </c>
      <c r="CW177" s="32" t="str">
        <f>IF($B177="","",(($AF177-CQ177)/ABS($AF177-CQ177))*Air!$D$14*CV177/2*(($AF177-CQ177)^2)*$AI177*$C177)</f>
        <v/>
      </c>
      <c r="CX177" s="32" t="str">
        <f>IF($B177="","",(-CQ177/ABS(CQ177))*Air!$D$14*CS177/8*(CQ177^2)*$AM177*$C177)</f>
        <v/>
      </c>
      <c r="CY177" s="32" t="str">
        <f>IF($B177="","",$AK177*$C177*$E177*Air!$D$14*Air!$I$10)</f>
        <v/>
      </c>
      <c r="CZ177" s="32" t="str">
        <f t="shared" si="302"/>
        <v/>
      </c>
      <c r="DA177" s="32" t="str">
        <f t="shared" si="251"/>
        <v/>
      </c>
      <c r="DB177" s="32" t="str">
        <f t="shared" si="303"/>
        <v/>
      </c>
      <c r="DC177" s="254" t="str">
        <f t="shared" si="252"/>
        <v/>
      </c>
      <c r="DD177" s="243"/>
      <c r="DE177" s="243"/>
      <c r="DF177" s="32" t="str">
        <f t="shared" si="253"/>
        <v/>
      </c>
      <c r="DG177" s="243" t="str">
        <f t="shared" si="254"/>
        <v/>
      </c>
      <c r="DH177" s="243" t="str">
        <f>IF($B177="","",IF(DC177="out",-(DG177*$I177*(2*ABS(DF177)/Air!$D$14)^0.5),(DG177*$I177*(2*ABS(DF177)/Air!$C$14)^0.5)))</f>
        <v/>
      </c>
      <c r="DI177" s="32" t="str">
        <f t="shared" si="255"/>
        <v/>
      </c>
      <c r="DJ177" s="217" t="str">
        <f t="shared" si="304"/>
        <v/>
      </c>
      <c r="DK177" s="31" t="str">
        <f t="shared" si="256"/>
        <v/>
      </c>
      <c r="DL177" s="251" t="str">
        <f>IF($B177="","",$AO177*ABS(DK177)/Air!$M$8)</f>
        <v/>
      </c>
      <c r="DM177" s="31" t="str">
        <f t="shared" si="257"/>
        <v/>
      </c>
      <c r="DN177" s="251" t="str">
        <f>IF($B177="","",$AO177*ABS($AF177-DK177)/Air!$M$8)</f>
        <v/>
      </c>
      <c r="DO177" s="31" t="str">
        <f t="shared" si="258"/>
        <v/>
      </c>
      <c r="DP177" s="31" t="str">
        <f t="shared" si="259"/>
        <v/>
      </c>
      <c r="DQ177" s="32" t="str">
        <f>IF($B177="","",(($AF177-DK177)/ABS($AF177-DK177))*Air!$D$14*DP177/2*(($AF177-DK177)^2)*$AI177*$C177)</f>
        <v/>
      </c>
      <c r="DR177" s="32" t="str">
        <f>IF($B177="","",(-DK177/ABS(DK177))*Air!$D$14*DM177/8*(DK177^2)*$AM177*$C177)</f>
        <v/>
      </c>
      <c r="DS177" s="32" t="str">
        <f>IF($B177="","",$AK177*$C177*$E177*Air!$D$14*Air!$I$10)</f>
        <v/>
      </c>
      <c r="DT177" s="32" t="str">
        <f t="shared" si="305"/>
        <v/>
      </c>
      <c r="DU177" s="32" t="str">
        <f t="shared" si="260"/>
        <v/>
      </c>
      <c r="DV177" s="32" t="str">
        <f t="shared" si="306"/>
        <v/>
      </c>
      <c r="DW177" s="254" t="str">
        <f t="shared" si="261"/>
        <v/>
      </c>
      <c r="DX177" s="243"/>
      <c r="DY177" s="243"/>
      <c r="DZ177" s="32" t="str">
        <f t="shared" si="262"/>
        <v/>
      </c>
      <c r="EA177" s="243" t="str">
        <f t="shared" si="263"/>
        <v/>
      </c>
      <c r="EB177" s="243" t="str">
        <f>IF($B177="","",IF(DW177="out",-(EA177*$I177*(2*ABS(DZ177)/Air!$D$14)^0.5),(EA177*$I177*(2*ABS(DZ177)/Air!$C$14)^0.5)))</f>
        <v/>
      </c>
      <c r="EC177" s="32" t="str">
        <f t="shared" si="264"/>
        <v/>
      </c>
      <c r="ED177" s="217" t="str">
        <f t="shared" si="307"/>
        <v/>
      </c>
      <c r="EE177" s="31" t="str">
        <f t="shared" si="265"/>
        <v/>
      </c>
      <c r="EF177" s="251" t="str">
        <f>IF($B177="","",$AO177*ABS(EE177)/Air!$M$8)</f>
        <v/>
      </c>
      <c r="EG177" s="31" t="str">
        <f t="shared" si="266"/>
        <v/>
      </c>
      <c r="EH177" s="251" t="str">
        <f>IF($B177="","",$AO177*ABS($AF177-EE177)/Air!$M$8)</f>
        <v/>
      </c>
      <c r="EI177" s="31" t="str">
        <f t="shared" si="267"/>
        <v/>
      </c>
      <c r="EJ177" s="31" t="str">
        <f t="shared" si="268"/>
        <v/>
      </c>
      <c r="EK177" s="32" t="str">
        <f>IF($B177="","",(($AF177-EE177)/ABS($AF177-EE177))*Air!$D$14*EJ177/2*(($AF177-EE177)^2)*$AI177*$C177)</f>
        <v/>
      </c>
      <c r="EL177" s="32" t="str">
        <f>IF($B177="","",(-EE177/ABS(EE177))*Air!$D$14*EG177/8*(EE177^2)*$AM177*$C177)</f>
        <v/>
      </c>
      <c r="EM177" s="32" t="str">
        <f>IF($B177="","",$AK177*$C177*$E177*Air!$D$14*Air!$I$10)</f>
        <v/>
      </c>
      <c r="EN177" s="32" t="str">
        <f t="shared" si="308"/>
        <v/>
      </c>
      <c r="EO177" s="32" t="str">
        <f t="shared" si="269"/>
        <v/>
      </c>
      <c r="EP177" s="32" t="str">
        <f t="shared" si="309"/>
        <v/>
      </c>
      <c r="EQ177" s="254" t="str">
        <f t="shared" si="270"/>
        <v/>
      </c>
      <c r="ER177" s="243"/>
      <c r="ES177" s="243"/>
      <c r="ET177" s="32" t="str">
        <f t="shared" si="271"/>
        <v/>
      </c>
      <c r="EU177" s="243" t="str">
        <f t="shared" si="272"/>
        <v/>
      </c>
      <c r="EV177" s="243" t="str">
        <f>IF($B177="","",IF(EQ177="out",-(EU177*$I177*(2*ABS(ET177)/Air!$D$14)^0.5),(EU177*$I177*(2*ABS(ET177)/Air!$C$14)^0.5)))</f>
        <v/>
      </c>
      <c r="EW177" s="32" t="str">
        <f t="shared" si="273"/>
        <v/>
      </c>
      <c r="EX177" s="259" t="str">
        <f t="shared" si="310"/>
        <v/>
      </c>
    </row>
    <row r="178" spans="1:154" customFormat="1" x14ac:dyDescent="0.2">
      <c r="A178" s="61"/>
      <c r="B178" s="247"/>
      <c r="C178" s="247"/>
      <c r="D178" s="247"/>
      <c r="E178" s="247"/>
      <c r="F178" s="247"/>
      <c r="G178" s="239"/>
      <c r="H178" s="239"/>
      <c r="I178" s="239"/>
      <c r="J178" s="239"/>
      <c r="K178" s="239"/>
      <c r="L178" s="62"/>
      <c r="M178" s="247"/>
      <c r="N178" s="247"/>
      <c r="O178" s="63"/>
      <c r="P178" s="92" t="str">
        <f t="shared" si="274"/>
        <v/>
      </c>
      <c r="Q178" s="93" t="str">
        <f t="shared" si="227"/>
        <v/>
      </c>
      <c r="R178" s="99" t="str">
        <f t="shared" si="275"/>
        <v/>
      </c>
      <c r="S178" s="100" t="str">
        <f t="shared" si="276"/>
        <v/>
      </c>
      <c r="T178" s="95" t="str">
        <f t="shared" si="277"/>
        <v/>
      </c>
      <c r="U178" s="231"/>
      <c r="V178" s="124" t="str">
        <f t="shared" si="278"/>
        <v/>
      </c>
      <c r="W178" s="125" t="str">
        <f t="shared" si="222"/>
        <v/>
      </c>
      <c r="X178" s="126" t="str">
        <f t="shared" si="279"/>
        <v/>
      </c>
      <c r="Y178" s="126" t="str">
        <f>IF($B178="","",VLOOKUP(X178,Depth!$A$4:$B$1004,2,1))</f>
        <v/>
      </c>
      <c r="Z178" s="127" t="str">
        <f t="shared" si="223"/>
        <v/>
      </c>
      <c r="AA178" s="128" t="str">
        <f t="shared" si="224"/>
        <v/>
      </c>
      <c r="AB178" s="129" t="str">
        <f t="shared" si="280"/>
        <v/>
      </c>
      <c r="AC178" s="129" t="str">
        <f t="shared" si="225"/>
        <v/>
      </c>
      <c r="AD178" s="31" t="str">
        <f t="shared" si="281"/>
        <v/>
      </c>
      <c r="AE178" s="128" t="str">
        <f t="shared" si="282"/>
        <v/>
      </c>
      <c r="AF178" s="130" t="str">
        <f t="shared" si="283"/>
        <v/>
      </c>
      <c r="AG178" s="122" t="str">
        <f t="shared" si="284"/>
        <v/>
      </c>
      <c r="AH178" s="131" t="str">
        <f t="shared" si="226"/>
        <v/>
      </c>
      <c r="AI178" s="132" t="str">
        <f t="shared" si="285"/>
        <v/>
      </c>
      <c r="AJ178" s="128"/>
      <c r="AK178" s="159" t="str">
        <f t="shared" si="286"/>
        <v/>
      </c>
      <c r="AL178" s="128" t="str">
        <f t="shared" si="287"/>
        <v/>
      </c>
      <c r="AM178" s="128" t="str">
        <f t="shared" si="288"/>
        <v/>
      </c>
      <c r="AN178" s="128" t="str">
        <f t="shared" si="289"/>
        <v/>
      </c>
      <c r="AO178" s="128" t="str">
        <f t="shared" si="228"/>
        <v/>
      </c>
      <c r="AP178" s="160" t="str">
        <f t="shared" si="290"/>
        <v/>
      </c>
      <c r="AQ178" s="31"/>
      <c r="AR178" s="174" t="str">
        <f>IF($B178="","",Air!$C$17*((J178-K178)/10)^Air!$C$28)</f>
        <v/>
      </c>
      <c r="AS178" s="36" t="str">
        <f>IF($B178="","",IF(E$8=B178,E$7,Air!$C$14/2*AR178^2))</f>
        <v/>
      </c>
      <c r="AT178" s="32" t="str">
        <f t="shared" si="291"/>
        <v/>
      </c>
      <c r="AU178" s="32" t="str">
        <f t="shared" si="292"/>
        <v/>
      </c>
      <c r="AV178" s="32" t="str">
        <f>IF($B178="","",Air!$I$11-AU178*Air!$C$14*Air!$I$10-AS178)</f>
        <v/>
      </c>
      <c r="AW178" s="175" t="str">
        <f t="shared" si="293"/>
        <v/>
      </c>
      <c r="AX178" s="175" t="str">
        <f>IF($B178="","",AW178*Air!$C$14*Air!$I$10)</f>
        <v/>
      </c>
      <c r="AY178" s="176" t="str">
        <f>IF($B178="","",AW178*Air!$D$14*Air!$I$10)</f>
        <v/>
      </c>
      <c r="AZ178" s="62"/>
      <c r="BA178" s="250" t="str">
        <f t="shared" si="229"/>
        <v/>
      </c>
      <c r="BB178" s="128" t="str">
        <f t="shared" si="294"/>
        <v/>
      </c>
      <c r="BC178" s="31" t="str">
        <f t="shared" si="295"/>
        <v/>
      </c>
      <c r="BD178" s="251" t="str">
        <f>IF($B178="","",$AO178*ABS(BC178)/Air!$M$8)</f>
        <v/>
      </c>
      <c r="BE178" s="31" t="str">
        <f t="shared" si="230"/>
        <v/>
      </c>
      <c r="BF178" s="251" t="str">
        <f>IF($B178="","",$AO178*ABS($AF178-BC178)/Air!$M$8)</f>
        <v/>
      </c>
      <c r="BG178" s="31" t="str">
        <f t="shared" si="231"/>
        <v/>
      </c>
      <c r="BH178" s="252" t="str">
        <f t="shared" si="232"/>
        <v/>
      </c>
      <c r="BI178" s="32" t="str">
        <f>IF($B178="","",(($AF178-BC178)/ABS($AF178-BC178))*Air!$D$14*BH178/2*(($AF178-BC178)^2)*$AI178*$C178)</f>
        <v/>
      </c>
      <c r="BJ178" s="32" t="str">
        <f>IF($B178="","",(-BC178/ABS(BC178))*Air!$D$14*BE178/8*(BC178^2)*$AM178*$C178)</f>
        <v/>
      </c>
      <c r="BK178" s="32" t="str">
        <f>IF($B178="","",$AK178*$C178*$E178*Air!$D$14*Air!$I$10)</f>
        <v/>
      </c>
      <c r="BL178" s="32" t="str">
        <f t="shared" si="296"/>
        <v/>
      </c>
      <c r="BM178" s="32" t="str">
        <f t="shared" si="233"/>
        <v/>
      </c>
      <c r="BN178" s="32" t="str">
        <f t="shared" si="297"/>
        <v/>
      </c>
      <c r="BO178" s="254" t="str">
        <f t="shared" si="234"/>
        <v/>
      </c>
      <c r="BP178" s="243"/>
      <c r="BQ178" s="243"/>
      <c r="BR178" s="32" t="str">
        <f t="shared" si="235"/>
        <v/>
      </c>
      <c r="BS178" s="243" t="str">
        <f t="shared" si="236"/>
        <v/>
      </c>
      <c r="BT178" s="243" t="str">
        <f>IF($B178="","",IF(BO178="out",-(BS178*$I178*(2*ABS(BR178)/Air!$D$14)^0.5),(BS178*$I178*(2*ABS(BR178)/Air!$C$14)^0.5)))</f>
        <v/>
      </c>
      <c r="BU178" s="32" t="str">
        <f t="shared" si="237"/>
        <v/>
      </c>
      <c r="BV178" s="217" t="str">
        <f t="shared" si="298"/>
        <v/>
      </c>
      <c r="BW178" s="31" t="str">
        <f t="shared" si="238"/>
        <v/>
      </c>
      <c r="BX178" s="251" t="str">
        <f>IF($B178="","",$AO178*ABS(BW178)/Air!$M$8)</f>
        <v/>
      </c>
      <c r="BY178" s="31" t="str">
        <f t="shared" si="239"/>
        <v/>
      </c>
      <c r="BZ178" s="251" t="str">
        <f>IF($B178="","",$AO178*ABS($AF178-BW178)/Air!$M$8)</f>
        <v/>
      </c>
      <c r="CA178" s="31" t="str">
        <f t="shared" si="240"/>
        <v/>
      </c>
      <c r="CB178" s="31" t="str">
        <f t="shared" si="241"/>
        <v/>
      </c>
      <c r="CC178" s="32" t="str">
        <f>IF($B178="","",(($AF178-BW178)/ABS($AF178-BW178))*Air!$D$14*CB178/2*(($AF178-BW178)^2)*$AI178*$C178)</f>
        <v/>
      </c>
      <c r="CD178" s="32" t="str">
        <f>IF($B178="","",(-BW178/ABS(BW178))*Air!$D$14*BY178/8*(BW178^2)*$AM178*$C178)</f>
        <v/>
      </c>
      <c r="CE178" s="32" t="str">
        <f>IF($B178="","",$AK178*$C178*$E178*Air!$D$14*Air!$I$10)</f>
        <v/>
      </c>
      <c r="CF178" s="32" t="str">
        <f t="shared" si="299"/>
        <v/>
      </c>
      <c r="CG178" s="32" t="str">
        <f t="shared" si="242"/>
        <v/>
      </c>
      <c r="CH178" s="32" t="str">
        <f t="shared" si="300"/>
        <v/>
      </c>
      <c r="CI178" s="254" t="str">
        <f t="shared" si="243"/>
        <v/>
      </c>
      <c r="CJ178" s="243"/>
      <c r="CK178" s="243"/>
      <c r="CL178" s="32" t="str">
        <f t="shared" si="244"/>
        <v/>
      </c>
      <c r="CM178" s="243" t="str">
        <f t="shared" si="245"/>
        <v/>
      </c>
      <c r="CN178" s="243" t="str">
        <f>IF($B178="","",IF(CI178="out",-(CM178*$I178*(2*ABS(CL178)/Air!$D$14)^0.5),(CM178*$I178*(2*ABS(CL178)/Air!$C$14)^0.5)))</f>
        <v/>
      </c>
      <c r="CO178" s="32" t="str">
        <f t="shared" si="246"/>
        <v/>
      </c>
      <c r="CP178" s="217" t="str">
        <f t="shared" si="301"/>
        <v/>
      </c>
      <c r="CQ178" s="31" t="str">
        <f t="shared" si="247"/>
        <v/>
      </c>
      <c r="CR178" s="251" t="str">
        <f>IF($B178="","",$AO178*ABS(CQ178)/Air!$M$8)</f>
        <v/>
      </c>
      <c r="CS178" s="31" t="str">
        <f t="shared" si="248"/>
        <v/>
      </c>
      <c r="CT178" s="251" t="str">
        <f>IF($B178="","",$AO178*ABS($AF178-CQ178)/Air!$M$8)</f>
        <v/>
      </c>
      <c r="CU178" s="31" t="str">
        <f t="shared" si="249"/>
        <v/>
      </c>
      <c r="CV178" s="31" t="str">
        <f t="shared" si="250"/>
        <v/>
      </c>
      <c r="CW178" s="32" t="str">
        <f>IF($B178="","",(($AF178-CQ178)/ABS($AF178-CQ178))*Air!$D$14*CV178/2*(($AF178-CQ178)^2)*$AI178*$C178)</f>
        <v/>
      </c>
      <c r="CX178" s="32" t="str">
        <f>IF($B178="","",(-CQ178/ABS(CQ178))*Air!$D$14*CS178/8*(CQ178^2)*$AM178*$C178)</f>
        <v/>
      </c>
      <c r="CY178" s="32" t="str">
        <f>IF($B178="","",$AK178*$C178*$E178*Air!$D$14*Air!$I$10)</f>
        <v/>
      </c>
      <c r="CZ178" s="32" t="str">
        <f t="shared" si="302"/>
        <v/>
      </c>
      <c r="DA178" s="32" t="str">
        <f t="shared" si="251"/>
        <v/>
      </c>
      <c r="DB178" s="32" t="str">
        <f t="shared" si="303"/>
        <v/>
      </c>
      <c r="DC178" s="254" t="str">
        <f t="shared" si="252"/>
        <v/>
      </c>
      <c r="DD178" s="243"/>
      <c r="DE178" s="243"/>
      <c r="DF178" s="32" t="str">
        <f t="shared" si="253"/>
        <v/>
      </c>
      <c r="DG178" s="243" t="str">
        <f t="shared" si="254"/>
        <v/>
      </c>
      <c r="DH178" s="243" t="str">
        <f>IF($B178="","",IF(DC178="out",-(DG178*$I178*(2*ABS(DF178)/Air!$D$14)^0.5),(DG178*$I178*(2*ABS(DF178)/Air!$C$14)^0.5)))</f>
        <v/>
      </c>
      <c r="DI178" s="32" t="str">
        <f t="shared" si="255"/>
        <v/>
      </c>
      <c r="DJ178" s="217" t="str">
        <f t="shared" si="304"/>
        <v/>
      </c>
      <c r="DK178" s="31" t="str">
        <f t="shared" si="256"/>
        <v/>
      </c>
      <c r="DL178" s="251" t="str">
        <f>IF($B178="","",$AO178*ABS(DK178)/Air!$M$8)</f>
        <v/>
      </c>
      <c r="DM178" s="31" t="str">
        <f t="shared" si="257"/>
        <v/>
      </c>
      <c r="DN178" s="251" t="str">
        <f>IF($B178="","",$AO178*ABS($AF178-DK178)/Air!$M$8)</f>
        <v/>
      </c>
      <c r="DO178" s="31" t="str">
        <f t="shared" si="258"/>
        <v/>
      </c>
      <c r="DP178" s="31" t="str">
        <f t="shared" si="259"/>
        <v/>
      </c>
      <c r="DQ178" s="32" t="str">
        <f>IF($B178="","",(($AF178-DK178)/ABS($AF178-DK178))*Air!$D$14*DP178/2*(($AF178-DK178)^2)*$AI178*$C178)</f>
        <v/>
      </c>
      <c r="DR178" s="32" t="str">
        <f>IF($B178="","",(-DK178/ABS(DK178))*Air!$D$14*DM178/8*(DK178^2)*$AM178*$C178)</f>
        <v/>
      </c>
      <c r="DS178" s="32" t="str">
        <f>IF($B178="","",$AK178*$C178*$E178*Air!$D$14*Air!$I$10)</f>
        <v/>
      </c>
      <c r="DT178" s="32" t="str">
        <f t="shared" si="305"/>
        <v/>
      </c>
      <c r="DU178" s="32" t="str">
        <f t="shared" si="260"/>
        <v/>
      </c>
      <c r="DV178" s="32" t="str">
        <f t="shared" si="306"/>
        <v/>
      </c>
      <c r="DW178" s="254" t="str">
        <f t="shared" si="261"/>
        <v/>
      </c>
      <c r="DX178" s="243"/>
      <c r="DY178" s="243"/>
      <c r="DZ178" s="32" t="str">
        <f t="shared" si="262"/>
        <v/>
      </c>
      <c r="EA178" s="243" t="str">
        <f t="shared" si="263"/>
        <v/>
      </c>
      <c r="EB178" s="243" t="str">
        <f>IF($B178="","",IF(DW178="out",-(EA178*$I178*(2*ABS(DZ178)/Air!$D$14)^0.5),(EA178*$I178*(2*ABS(DZ178)/Air!$C$14)^0.5)))</f>
        <v/>
      </c>
      <c r="EC178" s="32" t="str">
        <f t="shared" si="264"/>
        <v/>
      </c>
      <c r="ED178" s="217" t="str">
        <f t="shared" si="307"/>
        <v/>
      </c>
      <c r="EE178" s="31" t="str">
        <f t="shared" si="265"/>
        <v/>
      </c>
      <c r="EF178" s="251" t="str">
        <f>IF($B178="","",$AO178*ABS(EE178)/Air!$M$8)</f>
        <v/>
      </c>
      <c r="EG178" s="31" t="str">
        <f t="shared" si="266"/>
        <v/>
      </c>
      <c r="EH178" s="251" t="str">
        <f>IF($B178="","",$AO178*ABS($AF178-EE178)/Air!$M$8)</f>
        <v/>
      </c>
      <c r="EI178" s="31" t="str">
        <f t="shared" si="267"/>
        <v/>
      </c>
      <c r="EJ178" s="31" t="str">
        <f t="shared" si="268"/>
        <v/>
      </c>
      <c r="EK178" s="32" t="str">
        <f>IF($B178="","",(($AF178-EE178)/ABS($AF178-EE178))*Air!$D$14*EJ178/2*(($AF178-EE178)^2)*$AI178*$C178)</f>
        <v/>
      </c>
      <c r="EL178" s="32" t="str">
        <f>IF($B178="","",(-EE178/ABS(EE178))*Air!$D$14*EG178/8*(EE178^2)*$AM178*$C178)</f>
        <v/>
      </c>
      <c r="EM178" s="32" t="str">
        <f>IF($B178="","",$AK178*$C178*$E178*Air!$D$14*Air!$I$10)</f>
        <v/>
      </c>
      <c r="EN178" s="32" t="str">
        <f t="shared" si="308"/>
        <v/>
      </c>
      <c r="EO178" s="32" t="str">
        <f t="shared" si="269"/>
        <v/>
      </c>
      <c r="EP178" s="32" t="str">
        <f t="shared" si="309"/>
        <v/>
      </c>
      <c r="EQ178" s="254" t="str">
        <f t="shared" si="270"/>
        <v/>
      </c>
      <c r="ER178" s="243"/>
      <c r="ES178" s="243"/>
      <c r="ET178" s="32" t="str">
        <f t="shared" si="271"/>
        <v/>
      </c>
      <c r="EU178" s="243" t="str">
        <f t="shared" si="272"/>
        <v/>
      </c>
      <c r="EV178" s="243" t="str">
        <f>IF($B178="","",IF(EQ178="out",-(EU178*$I178*(2*ABS(ET178)/Air!$D$14)^0.5),(EU178*$I178*(2*ABS(ET178)/Air!$C$14)^0.5)))</f>
        <v/>
      </c>
      <c r="EW178" s="32" t="str">
        <f t="shared" si="273"/>
        <v/>
      </c>
      <c r="EX178" s="259" t="str">
        <f t="shared" si="310"/>
        <v/>
      </c>
    </row>
    <row r="179" spans="1:154" customFormat="1" x14ac:dyDescent="0.2">
      <c r="A179" s="61"/>
      <c r="B179" s="247"/>
      <c r="C179" s="247"/>
      <c r="D179" s="247"/>
      <c r="E179" s="247"/>
      <c r="F179" s="247"/>
      <c r="G179" s="239"/>
      <c r="H179" s="239"/>
      <c r="I179" s="239"/>
      <c r="J179" s="239"/>
      <c r="K179" s="239"/>
      <c r="L179" s="62"/>
      <c r="M179" s="247"/>
      <c r="N179" s="247"/>
      <c r="O179" s="63"/>
      <c r="P179" s="92" t="str">
        <f t="shared" si="274"/>
        <v/>
      </c>
      <c r="Q179" s="93" t="str">
        <f t="shared" si="227"/>
        <v/>
      </c>
      <c r="R179" s="99" t="str">
        <f t="shared" si="275"/>
        <v/>
      </c>
      <c r="S179" s="100" t="str">
        <f t="shared" si="276"/>
        <v/>
      </c>
      <c r="T179" s="95" t="str">
        <f t="shared" si="277"/>
        <v/>
      </c>
      <c r="U179" s="231"/>
      <c r="V179" s="124" t="str">
        <f t="shared" si="278"/>
        <v/>
      </c>
      <c r="W179" s="125" t="str">
        <f t="shared" si="222"/>
        <v/>
      </c>
      <c r="X179" s="126" t="str">
        <f t="shared" si="279"/>
        <v/>
      </c>
      <c r="Y179" s="126" t="str">
        <f>IF($B179="","",VLOOKUP(X179,Depth!$A$4:$B$1004,2,1))</f>
        <v/>
      </c>
      <c r="Z179" s="127" t="str">
        <f t="shared" si="223"/>
        <v/>
      </c>
      <c r="AA179" s="128" t="str">
        <f t="shared" si="224"/>
        <v/>
      </c>
      <c r="AB179" s="129" t="str">
        <f t="shared" si="280"/>
        <v/>
      </c>
      <c r="AC179" s="129" t="str">
        <f t="shared" si="225"/>
        <v/>
      </c>
      <c r="AD179" s="31" t="str">
        <f t="shared" si="281"/>
        <v/>
      </c>
      <c r="AE179" s="128" t="str">
        <f t="shared" si="282"/>
        <v/>
      </c>
      <c r="AF179" s="130" t="str">
        <f t="shared" si="283"/>
        <v/>
      </c>
      <c r="AG179" s="122" t="str">
        <f t="shared" si="284"/>
        <v/>
      </c>
      <c r="AH179" s="131" t="str">
        <f t="shared" si="226"/>
        <v/>
      </c>
      <c r="AI179" s="132" t="str">
        <f t="shared" si="285"/>
        <v/>
      </c>
      <c r="AJ179" s="128"/>
      <c r="AK179" s="159" t="str">
        <f t="shared" si="286"/>
        <v/>
      </c>
      <c r="AL179" s="128" t="str">
        <f t="shared" si="287"/>
        <v/>
      </c>
      <c r="AM179" s="128" t="str">
        <f t="shared" si="288"/>
        <v/>
      </c>
      <c r="AN179" s="128" t="str">
        <f t="shared" si="289"/>
        <v/>
      </c>
      <c r="AO179" s="128" t="str">
        <f t="shared" si="228"/>
        <v/>
      </c>
      <c r="AP179" s="160" t="str">
        <f t="shared" si="290"/>
        <v/>
      </c>
      <c r="AQ179" s="31"/>
      <c r="AR179" s="174" t="str">
        <f>IF($B179="","",Air!$C$17*((J179-K179)/10)^Air!$C$28)</f>
        <v/>
      </c>
      <c r="AS179" s="36" t="str">
        <f>IF($B179="","",IF(E$8=B179,E$7,Air!$C$14/2*AR179^2))</f>
        <v/>
      </c>
      <c r="AT179" s="32" t="str">
        <f t="shared" si="291"/>
        <v/>
      </c>
      <c r="AU179" s="32" t="str">
        <f t="shared" si="292"/>
        <v/>
      </c>
      <c r="AV179" s="32" t="str">
        <f>IF($B179="","",Air!$I$11-AU179*Air!$C$14*Air!$I$10-AS179)</f>
        <v/>
      </c>
      <c r="AW179" s="175" t="str">
        <f t="shared" si="293"/>
        <v/>
      </c>
      <c r="AX179" s="175" t="str">
        <f>IF($B179="","",AW179*Air!$C$14*Air!$I$10)</f>
        <v/>
      </c>
      <c r="AY179" s="176" t="str">
        <f>IF($B179="","",AW179*Air!$D$14*Air!$I$10)</f>
        <v/>
      </c>
      <c r="AZ179" s="62"/>
      <c r="BA179" s="250" t="str">
        <f t="shared" si="229"/>
        <v/>
      </c>
      <c r="BB179" s="128" t="str">
        <f t="shared" si="294"/>
        <v/>
      </c>
      <c r="BC179" s="31" t="str">
        <f t="shared" si="295"/>
        <v/>
      </c>
      <c r="BD179" s="251" t="str">
        <f>IF($B179="","",$AO179*ABS(BC179)/Air!$M$8)</f>
        <v/>
      </c>
      <c r="BE179" s="31" t="str">
        <f t="shared" si="230"/>
        <v/>
      </c>
      <c r="BF179" s="251" t="str">
        <f>IF($B179="","",$AO179*ABS($AF179-BC179)/Air!$M$8)</f>
        <v/>
      </c>
      <c r="BG179" s="31" t="str">
        <f t="shared" si="231"/>
        <v/>
      </c>
      <c r="BH179" s="252" t="str">
        <f t="shared" si="232"/>
        <v/>
      </c>
      <c r="BI179" s="32" t="str">
        <f>IF($B179="","",(($AF179-BC179)/ABS($AF179-BC179))*Air!$D$14*BH179/2*(($AF179-BC179)^2)*$AI179*$C179)</f>
        <v/>
      </c>
      <c r="BJ179" s="32" t="str">
        <f>IF($B179="","",(-BC179/ABS(BC179))*Air!$D$14*BE179/8*(BC179^2)*$AM179*$C179)</f>
        <v/>
      </c>
      <c r="BK179" s="32" t="str">
        <f>IF($B179="","",$AK179*$C179*$E179*Air!$D$14*Air!$I$10)</f>
        <v/>
      </c>
      <c r="BL179" s="32" t="str">
        <f t="shared" si="296"/>
        <v/>
      </c>
      <c r="BM179" s="32" t="str">
        <f t="shared" si="233"/>
        <v/>
      </c>
      <c r="BN179" s="32" t="str">
        <f t="shared" si="297"/>
        <v/>
      </c>
      <c r="BO179" s="254" t="str">
        <f t="shared" si="234"/>
        <v/>
      </c>
      <c r="BP179" s="243"/>
      <c r="BQ179" s="243"/>
      <c r="BR179" s="32" t="str">
        <f t="shared" si="235"/>
        <v/>
      </c>
      <c r="BS179" s="243" t="str">
        <f t="shared" si="236"/>
        <v/>
      </c>
      <c r="BT179" s="243" t="str">
        <f>IF($B179="","",IF(BO179="out",-(BS179*$I179*(2*ABS(BR179)/Air!$D$14)^0.5),(BS179*$I179*(2*ABS(BR179)/Air!$C$14)^0.5)))</f>
        <v/>
      </c>
      <c r="BU179" s="32" t="str">
        <f t="shared" si="237"/>
        <v/>
      </c>
      <c r="BV179" s="217" t="str">
        <f t="shared" si="298"/>
        <v/>
      </c>
      <c r="BW179" s="31" t="str">
        <f t="shared" si="238"/>
        <v/>
      </c>
      <c r="BX179" s="251" t="str">
        <f>IF($B179="","",$AO179*ABS(BW179)/Air!$M$8)</f>
        <v/>
      </c>
      <c r="BY179" s="31" t="str">
        <f t="shared" si="239"/>
        <v/>
      </c>
      <c r="BZ179" s="251" t="str">
        <f>IF($B179="","",$AO179*ABS($AF179-BW179)/Air!$M$8)</f>
        <v/>
      </c>
      <c r="CA179" s="31" t="str">
        <f t="shared" si="240"/>
        <v/>
      </c>
      <c r="CB179" s="31" t="str">
        <f t="shared" si="241"/>
        <v/>
      </c>
      <c r="CC179" s="32" t="str">
        <f>IF($B179="","",(($AF179-BW179)/ABS($AF179-BW179))*Air!$D$14*CB179/2*(($AF179-BW179)^2)*$AI179*$C179)</f>
        <v/>
      </c>
      <c r="CD179" s="32" t="str">
        <f>IF($B179="","",(-BW179/ABS(BW179))*Air!$D$14*BY179/8*(BW179^2)*$AM179*$C179)</f>
        <v/>
      </c>
      <c r="CE179" s="32" t="str">
        <f>IF($B179="","",$AK179*$C179*$E179*Air!$D$14*Air!$I$10)</f>
        <v/>
      </c>
      <c r="CF179" s="32" t="str">
        <f t="shared" si="299"/>
        <v/>
      </c>
      <c r="CG179" s="32" t="str">
        <f t="shared" si="242"/>
        <v/>
      </c>
      <c r="CH179" s="32" t="str">
        <f t="shared" si="300"/>
        <v/>
      </c>
      <c r="CI179" s="254" t="str">
        <f t="shared" si="243"/>
        <v/>
      </c>
      <c r="CJ179" s="243"/>
      <c r="CK179" s="243"/>
      <c r="CL179" s="32" t="str">
        <f t="shared" si="244"/>
        <v/>
      </c>
      <c r="CM179" s="243" t="str">
        <f t="shared" si="245"/>
        <v/>
      </c>
      <c r="CN179" s="243" t="str">
        <f>IF($B179="","",IF(CI179="out",-(CM179*$I179*(2*ABS(CL179)/Air!$D$14)^0.5),(CM179*$I179*(2*ABS(CL179)/Air!$C$14)^0.5)))</f>
        <v/>
      </c>
      <c r="CO179" s="32" t="str">
        <f t="shared" si="246"/>
        <v/>
      </c>
      <c r="CP179" s="217" t="str">
        <f t="shared" si="301"/>
        <v/>
      </c>
      <c r="CQ179" s="31" t="str">
        <f t="shared" si="247"/>
        <v/>
      </c>
      <c r="CR179" s="251" t="str">
        <f>IF($B179="","",$AO179*ABS(CQ179)/Air!$M$8)</f>
        <v/>
      </c>
      <c r="CS179" s="31" t="str">
        <f t="shared" si="248"/>
        <v/>
      </c>
      <c r="CT179" s="251" t="str">
        <f>IF($B179="","",$AO179*ABS($AF179-CQ179)/Air!$M$8)</f>
        <v/>
      </c>
      <c r="CU179" s="31" t="str">
        <f t="shared" si="249"/>
        <v/>
      </c>
      <c r="CV179" s="31" t="str">
        <f t="shared" si="250"/>
        <v/>
      </c>
      <c r="CW179" s="32" t="str">
        <f>IF($B179="","",(($AF179-CQ179)/ABS($AF179-CQ179))*Air!$D$14*CV179/2*(($AF179-CQ179)^2)*$AI179*$C179)</f>
        <v/>
      </c>
      <c r="CX179" s="32" t="str">
        <f>IF($B179="","",(-CQ179/ABS(CQ179))*Air!$D$14*CS179/8*(CQ179^2)*$AM179*$C179)</f>
        <v/>
      </c>
      <c r="CY179" s="32" t="str">
        <f>IF($B179="","",$AK179*$C179*$E179*Air!$D$14*Air!$I$10)</f>
        <v/>
      </c>
      <c r="CZ179" s="32" t="str">
        <f t="shared" si="302"/>
        <v/>
      </c>
      <c r="DA179" s="32" t="str">
        <f t="shared" si="251"/>
        <v/>
      </c>
      <c r="DB179" s="32" t="str">
        <f t="shared" si="303"/>
        <v/>
      </c>
      <c r="DC179" s="254" t="str">
        <f t="shared" si="252"/>
        <v/>
      </c>
      <c r="DD179" s="243"/>
      <c r="DE179" s="243"/>
      <c r="DF179" s="32" t="str">
        <f t="shared" si="253"/>
        <v/>
      </c>
      <c r="DG179" s="243" t="str">
        <f t="shared" si="254"/>
        <v/>
      </c>
      <c r="DH179" s="243" t="str">
        <f>IF($B179="","",IF(DC179="out",-(DG179*$I179*(2*ABS(DF179)/Air!$D$14)^0.5),(DG179*$I179*(2*ABS(DF179)/Air!$C$14)^0.5)))</f>
        <v/>
      </c>
      <c r="DI179" s="32" t="str">
        <f t="shared" si="255"/>
        <v/>
      </c>
      <c r="DJ179" s="217" t="str">
        <f t="shared" si="304"/>
        <v/>
      </c>
      <c r="DK179" s="31" t="str">
        <f t="shared" si="256"/>
        <v/>
      </c>
      <c r="DL179" s="251" t="str">
        <f>IF($B179="","",$AO179*ABS(DK179)/Air!$M$8)</f>
        <v/>
      </c>
      <c r="DM179" s="31" t="str">
        <f t="shared" si="257"/>
        <v/>
      </c>
      <c r="DN179" s="251" t="str">
        <f>IF($B179="","",$AO179*ABS($AF179-DK179)/Air!$M$8)</f>
        <v/>
      </c>
      <c r="DO179" s="31" t="str">
        <f t="shared" si="258"/>
        <v/>
      </c>
      <c r="DP179" s="31" t="str">
        <f t="shared" si="259"/>
        <v/>
      </c>
      <c r="DQ179" s="32" t="str">
        <f>IF($B179="","",(($AF179-DK179)/ABS($AF179-DK179))*Air!$D$14*DP179/2*(($AF179-DK179)^2)*$AI179*$C179)</f>
        <v/>
      </c>
      <c r="DR179" s="32" t="str">
        <f>IF($B179="","",(-DK179/ABS(DK179))*Air!$D$14*DM179/8*(DK179^2)*$AM179*$C179)</f>
        <v/>
      </c>
      <c r="DS179" s="32" t="str">
        <f>IF($B179="","",$AK179*$C179*$E179*Air!$D$14*Air!$I$10)</f>
        <v/>
      </c>
      <c r="DT179" s="32" t="str">
        <f t="shared" si="305"/>
        <v/>
      </c>
      <c r="DU179" s="32" t="str">
        <f t="shared" si="260"/>
        <v/>
      </c>
      <c r="DV179" s="32" t="str">
        <f t="shared" si="306"/>
        <v/>
      </c>
      <c r="DW179" s="254" t="str">
        <f t="shared" si="261"/>
        <v/>
      </c>
      <c r="DX179" s="243"/>
      <c r="DY179" s="243"/>
      <c r="DZ179" s="32" t="str">
        <f t="shared" si="262"/>
        <v/>
      </c>
      <c r="EA179" s="243" t="str">
        <f t="shared" si="263"/>
        <v/>
      </c>
      <c r="EB179" s="243" t="str">
        <f>IF($B179="","",IF(DW179="out",-(EA179*$I179*(2*ABS(DZ179)/Air!$D$14)^0.5),(EA179*$I179*(2*ABS(DZ179)/Air!$C$14)^0.5)))</f>
        <v/>
      </c>
      <c r="EC179" s="32" t="str">
        <f t="shared" si="264"/>
        <v/>
      </c>
      <c r="ED179" s="217" t="str">
        <f t="shared" si="307"/>
        <v/>
      </c>
      <c r="EE179" s="31" t="str">
        <f t="shared" si="265"/>
        <v/>
      </c>
      <c r="EF179" s="251" t="str">
        <f>IF($B179="","",$AO179*ABS(EE179)/Air!$M$8)</f>
        <v/>
      </c>
      <c r="EG179" s="31" t="str">
        <f t="shared" si="266"/>
        <v/>
      </c>
      <c r="EH179" s="251" t="str">
        <f>IF($B179="","",$AO179*ABS($AF179-EE179)/Air!$M$8)</f>
        <v/>
      </c>
      <c r="EI179" s="31" t="str">
        <f t="shared" si="267"/>
        <v/>
      </c>
      <c r="EJ179" s="31" t="str">
        <f t="shared" si="268"/>
        <v/>
      </c>
      <c r="EK179" s="32" t="str">
        <f>IF($B179="","",(($AF179-EE179)/ABS($AF179-EE179))*Air!$D$14*EJ179/2*(($AF179-EE179)^2)*$AI179*$C179)</f>
        <v/>
      </c>
      <c r="EL179" s="32" t="str">
        <f>IF($B179="","",(-EE179/ABS(EE179))*Air!$D$14*EG179/8*(EE179^2)*$AM179*$C179)</f>
        <v/>
      </c>
      <c r="EM179" s="32" t="str">
        <f>IF($B179="","",$AK179*$C179*$E179*Air!$D$14*Air!$I$10)</f>
        <v/>
      </c>
      <c r="EN179" s="32" t="str">
        <f t="shared" si="308"/>
        <v/>
      </c>
      <c r="EO179" s="32" t="str">
        <f t="shared" si="269"/>
        <v/>
      </c>
      <c r="EP179" s="32" t="str">
        <f t="shared" si="309"/>
        <v/>
      </c>
      <c r="EQ179" s="254" t="str">
        <f t="shared" si="270"/>
        <v/>
      </c>
      <c r="ER179" s="243"/>
      <c r="ES179" s="243"/>
      <c r="ET179" s="32" t="str">
        <f t="shared" si="271"/>
        <v/>
      </c>
      <c r="EU179" s="243" t="str">
        <f t="shared" si="272"/>
        <v/>
      </c>
      <c r="EV179" s="243" t="str">
        <f>IF($B179="","",IF(EQ179="out",-(EU179*$I179*(2*ABS(ET179)/Air!$D$14)^0.5),(EU179*$I179*(2*ABS(ET179)/Air!$C$14)^0.5)))</f>
        <v/>
      </c>
      <c r="EW179" s="32" t="str">
        <f t="shared" si="273"/>
        <v/>
      </c>
      <c r="EX179" s="259" t="str">
        <f t="shared" si="310"/>
        <v/>
      </c>
    </row>
    <row r="180" spans="1:154" customFormat="1" x14ac:dyDescent="0.2">
      <c r="A180" s="61"/>
      <c r="B180" s="247"/>
      <c r="C180" s="247"/>
      <c r="D180" s="247"/>
      <c r="E180" s="247"/>
      <c r="F180" s="247"/>
      <c r="G180" s="239"/>
      <c r="H180" s="239"/>
      <c r="I180" s="239"/>
      <c r="J180" s="239"/>
      <c r="K180" s="239"/>
      <c r="L180" s="62"/>
      <c r="M180" s="247"/>
      <c r="N180" s="247"/>
      <c r="O180" s="63"/>
      <c r="P180" s="92" t="str">
        <f t="shared" si="274"/>
        <v/>
      </c>
      <c r="Q180" s="93" t="str">
        <f t="shared" si="227"/>
        <v/>
      </c>
      <c r="R180" s="99" t="str">
        <f t="shared" si="275"/>
        <v/>
      </c>
      <c r="S180" s="100" t="str">
        <f t="shared" si="276"/>
        <v/>
      </c>
      <c r="T180" s="95" t="str">
        <f t="shared" si="277"/>
        <v/>
      </c>
      <c r="U180" s="231"/>
      <c r="V180" s="124" t="str">
        <f t="shared" si="278"/>
        <v/>
      </c>
      <c r="W180" s="125" t="str">
        <f t="shared" si="222"/>
        <v/>
      </c>
      <c r="X180" s="126" t="str">
        <f t="shared" si="279"/>
        <v/>
      </c>
      <c r="Y180" s="126" t="str">
        <f>IF($B180="","",VLOOKUP(X180,Depth!$A$4:$B$1004,2,1))</f>
        <v/>
      </c>
      <c r="Z180" s="127" t="str">
        <f t="shared" si="223"/>
        <v/>
      </c>
      <c r="AA180" s="128" t="str">
        <f t="shared" si="224"/>
        <v/>
      </c>
      <c r="AB180" s="129" t="str">
        <f t="shared" si="280"/>
        <v/>
      </c>
      <c r="AC180" s="129" t="str">
        <f t="shared" si="225"/>
        <v/>
      </c>
      <c r="AD180" s="31" t="str">
        <f t="shared" si="281"/>
        <v/>
      </c>
      <c r="AE180" s="128" t="str">
        <f t="shared" si="282"/>
        <v/>
      </c>
      <c r="AF180" s="130" t="str">
        <f t="shared" si="283"/>
        <v/>
      </c>
      <c r="AG180" s="122" t="str">
        <f t="shared" si="284"/>
        <v/>
      </c>
      <c r="AH180" s="131" t="str">
        <f t="shared" si="226"/>
        <v/>
      </c>
      <c r="AI180" s="132" t="str">
        <f t="shared" si="285"/>
        <v/>
      </c>
      <c r="AJ180" s="128"/>
      <c r="AK180" s="159" t="str">
        <f t="shared" si="286"/>
        <v/>
      </c>
      <c r="AL180" s="128" t="str">
        <f t="shared" si="287"/>
        <v/>
      </c>
      <c r="AM180" s="128" t="str">
        <f t="shared" si="288"/>
        <v/>
      </c>
      <c r="AN180" s="128" t="str">
        <f t="shared" si="289"/>
        <v/>
      </c>
      <c r="AO180" s="128" t="str">
        <f t="shared" si="228"/>
        <v/>
      </c>
      <c r="AP180" s="160" t="str">
        <f t="shared" si="290"/>
        <v/>
      </c>
      <c r="AQ180" s="31"/>
      <c r="AR180" s="174" t="str">
        <f>IF($B180="","",Air!$C$17*((J180-K180)/10)^Air!$C$28)</f>
        <v/>
      </c>
      <c r="AS180" s="36" t="str">
        <f>IF($B180="","",IF(E$8=B180,E$7,Air!$C$14/2*AR180^2))</f>
        <v/>
      </c>
      <c r="AT180" s="32" t="str">
        <f t="shared" si="291"/>
        <v/>
      </c>
      <c r="AU180" s="32" t="str">
        <f t="shared" si="292"/>
        <v/>
      </c>
      <c r="AV180" s="32" t="str">
        <f>IF($B180="","",Air!$I$11-AU180*Air!$C$14*Air!$I$10-AS180)</f>
        <v/>
      </c>
      <c r="AW180" s="175" t="str">
        <f t="shared" si="293"/>
        <v/>
      </c>
      <c r="AX180" s="175" t="str">
        <f>IF($B180="","",AW180*Air!$C$14*Air!$I$10)</f>
        <v/>
      </c>
      <c r="AY180" s="176" t="str">
        <f>IF($B180="","",AW180*Air!$D$14*Air!$I$10)</f>
        <v/>
      </c>
      <c r="AZ180" s="62"/>
      <c r="BA180" s="250" t="str">
        <f t="shared" si="229"/>
        <v/>
      </c>
      <c r="BB180" s="128" t="str">
        <f t="shared" si="294"/>
        <v/>
      </c>
      <c r="BC180" s="31" t="str">
        <f t="shared" si="295"/>
        <v/>
      </c>
      <c r="BD180" s="251" t="str">
        <f>IF($B180="","",$AO180*ABS(BC180)/Air!$M$8)</f>
        <v/>
      </c>
      <c r="BE180" s="31" t="str">
        <f t="shared" si="230"/>
        <v/>
      </c>
      <c r="BF180" s="251" t="str">
        <f>IF($B180="","",$AO180*ABS($AF180-BC180)/Air!$M$8)</f>
        <v/>
      </c>
      <c r="BG180" s="31" t="str">
        <f t="shared" si="231"/>
        <v/>
      </c>
      <c r="BH180" s="252" t="str">
        <f t="shared" si="232"/>
        <v/>
      </c>
      <c r="BI180" s="32" t="str">
        <f>IF($B180="","",(($AF180-BC180)/ABS($AF180-BC180))*Air!$D$14*BH180/2*(($AF180-BC180)^2)*$AI180*$C180)</f>
        <v/>
      </c>
      <c r="BJ180" s="32" t="str">
        <f>IF($B180="","",(-BC180/ABS(BC180))*Air!$D$14*BE180/8*(BC180^2)*$AM180*$C180)</f>
        <v/>
      </c>
      <c r="BK180" s="32" t="str">
        <f>IF($B180="","",$AK180*$C180*$E180*Air!$D$14*Air!$I$10)</f>
        <v/>
      </c>
      <c r="BL180" s="32" t="str">
        <f t="shared" si="296"/>
        <v/>
      </c>
      <c r="BM180" s="32" t="str">
        <f t="shared" si="233"/>
        <v/>
      </c>
      <c r="BN180" s="32" t="str">
        <f t="shared" si="297"/>
        <v/>
      </c>
      <c r="BO180" s="254" t="str">
        <f t="shared" si="234"/>
        <v/>
      </c>
      <c r="BP180" s="243"/>
      <c r="BQ180" s="243"/>
      <c r="BR180" s="32" t="str">
        <f t="shared" si="235"/>
        <v/>
      </c>
      <c r="BS180" s="243" t="str">
        <f t="shared" si="236"/>
        <v/>
      </c>
      <c r="BT180" s="243" t="str">
        <f>IF($B180="","",IF(BO180="out",-(BS180*$I180*(2*ABS(BR180)/Air!$D$14)^0.5),(BS180*$I180*(2*ABS(BR180)/Air!$C$14)^0.5)))</f>
        <v/>
      </c>
      <c r="BU180" s="32" t="str">
        <f t="shared" si="237"/>
        <v/>
      </c>
      <c r="BV180" s="217" t="str">
        <f t="shared" si="298"/>
        <v/>
      </c>
      <c r="BW180" s="31" t="str">
        <f t="shared" si="238"/>
        <v/>
      </c>
      <c r="BX180" s="251" t="str">
        <f>IF($B180="","",$AO180*ABS(BW180)/Air!$M$8)</f>
        <v/>
      </c>
      <c r="BY180" s="31" t="str">
        <f t="shared" si="239"/>
        <v/>
      </c>
      <c r="BZ180" s="251" t="str">
        <f>IF($B180="","",$AO180*ABS($AF180-BW180)/Air!$M$8)</f>
        <v/>
      </c>
      <c r="CA180" s="31" t="str">
        <f t="shared" si="240"/>
        <v/>
      </c>
      <c r="CB180" s="31" t="str">
        <f t="shared" si="241"/>
        <v/>
      </c>
      <c r="CC180" s="32" t="str">
        <f>IF($B180="","",(($AF180-BW180)/ABS($AF180-BW180))*Air!$D$14*CB180/2*(($AF180-BW180)^2)*$AI180*$C180)</f>
        <v/>
      </c>
      <c r="CD180" s="32" t="str">
        <f>IF($B180="","",(-BW180/ABS(BW180))*Air!$D$14*BY180/8*(BW180^2)*$AM180*$C180)</f>
        <v/>
      </c>
      <c r="CE180" s="32" t="str">
        <f>IF($B180="","",$AK180*$C180*$E180*Air!$D$14*Air!$I$10)</f>
        <v/>
      </c>
      <c r="CF180" s="32" t="str">
        <f t="shared" si="299"/>
        <v/>
      </c>
      <c r="CG180" s="32" t="str">
        <f t="shared" si="242"/>
        <v/>
      </c>
      <c r="CH180" s="32" t="str">
        <f t="shared" si="300"/>
        <v/>
      </c>
      <c r="CI180" s="254" t="str">
        <f t="shared" si="243"/>
        <v/>
      </c>
      <c r="CJ180" s="243"/>
      <c r="CK180" s="243"/>
      <c r="CL180" s="32" t="str">
        <f t="shared" si="244"/>
        <v/>
      </c>
      <c r="CM180" s="243" t="str">
        <f t="shared" si="245"/>
        <v/>
      </c>
      <c r="CN180" s="243" t="str">
        <f>IF($B180="","",IF(CI180="out",-(CM180*$I180*(2*ABS(CL180)/Air!$D$14)^0.5),(CM180*$I180*(2*ABS(CL180)/Air!$C$14)^0.5)))</f>
        <v/>
      </c>
      <c r="CO180" s="32" t="str">
        <f t="shared" si="246"/>
        <v/>
      </c>
      <c r="CP180" s="217" t="str">
        <f t="shared" si="301"/>
        <v/>
      </c>
      <c r="CQ180" s="31" t="str">
        <f t="shared" si="247"/>
        <v/>
      </c>
      <c r="CR180" s="251" t="str">
        <f>IF($B180="","",$AO180*ABS(CQ180)/Air!$M$8)</f>
        <v/>
      </c>
      <c r="CS180" s="31" t="str">
        <f t="shared" si="248"/>
        <v/>
      </c>
      <c r="CT180" s="251" t="str">
        <f>IF($B180="","",$AO180*ABS($AF180-CQ180)/Air!$M$8)</f>
        <v/>
      </c>
      <c r="CU180" s="31" t="str">
        <f t="shared" si="249"/>
        <v/>
      </c>
      <c r="CV180" s="31" t="str">
        <f t="shared" si="250"/>
        <v/>
      </c>
      <c r="CW180" s="32" t="str">
        <f>IF($B180="","",(($AF180-CQ180)/ABS($AF180-CQ180))*Air!$D$14*CV180/2*(($AF180-CQ180)^2)*$AI180*$C180)</f>
        <v/>
      </c>
      <c r="CX180" s="32" t="str">
        <f>IF($B180="","",(-CQ180/ABS(CQ180))*Air!$D$14*CS180/8*(CQ180^2)*$AM180*$C180)</f>
        <v/>
      </c>
      <c r="CY180" s="32" t="str">
        <f>IF($B180="","",$AK180*$C180*$E180*Air!$D$14*Air!$I$10)</f>
        <v/>
      </c>
      <c r="CZ180" s="32" t="str">
        <f t="shared" si="302"/>
        <v/>
      </c>
      <c r="DA180" s="32" t="str">
        <f t="shared" si="251"/>
        <v/>
      </c>
      <c r="DB180" s="32" t="str">
        <f t="shared" si="303"/>
        <v/>
      </c>
      <c r="DC180" s="254" t="str">
        <f t="shared" si="252"/>
        <v/>
      </c>
      <c r="DD180" s="243"/>
      <c r="DE180" s="243"/>
      <c r="DF180" s="32" t="str">
        <f t="shared" si="253"/>
        <v/>
      </c>
      <c r="DG180" s="243" t="str">
        <f t="shared" si="254"/>
        <v/>
      </c>
      <c r="DH180" s="243" t="str">
        <f>IF($B180="","",IF(DC180="out",-(DG180*$I180*(2*ABS(DF180)/Air!$D$14)^0.5),(DG180*$I180*(2*ABS(DF180)/Air!$C$14)^0.5)))</f>
        <v/>
      </c>
      <c r="DI180" s="32" t="str">
        <f t="shared" si="255"/>
        <v/>
      </c>
      <c r="DJ180" s="217" t="str">
        <f t="shared" si="304"/>
        <v/>
      </c>
      <c r="DK180" s="31" t="str">
        <f t="shared" si="256"/>
        <v/>
      </c>
      <c r="DL180" s="251" t="str">
        <f>IF($B180="","",$AO180*ABS(DK180)/Air!$M$8)</f>
        <v/>
      </c>
      <c r="DM180" s="31" t="str">
        <f t="shared" si="257"/>
        <v/>
      </c>
      <c r="DN180" s="251" t="str">
        <f>IF($B180="","",$AO180*ABS($AF180-DK180)/Air!$M$8)</f>
        <v/>
      </c>
      <c r="DO180" s="31" t="str">
        <f t="shared" si="258"/>
        <v/>
      </c>
      <c r="DP180" s="31" t="str">
        <f t="shared" si="259"/>
        <v/>
      </c>
      <c r="DQ180" s="32" t="str">
        <f>IF($B180="","",(($AF180-DK180)/ABS($AF180-DK180))*Air!$D$14*DP180/2*(($AF180-DK180)^2)*$AI180*$C180)</f>
        <v/>
      </c>
      <c r="DR180" s="32" t="str">
        <f>IF($B180="","",(-DK180/ABS(DK180))*Air!$D$14*DM180/8*(DK180^2)*$AM180*$C180)</f>
        <v/>
      </c>
      <c r="DS180" s="32" t="str">
        <f>IF($B180="","",$AK180*$C180*$E180*Air!$D$14*Air!$I$10)</f>
        <v/>
      </c>
      <c r="DT180" s="32" t="str">
        <f t="shared" si="305"/>
        <v/>
      </c>
      <c r="DU180" s="32" t="str">
        <f t="shared" si="260"/>
        <v/>
      </c>
      <c r="DV180" s="32" t="str">
        <f t="shared" si="306"/>
        <v/>
      </c>
      <c r="DW180" s="254" t="str">
        <f t="shared" si="261"/>
        <v/>
      </c>
      <c r="DX180" s="243"/>
      <c r="DY180" s="243"/>
      <c r="DZ180" s="32" t="str">
        <f t="shared" si="262"/>
        <v/>
      </c>
      <c r="EA180" s="243" t="str">
        <f t="shared" si="263"/>
        <v/>
      </c>
      <c r="EB180" s="243" t="str">
        <f>IF($B180="","",IF(DW180="out",-(EA180*$I180*(2*ABS(DZ180)/Air!$D$14)^0.5),(EA180*$I180*(2*ABS(DZ180)/Air!$C$14)^0.5)))</f>
        <v/>
      </c>
      <c r="EC180" s="32" t="str">
        <f t="shared" si="264"/>
        <v/>
      </c>
      <c r="ED180" s="217" t="str">
        <f t="shared" si="307"/>
        <v/>
      </c>
      <c r="EE180" s="31" t="str">
        <f t="shared" si="265"/>
        <v/>
      </c>
      <c r="EF180" s="251" t="str">
        <f>IF($B180="","",$AO180*ABS(EE180)/Air!$M$8)</f>
        <v/>
      </c>
      <c r="EG180" s="31" t="str">
        <f t="shared" si="266"/>
        <v/>
      </c>
      <c r="EH180" s="251" t="str">
        <f>IF($B180="","",$AO180*ABS($AF180-EE180)/Air!$M$8)</f>
        <v/>
      </c>
      <c r="EI180" s="31" t="str">
        <f t="shared" si="267"/>
        <v/>
      </c>
      <c r="EJ180" s="31" t="str">
        <f t="shared" si="268"/>
        <v/>
      </c>
      <c r="EK180" s="32" t="str">
        <f>IF($B180="","",(($AF180-EE180)/ABS($AF180-EE180))*Air!$D$14*EJ180/2*(($AF180-EE180)^2)*$AI180*$C180)</f>
        <v/>
      </c>
      <c r="EL180" s="32" t="str">
        <f>IF($B180="","",(-EE180/ABS(EE180))*Air!$D$14*EG180/8*(EE180^2)*$AM180*$C180)</f>
        <v/>
      </c>
      <c r="EM180" s="32" t="str">
        <f>IF($B180="","",$AK180*$C180*$E180*Air!$D$14*Air!$I$10)</f>
        <v/>
      </c>
      <c r="EN180" s="32" t="str">
        <f t="shared" si="308"/>
        <v/>
      </c>
      <c r="EO180" s="32" t="str">
        <f t="shared" si="269"/>
        <v/>
      </c>
      <c r="EP180" s="32" t="str">
        <f t="shared" si="309"/>
        <v/>
      </c>
      <c r="EQ180" s="254" t="str">
        <f t="shared" si="270"/>
        <v/>
      </c>
      <c r="ER180" s="243"/>
      <c r="ES180" s="243"/>
      <c r="ET180" s="32" t="str">
        <f t="shared" si="271"/>
        <v/>
      </c>
      <c r="EU180" s="243" t="str">
        <f t="shared" si="272"/>
        <v/>
      </c>
      <c r="EV180" s="243" t="str">
        <f>IF($B180="","",IF(EQ180="out",-(EU180*$I180*(2*ABS(ET180)/Air!$D$14)^0.5),(EU180*$I180*(2*ABS(ET180)/Air!$C$14)^0.5)))</f>
        <v/>
      </c>
      <c r="EW180" s="32" t="str">
        <f t="shared" si="273"/>
        <v/>
      </c>
      <c r="EX180" s="259" t="str">
        <f t="shared" si="310"/>
        <v/>
      </c>
    </row>
    <row r="181" spans="1:154" customFormat="1" x14ac:dyDescent="0.2">
      <c r="A181" s="61"/>
      <c r="B181" s="247"/>
      <c r="C181" s="247"/>
      <c r="D181" s="247"/>
      <c r="E181" s="247"/>
      <c r="F181" s="247"/>
      <c r="G181" s="239"/>
      <c r="H181" s="239"/>
      <c r="I181" s="239"/>
      <c r="J181" s="239"/>
      <c r="K181" s="239"/>
      <c r="L181" s="62"/>
      <c r="M181" s="247"/>
      <c r="N181" s="247"/>
      <c r="O181" s="63"/>
      <c r="P181" s="92" t="str">
        <f t="shared" si="274"/>
        <v/>
      </c>
      <c r="Q181" s="93" t="str">
        <f t="shared" si="227"/>
        <v/>
      </c>
      <c r="R181" s="99" t="str">
        <f t="shared" si="275"/>
        <v/>
      </c>
      <c r="S181" s="100" t="str">
        <f t="shared" si="276"/>
        <v/>
      </c>
      <c r="T181" s="95" t="str">
        <f t="shared" si="277"/>
        <v/>
      </c>
      <c r="U181" s="231"/>
      <c r="V181" s="124" t="str">
        <f t="shared" si="278"/>
        <v/>
      </c>
      <c r="W181" s="125" t="str">
        <f t="shared" si="222"/>
        <v/>
      </c>
      <c r="X181" s="126" t="str">
        <f t="shared" si="279"/>
        <v/>
      </c>
      <c r="Y181" s="126" t="str">
        <f>IF($B181="","",VLOOKUP(X181,Depth!$A$4:$B$1004,2,1))</f>
        <v/>
      </c>
      <c r="Z181" s="127" t="str">
        <f t="shared" si="223"/>
        <v/>
      </c>
      <c r="AA181" s="128" t="str">
        <f t="shared" si="224"/>
        <v/>
      </c>
      <c r="AB181" s="129" t="str">
        <f t="shared" si="280"/>
        <v/>
      </c>
      <c r="AC181" s="129" t="str">
        <f t="shared" si="225"/>
        <v/>
      </c>
      <c r="AD181" s="31" t="str">
        <f t="shared" si="281"/>
        <v/>
      </c>
      <c r="AE181" s="128" t="str">
        <f t="shared" si="282"/>
        <v/>
      </c>
      <c r="AF181" s="130" t="str">
        <f t="shared" si="283"/>
        <v/>
      </c>
      <c r="AG181" s="122" t="str">
        <f t="shared" si="284"/>
        <v/>
      </c>
      <c r="AH181" s="131" t="str">
        <f t="shared" si="226"/>
        <v/>
      </c>
      <c r="AI181" s="132" t="str">
        <f t="shared" si="285"/>
        <v/>
      </c>
      <c r="AJ181" s="128"/>
      <c r="AK181" s="159" t="str">
        <f t="shared" si="286"/>
        <v/>
      </c>
      <c r="AL181" s="128" t="str">
        <f t="shared" si="287"/>
        <v/>
      </c>
      <c r="AM181" s="128" t="str">
        <f t="shared" si="288"/>
        <v/>
      </c>
      <c r="AN181" s="128" t="str">
        <f t="shared" si="289"/>
        <v/>
      </c>
      <c r="AO181" s="128" t="str">
        <f t="shared" si="228"/>
        <v/>
      </c>
      <c r="AP181" s="160" t="str">
        <f t="shared" si="290"/>
        <v/>
      </c>
      <c r="AQ181" s="31"/>
      <c r="AR181" s="174" t="str">
        <f>IF($B181="","",Air!$C$17*((J181-K181)/10)^Air!$C$28)</f>
        <v/>
      </c>
      <c r="AS181" s="36" t="str">
        <f>IF($B181="","",IF(E$8=B181,E$7,Air!$C$14/2*AR181^2))</f>
        <v/>
      </c>
      <c r="AT181" s="32" t="str">
        <f t="shared" si="291"/>
        <v/>
      </c>
      <c r="AU181" s="32" t="str">
        <f t="shared" si="292"/>
        <v/>
      </c>
      <c r="AV181" s="32" t="str">
        <f>IF($B181="","",Air!$I$11-AU181*Air!$C$14*Air!$I$10-AS181)</f>
        <v/>
      </c>
      <c r="AW181" s="175" t="str">
        <f t="shared" si="293"/>
        <v/>
      </c>
      <c r="AX181" s="175" t="str">
        <f>IF($B181="","",AW181*Air!$C$14*Air!$I$10)</f>
        <v/>
      </c>
      <c r="AY181" s="176" t="str">
        <f>IF($B181="","",AW181*Air!$D$14*Air!$I$10)</f>
        <v/>
      </c>
      <c r="AZ181" s="62"/>
      <c r="BA181" s="250" t="str">
        <f t="shared" si="229"/>
        <v/>
      </c>
      <c r="BB181" s="128" t="str">
        <f t="shared" si="294"/>
        <v/>
      </c>
      <c r="BC181" s="31" t="str">
        <f t="shared" si="295"/>
        <v/>
      </c>
      <c r="BD181" s="251" t="str">
        <f>IF($B181="","",$AO181*ABS(BC181)/Air!$M$8)</f>
        <v/>
      </c>
      <c r="BE181" s="31" t="str">
        <f t="shared" si="230"/>
        <v/>
      </c>
      <c r="BF181" s="251" t="str">
        <f>IF($B181="","",$AO181*ABS($AF181-BC181)/Air!$M$8)</f>
        <v/>
      </c>
      <c r="BG181" s="31" t="str">
        <f t="shared" si="231"/>
        <v/>
      </c>
      <c r="BH181" s="252" t="str">
        <f t="shared" si="232"/>
        <v/>
      </c>
      <c r="BI181" s="32" t="str">
        <f>IF($B181="","",(($AF181-BC181)/ABS($AF181-BC181))*Air!$D$14*BH181/2*(($AF181-BC181)^2)*$AI181*$C181)</f>
        <v/>
      </c>
      <c r="BJ181" s="32" t="str">
        <f>IF($B181="","",(-BC181/ABS(BC181))*Air!$D$14*BE181/8*(BC181^2)*$AM181*$C181)</f>
        <v/>
      </c>
      <c r="BK181" s="32" t="str">
        <f>IF($B181="","",$AK181*$C181*$E181*Air!$D$14*Air!$I$10)</f>
        <v/>
      </c>
      <c r="BL181" s="32" t="str">
        <f t="shared" si="296"/>
        <v/>
      </c>
      <c r="BM181" s="32" t="str">
        <f t="shared" si="233"/>
        <v/>
      </c>
      <c r="BN181" s="32" t="str">
        <f t="shared" si="297"/>
        <v/>
      </c>
      <c r="BO181" s="254" t="str">
        <f t="shared" si="234"/>
        <v/>
      </c>
      <c r="BP181" s="243"/>
      <c r="BQ181" s="243"/>
      <c r="BR181" s="32" t="str">
        <f t="shared" si="235"/>
        <v/>
      </c>
      <c r="BS181" s="243" t="str">
        <f t="shared" si="236"/>
        <v/>
      </c>
      <c r="BT181" s="243" t="str">
        <f>IF($B181="","",IF(BO181="out",-(BS181*$I181*(2*ABS(BR181)/Air!$D$14)^0.5),(BS181*$I181*(2*ABS(BR181)/Air!$C$14)^0.5)))</f>
        <v/>
      </c>
      <c r="BU181" s="32" t="str">
        <f t="shared" si="237"/>
        <v/>
      </c>
      <c r="BV181" s="217" t="str">
        <f t="shared" si="298"/>
        <v/>
      </c>
      <c r="BW181" s="31" t="str">
        <f t="shared" si="238"/>
        <v/>
      </c>
      <c r="BX181" s="251" t="str">
        <f>IF($B181="","",$AO181*ABS(BW181)/Air!$M$8)</f>
        <v/>
      </c>
      <c r="BY181" s="31" t="str">
        <f t="shared" si="239"/>
        <v/>
      </c>
      <c r="BZ181" s="251" t="str">
        <f>IF($B181="","",$AO181*ABS($AF181-BW181)/Air!$M$8)</f>
        <v/>
      </c>
      <c r="CA181" s="31" t="str">
        <f t="shared" si="240"/>
        <v/>
      </c>
      <c r="CB181" s="31" t="str">
        <f t="shared" si="241"/>
        <v/>
      </c>
      <c r="CC181" s="32" t="str">
        <f>IF($B181="","",(($AF181-BW181)/ABS($AF181-BW181))*Air!$D$14*CB181/2*(($AF181-BW181)^2)*$AI181*$C181)</f>
        <v/>
      </c>
      <c r="CD181" s="32" t="str">
        <f>IF($B181="","",(-BW181/ABS(BW181))*Air!$D$14*BY181/8*(BW181^2)*$AM181*$C181)</f>
        <v/>
      </c>
      <c r="CE181" s="32" t="str">
        <f>IF($B181="","",$AK181*$C181*$E181*Air!$D$14*Air!$I$10)</f>
        <v/>
      </c>
      <c r="CF181" s="32" t="str">
        <f t="shared" si="299"/>
        <v/>
      </c>
      <c r="CG181" s="32" t="str">
        <f t="shared" si="242"/>
        <v/>
      </c>
      <c r="CH181" s="32" t="str">
        <f t="shared" si="300"/>
        <v/>
      </c>
      <c r="CI181" s="254" t="str">
        <f t="shared" si="243"/>
        <v/>
      </c>
      <c r="CJ181" s="243"/>
      <c r="CK181" s="243"/>
      <c r="CL181" s="32" t="str">
        <f t="shared" si="244"/>
        <v/>
      </c>
      <c r="CM181" s="243" t="str">
        <f t="shared" si="245"/>
        <v/>
      </c>
      <c r="CN181" s="243" t="str">
        <f>IF($B181="","",IF(CI181="out",-(CM181*$I181*(2*ABS(CL181)/Air!$D$14)^0.5),(CM181*$I181*(2*ABS(CL181)/Air!$C$14)^0.5)))</f>
        <v/>
      </c>
      <c r="CO181" s="32" t="str">
        <f t="shared" si="246"/>
        <v/>
      </c>
      <c r="CP181" s="217" t="str">
        <f t="shared" si="301"/>
        <v/>
      </c>
      <c r="CQ181" s="31" t="str">
        <f t="shared" si="247"/>
        <v/>
      </c>
      <c r="CR181" s="251" t="str">
        <f>IF($B181="","",$AO181*ABS(CQ181)/Air!$M$8)</f>
        <v/>
      </c>
      <c r="CS181" s="31" t="str">
        <f t="shared" si="248"/>
        <v/>
      </c>
      <c r="CT181" s="251" t="str">
        <f>IF($B181="","",$AO181*ABS($AF181-CQ181)/Air!$M$8)</f>
        <v/>
      </c>
      <c r="CU181" s="31" t="str">
        <f t="shared" si="249"/>
        <v/>
      </c>
      <c r="CV181" s="31" t="str">
        <f t="shared" si="250"/>
        <v/>
      </c>
      <c r="CW181" s="32" t="str">
        <f>IF($B181="","",(($AF181-CQ181)/ABS($AF181-CQ181))*Air!$D$14*CV181/2*(($AF181-CQ181)^2)*$AI181*$C181)</f>
        <v/>
      </c>
      <c r="CX181" s="32" t="str">
        <f>IF($B181="","",(-CQ181/ABS(CQ181))*Air!$D$14*CS181/8*(CQ181^2)*$AM181*$C181)</f>
        <v/>
      </c>
      <c r="CY181" s="32" t="str">
        <f>IF($B181="","",$AK181*$C181*$E181*Air!$D$14*Air!$I$10)</f>
        <v/>
      </c>
      <c r="CZ181" s="32" t="str">
        <f t="shared" si="302"/>
        <v/>
      </c>
      <c r="DA181" s="32" t="str">
        <f t="shared" si="251"/>
        <v/>
      </c>
      <c r="DB181" s="32" t="str">
        <f t="shared" si="303"/>
        <v/>
      </c>
      <c r="DC181" s="254" t="str">
        <f t="shared" si="252"/>
        <v/>
      </c>
      <c r="DD181" s="243"/>
      <c r="DE181" s="243"/>
      <c r="DF181" s="32" t="str">
        <f t="shared" si="253"/>
        <v/>
      </c>
      <c r="DG181" s="243" t="str">
        <f t="shared" si="254"/>
        <v/>
      </c>
      <c r="DH181" s="243" t="str">
        <f>IF($B181="","",IF(DC181="out",-(DG181*$I181*(2*ABS(DF181)/Air!$D$14)^0.5),(DG181*$I181*(2*ABS(DF181)/Air!$C$14)^0.5)))</f>
        <v/>
      </c>
      <c r="DI181" s="32" t="str">
        <f t="shared" si="255"/>
        <v/>
      </c>
      <c r="DJ181" s="217" t="str">
        <f t="shared" si="304"/>
        <v/>
      </c>
      <c r="DK181" s="31" t="str">
        <f t="shared" si="256"/>
        <v/>
      </c>
      <c r="DL181" s="251" t="str">
        <f>IF($B181="","",$AO181*ABS(DK181)/Air!$M$8)</f>
        <v/>
      </c>
      <c r="DM181" s="31" t="str">
        <f t="shared" si="257"/>
        <v/>
      </c>
      <c r="DN181" s="251" t="str">
        <f>IF($B181="","",$AO181*ABS($AF181-DK181)/Air!$M$8)</f>
        <v/>
      </c>
      <c r="DO181" s="31" t="str">
        <f t="shared" si="258"/>
        <v/>
      </c>
      <c r="DP181" s="31" t="str">
        <f t="shared" si="259"/>
        <v/>
      </c>
      <c r="DQ181" s="32" t="str">
        <f>IF($B181="","",(($AF181-DK181)/ABS($AF181-DK181))*Air!$D$14*DP181/2*(($AF181-DK181)^2)*$AI181*$C181)</f>
        <v/>
      </c>
      <c r="DR181" s="32" t="str">
        <f>IF($B181="","",(-DK181/ABS(DK181))*Air!$D$14*DM181/8*(DK181^2)*$AM181*$C181)</f>
        <v/>
      </c>
      <c r="DS181" s="32" t="str">
        <f>IF($B181="","",$AK181*$C181*$E181*Air!$D$14*Air!$I$10)</f>
        <v/>
      </c>
      <c r="DT181" s="32" t="str">
        <f t="shared" si="305"/>
        <v/>
      </c>
      <c r="DU181" s="32" t="str">
        <f t="shared" si="260"/>
        <v/>
      </c>
      <c r="DV181" s="32" t="str">
        <f t="shared" si="306"/>
        <v/>
      </c>
      <c r="DW181" s="254" t="str">
        <f t="shared" si="261"/>
        <v/>
      </c>
      <c r="DX181" s="243"/>
      <c r="DY181" s="243"/>
      <c r="DZ181" s="32" t="str">
        <f t="shared" si="262"/>
        <v/>
      </c>
      <c r="EA181" s="243" t="str">
        <f t="shared" si="263"/>
        <v/>
      </c>
      <c r="EB181" s="243" t="str">
        <f>IF($B181="","",IF(DW181="out",-(EA181*$I181*(2*ABS(DZ181)/Air!$D$14)^0.5),(EA181*$I181*(2*ABS(DZ181)/Air!$C$14)^0.5)))</f>
        <v/>
      </c>
      <c r="EC181" s="32" t="str">
        <f t="shared" si="264"/>
        <v/>
      </c>
      <c r="ED181" s="217" t="str">
        <f t="shared" si="307"/>
        <v/>
      </c>
      <c r="EE181" s="31" t="str">
        <f t="shared" si="265"/>
        <v/>
      </c>
      <c r="EF181" s="251" t="str">
        <f>IF($B181="","",$AO181*ABS(EE181)/Air!$M$8)</f>
        <v/>
      </c>
      <c r="EG181" s="31" t="str">
        <f t="shared" si="266"/>
        <v/>
      </c>
      <c r="EH181" s="251" t="str">
        <f>IF($B181="","",$AO181*ABS($AF181-EE181)/Air!$M$8)</f>
        <v/>
      </c>
      <c r="EI181" s="31" t="str">
        <f t="shared" si="267"/>
        <v/>
      </c>
      <c r="EJ181" s="31" t="str">
        <f t="shared" si="268"/>
        <v/>
      </c>
      <c r="EK181" s="32" t="str">
        <f>IF($B181="","",(($AF181-EE181)/ABS($AF181-EE181))*Air!$D$14*EJ181/2*(($AF181-EE181)^2)*$AI181*$C181)</f>
        <v/>
      </c>
      <c r="EL181" s="32" t="str">
        <f>IF($B181="","",(-EE181/ABS(EE181))*Air!$D$14*EG181/8*(EE181^2)*$AM181*$C181)</f>
        <v/>
      </c>
      <c r="EM181" s="32" t="str">
        <f>IF($B181="","",$AK181*$C181*$E181*Air!$D$14*Air!$I$10)</f>
        <v/>
      </c>
      <c r="EN181" s="32" t="str">
        <f t="shared" si="308"/>
        <v/>
      </c>
      <c r="EO181" s="32" t="str">
        <f t="shared" si="269"/>
        <v/>
      </c>
      <c r="EP181" s="32" t="str">
        <f t="shared" si="309"/>
        <v/>
      </c>
      <c r="EQ181" s="254" t="str">
        <f t="shared" si="270"/>
        <v/>
      </c>
      <c r="ER181" s="243"/>
      <c r="ES181" s="243"/>
      <c r="ET181" s="32" t="str">
        <f t="shared" si="271"/>
        <v/>
      </c>
      <c r="EU181" s="243" t="str">
        <f t="shared" si="272"/>
        <v/>
      </c>
      <c r="EV181" s="243" t="str">
        <f>IF($B181="","",IF(EQ181="out",-(EU181*$I181*(2*ABS(ET181)/Air!$D$14)^0.5),(EU181*$I181*(2*ABS(ET181)/Air!$C$14)^0.5)))</f>
        <v/>
      </c>
      <c r="EW181" s="32" t="str">
        <f t="shared" si="273"/>
        <v/>
      </c>
      <c r="EX181" s="259" t="str">
        <f t="shared" si="310"/>
        <v/>
      </c>
    </row>
    <row r="182" spans="1:154" customFormat="1" x14ac:dyDescent="0.2">
      <c r="A182" s="61"/>
      <c r="B182" s="247"/>
      <c r="C182" s="247"/>
      <c r="D182" s="247"/>
      <c r="E182" s="247"/>
      <c r="F182" s="247"/>
      <c r="G182" s="239"/>
      <c r="H182" s="239"/>
      <c r="I182" s="239"/>
      <c r="J182" s="239"/>
      <c r="K182" s="239"/>
      <c r="L182" s="62"/>
      <c r="M182" s="247"/>
      <c r="N182" s="247"/>
      <c r="O182" s="63"/>
      <c r="P182" s="92" t="str">
        <f t="shared" si="274"/>
        <v/>
      </c>
      <c r="Q182" s="93" t="str">
        <f t="shared" si="227"/>
        <v/>
      </c>
      <c r="R182" s="99" t="str">
        <f t="shared" si="275"/>
        <v/>
      </c>
      <c r="S182" s="100" t="str">
        <f t="shared" si="276"/>
        <v/>
      </c>
      <c r="T182" s="95" t="str">
        <f t="shared" si="277"/>
        <v/>
      </c>
      <c r="U182" s="231"/>
      <c r="V182" s="124" t="str">
        <f t="shared" si="278"/>
        <v/>
      </c>
      <c r="W182" s="125" t="str">
        <f t="shared" si="222"/>
        <v/>
      </c>
      <c r="X182" s="126" t="str">
        <f t="shared" si="279"/>
        <v/>
      </c>
      <c r="Y182" s="126" t="str">
        <f>IF($B182="","",VLOOKUP(X182,Depth!$A$4:$B$1004,2,1))</f>
        <v/>
      </c>
      <c r="Z182" s="127" t="str">
        <f t="shared" si="223"/>
        <v/>
      </c>
      <c r="AA182" s="128" t="str">
        <f t="shared" si="224"/>
        <v/>
      </c>
      <c r="AB182" s="129" t="str">
        <f t="shared" si="280"/>
        <v/>
      </c>
      <c r="AC182" s="129" t="str">
        <f t="shared" si="225"/>
        <v/>
      </c>
      <c r="AD182" s="31" t="str">
        <f t="shared" si="281"/>
        <v/>
      </c>
      <c r="AE182" s="128" t="str">
        <f t="shared" si="282"/>
        <v/>
      </c>
      <c r="AF182" s="130" t="str">
        <f t="shared" si="283"/>
        <v/>
      </c>
      <c r="AG182" s="122" t="str">
        <f t="shared" si="284"/>
        <v/>
      </c>
      <c r="AH182" s="131" t="str">
        <f t="shared" si="226"/>
        <v/>
      </c>
      <c r="AI182" s="132" t="str">
        <f t="shared" si="285"/>
        <v/>
      </c>
      <c r="AJ182" s="128"/>
      <c r="AK182" s="159" t="str">
        <f t="shared" si="286"/>
        <v/>
      </c>
      <c r="AL182" s="128" t="str">
        <f t="shared" si="287"/>
        <v/>
      </c>
      <c r="AM182" s="128" t="str">
        <f t="shared" si="288"/>
        <v/>
      </c>
      <c r="AN182" s="128" t="str">
        <f t="shared" si="289"/>
        <v/>
      </c>
      <c r="AO182" s="128" t="str">
        <f t="shared" si="228"/>
        <v/>
      </c>
      <c r="AP182" s="160" t="str">
        <f t="shared" si="290"/>
        <v/>
      </c>
      <c r="AQ182" s="31"/>
      <c r="AR182" s="174" t="str">
        <f>IF($B182="","",Air!$C$17*((J182-K182)/10)^Air!$C$28)</f>
        <v/>
      </c>
      <c r="AS182" s="36" t="str">
        <f>IF($B182="","",IF(E$8=B182,E$7,Air!$C$14/2*AR182^2))</f>
        <v/>
      </c>
      <c r="AT182" s="32" t="str">
        <f t="shared" si="291"/>
        <v/>
      </c>
      <c r="AU182" s="32" t="str">
        <f t="shared" si="292"/>
        <v/>
      </c>
      <c r="AV182" s="32" t="str">
        <f>IF($B182="","",Air!$I$11-AU182*Air!$C$14*Air!$I$10-AS182)</f>
        <v/>
      </c>
      <c r="AW182" s="175" t="str">
        <f t="shared" si="293"/>
        <v/>
      </c>
      <c r="AX182" s="175" t="str">
        <f>IF($B182="","",AW182*Air!$C$14*Air!$I$10)</f>
        <v/>
      </c>
      <c r="AY182" s="176" t="str">
        <f>IF($B182="","",AW182*Air!$D$14*Air!$I$10)</f>
        <v/>
      </c>
      <c r="AZ182" s="62"/>
      <c r="BA182" s="250" t="str">
        <f t="shared" si="229"/>
        <v/>
      </c>
      <c r="BB182" s="128" t="str">
        <f t="shared" si="294"/>
        <v/>
      </c>
      <c r="BC182" s="31" t="str">
        <f t="shared" si="295"/>
        <v/>
      </c>
      <c r="BD182" s="251" t="str">
        <f>IF($B182="","",$AO182*ABS(BC182)/Air!$M$8)</f>
        <v/>
      </c>
      <c r="BE182" s="31" t="str">
        <f t="shared" si="230"/>
        <v/>
      </c>
      <c r="BF182" s="251" t="str">
        <f>IF($B182="","",$AO182*ABS($AF182-BC182)/Air!$M$8)</f>
        <v/>
      </c>
      <c r="BG182" s="31" t="str">
        <f t="shared" si="231"/>
        <v/>
      </c>
      <c r="BH182" s="252" t="str">
        <f t="shared" si="232"/>
        <v/>
      </c>
      <c r="BI182" s="32" t="str">
        <f>IF($B182="","",(($AF182-BC182)/ABS($AF182-BC182))*Air!$D$14*BH182/2*(($AF182-BC182)^2)*$AI182*$C182)</f>
        <v/>
      </c>
      <c r="BJ182" s="32" t="str">
        <f>IF($B182="","",(-BC182/ABS(BC182))*Air!$D$14*BE182/8*(BC182^2)*$AM182*$C182)</f>
        <v/>
      </c>
      <c r="BK182" s="32" t="str">
        <f>IF($B182="","",$AK182*$C182*$E182*Air!$D$14*Air!$I$10)</f>
        <v/>
      </c>
      <c r="BL182" s="32" t="str">
        <f t="shared" si="296"/>
        <v/>
      </c>
      <c r="BM182" s="32" t="str">
        <f t="shared" si="233"/>
        <v/>
      </c>
      <c r="BN182" s="32" t="str">
        <f t="shared" si="297"/>
        <v/>
      </c>
      <c r="BO182" s="254" t="str">
        <f t="shared" si="234"/>
        <v/>
      </c>
      <c r="BP182" s="243"/>
      <c r="BQ182" s="243"/>
      <c r="BR182" s="32" t="str">
        <f t="shared" si="235"/>
        <v/>
      </c>
      <c r="BS182" s="243" t="str">
        <f t="shared" si="236"/>
        <v/>
      </c>
      <c r="BT182" s="243" t="str">
        <f>IF($B182="","",IF(BO182="out",-(BS182*$I182*(2*ABS(BR182)/Air!$D$14)^0.5),(BS182*$I182*(2*ABS(BR182)/Air!$C$14)^0.5)))</f>
        <v/>
      </c>
      <c r="BU182" s="32" t="str">
        <f t="shared" si="237"/>
        <v/>
      </c>
      <c r="BV182" s="217" t="str">
        <f t="shared" si="298"/>
        <v/>
      </c>
      <c r="BW182" s="31" t="str">
        <f t="shared" si="238"/>
        <v/>
      </c>
      <c r="BX182" s="251" t="str">
        <f>IF($B182="","",$AO182*ABS(BW182)/Air!$M$8)</f>
        <v/>
      </c>
      <c r="BY182" s="31" t="str">
        <f t="shared" si="239"/>
        <v/>
      </c>
      <c r="BZ182" s="251" t="str">
        <f>IF($B182="","",$AO182*ABS($AF182-BW182)/Air!$M$8)</f>
        <v/>
      </c>
      <c r="CA182" s="31" t="str">
        <f t="shared" si="240"/>
        <v/>
      </c>
      <c r="CB182" s="31" t="str">
        <f t="shared" si="241"/>
        <v/>
      </c>
      <c r="CC182" s="32" t="str">
        <f>IF($B182="","",(($AF182-BW182)/ABS($AF182-BW182))*Air!$D$14*CB182/2*(($AF182-BW182)^2)*$AI182*$C182)</f>
        <v/>
      </c>
      <c r="CD182" s="32" t="str">
        <f>IF($B182="","",(-BW182/ABS(BW182))*Air!$D$14*BY182/8*(BW182^2)*$AM182*$C182)</f>
        <v/>
      </c>
      <c r="CE182" s="32" t="str">
        <f>IF($B182="","",$AK182*$C182*$E182*Air!$D$14*Air!$I$10)</f>
        <v/>
      </c>
      <c r="CF182" s="32" t="str">
        <f t="shared" si="299"/>
        <v/>
      </c>
      <c r="CG182" s="32" t="str">
        <f t="shared" si="242"/>
        <v/>
      </c>
      <c r="CH182" s="32" t="str">
        <f t="shared" si="300"/>
        <v/>
      </c>
      <c r="CI182" s="254" t="str">
        <f t="shared" si="243"/>
        <v/>
      </c>
      <c r="CJ182" s="243"/>
      <c r="CK182" s="243"/>
      <c r="CL182" s="32" t="str">
        <f t="shared" si="244"/>
        <v/>
      </c>
      <c r="CM182" s="243" t="str">
        <f t="shared" si="245"/>
        <v/>
      </c>
      <c r="CN182" s="243" t="str">
        <f>IF($B182="","",IF(CI182="out",-(CM182*$I182*(2*ABS(CL182)/Air!$D$14)^0.5),(CM182*$I182*(2*ABS(CL182)/Air!$C$14)^0.5)))</f>
        <v/>
      </c>
      <c r="CO182" s="32" t="str">
        <f t="shared" si="246"/>
        <v/>
      </c>
      <c r="CP182" s="217" t="str">
        <f t="shared" si="301"/>
        <v/>
      </c>
      <c r="CQ182" s="31" t="str">
        <f t="shared" si="247"/>
        <v/>
      </c>
      <c r="CR182" s="251" t="str">
        <f>IF($B182="","",$AO182*ABS(CQ182)/Air!$M$8)</f>
        <v/>
      </c>
      <c r="CS182" s="31" t="str">
        <f t="shared" si="248"/>
        <v/>
      </c>
      <c r="CT182" s="251" t="str">
        <f>IF($B182="","",$AO182*ABS($AF182-CQ182)/Air!$M$8)</f>
        <v/>
      </c>
      <c r="CU182" s="31" t="str">
        <f t="shared" si="249"/>
        <v/>
      </c>
      <c r="CV182" s="31" t="str">
        <f t="shared" si="250"/>
        <v/>
      </c>
      <c r="CW182" s="32" t="str">
        <f>IF($B182="","",(($AF182-CQ182)/ABS($AF182-CQ182))*Air!$D$14*CV182/2*(($AF182-CQ182)^2)*$AI182*$C182)</f>
        <v/>
      </c>
      <c r="CX182" s="32" t="str">
        <f>IF($B182="","",(-CQ182/ABS(CQ182))*Air!$D$14*CS182/8*(CQ182^2)*$AM182*$C182)</f>
        <v/>
      </c>
      <c r="CY182" s="32" t="str">
        <f>IF($B182="","",$AK182*$C182*$E182*Air!$D$14*Air!$I$10)</f>
        <v/>
      </c>
      <c r="CZ182" s="32" t="str">
        <f t="shared" si="302"/>
        <v/>
      </c>
      <c r="DA182" s="32" t="str">
        <f t="shared" si="251"/>
        <v/>
      </c>
      <c r="DB182" s="32" t="str">
        <f t="shared" si="303"/>
        <v/>
      </c>
      <c r="DC182" s="254" t="str">
        <f t="shared" si="252"/>
        <v/>
      </c>
      <c r="DD182" s="243"/>
      <c r="DE182" s="243"/>
      <c r="DF182" s="32" t="str">
        <f t="shared" si="253"/>
        <v/>
      </c>
      <c r="DG182" s="243" t="str">
        <f t="shared" si="254"/>
        <v/>
      </c>
      <c r="DH182" s="243" t="str">
        <f>IF($B182="","",IF(DC182="out",-(DG182*$I182*(2*ABS(DF182)/Air!$D$14)^0.5),(DG182*$I182*(2*ABS(DF182)/Air!$C$14)^0.5)))</f>
        <v/>
      </c>
      <c r="DI182" s="32" t="str">
        <f t="shared" si="255"/>
        <v/>
      </c>
      <c r="DJ182" s="217" t="str">
        <f t="shared" si="304"/>
        <v/>
      </c>
      <c r="DK182" s="31" t="str">
        <f t="shared" si="256"/>
        <v/>
      </c>
      <c r="DL182" s="251" t="str">
        <f>IF($B182="","",$AO182*ABS(DK182)/Air!$M$8)</f>
        <v/>
      </c>
      <c r="DM182" s="31" t="str">
        <f t="shared" si="257"/>
        <v/>
      </c>
      <c r="DN182" s="251" t="str">
        <f>IF($B182="","",$AO182*ABS($AF182-DK182)/Air!$M$8)</f>
        <v/>
      </c>
      <c r="DO182" s="31" t="str">
        <f t="shared" si="258"/>
        <v/>
      </c>
      <c r="DP182" s="31" t="str">
        <f t="shared" si="259"/>
        <v/>
      </c>
      <c r="DQ182" s="32" t="str">
        <f>IF($B182="","",(($AF182-DK182)/ABS($AF182-DK182))*Air!$D$14*DP182/2*(($AF182-DK182)^2)*$AI182*$C182)</f>
        <v/>
      </c>
      <c r="DR182" s="32" t="str">
        <f>IF($B182="","",(-DK182/ABS(DK182))*Air!$D$14*DM182/8*(DK182^2)*$AM182*$C182)</f>
        <v/>
      </c>
      <c r="DS182" s="32" t="str">
        <f>IF($B182="","",$AK182*$C182*$E182*Air!$D$14*Air!$I$10)</f>
        <v/>
      </c>
      <c r="DT182" s="32" t="str">
        <f t="shared" si="305"/>
        <v/>
      </c>
      <c r="DU182" s="32" t="str">
        <f t="shared" si="260"/>
        <v/>
      </c>
      <c r="DV182" s="32" t="str">
        <f t="shared" si="306"/>
        <v/>
      </c>
      <c r="DW182" s="254" t="str">
        <f t="shared" si="261"/>
        <v/>
      </c>
      <c r="DX182" s="243"/>
      <c r="DY182" s="243"/>
      <c r="DZ182" s="32" t="str">
        <f t="shared" si="262"/>
        <v/>
      </c>
      <c r="EA182" s="243" t="str">
        <f t="shared" si="263"/>
        <v/>
      </c>
      <c r="EB182" s="243" t="str">
        <f>IF($B182="","",IF(DW182="out",-(EA182*$I182*(2*ABS(DZ182)/Air!$D$14)^0.5),(EA182*$I182*(2*ABS(DZ182)/Air!$C$14)^0.5)))</f>
        <v/>
      </c>
      <c r="EC182" s="32" t="str">
        <f t="shared" si="264"/>
        <v/>
      </c>
      <c r="ED182" s="217" t="str">
        <f t="shared" si="307"/>
        <v/>
      </c>
      <c r="EE182" s="31" t="str">
        <f t="shared" si="265"/>
        <v/>
      </c>
      <c r="EF182" s="251" t="str">
        <f>IF($B182="","",$AO182*ABS(EE182)/Air!$M$8)</f>
        <v/>
      </c>
      <c r="EG182" s="31" t="str">
        <f t="shared" si="266"/>
        <v/>
      </c>
      <c r="EH182" s="251" t="str">
        <f>IF($B182="","",$AO182*ABS($AF182-EE182)/Air!$M$8)</f>
        <v/>
      </c>
      <c r="EI182" s="31" t="str">
        <f t="shared" si="267"/>
        <v/>
      </c>
      <c r="EJ182" s="31" t="str">
        <f t="shared" si="268"/>
        <v/>
      </c>
      <c r="EK182" s="32" t="str">
        <f>IF($B182="","",(($AF182-EE182)/ABS($AF182-EE182))*Air!$D$14*EJ182/2*(($AF182-EE182)^2)*$AI182*$C182)</f>
        <v/>
      </c>
      <c r="EL182" s="32" t="str">
        <f>IF($B182="","",(-EE182/ABS(EE182))*Air!$D$14*EG182/8*(EE182^2)*$AM182*$C182)</f>
        <v/>
      </c>
      <c r="EM182" s="32" t="str">
        <f>IF($B182="","",$AK182*$C182*$E182*Air!$D$14*Air!$I$10)</f>
        <v/>
      </c>
      <c r="EN182" s="32" t="str">
        <f t="shared" si="308"/>
        <v/>
      </c>
      <c r="EO182" s="32" t="str">
        <f t="shared" si="269"/>
        <v/>
      </c>
      <c r="EP182" s="32" t="str">
        <f t="shared" si="309"/>
        <v/>
      </c>
      <c r="EQ182" s="254" t="str">
        <f t="shared" si="270"/>
        <v/>
      </c>
      <c r="ER182" s="243"/>
      <c r="ES182" s="243"/>
      <c r="ET182" s="32" t="str">
        <f t="shared" si="271"/>
        <v/>
      </c>
      <c r="EU182" s="243" t="str">
        <f t="shared" si="272"/>
        <v/>
      </c>
      <c r="EV182" s="243" t="str">
        <f>IF($B182="","",IF(EQ182="out",-(EU182*$I182*(2*ABS(ET182)/Air!$D$14)^0.5),(EU182*$I182*(2*ABS(ET182)/Air!$C$14)^0.5)))</f>
        <v/>
      </c>
      <c r="EW182" s="32" t="str">
        <f t="shared" si="273"/>
        <v/>
      </c>
      <c r="EX182" s="259" t="str">
        <f t="shared" si="310"/>
        <v/>
      </c>
    </row>
    <row r="183" spans="1:154" customFormat="1" x14ac:dyDescent="0.2">
      <c r="A183" s="61"/>
      <c r="B183" s="247"/>
      <c r="C183" s="247"/>
      <c r="D183" s="247"/>
      <c r="E183" s="247"/>
      <c r="F183" s="247"/>
      <c r="G183" s="239"/>
      <c r="H183" s="239"/>
      <c r="I183" s="239"/>
      <c r="J183" s="239"/>
      <c r="K183" s="239"/>
      <c r="L183" s="62"/>
      <c r="M183" s="247"/>
      <c r="N183" s="247"/>
      <c r="O183" s="63"/>
      <c r="P183" s="92" t="str">
        <f t="shared" si="274"/>
        <v/>
      </c>
      <c r="Q183" s="93" t="str">
        <f t="shared" si="227"/>
        <v/>
      </c>
      <c r="R183" s="99" t="str">
        <f t="shared" si="275"/>
        <v/>
      </c>
      <c r="S183" s="100" t="str">
        <f t="shared" si="276"/>
        <v/>
      </c>
      <c r="T183" s="95" t="str">
        <f t="shared" si="277"/>
        <v/>
      </c>
      <c r="U183" s="231"/>
      <c r="V183" s="124" t="str">
        <f t="shared" si="278"/>
        <v/>
      </c>
      <c r="W183" s="125" t="str">
        <f t="shared" si="222"/>
        <v/>
      </c>
      <c r="X183" s="126" t="str">
        <f t="shared" si="279"/>
        <v/>
      </c>
      <c r="Y183" s="126" t="str">
        <f>IF($B183="","",VLOOKUP(X183,Depth!$A$4:$B$1004,2,1))</f>
        <v/>
      </c>
      <c r="Z183" s="127" t="str">
        <f t="shared" si="223"/>
        <v/>
      </c>
      <c r="AA183" s="128" t="str">
        <f t="shared" si="224"/>
        <v/>
      </c>
      <c r="AB183" s="129" t="str">
        <f t="shared" si="280"/>
        <v/>
      </c>
      <c r="AC183" s="129" t="str">
        <f t="shared" si="225"/>
        <v/>
      </c>
      <c r="AD183" s="31" t="str">
        <f t="shared" si="281"/>
        <v/>
      </c>
      <c r="AE183" s="128" t="str">
        <f t="shared" si="282"/>
        <v/>
      </c>
      <c r="AF183" s="130" t="str">
        <f t="shared" si="283"/>
        <v/>
      </c>
      <c r="AG183" s="122" t="str">
        <f t="shared" si="284"/>
        <v/>
      </c>
      <c r="AH183" s="131" t="str">
        <f t="shared" si="226"/>
        <v/>
      </c>
      <c r="AI183" s="132" t="str">
        <f t="shared" si="285"/>
        <v/>
      </c>
      <c r="AJ183" s="128"/>
      <c r="AK183" s="159" t="str">
        <f t="shared" si="286"/>
        <v/>
      </c>
      <c r="AL183" s="128" t="str">
        <f t="shared" si="287"/>
        <v/>
      </c>
      <c r="AM183" s="128" t="str">
        <f t="shared" si="288"/>
        <v/>
      </c>
      <c r="AN183" s="128" t="str">
        <f t="shared" si="289"/>
        <v/>
      </c>
      <c r="AO183" s="128" t="str">
        <f t="shared" si="228"/>
        <v/>
      </c>
      <c r="AP183" s="160" t="str">
        <f t="shared" si="290"/>
        <v/>
      </c>
      <c r="AQ183" s="31"/>
      <c r="AR183" s="174" t="str">
        <f>IF($B183="","",Air!$C$17*((J183-K183)/10)^Air!$C$28)</f>
        <v/>
      </c>
      <c r="AS183" s="36" t="str">
        <f>IF($B183="","",IF(E$8=B183,E$7,Air!$C$14/2*AR183^2))</f>
        <v/>
      </c>
      <c r="AT183" s="32" t="str">
        <f t="shared" si="291"/>
        <v/>
      </c>
      <c r="AU183" s="32" t="str">
        <f t="shared" si="292"/>
        <v/>
      </c>
      <c r="AV183" s="32" t="str">
        <f>IF($B183="","",Air!$I$11-AU183*Air!$C$14*Air!$I$10-AS183)</f>
        <v/>
      </c>
      <c r="AW183" s="175" t="str">
        <f t="shared" si="293"/>
        <v/>
      </c>
      <c r="AX183" s="175" t="str">
        <f>IF($B183="","",AW183*Air!$C$14*Air!$I$10)</f>
        <v/>
      </c>
      <c r="AY183" s="176" t="str">
        <f>IF($B183="","",AW183*Air!$D$14*Air!$I$10)</f>
        <v/>
      </c>
      <c r="AZ183" s="62"/>
      <c r="BA183" s="250" t="str">
        <f t="shared" si="229"/>
        <v/>
      </c>
      <c r="BB183" s="128" t="str">
        <f t="shared" si="294"/>
        <v/>
      </c>
      <c r="BC183" s="31" t="str">
        <f t="shared" si="295"/>
        <v/>
      </c>
      <c r="BD183" s="251" t="str">
        <f>IF($B183="","",$AO183*ABS(BC183)/Air!$M$8)</f>
        <v/>
      </c>
      <c r="BE183" s="31" t="str">
        <f t="shared" si="230"/>
        <v/>
      </c>
      <c r="BF183" s="251" t="str">
        <f>IF($B183="","",$AO183*ABS($AF183-BC183)/Air!$M$8)</f>
        <v/>
      </c>
      <c r="BG183" s="31" t="str">
        <f t="shared" si="231"/>
        <v/>
      </c>
      <c r="BH183" s="252" t="str">
        <f t="shared" si="232"/>
        <v/>
      </c>
      <c r="BI183" s="32" t="str">
        <f>IF($B183="","",(($AF183-BC183)/ABS($AF183-BC183))*Air!$D$14*BH183/2*(($AF183-BC183)^2)*$AI183*$C183)</f>
        <v/>
      </c>
      <c r="BJ183" s="32" t="str">
        <f>IF($B183="","",(-BC183/ABS(BC183))*Air!$D$14*BE183/8*(BC183^2)*$AM183*$C183)</f>
        <v/>
      </c>
      <c r="BK183" s="32" t="str">
        <f>IF($B183="","",$AK183*$C183*$E183*Air!$D$14*Air!$I$10)</f>
        <v/>
      </c>
      <c r="BL183" s="32" t="str">
        <f t="shared" si="296"/>
        <v/>
      </c>
      <c r="BM183" s="32" t="str">
        <f t="shared" si="233"/>
        <v/>
      </c>
      <c r="BN183" s="32" t="str">
        <f t="shared" si="297"/>
        <v/>
      </c>
      <c r="BO183" s="254" t="str">
        <f t="shared" si="234"/>
        <v/>
      </c>
      <c r="BP183" s="243"/>
      <c r="BQ183" s="243"/>
      <c r="BR183" s="32" t="str">
        <f t="shared" si="235"/>
        <v/>
      </c>
      <c r="BS183" s="243" t="str">
        <f t="shared" si="236"/>
        <v/>
      </c>
      <c r="BT183" s="243" t="str">
        <f>IF($B183="","",IF(BO183="out",-(BS183*$I183*(2*ABS(BR183)/Air!$D$14)^0.5),(BS183*$I183*(2*ABS(BR183)/Air!$C$14)^0.5)))</f>
        <v/>
      </c>
      <c r="BU183" s="32" t="str">
        <f t="shared" si="237"/>
        <v/>
      </c>
      <c r="BV183" s="217" t="str">
        <f t="shared" si="298"/>
        <v/>
      </c>
      <c r="BW183" s="31" t="str">
        <f t="shared" si="238"/>
        <v/>
      </c>
      <c r="BX183" s="251" t="str">
        <f>IF($B183="","",$AO183*ABS(BW183)/Air!$M$8)</f>
        <v/>
      </c>
      <c r="BY183" s="31" t="str">
        <f t="shared" si="239"/>
        <v/>
      </c>
      <c r="BZ183" s="251" t="str">
        <f>IF($B183="","",$AO183*ABS($AF183-BW183)/Air!$M$8)</f>
        <v/>
      </c>
      <c r="CA183" s="31" t="str">
        <f t="shared" si="240"/>
        <v/>
      </c>
      <c r="CB183" s="31" t="str">
        <f t="shared" si="241"/>
        <v/>
      </c>
      <c r="CC183" s="32" t="str">
        <f>IF($B183="","",(($AF183-BW183)/ABS($AF183-BW183))*Air!$D$14*CB183/2*(($AF183-BW183)^2)*$AI183*$C183)</f>
        <v/>
      </c>
      <c r="CD183" s="32" t="str">
        <f>IF($B183="","",(-BW183/ABS(BW183))*Air!$D$14*BY183/8*(BW183^2)*$AM183*$C183)</f>
        <v/>
      </c>
      <c r="CE183" s="32" t="str">
        <f>IF($B183="","",$AK183*$C183*$E183*Air!$D$14*Air!$I$10)</f>
        <v/>
      </c>
      <c r="CF183" s="32" t="str">
        <f t="shared" si="299"/>
        <v/>
      </c>
      <c r="CG183" s="32" t="str">
        <f t="shared" si="242"/>
        <v/>
      </c>
      <c r="CH183" s="32" t="str">
        <f t="shared" si="300"/>
        <v/>
      </c>
      <c r="CI183" s="254" t="str">
        <f t="shared" si="243"/>
        <v/>
      </c>
      <c r="CJ183" s="243"/>
      <c r="CK183" s="243"/>
      <c r="CL183" s="32" t="str">
        <f t="shared" si="244"/>
        <v/>
      </c>
      <c r="CM183" s="243" t="str">
        <f t="shared" si="245"/>
        <v/>
      </c>
      <c r="CN183" s="243" t="str">
        <f>IF($B183="","",IF(CI183="out",-(CM183*$I183*(2*ABS(CL183)/Air!$D$14)^0.5),(CM183*$I183*(2*ABS(CL183)/Air!$C$14)^0.5)))</f>
        <v/>
      </c>
      <c r="CO183" s="32" t="str">
        <f t="shared" si="246"/>
        <v/>
      </c>
      <c r="CP183" s="217" t="str">
        <f t="shared" si="301"/>
        <v/>
      </c>
      <c r="CQ183" s="31" t="str">
        <f t="shared" si="247"/>
        <v/>
      </c>
      <c r="CR183" s="251" t="str">
        <f>IF($B183="","",$AO183*ABS(CQ183)/Air!$M$8)</f>
        <v/>
      </c>
      <c r="CS183" s="31" t="str">
        <f t="shared" si="248"/>
        <v/>
      </c>
      <c r="CT183" s="251" t="str">
        <f>IF($B183="","",$AO183*ABS($AF183-CQ183)/Air!$M$8)</f>
        <v/>
      </c>
      <c r="CU183" s="31" t="str">
        <f t="shared" si="249"/>
        <v/>
      </c>
      <c r="CV183" s="31" t="str">
        <f t="shared" si="250"/>
        <v/>
      </c>
      <c r="CW183" s="32" t="str">
        <f>IF($B183="","",(($AF183-CQ183)/ABS($AF183-CQ183))*Air!$D$14*CV183/2*(($AF183-CQ183)^2)*$AI183*$C183)</f>
        <v/>
      </c>
      <c r="CX183" s="32" t="str">
        <f>IF($B183="","",(-CQ183/ABS(CQ183))*Air!$D$14*CS183/8*(CQ183^2)*$AM183*$C183)</f>
        <v/>
      </c>
      <c r="CY183" s="32" t="str">
        <f>IF($B183="","",$AK183*$C183*$E183*Air!$D$14*Air!$I$10)</f>
        <v/>
      </c>
      <c r="CZ183" s="32" t="str">
        <f t="shared" si="302"/>
        <v/>
      </c>
      <c r="DA183" s="32" t="str">
        <f t="shared" si="251"/>
        <v/>
      </c>
      <c r="DB183" s="32" t="str">
        <f t="shared" si="303"/>
        <v/>
      </c>
      <c r="DC183" s="254" t="str">
        <f t="shared" si="252"/>
        <v/>
      </c>
      <c r="DD183" s="243"/>
      <c r="DE183" s="243"/>
      <c r="DF183" s="32" t="str">
        <f t="shared" si="253"/>
        <v/>
      </c>
      <c r="DG183" s="243" t="str">
        <f t="shared" si="254"/>
        <v/>
      </c>
      <c r="DH183" s="243" t="str">
        <f>IF($B183="","",IF(DC183="out",-(DG183*$I183*(2*ABS(DF183)/Air!$D$14)^0.5),(DG183*$I183*(2*ABS(DF183)/Air!$C$14)^0.5)))</f>
        <v/>
      </c>
      <c r="DI183" s="32" t="str">
        <f t="shared" si="255"/>
        <v/>
      </c>
      <c r="DJ183" s="217" t="str">
        <f t="shared" si="304"/>
        <v/>
      </c>
      <c r="DK183" s="31" t="str">
        <f t="shared" si="256"/>
        <v/>
      </c>
      <c r="DL183" s="251" t="str">
        <f>IF($B183="","",$AO183*ABS(DK183)/Air!$M$8)</f>
        <v/>
      </c>
      <c r="DM183" s="31" t="str">
        <f t="shared" si="257"/>
        <v/>
      </c>
      <c r="DN183" s="251" t="str">
        <f>IF($B183="","",$AO183*ABS($AF183-DK183)/Air!$M$8)</f>
        <v/>
      </c>
      <c r="DO183" s="31" t="str">
        <f t="shared" si="258"/>
        <v/>
      </c>
      <c r="DP183" s="31" t="str">
        <f t="shared" si="259"/>
        <v/>
      </c>
      <c r="DQ183" s="32" t="str">
        <f>IF($B183="","",(($AF183-DK183)/ABS($AF183-DK183))*Air!$D$14*DP183/2*(($AF183-DK183)^2)*$AI183*$C183)</f>
        <v/>
      </c>
      <c r="DR183" s="32" t="str">
        <f>IF($B183="","",(-DK183/ABS(DK183))*Air!$D$14*DM183/8*(DK183^2)*$AM183*$C183)</f>
        <v/>
      </c>
      <c r="DS183" s="32" t="str">
        <f>IF($B183="","",$AK183*$C183*$E183*Air!$D$14*Air!$I$10)</f>
        <v/>
      </c>
      <c r="DT183" s="32" t="str">
        <f t="shared" si="305"/>
        <v/>
      </c>
      <c r="DU183" s="32" t="str">
        <f t="shared" si="260"/>
        <v/>
      </c>
      <c r="DV183" s="32" t="str">
        <f t="shared" si="306"/>
        <v/>
      </c>
      <c r="DW183" s="254" t="str">
        <f t="shared" si="261"/>
        <v/>
      </c>
      <c r="DX183" s="243"/>
      <c r="DY183" s="243"/>
      <c r="DZ183" s="32" t="str">
        <f t="shared" si="262"/>
        <v/>
      </c>
      <c r="EA183" s="243" t="str">
        <f t="shared" si="263"/>
        <v/>
      </c>
      <c r="EB183" s="243" t="str">
        <f>IF($B183="","",IF(DW183="out",-(EA183*$I183*(2*ABS(DZ183)/Air!$D$14)^0.5),(EA183*$I183*(2*ABS(DZ183)/Air!$C$14)^0.5)))</f>
        <v/>
      </c>
      <c r="EC183" s="32" t="str">
        <f t="shared" si="264"/>
        <v/>
      </c>
      <c r="ED183" s="217" t="str">
        <f t="shared" si="307"/>
        <v/>
      </c>
      <c r="EE183" s="31" t="str">
        <f t="shared" si="265"/>
        <v/>
      </c>
      <c r="EF183" s="251" t="str">
        <f>IF($B183="","",$AO183*ABS(EE183)/Air!$M$8)</f>
        <v/>
      </c>
      <c r="EG183" s="31" t="str">
        <f t="shared" si="266"/>
        <v/>
      </c>
      <c r="EH183" s="251" t="str">
        <f>IF($B183="","",$AO183*ABS($AF183-EE183)/Air!$M$8)</f>
        <v/>
      </c>
      <c r="EI183" s="31" t="str">
        <f t="shared" si="267"/>
        <v/>
      </c>
      <c r="EJ183" s="31" t="str">
        <f t="shared" si="268"/>
        <v/>
      </c>
      <c r="EK183" s="32" t="str">
        <f>IF($B183="","",(($AF183-EE183)/ABS($AF183-EE183))*Air!$D$14*EJ183/2*(($AF183-EE183)^2)*$AI183*$C183)</f>
        <v/>
      </c>
      <c r="EL183" s="32" t="str">
        <f>IF($B183="","",(-EE183/ABS(EE183))*Air!$D$14*EG183/8*(EE183^2)*$AM183*$C183)</f>
        <v/>
      </c>
      <c r="EM183" s="32" t="str">
        <f>IF($B183="","",$AK183*$C183*$E183*Air!$D$14*Air!$I$10)</f>
        <v/>
      </c>
      <c r="EN183" s="32" t="str">
        <f t="shared" si="308"/>
        <v/>
      </c>
      <c r="EO183" s="32" t="str">
        <f t="shared" si="269"/>
        <v/>
      </c>
      <c r="EP183" s="32" t="str">
        <f t="shared" si="309"/>
        <v/>
      </c>
      <c r="EQ183" s="254" t="str">
        <f t="shared" si="270"/>
        <v/>
      </c>
      <c r="ER183" s="243"/>
      <c r="ES183" s="243"/>
      <c r="ET183" s="32" t="str">
        <f t="shared" si="271"/>
        <v/>
      </c>
      <c r="EU183" s="243" t="str">
        <f t="shared" si="272"/>
        <v/>
      </c>
      <c r="EV183" s="243" t="str">
        <f>IF($B183="","",IF(EQ183="out",-(EU183*$I183*(2*ABS(ET183)/Air!$D$14)^0.5),(EU183*$I183*(2*ABS(ET183)/Air!$C$14)^0.5)))</f>
        <v/>
      </c>
      <c r="EW183" s="32" t="str">
        <f t="shared" si="273"/>
        <v/>
      </c>
      <c r="EX183" s="259" t="str">
        <f t="shared" si="310"/>
        <v/>
      </c>
    </row>
    <row r="184" spans="1:154" customFormat="1" x14ac:dyDescent="0.2">
      <c r="A184" s="61"/>
      <c r="B184" s="247"/>
      <c r="C184" s="247"/>
      <c r="D184" s="247"/>
      <c r="E184" s="247"/>
      <c r="F184" s="247"/>
      <c r="G184" s="239"/>
      <c r="H184" s="239"/>
      <c r="I184" s="239"/>
      <c r="J184" s="239"/>
      <c r="K184" s="239"/>
      <c r="L184" s="62"/>
      <c r="M184" s="247"/>
      <c r="N184" s="247"/>
      <c r="O184" s="63"/>
      <c r="P184" s="92" t="str">
        <f t="shared" si="274"/>
        <v/>
      </c>
      <c r="Q184" s="93" t="str">
        <f t="shared" si="227"/>
        <v/>
      </c>
      <c r="R184" s="99" t="str">
        <f t="shared" si="275"/>
        <v/>
      </c>
      <c r="S184" s="100" t="str">
        <f t="shared" si="276"/>
        <v/>
      </c>
      <c r="T184" s="95" t="str">
        <f t="shared" si="277"/>
        <v/>
      </c>
      <c r="U184" s="231"/>
      <c r="V184" s="124" t="str">
        <f t="shared" si="278"/>
        <v/>
      </c>
      <c r="W184" s="125" t="str">
        <f t="shared" si="222"/>
        <v/>
      </c>
      <c r="X184" s="126" t="str">
        <f t="shared" si="279"/>
        <v/>
      </c>
      <c r="Y184" s="126" t="str">
        <f>IF($B184="","",VLOOKUP(X184,Depth!$A$4:$B$1004,2,1))</f>
        <v/>
      </c>
      <c r="Z184" s="127" t="str">
        <f t="shared" si="223"/>
        <v/>
      </c>
      <c r="AA184" s="128" t="str">
        <f t="shared" si="224"/>
        <v/>
      </c>
      <c r="AB184" s="129" t="str">
        <f t="shared" si="280"/>
        <v/>
      </c>
      <c r="AC184" s="129" t="str">
        <f t="shared" si="225"/>
        <v/>
      </c>
      <c r="AD184" s="31" t="str">
        <f t="shared" si="281"/>
        <v/>
      </c>
      <c r="AE184" s="128" t="str">
        <f t="shared" si="282"/>
        <v/>
      </c>
      <c r="AF184" s="130" t="str">
        <f t="shared" si="283"/>
        <v/>
      </c>
      <c r="AG184" s="122" t="str">
        <f t="shared" si="284"/>
        <v/>
      </c>
      <c r="AH184" s="131" t="str">
        <f t="shared" si="226"/>
        <v/>
      </c>
      <c r="AI184" s="132" t="str">
        <f t="shared" si="285"/>
        <v/>
      </c>
      <c r="AJ184" s="128"/>
      <c r="AK184" s="159" t="str">
        <f t="shared" si="286"/>
        <v/>
      </c>
      <c r="AL184" s="128" t="str">
        <f t="shared" si="287"/>
        <v/>
      </c>
      <c r="AM184" s="128" t="str">
        <f t="shared" si="288"/>
        <v/>
      </c>
      <c r="AN184" s="128" t="str">
        <f t="shared" si="289"/>
        <v/>
      </c>
      <c r="AO184" s="128" t="str">
        <f t="shared" si="228"/>
        <v/>
      </c>
      <c r="AP184" s="160" t="str">
        <f t="shared" si="290"/>
        <v/>
      </c>
      <c r="AQ184" s="31"/>
      <c r="AR184" s="174" t="str">
        <f>IF($B184="","",Air!$C$17*((J184-K184)/10)^Air!$C$28)</f>
        <v/>
      </c>
      <c r="AS184" s="36" t="str">
        <f>IF($B184="","",IF(E$8=B184,E$7,Air!$C$14/2*AR184^2))</f>
        <v/>
      </c>
      <c r="AT184" s="32" t="str">
        <f t="shared" si="291"/>
        <v/>
      </c>
      <c r="AU184" s="32" t="str">
        <f t="shared" si="292"/>
        <v/>
      </c>
      <c r="AV184" s="32" t="str">
        <f>IF($B184="","",Air!$I$11-AU184*Air!$C$14*Air!$I$10-AS184)</f>
        <v/>
      </c>
      <c r="AW184" s="175" t="str">
        <f t="shared" si="293"/>
        <v/>
      </c>
      <c r="AX184" s="175" t="str">
        <f>IF($B184="","",AW184*Air!$C$14*Air!$I$10)</f>
        <v/>
      </c>
      <c r="AY184" s="176" t="str">
        <f>IF($B184="","",AW184*Air!$D$14*Air!$I$10)</f>
        <v/>
      </c>
      <c r="AZ184" s="62"/>
      <c r="BA184" s="250" t="str">
        <f t="shared" si="229"/>
        <v/>
      </c>
      <c r="BB184" s="128" t="str">
        <f t="shared" si="294"/>
        <v/>
      </c>
      <c r="BC184" s="31" t="str">
        <f t="shared" si="295"/>
        <v/>
      </c>
      <c r="BD184" s="251" t="str">
        <f>IF($B184="","",$AO184*ABS(BC184)/Air!$M$8)</f>
        <v/>
      </c>
      <c r="BE184" s="31" t="str">
        <f t="shared" si="230"/>
        <v/>
      </c>
      <c r="BF184" s="251" t="str">
        <f>IF($B184="","",$AO184*ABS($AF184-BC184)/Air!$M$8)</f>
        <v/>
      </c>
      <c r="BG184" s="31" t="str">
        <f t="shared" si="231"/>
        <v/>
      </c>
      <c r="BH184" s="252" t="str">
        <f t="shared" si="232"/>
        <v/>
      </c>
      <c r="BI184" s="32" t="str">
        <f>IF($B184="","",(($AF184-BC184)/ABS($AF184-BC184))*Air!$D$14*BH184/2*(($AF184-BC184)^2)*$AI184*$C184)</f>
        <v/>
      </c>
      <c r="BJ184" s="32" t="str">
        <f>IF($B184="","",(-BC184/ABS(BC184))*Air!$D$14*BE184/8*(BC184^2)*$AM184*$C184)</f>
        <v/>
      </c>
      <c r="BK184" s="32" t="str">
        <f>IF($B184="","",$AK184*$C184*$E184*Air!$D$14*Air!$I$10)</f>
        <v/>
      </c>
      <c r="BL184" s="32" t="str">
        <f t="shared" si="296"/>
        <v/>
      </c>
      <c r="BM184" s="32" t="str">
        <f t="shared" si="233"/>
        <v/>
      </c>
      <c r="BN184" s="32" t="str">
        <f t="shared" si="297"/>
        <v/>
      </c>
      <c r="BO184" s="254" t="str">
        <f t="shared" si="234"/>
        <v/>
      </c>
      <c r="BP184" s="243"/>
      <c r="BQ184" s="243"/>
      <c r="BR184" s="32" t="str">
        <f t="shared" si="235"/>
        <v/>
      </c>
      <c r="BS184" s="243" t="str">
        <f t="shared" si="236"/>
        <v/>
      </c>
      <c r="BT184" s="243" t="str">
        <f>IF($B184="","",IF(BO184="out",-(BS184*$I184*(2*ABS(BR184)/Air!$D$14)^0.5),(BS184*$I184*(2*ABS(BR184)/Air!$C$14)^0.5)))</f>
        <v/>
      </c>
      <c r="BU184" s="32" t="str">
        <f t="shared" si="237"/>
        <v/>
      </c>
      <c r="BV184" s="217" t="str">
        <f t="shared" si="298"/>
        <v/>
      </c>
      <c r="BW184" s="31" t="str">
        <f t="shared" si="238"/>
        <v/>
      </c>
      <c r="BX184" s="251" t="str">
        <f>IF($B184="","",$AO184*ABS(BW184)/Air!$M$8)</f>
        <v/>
      </c>
      <c r="BY184" s="31" t="str">
        <f t="shared" si="239"/>
        <v/>
      </c>
      <c r="BZ184" s="251" t="str">
        <f>IF($B184="","",$AO184*ABS($AF184-BW184)/Air!$M$8)</f>
        <v/>
      </c>
      <c r="CA184" s="31" t="str">
        <f t="shared" si="240"/>
        <v/>
      </c>
      <c r="CB184" s="31" t="str">
        <f t="shared" si="241"/>
        <v/>
      </c>
      <c r="CC184" s="32" t="str">
        <f>IF($B184="","",(($AF184-BW184)/ABS($AF184-BW184))*Air!$D$14*CB184/2*(($AF184-BW184)^2)*$AI184*$C184)</f>
        <v/>
      </c>
      <c r="CD184" s="32" t="str">
        <f>IF($B184="","",(-BW184/ABS(BW184))*Air!$D$14*BY184/8*(BW184^2)*$AM184*$C184)</f>
        <v/>
      </c>
      <c r="CE184" s="32" t="str">
        <f>IF($B184="","",$AK184*$C184*$E184*Air!$D$14*Air!$I$10)</f>
        <v/>
      </c>
      <c r="CF184" s="32" t="str">
        <f t="shared" si="299"/>
        <v/>
      </c>
      <c r="CG184" s="32" t="str">
        <f t="shared" si="242"/>
        <v/>
      </c>
      <c r="CH184" s="32" t="str">
        <f t="shared" si="300"/>
        <v/>
      </c>
      <c r="CI184" s="254" t="str">
        <f t="shared" si="243"/>
        <v/>
      </c>
      <c r="CJ184" s="243"/>
      <c r="CK184" s="243"/>
      <c r="CL184" s="32" t="str">
        <f t="shared" si="244"/>
        <v/>
      </c>
      <c r="CM184" s="243" t="str">
        <f t="shared" si="245"/>
        <v/>
      </c>
      <c r="CN184" s="243" t="str">
        <f>IF($B184="","",IF(CI184="out",-(CM184*$I184*(2*ABS(CL184)/Air!$D$14)^0.5),(CM184*$I184*(2*ABS(CL184)/Air!$C$14)^0.5)))</f>
        <v/>
      </c>
      <c r="CO184" s="32" t="str">
        <f t="shared" si="246"/>
        <v/>
      </c>
      <c r="CP184" s="217" t="str">
        <f t="shared" si="301"/>
        <v/>
      </c>
      <c r="CQ184" s="31" t="str">
        <f t="shared" si="247"/>
        <v/>
      </c>
      <c r="CR184" s="251" t="str">
        <f>IF($B184="","",$AO184*ABS(CQ184)/Air!$M$8)</f>
        <v/>
      </c>
      <c r="CS184" s="31" t="str">
        <f t="shared" si="248"/>
        <v/>
      </c>
      <c r="CT184" s="251" t="str">
        <f>IF($B184="","",$AO184*ABS($AF184-CQ184)/Air!$M$8)</f>
        <v/>
      </c>
      <c r="CU184" s="31" t="str">
        <f t="shared" si="249"/>
        <v/>
      </c>
      <c r="CV184" s="31" t="str">
        <f t="shared" si="250"/>
        <v/>
      </c>
      <c r="CW184" s="32" t="str">
        <f>IF($B184="","",(($AF184-CQ184)/ABS($AF184-CQ184))*Air!$D$14*CV184/2*(($AF184-CQ184)^2)*$AI184*$C184)</f>
        <v/>
      </c>
      <c r="CX184" s="32" t="str">
        <f>IF($B184="","",(-CQ184/ABS(CQ184))*Air!$D$14*CS184/8*(CQ184^2)*$AM184*$C184)</f>
        <v/>
      </c>
      <c r="CY184" s="32" t="str">
        <f>IF($B184="","",$AK184*$C184*$E184*Air!$D$14*Air!$I$10)</f>
        <v/>
      </c>
      <c r="CZ184" s="32" t="str">
        <f t="shared" si="302"/>
        <v/>
      </c>
      <c r="DA184" s="32" t="str">
        <f t="shared" si="251"/>
        <v/>
      </c>
      <c r="DB184" s="32" t="str">
        <f t="shared" si="303"/>
        <v/>
      </c>
      <c r="DC184" s="254" t="str">
        <f t="shared" si="252"/>
        <v/>
      </c>
      <c r="DD184" s="243"/>
      <c r="DE184" s="243"/>
      <c r="DF184" s="32" t="str">
        <f t="shared" si="253"/>
        <v/>
      </c>
      <c r="DG184" s="243" t="str">
        <f t="shared" si="254"/>
        <v/>
      </c>
      <c r="DH184" s="243" t="str">
        <f>IF($B184="","",IF(DC184="out",-(DG184*$I184*(2*ABS(DF184)/Air!$D$14)^0.5),(DG184*$I184*(2*ABS(DF184)/Air!$C$14)^0.5)))</f>
        <v/>
      </c>
      <c r="DI184" s="32" t="str">
        <f t="shared" si="255"/>
        <v/>
      </c>
      <c r="DJ184" s="217" t="str">
        <f t="shared" si="304"/>
        <v/>
      </c>
      <c r="DK184" s="31" t="str">
        <f t="shared" si="256"/>
        <v/>
      </c>
      <c r="DL184" s="251" t="str">
        <f>IF($B184="","",$AO184*ABS(DK184)/Air!$M$8)</f>
        <v/>
      </c>
      <c r="DM184" s="31" t="str">
        <f t="shared" si="257"/>
        <v/>
      </c>
      <c r="DN184" s="251" t="str">
        <f>IF($B184="","",$AO184*ABS($AF184-DK184)/Air!$M$8)</f>
        <v/>
      </c>
      <c r="DO184" s="31" t="str">
        <f t="shared" si="258"/>
        <v/>
      </c>
      <c r="DP184" s="31" t="str">
        <f t="shared" si="259"/>
        <v/>
      </c>
      <c r="DQ184" s="32" t="str">
        <f>IF($B184="","",(($AF184-DK184)/ABS($AF184-DK184))*Air!$D$14*DP184/2*(($AF184-DK184)^2)*$AI184*$C184)</f>
        <v/>
      </c>
      <c r="DR184" s="32" t="str">
        <f>IF($B184="","",(-DK184/ABS(DK184))*Air!$D$14*DM184/8*(DK184^2)*$AM184*$C184)</f>
        <v/>
      </c>
      <c r="DS184" s="32" t="str">
        <f>IF($B184="","",$AK184*$C184*$E184*Air!$D$14*Air!$I$10)</f>
        <v/>
      </c>
      <c r="DT184" s="32" t="str">
        <f t="shared" si="305"/>
        <v/>
      </c>
      <c r="DU184" s="32" t="str">
        <f t="shared" si="260"/>
        <v/>
      </c>
      <c r="DV184" s="32" t="str">
        <f t="shared" si="306"/>
        <v/>
      </c>
      <c r="DW184" s="254" t="str">
        <f t="shared" si="261"/>
        <v/>
      </c>
      <c r="DX184" s="243"/>
      <c r="DY184" s="243"/>
      <c r="DZ184" s="32" t="str">
        <f t="shared" si="262"/>
        <v/>
      </c>
      <c r="EA184" s="243" t="str">
        <f t="shared" si="263"/>
        <v/>
      </c>
      <c r="EB184" s="243" t="str">
        <f>IF($B184="","",IF(DW184="out",-(EA184*$I184*(2*ABS(DZ184)/Air!$D$14)^0.5),(EA184*$I184*(2*ABS(DZ184)/Air!$C$14)^0.5)))</f>
        <v/>
      </c>
      <c r="EC184" s="32" t="str">
        <f t="shared" si="264"/>
        <v/>
      </c>
      <c r="ED184" s="217" t="str">
        <f t="shared" si="307"/>
        <v/>
      </c>
      <c r="EE184" s="31" t="str">
        <f t="shared" si="265"/>
        <v/>
      </c>
      <c r="EF184" s="251" t="str">
        <f>IF($B184="","",$AO184*ABS(EE184)/Air!$M$8)</f>
        <v/>
      </c>
      <c r="EG184" s="31" t="str">
        <f t="shared" si="266"/>
        <v/>
      </c>
      <c r="EH184" s="251" t="str">
        <f>IF($B184="","",$AO184*ABS($AF184-EE184)/Air!$M$8)</f>
        <v/>
      </c>
      <c r="EI184" s="31" t="str">
        <f t="shared" si="267"/>
        <v/>
      </c>
      <c r="EJ184" s="31" t="str">
        <f t="shared" si="268"/>
        <v/>
      </c>
      <c r="EK184" s="32" t="str">
        <f>IF($B184="","",(($AF184-EE184)/ABS($AF184-EE184))*Air!$D$14*EJ184/2*(($AF184-EE184)^2)*$AI184*$C184)</f>
        <v/>
      </c>
      <c r="EL184" s="32" t="str">
        <f>IF($B184="","",(-EE184/ABS(EE184))*Air!$D$14*EG184/8*(EE184^2)*$AM184*$C184)</f>
        <v/>
      </c>
      <c r="EM184" s="32" t="str">
        <f>IF($B184="","",$AK184*$C184*$E184*Air!$D$14*Air!$I$10)</f>
        <v/>
      </c>
      <c r="EN184" s="32" t="str">
        <f t="shared" si="308"/>
        <v/>
      </c>
      <c r="EO184" s="32" t="str">
        <f t="shared" si="269"/>
        <v/>
      </c>
      <c r="EP184" s="32" t="str">
        <f t="shared" si="309"/>
        <v/>
      </c>
      <c r="EQ184" s="254" t="str">
        <f t="shared" si="270"/>
        <v/>
      </c>
      <c r="ER184" s="243"/>
      <c r="ES184" s="243"/>
      <c r="ET184" s="32" t="str">
        <f t="shared" si="271"/>
        <v/>
      </c>
      <c r="EU184" s="243" t="str">
        <f t="shared" si="272"/>
        <v/>
      </c>
      <c r="EV184" s="243" t="str">
        <f>IF($B184="","",IF(EQ184="out",-(EU184*$I184*(2*ABS(ET184)/Air!$D$14)^0.5),(EU184*$I184*(2*ABS(ET184)/Air!$C$14)^0.5)))</f>
        <v/>
      </c>
      <c r="EW184" s="32" t="str">
        <f t="shared" si="273"/>
        <v/>
      </c>
      <c r="EX184" s="259" t="str">
        <f t="shared" si="310"/>
        <v/>
      </c>
    </row>
    <row r="185" spans="1:154" customFormat="1" x14ac:dyDescent="0.2">
      <c r="A185" s="61"/>
      <c r="B185" s="247"/>
      <c r="C185" s="247"/>
      <c r="D185" s="247"/>
      <c r="E185" s="247"/>
      <c r="F185" s="247"/>
      <c r="G185" s="239"/>
      <c r="H185" s="239"/>
      <c r="I185" s="239"/>
      <c r="J185" s="239"/>
      <c r="K185" s="239"/>
      <c r="L185" s="62"/>
      <c r="M185" s="247"/>
      <c r="N185" s="247"/>
      <c r="O185" s="63"/>
      <c r="P185" s="92" t="str">
        <f t="shared" si="274"/>
        <v/>
      </c>
      <c r="Q185" s="93" t="str">
        <f t="shared" si="227"/>
        <v/>
      </c>
      <c r="R185" s="99" t="str">
        <f t="shared" si="275"/>
        <v/>
      </c>
      <c r="S185" s="100" t="str">
        <f t="shared" si="276"/>
        <v/>
      </c>
      <c r="T185" s="95" t="str">
        <f t="shared" si="277"/>
        <v/>
      </c>
      <c r="U185" s="231"/>
      <c r="V185" s="124" t="str">
        <f t="shared" si="278"/>
        <v/>
      </c>
      <c r="W185" s="125" t="str">
        <f t="shared" si="222"/>
        <v/>
      </c>
      <c r="X185" s="126" t="str">
        <f t="shared" si="279"/>
        <v/>
      </c>
      <c r="Y185" s="126" t="str">
        <f>IF($B185="","",VLOOKUP(X185,Depth!$A$4:$B$1004,2,1))</f>
        <v/>
      </c>
      <c r="Z185" s="127" t="str">
        <f t="shared" si="223"/>
        <v/>
      </c>
      <c r="AA185" s="128" t="str">
        <f t="shared" si="224"/>
        <v/>
      </c>
      <c r="AB185" s="129" t="str">
        <f t="shared" si="280"/>
        <v/>
      </c>
      <c r="AC185" s="129" t="str">
        <f t="shared" si="225"/>
        <v/>
      </c>
      <c r="AD185" s="31" t="str">
        <f t="shared" si="281"/>
        <v/>
      </c>
      <c r="AE185" s="128" t="str">
        <f t="shared" si="282"/>
        <v/>
      </c>
      <c r="AF185" s="130" t="str">
        <f t="shared" si="283"/>
        <v/>
      </c>
      <c r="AG185" s="122" t="str">
        <f t="shared" si="284"/>
        <v/>
      </c>
      <c r="AH185" s="131" t="str">
        <f t="shared" si="226"/>
        <v/>
      </c>
      <c r="AI185" s="132" t="str">
        <f t="shared" si="285"/>
        <v/>
      </c>
      <c r="AJ185" s="128"/>
      <c r="AK185" s="159" t="str">
        <f t="shared" si="286"/>
        <v/>
      </c>
      <c r="AL185" s="128" t="str">
        <f t="shared" si="287"/>
        <v/>
      </c>
      <c r="AM185" s="128" t="str">
        <f t="shared" si="288"/>
        <v/>
      </c>
      <c r="AN185" s="128" t="str">
        <f t="shared" si="289"/>
        <v/>
      </c>
      <c r="AO185" s="128" t="str">
        <f t="shared" si="228"/>
        <v/>
      </c>
      <c r="AP185" s="160" t="str">
        <f t="shared" si="290"/>
        <v/>
      </c>
      <c r="AQ185" s="31"/>
      <c r="AR185" s="174" t="str">
        <f>IF($B185="","",Air!$C$17*((J185-K185)/10)^Air!$C$28)</f>
        <v/>
      </c>
      <c r="AS185" s="36" t="str">
        <f>IF($B185="","",IF(E$8=B185,E$7,Air!$C$14/2*AR185^2))</f>
        <v/>
      </c>
      <c r="AT185" s="32" t="str">
        <f t="shared" si="291"/>
        <v/>
      </c>
      <c r="AU185" s="32" t="str">
        <f t="shared" si="292"/>
        <v/>
      </c>
      <c r="AV185" s="32" t="str">
        <f>IF($B185="","",Air!$I$11-AU185*Air!$C$14*Air!$I$10-AS185)</f>
        <v/>
      </c>
      <c r="AW185" s="175" t="str">
        <f t="shared" si="293"/>
        <v/>
      </c>
      <c r="AX185" s="175" t="str">
        <f>IF($B185="","",AW185*Air!$C$14*Air!$I$10)</f>
        <v/>
      </c>
      <c r="AY185" s="176" t="str">
        <f>IF($B185="","",AW185*Air!$D$14*Air!$I$10)</f>
        <v/>
      </c>
      <c r="AZ185" s="62"/>
      <c r="BA185" s="250" t="str">
        <f t="shared" si="229"/>
        <v/>
      </c>
      <c r="BB185" s="128" t="str">
        <f t="shared" si="294"/>
        <v/>
      </c>
      <c r="BC185" s="31" t="str">
        <f t="shared" si="295"/>
        <v/>
      </c>
      <c r="BD185" s="251" t="str">
        <f>IF($B185="","",$AO185*ABS(BC185)/Air!$M$8)</f>
        <v/>
      </c>
      <c r="BE185" s="31" t="str">
        <f t="shared" si="230"/>
        <v/>
      </c>
      <c r="BF185" s="251" t="str">
        <f>IF($B185="","",$AO185*ABS($AF185-BC185)/Air!$M$8)</f>
        <v/>
      </c>
      <c r="BG185" s="31" t="str">
        <f t="shared" si="231"/>
        <v/>
      </c>
      <c r="BH185" s="252" t="str">
        <f t="shared" si="232"/>
        <v/>
      </c>
      <c r="BI185" s="32" t="str">
        <f>IF($B185="","",(($AF185-BC185)/ABS($AF185-BC185))*Air!$D$14*BH185/2*(($AF185-BC185)^2)*$AI185*$C185)</f>
        <v/>
      </c>
      <c r="BJ185" s="32" t="str">
        <f>IF($B185="","",(-BC185/ABS(BC185))*Air!$D$14*BE185/8*(BC185^2)*$AM185*$C185)</f>
        <v/>
      </c>
      <c r="BK185" s="32" t="str">
        <f>IF($B185="","",$AK185*$C185*$E185*Air!$D$14*Air!$I$10)</f>
        <v/>
      </c>
      <c r="BL185" s="32" t="str">
        <f t="shared" si="296"/>
        <v/>
      </c>
      <c r="BM185" s="32" t="str">
        <f t="shared" si="233"/>
        <v/>
      </c>
      <c r="BN185" s="32" t="str">
        <f t="shared" si="297"/>
        <v/>
      </c>
      <c r="BO185" s="254" t="str">
        <f t="shared" si="234"/>
        <v/>
      </c>
      <c r="BP185" s="243"/>
      <c r="BQ185" s="243"/>
      <c r="BR185" s="32" t="str">
        <f t="shared" si="235"/>
        <v/>
      </c>
      <c r="BS185" s="243" t="str">
        <f t="shared" si="236"/>
        <v/>
      </c>
      <c r="BT185" s="243" t="str">
        <f>IF($B185="","",IF(BO185="out",-(BS185*$I185*(2*ABS(BR185)/Air!$D$14)^0.5),(BS185*$I185*(2*ABS(BR185)/Air!$C$14)^0.5)))</f>
        <v/>
      </c>
      <c r="BU185" s="32" t="str">
        <f t="shared" si="237"/>
        <v/>
      </c>
      <c r="BV185" s="217" t="str">
        <f t="shared" si="298"/>
        <v/>
      </c>
      <c r="BW185" s="31" t="str">
        <f t="shared" si="238"/>
        <v/>
      </c>
      <c r="BX185" s="251" t="str">
        <f>IF($B185="","",$AO185*ABS(BW185)/Air!$M$8)</f>
        <v/>
      </c>
      <c r="BY185" s="31" t="str">
        <f t="shared" si="239"/>
        <v/>
      </c>
      <c r="BZ185" s="251" t="str">
        <f>IF($B185="","",$AO185*ABS($AF185-BW185)/Air!$M$8)</f>
        <v/>
      </c>
      <c r="CA185" s="31" t="str">
        <f t="shared" si="240"/>
        <v/>
      </c>
      <c r="CB185" s="31" t="str">
        <f t="shared" si="241"/>
        <v/>
      </c>
      <c r="CC185" s="32" t="str">
        <f>IF($B185="","",(($AF185-BW185)/ABS($AF185-BW185))*Air!$D$14*CB185/2*(($AF185-BW185)^2)*$AI185*$C185)</f>
        <v/>
      </c>
      <c r="CD185" s="32" t="str">
        <f>IF($B185="","",(-BW185/ABS(BW185))*Air!$D$14*BY185/8*(BW185^2)*$AM185*$C185)</f>
        <v/>
      </c>
      <c r="CE185" s="32" t="str">
        <f>IF($B185="","",$AK185*$C185*$E185*Air!$D$14*Air!$I$10)</f>
        <v/>
      </c>
      <c r="CF185" s="32" t="str">
        <f t="shared" si="299"/>
        <v/>
      </c>
      <c r="CG185" s="32" t="str">
        <f t="shared" si="242"/>
        <v/>
      </c>
      <c r="CH185" s="32" t="str">
        <f t="shared" si="300"/>
        <v/>
      </c>
      <c r="CI185" s="254" t="str">
        <f t="shared" si="243"/>
        <v/>
      </c>
      <c r="CJ185" s="243"/>
      <c r="CK185" s="243"/>
      <c r="CL185" s="32" t="str">
        <f t="shared" si="244"/>
        <v/>
      </c>
      <c r="CM185" s="243" t="str">
        <f t="shared" si="245"/>
        <v/>
      </c>
      <c r="CN185" s="243" t="str">
        <f>IF($B185="","",IF(CI185="out",-(CM185*$I185*(2*ABS(CL185)/Air!$D$14)^0.5),(CM185*$I185*(2*ABS(CL185)/Air!$C$14)^0.5)))</f>
        <v/>
      </c>
      <c r="CO185" s="32" t="str">
        <f t="shared" si="246"/>
        <v/>
      </c>
      <c r="CP185" s="217" t="str">
        <f t="shared" si="301"/>
        <v/>
      </c>
      <c r="CQ185" s="31" t="str">
        <f t="shared" si="247"/>
        <v/>
      </c>
      <c r="CR185" s="251" t="str">
        <f>IF($B185="","",$AO185*ABS(CQ185)/Air!$M$8)</f>
        <v/>
      </c>
      <c r="CS185" s="31" t="str">
        <f t="shared" si="248"/>
        <v/>
      </c>
      <c r="CT185" s="251" t="str">
        <f>IF($B185="","",$AO185*ABS($AF185-CQ185)/Air!$M$8)</f>
        <v/>
      </c>
      <c r="CU185" s="31" t="str">
        <f t="shared" si="249"/>
        <v/>
      </c>
      <c r="CV185" s="31" t="str">
        <f t="shared" si="250"/>
        <v/>
      </c>
      <c r="CW185" s="32" t="str">
        <f>IF($B185="","",(($AF185-CQ185)/ABS($AF185-CQ185))*Air!$D$14*CV185/2*(($AF185-CQ185)^2)*$AI185*$C185)</f>
        <v/>
      </c>
      <c r="CX185" s="32" t="str">
        <f>IF($B185="","",(-CQ185/ABS(CQ185))*Air!$D$14*CS185/8*(CQ185^2)*$AM185*$C185)</f>
        <v/>
      </c>
      <c r="CY185" s="32" t="str">
        <f>IF($B185="","",$AK185*$C185*$E185*Air!$D$14*Air!$I$10)</f>
        <v/>
      </c>
      <c r="CZ185" s="32" t="str">
        <f t="shared" si="302"/>
        <v/>
      </c>
      <c r="DA185" s="32" t="str">
        <f t="shared" si="251"/>
        <v/>
      </c>
      <c r="DB185" s="32" t="str">
        <f t="shared" si="303"/>
        <v/>
      </c>
      <c r="DC185" s="254" t="str">
        <f t="shared" si="252"/>
        <v/>
      </c>
      <c r="DD185" s="243"/>
      <c r="DE185" s="243"/>
      <c r="DF185" s="32" t="str">
        <f t="shared" si="253"/>
        <v/>
      </c>
      <c r="DG185" s="243" t="str">
        <f t="shared" si="254"/>
        <v/>
      </c>
      <c r="DH185" s="243" t="str">
        <f>IF($B185="","",IF(DC185="out",-(DG185*$I185*(2*ABS(DF185)/Air!$D$14)^0.5),(DG185*$I185*(2*ABS(DF185)/Air!$C$14)^0.5)))</f>
        <v/>
      </c>
      <c r="DI185" s="32" t="str">
        <f t="shared" si="255"/>
        <v/>
      </c>
      <c r="DJ185" s="217" t="str">
        <f t="shared" si="304"/>
        <v/>
      </c>
      <c r="DK185" s="31" t="str">
        <f t="shared" si="256"/>
        <v/>
      </c>
      <c r="DL185" s="251" t="str">
        <f>IF($B185="","",$AO185*ABS(DK185)/Air!$M$8)</f>
        <v/>
      </c>
      <c r="DM185" s="31" t="str">
        <f t="shared" si="257"/>
        <v/>
      </c>
      <c r="DN185" s="251" t="str">
        <f>IF($B185="","",$AO185*ABS($AF185-DK185)/Air!$M$8)</f>
        <v/>
      </c>
      <c r="DO185" s="31" t="str">
        <f t="shared" si="258"/>
        <v/>
      </c>
      <c r="DP185" s="31" t="str">
        <f t="shared" si="259"/>
        <v/>
      </c>
      <c r="DQ185" s="32" t="str">
        <f>IF($B185="","",(($AF185-DK185)/ABS($AF185-DK185))*Air!$D$14*DP185/2*(($AF185-DK185)^2)*$AI185*$C185)</f>
        <v/>
      </c>
      <c r="DR185" s="32" t="str">
        <f>IF($B185="","",(-DK185/ABS(DK185))*Air!$D$14*DM185/8*(DK185^2)*$AM185*$C185)</f>
        <v/>
      </c>
      <c r="DS185" s="32" t="str">
        <f>IF($B185="","",$AK185*$C185*$E185*Air!$D$14*Air!$I$10)</f>
        <v/>
      </c>
      <c r="DT185" s="32" t="str">
        <f t="shared" si="305"/>
        <v/>
      </c>
      <c r="DU185" s="32" t="str">
        <f t="shared" si="260"/>
        <v/>
      </c>
      <c r="DV185" s="32" t="str">
        <f t="shared" si="306"/>
        <v/>
      </c>
      <c r="DW185" s="254" t="str">
        <f t="shared" si="261"/>
        <v/>
      </c>
      <c r="DX185" s="243"/>
      <c r="DY185" s="243"/>
      <c r="DZ185" s="32" t="str">
        <f t="shared" si="262"/>
        <v/>
      </c>
      <c r="EA185" s="243" t="str">
        <f t="shared" si="263"/>
        <v/>
      </c>
      <c r="EB185" s="243" t="str">
        <f>IF($B185="","",IF(DW185="out",-(EA185*$I185*(2*ABS(DZ185)/Air!$D$14)^0.5),(EA185*$I185*(2*ABS(DZ185)/Air!$C$14)^0.5)))</f>
        <v/>
      </c>
      <c r="EC185" s="32" t="str">
        <f t="shared" si="264"/>
        <v/>
      </c>
      <c r="ED185" s="217" t="str">
        <f t="shared" si="307"/>
        <v/>
      </c>
      <c r="EE185" s="31" t="str">
        <f t="shared" si="265"/>
        <v/>
      </c>
      <c r="EF185" s="251" t="str">
        <f>IF($B185="","",$AO185*ABS(EE185)/Air!$M$8)</f>
        <v/>
      </c>
      <c r="EG185" s="31" t="str">
        <f t="shared" si="266"/>
        <v/>
      </c>
      <c r="EH185" s="251" t="str">
        <f>IF($B185="","",$AO185*ABS($AF185-EE185)/Air!$M$8)</f>
        <v/>
      </c>
      <c r="EI185" s="31" t="str">
        <f t="shared" si="267"/>
        <v/>
      </c>
      <c r="EJ185" s="31" t="str">
        <f t="shared" si="268"/>
        <v/>
      </c>
      <c r="EK185" s="32" t="str">
        <f>IF($B185="","",(($AF185-EE185)/ABS($AF185-EE185))*Air!$D$14*EJ185/2*(($AF185-EE185)^2)*$AI185*$C185)</f>
        <v/>
      </c>
      <c r="EL185" s="32" t="str">
        <f>IF($B185="","",(-EE185/ABS(EE185))*Air!$D$14*EG185/8*(EE185^2)*$AM185*$C185)</f>
        <v/>
      </c>
      <c r="EM185" s="32" t="str">
        <f>IF($B185="","",$AK185*$C185*$E185*Air!$D$14*Air!$I$10)</f>
        <v/>
      </c>
      <c r="EN185" s="32" t="str">
        <f t="shared" si="308"/>
        <v/>
      </c>
      <c r="EO185" s="32" t="str">
        <f t="shared" si="269"/>
        <v/>
      </c>
      <c r="EP185" s="32" t="str">
        <f t="shared" si="309"/>
        <v/>
      </c>
      <c r="EQ185" s="254" t="str">
        <f t="shared" si="270"/>
        <v/>
      </c>
      <c r="ER185" s="243"/>
      <c r="ES185" s="243"/>
      <c r="ET185" s="32" t="str">
        <f t="shared" si="271"/>
        <v/>
      </c>
      <c r="EU185" s="243" t="str">
        <f t="shared" si="272"/>
        <v/>
      </c>
      <c r="EV185" s="243" t="str">
        <f>IF($B185="","",IF(EQ185="out",-(EU185*$I185*(2*ABS(ET185)/Air!$D$14)^0.5),(EU185*$I185*(2*ABS(ET185)/Air!$C$14)^0.5)))</f>
        <v/>
      </c>
      <c r="EW185" s="32" t="str">
        <f t="shared" si="273"/>
        <v/>
      </c>
      <c r="EX185" s="259" t="str">
        <f t="shared" si="310"/>
        <v/>
      </c>
    </row>
    <row r="186" spans="1:154" customFormat="1" x14ac:dyDescent="0.2">
      <c r="A186" s="61"/>
      <c r="B186" s="247"/>
      <c r="C186" s="247"/>
      <c r="D186" s="247"/>
      <c r="E186" s="247"/>
      <c r="F186" s="247"/>
      <c r="G186" s="239"/>
      <c r="H186" s="239"/>
      <c r="I186" s="239"/>
      <c r="J186" s="239"/>
      <c r="K186" s="239"/>
      <c r="L186" s="62"/>
      <c r="M186" s="247"/>
      <c r="N186" s="247"/>
      <c r="O186" s="63"/>
      <c r="P186" s="92" t="str">
        <f t="shared" si="274"/>
        <v/>
      </c>
      <c r="Q186" s="93" t="str">
        <f t="shared" si="227"/>
        <v/>
      </c>
      <c r="R186" s="99" t="str">
        <f t="shared" si="275"/>
        <v/>
      </c>
      <c r="S186" s="100" t="str">
        <f t="shared" si="276"/>
        <v/>
      </c>
      <c r="T186" s="95" t="str">
        <f t="shared" si="277"/>
        <v/>
      </c>
      <c r="U186" s="231"/>
      <c r="V186" s="124" t="str">
        <f t="shared" si="278"/>
        <v/>
      </c>
      <c r="W186" s="125" t="str">
        <f t="shared" si="222"/>
        <v/>
      </c>
      <c r="X186" s="126" t="str">
        <f t="shared" si="279"/>
        <v/>
      </c>
      <c r="Y186" s="126" t="str">
        <f>IF($B186="","",VLOOKUP(X186,Depth!$A$4:$B$1004,2,1))</f>
        <v/>
      </c>
      <c r="Z186" s="127" t="str">
        <f t="shared" si="223"/>
        <v/>
      </c>
      <c r="AA186" s="128" t="str">
        <f t="shared" si="224"/>
        <v/>
      </c>
      <c r="AB186" s="129" t="str">
        <f t="shared" si="280"/>
        <v/>
      </c>
      <c r="AC186" s="129" t="str">
        <f t="shared" si="225"/>
        <v/>
      </c>
      <c r="AD186" s="31" t="str">
        <f t="shared" si="281"/>
        <v/>
      </c>
      <c r="AE186" s="128" t="str">
        <f t="shared" si="282"/>
        <v/>
      </c>
      <c r="AF186" s="130" t="str">
        <f t="shared" si="283"/>
        <v/>
      </c>
      <c r="AG186" s="122" t="str">
        <f t="shared" si="284"/>
        <v/>
      </c>
      <c r="AH186" s="131" t="str">
        <f t="shared" si="226"/>
        <v/>
      </c>
      <c r="AI186" s="132" t="str">
        <f t="shared" si="285"/>
        <v/>
      </c>
      <c r="AJ186" s="128"/>
      <c r="AK186" s="159" t="str">
        <f t="shared" si="286"/>
        <v/>
      </c>
      <c r="AL186" s="128" t="str">
        <f t="shared" si="287"/>
        <v/>
      </c>
      <c r="AM186" s="128" t="str">
        <f t="shared" si="288"/>
        <v/>
      </c>
      <c r="AN186" s="128" t="str">
        <f t="shared" si="289"/>
        <v/>
      </c>
      <c r="AO186" s="128" t="str">
        <f t="shared" si="228"/>
        <v/>
      </c>
      <c r="AP186" s="160" t="str">
        <f t="shared" si="290"/>
        <v/>
      </c>
      <c r="AQ186" s="31"/>
      <c r="AR186" s="174" t="str">
        <f>IF($B186="","",Air!$C$17*((J186-K186)/10)^Air!$C$28)</f>
        <v/>
      </c>
      <c r="AS186" s="36" t="str">
        <f>IF($B186="","",IF(E$8=B186,E$7,Air!$C$14/2*AR186^2))</f>
        <v/>
      </c>
      <c r="AT186" s="32" t="str">
        <f t="shared" si="291"/>
        <v/>
      </c>
      <c r="AU186" s="32" t="str">
        <f t="shared" si="292"/>
        <v/>
      </c>
      <c r="AV186" s="32" t="str">
        <f>IF($B186="","",Air!$I$11-AU186*Air!$C$14*Air!$I$10-AS186)</f>
        <v/>
      </c>
      <c r="AW186" s="175" t="str">
        <f t="shared" si="293"/>
        <v/>
      </c>
      <c r="AX186" s="175" t="str">
        <f>IF($B186="","",AW186*Air!$C$14*Air!$I$10)</f>
        <v/>
      </c>
      <c r="AY186" s="176" t="str">
        <f>IF($B186="","",AW186*Air!$D$14*Air!$I$10)</f>
        <v/>
      </c>
      <c r="AZ186" s="62"/>
      <c r="BA186" s="250" t="str">
        <f t="shared" si="229"/>
        <v/>
      </c>
      <c r="BB186" s="128" t="str">
        <f t="shared" si="294"/>
        <v/>
      </c>
      <c r="BC186" s="31" t="str">
        <f t="shared" si="295"/>
        <v/>
      </c>
      <c r="BD186" s="251" t="str">
        <f>IF($B186="","",$AO186*ABS(BC186)/Air!$M$8)</f>
        <v/>
      </c>
      <c r="BE186" s="31" t="str">
        <f t="shared" si="230"/>
        <v/>
      </c>
      <c r="BF186" s="251" t="str">
        <f>IF($B186="","",$AO186*ABS($AF186-BC186)/Air!$M$8)</f>
        <v/>
      </c>
      <c r="BG186" s="31" t="str">
        <f t="shared" si="231"/>
        <v/>
      </c>
      <c r="BH186" s="252" t="str">
        <f t="shared" si="232"/>
        <v/>
      </c>
      <c r="BI186" s="32" t="str">
        <f>IF($B186="","",(($AF186-BC186)/ABS($AF186-BC186))*Air!$D$14*BH186/2*(($AF186-BC186)^2)*$AI186*$C186)</f>
        <v/>
      </c>
      <c r="BJ186" s="32" t="str">
        <f>IF($B186="","",(-BC186/ABS(BC186))*Air!$D$14*BE186/8*(BC186^2)*$AM186*$C186)</f>
        <v/>
      </c>
      <c r="BK186" s="32" t="str">
        <f>IF($B186="","",$AK186*$C186*$E186*Air!$D$14*Air!$I$10)</f>
        <v/>
      </c>
      <c r="BL186" s="32" t="str">
        <f t="shared" si="296"/>
        <v/>
      </c>
      <c r="BM186" s="32" t="str">
        <f t="shared" si="233"/>
        <v/>
      </c>
      <c r="BN186" s="32" t="str">
        <f t="shared" si="297"/>
        <v/>
      </c>
      <c r="BO186" s="254" t="str">
        <f t="shared" si="234"/>
        <v/>
      </c>
      <c r="BP186" s="243"/>
      <c r="BQ186" s="243"/>
      <c r="BR186" s="32" t="str">
        <f t="shared" si="235"/>
        <v/>
      </c>
      <c r="BS186" s="243" t="str">
        <f t="shared" si="236"/>
        <v/>
      </c>
      <c r="BT186" s="243" t="str">
        <f>IF($B186="","",IF(BO186="out",-(BS186*$I186*(2*ABS(BR186)/Air!$D$14)^0.5),(BS186*$I186*(2*ABS(BR186)/Air!$C$14)^0.5)))</f>
        <v/>
      </c>
      <c r="BU186" s="32" t="str">
        <f t="shared" si="237"/>
        <v/>
      </c>
      <c r="BV186" s="217" t="str">
        <f t="shared" si="298"/>
        <v/>
      </c>
      <c r="BW186" s="31" t="str">
        <f t="shared" si="238"/>
        <v/>
      </c>
      <c r="BX186" s="251" t="str">
        <f>IF($B186="","",$AO186*ABS(BW186)/Air!$M$8)</f>
        <v/>
      </c>
      <c r="BY186" s="31" t="str">
        <f t="shared" si="239"/>
        <v/>
      </c>
      <c r="BZ186" s="251" t="str">
        <f>IF($B186="","",$AO186*ABS($AF186-BW186)/Air!$M$8)</f>
        <v/>
      </c>
      <c r="CA186" s="31" t="str">
        <f t="shared" si="240"/>
        <v/>
      </c>
      <c r="CB186" s="31" t="str">
        <f t="shared" si="241"/>
        <v/>
      </c>
      <c r="CC186" s="32" t="str">
        <f>IF($B186="","",(($AF186-BW186)/ABS($AF186-BW186))*Air!$D$14*CB186/2*(($AF186-BW186)^2)*$AI186*$C186)</f>
        <v/>
      </c>
      <c r="CD186" s="32" t="str">
        <f>IF($B186="","",(-BW186/ABS(BW186))*Air!$D$14*BY186/8*(BW186^2)*$AM186*$C186)</f>
        <v/>
      </c>
      <c r="CE186" s="32" t="str">
        <f>IF($B186="","",$AK186*$C186*$E186*Air!$D$14*Air!$I$10)</f>
        <v/>
      </c>
      <c r="CF186" s="32" t="str">
        <f t="shared" si="299"/>
        <v/>
      </c>
      <c r="CG186" s="32" t="str">
        <f t="shared" si="242"/>
        <v/>
      </c>
      <c r="CH186" s="32" t="str">
        <f t="shared" si="300"/>
        <v/>
      </c>
      <c r="CI186" s="254" t="str">
        <f t="shared" si="243"/>
        <v/>
      </c>
      <c r="CJ186" s="243"/>
      <c r="CK186" s="243"/>
      <c r="CL186" s="32" t="str">
        <f t="shared" si="244"/>
        <v/>
      </c>
      <c r="CM186" s="243" t="str">
        <f t="shared" si="245"/>
        <v/>
      </c>
      <c r="CN186" s="243" t="str">
        <f>IF($B186="","",IF(CI186="out",-(CM186*$I186*(2*ABS(CL186)/Air!$D$14)^0.5),(CM186*$I186*(2*ABS(CL186)/Air!$C$14)^0.5)))</f>
        <v/>
      </c>
      <c r="CO186" s="32" t="str">
        <f t="shared" si="246"/>
        <v/>
      </c>
      <c r="CP186" s="217" t="str">
        <f t="shared" si="301"/>
        <v/>
      </c>
      <c r="CQ186" s="31" t="str">
        <f t="shared" si="247"/>
        <v/>
      </c>
      <c r="CR186" s="251" t="str">
        <f>IF($B186="","",$AO186*ABS(CQ186)/Air!$M$8)</f>
        <v/>
      </c>
      <c r="CS186" s="31" t="str">
        <f t="shared" si="248"/>
        <v/>
      </c>
      <c r="CT186" s="251" t="str">
        <f>IF($B186="","",$AO186*ABS($AF186-CQ186)/Air!$M$8)</f>
        <v/>
      </c>
      <c r="CU186" s="31" t="str">
        <f t="shared" si="249"/>
        <v/>
      </c>
      <c r="CV186" s="31" t="str">
        <f t="shared" si="250"/>
        <v/>
      </c>
      <c r="CW186" s="32" t="str">
        <f>IF($B186="","",(($AF186-CQ186)/ABS($AF186-CQ186))*Air!$D$14*CV186/2*(($AF186-CQ186)^2)*$AI186*$C186)</f>
        <v/>
      </c>
      <c r="CX186" s="32" t="str">
        <f>IF($B186="","",(-CQ186/ABS(CQ186))*Air!$D$14*CS186/8*(CQ186^2)*$AM186*$C186)</f>
        <v/>
      </c>
      <c r="CY186" s="32" t="str">
        <f>IF($B186="","",$AK186*$C186*$E186*Air!$D$14*Air!$I$10)</f>
        <v/>
      </c>
      <c r="CZ186" s="32" t="str">
        <f t="shared" si="302"/>
        <v/>
      </c>
      <c r="DA186" s="32" t="str">
        <f t="shared" si="251"/>
        <v/>
      </c>
      <c r="DB186" s="32" t="str">
        <f t="shared" si="303"/>
        <v/>
      </c>
      <c r="DC186" s="254" t="str">
        <f t="shared" si="252"/>
        <v/>
      </c>
      <c r="DD186" s="243"/>
      <c r="DE186" s="243"/>
      <c r="DF186" s="32" t="str">
        <f t="shared" si="253"/>
        <v/>
      </c>
      <c r="DG186" s="243" t="str">
        <f t="shared" si="254"/>
        <v/>
      </c>
      <c r="DH186" s="243" t="str">
        <f>IF($B186="","",IF(DC186="out",-(DG186*$I186*(2*ABS(DF186)/Air!$D$14)^0.5),(DG186*$I186*(2*ABS(DF186)/Air!$C$14)^0.5)))</f>
        <v/>
      </c>
      <c r="DI186" s="32" t="str">
        <f t="shared" si="255"/>
        <v/>
      </c>
      <c r="DJ186" s="217" t="str">
        <f t="shared" si="304"/>
        <v/>
      </c>
      <c r="DK186" s="31" t="str">
        <f t="shared" si="256"/>
        <v/>
      </c>
      <c r="DL186" s="251" t="str">
        <f>IF($B186="","",$AO186*ABS(DK186)/Air!$M$8)</f>
        <v/>
      </c>
      <c r="DM186" s="31" t="str">
        <f t="shared" si="257"/>
        <v/>
      </c>
      <c r="DN186" s="251" t="str">
        <f>IF($B186="","",$AO186*ABS($AF186-DK186)/Air!$M$8)</f>
        <v/>
      </c>
      <c r="DO186" s="31" t="str">
        <f t="shared" si="258"/>
        <v/>
      </c>
      <c r="DP186" s="31" t="str">
        <f t="shared" si="259"/>
        <v/>
      </c>
      <c r="DQ186" s="32" t="str">
        <f>IF($B186="","",(($AF186-DK186)/ABS($AF186-DK186))*Air!$D$14*DP186/2*(($AF186-DK186)^2)*$AI186*$C186)</f>
        <v/>
      </c>
      <c r="DR186" s="32" t="str">
        <f>IF($B186="","",(-DK186/ABS(DK186))*Air!$D$14*DM186/8*(DK186^2)*$AM186*$C186)</f>
        <v/>
      </c>
      <c r="DS186" s="32" t="str">
        <f>IF($B186="","",$AK186*$C186*$E186*Air!$D$14*Air!$I$10)</f>
        <v/>
      </c>
      <c r="DT186" s="32" t="str">
        <f t="shared" si="305"/>
        <v/>
      </c>
      <c r="DU186" s="32" t="str">
        <f t="shared" si="260"/>
        <v/>
      </c>
      <c r="DV186" s="32" t="str">
        <f t="shared" si="306"/>
        <v/>
      </c>
      <c r="DW186" s="254" t="str">
        <f t="shared" si="261"/>
        <v/>
      </c>
      <c r="DX186" s="243"/>
      <c r="DY186" s="243"/>
      <c r="DZ186" s="32" t="str">
        <f t="shared" si="262"/>
        <v/>
      </c>
      <c r="EA186" s="243" t="str">
        <f t="shared" si="263"/>
        <v/>
      </c>
      <c r="EB186" s="243" t="str">
        <f>IF($B186="","",IF(DW186="out",-(EA186*$I186*(2*ABS(DZ186)/Air!$D$14)^0.5),(EA186*$I186*(2*ABS(DZ186)/Air!$C$14)^0.5)))</f>
        <v/>
      </c>
      <c r="EC186" s="32" t="str">
        <f t="shared" si="264"/>
        <v/>
      </c>
      <c r="ED186" s="217" t="str">
        <f t="shared" si="307"/>
        <v/>
      </c>
      <c r="EE186" s="31" t="str">
        <f t="shared" si="265"/>
        <v/>
      </c>
      <c r="EF186" s="251" t="str">
        <f>IF($B186="","",$AO186*ABS(EE186)/Air!$M$8)</f>
        <v/>
      </c>
      <c r="EG186" s="31" t="str">
        <f t="shared" si="266"/>
        <v/>
      </c>
      <c r="EH186" s="251" t="str">
        <f>IF($B186="","",$AO186*ABS($AF186-EE186)/Air!$M$8)</f>
        <v/>
      </c>
      <c r="EI186" s="31" t="str">
        <f t="shared" si="267"/>
        <v/>
      </c>
      <c r="EJ186" s="31" t="str">
        <f t="shared" si="268"/>
        <v/>
      </c>
      <c r="EK186" s="32" t="str">
        <f>IF($B186="","",(($AF186-EE186)/ABS($AF186-EE186))*Air!$D$14*EJ186/2*(($AF186-EE186)^2)*$AI186*$C186)</f>
        <v/>
      </c>
      <c r="EL186" s="32" t="str">
        <f>IF($B186="","",(-EE186/ABS(EE186))*Air!$D$14*EG186/8*(EE186^2)*$AM186*$C186)</f>
        <v/>
      </c>
      <c r="EM186" s="32" t="str">
        <f>IF($B186="","",$AK186*$C186*$E186*Air!$D$14*Air!$I$10)</f>
        <v/>
      </c>
      <c r="EN186" s="32" t="str">
        <f t="shared" si="308"/>
        <v/>
      </c>
      <c r="EO186" s="32" t="str">
        <f t="shared" si="269"/>
        <v/>
      </c>
      <c r="EP186" s="32" t="str">
        <f t="shared" si="309"/>
        <v/>
      </c>
      <c r="EQ186" s="254" t="str">
        <f t="shared" si="270"/>
        <v/>
      </c>
      <c r="ER186" s="243"/>
      <c r="ES186" s="243"/>
      <c r="ET186" s="32" t="str">
        <f t="shared" si="271"/>
        <v/>
      </c>
      <c r="EU186" s="243" t="str">
        <f t="shared" si="272"/>
        <v/>
      </c>
      <c r="EV186" s="243" t="str">
        <f>IF($B186="","",IF(EQ186="out",-(EU186*$I186*(2*ABS(ET186)/Air!$D$14)^0.5),(EU186*$I186*(2*ABS(ET186)/Air!$C$14)^0.5)))</f>
        <v/>
      </c>
      <c r="EW186" s="32" t="str">
        <f t="shared" si="273"/>
        <v/>
      </c>
      <c r="EX186" s="259" t="str">
        <f t="shared" si="310"/>
        <v/>
      </c>
    </row>
    <row r="187" spans="1:154" customFormat="1" x14ac:dyDescent="0.2">
      <c r="A187" s="61"/>
      <c r="B187" s="247"/>
      <c r="C187" s="247"/>
      <c r="D187" s="247"/>
      <c r="E187" s="247"/>
      <c r="F187" s="247"/>
      <c r="G187" s="239"/>
      <c r="H187" s="239"/>
      <c r="I187" s="239"/>
      <c r="J187" s="239"/>
      <c r="K187" s="239"/>
      <c r="L187" s="62"/>
      <c r="M187" s="247"/>
      <c r="N187" s="247"/>
      <c r="O187" s="63"/>
      <c r="P187" s="92" t="str">
        <f t="shared" si="274"/>
        <v/>
      </c>
      <c r="Q187" s="93" t="str">
        <f t="shared" si="227"/>
        <v/>
      </c>
      <c r="R187" s="99" t="str">
        <f t="shared" si="275"/>
        <v/>
      </c>
      <c r="S187" s="100" t="str">
        <f t="shared" si="276"/>
        <v/>
      </c>
      <c r="T187" s="95" t="str">
        <f t="shared" si="277"/>
        <v/>
      </c>
      <c r="U187" s="231"/>
      <c r="V187" s="124" t="str">
        <f t="shared" si="278"/>
        <v/>
      </c>
      <c r="W187" s="125" t="str">
        <f t="shared" si="222"/>
        <v/>
      </c>
      <c r="X187" s="126" t="str">
        <f t="shared" si="279"/>
        <v/>
      </c>
      <c r="Y187" s="126" t="str">
        <f>IF($B187="","",VLOOKUP(X187,Depth!$A$4:$B$1004,2,1))</f>
        <v/>
      </c>
      <c r="Z187" s="127" t="str">
        <f t="shared" si="223"/>
        <v/>
      </c>
      <c r="AA187" s="128" t="str">
        <f t="shared" si="224"/>
        <v/>
      </c>
      <c r="AB187" s="129" t="str">
        <f t="shared" si="280"/>
        <v/>
      </c>
      <c r="AC187" s="129" t="str">
        <f t="shared" si="225"/>
        <v/>
      </c>
      <c r="AD187" s="31" t="str">
        <f t="shared" si="281"/>
        <v/>
      </c>
      <c r="AE187" s="128" t="str">
        <f t="shared" si="282"/>
        <v/>
      </c>
      <c r="AF187" s="130" t="str">
        <f t="shared" si="283"/>
        <v/>
      </c>
      <c r="AG187" s="122" t="str">
        <f t="shared" si="284"/>
        <v/>
      </c>
      <c r="AH187" s="131" t="str">
        <f t="shared" si="226"/>
        <v/>
      </c>
      <c r="AI187" s="132" t="str">
        <f t="shared" si="285"/>
        <v/>
      </c>
      <c r="AJ187" s="128"/>
      <c r="AK187" s="159" t="str">
        <f t="shared" si="286"/>
        <v/>
      </c>
      <c r="AL187" s="128" t="str">
        <f t="shared" si="287"/>
        <v/>
      </c>
      <c r="AM187" s="128" t="str">
        <f t="shared" si="288"/>
        <v/>
      </c>
      <c r="AN187" s="128" t="str">
        <f t="shared" si="289"/>
        <v/>
      </c>
      <c r="AO187" s="128" t="str">
        <f t="shared" si="228"/>
        <v/>
      </c>
      <c r="AP187" s="160" t="str">
        <f t="shared" si="290"/>
        <v/>
      </c>
      <c r="AQ187" s="31"/>
      <c r="AR187" s="174" t="str">
        <f>IF($B187="","",Air!$C$17*((J187-K187)/10)^Air!$C$28)</f>
        <v/>
      </c>
      <c r="AS187" s="36" t="str">
        <f>IF($B187="","",IF(E$8=B187,E$7,Air!$C$14/2*AR187^2))</f>
        <v/>
      </c>
      <c r="AT187" s="32" t="str">
        <f t="shared" si="291"/>
        <v/>
      </c>
      <c r="AU187" s="32" t="str">
        <f t="shared" si="292"/>
        <v/>
      </c>
      <c r="AV187" s="32" t="str">
        <f>IF($B187="","",Air!$I$11-AU187*Air!$C$14*Air!$I$10-AS187)</f>
        <v/>
      </c>
      <c r="AW187" s="175" t="str">
        <f t="shared" si="293"/>
        <v/>
      </c>
      <c r="AX187" s="175" t="str">
        <f>IF($B187="","",AW187*Air!$C$14*Air!$I$10)</f>
        <v/>
      </c>
      <c r="AY187" s="176" t="str">
        <f>IF($B187="","",AW187*Air!$D$14*Air!$I$10)</f>
        <v/>
      </c>
      <c r="AZ187" s="62"/>
      <c r="BA187" s="250" t="str">
        <f t="shared" si="229"/>
        <v/>
      </c>
      <c r="BB187" s="128" t="str">
        <f t="shared" si="294"/>
        <v/>
      </c>
      <c r="BC187" s="31" t="str">
        <f t="shared" si="295"/>
        <v/>
      </c>
      <c r="BD187" s="251" t="str">
        <f>IF($B187="","",$AO187*ABS(BC187)/Air!$M$8)</f>
        <v/>
      </c>
      <c r="BE187" s="31" t="str">
        <f t="shared" si="230"/>
        <v/>
      </c>
      <c r="BF187" s="251" t="str">
        <f>IF($B187="","",$AO187*ABS($AF187-BC187)/Air!$M$8)</f>
        <v/>
      </c>
      <c r="BG187" s="31" t="str">
        <f t="shared" si="231"/>
        <v/>
      </c>
      <c r="BH187" s="252" t="str">
        <f t="shared" si="232"/>
        <v/>
      </c>
      <c r="BI187" s="32" t="str">
        <f>IF($B187="","",(($AF187-BC187)/ABS($AF187-BC187))*Air!$D$14*BH187/2*(($AF187-BC187)^2)*$AI187*$C187)</f>
        <v/>
      </c>
      <c r="BJ187" s="32" t="str">
        <f>IF($B187="","",(-BC187/ABS(BC187))*Air!$D$14*BE187/8*(BC187^2)*$AM187*$C187)</f>
        <v/>
      </c>
      <c r="BK187" s="32" t="str">
        <f>IF($B187="","",$AK187*$C187*$E187*Air!$D$14*Air!$I$10)</f>
        <v/>
      </c>
      <c r="BL187" s="32" t="str">
        <f t="shared" si="296"/>
        <v/>
      </c>
      <c r="BM187" s="32" t="str">
        <f t="shared" si="233"/>
        <v/>
      </c>
      <c r="BN187" s="32" t="str">
        <f t="shared" si="297"/>
        <v/>
      </c>
      <c r="BO187" s="254" t="str">
        <f t="shared" si="234"/>
        <v/>
      </c>
      <c r="BP187" s="243"/>
      <c r="BQ187" s="243"/>
      <c r="BR187" s="32" t="str">
        <f t="shared" si="235"/>
        <v/>
      </c>
      <c r="BS187" s="243" t="str">
        <f t="shared" si="236"/>
        <v/>
      </c>
      <c r="BT187" s="243" t="str">
        <f>IF($B187="","",IF(BO187="out",-(BS187*$I187*(2*ABS(BR187)/Air!$D$14)^0.5),(BS187*$I187*(2*ABS(BR187)/Air!$C$14)^0.5)))</f>
        <v/>
      </c>
      <c r="BU187" s="32" t="str">
        <f t="shared" si="237"/>
        <v/>
      </c>
      <c r="BV187" s="217" t="str">
        <f t="shared" si="298"/>
        <v/>
      </c>
      <c r="BW187" s="31" t="str">
        <f t="shared" si="238"/>
        <v/>
      </c>
      <c r="BX187" s="251" t="str">
        <f>IF($B187="","",$AO187*ABS(BW187)/Air!$M$8)</f>
        <v/>
      </c>
      <c r="BY187" s="31" t="str">
        <f t="shared" si="239"/>
        <v/>
      </c>
      <c r="BZ187" s="251" t="str">
        <f>IF($B187="","",$AO187*ABS($AF187-BW187)/Air!$M$8)</f>
        <v/>
      </c>
      <c r="CA187" s="31" t="str">
        <f t="shared" si="240"/>
        <v/>
      </c>
      <c r="CB187" s="31" t="str">
        <f t="shared" si="241"/>
        <v/>
      </c>
      <c r="CC187" s="32" t="str">
        <f>IF($B187="","",(($AF187-BW187)/ABS($AF187-BW187))*Air!$D$14*CB187/2*(($AF187-BW187)^2)*$AI187*$C187)</f>
        <v/>
      </c>
      <c r="CD187" s="32" t="str">
        <f>IF($B187="","",(-BW187/ABS(BW187))*Air!$D$14*BY187/8*(BW187^2)*$AM187*$C187)</f>
        <v/>
      </c>
      <c r="CE187" s="32" t="str">
        <f>IF($B187="","",$AK187*$C187*$E187*Air!$D$14*Air!$I$10)</f>
        <v/>
      </c>
      <c r="CF187" s="32" t="str">
        <f t="shared" si="299"/>
        <v/>
      </c>
      <c r="CG187" s="32" t="str">
        <f t="shared" si="242"/>
        <v/>
      </c>
      <c r="CH187" s="32" t="str">
        <f t="shared" si="300"/>
        <v/>
      </c>
      <c r="CI187" s="254" t="str">
        <f t="shared" si="243"/>
        <v/>
      </c>
      <c r="CJ187" s="243"/>
      <c r="CK187" s="243"/>
      <c r="CL187" s="32" t="str">
        <f t="shared" si="244"/>
        <v/>
      </c>
      <c r="CM187" s="243" t="str">
        <f t="shared" si="245"/>
        <v/>
      </c>
      <c r="CN187" s="243" t="str">
        <f>IF($B187="","",IF(CI187="out",-(CM187*$I187*(2*ABS(CL187)/Air!$D$14)^0.5),(CM187*$I187*(2*ABS(CL187)/Air!$C$14)^0.5)))</f>
        <v/>
      </c>
      <c r="CO187" s="32" t="str">
        <f t="shared" si="246"/>
        <v/>
      </c>
      <c r="CP187" s="217" t="str">
        <f t="shared" si="301"/>
        <v/>
      </c>
      <c r="CQ187" s="31" t="str">
        <f t="shared" si="247"/>
        <v/>
      </c>
      <c r="CR187" s="251" t="str">
        <f>IF($B187="","",$AO187*ABS(CQ187)/Air!$M$8)</f>
        <v/>
      </c>
      <c r="CS187" s="31" t="str">
        <f t="shared" si="248"/>
        <v/>
      </c>
      <c r="CT187" s="251" t="str">
        <f>IF($B187="","",$AO187*ABS($AF187-CQ187)/Air!$M$8)</f>
        <v/>
      </c>
      <c r="CU187" s="31" t="str">
        <f t="shared" si="249"/>
        <v/>
      </c>
      <c r="CV187" s="31" t="str">
        <f t="shared" si="250"/>
        <v/>
      </c>
      <c r="CW187" s="32" t="str">
        <f>IF($B187="","",(($AF187-CQ187)/ABS($AF187-CQ187))*Air!$D$14*CV187/2*(($AF187-CQ187)^2)*$AI187*$C187)</f>
        <v/>
      </c>
      <c r="CX187" s="32" t="str">
        <f>IF($B187="","",(-CQ187/ABS(CQ187))*Air!$D$14*CS187/8*(CQ187^2)*$AM187*$C187)</f>
        <v/>
      </c>
      <c r="CY187" s="32" t="str">
        <f>IF($B187="","",$AK187*$C187*$E187*Air!$D$14*Air!$I$10)</f>
        <v/>
      </c>
      <c r="CZ187" s="32" t="str">
        <f t="shared" si="302"/>
        <v/>
      </c>
      <c r="DA187" s="32" t="str">
        <f t="shared" si="251"/>
        <v/>
      </c>
      <c r="DB187" s="32" t="str">
        <f t="shared" si="303"/>
        <v/>
      </c>
      <c r="DC187" s="254" t="str">
        <f t="shared" si="252"/>
        <v/>
      </c>
      <c r="DD187" s="243"/>
      <c r="DE187" s="243"/>
      <c r="DF187" s="32" t="str">
        <f t="shared" si="253"/>
        <v/>
      </c>
      <c r="DG187" s="243" t="str">
        <f t="shared" si="254"/>
        <v/>
      </c>
      <c r="DH187" s="243" t="str">
        <f>IF($B187="","",IF(DC187="out",-(DG187*$I187*(2*ABS(DF187)/Air!$D$14)^0.5),(DG187*$I187*(2*ABS(DF187)/Air!$C$14)^0.5)))</f>
        <v/>
      </c>
      <c r="DI187" s="32" t="str">
        <f t="shared" si="255"/>
        <v/>
      </c>
      <c r="DJ187" s="217" t="str">
        <f t="shared" si="304"/>
        <v/>
      </c>
      <c r="DK187" s="31" t="str">
        <f t="shared" si="256"/>
        <v/>
      </c>
      <c r="DL187" s="251" t="str">
        <f>IF($B187="","",$AO187*ABS(DK187)/Air!$M$8)</f>
        <v/>
      </c>
      <c r="DM187" s="31" t="str">
        <f t="shared" si="257"/>
        <v/>
      </c>
      <c r="DN187" s="251" t="str">
        <f>IF($B187="","",$AO187*ABS($AF187-DK187)/Air!$M$8)</f>
        <v/>
      </c>
      <c r="DO187" s="31" t="str">
        <f t="shared" si="258"/>
        <v/>
      </c>
      <c r="DP187" s="31" t="str">
        <f t="shared" si="259"/>
        <v/>
      </c>
      <c r="DQ187" s="32" t="str">
        <f>IF($B187="","",(($AF187-DK187)/ABS($AF187-DK187))*Air!$D$14*DP187/2*(($AF187-DK187)^2)*$AI187*$C187)</f>
        <v/>
      </c>
      <c r="DR187" s="32" t="str">
        <f>IF($B187="","",(-DK187/ABS(DK187))*Air!$D$14*DM187/8*(DK187^2)*$AM187*$C187)</f>
        <v/>
      </c>
      <c r="DS187" s="32" t="str">
        <f>IF($B187="","",$AK187*$C187*$E187*Air!$D$14*Air!$I$10)</f>
        <v/>
      </c>
      <c r="DT187" s="32" t="str">
        <f t="shared" si="305"/>
        <v/>
      </c>
      <c r="DU187" s="32" t="str">
        <f t="shared" si="260"/>
        <v/>
      </c>
      <c r="DV187" s="32" t="str">
        <f t="shared" si="306"/>
        <v/>
      </c>
      <c r="DW187" s="254" t="str">
        <f t="shared" si="261"/>
        <v/>
      </c>
      <c r="DX187" s="243"/>
      <c r="DY187" s="243"/>
      <c r="DZ187" s="32" t="str">
        <f t="shared" si="262"/>
        <v/>
      </c>
      <c r="EA187" s="243" t="str">
        <f t="shared" si="263"/>
        <v/>
      </c>
      <c r="EB187" s="243" t="str">
        <f>IF($B187="","",IF(DW187="out",-(EA187*$I187*(2*ABS(DZ187)/Air!$D$14)^0.5),(EA187*$I187*(2*ABS(DZ187)/Air!$C$14)^0.5)))</f>
        <v/>
      </c>
      <c r="EC187" s="32" t="str">
        <f t="shared" si="264"/>
        <v/>
      </c>
      <c r="ED187" s="217" t="str">
        <f t="shared" si="307"/>
        <v/>
      </c>
      <c r="EE187" s="31" t="str">
        <f t="shared" si="265"/>
        <v/>
      </c>
      <c r="EF187" s="251" t="str">
        <f>IF($B187="","",$AO187*ABS(EE187)/Air!$M$8)</f>
        <v/>
      </c>
      <c r="EG187" s="31" t="str">
        <f t="shared" si="266"/>
        <v/>
      </c>
      <c r="EH187" s="251" t="str">
        <f>IF($B187="","",$AO187*ABS($AF187-EE187)/Air!$M$8)</f>
        <v/>
      </c>
      <c r="EI187" s="31" t="str">
        <f t="shared" si="267"/>
        <v/>
      </c>
      <c r="EJ187" s="31" t="str">
        <f t="shared" si="268"/>
        <v/>
      </c>
      <c r="EK187" s="32" t="str">
        <f>IF($B187="","",(($AF187-EE187)/ABS($AF187-EE187))*Air!$D$14*EJ187/2*(($AF187-EE187)^2)*$AI187*$C187)</f>
        <v/>
      </c>
      <c r="EL187" s="32" t="str">
        <f>IF($B187="","",(-EE187/ABS(EE187))*Air!$D$14*EG187/8*(EE187^2)*$AM187*$C187)</f>
        <v/>
      </c>
      <c r="EM187" s="32" t="str">
        <f>IF($B187="","",$AK187*$C187*$E187*Air!$D$14*Air!$I$10)</f>
        <v/>
      </c>
      <c r="EN187" s="32" t="str">
        <f t="shared" si="308"/>
        <v/>
      </c>
      <c r="EO187" s="32" t="str">
        <f t="shared" si="269"/>
        <v/>
      </c>
      <c r="EP187" s="32" t="str">
        <f t="shared" si="309"/>
        <v/>
      </c>
      <c r="EQ187" s="254" t="str">
        <f t="shared" si="270"/>
        <v/>
      </c>
      <c r="ER187" s="243"/>
      <c r="ES187" s="243"/>
      <c r="ET187" s="32" t="str">
        <f t="shared" si="271"/>
        <v/>
      </c>
      <c r="EU187" s="243" t="str">
        <f t="shared" si="272"/>
        <v/>
      </c>
      <c r="EV187" s="243" t="str">
        <f>IF($B187="","",IF(EQ187="out",-(EU187*$I187*(2*ABS(ET187)/Air!$D$14)^0.5),(EU187*$I187*(2*ABS(ET187)/Air!$C$14)^0.5)))</f>
        <v/>
      </c>
      <c r="EW187" s="32" t="str">
        <f t="shared" si="273"/>
        <v/>
      </c>
      <c r="EX187" s="259" t="str">
        <f t="shared" si="310"/>
        <v/>
      </c>
    </row>
    <row r="188" spans="1:154" customFormat="1" x14ac:dyDescent="0.2">
      <c r="A188" s="61"/>
      <c r="B188" s="247"/>
      <c r="C188" s="247"/>
      <c r="D188" s="247"/>
      <c r="E188" s="247"/>
      <c r="F188" s="247"/>
      <c r="G188" s="239"/>
      <c r="H188" s="239"/>
      <c r="I188" s="239"/>
      <c r="J188" s="239"/>
      <c r="K188" s="239"/>
      <c r="L188" s="62"/>
      <c r="M188" s="247"/>
      <c r="N188" s="247"/>
      <c r="O188" s="63"/>
      <c r="P188" s="92" t="str">
        <f t="shared" si="274"/>
        <v/>
      </c>
      <c r="Q188" s="93" t="str">
        <f t="shared" si="227"/>
        <v/>
      </c>
      <c r="R188" s="99" t="str">
        <f t="shared" si="275"/>
        <v/>
      </c>
      <c r="S188" s="100" t="str">
        <f t="shared" si="276"/>
        <v/>
      </c>
      <c r="T188" s="95" t="str">
        <f t="shared" si="277"/>
        <v/>
      </c>
      <c r="U188" s="231"/>
      <c r="V188" s="124" t="str">
        <f t="shared" si="278"/>
        <v/>
      </c>
      <c r="W188" s="125" t="str">
        <f t="shared" si="222"/>
        <v/>
      </c>
      <c r="X188" s="126" t="str">
        <f t="shared" si="279"/>
        <v/>
      </c>
      <c r="Y188" s="126" t="str">
        <f>IF($B188="","",VLOOKUP(X188,Depth!$A$4:$B$1004,2,1))</f>
        <v/>
      </c>
      <c r="Z188" s="127" t="str">
        <f t="shared" si="223"/>
        <v/>
      </c>
      <c r="AA188" s="128" t="str">
        <f t="shared" si="224"/>
        <v/>
      </c>
      <c r="AB188" s="129" t="str">
        <f t="shared" si="280"/>
        <v/>
      </c>
      <c r="AC188" s="129" t="str">
        <f t="shared" si="225"/>
        <v/>
      </c>
      <c r="AD188" s="31" t="str">
        <f t="shared" si="281"/>
        <v/>
      </c>
      <c r="AE188" s="128" t="str">
        <f t="shared" si="282"/>
        <v/>
      </c>
      <c r="AF188" s="130" t="str">
        <f t="shared" si="283"/>
        <v/>
      </c>
      <c r="AG188" s="122" t="str">
        <f t="shared" si="284"/>
        <v/>
      </c>
      <c r="AH188" s="131" t="str">
        <f t="shared" si="226"/>
        <v/>
      </c>
      <c r="AI188" s="132" t="str">
        <f t="shared" si="285"/>
        <v/>
      </c>
      <c r="AJ188" s="128"/>
      <c r="AK188" s="159" t="str">
        <f t="shared" si="286"/>
        <v/>
      </c>
      <c r="AL188" s="128" t="str">
        <f t="shared" si="287"/>
        <v/>
      </c>
      <c r="AM188" s="128" t="str">
        <f t="shared" si="288"/>
        <v/>
      </c>
      <c r="AN188" s="128" t="str">
        <f t="shared" si="289"/>
        <v/>
      </c>
      <c r="AO188" s="128" t="str">
        <f t="shared" si="228"/>
        <v/>
      </c>
      <c r="AP188" s="160" t="str">
        <f t="shared" si="290"/>
        <v/>
      </c>
      <c r="AQ188" s="31"/>
      <c r="AR188" s="174" t="str">
        <f>IF($B188="","",Air!$C$17*((J188-K188)/10)^Air!$C$28)</f>
        <v/>
      </c>
      <c r="AS188" s="36" t="str">
        <f>IF($B188="","",IF(E$8=B188,E$7,Air!$C$14/2*AR188^2))</f>
        <v/>
      </c>
      <c r="AT188" s="32" t="str">
        <f t="shared" si="291"/>
        <v/>
      </c>
      <c r="AU188" s="32" t="str">
        <f t="shared" si="292"/>
        <v/>
      </c>
      <c r="AV188" s="32" t="str">
        <f>IF($B188="","",Air!$I$11-AU188*Air!$C$14*Air!$I$10-AS188)</f>
        <v/>
      </c>
      <c r="AW188" s="175" t="str">
        <f t="shared" si="293"/>
        <v/>
      </c>
      <c r="AX188" s="175" t="str">
        <f>IF($B188="","",AW188*Air!$C$14*Air!$I$10)</f>
        <v/>
      </c>
      <c r="AY188" s="176" t="str">
        <f>IF($B188="","",AW188*Air!$D$14*Air!$I$10)</f>
        <v/>
      </c>
      <c r="AZ188" s="62"/>
      <c r="BA188" s="250" t="str">
        <f t="shared" si="229"/>
        <v/>
      </c>
      <c r="BB188" s="128" t="str">
        <f t="shared" si="294"/>
        <v/>
      </c>
      <c r="BC188" s="31" t="str">
        <f t="shared" si="295"/>
        <v/>
      </c>
      <c r="BD188" s="251" t="str">
        <f>IF($B188="","",$AO188*ABS(BC188)/Air!$M$8)</f>
        <v/>
      </c>
      <c r="BE188" s="31" t="str">
        <f t="shared" si="230"/>
        <v/>
      </c>
      <c r="BF188" s="251" t="str">
        <f>IF($B188="","",$AO188*ABS($AF188-BC188)/Air!$M$8)</f>
        <v/>
      </c>
      <c r="BG188" s="31" t="str">
        <f t="shared" si="231"/>
        <v/>
      </c>
      <c r="BH188" s="252" t="str">
        <f t="shared" si="232"/>
        <v/>
      </c>
      <c r="BI188" s="32" t="str">
        <f>IF($B188="","",(($AF188-BC188)/ABS($AF188-BC188))*Air!$D$14*BH188/2*(($AF188-BC188)^2)*$AI188*$C188)</f>
        <v/>
      </c>
      <c r="BJ188" s="32" t="str">
        <f>IF($B188="","",(-BC188/ABS(BC188))*Air!$D$14*BE188/8*(BC188^2)*$AM188*$C188)</f>
        <v/>
      </c>
      <c r="BK188" s="32" t="str">
        <f>IF($B188="","",$AK188*$C188*$E188*Air!$D$14*Air!$I$10)</f>
        <v/>
      </c>
      <c r="BL188" s="32" t="str">
        <f t="shared" si="296"/>
        <v/>
      </c>
      <c r="BM188" s="32" t="str">
        <f t="shared" si="233"/>
        <v/>
      </c>
      <c r="BN188" s="32" t="str">
        <f t="shared" si="297"/>
        <v/>
      </c>
      <c r="BO188" s="254" t="str">
        <f t="shared" si="234"/>
        <v/>
      </c>
      <c r="BP188" s="243"/>
      <c r="BQ188" s="243"/>
      <c r="BR188" s="32" t="str">
        <f t="shared" si="235"/>
        <v/>
      </c>
      <c r="BS188" s="243" t="str">
        <f t="shared" si="236"/>
        <v/>
      </c>
      <c r="BT188" s="243" t="str">
        <f>IF($B188="","",IF(BO188="out",-(BS188*$I188*(2*ABS(BR188)/Air!$D$14)^0.5),(BS188*$I188*(2*ABS(BR188)/Air!$C$14)^0.5)))</f>
        <v/>
      </c>
      <c r="BU188" s="32" t="str">
        <f t="shared" si="237"/>
        <v/>
      </c>
      <c r="BV188" s="217" t="str">
        <f t="shared" si="298"/>
        <v/>
      </c>
      <c r="BW188" s="31" t="str">
        <f t="shared" si="238"/>
        <v/>
      </c>
      <c r="BX188" s="251" t="str">
        <f>IF($B188="","",$AO188*ABS(BW188)/Air!$M$8)</f>
        <v/>
      </c>
      <c r="BY188" s="31" t="str">
        <f t="shared" si="239"/>
        <v/>
      </c>
      <c r="BZ188" s="251" t="str">
        <f>IF($B188="","",$AO188*ABS($AF188-BW188)/Air!$M$8)</f>
        <v/>
      </c>
      <c r="CA188" s="31" t="str">
        <f t="shared" si="240"/>
        <v/>
      </c>
      <c r="CB188" s="31" t="str">
        <f t="shared" si="241"/>
        <v/>
      </c>
      <c r="CC188" s="32" t="str">
        <f>IF($B188="","",(($AF188-BW188)/ABS($AF188-BW188))*Air!$D$14*CB188/2*(($AF188-BW188)^2)*$AI188*$C188)</f>
        <v/>
      </c>
      <c r="CD188" s="32" t="str">
        <f>IF($B188="","",(-BW188/ABS(BW188))*Air!$D$14*BY188/8*(BW188^2)*$AM188*$C188)</f>
        <v/>
      </c>
      <c r="CE188" s="32" t="str">
        <f>IF($B188="","",$AK188*$C188*$E188*Air!$D$14*Air!$I$10)</f>
        <v/>
      </c>
      <c r="CF188" s="32" t="str">
        <f t="shared" si="299"/>
        <v/>
      </c>
      <c r="CG188" s="32" t="str">
        <f t="shared" si="242"/>
        <v/>
      </c>
      <c r="CH188" s="32" t="str">
        <f t="shared" si="300"/>
        <v/>
      </c>
      <c r="CI188" s="254" t="str">
        <f t="shared" si="243"/>
        <v/>
      </c>
      <c r="CJ188" s="243"/>
      <c r="CK188" s="243"/>
      <c r="CL188" s="32" t="str">
        <f t="shared" si="244"/>
        <v/>
      </c>
      <c r="CM188" s="243" t="str">
        <f t="shared" si="245"/>
        <v/>
      </c>
      <c r="CN188" s="243" t="str">
        <f>IF($B188="","",IF(CI188="out",-(CM188*$I188*(2*ABS(CL188)/Air!$D$14)^0.5),(CM188*$I188*(2*ABS(CL188)/Air!$C$14)^0.5)))</f>
        <v/>
      </c>
      <c r="CO188" s="32" t="str">
        <f t="shared" si="246"/>
        <v/>
      </c>
      <c r="CP188" s="217" t="str">
        <f t="shared" si="301"/>
        <v/>
      </c>
      <c r="CQ188" s="31" t="str">
        <f t="shared" si="247"/>
        <v/>
      </c>
      <c r="CR188" s="251" t="str">
        <f>IF($B188="","",$AO188*ABS(CQ188)/Air!$M$8)</f>
        <v/>
      </c>
      <c r="CS188" s="31" t="str">
        <f t="shared" si="248"/>
        <v/>
      </c>
      <c r="CT188" s="251" t="str">
        <f>IF($B188="","",$AO188*ABS($AF188-CQ188)/Air!$M$8)</f>
        <v/>
      </c>
      <c r="CU188" s="31" t="str">
        <f t="shared" si="249"/>
        <v/>
      </c>
      <c r="CV188" s="31" t="str">
        <f t="shared" si="250"/>
        <v/>
      </c>
      <c r="CW188" s="32" t="str">
        <f>IF($B188="","",(($AF188-CQ188)/ABS($AF188-CQ188))*Air!$D$14*CV188/2*(($AF188-CQ188)^2)*$AI188*$C188)</f>
        <v/>
      </c>
      <c r="CX188" s="32" t="str">
        <f>IF($B188="","",(-CQ188/ABS(CQ188))*Air!$D$14*CS188/8*(CQ188^2)*$AM188*$C188)</f>
        <v/>
      </c>
      <c r="CY188" s="32" t="str">
        <f>IF($B188="","",$AK188*$C188*$E188*Air!$D$14*Air!$I$10)</f>
        <v/>
      </c>
      <c r="CZ188" s="32" t="str">
        <f t="shared" si="302"/>
        <v/>
      </c>
      <c r="DA188" s="32" t="str">
        <f t="shared" si="251"/>
        <v/>
      </c>
      <c r="DB188" s="32" t="str">
        <f t="shared" si="303"/>
        <v/>
      </c>
      <c r="DC188" s="254" t="str">
        <f t="shared" si="252"/>
        <v/>
      </c>
      <c r="DD188" s="243"/>
      <c r="DE188" s="243"/>
      <c r="DF188" s="32" t="str">
        <f t="shared" si="253"/>
        <v/>
      </c>
      <c r="DG188" s="243" t="str">
        <f t="shared" si="254"/>
        <v/>
      </c>
      <c r="DH188" s="243" t="str">
        <f>IF($B188="","",IF(DC188="out",-(DG188*$I188*(2*ABS(DF188)/Air!$D$14)^0.5),(DG188*$I188*(2*ABS(DF188)/Air!$C$14)^0.5)))</f>
        <v/>
      </c>
      <c r="DI188" s="32" t="str">
        <f t="shared" si="255"/>
        <v/>
      </c>
      <c r="DJ188" s="217" t="str">
        <f t="shared" si="304"/>
        <v/>
      </c>
      <c r="DK188" s="31" t="str">
        <f t="shared" si="256"/>
        <v/>
      </c>
      <c r="DL188" s="251" t="str">
        <f>IF($B188="","",$AO188*ABS(DK188)/Air!$M$8)</f>
        <v/>
      </c>
      <c r="DM188" s="31" t="str">
        <f t="shared" si="257"/>
        <v/>
      </c>
      <c r="DN188" s="251" t="str">
        <f>IF($B188="","",$AO188*ABS($AF188-DK188)/Air!$M$8)</f>
        <v/>
      </c>
      <c r="DO188" s="31" t="str">
        <f t="shared" si="258"/>
        <v/>
      </c>
      <c r="DP188" s="31" t="str">
        <f t="shared" si="259"/>
        <v/>
      </c>
      <c r="DQ188" s="32" t="str">
        <f>IF($B188="","",(($AF188-DK188)/ABS($AF188-DK188))*Air!$D$14*DP188/2*(($AF188-DK188)^2)*$AI188*$C188)</f>
        <v/>
      </c>
      <c r="DR188" s="32" t="str">
        <f>IF($B188="","",(-DK188/ABS(DK188))*Air!$D$14*DM188/8*(DK188^2)*$AM188*$C188)</f>
        <v/>
      </c>
      <c r="DS188" s="32" t="str">
        <f>IF($B188="","",$AK188*$C188*$E188*Air!$D$14*Air!$I$10)</f>
        <v/>
      </c>
      <c r="DT188" s="32" t="str">
        <f t="shared" si="305"/>
        <v/>
      </c>
      <c r="DU188" s="32" t="str">
        <f t="shared" si="260"/>
        <v/>
      </c>
      <c r="DV188" s="32" t="str">
        <f t="shared" si="306"/>
        <v/>
      </c>
      <c r="DW188" s="254" t="str">
        <f t="shared" si="261"/>
        <v/>
      </c>
      <c r="DX188" s="243"/>
      <c r="DY188" s="243"/>
      <c r="DZ188" s="32" t="str">
        <f t="shared" si="262"/>
        <v/>
      </c>
      <c r="EA188" s="243" t="str">
        <f t="shared" si="263"/>
        <v/>
      </c>
      <c r="EB188" s="243" t="str">
        <f>IF($B188="","",IF(DW188="out",-(EA188*$I188*(2*ABS(DZ188)/Air!$D$14)^0.5),(EA188*$I188*(2*ABS(DZ188)/Air!$C$14)^0.5)))</f>
        <v/>
      </c>
      <c r="EC188" s="32" t="str">
        <f t="shared" si="264"/>
        <v/>
      </c>
      <c r="ED188" s="217" t="str">
        <f t="shared" si="307"/>
        <v/>
      </c>
      <c r="EE188" s="31" t="str">
        <f t="shared" si="265"/>
        <v/>
      </c>
      <c r="EF188" s="251" t="str">
        <f>IF($B188="","",$AO188*ABS(EE188)/Air!$M$8)</f>
        <v/>
      </c>
      <c r="EG188" s="31" t="str">
        <f t="shared" si="266"/>
        <v/>
      </c>
      <c r="EH188" s="251" t="str">
        <f>IF($B188="","",$AO188*ABS($AF188-EE188)/Air!$M$8)</f>
        <v/>
      </c>
      <c r="EI188" s="31" t="str">
        <f t="shared" si="267"/>
        <v/>
      </c>
      <c r="EJ188" s="31" t="str">
        <f t="shared" si="268"/>
        <v/>
      </c>
      <c r="EK188" s="32" t="str">
        <f>IF($B188="","",(($AF188-EE188)/ABS($AF188-EE188))*Air!$D$14*EJ188/2*(($AF188-EE188)^2)*$AI188*$C188)</f>
        <v/>
      </c>
      <c r="EL188" s="32" t="str">
        <f>IF($B188="","",(-EE188/ABS(EE188))*Air!$D$14*EG188/8*(EE188^2)*$AM188*$C188)</f>
        <v/>
      </c>
      <c r="EM188" s="32" t="str">
        <f>IF($B188="","",$AK188*$C188*$E188*Air!$D$14*Air!$I$10)</f>
        <v/>
      </c>
      <c r="EN188" s="32" t="str">
        <f t="shared" si="308"/>
        <v/>
      </c>
      <c r="EO188" s="32" t="str">
        <f t="shared" si="269"/>
        <v/>
      </c>
      <c r="EP188" s="32" t="str">
        <f t="shared" si="309"/>
        <v/>
      </c>
      <c r="EQ188" s="254" t="str">
        <f t="shared" si="270"/>
        <v/>
      </c>
      <c r="ER188" s="243"/>
      <c r="ES188" s="243"/>
      <c r="ET188" s="32" t="str">
        <f t="shared" si="271"/>
        <v/>
      </c>
      <c r="EU188" s="243" t="str">
        <f t="shared" si="272"/>
        <v/>
      </c>
      <c r="EV188" s="243" t="str">
        <f>IF($B188="","",IF(EQ188="out",-(EU188*$I188*(2*ABS(ET188)/Air!$D$14)^0.5),(EU188*$I188*(2*ABS(ET188)/Air!$C$14)^0.5)))</f>
        <v/>
      </c>
      <c r="EW188" s="32" t="str">
        <f t="shared" si="273"/>
        <v/>
      </c>
      <c r="EX188" s="259" t="str">
        <f t="shared" si="310"/>
        <v/>
      </c>
    </row>
    <row r="189" spans="1:154" customFormat="1" x14ac:dyDescent="0.2">
      <c r="A189" s="61"/>
      <c r="B189" s="247"/>
      <c r="C189" s="247"/>
      <c r="D189" s="247"/>
      <c r="E189" s="247"/>
      <c r="F189" s="247"/>
      <c r="G189" s="239"/>
      <c r="H189" s="239"/>
      <c r="I189" s="239"/>
      <c r="J189" s="239"/>
      <c r="K189" s="239"/>
      <c r="L189" s="62"/>
      <c r="M189" s="247"/>
      <c r="N189" s="247"/>
      <c r="O189" s="63"/>
      <c r="P189" s="92" t="str">
        <f t="shared" si="274"/>
        <v/>
      </c>
      <c r="Q189" s="93" t="str">
        <f t="shared" si="227"/>
        <v/>
      </c>
      <c r="R189" s="99" t="str">
        <f t="shared" si="275"/>
        <v/>
      </c>
      <c r="S189" s="100" t="str">
        <f t="shared" si="276"/>
        <v/>
      </c>
      <c r="T189" s="95" t="str">
        <f t="shared" si="277"/>
        <v/>
      </c>
      <c r="U189" s="231"/>
      <c r="V189" s="124" t="str">
        <f t="shared" si="278"/>
        <v/>
      </c>
      <c r="W189" s="125" t="str">
        <f t="shared" si="222"/>
        <v/>
      </c>
      <c r="X189" s="126" t="str">
        <f t="shared" si="279"/>
        <v/>
      </c>
      <c r="Y189" s="126" t="str">
        <f>IF($B189="","",VLOOKUP(X189,Depth!$A$4:$B$1004,2,1))</f>
        <v/>
      </c>
      <c r="Z189" s="127" t="str">
        <f t="shared" si="223"/>
        <v/>
      </c>
      <c r="AA189" s="128" t="str">
        <f t="shared" si="224"/>
        <v/>
      </c>
      <c r="AB189" s="129" t="str">
        <f t="shared" si="280"/>
        <v/>
      </c>
      <c r="AC189" s="129" t="str">
        <f t="shared" si="225"/>
        <v/>
      </c>
      <c r="AD189" s="31" t="str">
        <f t="shared" si="281"/>
        <v/>
      </c>
      <c r="AE189" s="128" t="str">
        <f t="shared" si="282"/>
        <v/>
      </c>
      <c r="AF189" s="130" t="str">
        <f t="shared" si="283"/>
        <v/>
      </c>
      <c r="AG189" s="122" t="str">
        <f t="shared" si="284"/>
        <v/>
      </c>
      <c r="AH189" s="131" t="str">
        <f t="shared" si="226"/>
        <v/>
      </c>
      <c r="AI189" s="132" t="str">
        <f t="shared" si="285"/>
        <v/>
      </c>
      <c r="AJ189" s="128"/>
      <c r="AK189" s="159" t="str">
        <f t="shared" si="286"/>
        <v/>
      </c>
      <c r="AL189" s="128" t="str">
        <f t="shared" si="287"/>
        <v/>
      </c>
      <c r="AM189" s="128" t="str">
        <f t="shared" si="288"/>
        <v/>
      </c>
      <c r="AN189" s="128" t="str">
        <f t="shared" si="289"/>
        <v/>
      </c>
      <c r="AO189" s="128" t="str">
        <f t="shared" si="228"/>
        <v/>
      </c>
      <c r="AP189" s="160" t="str">
        <f t="shared" si="290"/>
        <v/>
      </c>
      <c r="AQ189" s="31"/>
      <c r="AR189" s="174" t="str">
        <f>IF($B189="","",Air!$C$17*((J189-K189)/10)^Air!$C$28)</f>
        <v/>
      </c>
      <c r="AS189" s="36" t="str">
        <f>IF($B189="","",IF(E$8=B189,E$7,Air!$C$14/2*AR189^2))</f>
        <v/>
      </c>
      <c r="AT189" s="32" t="str">
        <f t="shared" si="291"/>
        <v/>
      </c>
      <c r="AU189" s="32" t="str">
        <f t="shared" si="292"/>
        <v/>
      </c>
      <c r="AV189" s="32" t="str">
        <f>IF($B189="","",Air!$I$11-AU189*Air!$C$14*Air!$I$10-AS189)</f>
        <v/>
      </c>
      <c r="AW189" s="175" t="str">
        <f t="shared" si="293"/>
        <v/>
      </c>
      <c r="AX189" s="175" t="str">
        <f>IF($B189="","",AW189*Air!$C$14*Air!$I$10)</f>
        <v/>
      </c>
      <c r="AY189" s="176" t="str">
        <f>IF($B189="","",AW189*Air!$D$14*Air!$I$10)</f>
        <v/>
      </c>
      <c r="AZ189" s="62"/>
      <c r="BA189" s="250" t="str">
        <f t="shared" si="229"/>
        <v/>
      </c>
      <c r="BB189" s="128" t="str">
        <f t="shared" si="294"/>
        <v/>
      </c>
      <c r="BC189" s="31" t="str">
        <f t="shared" si="295"/>
        <v/>
      </c>
      <c r="BD189" s="251" t="str">
        <f>IF($B189="","",$AO189*ABS(BC189)/Air!$M$8)</f>
        <v/>
      </c>
      <c r="BE189" s="31" t="str">
        <f t="shared" si="230"/>
        <v/>
      </c>
      <c r="BF189" s="251" t="str">
        <f>IF($B189="","",$AO189*ABS($AF189-BC189)/Air!$M$8)</f>
        <v/>
      </c>
      <c r="BG189" s="31" t="str">
        <f t="shared" si="231"/>
        <v/>
      </c>
      <c r="BH189" s="252" t="str">
        <f t="shared" si="232"/>
        <v/>
      </c>
      <c r="BI189" s="32" t="str">
        <f>IF($B189="","",(($AF189-BC189)/ABS($AF189-BC189))*Air!$D$14*BH189/2*(($AF189-BC189)^2)*$AI189*$C189)</f>
        <v/>
      </c>
      <c r="BJ189" s="32" t="str">
        <f>IF($B189="","",(-BC189/ABS(BC189))*Air!$D$14*BE189/8*(BC189^2)*$AM189*$C189)</f>
        <v/>
      </c>
      <c r="BK189" s="32" t="str">
        <f>IF($B189="","",$AK189*$C189*$E189*Air!$D$14*Air!$I$10)</f>
        <v/>
      </c>
      <c r="BL189" s="32" t="str">
        <f t="shared" si="296"/>
        <v/>
      </c>
      <c r="BM189" s="32" t="str">
        <f t="shared" si="233"/>
        <v/>
      </c>
      <c r="BN189" s="32" t="str">
        <f t="shared" si="297"/>
        <v/>
      </c>
      <c r="BO189" s="254" t="str">
        <f t="shared" si="234"/>
        <v/>
      </c>
      <c r="BP189" s="243"/>
      <c r="BQ189" s="243"/>
      <c r="BR189" s="32" t="str">
        <f t="shared" si="235"/>
        <v/>
      </c>
      <c r="BS189" s="243" t="str">
        <f t="shared" si="236"/>
        <v/>
      </c>
      <c r="BT189" s="243" t="str">
        <f>IF($B189="","",IF(BO189="out",-(BS189*$I189*(2*ABS(BR189)/Air!$D$14)^0.5),(BS189*$I189*(2*ABS(BR189)/Air!$C$14)^0.5)))</f>
        <v/>
      </c>
      <c r="BU189" s="32" t="str">
        <f t="shared" si="237"/>
        <v/>
      </c>
      <c r="BV189" s="217" t="str">
        <f t="shared" si="298"/>
        <v/>
      </c>
      <c r="BW189" s="31" t="str">
        <f t="shared" si="238"/>
        <v/>
      </c>
      <c r="BX189" s="251" t="str">
        <f>IF($B189="","",$AO189*ABS(BW189)/Air!$M$8)</f>
        <v/>
      </c>
      <c r="BY189" s="31" t="str">
        <f t="shared" si="239"/>
        <v/>
      </c>
      <c r="BZ189" s="251" t="str">
        <f>IF($B189="","",$AO189*ABS($AF189-BW189)/Air!$M$8)</f>
        <v/>
      </c>
      <c r="CA189" s="31" t="str">
        <f t="shared" si="240"/>
        <v/>
      </c>
      <c r="CB189" s="31" t="str">
        <f t="shared" si="241"/>
        <v/>
      </c>
      <c r="CC189" s="32" t="str">
        <f>IF($B189="","",(($AF189-BW189)/ABS($AF189-BW189))*Air!$D$14*CB189/2*(($AF189-BW189)^2)*$AI189*$C189)</f>
        <v/>
      </c>
      <c r="CD189" s="32" t="str">
        <f>IF($B189="","",(-BW189/ABS(BW189))*Air!$D$14*BY189/8*(BW189^2)*$AM189*$C189)</f>
        <v/>
      </c>
      <c r="CE189" s="32" t="str">
        <f>IF($B189="","",$AK189*$C189*$E189*Air!$D$14*Air!$I$10)</f>
        <v/>
      </c>
      <c r="CF189" s="32" t="str">
        <f t="shared" si="299"/>
        <v/>
      </c>
      <c r="CG189" s="32" t="str">
        <f t="shared" si="242"/>
        <v/>
      </c>
      <c r="CH189" s="32" t="str">
        <f t="shared" si="300"/>
        <v/>
      </c>
      <c r="CI189" s="254" t="str">
        <f t="shared" si="243"/>
        <v/>
      </c>
      <c r="CJ189" s="243"/>
      <c r="CK189" s="243"/>
      <c r="CL189" s="32" t="str">
        <f t="shared" si="244"/>
        <v/>
      </c>
      <c r="CM189" s="243" t="str">
        <f t="shared" si="245"/>
        <v/>
      </c>
      <c r="CN189" s="243" t="str">
        <f>IF($B189="","",IF(CI189="out",-(CM189*$I189*(2*ABS(CL189)/Air!$D$14)^0.5),(CM189*$I189*(2*ABS(CL189)/Air!$C$14)^0.5)))</f>
        <v/>
      </c>
      <c r="CO189" s="32" t="str">
        <f t="shared" si="246"/>
        <v/>
      </c>
      <c r="CP189" s="217" t="str">
        <f t="shared" si="301"/>
        <v/>
      </c>
      <c r="CQ189" s="31" t="str">
        <f t="shared" si="247"/>
        <v/>
      </c>
      <c r="CR189" s="251" t="str">
        <f>IF($B189="","",$AO189*ABS(CQ189)/Air!$M$8)</f>
        <v/>
      </c>
      <c r="CS189" s="31" t="str">
        <f t="shared" si="248"/>
        <v/>
      </c>
      <c r="CT189" s="251" t="str">
        <f>IF($B189="","",$AO189*ABS($AF189-CQ189)/Air!$M$8)</f>
        <v/>
      </c>
      <c r="CU189" s="31" t="str">
        <f t="shared" si="249"/>
        <v/>
      </c>
      <c r="CV189" s="31" t="str">
        <f t="shared" si="250"/>
        <v/>
      </c>
      <c r="CW189" s="32" t="str">
        <f>IF($B189="","",(($AF189-CQ189)/ABS($AF189-CQ189))*Air!$D$14*CV189/2*(($AF189-CQ189)^2)*$AI189*$C189)</f>
        <v/>
      </c>
      <c r="CX189" s="32" t="str">
        <f>IF($B189="","",(-CQ189/ABS(CQ189))*Air!$D$14*CS189/8*(CQ189^2)*$AM189*$C189)</f>
        <v/>
      </c>
      <c r="CY189" s="32" t="str">
        <f>IF($B189="","",$AK189*$C189*$E189*Air!$D$14*Air!$I$10)</f>
        <v/>
      </c>
      <c r="CZ189" s="32" t="str">
        <f t="shared" si="302"/>
        <v/>
      </c>
      <c r="DA189" s="32" t="str">
        <f t="shared" si="251"/>
        <v/>
      </c>
      <c r="DB189" s="32" t="str">
        <f t="shared" si="303"/>
        <v/>
      </c>
      <c r="DC189" s="254" t="str">
        <f t="shared" si="252"/>
        <v/>
      </c>
      <c r="DD189" s="243"/>
      <c r="DE189" s="243"/>
      <c r="DF189" s="32" t="str">
        <f t="shared" si="253"/>
        <v/>
      </c>
      <c r="DG189" s="243" t="str">
        <f t="shared" si="254"/>
        <v/>
      </c>
      <c r="DH189" s="243" t="str">
        <f>IF($B189="","",IF(DC189="out",-(DG189*$I189*(2*ABS(DF189)/Air!$D$14)^0.5),(DG189*$I189*(2*ABS(DF189)/Air!$C$14)^0.5)))</f>
        <v/>
      </c>
      <c r="DI189" s="32" t="str">
        <f t="shared" si="255"/>
        <v/>
      </c>
      <c r="DJ189" s="217" t="str">
        <f t="shared" si="304"/>
        <v/>
      </c>
      <c r="DK189" s="31" t="str">
        <f t="shared" si="256"/>
        <v/>
      </c>
      <c r="DL189" s="251" t="str">
        <f>IF($B189="","",$AO189*ABS(DK189)/Air!$M$8)</f>
        <v/>
      </c>
      <c r="DM189" s="31" t="str">
        <f t="shared" si="257"/>
        <v/>
      </c>
      <c r="DN189" s="251" t="str">
        <f>IF($B189="","",$AO189*ABS($AF189-DK189)/Air!$M$8)</f>
        <v/>
      </c>
      <c r="DO189" s="31" t="str">
        <f t="shared" si="258"/>
        <v/>
      </c>
      <c r="DP189" s="31" t="str">
        <f t="shared" si="259"/>
        <v/>
      </c>
      <c r="DQ189" s="32" t="str">
        <f>IF($B189="","",(($AF189-DK189)/ABS($AF189-DK189))*Air!$D$14*DP189/2*(($AF189-DK189)^2)*$AI189*$C189)</f>
        <v/>
      </c>
      <c r="DR189" s="32" t="str">
        <f>IF($B189="","",(-DK189/ABS(DK189))*Air!$D$14*DM189/8*(DK189^2)*$AM189*$C189)</f>
        <v/>
      </c>
      <c r="DS189" s="32" t="str">
        <f>IF($B189="","",$AK189*$C189*$E189*Air!$D$14*Air!$I$10)</f>
        <v/>
      </c>
      <c r="DT189" s="32" t="str">
        <f t="shared" si="305"/>
        <v/>
      </c>
      <c r="DU189" s="32" t="str">
        <f t="shared" si="260"/>
        <v/>
      </c>
      <c r="DV189" s="32" t="str">
        <f t="shared" si="306"/>
        <v/>
      </c>
      <c r="DW189" s="254" t="str">
        <f t="shared" si="261"/>
        <v/>
      </c>
      <c r="DX189" s="243"/>
      <c r="DY189" s="243"/>
      <c r="DZ189" s="32" t="str">
        <f t="shared" si="262"/>
        <v/>
      </c>
      <c r="EA189" s="243" t="str">
        <f t="shared" si="263"/>
        <v/>
      </c>
      <c r="EB189" s="243" t="str">
        <f>IF($B189="","",IF(DW189="out",-(EA189*$I189*(2*ABS(DZ189)/Air!$D$14)^0.5),(EA189*$I189*(2*ABS(DZ189)/Air!$C$14)^0.5)))</f>
        <v/>
      </c>
      <c r="EC189" s="32" t="str">
        <f t="shared" si="264"/>
        <v/>
      </c>
      <c r="ED189" s="217" t="str">
        <f t="shared" si="307"/>
        <v/>
      </c>
      <c r="EE189" s="31" t="str">
        <f t="shared" si="265"/>
        <v/>
      </c>
      <c r="EF189" s="251" t="str">
        <f>IF($B189="","",$AO189*ABS(EE189)/Air!$M$8)</f>
        <v/>
      </c>
      <c r="EG189" s="31" t="str">
        <f t="shared" si="266"/>
        <v/>
      </c>
      <c r="EH189" s="251" t="str">
        <f>IF($B189="","",$AO189*ABS($AF189-EE189)/Air!$M$8)</f>
        <v/>
      </c>
      <c r="EI189" s="31" t="str">
        <f t="shared" si="267"/>
        <v/>
      </c>
      <c r="EJ189" s="31" t="str">
        <f t="shared" si="268"/>
        <v/>
      </c>
      <c r="EK189" s="32" t="str">
        <f>IF($B189="","",(($AF189-EE189)/ABS($AF189-EE189))*Air!$D$14*EJ189/2*(($AF189-EE189)^2)*$AI189*$C189)</f>
        <v/>
      </c>
      <c r="EL189" s="32" t="str">
        <f>IF($B189="","",(-EE189/ABS(EE189))*Air!$D$14*EG189/8*(EE189^2)*$AM189*$C189)</f>
        <v/>
      </c>
      <c r="EM189" s="32" t="str">
        <f>IF($B189="","",$AK189*$C189*$E189*Air!$D$14*Air!$I$10)</f>
        <v/>
      </c>
      <c r="EN189" s="32" t="str">
        <f t="shared" si="308"/>
        <v/>
      </c>
      <c r="EO189" s="32" t="str">
        <f t="shared" si="269"/>
        <v/>
      </c>
      <c r="EP189" s="32" t="str">
        <f t="shared" si="309"/>
        <v/>
      </c>
      <c r="EQ189" s="254" t="str">
        <f t="shared" si="270"/>
        <v/>
      </c>
      <c r="ER189" s="243"/>
      <c r="ES189" s="243"/>
      <c r="ET189" s="32" t="str">
        <f t="shared" si="271"/>
        <v/>
      </c>
      <c r="EU189" s="243" t="str">
        <f t="shared" si="272"/>
        <v/>
      </c>
      <c r="EV189" s="243" t="str">
        <f>IF($B189="","",IF(EQ189="out",-(EU189*$I189*(2*ABS(ET189)/Air!$D$14)^0.5),(EU189*$I189*(2*ABS(ET189)/Air!$C$14)^0.5)))</f>
        <v/>
      </c>
      <c r="EW189" s="32" t="str">
        <f t="shared" si="273"/>
        <v/>
      </c>
      <c r="EX189" s="259" t="str">
        <f t="shared" si="310"/>
        <v/>
      </c>
    </row>
    <row r="190" spans="1:154" customFormat="1" x14ac:dyDescent="0.2">
      <c r="A190" s="61"/>
      <c r="B190" s="247"/>
      <c r="C190" s="247"/>
      <c r="D190" s="247"/>
      <c r="E190" s="247"/>
      <c r="F190" s="247"/>
      <c r="G190" s="239"/>
      <c r="H190" s="239"/>
      <c r="I190" s="239"/>
      <c r="J190" s="239"/>
      <c r="K190" s="239"/>
      <c r="L190" s="62"/>
      <c r="M190" s="247"/>
      <c r="N190" s="247"/>
      <c r="O190" s="63"/>
      <c r="P190" s="92" t="str">
        <f t="shared" si="274"/>
        <v/>
      </c>
      <c r="Q190" s="93" t="str">
        <f t="shared" si="227"/>
        <v/>
      </c>
      <c r="R190" s="99" t="str">
        <f t="shared" si="275"/>
        <v/>
      </c>
      <c r="S190" s="100" t="str">
        <f t="shared" si="276"/>
        <v/>
      </c>
      <c r="T190" s="95" t="str">
        <f t="shared" si="277"/>
        <v/>
      </c>
      <c r="U190" s="231"/>
      <c r="V190" s="124" t="str">
        <f t="shared" si="278"/>
        <v/>
      </c>
      <c r="W190" s="125" t="str">
        <f t="shared" si="222"/>
        <v/>
      </c>
      <c r="X190" s="126" t="str">
        <f t="shared" si="279"/>
        <v/>
      </c>
      <c r="Y190" s="126" t="str">
        <f>IF($B190="","",VLOOKUP(X190,Depth!$A$4:$B$1004,2,1))</f>
        <v/>
      </c>
      <c r="Z190" s="127" t="str">
        <f t="shared" si="223"/>
        <v/>
      </c>
      <c r="AA190" s="128" t="str">
        <f t="shared" si="224"/>
        <v/>
      </c>
      <c r="AB190" s="129" t="str">
        <f t="shared" si="280"/>
        <v/>
      </c>
      <c r="AC190" s="129" t="str">
        <f t="shared" si="225"/>
        <v/>
      </c>
      <c r="AD190" s="31" t="str">
        <f t="shared" si="281"/>
        <v/>
      </c>
      <c r="AE190" s="128" t="str">
        <f t="shared" si="282"/>
        <v/>
      </c>
      <c r="AF190" s="130" t="str">
        <f t="shared" si="283"/>
        <v/>
      </c>
      <c r="AG190" s="122" t="str">
        <f t="shared" si="284"/>
        <v/>
      </c>
      <c r="AH190" s="131" t="str">
        <f t="shared" si="226"/>
        <v/>
      </c>
      <c r="AI190" s="132" t="str">
        <f t="shared" si="285"/>
        <v/>
      </c>
      <c r="AJ190" s="128"/>
      <c r="AK190" s="159" t="str">
        <f t="shared" si="286"/>
        <v/>
      </c>
      <c r="AL190" s="128" t="str">
        <f t="shared" si="287"/>
        <v/>
      </c>
      <c r="AM190" s="128" t="str">
        <f t="shared" si="288"/>
        <v/>
      </c>
      <c r="AN190" s="128" t="str">
        <f t="shared" si="289"/>
        <v/>
      </c>
      <c r="AO190" s="128" t="str">
        <f t="shared" si="228"/>
        <v/>
      </c>
      <c r="AP190" s="160" t="str">
        <f t="shared" si="290"/>
        <v/>
      </c>
      <c r="AQ190" s="31"/>
      <c r="AR190" s="174" t="str">
        <f>IF($B190="","",Air!$C$17*((J190-K190)/10)^Air!$C$28)</f>
        <v/>
      </c>
      <c r="AS190" s="36" t="str">
        <f>IF($B190="","",IF(E$8=B190,E$7,Air!$C$14/2*AR190^2))</f>
        <v/>
      </c>
      <c r="AT190" s="32" t="str">
        <f t="shared" si="291"/>
        <v/>
      </c>
      <c r="AU190" s="32" t="str">
        <f t="shared" si="292"/>
        <v/>
      </c>
      <c r="AV190" s="32" t="str">
        <f>IF($B190="","",Air!$I$11-AU190*Air!$C$14*Air!$I$10-AS190)</f>
        <v/>
      </c>
      <c r="AW190" s="175" t="str">
        <f t="shared" si="293"/>
        <v/>
      </c>
      <c r="AX190" s="175" t="str">
        <f>IF($B190="","",AW190*Air!$C$14*Air!$I$10)</f>
        <v/>
      </c>
      <c r="AY190" s="176" t="str">
        <f>IF($B190="","",AW190*Air!$D$14*Air!$I$10)</f>
        <v/>
      </c>
      <c r="AZ190" s="62"/>
      <c r="BA190" s="250" t="str">
        <f t="shared" si="229"/>
        <v/>
      </c>
      <c r="BB190" s="128" t="str">
        <f t="shared" si="294"/>
        <v/>
      </c>
      <c r="BC190" s="31" t="str">
        <f t="shared" si="295"/>
        <v/>
      </c>
      <c r="BD190" s="251" t="str">
        <f>IF($B190="","",$AO190*ABS(BC190)/Air!$M$8)</f>
        <v/>
      </c>
      <c r="BE190" s="31" t="str">
        <f t="shared" si="230"/>
        <v/>
      </c>
      <c r="BF190" s="251" t="str">
        <f>IF($B190="","",$AO190*ABS($AF190-BC190)/Air!$M$8)</f>
        <v/>
      </c>
      <c r="BG190" s="31" t="str">
        <f t="shared" si="231"/>
        <v/>
      </c>
      <c r="BH190" s="252" t="str">
        <f t="shared" si="232"/>
        <v/>
      </c>
      <c r="BI190" s="32" t="str">
        <f>IF($B190="","",(($AF190-BC190)/ABS($AF190-BC190))*Air!$D$14*BH190/2*(($AF190-BC190)^2)*$AI190*$C190)</f>
        <v/>
      </c>
      <c r="BJ190" s="32" t="str">
        <f>IF($B190="","",(-BC190/ABS(BC190))*Air!$D$14*BE190/8*(BC190^2)*$AM190*$C190)</f>
        <v/>
      </c>
      <c r="BK190" s="32" t="str">
        <f>IF($B190="","",$AK190*$C190*$E190*Air!$D$14*Air!$I$10)</f>
        <v/>
      </c>
      <c r="BL190" s="32" t="str">
        <f t="shared" si="296"/>
        <v/>
      </c>
      <c r="BM190" s="32" t="str">
        <f t="shared" si="233"/>
        <v/>
      </c>
      <c r="BN190" s="32" t="str">
        <f t="shared" si="297"/>
        <v/>
      </c>
      <c r="BO190" s="254" t="str">
        <f t="shared" si="234"/>
        <v/>
      </c>
      <c r="BP190" s="243"/>
      <c r="BQ190" s="243"/>
      <c r="BR190" s="32" t="str">
        <f t="shared" si="235"/>
        <v/>
      </c>
      <c r="BS190" s="243" t="str">
        <f t="shared" si="236"/>
        <v/>
      </c>
      <c r="BT190" s="243" t="str">
        <f>IF($B190="","",IF(BO190="out",-(BS190*$I190*(2*ABS(BR190)/Air!$D$14)^0.5),(BS190*$I190*(2*ABS(BR190)/Air!$C$14)^0.5)))</f>
        <v/>
      </c>
      <c r="BU190" s="32" t="str">
        <f t="shared" si="237"/>
        <v/>
      </c>
      <c r="BV190" s="217" t="str">
        <f t="shared" si="298"/>
        <v/>
      </c>
      <c r="BW190" s="31" t="str">
        <f t="shared" si="238"/>
        <v/>
      </c>
      <c r="BX190" s="251" t="str">
        <f>IF($B190="","",$AO190*ABS(BW190)/Air!$M$8)</f>
        <v/>
      </c>
      <c r="BY190" s="31" t="str">
        <f t="shared" si="239"/>
        <v/>
      </c>
      <c r="BZ190" s="251" t="str">
        <f>IF($B190="","",$AO190*ABS($AF190-BW190)/Air!$M$8)</f>
        <v/>
      </c>
      <c r="CA190" s="31" t="str">
        <f t="shared" si="240"/>
        <v/>
      </c>
      <c r="CB190" s="31" t="str">
        <f t="shared" si="241"/>
        <v/>
      </c>
      <c r="CC190" s="32" t="str">
        <f>IF($B190="","",(($AF190-BW190)/ABS($AF190-BW190))*Air!$D$14*CB190/2*(($AF190-BW190)^2)*$AI190*$C190)</f>
        <v/>
      </c>
      <c r="CD190" s="32" t="str">
        <f>IF($B190="","",(-BW190/ABS(BW190))*Air!$D$14*BY190/8*(BW190^2)*$AM190*$C190)</f>
        <v/>
      </c>
      <c r="CE190" s="32" t="str">
        <f>IF($B190="","",$AK190*$C190*$E190*Air!$D$14*Air!$I$10)</f>
        <v/>
      </c>
      <c r="CF190" s="32" t="str">
        <f t="shared" si="299"/>
        <v/>
      </c>
      <c r="CG190" s="32" t="str">
        <f t="shared" si="242"/>
        <v/>
      </c>
      <c r="CH190" s="32" t="str">
        <f t="shared" si="300"/>
        <v/>
      </c>
      <c r="CI190" s="254" t="str">
        <f t="shared" si="243"/>
        <v/>
      </c>
      <c r="CJ190" s="243"/>
      <c r="CK190" s="243"/>
      <c r="CL190" s="32" t="str">
        <f t="shared" si="244"/>
        <v/>
      </c>
      <c r="CM190" s="243" t="str">
        <f t="shared" si="245"/>
        <v/>
      </c>
      <c r="CN190" s="243" t="str">
        <f>IF($B190="","",IF(CI190="out",-(CM190*$I190*(2*ABS(CL190)/Air!$D$14)^0.5),(CM190*$I190*(2*ABS(CL190)/Air!$C$14)^0.5)))</f>
        <v/>
      </c>
      <c r="CO190" s="32" t="str">
        <f t="shared" si="246"/>
        <v/>
      </c>
      <c r="CP190" s="217" t="str">
        <f t="shared" si="301"/>
        <v/>
      </c>
      <c r="CQ190" s="31" t="str">
        <f t="shared" si="247"/>
        <v/>
      </c>
      <c r="CR190" s="251" t="str">
        <f>IF($B190="","",$AO190*ABS(CQ190)/Air!$M$8)</f>
        <v/>
      </c>
      <c r="CS190" s="31" t="str">
        <f t="shared" si="248"/>
        <v/>
      </c>
      <c r="CT190" s="251" t="str">
        <f>IF($B190="","",$AO190*ABS($AF190-CQ190)/Air!$M$8)</f>
        <v/>
      </c>
      <c r="CU190" s="31" t="str">
        <f t="shared" si="249"/>
        <v/>
      </c>
      <c r="CV190" s="31" t="str">
        <f t="shared" si="250"/>
        <v/>
      </c>
      <c r="CW190" s="32" t="str">
        <f>IF($B190="","",(($AF190-CQ190)/ABS($AF190-CQ190))*Air!$D$14*CV190/2*(($AF190-CQ190)^2)*$AI190*$C190)</f>
        <v/>
      </c>
      <c r="CX190" s="32" t="str">
        <f>IF($B190="","",(-CQ190/ABS(CQ190))*Air!$D$14*CS190/8*(CQ190^2)*$AM190*$C190)</f>
        <v/>
      </c>
      <c r="CY190" s="32" t="str">
        <f>IF($B190="","",$AK190*$C190*$E190*Air!$D$14*Air!$I$10)</f>
        <v/>
      </c>
      <c r="CZ190" s="32" t="str">
        <f t="shared" si="302"/>
        <v/>
      </c>
      <c r="DA190" s="32" t="str">
        <f t="shared" si="251"/>
        <v/>
      </c>
      <c r="DB190" s="32" t="str">
        <f t="shared" si="303"/>
        <v/>
      </c>
      <c r="DC190" s="254" t="str">
        <f t="shared" si="252"/>
        <v/>
      </c>
      <c r="DD190" s="243"/>
      <c r="DE190" s="243"/>
      <c r="DF190" s="32" t="str">
        <f t="shared" si="253"/>
        <v/>
      </c>
      <c r="DG190" s="243" t="str">
        <f t="shared" si="254"/>
        <v/>
      </c>
      <c r="DH190" s="243" t="str">
        <f>IF($B190="","",IF(DC190="out",-(DG190*$I190*(2*ABS(DF190)/Air!$D$14)^0.5),(DG190*$I190*(2*ABS(DF190)/Air!$C$14)^0.5)))</f>
        <v/>
      </c>
      <c r="DI190" s="32" t="str">
        <f t="shared" si="255"/>
        <v/>
      </c>
      <c r="DJ190" s="217" t="str">
        <f t="shared" si="304"/>
        <v/>
      </c>
      <c r="DK190" s="31" t="str">
        <f t="shared" si="256"/>
        <v/>
      </c>
      <c r="DL190" s="251" t="str">
        <f>IF($B190="","",$AO190*ABS(DK190)/Air!$M$8)</f>
        <v/>
      </c>
      <c r="DM190" s="31" t="str">
        <f t="shared" si="257"/>
        <v/>
      </c>
      <c r="DN190" s="251" t="str">
        <f>IF($B190="","",$AO190*ABS($AF190-DK190)/Air!$M$8)</f>
        <v/>
      </c>
      <c r="DO190" s="31" t="str">
        <f t="shared" si="258"/>
        <v/>
      </c>
      <c r="DP190" s="31" t="str">
        <f t="shared" si="259"/>
        <v/>
      </c>
      <c r="DQ190" s="32" t="str">
        <f>IF($B190="","",(($AF190-DK190)/ABS($AF190-DK190))*Air!$D$14*DP190/2*(($AF190-DK190)^2)*$AI190*$C190)</f>
        <v/>
      </c>
      <c r="DR190" s="32" t="str">
        <f>IF($B190="","",(-DK190/ABS(DK190))*Air!$D$14*DM190/8*(DK190^2)*$AM190*$C190)</f>
        <v/>
      </c>
      <c r="DS190" s="32" t="str">
        <f>IF($B190="","",$AK190*$C190*$E190*Air!$D$14*Air!$I$10)</f>
        <v/>
      </c>
      <c r="DT190" s="32" t="str">
        <f t="shared" si="305"/>
        <v/>
      </c>
      <c r="DU190" s="32" t="str">
        <f t="shared" si="260"/>
        <v/>
      </c>
      <c r="DV190" s="32" t="str">
        <f t="shared" si="306"/>
        <v/>
      </c>
      <c r="DW190" s="254" t="str">
        <f t="shared" si="261"/>
        <v/>
      </c>
      <c r="DX190" s="243"/>
      <c r="DY190" s="243"/>
      <c r="DZ190" s="32" t="str">
        <f t="shared" si="262"/>
        <v/>
      </c>
      <c r="EA190" s="243" t="str">
        <f t="shared" si="263"/>
        <v/>
      </c>
      <c r="EB190" s="243" t="str">
        <f>IF($B190="","",IF(DW190="out",-(EA190*$I190*(2*ABS(DZ190)/Air!$D$14)^0.5),(EA190*$I190*(2*ABS(DZ190)/Air!$C$14)^0.5)))</f>
        <v/>
      </c>
      <c r="EC190" s="32" t="str">
        <f t="shared" si="264"/>
        <v/>
      </c>
      <c r="ED190" s="217" t="str">
        <f t="shared" si="307"/>
        <v/>
      </c>
      <c r="EE190" s="31" t="str">
        <f t="shared" si="265"/>
        <v/>
      </c>
      <c r="EF190" s="251" t="str">
        <f>IF($B190="","",$AO190*ABS(EE190)/Air!$M$8)</f>
        <v/>
      </c>
      <c r="EG190" s="31" t="str">
        <f t="shared" si="266"/>
        <v/>
      </c>
      <c r="EH190" s="251" t="str">
        <f>IF($B190="","",$AO190*ABS($AF190-EE190)/Air!$M$8)</f>
        <v/>
      </c>
      <c r="EI190" s="31" t="str">
        <f t="shared" si="267"/>
        <v/>
      </c>
      <c r="EJ190" s="31" t="str">
        <f t="shared" si="268"/>
        <v/>
      </c>
      <c r="EK190" s="32" t="str">
        <f>IF($B190="","",(($AF190-EE190)/ABS($AF190-EE190))*Air!$D$14*EJ190/2*(($AF190-EE190)^2)*$AI190*$C190)</f>
        <v/>
      </c>
      <c r="EL190" s="32" t="str">
        <f>IF($B190="","",(-EE190/ABS(EE190))*Air!$D$14*EG190/8*(EE190^2)*$AM190*$C190)</f>
        <v/>
      </c>
      <c r="EM190" s="32" t="str">
        <f>IF($B190="","",$AK190*$C190*$E190*Air!$D$14*Air!$I$10)</f>
        <v/>
      </c>
      <c r="EN190" s="32" t="str">
        <f t="shared" si="308"/>
        <v/>
      </c>
      <c r="EO190" s="32" t="str">
        <f t="shared" si="269"/>
        <v/>
      </c>
      <c r="EP190" s="32" t="str">
        <f t="shared" si="309"/>
        <v/>
      </c>
      <c r="EQ190" s="254" t="str">
        <f t="shared" si="270"/>
        <v/>
      </c>
      <c r="ER190" s="243"/>
      <c r="ES190" s="243"/>
      <c r="ET190" s="32" t="str">
        <f t="shared" si="271"/>
        <v/>
      </c>
      <c r="EU190" s="243" t="str">
        <f t="shared" si="272"/>
        <v/>
      </c>
      <c r="EV190" s="243" t="str">
        <f>IF($B190="","",IF(EQ190="out",-(EU190*$I190*(2*ABS(ET190)/Air!$D$14)^0.5),(EU190*$I190*(2*ABS(ET190)/Air!$C$14)^0.5)))</f>
        <v/>
      </c>
      <c r="EW190" s="32" t="str">
        <f t="shared" si="273"/>
        <v/>
      </c>
      <c r="EX190" s="259" t="str">
        <f t="shared" si="310"/>
        <v/>
      </c>
    </row>
    <row r="191" spans="1:154" customFormat="1" x14ac:dyDescent="0.2">
      <c r="A191" s="61"/>
      <c r="B191" s="247"/>
      <c r="C191" s="247"/>
      <c r="D191" s="247"/>
      <c r="E191" s="247"/>
      <c r="F191" s="247"/>
      <c r="G191" s="239"/>
      <c r="H191" s="239"/>
      <c r="I191" s="239"/>
      <c r="J191" s="239"/>
      <c r="K191" s="239"/>
      <c r="L191" s="62"/>
      <c r="M191" s="247"/>
      <c r="N191" s="247"/>
      <c r="O191" s="63"/>
      <c r="P191" s="92" t="str">
        <f t="shared" si="274"/>
        <v/>
      </c>
      <c r="Q191" s="93" t="str">
        <f t="shared" si="227"/>
        <v/>
      </c>
      <c r="R191" s="99" t="str">
        <f t="shared" si="275"/>
        <v/>
      </c>
      <c r="S191" s="100" t="str">
        <f t="shared" si="276"/>
        <v/>
      </c>
      <c r="T191" s="95" t="str">
        <f t="shared" si="277"/>
        <v/>
      </c>
      <c r="U191" s="231"/>
      <c r="V191" s="124" t="str">
        <f t="shared" si="278"/>
        <v/>
      </c>
      <c r="W191" s="125" t="str">
        <f t="shared" si="222"/>
        <v/>
      </c>
      <c r="X191" s="126" t="str">
        <f t="shared" si="279"/>
        <v/>
      </c>
      <c r="Y191" s="126" t="str">
        <f>IF($B191="","",VLOOKUP(X191,Depth!$A$4:$B$1004,2,1))</f>
        <v/>
      </c>
      <c r="Z191" s="127" t="str">
        <f t="shared" si="223"/>
        <v/>
      </c>
      <c r="AA191" s="128" t="str">
        <f t="shared" si="224"/>
        <v/>
      </c>
      <c r="AB191" s="129" t="str">
        <f t="shared" si="280"/>
        <v/>
      </c>
      <c r="AC191" s="129" t="str">
        <f t="shared" si="225"/>
        <v/>
      </c>
      <c r="AD191" s="31" t="str">
        <f t="shared" si="281"/>
        <v/>
      </c>
      <c r="AE191" s="128" t="str">
        <f t="shared" si="282"/>
        <v/>
      </c>
      <c r="AF191" s="130" t="str">
        <f t="shared" si="283"/>
        <v/>
      </c>
      <c r="AG191" s="122" t="str">
        <f t="shared" si="284"/>
        <v/>
      </c>
      <c r="AH191" s="131" t="str">
        <f t="shared" si="226"/>
        <v/>
      </c>
      <c r="AI191" s="132" t="str">
        <f t="shared" si="285"/>
        <v/>
      </c>
      <c r="AJ191" s="128"/>
      <c r="AK191" s="159" t="str">
        <f t="shared" si="286"/>
        <v/>
      </c>
      <c r="AL191" s="128" t="str">
        <f t="shared" si="287"/>
        <v/>
      </c>
      <c r="AM191" s="128" t="str">
        <f t="shared" si="288"/>
        <v/>
      </c>
      <c r="AN191" s="128" t="str">
        <f t="shared" si="289"/>
        <v/>
      </c>
      <c r="AO191" s="128" t="str">
        <f t="shared" si="228"/>
        <v/>
      </c>
      <c r="AP191" s="160" t="str">
        <f t="shared" si="290"/>
        <v/>
      </c>
      <c r="AQ191" s="31"/>
      <c r="AR191" s="174" t="str">
        <f>IF($B191="","",Air!$C$17*((J191-K191)/10)^Air!$C$28)</f>
        <v/>
      </c>
      <c r="AS191" s="36" t="str">
        <f>IF($B191="","",IF(E$8=B191,E$7,Air!$C$14/2*AR191^2))</f>
        <v/>
      </c>
      <c r="AT191" s="32" t="str">
        <f t="shared" si="291"/>
        <v/>
      </c>
      <c r="AU191" s="32" t="str">
        <f t="shared" si="292"/>
        <v/>
      </c>
      <c r="AV191" s="32" t="str">
        <f>IF($B191="","",Air!$I$11-AU191*Air!$C$14*Air!$I$10-AS191)</f>
        <v/>
      </c>
      <c r="AW191" s="175" t="str">
        <f t="shared" si="293"/>
        <v/>
      </c>
      <c r="AX191" s="175" t="str">
        <f>IF($B191="","",AW191*Air!$C$14*Air!$I$10)</f>
        <v/>
      </c>
      <c r="AY191" s="176" t="str">
        <f>IF($B191="","",AW191*Air!$D$14*Air!$I$10)</f>
        <v/>
      </c>
      <c r="AZ191" s="62"/>
      <c r="BA191" s="250" t="str">
        <f t="shared" si="229"/>
        <v/>
      </c>
      <c r="BB191" s="128" t="str">
        <f t="shared" si="294"/>
        <v/>
      </c>
      <c r="BC191" s="31" t="str">
        <f t="shared" si="295"/>
        <v/>
      </c>
      <c r="BD191" s="251" t="str">
        <f>IF($B191="","",$AO191*ABS(BC191)/Air!$M$8)</f>
        <v/>
      </c>
      <c r="BE191" s="31" t="str">
        <f t="shared" si="230"/>
        <v/>
      </c>
      <c r="BF191" s="251" t="str">
        <f>IF($B191="","",$AO191*ABS($AF191-BC191)/Air!$M$8)</f>
        <v/>
      </c>
      <c r="BG191" s="31" t="str">
        <f t="shared" si="231"/>
        <v/>
      </c>
      <c r="BH191" s="252" t="str">
        <f t="shared" si="232"/>
        <v/>
      </c>
      <c r="BI191" s="32" t="str">
        <f>IF($B191="","",(($AF191-BC191)/ABS($AF191-BC191))*Air!$D$14*BH191/2*(($AF191-BC191)^2)*$AI191*$C191)</f>
        <v/>
      </c>
      <c r="BJ191" s="32" t="str">
        <f>IF($B191="","",(-BC191/ABS(BC191))*Air!$D$14*BE191/8*(BC191^2)*$AM191*$C191)</f>
        <v/>
      </c>
      <c r="BK191" s="32" t="str">
        <f>IF($B191="","",$AK191*$C191*$E191*Air!$D$14*Air!$I$10)</f>
        <v/>
      </c>
      <c r="BL191" s="32" t="str">
        <f t="shared" si="296"/>
        <v/>
      </c>
      <c r="BM191" s="32" t="str">
        <f t="shared" si="233"/>
        <v/>
      </c>
      <c r="BN191" s="32" t="str">
        <f t="shared" si="297"/>
        <v/>
      </c>
      <c r="BO191" s="254" t="str">
        <f t="shared" si="234"/>
        <v/>
      </c>
      <c r="BP191" s="243"/>
      <c r="BQ191" s="243"/>
      <c r="BR191" s="32" t="str">
        <f t="shared" si="235"/>
        <v/>
      </c>
      <c r="BS191" s="243" t="str">
        <f t="shared" si="236"/>
        <v/>
      </c>
      <c r="BT191" s="243" t="str">
        <f>IF($B191="","",IF(BO191="out",-(BS191*$I191*(2*ABS(BR191)/Air!$D$14)^0.5),(BS191*$I191*(2*ABS(BR191)/Air!$C$14)^0.5)))</f>
        <v/>
      </c>
      <c r="BU191" s="32" t="str">
        <f t="shared" si="237"/>
        <v/>
      </c>
      <c r="BV191" s="217" t="str">
        <f t="shared" si="298"/>
        <v/>
      </c>
      <c r="BW191" s="31" t="str">
        <f t="shared" si="238"/>
        <v/>
      </c>
      <c r="BX191" s="251" t="str">
        <f>IF($B191="","",$AO191*ABS(BW191)/Air!$M$8)</f>
        <v/>
      </c>
      <c r="BY191" s="31" t="str">
        <f t="shared" si="239"/>
        <v/>
      </c>
      <c r="BZ191" s="251" t="str">
        <f>IF($B191="","",$AO191*ABS($AF191-BW191)/Air!$M$8)</f>
        <v/>
      </c>
      <c r="CA191" s="31" t="str">
        <f t="shared" si="240"/>
        <v/>
      </c>
      <c r="CB191" s="31" t="str">
        <f t="shared" si="241"/>
        <v/>
      </c>
      <c r="CC191" s="32" t="str">
        <f>IF($B191="","",(($AF191-BW191)/ABS($AF191-BW191))*Air!$D$14*CB191/2*(($AF191-BW191)^2)*$AI191*$C191)</f>
        <v/>
      </c>
      <c r="CD191" s="32" t="str">
        <f>IF($B191="","",(-BW191/ABS(BW191))*Air!$D$14*BY191/8*(BW191^2)*$AM191*$C191)</f>
        <v/>
      </c>
      <c r="CE191" s="32" t="str">
        <f>IF($B191="","",$AK191*$C191*$E191*Air!$D$14*Air!$I$10)</f>
        <v/>
      </c>
      <c r="CF191" s="32" t="str">
        <f t="shared" si="299"/>
        <v/>
      </c>
      <c r="CG191" s="32" t="str">
        <f t="shared" si="242"/>
        <v/>
      </c>
      <c r="CH191" s="32" t="str">
        <f t="shared" si="300"/>
        <v/>
      </c>
      <c r="CI191" s="254" t="str">
        <f t="shared" si="243"/>
        <v/>
      </c>
      <c r="CJ191" s="243"/>
      <c r="CK191" s="243"/>
      <c r="CL191" s="32" t="str">
        <f t="shared" si="244"/>
        <v/>
      </c>
      <c r="CM191" s="243" t="str">
        <f t="shared" si="245"/>
        <v/>
      </c>
      <c r="CN191" s="243" t="str">
        <f>IF($B191="","",IF(CI191="out",-(CM191*$I191*(2*ABS(CL191)/Air!$D$14)^0.5),(CM191*$I191*(2*ABS(CL191)/Air!$C$14)^0.5)))</f>
        <v/>
      </c>
      <c r="CO191" s="32" t="str">
        <f t="shared" si="246"/>
        <v/>
      </c>
      <c r="CP191" s="217" t="str">
        <f t="shared" si="301"/>
        <v/>
      </c>
      <c r="CQ191" s="31" t="str">
        <f t="shared" si="247"/>
        <v/>
      </c>
      <c r="CR191" s="251" t="str">
        <f>IF($B191="","",$AO191*ABS(CQ191)/Air!$M$8)</f>
        <v/>
      </c>
      <c r="CS191" s="31" t="str">
        <f t="shared" si="248"/>
        <v/>
      </c>
      <c r="CT191" s="251" t="str">
        <f>IF($B191="","",$AO191*ABS($AF191-CQ191)/Air!$M$8)</f>
        <v/>
      </c>
      <c r="CU191" s="31" t="str">
        <f t="shared" si="249"/>
        <v/>
      </c>
      <c r="CV191" s="31" t="str">
        <f t="shared" si="250"/>
        <v/>
      </c>
      <c r="CW191" s="32" t="str">
        <f>IF($B191="","",(($AF191-CQ191)/ABS($AF191-CQ191))*Air!$D$14*CV191/2*(($AF191-CQ191)^2)*$AI191*$C191)</f>
        <v/>
      </c>
      <c r="CX191" s="32" t="str">
        <f>IF($B191="","",(-CQ191/ABS(CQ191))*Air!$D$14*CS191/8*(CQ191^2)*$AM191*$C191)</f>
        <v/>
      </c>
      <c r="CY191" s="32" t="str">
        <f>IF($B191="","",$AK191*$C191*$E191*Air!$D$14*Air!$I$10)</f>
        <v/>
      </c>
      <c r="CZ191" s="32" t="str">
        <f t="shared" si="302"/>
        <v/>
      </c>
      <c r="DA191" s="32" t="str">
        <f t="shared" si="251"/>
        <v/>
      </c>
      <c r="DB191" s="32" t="str">
        <f t="shared" si="303"/>
        <v/>
      </c>
      <c r="DC191" s="254" t="str">
        <f t="shared" si="252"/>
        <v/>
      </c>
      <c r="DD191" s="243"/>
      <c r="DE191" s="243"/>
      <c r="DF191" s="32" t="str">
        <f t="shared" si="253"/>
        <v/>
      </c>
      <c r="DG191" s="243" t="str">
        <f t="shared" si="254"/>
        <v/>
      </c>
      <c r="DH191" s="243" t="str">
        <f>IF($B191="","",IF(DC191="out",-(DG191*$I191*(2*ABS(DF191)/Air!$D$14)^0.5),(DG191*$I191*(2*ABS(DF191)/Air!$C$14)^0.5)))</f>
        <v/>
      </c>
      <c r="DI191" s="32" t="str">
        <f t="shared" si="255"/>
        <v/>
      </c>
      <c r="DJ191" s="217" t="str">
        <f t="shared" si="304"/>
        <v/>
      </c>
      <c r="DK191" s="31" t="str">
        <f t="shared" si="256"/>
        <v/>
      </c>
      <c r="DL191" s="251" t="str">
        <f>IF($B191="","",$AO191*ABS(DK191)/Air!$M$8)</f>
        <v/>
      </c>
      <c r="DM191" s="31" t="str">
        <f t="shared" si="257"/>
        <v/>
      </c>
      <c r="DN191" s="251" t="str">
        <f>IF($B191="","",$AO191*ABS($AF191-DK191)/Air!$M$8)</f>
        <v/>
      </c>
      <c r="DO191" s="31" t="str">
        <f t="shared" si="258"/>
        <v/>
      </c>
      <c r="DP191" s="31" t="str">
        <f t="shared" si="259"/>
        <v/>
      </c>
      <c r="DQ191" s="32" t="str">
        <f>IF($B191="","",(($AF191-DK191)/ABS($AF191-DK191))*Air!$D$14*DP191/2*(($AF191-DK191)^2)*$AI191*$C191)</f>
        <v/>
      </c>
      <c r="DR191" s="32" t="str">
        <f>IF($B191="","",(-DK191/ABS(DK191))*Air!$D$14*DM191/8*(DK191^2)*$AM191*$C191)</f>
        <v/>
      </c>
      <c r="DS191" s="32" t="str">
        <f>IF($B191="","",$AK191*$C191*$E191*Air!$D$14*Air!$I$10)</f>
        <v/>
      </c>
      <c r="DT191" s="32" t="str">
        <f t="shared" si="305"/>
        <v/>
      </c>
      <c r="DU191" s="32" t="str">
        <f t="shared" si="260"/>
        <v/>
      </c>
      <c r="DV191" s="32" t="str">
        <f t="shared" si="306"/>
        <v/>
      </c>
      <c r="DW191" s="254" t="str">
        <f t="shared" si="261"/>
        <v/>
      </c>
      <c r="DX191" s="243"/>
      <c r="DY191" s="243"/>
      <c r="DZ191" s="32" t="str">
        <f t="shared" si="262"/>
        <v/>
      </c>
      <c r="EA191" s="243" t="str">
        <f t="shared" si="263"/>
        <v/>
      </c>
      <c r="EB191" s="243" t="str">
        <f>IF($B191="","",IF(DW191="out",-(EA191*$I191*(2*ABS(DZ191)/Air!$D$14)^0.5),(EA191*$I191*(2*ABS(DZ191)/Air!$C$14)^0.5)))</f>
        <v/>
      </c>
      <c r="EC191" s="32" t="str">
        <f t="shared" si="264"/>
        <v/>
      </c>
      <c r="ED191" s="217" t="str">
        <f t="shared" si="307"/>
        <v/>
      </c>
      <c r="EE191" s="31" t="str">
        <f t="shared" si="265"/>
        <v/>
      </c>
      <c r="EF191" s="251" t="str">
        <f>IF($B191="","",$AO191*ABS(EE191)/Air!$M$8)</f>
        <v/>
      </c>
      <c r="EG191" s="31" t="str">
        <f t="shared" si="266"/>
        <v/>
      </c>
      <c r="EH191" s="251" t="str">
        <f>IF($B191="","",$AO191*ABS($AF191-EE191)/Air!$M$8)</f>
        <v/>
      </c>
      <c r="EI191" s="31" t="str">
        <f t="shared" si="267"/>
        <v/>
      </c>
      <c r="EJ191" s="31" t="str">
        <f t="shared" si="268"/>
        <v/>
      </c>
      <c r="EK191" s="32" t="str">
        <f>IF($B191="","",(($AF191-EE191)/ABS($AF191-EE191))*Air!$D$14*EJ191/2*(($AF191-EE191)^2)*$AI191*$C191)</f>
        <v/>
      </c>
      <c r="EL191" s="32" t="str">
        <f>IF($B191="","",(-EE191/ABS(EE191))*Air!$D$14*EG191/8*(EE191^2)*$AM191*$C191)</f>
        <v/>
      </c>
      <c r="EM191" s="32" t="str">
        <f>IF($B191="","",$AK191*$C191*$E191*Air!$D$14*Air!$I$10)</f>
        <v/>
      </c>
      <c r="EN191" s="32" t="str">
        <f t="shared" si="308"/>
        <v/>
      </c>
      <c r="EO191" s="32" t="str">
        <f t="shared" si="269"/>
        <v/>
      </c>
      <c r="EP191" s="32" t="str">
        <f t="shared" si="309"/>
        <v/>
      </c>
      <c r="EQ191" s="254" t="str">
        <f t="shared" si="270"/>
        <v/>
      </c>
      <c r="ER191" s="243"/>
      <c r="ES191" s="243"/>
      <c r="ET191" s="32" t="str">
        <f t="shared" si="271"/>
        <v/>
      </c>
      <c r="EU191" s="243" t="str">
        <f t="shared" si="272"/>
        <v/>
      </c>
      <c r="EV191" s="243" t="str">
        <f>IF($B191="","",IF(EQ191="out",-(EU191*$I191*(2*ABS(ET191)/Air!$D$14)^0.5),(EU191*$I191*(2*ABS(ET191)/Air!$C$14)^0.5)))</f>
        <v/>
      </c>
      <c r="EW191" s="32" t="str">
        <f t="shared" si="273"/>
        <v/>
      </c>
      <c r="EX191" s="259" t="str">
        <f t="shared" si="310"/>
        <v/>
      </c>
    </row>
    <row r="192" spans="1:154" customFormat="1" x14ac:dyDescent="0.2">
      <c r="A192" s="61"/>
      <c r="B192" s="247"/>
      <c r="C192" s="247"/>
      <c r="D192" s="247"/>
      <c r="E192" s="247"/>
      <c r="F192" s="247"/>
      <c r="G192" s="239"/>
      <c r="H192" s="239"/>
      <c r="I192" s="239"/>
      <c r="J192" s="239"/>
      <c r="K192" s="239"/>
      <c r="L192" s="62"/>
      <c r="M192" s="247"/>
      <c r="N192" s="247"/>
      <c r="O192" s="63"/>
      <c r="P192" s="92" t="str">
        <f t="shared" si="274"/>
        <v/>
      </c>
      <c r="Q192" s="93" t="str">
        <f t="shared" si="227"/>
        <v/>
      </c>
      <c r="R192" s="99" t="str">
        <f t="shared" si="275"/>
        <v/>
      </c>
      <c r="S192" s="100" t="str">
        <f t="shared" si="276"/>
        <v/>
      </c>
      <c r="T192" s="95" t="str">
        <f t="shared" si="277"/>
        <v/>
      </c>
      <c r="U192" s="231"/>
      <c r="V192" s="124" t="str">
        <f t="shared" si="278"/>
        <v/>
      </c>
      <c r="W192" s="125" t="str">
        <f t="shared" si="222"/>
        <v/>
      </c>
      <c r="X192" s="126" t="str">
        <f t="shared" si="279"/>
        <v/>
      </c>
      <c r="Y192" s="126" t="str">
        <f>IF($B192="","",VLOOKUP(X192,Depth!$A$4:$B$1004,2,1))</f>
        <v/>
      </c>
      <c r="Z192" s="127" t="str">
        <f t="shared" si="223"/>
        <v/>
      </c>
      <c r="AA192" s="128" t="str">
        <f t="shared" si="224"/>
        <v/>
      </c>
      <c r="AB192" s="129" t="str">
        <f t="shared" si="280"/>
        <v/>
      </c>
      <c r="AC192" s="129" t="str">
        <f t="shared" si="225"/>
        <v/>
      </c>
      <c r="AD192" s="31" t="str">
        <f t="shared" si="281"/>
        <v/>
      </c>
      <c r="AE192" s="128" t="str">
        <f t="shared" si="282"/>
        <v/>
      </c>
      <c r="AF192" s="130" t="str">
        <f t="shared" si="283"/>
        <v/>
      </c>
      <c r="AG192" s="122" t="str">
        <f t="shared" si="284"/>
        <v/>
      </c>
      <c r="AH192" s="131" t="str">
        <f t="shared" si="226"/>
        <v/>
      </c>
      <c r="AI192" s="132" t="str">
        <f t="shared" si="285"/>
        <v/>
      </c>
      <c r="AJ192" s="128"/>
      <c r="AK192" s="159" t="str">
        <f t="shared" si="286"/>
        <v/>
      </c>
      <c r="AL192" s="128" t="str">
        <f t="shared" si="287"/>
        <v/>
      </c>
      <c r="AM192" s="128" t="str">
        <f t="shared" si="288"/>
        <v/>
      </c>
      <c r="AN192" s="128" t="str">
        <f t="shared" si="289"/>
        <v/>
      </c>
      <c r="AO192" s="128" t="str">
        <f t="shared" si="228"/>
        <v/>
      </c>
      <c r="AP192" s="160" t="str">
        <f t="shared" si="290"/>
        <v/>
      </c>
      <c r="AQ192" s="31"/>
      <c r="AR192" s="174" t="str">
        <f>IF($B192="","",Air!$C$17*((J192-K192)/10)^Air!$C$28)</f>
        <v/>
      </c>
      <c r="AS192" s="36" t="str">
        <f>IF($B192="","",IF(E$8=B192,E$7,Air!$C$14/2*AR192^2))</f>
        <v/>
      </c>
      <c r="AT192" s="32" t="str">
        <f t="shared" si="291"/>
        <v/>
      </c>
      <c r="AU192" s="32" t="str">
        <f t="shared" si="292"/>
        <v/>
      </c>
      <c r="AV192" s="32" t="str">
        <f>IF($B192="","",Air!$I$11-AU192*Air!$C$14*Air!$I$10-AS192)</f>
        <v/>
      </c>
      <c r="AW192" s="175" t="str">
        <f t="shared" si="293"/>
        <v/>
      </c>
      <c r="AX192" s="175" t="str">
        <f>IF($B192="","",AW192*Air!$C$14*Air!$I$10)</f>
        <v/>
      </c>
      <c r="AY192" s="176" t="str">
        <f>IF($B192="","",AW192*Air!$D$14*Air!$I$10)</f>
        <v/>
      </c>
      <c r="AZ192" s="62"/>
      <c r="BA192" s="250" t="str">
        <f t="shared" si="229"/>
        <v/>
      </c>
      <c r="BB192" s="128" t="str">
        <f t="shared" si="294"/>
        <v/>
      </c>
      <c r="BC192" s="31" t="str">
        <f t="shared" si="295"/>
        <v/>
      </c>
      <c r="BD192" s="251" t="str">
        <f>IF($B192="","",$AO192*ABS(BC192)/Air!$M$8)</f>
        <v/>
      </c>
      <c r="BE192" s="31" t="str">
        <f t="shared" si="230"/>
        <v/>
      </c>
      <c r="BF192" s="251" t="str">
        <f>IF($B192="","",$AO192*ABS($AF192-BC192)/Air!$M$8)</f>
        <v/>
      </c>
      <c r="BG192" s="31" t="str">
        <f t="shared" si="231"/>
        <v/>
      </c>
      <c r="BH192" s="252" t="str">
        <f t="shared" si="232"/>
        <v/>
      </c>
      <c r="BI192" s="32" t="str">
        <f>IF($B192="","",(($AF192-BC192)/ABS($AF192-BC192))*Air!$D$14*BH192/2*(($AF192-BC192)^2)*$AI192*$C192)</f>
        <v/>
      </c>
      <c r="BJ192" s="32" t="str">
        <f>IF($B192="","",(-BC192/ABS(BC192))*Air!$D$14*BE192/8*(BC192^2)*$AM192*$C192)</f>
        <v/>
      </c>
      <c r="BK192" s="32" t="str">
        <f>IF($B192="","",$AK192*$C192*$E192*Air!$D$14*Air!$I$10)</f>
        <v/>
      </c>
      <c r="BL192" s="32" t="str">
        <f t="shared" si="296"/>
        <v/>
      </c>
      <c r="BM192" s="32" t="str">
        <f t="shared" si="233"/>
        <v/>
      </c>
      <c r="BN192" s="32" t="str">
        <f t="shared" si="297"/>
        <v/>
      </c>
      <c r="BO192" s="254" t="str">
        <f t="shared" si="234"/>
        <v/>
      </c>
      <c r="BP192" s="243"/>
      <c r="BQ192" s="243"/>
      <c r="BR192" s="32" t="str">
        <f t="shared" si="235"/>
        <v/>
      </c>
      <c r="BS192" s="243" t="str">
        <f t="shared" si="236"/>
        <v/>
      </c>
      <c r="BT192" s="243" t="str">
        <f>IF($B192="","",IF(BO192="out",-(BS192*$I192*(2*ABS(BR192)/Air!$D$14)^0.5),(BS192*$I192*(2*ABS(BR192)/Air!$C$14)^0.5)))</f>
        <v/>
      </c>
      <c r="BU192" s="32" t="str">
        <f t="shared" si="237"/>
        <v/>
      </c>
      <c r="BV192" s="217" t="str">
        <f t="shared" si="298"/>
        <v/>
      </c>
      <c r="BW192" s="31" t="str">
        <f t="shared" si="238"/>
        <v/>
      </c>
      <c r="BX192" s="251" t="str">
        <f>IF($B192="","",$AO192*ABS(BW192)/Air!$M$8)</f>
        <v/>
      </c>
      <c r="BY192" s="31" t="str">
        <f t="shared" si="239"/>
        <v/>
      </c>
      <c r="BZ192" s="251" t="str">
        <f>IF($B192="","",$AO192*ABS($AF192-BW192)/Air!$M$8)</f>
        <v/>
      </c>
      <c r="CA192" s="31" t="str">
        <f t="shared" si="240"/>
        <v/>
      </c>
      <c r="CB192" s="31" t="str">
        <f t="shared" si="241"/>
        <v/>
      </c>
      <c r="CC192" s="32" t="str">
        <f>IF($B192="","",(($AF192-BW192)/ABS($AF192-BW192))*Air!$D$14*CB192/2*(($AF192-BW192)^2)*$AI192*$C192)</f>
        <v/>
      </c>
      <c r="CD192" s="32" t="str">
        <f>IF($B192="","",(-BW192/ABS(BW192))*Air!$D$14*BY192/8*(BW192^2)*$AM192*$C192)</f>
        <v/>
      </c>
      <c r="CE192" s="32" t="str">
        <f>IF($B192="","",$AK192*$C192*$E192*Air!$D$14*Air!$I$10)</f>
        <v/>
      </c>
      <c r="CF192" s="32" t="str">
        <f t="shared" si="299"/>
        <v/>
      </c>
      <c r="CG192" s="32" t="str">
        <f t="shared" si="242"/>
        <v/>
      </c>
      <c r="CH192" s="32" t="str">
        <f t="shared" si="300"/>
        <v/>
      </c>
      <c r="CI192" s="254" t="str">
        <f t="shared" si="243"/>
        <v/>
      </c>
      <c r="CJ192" s="243"/>
      <c r="CK192" s="243"/>
      <c r="CL192" s="32" t="str">
        <f t="shared" si="244"/>
        <v/>
      </c>
      <c r="CM192" s="243" t="str">
        <f t="shared" si="245"/>
        <v/>
      </c>
      <c r="CN192" s="243" t="str">
        <f>IF($B192="","",IF(CI192="out",-(CM192*$I192*(2*ABS(CL192)/Air!$D$14)^0.5),(CM192*$I192*(2*ABS(CL192)/Air!$C$14)^0.5)))</f>
        <v/>
      </c>
      <c r="CO192" s="32" t="str">
        <f t="shared" si="246"/>
        <v/>
      </c>
      <c r="CP192" s="217" t="str">
        <f t="shared" si="301"/>
        <v/>
      </c>
      <c r="CQ192" s="31" t="str">
        <f t="shared" si="247"/>
        <v/>
      </c>
      <c r="CR192" s="251" t="str">
        <f>IF($B192="","",$AO192*ABS(CQ192)/Air!$M$8)</f>
        <v/>
      </c>
      <c r="CS192" s="31" t="str">
        <f t="shared" si="248"/>
        <v/>
      </c>
      <c r="CT192" s="251" t="str">
        <f>IF($B192="","",$AO192*ABS($AF192-CQ192)/Air!$M$8)</f>
        <v/>
      </c>
      <c r="CU192" s="31" t="str">
        <f t="shared" si="249"/>
        <v/>
      </c>
      <c r="CV192" s="31" t="str">
        <f t="shared" si="250"/>
        <v/>
      </c>
      <c r="CW192" s="32" t="str">
        <f>IF($B192="","",(($AF192-CQ192)/ABS($AF192-CQ192))*Air!$D$14*CV192/2*(($AF192-CQ192)^2)*$AI192*$C192)</f>
        <v/>
      </c>
      <c r="CX192" s="32" t="str">
        <f>IF($B192="","",(-CQ192/ABS(CQ192))*Air!$D$14*CS192/8*(CQ192^2)*$AM192*$C192)</f>
        <v/>
      </c>
      <c r="CY192" s="32" t="str">
        <f>IF($B192="","",$AK192*$C192*$E192*Air!$D$14*Air!$I$10)</f>
        <v/>
      </c>
      <c r="CZ192" s="32" t="str">
        <f t="shared" si="302"/>
        <v/>
      </c>
      <c r="DA192" s="32" t="str">
        <f t="shared" si="251"/>
        <v/>
      </c>
      <c r="DB192" s="32" t="str">
        <f t="shared" si="303"/>
        <v/>
      </c>
      <c r="DC192" s="254" t="str">
        <f t="shared" si="252"/>
        <v/>
      </c>
      <c r="DD192" s="243"/>
      <c r="DE192" s="243"/>
      <c r="DF192" s="32" t="str">
        <f t="shared" si="253"/>
        <v/>
      </c>
      <c r="DG192" s="243" t="str">
        <f t="shared" si="254"/>
        <v/>
      </c>
      <c r="DH192" s="243" t="str">
        <f>IF($B192="","",IF(DC192="out",-(DG192*$I192*(2*ABS(DF192)/Air!$D$14)^0.5),(DG192*$I192*(2*ABS(DF192)/Air!$C$14)^0.5)))</f>
        <v/>
      </c>
      <c r="DI192" s="32" t="str">
        <f t="shared" si="255"/>
        <v/>
      </c>
      <c r="DJ192" s="217" t="str">
        <f t="shared" si="304"/>
        <v/>
      </c>
      <c r="DK192" s="31" t="str">
        <f t="shared" si="256"/>
        <v/>
      </c>
      <c r="DL192" s="251" t="str">
        <f>IF($B192="","",$AO192*ABS(DK192)/Air!$M$8)</f>
        <v/>
      </c>
      <c r="DM192" s="31" t="str">
        <f t="shared" si="257"/>
        <v/>
      </c>
      <c r="DN192" s="251" t="str">
        <f>IF($B192="","",$AO192*ABS($AF192-DK192)/Air!$M$8)</f>
        <v/>
      </c>
      <c r="DO192" s="31" t="str">
        <f t="shared" si="258"/>
        <v/>
      </c>
      <c r="DP192" s="31" t="str">
        <f t="shared" si="259"/>
        <v/>
      </c>
      <c r="DQ192" s="32" t="str">
        <f>IF($B192="","",(($AF192-DK192)/ABS($AF192-DK192))*Air!$D$14*DP192/2*(($AF192-DK192)^2)*$AI192*$C192)</f>
        <v/>
      </c>
      <c r="DR192" s="32" t="str">
        <f>IF($B192="","",(-DK192/ABS(DK192))*Air!$D$14*DM192/8*(DK192^2)*$AM192*$C192)</f>
        <v/>
      </c>
      <c r="DS192" s="32" t="str">
        <f>IF($B192="","",$AK192*$C192*$E192*Air!$D$14*Air!$I$10)</f>
        <v/>
      </c>
      <c r="DT192" s="32" t="str">
        <f t="shared" si="305"/>
        <v/>
      </c>
      <c r="DU192" s="32" t="str">
        <f t="shared" si="260"/>
        <v/>
      </c>
      <c r="DV192" s="32" t="str">
        <f t="shared" si="306"/>
        <v/>
      </c>
      <c r="DW192" s="254" t="str">
        <f t="shared" si="261"/>
        <v/>
      </c>
      <c r="DX192" s="243"/>
      <c r="DY192" s="243"/>
      <c r="DZ192" s="32" t="str">
        <f t="shared" si="262"/>
        <v/>
      </c>
      <c r="EA192" s="243" t="str">
        <f t="shared" si="263"/>
        <v/>
      </c>
      <c r="EB192" s="243" t="str">
        <f>IF($B192="","",IF(DW192="out",-(EA192*$I192*(2*ABS(DZ192)/Air!$D$14)^0.5),(EA192*$I192*(2*ABS(DZ192)/Air!$C$14)^0.5)))</f>
        <v/>
      </c>
      <c r="EC192" s="32" t="str">
        <f t="shared" si="264"/>
        <v/>
      </c>
      <c r="ED192" s="217" t="str">
        <f t="shared" si="307"/>
        <v/>
      </c>
      <c r="EE192" s="31" t="str">
        <f t="shared" si="265"/>
        <v/>
      </c>
      <c r="EF192" s="251" t="str">
        <f>IF($B192="","",$AO192*ABS(EE192)/Air!$M$8)</f>
        <v/>
      </c>
      <c r="EG192" s="31" t="str">
        <f t="shared" si="266"/>
        <v/>
      </c>
      <c r="EH192" s="251" t="str">
        <f>IF($B192="","",$AO192*ABS($AF192-EE192)/Air!$M$8)</f>
        <v/>
      </c>
      <c r="EI192" s="31" t="str">
        <f t="shared" si="267"/>
        <v/>
      </c>
      <c r="EJ192" s="31" t="str">
        <f t="shared" si="268"/>
        <v/>
      </c>
      <c r="EK192" s="32" t="str">
        <f>IF($B192="","",(($AF192-EE192)/ABS($AF192-EE192))*Air!$D$14*EJ192/2*(($AF192-EE192)^2)*$AI192*$C192)</f>
        <v/>
      </c>
      <c r="EL192" s="32" t="str">
        <f>IF($B192="","",(-EE192/ABS(EE192))*Air!$D$14*EG192/8*(EE192^2)*$AM192*$C192)</f>
        <v/>
      </c>
      <c r="EM192" s="32" t="str">
        <f>IF($B192="","",$AK192*$C192*$E192*Air!$D$14*Air!$I$10)</f>
        <v/>
      </c>
      <c r="EN192" s="32" t="str">
        <f t="shared" si="308"/>
        <v/>
      </c>
      <c r="EO192" s="32" t="str">
        <f t="shared" si="269"/>
        <v/>
      </c>
      <c r="EP192" s="32" t="str">
        <f t="shared" si="309"/>
        <v/>
      </c>
      <c r="EQ192" s="254" t="str">
        <f t="shared" si="270"/>
        <v/>
      </c>
      <c r="ER192" s="243"/>
      <c r="ES192" s="243"/>
      <c r="ET192" s="32" t="str">
        <f t="shared" si="271"/>
        <v/>
      </c>
      <c r="EU192" s="243" t="str">
        <f t="shared" si="272"/>
        <v/>
      </c>
      <c r="EV192" s="243" t="str">
        <f>IF($B192="","",IF(EQ192="out",-(EU192*$I192*(2*ABS(ET192)/Air!$D$14)^0.5),(EU192*$I192*(2*ABS(ET192)/Air!$C$14)^0.5)))</f>
        <v/>
      </c>
      <c r="EW192" s="32" t="str">
        <f t="shared" si="273"/>
        <v/>
      </c>
      <c r="EX192" s="259" t="str">
        <f t="shared" si="310"/>
        <v/>
      </c>
    </row>
    <row r="193" spans="1:154" customFormat="1" x14ac:dyDescent="0.2">
      <c r="A193" s="61"/>
      <c r="B193" s="247"/>
      <c r="C193" s="247"/>
      <c r="D193" s="247"/>
      <c r="E193" s="247"/>
      <c r="F193" s="247"/>
      <c r="G193" s="239"/>
      <c r="H193" s="239"/>
      <c r="I193" s="239"/>
      <c r="J193" s="239"/>
      <c r="K193" s="239"/>
      <c r="L193" s="62"/>
      <c r="M193" s="247"/>
      <c r="N193" s="247"/>
      <c r="O193" s="63"/>
      <c r="P193" s="92" t="str">
        <f t="shared" si="274"/>
        <v/>
      </c>
      <c r="Q193" s="93" t="str">
        <f t="shared" si="227"/>
        <v/>
      </c>
      <c r="R193" s="99" t="str">
        <f t="shared" si="275"/>
        <v/>
      </c>
      <c r="S193" s="100" t="str">
        <f t="shared" si="276"/>
        <v/>
      </c>
      <c r="T193" s="95" t="str">
        <f t="shared" si="277"/>
        <v/>
      </c>
      <c r="U193" s="231"/>
      <c r="V193" s="124" t="str">
        <f t="shared" si="278"/>
        <v/>
      </c>
      <c r="W193" s="125" t="str">
        <f t="shared" si="222"/>
        <v/>
      </c>
      <c r="X193" s="126" t="str">
        <f t="shared" si="279"/>
        <v/>
      </c>
      <c r="Y193" s="126" t="str">
        <f>IF($B193="","",VLOOKUP(X193,Depth!$A$4:$B$1004,2,1))</f>
        <v/>
      </c>
      <c r="Z193" s="127" t="str">
        <f t="shared" si="223"/>
        <v/>
      </c>
      <c r="AA193" s="128" t="str">
        <f t="shared" si="224"/>
        <v/>
      </c>
      <c r="AB193" s="129" t="str">
        <f t="shared" si="280"/>
        <v/>
      </c>
      <c r="AC193" s="129" t="str">
        <f t="shared" si="225"/>
        <v/>
      </c>
      <c r="AD193" s="31" t="str">
        <f t="shared" si="281"/>
        <v/>
      </c>
      <c r="AE193" s="128" t="str">
        <f t="shared" si="282"/>
        <v/>
      </c>
      <c r="AF193" s="130" t="str">
        <f t="shared" si="283"/>
        <v/>
      </c>
      <c r="AG193" s="122" t="str">
        <f t="shared" si="284"/>
        <v/>
      </c>
      <c r="AH193" s="131" t="str">
        <f t="shared" si="226"/>
        <v/>
      </c>
      <c r="AI193" s="132" t="str">
        <f t="shared" si="285"/>
        <v/>
      </c>
      <c r="AJ193" s="128"/>
      <c r="AK193" s="159" t="str">
        <f t="shared" si="286"/>
        <v/>
      </c>
      <c r="AL193" s="128" t="str">
        <f t="shared" si="287"/>
        <v/>
      </c>
      <c r="AM193" s="128" t="str">
        <f t="shared" si="288"/>
        <v/>
      </c>
      <c r="AN193" s="128" t="str">
        <f t="shared" si="289"/>
        <v/>
      </c>
      <c r="AO193" s="128" t="str">
        <f t="shared" si="228"/>
        <v/>
      </c>
      <c r="AP193" s="160" t="str">
        <f t="shared" si="290"/>
        <v/>
      </c>
      <c r="AQ193" s="31"/>
      <c r="AR193" s="174" t="str">
        <f>IF($B193="","",Air!$C$17*((J193-K193)/10)^Air!$C$28)</f>
        <v/>
      </c>
      <c r="AS193" s="36" t="str">
        <f>IF($B193="","",IF(E$8=B193,E$7,Air!$C$14/2*AR193^2))</f>
        <v/>
      </c>
      <c r="AT193" s="32" t="str">
        <f t="shared" si="291"/>
        <v/>
      </c>
      <c r="AU193" s="32" t="str">
        <f t="shared" si="292"/>
        <v/>
      </c>
      <c r="AV193" s="32" t="str">
        <f>IF($B193="","",Air!$I$11-AU193*Air!$C$14*Air!$I$10-AS193)</f>
        <v/>
      </c>
      <c r="AW193" s="175" t="str">
        <f t="shared" si="293"/>
        <v/>
      </c>
      <c r="AX193" s="175" t="str">
        <f>IF($B193="","",AW193*Air!$C$14*Air!$I$10)</f>
        <v/>
      </c>
      <c r="AY193" s="176" t="str">
        <f>IF($B193="","",AW193*Air!$D$14*Air!$I$10)</f>
        <v/>
      </c>
      <c r="AZ193" s="62"/>
      <c r="BA193" s="250" t="str">
        <f t="shared" si="229"/>
        <v/>
      </c>
      <c r="BB193" s="128" t="str">
        <f t="shared" si="294"/>
        <v/>
      </c>
      <c r="BC193" s="31" t="str">
        <f t="shared" si="295"/>
        <v/>
      </c>
      <c r="BD193" s="251" t="str">
        <f>IF($B193="","",$AO193*ABS(BC193)/Air!$M$8)</f>
        <v/>
      </c>
      <c r="BE193" s="31" t="str">
        <f t="shared" si="230"/>
        <v/>
      </c>
      <c r="BF193" s="251" t="str">
        <f>IF($B193="","",$AO193*ABS($AF193-BC193)/Air!$M$8)</f>
        <v/>
      </c>
      <c r="BG193" s="31" t="str">
        <f t="shared" si="231"/>
        <v/>
      </c>
      <c r="BH193" s="252" t="str">
        <f t="shared" si="232"/>
        <v/>
      </c>
      <c r="BI193" s="32" t="str">
        <f>IF($B193="","",(($AF193-BC193)/ABS($AF193-BC193))*Air!$D$14*BH193/2*(($AF193-BC193)^2)*$AI193*$C193)</f>
        <v/>
      </c>
      <c r="BJ193" s="32" t="str">
        <f>IF($B193="","",(-BC193/ABS(BC193))*Air!$D$14*BE193/8*(BC193^2)*$AM193*$C193)</f>
        <v/>
      </c>
      <c r="BK193" s="32" t="str">
        <f>IF($B193="","",$AK193*$C193*$E193*Air!$D$14*Air!$I$10)</f>
        <v/>
      </c>
      <c r="BL193" s="32" t="str">
        <f t="shared" si="296"/>
        <v/>
      </c>
      <c r="BM193" s="32" t="str">
        <f t="shared" si="233"/>
        <v/>
      </c>
      <c r="BN193" s="32" t="str">
        <f t="shared" si="297"/>
        <v/>
      </c>
      <c r="BO193" s="254" t="str">
        <f t="shared" si="234"/>
        <v/>
      </c>
      <c r="BP193" s="243"/>
      <c r="BQ193" s="243"/>
      <c r="BR193" s="32" t="str">
        <f t="shared" si="235"/>
        <v/>
      </c>
      <c r="BS193" s="243" t="str">
        <f t="shared" si="236"/>
        <v/>
      </c>
      <c r="BT193" s="243" t="str">
        <f>IF($B193="","",IF(BO193="out",-(BS193*$I193*(2*ABS(BR193)/Air!$D$14)^0.5),(BS193*$I193*(2*ABS(BR193)/Air!$C$14)^0.5)))</f>
        <v/>
      </c>
      <c r="BU193" s="32" t="str">
        <f t="shared" si="237"/>
        <v/>
      </c>
      <c r="BV193" s="217" t="str">
        <f t="shared" si="298"/>
        <v/>
      </c>
      <c r="BW193" s="31" t="str">
        <f t="shared" si="238"/>
        <v/>
      </c>
      <c r="BX193" s="251" t="str">
        <f>IF($B193="","",$AO193*ABS(BW193)/Air!$M$8)</f>
        <v/>
      </c>
      <c r="BY193" s="31" t="str">
        <f t="shared" si="239"/>
        <v/>
      </c>
      <c r="BZ193" s="251" t="str">
        <f>IF($B193="","",$AO193*ABS($AF193-BW193)/Air!$M$8)</f>
        <v/>
      </c>
      <c r="CA193" s="31" t="str">
        <f t="shared" si="240"/>
        <v/>
      </c>
      <c r="CB193" s="31" t="str">
        <f t="shared" si="241"/>
        <v/>
      </c>
      <c r="CC193" s="32" t="str">
        <f>IF($B193="","",(($AF193-BW193)/ABS($AF193-BW193))*Air!$D$14*CB193/2*(($AF193-BW193)^2)*$AI193*$C193)</f>
        <v/>
      </c>
      <c r="CD193" s="32" t="str">
        <f>IF($B193="","",(-BW193/ABS(BW193))*Air!$D$14*BY193/8*(BW193^2)*$AM193*$C193)</f>
        <v/>
      </c>
      <c r="CE193" s="32" t="str">
        <f>IF($B193="","",$AK193*$C193*$E193*Air!$D$14*Air!$I$10)</f>
        <v/>
      </c>
      <c r="CF193" s="32" t="str">
        <f t="shared" si="299"/>
        <v/>
      </c>
      <c r="CG193" s="32" t="str">
        <f t="shared" si="242"/>
        <v/>
      </c>
      <c r="CH193" s="32" t="str">
        <f t="shared" si="300"/>
        <v/>
      </c>
      <c r="CI193" s="254" t="str">
        <f t="shared" si="243"/>
        <v/>
      </c>
      <c r="CJ193" s="243"/>
      <c r="CK193" s="243"/>
      <c r="CL193" s="32" t="str">
        <f t="shared" si="244"/>
        <v/>
      </c>
      <c r="CM193" s="243" t="str">
        <f t="shared" si="245"/>
        <v/>
      </c>
      <c r="CN193" s="243" t="str">
        <f>IF($B193="","",IF(CI193="out",-(CM193*$I193*(2*ABS(CL193)/Air!$D$14)^0.5),(CM193*$I193*(2*ABS(CL193)/Air!$C$14)^0.5)))</f>
        <v/>
      </c>
      <c r="CO193" s="32" t="str">
        <f t="shared" si="246"/>
        <v/>
      </c>
      <c r="CP193" s="217" t="str">
        <f t="shared" si="301"/>
        <v/>
      </c>
      <c r="CQ193" s="31" t="str">
        <f t="shared" si="247"/>
        <v/>
      </c>
      <c r="CR193" s="251" t="str">
        <f>IF($B193="","",$AO193*ABS(CQ193)/Air!$M$8)</f>
        <v/>
      </c>
      <c r="CS193" s="31" t="str">
        <f t="shared" si="248"/>
        <v/>
      </c>
      <c r="CT193" s="251" t="str">
        <f>IF($B193="","",$AO193*ABS($AF193-CQ193)/Air!$M$8)</f>
        <v/>
      </c>
      <c r="CU193" s="31" t="str">
        <f t="shared" si="249"/>
        <v/>
      </c>
      <c r="CV193" s="31" t="str">
        <f t="shared" si="250"/>
        <v/>
      </c>
      <c r="CW193" s="32" t="str">
        <f>IF($B193="","",(($AF193-CQ193)/ABS($AF193-CQ193))*Air!$D$14*CV193/2*(($AF193-CQ193)^2)*$AI193*$C193)</f>
        <v/>
      </c>
      <c r="CX193" s="32" t="str">
        <f>IF($B193="","",(-CQ193/ABS(CQ193))*Air!$D$14*CS193/8*(CQ193^2)*$AM193*$C193)</f>
        <v/>
      </c>
      <c r="CY193" s="32" t="str">
        <f>IF($B193="","",$AK193*$C193*$E193*Air!$D$14*Air!$I$10)</f>
        <v/>
      </c>
      <c r="CZ193" s="32" t="str">
        <f t="shared" si="302"/>
        <v/>
      </c>
      <c r="DA193" s="32" t="str">
        <f t="shared" si="251"/>
        <v/>
      </c>
      <c r="DB193" s="32" t="str">
        <f t="shared" si="303"/>
        <v/>
      </c>
      <c r="DC193" s="254" t="str">
        <f t="shared" si="252"/>
        <v/>
      </c>
      <c r="DD193" s="243"/>
      <c r="DE193" s="243"/>
      <c r="DF193" s="32" t="str">
        <f t="shared" si="253"/>
        <v/>
      </c>
      <c r="DG193" s="243" t="str">
        <f t="shared" si="254"/>
        <v/>
      </c>
      <c r="DH193" s="243" t="str">
        <f>IF($B193="","",IF(DC193="out",-(DG193*$I193*(2*ABS(DF193)/Air!$D$14)^0.5),(DG193*$I193*(2*ABS(DF193)/Air!$C$14)^0.5)))</f>
        <v/>
      </c>
      <c r="DI193" s="32" t="str">
        <f t="shared" si="255"/>
        <v/>
      </c>
      <c r="DJ193" s="217" t="str">
        <f t="shared" si="304"/>
        <v/>
      </c>
      <c r="DK193" s="31" t="str">
        <f t="shared" si="256"/>
        <v/>
      </c>
      <c r="DL193" s="251" t="str">
        <f>IF($B193="","",$AO193*ABS(DK193)/Air!$M$8)</f>
        <v/>
      </c>
      <c r="DM193" s="31" t="str">
        <f t="shared" si="257"/>
        <v/>
      </c>
      <c r="DN193" s="251" t="str">
        <f>IF($B193="","",$AO193*ABS($AF193-DK193)/Air!$M$8)</f>
        <v/>
      </c>
      <c r="DO193" s="31" t="str">
        <f t="shared" si="258"/>
        <v/>
      </c>
      <c r="DP193" s="31" t="str">
        <f t="shared" si="259"/>
        <v/>
      </c>
      <c r="DQ193" s="32" t="str">
        <f>IF($B193="","",(($AF193-DK193)/ABS($AF193-DK193))*Air!$D$14*DP193/2*(($AF193-DK193)^2)*$AI193*$C193)</f>
        <v/>
      </c>
      <c r="DR193" s="32" t="str">
        <f>IF($B193="","",(-DK193/ABS(DK193))*Air!$D$14*DM193/8*(DK193^2)*$AM193*$C193)</f>
        <v/>
      </c>
      <c r="DS193" s="32" t="str">
        <f>IF($B193="","",$AK193*$C193*$E193*Air!$D$14*Air!$I$10)</f>
        <v/>
      </c>
      <c r="DT193" s="32" t="str">
        <f t="shared" si="305"/>
        <v/>
      </c>
      <c r="DU193" s="32" t="str">
        <f t="shared" si="260"/>
        <v/>
      </c>
      <c r="DV193" s="32" t="str">
        <f t="shared" si="306"/>
        <v/>
      </c>
      <c r="DW193" s="254" t="str">
        <f t="shared" si="261"/>
        <v/>
      </c>
      <c r="DX193" s="243"/>
      <c r="DY193" s="243"/>
      <c r="DZ193" s="32" t="str">
        <f t="shared" si="262"/>
        <v/>
      </c>
      <c r="EA193" s="243" t="str">
        <f t="shared" si="263"/>
        <v/>
      </c>
      <c r="EB193" s="243" t="str">
        <f>IF($B193="","",IF(DW193="out",-(EA193*$I193*(2*ABS(DZ193)/Air!$D$14)^0.5),(EA193*$I193*(2*ABS(DZ193)/Air!$C$14)^0.5)))</f>
        <v/>
      </c>
      <c r="EC193" s="32" t="str">
        <f t="shared" si="264"/>
        <v/>
      </c>
      <c r="ED193" s="217" t="str">
        <f t="shared" si="307"/>
        <v/>
      </c>
      <c r="EE193" s="31" t="str">
        <f t="shared" si="265"/>
        <v/>
      </c>
      <c r="EF193" s="251" t="str">
        <f>IF($B193="","",$AO193*ABS(EE193)/Air!$M$8)</f>
        <v/>
      </c>
      <c r="EG193" s="31" t="str">
        <f t="shared" si="266"/>
        <v/>
      </c>
      <c r="EH193" s="251" t="str">
        <f>IF($B193="","",$AO193*ABS($AF193-EE193)/Air!$M$8)</f>
        <v/>
      </c>
      <c r="EI193" s="31" t="str">
        <f t="shared" si="267"/>
        <v/>
      </c>
      <c r="EJ193" s="31" t="str">
        <f t="shared" si="268"/>
        <v/>
      </c>
      <c r="EK193" s="32" t="str">
        <f>IF($B193="","",(($AF193-EE193)/ABS($AF193-EE193))*Air!$D$14*EJ193/2*(($AF193-EE193)^2)*$AI193*$C193)</f>
        <v/>
      </c>
      <c r="EL193" s="32" t="str">
        <f>IF($B193="","",(-EE193/ABS(EE193))*Air!$D$14*EG193/8*(EE193^2)*$AM193*$C193)</f>
        <v/>
      </c>
      <c r="EM193" s="32" t="str">
        <f>IF($B193="","",$AK193*$C193*$E193*Air!$D$14*Air!$I$10)</f>
        <v/>
      </c>
      <c r="EN193" s="32" t="str">
        <f t="shared" si="308"/>
        <v/>
      </c>
      <c r="EO193" s="32" t="str">
        <f t="shared" si="269"/>
        <v/>
      </c>
      <c r="EP193" s="32" t="str">
        <f t="shared" si="309"/>
        <v/>
      </c>
      <c r="EQ193" s="254" t="str">
        <f t="shared" si="270"/>
        <v/>
      </c>
      <c r="ER193" s="243"/>
      <c r="ES193" s="243"/>
      <c r="ET193" s="32" t="str">
        <f t="shared" si="271"/>
        <v/>
      </c>
      <c r="EU193" s="243" t="str">
        <f t="shared" si="272"/>
        <v/>
      </c>
      <c r="EV193" s="243" t="str">
        <f>IF($B193="","",IF(EQ193="out",-(EU193*$I193*(2*ABS(ET193)/Air!$D$14)^0.5),(EU193*$I193*(2*ABS(ET193)/Air!$C$14)^0.5)))</f>
        <v/>
      </c>
      <c r="EW193" s="32" t="str">
        <f t="shared" si="273"/>
        <v/>
      </c>
      <c r="EX193" s="259" t="str">
        <f t="shared" si="310"/>
        <v/>
      </c>
    </row>
    <row r="194" spans="1:154" customFormat="1" x14ac:dyDescent="0.2">
      <c r="A194" s="61"/>
      <c r="B194" s="247"/>
      <c r="C194" s="247"/>
      <c r="D194" s="247"/>
      <c r="E194" s="247"/>
      <c r="F194" s="247"/>
      <c r="G194" s="239"/>
      <c r="H194" s="239"/>
      <c r="I194" s="239"/>
      <c r="J194" s="239"/>
      <c r="K194" s="239"/>
      <c r="L194" s="62"/>
      <c r="M194" s="247"/>
      <c r="N194" s="247"/>
      <c r="O194" s="63"/>
      <c r="P194" s="92" t="str">
        <f t="shared" si="274"/>
        <v/>
      </c>
      <c r="Q194" s="93" t="str">
        <f t="shared" si="227"/>
        <v/>
      </c>
      <c r="R194" s="99" t="str">
        <f t="shared" si="275"/>
        <v/>
      </c>
      <c r="S194" s="100" t="str">
        <f t="shared" si="276"/>
        <v/>
      </c>
      <c r="T194" s="95" t="str">
        <f t="shared" si="277"/>
        <v/>
      </c>
      <c r="U194" s="231"/>
      <c r="V194" s="124" t="str">
        <f t="shared" si="278"/>
        <v/>
      </c>
      <c r="W194" s="125" t="str">
        <f t="shared" si="222"/>
        <v/>
      </c>
      <c r="X194" s="126" t="str">
        <f t="shared" si="279"/>
        <v/>
      </c>
      <c r="Y194" s="126" t="str">
        <f>IF($B194="","",VLOOKUP(X194,Depth!$A$4:$B$1004,2,1))</f>
        <v/>
      </c>
      <c r="Z194" s="127" t="str">
        <f t="shared" si="223"/>
        <v/>
      </c>
      <c r="AA194" s="128" t="str">
        <f t="shared" si="224"/>
        <v/>
      </c>
      <c r="AB194" s="129" t="str">
        <f t="shared" si="280"/>
        <v/>
      </c>
      <c r="AC194" s="129" t="str">
        <f t="shared" si="225"/>
        <v/>
      </c>
      <c r="AD194" s="31" t="str">
        <f t="shared" si="281"/>
        <v/>
      </c>
      <c r="AE194" s="128" t="str">
        <f t="shared" si="282"/>
        <v/>
      </c>
      <c r="AF194" s="130" t="str">
        <f t="shared" si="283"/>
        <v/>
      </c>
      <c r="AG194" s="122" t="str">
        <f t="shared" si="284"/>
        <v/>
      </c>
      <c r="AH194" s="131" t="str">
        <f t="shared" si="226"/>
        <v/>
      </c>
      <c r="AI194" s="132" t="str">
        <f t="shared" si="285"/>
        <v/>
      </c>
      <c r="AJ194" s="128"/>
      <c r="AK194" s="159" t="str">
        <f t="shared" si="286"/>
        <v/>
      </c>
      <c r="AL194" s="128" t="str">
        <f t="shared" si="287"/>
        <v/>
      </c>
      <c r="AM194" s="128" t="str">
        <f t="shared" si="288"/>
        <v/>
      </c>
      <c r="AN194" s="128" t="str">
        <f t="shared" si="289"/>
        <v/>
      </c>
      <c r="AO194" s="128" t="str">
        <f t="shared" si="228"/>
        <v/>
      </c>
      <c r="AP194" s="160" t="str">
        <f t="shared" si="290"/>
        <v/>
      </c>
      <c r="AQ194" s="31"/>
      <c r="AR194" s="174" t="str">
        <f>IF($B194="","",Air!$C$17*((J194-K194)/10)^Air!$C$28)</f>
        <v/>
      </c>
      <c r="AS194" s="36" t="str">
        <f>IF($B194="","",IF(E$8=B194,E$7,Air!$C$14/2*AR194^2))</f>
        <v/>
      </c>
      <c r="AT194" s="32" t="str">
        <f t="shared" si="291"/>
        <v/>
      </c>
      <c r="AU194" s="32" t="str">
        <f t="shared" si="292"/>
        <v/>
      </c>
      <c r="AV194" s="32" t="str">
        <f>IF($B194="","",Air!$I$11-AU194*Air!$C$14*Air!$I$10-AS194)</f>
        <v/>
      </c>
      <c r="AW194" s="175" t="str">
        <f t="shared" si="293"/>
        <v/>
      </c>
      <c r="AX194" s="175" t="str">
        <f>IF($B194="","",AW194*Air!$C$14*Air!$I$10)</f>
        <v/>
      </c>
      <c r="AY194" s="176" t="str">
        <f>IF($B194="","",AW194*Air!$D$14*Air!$I$10)</f>
        <v/>
      </c>
      <c r="AZ194" s="62"/>
      <c r="BA194" s="250" t="str">
        <f t="shared" si="229"/>
        <v/>
      </c>
      <c r="BB194" s="128" t="str">
        <f t="shared" si="294"/>
        <v/>
      </c>
      <c r="BC194" s="31" t="str">
        <f t="shared" si="295"/>
        <v/>
      </c>
      <c r="BD194" s="251" t="str">
        <f>IF($B194="","",$AO194*ABS(BC194)/Air!$M$8)</f>
        <v/>
      </c>
      <c r="BE194" s="31" t="str">
        <f t="shared" si="230"/>
        <v/>
      </c>
      <c r="BF194" s="251" t="str">
        <f>IF($B194="","",$AO194*ABS($AF194-BC194)/Air!$M$8)</f>
        <v/>
      </c>
      <c r="BG194" s="31" t="str">
        <f t="shared" si="231"/>
        <v/>
      </c>
      <c r="BH194" s="252" t="str">
        <f t="shared" si="232"/>
        <v/>
      </c>
      <c r="BI194" s="32" t="str">
        <f>IF($B194="","",(($AF194-BC194)/ABS($AF194-BC194))*Air!$D$14*BH194/2*(($AF194-BC194)^2)*$AI194*$C194)</f>
        <v/>
      </c>
      <c r="BJ194" s="32" t="str">
        <f>IF($B194="","",(-BC194/ABS(BC194))*Air!$D$14*BE194/8*(BC194^2)*$AM194*$C194)</f>
        <v/>
      </c>
      <c r="BK194" s="32" t="str">
        <f>IF($B194="","",$AK194*$C194*$E194*Air!$D$14*Air!$I$10)</f>
        <v/>
      </c>
      <c r="BL194" s="32" t="str">
        <f t="shared" si="296"/>
        <v/>
      </c>
      <c r="BM194" s="32" t="str">
        <f t="shared" si="233"/>
        <v/>
      </c>
      <c r="BN194" s="32" t="str">
        <f t="shared" si="297"/>
        <v/>
      </c>
      <c r="BO194" s="254" t="str">
        <f t="shared" si="234"/>
        <v/>
      </c>
      <c r="BP194" s="243"/>
      <c r="BQ194" s="243"/>
      <c r="BR194" s="32" t="str">
        <f t="shared" si="235"/>
        <v/>
      </c>
      <c r="BS194" s="243" t="str">
        <f t="shared" si="236"/>
        <v/>
      </c>
      <c r="BT194" s="243" t="str">
        <f>IF($B194="","",IF(BO194="out",-(BS194*$I194*(2*ABS(BR194)/Air!$D$14)^0.5),(BS194*$I194*(2*ABS(BR194)/Air!$C$14)^0.5)))</f>
        <v/>
      </c>
      <c r="BU194" s="32" t="str">
        <f t="shared" si="237"/>
        <v/>
      </c>
      <c r="BV194" s="217" t="str">
        <f t="shared" si="298"/>
        <v/>
      </c>
      <c r="BW194" s="31" t="str">
        <f t="shared" si="238"/>
        <v/>
      </c>
      <c r="BX194" s="251" t="str">
        <f>IF($B194="","",$AO194*ABS(BW194)/Air!$M$8)</f>
        <v/>
      </c>
      <c r="BY194" s="31" t="str">
        <f t="shared" si="239"/>
        <v/>
      </c>
      <c r="BZ194" s="251" t="str">
        <f>IF($B194="","",$AO194*ABS($AF194-BW194)/Air!$M$8)</f>
        <v/>
      </c>
      <c r="CA194" s="31" t="str">
        <f t="shared" si="240"/>
        <v/>
      </c>
      <c r="CB194" s="31" t="str">
        <f t="shared" si="241"/>
        <v/>
      </c>
      <c r="CC194" s="32" t="str">
        <f>IF($B194="","",(($AF194-BW194)/ABS($AF194-BW194))*Air!$D$14*CB194/2*(($AF194-BW194)^2)*$AI194*$C194)</f>
        <v/>
      </c>
      <c r="CD194" s="32" t="str">
        <f>IF($B194="","",(-BW194/ABS(BW194))*Air!$D$14*BY194/8*(BW194^2)*$AM194*$C194)</f>
        <v/>
      </c>
      <c r="CE194" s="32" t="str">
        <f>IF($B194="","",$AK194*$C194*$E194*Air!$D$14*Air!$I$10)</f>
        <v/>
      </c>
      <c r="CF194" s="32" t="str">
        <f t="shared" si="299"/>
        <v/>
      </c>
      <c r="CG194" s="32" t="str">
        <f t="shared" si="242"/>
        <v/>
      </c>
      <c r="CH194" s="32" t="str">
        <f t="shared" si="300"/>
        <v/>
      </c>
      <c r="CI194" s="254" t="str">
        <f t="shared" si="243"/>
        <v/>
      </c>
      <c r="CJ194" s="243"/>
      <c r="CK194" s="243"/>
      <c r="CL194" s="32" t="str">
        <f t="shared" si="244"/>
        <v/>
      </c>
      <c r="CM194" s="243" t="str">
        <f t="shared" si="245"/>
        <v/>
      </c>
      <c r="CN194" s="243" t="str">
        <f>IF($B194="","",IF(CI194="out",-(CM194*$I194*(2*ABS(CL194)/Air!$D$14)^0.5),(CM194*$I194*(2*ABS(CL194)/Air!$C$14)^0.5)))</f>
        <v/>
      </c>
      <c r="CO194" s="32" t="str">
        <f t="shared" si="246"/>
        <v/>
      </c>
      <c r="CP194" s="217" t="str">
        <f t="shared" si="301"/>
        <v/>
      </c>
      <c r="CQ194" s="31" t="str">
        <f t="shared" si="247"/>
        <v/>
      </c>
      <c r="CR194" s="251" t="str">
        <f>IF($B194="","",$AO194*ABS(CQ194)/Air!$M$8)</f>
        <v/>
      </c>
      <c r="CS194" s="31" t="str">
        <f t="shared" si="248"/>
        <v/>
      </c>
      <c r="CT194" s="251" t="str">
        <f>IF($B194="","",$AO194*ABS($AF194-CQ194)/Air!$M$8)</f>
        <v/>
      </c>
      <c r="CU194" s="31" t="str">
        <f t="shared" si="249"/>
        <v/>
      </c>
      <c r="CV194" s="31" t="str">
        <f t="shared" si="250"/>
        <v/>
      </c>
      <c r="CW194" s="32" t="str">
        <f>IF($B194="","",(($AF194-CQ194)/ABS($AF194-CQ194))*Air!$D$14*CV194/2*(($AF194-CQ194)^2)*$AI194*$C194)</f>
        <v/>
      </c>
      <c r="CX194" s="32" t="str">
        <f>IF($B194="","",(-CQ194/ABS(CQ194))*Air!$D$14*CS194/8*(CQ194^2)*$AM194*$C194)</f>
        <v/>
      </c>
      <c r="CY194" s="32" t="str">
        <f>IF($B194="","",$AK194*$C194*$E194*Air!$D$14*Air!$I$10)</f>
        <v/>
      </c>
      <c r="CZ194" s="32" t="str">
        <f t="shared" si="302"/>
        <v/>
      </c>
      <c r="DA194" s="32" t="str">
        <f t="shared" si="251"/>
        <v/>
      </c>
      <c r="DB194" s="32" t="str">
        <f t="shared" si="303"/>
        <v/>
      </c>
      <c r="DC194" s="254" t="str">
        <f t="shared" si="252"/>
        <v/>
      </c>
      <c r="DD194" s="243"/>
      <c r="DE194" s="243"/>
      <c r="DF194" s="32" t="str">
        <f t="shared" si="253"/>
        <v/>
      </c>
      <c r="DG194" s="243" t="str">
        <f t="shared" si="254"/>
        <v/>
      </c>
      <c r="DH194" s="243" t="str">
        <f>IF($B194="","",IF(DC194="out",-(DG194*$I194*(2*ABS(DF194)/Air!$D$14)^0.5),(DG194*$I194*(2*ABS(DF194)/Air!$C$14)^0.5)))</f>
        <v/>
      </c>
      <c r="DI194" s="32" t="str">
        <f t="shared" si="255"/>
        <v/>
      </c>
      <c r="DJ194" s="217" t="str">
        <f t="shared" si="304"/>
        <v/>
      </c>
      <c r="DK194" s="31" t="str">
        <f t="shared" si="256"/>
        <v/>
      </c>
      <c r="DL194" s="251" t="str">
        <f>IF($B194="","",$AO194*ABS(DK194)/Air!$M$8)</f>
        <v/>
      </c>
      <c r="DM194" s="31" t="str">
        <f t="shared" si="257"/>
        <v/>
      </c>
      <c r="DN194" s="251" t="str">
        <f>IF($B194="","",$AO194*ABS($AF194-DK194)/Air!$M$8)</f>
        <v/>
      </c>
      <c r="DO194" s="31" t="str">
        <f t="shared" si="258"/>
        <v/>
      </c>
      <c r="DP194" s="31" t="str">
        <f t="shared" si="259"/>
        <v/>
      </c>
      <c r="DQ194" s="32" t="str">
        <f>IF($B194="","",(($AF194-DK194)/ABS($AF194-DK194))*Air!$D$14*DP194/2*(($AF194-DK194)^2)*$AI194*$C194)</f>
        <v/>
      </c>
      <c r="DR194" s="32" t="str">
        <f>IF($B194="","",(-DK194/ABS(DK194))*Air!$D$14*DM194/8*(DK194^2)*$AM194*$C194)</f>
        <v/>
      </c>
      <c r="DS194" s="32" t="str">
        <f>IF($B194="","",$AK194*$C194*$E194*Air!$D$14*Air!$I$10)</f>
        <v/>
      </c>
      <c r="DT194" s="32" t="str">
        <f t="shared" si="305"/>
        <v/>
      </c>
      <c r="DU194" s="32" t="str">
        <f t="shared" si="260"/>
        <v/>
      </c>
      <c r="DV194" s="32" t="str">
        <f t="shared" si="306"/>
        <v/>
      </c>
      <c r="DW194" s="254" t="str">
        <f t="shared" si="261"/>
        <v/>
      </c>
      <c r="DX194" s="243"/>
      <c r="DY194" s="243"/>
      <c r="DZ194" s="32" t="str">
        <f t="shared" si="262"/>
        <v/>
      </c>
      <c r="EA194" s="243" t="str">
        <f t="shared" si="263"/>
        <v/>
      </c>
      <c r="EB194" s="243" t="str">
        <f>IF($B194="","",IF(DW194="out",-(EA194*$I194*(2*ABS(DZ194)/Air!$D$14)^0.5),(EA194*$I194*(2*ABS(DZ194)/Air!$C$14)^0.5)))</f>
        <v/>
      </c>
      <c r="EC194" s="32" t="str">
        <f t="shared" si="264"/>
        <v/>
      </c>
      <c r="ED194" s="217" t="str">
        <f t="shared" si="307"/>
        <v/>
      </c>
      <c r="EE194" s="31" t="str">
        <f t="shared" si="265"/>
        <v/>
      </c>
      <c r="EF194" s="251" t="str">
        <f>IF($B194="","",$AO194*ABS(EE194)/Air!$M$8)</f>
        <v/>
      </c>
      <c r="EG194" s="31" t="str">
        <f t="shared" si="266"/>
        <v/>
      </c>
      <c r="EH194" s="251" t="str">
        <f>IF($B194="","",$AO194*ABS($AF194-EE194)/Air!$M$8)</f>
        <v/>
      </c>
      <c r="EI194" s="31" t="str">
        <f t="shared" si="267"/>
        <v/>
      </c>
      <c r="EJ194" s="31" t="str">
        <f t="shared" si="268"/>
        <v/>
      </c>
      <c r="EK194" s="32" t="str">
        <f>IF($B194="","",(($AF194-EE194)/ABS($AF194-EE194))*Air!$D$14*EJ194/2*(($AF194-EE194)^2)*$AI194*$C194)</f>
        <v/>
      </c>
      <c r="EL194" s="32" t="str">
        <f>IF($B194="","",(-EE194/ABS(EE194))*Air!$D$14*EG194/8*(EE194^2)*$AM194*$C194)</f>
        <v/>
      </c>
      <c r="EM194" s="32" t="str">
        <f>IF($B194="","",$AK194*$C194*$E194*Air!$D$14*Air!$I$10)</f>
        <v/>
      </c>
      <c r="EN194" s="32" t="str">
        <f t="shared" si="308"/>
        <v/>
      </c>
      <c r="EO194" s="32" t="str">
        <f t="shared" si="269"/>
        <v/>
      </c>
      <c r="EP194" s="32" t="str">
        <f t="shared" si="309"/>
        <v/>
      </c>
      <c r="EQ194" s="254" t="str">
        <f t="shared" si="270"/>
        <v/>
      </c>
      <c r="ER194" s="243"/>
      <c r="ES194" s="243"/>
      <c r="ET194" s="32" t="str">
        <f t="shared" si="271"/>
        <v/>
      </c>
      <c r="EU194" s="243" t="str">
        <f t="shared" si="272"/>
        <v/>
      </c>
      <c r="EV194" s="243" t="str">
        <f>IF($B194="","",IF(EQ194="out",-(EU194*$I194*(2*ABS(ET194)/Air!$D$14)^0.5),(EU194*$I194*(2*ABS(ET194)/Air!$C$14)^0.5)))</f>
        <v/>
      </c>
      <c r="EW194" s="32" t="str">
        <f t="shared" si="273"/>
        <v/>
      </c>
      <c r="EX194" s="259" t="str">
        <f t="shared" si="310"/>
        <v/>
      </c>
    </row>
    <row r="195" spans="1:154" customFormat="1" x14ac:dyDescent="0.2">
      <c r="A195" s="61"/>
      <c r="B195" s="247"/>
      <c r="C195" s="247"/>
      <c r="D195" s="247"/>
      <c r="E195" s="247"/>
      <c r="F195" s="247"/>
      <c r="G195" s="239"/>
      <c r="H195" s="239"/>
      <c r="I195" s="239"/>
      <c r="J195" s="239"/>
      <c r="K195" s="239"/>
      <c r="L195" s="62"/>
      <c r="M195" s="247"/>
      <c r="N195" s="247"/>
      <c r="O195" s="63"/>
      <c r="P195" s="92" t="str">
        <f t="shared" si="274"/>
        <v/>
      </c>
      <c r="Q195" s="93" t="str">
        <f t="shared" si="227"/>
        <v/>
      </c>
      <c r="R195" s="99" t="str">
        <f t="shared" si="275"/>
        <v/>
      </c>
      <c r="S195" s="100" t="str">
        <f t="shared" si="276"/>
        <v/>
      </c>
      <c r="T195" s="95" t="str">
        <f t="shared" si="277"/>
        <v/>
      </c>
      <c r="U195" s="231"/>
      <c r="V195" s="124" t="str">
        <f t="shared" si="278"/>
        <v/>
      </c>
      <c r="W195" s="125" t="str">
        <f t="shared" si="222"/>
        <v/>
      </c>
      <c r="X195" s="126" t="str">
        <f t="shared" si="279"/>
        <v/>
      </c>
      <c r="Y195" s="126" t="str">
        <f>IF($B195="","",VLOOKUP(X195,Depth!$A$4:$B$1004,2,1))</f>
        <v/>
      </c>
      <c r="Z195" s="127" t="str">
        <f t="shared" si="223"/>
        <v/>
      </c>
      <c r="AA195" s="128" t="str">
        <f t="shared" si="224"/>
        <v/>
      </c>
      <c r="AB195" s="129" t="str">
        <f t="shared" si="280"/>
        <v/>
      </c>
      <c r="AC195" s="129" t="str">
        <f t="shared" si="225"/>
        <v/>
      </c>
      <c r="AD195" s="31" t="str">
        <f t="shared" si="281"/>
        <v/>
      </c>
      <c r="AE195" s="128" t="str">
        <f t="shared" si="282"/>
        <v/>
      </c>
      <c r="AF195" s="130" t="str">
        <f t="shared" si="283"/>
        <v/>
      </c>
      <c r="AG195" s="122" t="str">
        <f t="shared" si="284"/>
        <v/>
      </c>
      <c r="AH195" s="131" t="str">
        <f t="shared" si="226"/>
        <v/>
      </c>
      <c r="AI195" s="132" t="str">
        <f t="shared" si="285"/>
        <v/>
      </c>
      <c r="AJ195" s="128"/>
      <c r="AK195" s="159" t="str">
        <f t="shared" si="286"/>
        <v/>
      </c>
      <c r="AL195" s="128" t="str">
        <f t="shared" si="287"/>
        <v/>
      </c>
      <c r="AM195" s="128" t="str">
        <f t="shared" si="288"/>
        <v/>
      </c>
      <c r="AN195" s="128" t="str">
        <f t="shared" si="289"/>
        <v/>
      </c>
      <c r="AO195" s="128" t="str">
        <f t="shared" si="228"/>
        <v/>
      </c>
      <c r="AP195" s="160" t="str">
        <f t="shared" si="290"/>
        <v/>
      </c>
      <c r="AQ195" s="31"/>
      <c r="AR195" s="174" t="str">
        <f>IF($B195="","",Air!$C$17*((J195-K195)/10)^Air!$C$28)</f>
        <v/>
      </c>
      <c r="AS195" s="36" t="str">
        <f>IF($B195="","",IF(E$8=B195,E$7,Air!$C$14/2*AR195^2))</f>
        <v/>
      </c>
      <c r="AT195" s="32" t="str">
        <f t="shared" si="291"/>
        <v/>
      </c>
      <c r="AU195" s="32" t="str">
        <f t="shared" si="292"/>
        <v/>
      </c>
      <c r="AV195" s="32" t="str">
        <f>IF($B195="","",Air!$I$11-AU195*Air!$C$14*Air!$I$10-AS195)</f>
        <v/>
      </c>
      <c r="AW195" s="175" t="str">
        <f t="shared" si="293"/>
        <v/>
      </c>
      <c r="AX195" s="175" t="str">
        <f>IF($B195="","",AW195*Air!$C$14*Air!$I$10)</f>
        <v/>
      </c>
      <c r="AY195" s="176" t="str">
        <f>IF($B195="","",AW195*Air!$D$14*Air!$I$10)</f>
        <v/>
      </c>
      <c r="AZ195" s="62"/>
      <c r="BA195" s="250" t="str">
        <f t="shared" si="229"/>
        <v/>
      </c>
      <c r="BB195" s="128" t="str">
        <f t="shared" si="294"/>
        <v/>
      </c>
      <c r="BC195" s="31" t="str">
        <f t="shared" si="295"/>
        <v/>
      </c>
      <c r="BD195" s="251" t="str">
        <f>IF($B195="","",$AO195*ABS(BC195)/Air!$M$8)</f>
        <v/>
      </c>
      <c r="BE195" s="31" t="str">
        <f t="shared" si="230"/>
        <v/>
      </c>
      <c r="BF195" s="251" t="str">
        <f>IF($B195="","",$AO195*ABS($AF195-BC195)/Air!$M$8)</f>
        <v/>
      </c>
      <c r="BG195" s="31" t="str">
        <f t="shared" si="231"/>
        <v/>
      </c>
      <c r="BH195" s="252" t="str">
        <f t="shared" si="232"/>
        <v/>
      </c>
      <c r="BI195" s="32" t="str">
        <f>IF($B195="","",(($AF195-BC195)/ABS($AF195-BC195))*Air!$D$14*BH195/2*(($AF195-BC195)^2)*$AI195*$C195)</f>
        <v/>
      </c>
      <c r="BJ195" s="32" t="str">
        <f>IF($B195="","",(-BC195/ABS(BC195))*Air!$D$14*BE195/8*(BC195^2)*$AM195*$C195)</f>
        <v/>
      </c>
      <c r="BK195" s="32" t="str">
        <f>IF($B195="","",$AK195*$C195*$E195*Air!$D$14*Air!$I$10)</f>
        <v/>
      </c>
      <c r="BL195" s="32" t="str">
        <f t="shared" si="296"/>
        <v/>
      </c>
      <c r="BM195" s="32" t="str">
        <f t="shared" si="233"/>
        <v/>
      </c>
      <c r="BN195" s="32" t="str">
        <f t="shared" si="297"/>
        <v/>
      </c>
      <c r="BO195" s="254" t="str">
        <f t="shared" si="234"/>
        <v/>
      </c>
      <c r="BP195" s="243"/>
      <c r="BQ195" s="243"/>
      <c r="BR195" s="32" t="str">
        <f t="shared" si="235"/>
        <v/>
      </c>
      <c r="BS195" s="243" t="str">
        <f t="shared" si="236"/>
        <v/>
      </c>
      <c r="BT195" s="243" t="str">
        <f>IF($B195="","",IF(BO195="out",-(BS195*$I195*(2*ABS(BR195)/Air!$D$14)^0.5),(BS195*$I195*(2*ABS(BR195)/Air!$C$14)^0.5)))</f>
        <v/>
      </c>
      <c r="BU195" s="32" t="str">
        <f t="shared" si="237"/>
        <v/>
      </c>
      <c r="BV195" s="217" t="str">
        <f t="shared" si="298"/>
        <v/>
      </c>
      <c r="BW195" s="31" t="str">
        <f t="shared" si="238"/>
        <v/>
      </c>
      <c r="BX195" s="251" t="str">
        <f>IF($B195="","",$AO195*ABS(BW195)/Air!$M$8)</f>
        <v/>
      </c>
      <c r="BY195" s="31" t="str">
        <f t="shared" si="239"/>
        <v/>
      </c>
      <c r="BZ195" s="251" t="str">
        <f>IF($B195="","",$AO195*ABS($AF195-BW195)/Air!$M$8)</f>
        <v/>
      </c>
      <c r="CA195" s="31" t="str">
        <f t="shared" si="240"/>
        <v/>
      </c>
      <c r="CB195" s="31" t="str">
        <f t="shared" si="241"/>
        <v/>
      </c>
      <c r="CC195" s="32" t="str">
        <f>IF($B195="","",(($AF195-BW195)/ABS($AF195-BW195))*Air!$D$14*CB195/2*(($AF195-BW195)^2)*$AI195*$C195)</f>
        <v/>
      </c>
      <c r="CD195" s="32" t="str">
        <f>IF($B195="","",(-BW195/ABS(BW195))*Air!$D$14*BY195/8*(BW195^2)*$AM195*$C195)</f>
        <v/>
      </c>
      <c r="CE195" s="32" t="str">
        <f>IF($B195="","",$AK195*$C195*$E195*Air!$D$14*Air!$I$10)</f>
        <v/>
      </c>
      <c r="CF195" s="32" t="str">
        <f t="shared" si="299"/>
        <v/>
      </c>
      <c r="CG195" s="32" t="str">
        <f t="shared" si="242"/>
        <v/>
      </c>
      <c r="CH195" s="32" t="str">
        <f t="shared" si="300"/>
        <v/>
      </c>
      <c r="CI195" s="254" t="str">
        <f t="shared" si="243"/>
        <v/>
      </c>
      <c r="CJ195" s="243"/>
      <c r="CK195" s="243"/>
      <c r="CL195" s="32" t="str">
        <f t="shared" si="244"/>
        <v/>
      </c>
      <c r="CM195" s="243" t="str">
        <f t="shared" si="245"/>
        <v/>
      </c>
      <c r="CN195" s="243" t="str">
        <f>IF($B195="","",IF(CI195="out",-(CM195*$I195*(2*ABS(CL195)/Air!$D$14)^0.5),(CM195*$I195*(2*ABS(CL195)/Air!$C$14)^0.5)))</f>
        <v/>
      </c>
      <c r="CO195" s="32" t="str">
        <f t="shared" si="246"/>
        <v/>
      </c>
      <c r="CP195" s="217" t="str">
        <f t="shared" si="301"/>
        <v/>
      </c>
      <c r="CQ195" s="31" t="str">
        <f t="shared" si="247"/>
        <v/>
      </c>
      <c r="CR195" s="251" t="str">
        <f>IF($B195="","",$AO195*ABS(CQ195)/Air!$M$8)</f>
        <v/>
      </c>
      <c r="CS195" s="31" t="str">
        <f t="shared" si="248"/>
        <v/>
      </c>
      <c r="CT195" s="251" t="str">
        <f>IF($B195="","",$AO195*ABS($AF195-CQ195)/Air!$M$8)</f>
        <v/>
      </c>
      <c r="CU195" s="31" t="str">
        <f t="shared" si="249"/>
        <v/>
      </c>
      <c r="CV195" s="31" t="str">
        <f t="shared" si="250"/>
        <v/>
      </c>
      <c r="CW195" s="32" t="str">
        <f>IF($B195="","",(($AF195-CQ195)/ABS($AF195-CQ195))*Air!$D$14*CV195/2*(($AF195-CQ195)^2)*$AI195*$C195)</f>
        <v/>
      </c>
      <c r="CX195" s="32" t="str">
        <f>IF($B195="","",(-CQ195/ABS(CQ195))*Air!$D$14*CS195/8*(CQ195^2)*$AM195*$C195)</f>
        <v/>
      </c>
      <c r="CY195" s="32" t="str">
        <f>IF($B195="","",$AK195*$C195*$E195*Air!$D$14*Air!$I$10)</f>
        <v/>
      </c>
      <c r="CZ195" s="32" t="str">
        <f t="shared" si="302"/>
        <v/>
      </c>
      <c r="DA195" s="32" t="str">
        <f t="shared" si="251"/>
        <v/>
      </c>
      <c r="DB195" s="32" t="str">
        <f t="shared" si="303"/>
        <v/>
      </c>
      <c r="DC195" s="254" t="str">
        <f t="shared" si="252"/>
        <v/>
      </c>
      <c r="DD195" s="243"/>
      <c r="DE195" s="243"/>
      <c r="DF195" s="32" t="str">
        <f t="shared" si="253"/>
        <v/>
      </c>
      <c r="DG195" s="243" t="str">
        <f t="shared" si="254"/>
        <v/>
      </c>
      <c r="DH195" s="243" t="str">
        <f>IF($B195="","",IF(DC195="out",-(DG195*$I195*(2*ABS(DF195)/Air!$D$14)^0.5),(DG195*$I195*(2*ABS(DF195)/Air!$C$14)^0.5)))</f>
        <v/>
      </c>
      <c r="DI195" s="32" t="str">
        <f t="shared" si="255"/>
        <v/>
      </c>
      <c r="DJ195" s="217" t="str">
        <f t="shared" si="304"/>
        <v/>
      </c>
      <c r="DK195" s="31" t="str">
        <f t="shared" si="256"/>
        <v/>
      </c>
      <c r="DL195" s="251" t="str">
        <f>IF($B195="","",$AO195*ABS(DK195)/Air!$M$8)</f>
        <v/>
      </c>
      <c r="DM195" s="31" t="str">
        <f t="shared" si="257"/>
        <v/>
      </c>
      <c r="DN195" s="251" t="str">
        <f>IF($B195="","",$AO195*ABS($AF195-DK195)/Air!$M$8)</f>
        <v/>
      </c>
      <c r="DO195" s="31" t="str">
        <f t="shared" si="258"/>
        <v/>
      </c>
      <c r="DP195" s="31" t="str">
        <f t="shared" si="259"/>
        <v/>
      </c>
      <c r="DQ195" s="32" t="str">
        <f>IF($B195="","",(($AF195-DK195)/ABS($AF195-DK195))*Air!$D$14*DP195/2*(($AF195-DK195)^2)*$AI195*$C195)</f>
        <v/>
      </c>
      <c r="DR195" s="32" t="str">
        <f>IF($B195="","",(-DK195/ABS(DK195))*Air!$D$14*DM195/8*(DK195^2)*$AM195*$C195)</f>
        <v/>
      </c>
      <c r="DS195" s="32" t="str">
        <f>IF($B195="","",$AK195*$C195*$E195*Air!$D$14*Air!$I$10)</f>
        <v/>
      </c>
      <c r="DT195" s="32" t="str">
        <f t="shared" si="305"/>
        <v/>
      </c>
      <c r="DU195" s="32" t="str">
        <f t="shared" si="260"/>
        <v/>
      </c>
      <c r="DV195" s="32" t="str">
        <f t="shared" si="306"/>
        <v/>
      </c>
      <c r="DW195" s="254" t="str">
        <f t="shared" si="261"/>
        <v/>
      </c>
      <c r="DX195" s="243"/>
      <c r="DY195" s="243"/>
      <c r="DZ195" s="32" t="str">
        <f t="shared" si="262"/>
        <v/>
      </c>
      <c r="EA195" s="243" t="str">
        <f t="shared" si="263"/>
        <v/>
      </c>
      <c r="EB195" s="243" t="str">
        <f>IF($B195="","",IF(DW195="out",-(EA195*$I195*(2*ABS(DZ195)/Air!$D$14)^0.5),(EA195*$I195*(2*ABS(DZ195)/Air!$C$14)^0.5)))</f>
        <v/>
      </c>
      <c r="EC195" s="32" t="str">
        <f t="shared" si="264"/>
        <v/>
      </c>
      <c r="ED195" s="217" t="str">
        <f t="shared" si="307"/>
        <v/>
      </c>
      <c r="EE195" s="31" t="str">
        <f t="shared" si="265"/>
        <v/>
      </c>
      <c r="EF195" s="251" t="str">
        <f>IF($B195="","",$AO195*ABS(EE195)/Air!$M$8)</f>
        <v/>
      </c>
      <c r="EG195" s="31" t="str">
        <f t="shared" si="266"/>
        <v/>
      </c>
      <c r="EH195" s="251" t="str">
        <f>IF($B195="","",$AO195*ABS($AF195-EE195)/Air!$M$8)</f>
        <v/>
      </c>
      <c r="EI195" s="31" t="str">
        <f t="shared" si="267"/>
        <v/>
      </c>
      <c r="EJ195" s="31" t="str">
        <f t="shared" si="268"/>
        <v/>
      </c>
      <c r="EK195" s="32" t="str">
        <f>IF($B195="","",(($AF195-EE195)/ABS($AF195-EE195))*Air!$D$14*EJ195/2*(($AF195-EE195)^2)*$AI195*$C195)</f>
        <v/>
      </c>
      <c r="EL195" s="32" t="str">
        <f>IF($B195="","",(-EE195/ABS(EE195))*Air!$D$14*EG195/8*(EE195^2)*$AM195*$C195)</f>
        <v/>
      </c>
      <c r="EM195" s="32" t="str">
        <f>IF($B195="","",$AK195*$C195*$E195*Air!$D$14*Air!$I$10)</f>
        <v/>
      </c>
      <c r="EN195" s="32" t="str">
        <f t="shared" si="308"/>
        <v/>
      </c>
      <c r="EO195" s="32" t="str">
        <f t="shared" si="269"/>
        <v/>
      </c>
      <c r="EP195" s="32" t="str">
        <f t="shared" si="309"/>
        <v/>
      </c>
      <c r="EQ195" s="254" t="str">
        <f t="shared" si="270"/>
        <v/>
      </c>
      <c r="ER195" s="243"/>
      <c r="ES195" s="243"/>
      <c r="ET195" s="32" t="str">
        <f t="shared" si="271"/>
        <v/>
      </c>
      <c r="EU195" s="243" t="str">
        <f t="shared" si="272"/>
        <v/>
      </c>
      <c r="EV195" s="243" t="str">
        <f>IF($B195="","",IF(EQ195="out",-(EU195*$I195*(2*ABS(ET195)/Air!$D$14)^0.5),(EU195*$I195*(2*ABS(ET195)/Air!$C$14)^0.5)))</f>
        <v/>
      </c>
      <c r="EW195" s="32" t="str">
        <f t="shared" si="273"/>
        <v/>
      </c>
      <c r="EX195" s="259" t="str">
        <f t="shared" si="310"/>
        <v/>
      </c>
    </row>
    <row r="196" spans="1:154" customFormat="1" x14ac:dyDescent="0.2">
      <c r="A196" s="61"/>
      <c r="B196" s="247"/>
      <c r="C196" s="247"/>
      <c r="D196" s="247"/>
      <c r="E196" s="247"/>
      <c r="F196" s="247"/>
      <c r="G196" s="239"/>
      <c r="H196" s="239"/>
      <c r="I196" s="239"/>
      <c r="J196" s="239"/>
      <c r="K196" s="239"/>
      <c r="L196" s="62"/>
      <c r="M196" s="247"/>
      <c r="N196" s="247"/>
      <c r="O196" s="63"/>
      <c r="P196" s="92" t="str">
        <f t="shared" si="274"/>
        <v/>
      </c>
      <c r="Q196" s="93" t="str">
        <f t="shared" si="227"/>
        <v/>
      </c>
      <c r="R196" s="99" t="str">
        <f t="shared" si="275"/>
        <v/>
      </c>
      <c r="S196" s="100" t="str">
        <f t="shared" si="276"/>
        <v/>
      </c>
      <c r="T196" s="95" t="str">
        <f t="shared" si="277"/>
        <v/>
      </c>
      <c r="U196" s="231"/>
      <c r="V196" s="124" t="str">
        <f t="shared" si="278"/>
        <v/>
      </c>
      <c r="W196" s="125" t="str">
        <f t="shared" si="222"/>
        <v/>
      </c>
      <c r="X196" s="126" t="str">
        <f t="shared" si="279"/>
        <v/>
      </c>
      <c r="Y196" s="126" t="str">
        <f>IF($B196="","",VLOOKUP(X196,Depth!$A$4:$B$1004,2,1))</f>
        <v/>
      </c>
      <c r="Z196" s="127" t="str">
        <f t="shared" si="223"/>
        <v/>
      </c>
      <c r="AA196" s="128" t="str">
        <f t="shared" si="224"/>
        <v/>
      </c>
      <c r="AB196" s="129" t="str">
        <f t="shared" si="280"/>
        <v/>
      </c>
      <c r="AC196" s="129" t="str">
        <f t="shared" si="225"/>
        <v/>
      </c>
      <c r="AD196" s="31" t="str">
        <f t="shared" si="281"/>
        <v/>
      </c>
      <c r="AE196" s="128" t="str">
        <f t="shared" si="282"/>
        <v/>
      </c>
      <c r="AF196" s="130" t="str">
        <f t="shared" si="283"/>
        <v/>
      </c>
      <c r="AG196" s="122" t="str">
        <f t="shared" si="284"/>
        <v/>
      </c>
      <c r="AH196" s="131" t="str">
        <f t="shared" si="226"/>
        <v/>
      </c>
      <c r="AI196" s="132" t="str">
        <f t="shared" si="285"/>
        <v/>
      </c>
      <c r="AJ196" s="128"/>
      <c r="AK196" s="159" t="str">
        <f t="shared" si="286"/>
        <v/>
      </c>
      <c r="AL196" s="128" t="str">
        <f t="shared" si="287"/>
        <v/>
      </c>
      <c r="AM196" s="128" t="str">
        <f t="shared" si="288"/>
        <v/>
      </c>
      <c r="AN196" s="128" t="str">
        <f t="shared" si="289"/>
        <v/>
      </c>
      <c r="AO196" s="128" t="str">
        <f t="shared" si="228"/>
        <v/>
      </c>
      <c r="AP196" s="160" t="str">
        <f t="shared" si="290"/>
        <v/>
      </c>
      <c r="AQ196" s="31"/>
      <c r="AR196" s="174" t="str">
        <f>IF($B196="","",Air!$C$17*((J196-K196)/10)^Air!$C$28)</f>
        <v/>
      </c>
      <c r="AS196" s="36" t="str">
        <f>IF($B196="","",IF(E$8=B196,E$7,Air!$C$14/2*AR196^2))</f>
        <v/>
      </c>
      <c r="AT196" s="32" t="str">
        <f t="shared" si="291"/>
        <v/>
      </c>
      <c r="AU196" s="32" t="str">
        <f t="shared" si="292"/>
        <v/>
      </c>
      <c r="AV196" s="32" t="str">
        <f>IF($B196="","",Air!$I$11-AU196*Air!$C$14*Air!$I$10-AS196)</f>
        <v/>
      </c>
      <c r="AW196" s="175" t="str">
        <f t="shared" si="293"/>
        <v/>
      </c>
      <c r="AX196" s="175" t="str">
        <f>IF($B196="","",AW196*Air!$C$14*Air!$I$10)</f>
        <v/>
      </c>
      <c r="AY196" s="176" t="str">
        <f>IF($B196="","",AW196*Air!$D$14*Air!$I$10)</f>
        <v/>
      </c>
      <c r="AZ196" s="62"/>
      <c r="BA196" s="250" t="str">
        <f t="shared" si="229"/>
        <v/>
      </c>
      <c r="BB196" s="128" t="str">
        <f t="shared" si="294"/>
        <v/>
      </c>
      <c r="BC196" s="31" t="str">
        <f t="shared" si="295"/>
        <v/>
      </c>
      <c r="BD196" s="251" t="str">
        <f>IF($B196="","",$AO196*ABS(BC196)/Air!$M$8)</f>
        <v/>
      </c>
      <c r="BE196" s="31" t="str">
        <f t="shared" si="230"/>
        <v/>
      </c>
      <c r="BF196" s="251" t="str">
        <f>IF($B196="","",$AO196*ABS($AF196-BC196)/Air!$M$8)</f>
        <v/>
      </c>
      <c r="BG196" s="31" t="str">
        <f t="shared" si="231"/>
        <v/>
      </c>
      <c r="BH196" s="252" t="str">
        <f t="shared" si="232"/>
        <v/>
      </c>
      <c r="BI196" s="32" t="str">
        <f>IF($B196="","",(($AF196-BC196)/ABS($AF196-BC196))*Air!$D$14*BH196/2*(($AF196-BC196)^2)*$AI196*$C196)</f>
        <v/>
      </c>
      <c r="BJ196" s="32" t="str">
        <f>IF($B196="","",(-BC196/ABS(BC196))*Air!$D$14*BE196/8*(BC196^2)*$AM196*$C196)</f>
        <v/>
      </c>
      <c r="BK196" s="32" t="str">
        <f>IF($B196="","",$AK196*$C196*$E196*Air!$D$14*Air!$I$10)</f>
        <v/>
      </c>
      <c r="BL196" s="32" t="str">
        <f t="shared" si="296"/>
        <v/>
      </c>
      <c r="BM196" s="32" t="str">
        <f t="shared" si="233"/>
        <v/>
      </c>
      <c r="BN196" s="32" t="str">
        <f t="shared" si="297"/>
        <v/>
      </c>
      <c r="BO196" s="254" t="str">
        <f t="shared" si="234"/>
        <v/>
      </c>
      <c r="BP196" s="243"/>
      <c r="BQ196" s="243"/>
      <c r="BR196" s="32" t="str">
        <f t="shared" si="235"/>
        <v/>
      </c>
      <c r="BS196" s="243" t="str">
        <f t="shared" si="236"/>
        <v/>
      </c>
      <c r="BT196" s="243" t="str">
        <f>IF($B196="","",IF(BO196="out",-(BS196*$I196*(2*ABS(BR196)/Air!$D$14)^0.5),(BS196*$I196*(2*ABS(BR196)/Air!$C$14)^0.5)))</f>
        <v/>
      </c>
      <c r="BU196" s="32" t="str">
        <f t="shared" si="237"/>
        <v/>
      </c>
      <c r="BV196" s="217" t="str">
        <f t="shared" si="298"/>
        <v/>
      </c>
      <c r="BW196" s="31" t="str">
        <f t="shared" si="238"/>
        <v/>
      </c>
      <c r="BX196" s="251" t="str">
        <f>IF($B196="","",$AO196*ABS(BW196)/Air!$M$8)</f>
        <v/>
      </c>
      <c r="BY196" s="31" t="str">
        <f t="shared" si="239"/>
        <v/>
      </c>
      <c r="BZ196" s="251" t="str">
        <f>IF($B196="","",$AO196*ABS($AF196-BW196)/Air!$M$8)</f>
        <v/>
      </c>
      <c r="CA196" s="31" t="str">
        <f t="shared" si="240"/>
        <v/>
      </c>
      <c r="CB196" s="31" t="str">
        <f t="shared" si="241"/>
        <v/>
      </c>
      <c r="CC196" s="32" t="str">
        <f>IF($B196="","",(($AF196-BW196)/ABS($AF196-BW196))*Air!$D$14*CB196/2*(($AF196-BW196)^2)*$AI196*$C196)</f>
        <v/>
      </c>
      <c r="CD196" s="32" t="str">
        <f>IF($B196="","",(-BW196/ABS(BW196))*Air!$D$14*BY196/8*(BW196^2)*$AM196*$C196)</f>
        <v/>
      </c>
      <c r="CE196" s="32" t="str">
        <f>IF($B196="","",$AK196*$C196*$E196*Air!$D$14*Air!$I$10)</f>
        <v/>
      </c>
      <c r="CF196" s="32" t="str">
        <f t="shared" si="299"/>
        <v/>
      </c>
      <c r="CG196" s="32" t="str">
        <f t="shared" si="242"/>
        <v/>
      </c>
      <c r="CH196" s="32" t="str">
        <f t="shared" si="300"/>
        <v/>
      </c>
      <c r="CI196" s="254" t="str">
        <f t="shared" si="243"/>
        <v/>
      </c>
      <c r="CJ196" s="243"/>
      <c r="CK196" s="243"/>
      <c r="CL196" s="32" t="str">
        <f t="shared" si="244"/>
        <v/>
      </c>
      <c r="CM196" s="243" t="str">
        <f t="shared" si="245"/>
        <v/>
      </c>
      <c r="CN196" s="243" t="str">
        <f>IF($B196="","",IF(CI196="out",-(CM196*$I196*(2*ABS(CL196)/Air!$D$14)^0.5),(CM196*$I196*(2*ABS(CL196)/Air!$C$14)^0.5)))</f>
        <v/>
      </c>
      <c r="CO196" s="32" t="str">
        <f t="shared" si="246"/>
        <v/>
      </c>
      <c r="CP196" s="217" t="str">
        <f t="shared" si="301"/>
        <v/>
      </c>
      <c r="CQ196" s="31" t="str">
        <f t="shared" si="247"/>
        <v/>
      </c>
      <c r="CR196" s="251" t="str">
        <f>IF($B196="","",$AO196*ABS(CQ196)/Air!$M$8)</f>
        <v/>
      </c>
      <c r="CS196" s="31" t="str">
        <f t="shared" si="248"/>
        <v/>
      </c>
      <c r="CT196" s="251" t="str">
        <f>IF($B196="","",$AO196*ABS($AF196-CQ196)/Air!$M$8)</f>
        <v/>
      </c>
      <c r="CU196" s="31" t="str">
        <f t="shared" si="249"/>
        <v/>
      </c>
      <c r="CV196" s="31" t="str">
        <f t="shared" si="250"/>
        <v/>
      </c>
      <c r="CW196" s="32" t="str">
        <f>IF($B196="","",(($AF196-CQ196)/ABS($AF196-CQ196))*Air!$D$14*CV196/2*(($AF196-CQ196)^2)*$AI196*$C196)</f>
        <v/>
      </c>
      <c r="CX196" s="32" t="str">
        <f>IF($B196="","",(-CQ196/ABS(CQ196))*Air!$D$14*CS196/8*(CQ196^2)*$AM196*$C196)</f>
        <v/>
      </c>
      <c r="CY196" s="32" t="str">
        <f>IF($B196="","",$AK196*$C196*$E196*Air!$D$14*Air!$I$10)</f>
        <v/>
      </c>
      <c r="CZ196" s="32" t="str">
        <f t="shared" si="302"/>
        <v/>
      </c>
      <c r="DA196" s="32" t="str">
        <f t="shared" si="251"/>
        <v/>
      </c>
      <c r="DB196" s="32" t="str">
        <f t="shared" si="303"/>
        <v/>
      </c>
      <c r="DC196" s="254" t="str">
        <f t="shared" si="252"/>
        <v/>
      </c>
      <c r="DD196" s="243"/>
      <c r="DE196" s="243"/>
      <c r="DF196" s="32" t="str">
        <f t="shared" si="253"/>
        <v/>
      </c>
      <c r="DG196" s="243" t="str">
        <f t="shared" si="254"/>
        <v/>
      </c>
      <c r="DH196" s="243" t="str">
        <f>IF($B196="","",IF(DC196="out",-(DG196*$I196*(2*ABS(DF196)/Air!$D$14)^0.5),(DG196*$I196*(2*ABS(DF196)/Air!$C$14)^0.5)))</f>
        <v/>
      </c>
      <c r="DI196" s="32" t="str">
        <f t="shared" si="255"/>
        <v/>
      </c>
      <c r="DJ196" s="217" t="str">
        <f t="shared" si="304"/>
        <v/>
      </c>
      <c r="DK196" s="31" t="str">
        <f t="shared" si="256"/>
        <v/>
      </c>
      <c r="DL196" s="251" t="str">
        <f>IF($B196="","",$AO196*ABS(DK196)/Air!$M$8)</f>
        <v/>
      </c>
      <c r="DM196" s="31" t="str">
        <f t="shared" si="257"/>
        <v/>
      </c>
      <c r="DN196" s="251" t="str">
        <f>IF($B196="","",$AO196*ABS($AF196-DK196)/Air!$M$8)</f>
        <v/>
      </c>
      <c r="DO196" s="31" t="str">
        <f t="shared" si="258"/>
        <v/>
      </c>
      <c r="DP196" s="31" t="str">
        <f t="shared" si="259"/>
        <v/>
      </c>
      <c r="DQ196" s="32" t="str">
        <f>IF($B196="","",(($AF196-DK196)/ABS($AF196-DK196))*Air!$D$14*DP196/2*(($AF196-DK196)^2)*$AI196*$C196)</f>
        <v/>
      </c>
      <c r="DR196" s="32" t="str">
        <f>IF($B196="","",(-DK196/ABS(DK196))*Air!$D$14*DM196/8*(DK196^2)*$AM196*$C196)</f>
        <v/>
      </c>
      <c r="DS196" s="32" t="str">
        <f>IF($B196="","",$AK196*$C196*$E196*Air!$D$14*Air!$I$10)</f>
        <v/>
      </c>
      <c r="DT196" s="32" t="str">
        <f t="shared" si="305"/>
        <v/>
      </c>
      <c r="DU196" s="32" t="str">
        <f t="shared" si="260"/>
        <v/>
      </c>
      <c r="DV196" s="32" t="str">
        <f t="shared" si="306"/>
        <v/>
      </c>
      <c r="DW196" s="254" t="str">
        <f t="shared" si="261"/>
        <v/>
      </c>
      <c r="DX196" s="243"/>
      <c r="DY196" s="243"/>
      <c r="DZ196" s="32" t="str">
        <f t="shared" si="262"/>
        <v/>
      </c>
      <c r="EA196" s="243" t="str">
        <f t="shared" si="263"/>
        <v/>
      </c>
      <c r="EB196" s="243" t="str">
        <f>IF($B196="","",IF(DW196="out",-(EA196*$I196*(2*ABS(DZ196)/Air!$D$14)^0.5),(EA196*$I196*(2*ABS(DZ196)/Air!$C$14)^0.5)))</f>
        <v/>
      </c>
      <c r="EC196" s="32" t="str">
        <f t="shared" si="264"/>
        <v/>
      </c>
      <c r="ED196" s="217" t="str">
        <f t="shared" si="307"/>
        <v/>
      </c>
      <c r="EE196" s="31" t="str">
        <f t="shared" si="265"/>
        <v/>
      </c>
      <c r="EF196" s="251" t="str">
        <f>IF($B196="","",$AO196*ABS(EE196)/Air!$M$8)</f>
        <v/>
      </c>
      <c r="EG196" s="31" t="str">
        <f t="shared" si="266"/>
        <v/>
      </c>
      <c r="EH196" s="251" t="str">
        <f>IF($B196="","",$AO196*ABS($AF196-EE196)/Air!$M$8)</f>
        <v/>
      </c>
      <c r="EI196" s="31" t="str">
        <f t="shared" si="267"/>
        <v/>
      </c>
      <c r="EJ196" s="31" t="str">
        <f t="shared" si="268"/>
        <v/>
      </c>
      <c r="EK196" s="32" t="str">
        <f>IF($B196="","",(($AF196-EE196)/ABS($AF196-EE196))*Air!$D$14*EJ196/2*(($AF196-EE196)^2)*$AI196*$C196)</f>
        <v/>
      </c>
      <c r="EL196" s="32" t="str">
        <f>IF($B196="","",(-EE196/ABS(EE196))*Air!$D$14*EG196/8*(EE196^2)*$AM196*$C196)</f>
        <v/>
      </c>
      <c r="EM196" s="32" t="str">
        <f>IF($B196="","",$AK196*$C196*$E196*Air!$D$14*Air!$I$10)</f>
        <v/>
      </c>
      <c r="EN196" s="32" t="str">
        <f t="shared" si="308"/>
        <v/>
      </c>
      <c r="EO196" s="32" t="str">
        <f t="shared" si="269"/>
        <v/>
      </c>
      <c r="EP196" s="32" t="str">
        <f t="shared" si="309"/>
        <v/>
      </c>
      <c r="EQ196" s="254" t="str">
        <f t="shared" si="270"/>
        <v/>
      </c>
      <c r="ER196" s="243"/>
      <c r="ES196" s="243"/>
      <c r="ET196" s="32" t="str">
        <f t="shared" si="271"/>
        <v/>
      </c>
      <c r="EU196" s="243" t="str">
        <f t="shared" si="272"/>
        <v/>
      </c>
      <c r="EV196" s="243" t="str">
        <f>IF($B196="","",IF(EQ196="out",-(EU196*$I196*(2*ABS(ET196)/Air!$D$14)^0.5),(EU196*$I196*(2*ABS(ET196)/Air!$C$14)^0.5)))</f>
        <v/>
      </c>
      <c r="EW196" s="32" t="str">
        <f t="shared" si="273"/>
        <v/>
      </c>
      <c r="EX196" s="259" t="str">
        <f t="shared" si="310"/>
        <v/>
      </c>
    </row>
    <row r="197" spans="1:154" customFormat="1" x14ac:dyDescent="0.2">
      <c r="A197" s="61"/>
      <c r="B197" s="247"/>
      <c r="C197" s="247"/>
      <c r="D197" s="247"/>
      <c r="E197" s="247"/>
      <c r="F197" s="247"/>
      <c r="G197" s="239"/>
      <c r="H197" s="239"/>
      <c r="I197" s="239"/>
      <c r="J197" s="239"/>
      <c r="K197" s="239"/>
      <c r="L197" s="62"/>
      <c r="M197" s="247"/>
      <c r="N197" s="247"/>
      <c r="O197" s="63"/>
      <c r="P197" s="92" t="str">
        <f t="shared" si="274"/>
        <v/>
      </c>
      <c r="Q197" s="93" t="str">
        <f t="shared" si="227"/>
        <v/>
      </c>
      <c r="R197" s="99" t="str">
        <f t="shared" si="275"/>
        <v/>
      </c>
      <c r="S197" s="100" t="str">
        <f t="shared" si="276"/>
        <v/>
      </c>
      <c r="T197" s="95" t="str">
        <f t="shared" si="277"/>
        <v/>
      </c>
      <c r="U197" s="231"/>
      <c r="V197" s="124" t="str">
        <f t="shared" si="278"/>
        <v/>
      </c>
      <c r="W197" s="125" t="str">
        <f t="shared" si="222"/>
        <v/>
      </c>
      <c r="X197" s="126" t="str">
        <f t="shared" si="279"/>
        <v/>
      </c>
      <c r="Y197" s="126" t="str">
        <f>IF($B197="","",VLOOKUP(X197,Depth!$A$4:$B$1004,2,1))</f>
        <v/>
      </c>
      <c r="Z197" s="127" t="str">
        <f t="shared" si="223"/>
        <v/>
      </c>
      <c r="AA197" s="128" t="str">
        <f t="shared" si="224"/>
        <v/>
      </c>
      <c r="AB197" s="129" t="str">
        <f t="shared" si="280"/>
        <v/>
      </c>
      <c r="AC197" s="129" t="str">
        <f t="shared" si="225"/>
        <v/>
      </c>
      <c r="AD197" s="31" t="str">
        <f t="shared" si="281"/>
        <v/>
      </c>
      <c r="AE197" s="128" t="str">
        <f t="shared" si="282"/>
        <v/>
      </c>
      <c r="AF197" s="130" t="str">
        <f t="shared" si="283"/>
        <v/>
      </c>
      <c r="AG197" s="122" t="str">
        <f t="shared" si="284"/>
        <v/>
      </c>
      <c r="AH197" s="131" t="str">
        <f t="shared" si="226"/>
        <v/>
      </c>
      <c r="AI197" s="132" t="str">
        <f t="shared" si="285"/>
        <v/>
      </c>
      <c r="AJ197" s="128"/>
      <c r="AK197" s="159" t="str">
        <f t="shared" si="286"/>
        <v/>
      </c>
      <c r="AL197" s="128" t="str">
        <f t="shared" si="287"/>
        <v/>
      </c>
      <c r="AM197" s="128" t="str">
        <f t="shared" si="288"/>
        <v/>
      </c>
      <c r="AN197" s="128" t="str">
        <f t="shared" si="289"/>
        <v/>
      </c>
      <c r="AO197" s="128" t="str">
        <f t="shared" si="228"/>
        <v/>
      </c>
      <c r="AP197" s="160" t="str">
        <f t="shared" si="290"/>
        <v/>
      </c>
      <c r="AQ197" s="31"/>
      <c r="AR197" s="174" t="str">
        <f>IF($B197="","",Air!$C$17*((J197-K197)/10)^Air!$C$28)</f>
        <v/>
      </c>
      <c r="AS197" s="36" t="str">
        <f>IF($B197="","",IF(E$8=B197,E$7,Air!$C$14/2*AR197^2))</f>
        <v/>
      </c>
      <c r="AT197" s="32" t="str">
        <f t="shared" si="291"/>
        <v/>
      </c>
      <c r="AU197" s="32" t="str">
        <f t="shared" si="292"/>
        <v/>
      </c>
      <c r="AV197" s="32" t="str">
        <f>IF($B197="","",Air!$I$11-AU197*Air!$C$14*Air!$I$10-AS197)</f>
        <v/>
      </c>
      <c r="AW197" s="175" t="str">
        <f t="shared" si="293"/>
        <v/>
      </c>
      <c r="AX197" s="175" t="str">
        <f>IF($B197="","",AW197*Air!$C$14*Air!$I$10)</f>
        <v/>
      </c>
      <c r="AY197" s="176" t="str">
        <f>IF($B197="","",AW197*Air!$D$14*Air!$I$10)</f>
        <v/>
      </c>
      <c r="AZ197" s="62"/>
      <c r="BA197" s="250" t="str">
        <f t="shared" si="229"/>
        <v/>
      </c>
      <c r="BB197" s="128" t="str">
        <f t="shared" si="294"/>
        <v/>
      </c>
      <c r="BC197" s="31" t="str">
        <f t="shared" si="295"/>
        <v/>
      </c>
      <c r="BD197" s="251" t="str">
        <f>IF($B197="","",$AO197*ABS(BC197)/Air!$M$8)</f>
        <v/>
      </c>
      <c r="BE197" s="31" t="str">
        <f t="shared" si="230"/>
        <v/>
      </c>
      <c r="BF197" s="251" t="str">
        <f>IF($B197="","",$AO197*ABS($AF197-BC197)/Air!$M$8)</f>
        <v/>
      </c>
      <c r="BG197" s="31" t="str">
        <f t="shared" si="231"/>
        <v/>
      </c>
      <c r="BH197" s="252" t="str">
        <f t="shared" si="232"/>
        <v/>
      </c>
      <c r="BI197" s="32" t="str">
        <f>IF($B197="","",(($AF197-BC197)/ABS($AF197-BC197))*Air!$D$14*BH197/2*(($AF197-BC197)^2)*$AI197*$C197)</f>
        <v/>
      </c>
      <c r="BJ197" s="32" t="str">
        <f>IF($B197="","",(-BC197/ABS(BC197))*Air!$D$14*BE197/8*(BC197^2)*$AM197*$C197)</f>
        <v/>
      </c>
      <c r="BK197" s="32" t="str">
        <f>IF($B197="","",$AK197*$C197*$E197*Air!$D$14*Air!$I$10)</f>
        <v/>
      </c>
      <c r="BL197" s="32" t="str">
        <f t="shared" si="296"/>
        <v/>
      </c>
      <c r="BM197" s="32" t="str">
        <f t="shared" si="233"/>
        <v/>
      </c>
      <c r="BN197" s="32" t="str">
        <f t="shared" si="297"/>
        <v/>
      </c>
      <c r="BO197" s="254" t="str">
        <f t="shared" si="234"/>
        <v/>
      </c>
      <c r="BP197" s="243"/>
      <c r="BQ197" s="243"/>
      <c r="BR197" s="32" t="str">
        <f t="shared" si="235"/>
        <v/>
      </c>
      <c r="BS197" s="243" t="str">
        <f t="shared" si="236"/>
        <v/>
      </c>
      <c r="BT197" s="243" t="str">
        <f>IF($B197="","",IF(BO197="out",-(BS197*$I197*(2*ABS(BR197)/Air!$D$14)^0.5),(BS197*$I197*(2*ABS(BR197)/Air!$C$14)^0.5)))</f>
        <v/>
      </c>
      <c r="BU197" s="32" t="str">
        <f t="shared" si="237"/>
        <v/>
      </c>
      <c r="BV197" s="217" t="str">
        <f t="shared" si="298"/>
        <v/>
      </c>
      <c r="BW197" s="31" t="str">
        <f t="shared" si="238"/>
        <v/>
      </c>
      <c r="BX197" s="251" t="str">
        <f>IF($B197="","",$AO197*ABS(BW197)/Air!$M$8)</f>
        <v/>
      </c>
      <c r="BY197" s="31" t="str">
        <f t="shared" si="239"/>
        <v/>
      </c>
      <c r="BZ197" s="251" t="str">
        <f>IF($B197="","",$AO197*ABS($AF197-BW197)/Air!$M$8)</f>
        <v/>
      </c>
      <c r="CA197" s="31" t="str">
        <f t="shared" si="240"/>
        <v/>
      </c>
      <c r="CB197" s="31" t="str">
        <f t="shared" si="241"/>
        <v/>
      </c>
      <c r="CC197" s="32" t="str">
        <f>IF($B197="","",(($AF197-BW197)/ABS($AF197-BW197))*Air!$D$14*CB197/2*(($AF197-BW197)^2)*$AI197*$C197)</f>
        <v/>
      </c>
      <c r="CD197" s="32" t="str">
        <f>IF($B197="","",(-BW197/ABS(BW197))*Air!$D$14*BY197/8*(BW197^2)*$AM197*$C197)</f>
        <v/>
      </c>
      <c r="CE197" s="32" t="str">
        <f>IF($B197="","",$AK197*$C197*$E197*Air!$D$14*Air!$I$10)</f>
        <v/>
      </c>
      <c r="CF197" s="32" t="str">
        <f t="shared" si="299"/>
        <v/>
      </c>
      <c r="CG197" s="32" t="str">
        <f t="shared" si="242"/>
        <v/>
      </c>
      <c r="CH197" s="32" t="str">
        <f t="shared" si="300"/>
        <v/>
      </c>
      <c r="CI197" s="254" t="str">
        <f t="shared" si="243"/>
        <v/>
      </c>
      <c r="CJ197" s="243"/>
      <c r="CK197" s="243"/>
      <c r="CL197" s="32" t="str">
        <f t="shared" si="244"/>
        <v/>
      </c>
      <c r="CM197" s="243" t="str">
        <f t="shared" si="245"/>
        <v/>
      </c>
      <c r="CN197" s="243" t="str">
        <f>IF($B197="","",IF(CI197="out",-(CM197*$I197*(2*ABS(CL197)/Air!$D$14)^0.5),(CM197*$I197*(2*ABS(CL197)/Air!$C$14)^0.5)))</f>
        <v/>
      </c>
      <c r="CO197" s="32" t="str">
        <f t="shared" si="246"/>
        <v/>
      </c>
      <c r="CP197" s="217" t="str">
        <f t="shared" si="301"/>
        <v/>
      </c>
      <c r="CQ197" s="31" t="str">
        <f t="shared" si="247"/>
        <v/>
      </c>
      <c r="CR197" s="251" t="str">
        <f>IF($B197="","",$AO197*ABS(CQ197)/Air!$M$8)</f>
        <v/>
      </c>
      <c r="CS197" s="31" t="str">
        <f t="shared" si="248"/>
        <v/>
      </c>
      <c r="CT197" s="251" t="str">
        <f>IF($B197="","",$AO197*ABS($AF197-CQ197)/Air!$M$8)</f>
        <v/>
      </c>
      <c r="CU197" s="31" t="str">
        <f t="shared" si="249"/>
        <v/>
      </c>
      <c r="CV197" s="31" t="str">
        <f t="shared" si="250"/>
        <v/>
      </c>
      <c r="CW197" s="32" t="str">
        <f>IF($B197="","",(($AF197-CQ197)/ABS($AF197-CQ197))*Air!$D$14*CV197/2*(($AF197-CQ197)^2)*$AI197*$C197)</f>
        <v/>
      </c>
      <c r="CX197" s="32" t="str">
        <f>IF($B197="","",(-CQ197/ABS(CQ197))*Air!$D$14*CS197/8*(CQ197^2)*$AM197*$C197)</f>
        <v/>
      </c>
      <c r="CY197" s="32" t="str">
        <f>IF($B197="","",$AK197*$C197*$E197*Air!$D$14*Air!$I$10)</f>
        <v/>
      </c>
      <c r="CZ197" s="32" t="str">
        <f t="shared" si="302"/>
        <v/>
      </c>
      <c r="DA197" s="32" t="str">
        <f t="shared" si="251"/>
        <v/>
      </c>
      <c r="DB197" s="32" t="str">
        <f t="shared" si="303"/>
        <v/>
      </c>
      <c r="DC197" s="254" t="str">
        <f t="shared" si="252"/>
        <v/>
      </c>
      <c r="DD197" s="243"/>
      <c r="DE197" s="243"/>
      <c r="DF197" s="32" t="str">
        <f t="shared" si="253"/>
        <v/>
      </c>
      <c r="DG197" s="243" t="str">
        <f t="shared" si="254"/>
        <v/>
      </c>
      <c r="DH197" s="243" t="str">
        <f>IF($B197="","",IF(DC197="out",-(DG197*$I197*(2*ABS(DF197)/Air!$D$14)^0.5),(DG197*$I197*(2*ABS(DF197)/Air!$C$14)^0.5)))</f>
        <v/>
      </c>
      <c r="DI197" s="32" t="str">
        <f t="shared" si="255"/>
        <v/>
      </c>
      <c r="DJ197" s="217" t="str">
        <f t="shared" si="304"/>
        <v/>
      </c>
      <c r="DK197" s="31" t="str">
        <f t="shared" si="256"/>
        <v/>
      </c>
      <c r="DL197" s="251" t="str">
        <f>IF($B197="","",$AO197*ABS(DK197)/Air!$M$8)</f>
        <v/>
      </c>
      <c r="DM197" s="31" t="str">
        <f t="shared" si="257"/>
        <v/>
      </c>
      <c r="DN197" s="251" t="str">
        <f>IF($B197="","",$AO197*ABS($AF197-DK197)/Air!$M$8)</f>
        <v/>
      </c>
      <c r="DO197" s="31" t="str">
        <f t="shared" si="258"/>
        <v/>
      </c>
      <c r="DP197" s="31" t="str">
        <f t="shared" si="259"/>
        <v/>
      </c>
      <c r="DQ197" s="32" t="str">
        <f>IF($B197="","",(($AF197-DK197)/ABS($AF197-DK197))*Air!$D$14*DP197/2*(($AF197-DK197)^2)*$AI197*$C197)</f>
        <v/>
      </c>
      <c r="DR197" s="32" t="str">
        <f>IF($B197="","",(-DK197/ABS(DK197))*Air!$D$14*DM197/8*(DK197^2)*$AM197*$C197)</f>
        <v/>
      </c>
      <c r="DS197" s="32" t="str">
        <f>IF($B197="","",$AK197*$C197*$E197*Air!$D$14*Air!$I$10)</f>
        <v/>
      </c>
      <c r="DT197" s="32" t="str">
        <f t="shared" si="305"/>
        <v/>
      </c>
      <c r="DU197" s="32" t="str">
        <f t="shared" si="260"/>
        <v/>
      </c>
      <c r="DV197" s="32" t="str">
        <f t="shared" si="306"/>
        <v/>
      </c>
      <c r="DW197" s="254" t="str">
        <f t="shared" si="261"/>
        <v/>
      </c>
      <c r="DX197" s="243"/>
      <c r="DY197" s="243"/>
      <c r="DZ197" s="32" t="str">
        <f t="shared" si="262"/>
        <v/>
      </c>
      <c r="EA197" s="243" t="str">
        <f t="shared" si="263"/>
        <v/>
      </c>
      <c r="EB197" s="243" t="str">
        <f>IF($B197="","",IF(DW197="out",-(EA197*$I197*(2*ABS(DZ197)/Air!$D$14)^0.5),(EA197*$I197*(2*ABS(DZ197)/Air!$C$14)^0.5)))</f>
        <v/>
      </c>
      <c r="EC197" s="32" t="str">
        <f t="shared" si="264"/>
        <v/>
      </c>
      <c r="ED197" s="217" t="str">
        <f t="shared" si="307"/>
        <v/>
      </c>
      <c r="EE197" s="31" t="str">
        <f t="shared" si="265"/>
        <v/>
      </c>
      <c r="EF197" s="251" t="str">
        <f>IF($B197="","",$AO197*ABS(EE197)/Air!$M$8)</f>
        <v/>
      </c>
      <c r="EG197" s="31" t="str">
        <f t="shared" si="266"/>
        <v/>
      </c>
      <c r="EH197" s="251" t="str">
        <f>IF($B197="","",$AO197*ABS($AF197-EE197)/Air!$M$8)</f>
        <v/>
      </c>
      <c r="EI197" s="31" t="str">
        <f t="shared" si="267"/>
        <v/>
      </c>
      <c r="EJ197" s="31" t="str">
        <f t="shared" si="268"/>
        <v/>
      </c>
      <c r="EK197" s="32" t="str">
        <f>IF($B197="","",(($AF197-EE197)/ABS($AF197-EE197))*Air!$D$14*EJ197/2*(($AF197-EE197)^2)*$AI197*$C197)</f>
        <v/>
      </c>
      <c r="EL197" s="32" t="str">
        <f>IF($B197="","",(-EE197/ABS(EE197))*Air!$D$14*EG197/8*(EE197^2)*$AM197*$C197)</f>
        <v/>
      </c>
      <c r="EM197" s="32" t="str">
        <f>IF($B197="","",$AK197*$C197*$E197*Air!$D$14*Air!$I$10)</f>
        <v/>
      </c>
      <c r="EN197" s="32" t="str">
        <f t="shared" si="308"/>
        <v/>
      </c>
      <c r="EO197" s="32" t="str">
        <f t="shared" si="269"/>
        <v/>
      </c>
      <c r="EP197" s="32" t="str">
        <f t="shared" si="309"/>
        <v/>
      </c>
      <c r="EQ197" s="254" t="str">
        <f t="shared" si="270"/>
        <v/>
      </c>
      <c r="ER197" s="243"/>
      <c r="ES197" s="243"/>
      <c r="ET197" s="32" t="str">
        <f t="shared" si="271"/>
        <v/>
      </c>
      <c r="EU197" s="243" t="str">
        <f t="shared" si="272"/>
        <v/>
      </c>
      <c r="EV197" s="243" t="str">
        <f>IF($B197="","",IF(EQ197="out",-(EU197*$I197*(2*ABS(ET197)/Air!$D$14)^0.5),(EU197*$I197*(2*ABS(ET197)/Air!$C$14)^0.5)))</f>
        <v/>
      </c>
      <c r="EW197" s="32" t="str">
        <f t="shared" si="273"/>
        <v/>
      </c>
      <c r="EX197" s="259" t="str">
        <f t="shared" si="310"/>
        <v/>
      </c>
    </row>
    <row r="198" spans="1:154" customFormat="1" x14ac:dyDescent="0.2">
      <c r="A198" s="61"/>
      <c r="B198" s="247"/>
      <c r="C198" s="247"/>
      <c r="D198" s="247"/>
      <c r="E198" s="247"/>
      <c r="F198" s="247"/>
      <c r="G198" s="239"/>
      <c r="H198" s="239"/>
      <c r="I198" s="239"/>
      <c r="J198" s="239"/>
      <c r="K198" s="239"/>
      <c r="L198" s="62"/>
      <c r="M198" s="247"/>
      <c r="N198" s="247"/>
      <c r="O198" s="63"/>
      <c r="P198" s="92" t="str">
        <f t="shared" si="274"/>
        <v/>
      </c>
      <c r="Q198" s="93" t="str">
        <f t="shared" si="227"/>
        <v/>
      </c>
      <c r="R198" s="99" t="str">
        <f t="shared" si="275"/>
        <v/>
      </c>
      <c r="S198" s="100" t="str">
        <f t="shared" si="276"/>
        <v/>
      </c>
      <c r="T198" s="95" t="str">
        <f t="shared" si="277"/>
        <v/>
      </c>
      <c r="U198" s="231"/>
      <c r="V198" s="124" t="str">
        <f t="shared" si="278"/>
        <v/>
      </c>
      <c r="W198" s="125" t="str">
        <f t="shared" si="222"/>
        <v/>
      </c>
      <c r="X198" s="126" t="str">
        <f t="shared" si="279"/>
        <v/>
      </c>
      <c r="Y198" s="126" t="str">
        <f>IF($B198="","",VLOOKUP(X198,Depth!$A$4:$B$1004,2,1))</f>
        <v/>
      </c>
      <c r="Z198" s="127" t="str">
        <f t="shared" si="223"/>
        <v/>
      </c>
      <c r="AA198" s="128" t="str">
        <f t="shared" si="224"/>
        <v/>
      </c>
      <c r="AB198" s="129" t="str">
        <f t="shared" si="280"/>
        <v/>
      </c>
      <c r="AC198" s="129" t="str">
        <f t="shared" si="225"/>
        <v/>
      </c>
      <c r="AD198" s="31" t="str">
        <f t="shared" si="281"/>
        <v/>
      </c>
      <c r="AE198" s="128" t="str">
        <f t="shared" si="282"/>
        <v/>
      </c>
      <c r="AF198" s="130" t="str">
        <f t="shared" si="283"/>
        <v/>
      </c>
      <c r="AG198" s="122" t="str">
        <f t="shared" si="284"/>
        <v/>
      </c>
      <c r="AH198" s="131" t="str">
        <f t="shared" si="226"/>
        <v/>
      </c>
      <c r="AI198" s="132" t="str">
        <f t="shared" si="285"/>
        <v/>
      </c>
      <c r="AJ198" s="128"/>
      <c r="AK198" s="159" t="str">
        <f t="shared" si="286"/>
        <v/>
      </c>
      <c r="AL198" s="128" t="str">
        <f t="shared" si="287"/>
        <v/>
      </c>
      <c r="AM198" s="128" t="str">
        <f t="shared" si="288"/>
        <v/>
      </c>
      <c r="AN198" s="128" t="str">
        <f t="shared" si="289"/>
        <v/>
      </c>
      <c r="AO198" s="128" t="str">
        <f t="shared" si="228"/>
        <v/>
      </c>
      <c r="AP198" s="160" t="str">
        <f t="shared" si="290"/>
        <v/>
      </c>
      <c r="AQ198" s="31"/>
      <c r="AR198" s="174" t="str">
        <f>IF($B198="","",Air!$C$17*((J198-K198)/10)^Air!$C$28)</f>
        <v/>
      </c>
      <c r="AS198" s="36" t="str">
        <f>IF($B198="","",IF(E$8=B198,E$7,Air!$C$14/2*AR198^2))</f>
        <v/>
      </c>
      <c r="AT198" s="32" t="str">
        <f t="shared" si="291"/>
        <v/>
      </c>
      <c r="AU198" s="32" t="str">
        <f t="shared" si="292"/>
        <v/>
      </c>
      <c r="AV198" s="32" t="str">
        <f>IF($B198="","",Air!$I$11-AU198*Air!$C$14*Air!$I$10-AS198)</f>
        <v/>
      </c>
      <c r="AW198" s="175" t="str">
        <f t="shared" si="293"/>
        <v/>
      </c>
      <c r="AX198" s="175" t="str">
        <f>IF($B198="","",AW198*Air!$C$14*Air!$I$10)</f>
        <v/>
      </c>
      <c r="AY198" s="176" t="str">
        <f>IF($B198="","",AW198*Air!$D$14*Air!$I$10)</f>
        <v/>
      </c>
      <c r="AZ198" s="62"/>
      <c r="BA198" s="250" t="str">
        <f t="shared" si="229"/>
        <v/>
      </c>
      <c r="BB198" s="128" t="str">
        <f t="shared" si="294"/>
        <v/>
      </c>
      <c r="BC198" s="31" t="str">
        <f t="shared" si="295"/>
        <v/>
      </c>
      <c r="BD198" s="251" t="str">
        <f>IF($B198="","",$AO198*ABS(BC198)/Air!$M$8)</f>
        <v/>
      </c>
      <c r="BE198" s="31" t="str">
        <f t="shared" si="230"/>
        <v/>
      </c>
      <c r="BF198" s="251" t="str">
        <f>IF($B198="","",$AO198*ABS($AF198-BC198)/Air!$M$8)</f>
        <v/>
      </c>
      <c r="BG198" s="31" t="str">
        <f t="shared" si="231"/>
        <v/>
      </c>
      <c r="BH198" s="252" t="str">
        <f t="shared" si="232"/>
        <v/>
      </c>
      <c r="BI198" s="32" t="str">
        <f>IF($B198="","",(($AF198-BC198)/ABS($AF198-BC198))*Air!$D$14*BH198/2*(($AF198-BC198)^2)*$AI198*$C198)</f>
        <v/>
      </c>
      <c r="BJ198" s="32" t="str">
        <f>IF($B198="","",(-BC198/ABS(BC198))*Air!$D$14*BE198/8*(BC198^2)*$AM198*$C198)</f>
        <v/>
      </c>
      <c r="BK198" s="32" t="str">
        <f>IF($B198="","",$AK198*$C198*$E198*Air!$D$14*Air!$I$10)</f>
        <v/>
      </c>
      <c r="BL198" s="32" t="str">
        <f t="shared" si="296"/>
        <v/>
      </c>
      <c r="BM198" s="32" t="str">
        <f t="shared" si="233"/>
        <v/>
      </c>
      <c r="BN198" s="32" t="str">
        <f t="shared" si="297"/>
        <v/>
      </c>
      <c r="BO198" s="254" t="str">
        <f t="shared" si="234"/>
        <v/>
      </c>
      <c r="BP198" s="243"/>
      <c r="BQ198" s="243"/>
      <c r="BR198" s="32" t="str">
        <f t="shared" si="235"/>
        <v/>
      </c>
      <c r="BS198" s="243" t="str">
        <f t="shared" si="236"/>
        <v/>
      </c>
      <c r="BT198" s="243" t="str">
        <f>IF($B198="","",IF(BO198="out",-(BS198*$I198*(2*ABS(BR198)/Air!$D$14)^0.5),(BS198*$I198*(2*ABS(BR198)/Air!$C$14)^0.5)))</f>
        <v/>
      </c>
      <c r="BU198" s="32" t="str">
        <f t="shared" si="237"/>
        <v/>
      </c>
      <c r="BV198" s="217" t="str">
        <f t="shared" si="298"/>
        <v/>
      </c>
      <c r="BW198" s="31" t="str">
        <f t="shared" si="238"/>
        <v/>
      </c>
      <c r="BX198" s="251" t="str">
        <f>IF($B198="","",$AO198*ABS(BW198)/Air!$M$8)</f>
        <v/>
      </c>
      <c r="BY198" s="31" t="str">
        <f t="shared" si="239"/>
        <v/>
      </c>
      <c r="BZ198" s="251" t="str">
        <f>IF($B198="","",$AO198*ABS($AF198-BW198)/Air!$M$8)</f>
        <v/>
      </c>
      <c r="CA198" s="31" t="str">
        <f t="shared" si="240"/>
        <v/>
      </c>
      <c r="CB198" s="31" t="str">
        <f t="shared" si="241"/>
        <v/>
      </c>
      <c r="CC198" s="32" t="str">
        <f>IF($B198="","",(($AF198-BW198)/ABS($AF198-BW198))*Air!$D$14*CB198/2*(($AF198-BW198)^2)*$AI198*$C198)</f>
        <v/>
      </c>
      <c r="CD198" s="32" t="str">
        <f>IF($B198="","",(-BW198/ABS(BW198))*Air!$D$14*BY198/8*(BW198^2)*$AM198*$C198)</f>
        <v/>
      </c>
      <c r="CE198" s="32" t="str">
        <f>IF($B198="","",$AK198*$C198*$E198*Air!$D$14*Air!$I$10)</f>
        <v/>
      </c>
      <c r="CF198" s="32" t="str">
        <f t="shared" si="299"/>
        <v/>
      </c>
      <c r="CG198" s="32" t="str">
        <f t="shared" si="242"/>
        <v/>
      </c>
      <c r="CH198" s="32" t="str">
        <f t="shared" si="300"/>
        <v/>
      </c>
      <c r="CI198" s="254" t="str">
        <f t="shared" si="243"/>
        <v/>
      </c>
      <c r="CJ198" s="243"/>
      <c r="CK198" s="243"/>
      <c r="CL198" s="32" t="str">
        <f t="shared" si="244"/>
        <v/>
      </c>
      <c r="CM198" s="243" t="str">
        <f t="shared" si="245"/>
        <v/>
      </c>
      <c r="CN198" s="243" t="str">
        <f>IF($B198="","",IF(CI198="out",-(CM198*$I198*(2*ABS(CL198)/Air!$D$14)^0.5),(CM198*$I198*(2*ABS(CL198)/Air!$C$14)^0.5)))</f>
        <v/>
      </c>
      <c r="CO198" s="32" t="str">
        <f t="shared" si="246"/>
        <v/>
      </c>
      <c r="CP198" s="217" t="str">
        <f t="shared" si="301"/>
        <v/>
      </c>
      <c r="CQ198" s="31" t="str">
        <f t="shared" si="247"/>
        <v/>
      </c>
      <c r="CR198" s="251" t="str">
        <f>IF($B198="","",$AO198*ABS(CQ198)/Air!$M$8)</f>
        <v/>
      </c>
      <c r="CS198" s="31" t="str">
        <f t="shared" si="248"/>
        <v/>
      </c>
      <c r="CT198" s="251" t="str">
        <f>IF($B198="","",$AO198*ABS($AF198-CQ198)/Air!$M$8)</f>
        <v/>
      </c>
      <c r="CU198" s="31" t="str">
        <f t="shared" si="249"/>
        <v/>
      </c>
      <c r="CV198" s="31" t="str">
        <f t="shared" si="250"/>
        <v/>
      </c>
      <c r="CW198" s="32" t="str">
        <f>IF($B198="","",(($AF198-CQ198)/ABS($AF198-CQ198))*Air!$D$14*CV198/2*(($AF198-CQ198)^2)*$AI198*$C198)</f>
        <v/>
      </c>
      <c r="CX198" s="32" t="str">
        <f>IF($B198="","",(-CQ198/ABS(CQ198))*Air!$D$14*CS198/8*(CQ198^2)*$AM198*$C198)</f>
        <v/>
      </c>
      <c r="CY198" s="32" t="str">
        <f>IF($B198="","",$AK198*$C198*$E198*Air!$D$14*Air!$I$10)</f>
        <v/>
      </c>
      <c r="CZ198" s="32" t="str">
        <f t="shared" si="302"/>
        <v/>
      </c>
      <c r="DA198" s="32" t="str">
        <f t="shared" si="251"/>
        <v/>
      </c>
      <c r="DB198" s="32" t="str">
        <f t="shared" si="303"/>
        <v/>
      </c>
      <c r="DC198" s="254" t="str">
        <f t="shared" si="252"/>
        <v/>
      </c>
      <c r="DD198" s="243"/>
      <c r="DE198" s="243"/>
      <c r="DF198" s="32" t="str">
        <f t="shared" si="253"/>
        <v/>
      </c>
      <c r="DG198" s="243" t="str">
        <f t="shared" si="254"/>
        <v/>
      </c>
      <c r="DH198" s="243" t="str">
        <f>IF($B198="","",IF(DC198="out",-(DG198*$I198*(2*ABS(DF198)/Air!$D$14)^0.5),(DG198*$I198*(2*ABS(DF198)/Air!$C$14)^0.5)))</f>
        <v/>
      </c>
      <c r="DI198" s="32" t="str">
        <f t="shared" si="255"/>
        <v/>
      </c>
      <c r="DJ198" s="217" t="str">
        <f t="shared" si="304"/>
        <v/>
      </c>
      <c r="DK198" s="31" t="str">
        <f t="shared" si="256"/>
        <v/>
      </c>
      <c r="DL198" s="251" t="str">
        <f>IF($B198="","",$AO198*ABS(DK198)/Air!$M$8)</f>
        <v/>
      </c>
      <c r="DM198" s="31" t="str">
        <f t="shared" si="257"/>
        <v/>
      </c>
      <c r="DN198" s="251" t="str">
        <f>IF($B198="","",$AO198*ABS($AF198-DK198)/Air!$M$8)</f>
        <v/>
      </c>
      <c r="DO198" s="31" t="str">
        <f t="shared" si="258"/>
        <v/>
      </c>
      <c r="DP198" s="31" t="str">
        <f t="shared" si="259"/>
        <v/>
      </c>
      <c r="DQ198" s="32" t="str">
        <f>IF($B198="","",(($AF198-DK198)/ABS($AF198-DK198))*Air!$D$14*DP198/2*(($AF198-DK198)^2)*$AI198*$C198)</f>
        <v/>
      </c>
      <c r="DR198" s="32" t="str">
        <f>IF($B198="","",(-DK198/ABS(DK198))*Air!$D$14*DM198/8*(DK198^2)*$AM198*$C198)</f>
        <v/>
      </c>
      <c r="DS198" s="32" t="str">
        <f>IF($B198="","",$AK198*$C198*$E198*Air!$D$14*Air!$I$10)</f>
        <v/>
      </c>
      <c r="DT198" s="32" t="str">
        <f t="shared" si="305"/>
        <v/>
      </c>
      <c r="DU198" s="32" t="str">
        <f t="shared" si="260"/>
        <v/>
      </c>
      <c r="DV198" s="32" t="str">
        <f t="shared" si="306"/>
        <v/>
      </c>
      <c r="DW198" s="254" t="str">
        <f t="shared" si="261"/>
        <v/>
      </c>
      <c r="DX198" s="243"/>
      <c r="DY198" s="243"/>
      <c r="DZ198" s="32" t="str">
        <f t="shared" si="262"/>
        <v/>
      </c>
      <c r="EA198" s="243" t="str">
        <f t="shared" si="263"/>
        <v/>
      </c>
      <c r="EB198" s="243" t="str">
        <f>IF($B198="","",IF(DW198="out",-(EA198*$I198*(2*ABS(DZ198)/Air!$D$14)^0.5),(EA198*$I198*(2*ABS(DZ198)/Air!$C$14)^0.5)))</f>
        <v/>
      </c>
      <c r="EC198" s="32" t="str">
        <f t="shared" si="264"/>
        <v/>
      </c>
      <c r="ED198" s="217" t="str">
        <f t="shared" si="307"/>
        <v/>
      </c>
      <c r="EE198" s="31" t="str">
        <f t="shared" si="265"/>
        <v/>
      </c>
      <c r="EF198" s="251" t="str">
        <f>IF($B198="","",$AO198*ABS(EE198)/Air!$M$8)</f>
        <v/>
      </c>
      <c r="EG198" s="31" t="str">
        <f t="shared" si="266"/>
        <v/>
      </c>
      <c r="EH198" s="251" t="str">
        <f>IF($B198="","",$AO198*ABS($AF198-EE198)/Air!$M$8)</f>
        <v/>
      </c>
      <c r="EI198" s="31" t="str">
        <f t="shared" si="267"/>
        <v/>
      </c>
      <c r="EJ198" s="31" t="str">
        <f t="shared" si="268"/>
        <v/>
      </c>
      <c r="EK198" s="32" t="str">
        <f>IF($B198="","",(($AF198-EE198)/ABS($AF198-EE198))*Air!$D$14*EJ198/2*(($AF198-EE198)^2)*$AI198*$C198)</f>
        <v/>
      </c>
      <c r="EL198" s="32" t="str">
        <f>IF($B198="","",(-EE198/ABS(EE198))*Air!$D$14*EG198/8*(EE198^2)*$AM198*$C198)</f>
        <v/>
      </c>
      <c r="EM198" s="32" t="str">
        <f>IF($B198="","",$AK198*$C198*$E198*Air!$D$14*Air!$I$10)</f>
        <v/>
      </c>
      <c r="EN198" s="32" t="str">
        <f t="shared" si="308"/>
        <v/>
      </c>
      <c r="EO198" s="32" t="str">
        <f t="shared" si="269"/>
        <v/>
      </c>
      <c r="EP198" s="32" t="str">
        <f t="shared" si="309"/>
        <v/>
      </c>
      <c r="EQ198" s="254" t="str">
        <f t="shared" si="270"/>
        <v/>
      </c>
      <c r="ER198" s="243"/>
      <c r="ES198" s="243"/>
      <c r="ET198" s="32" t="str">
        <f t="shared" si="271"/>
        <v/>
      </c>
      <c r="EU198" s="243" t="str">
        <f t="shared" si="272"/>
        <v/>
      </c>
      <c r="EV198" s="243" t="str">
        <f>IF($B198="","",IF(EQ198="out",-(EU198*$I198*(2*ABS(ET198)/Air!$D$14)^0.5),(EU198*$I198*(2*ABS(ET198)/Air!$C$14)^0.5)))</f>
        <v/>
      </c>
      <c r="EW198" s="32" t="str">
        <f t="shared" si="273"/>
        <v/>
      </c>
      <c r="EX198" s="259" t="str">
        <f t="shared" si="310"/>
        <v/>
      </c>
    </row>
    <row r="199" spans="1:154" customFormat="1" x14ac:dyDescent="0.2">
      <c r="A199" s="61"/>
      <c r="B199" s="247"/>
      <c r="C199" s="247"/>
      <c r="D199" s="247"/>
      <c r="E199" s="247"/>
      <c r="F199" s="247"/>
      <c r="G199" s="239"/>
      <c r="H199" s="239"/>
      <c r="I199" s="239"/>
      <c r="J199" s="239"/>
      <c r="K199" s="239"/>
      <c r="L199" s="62"/>
      <c r="M199" s="247"/>
      <c r="N199" s="247"/>
      <c r="O199" s="63"/>
      <c r="P199" s="92" t="str">
        <f t="shared" si="274"/>
        <v/>
      </c>
      <c r="Q199" s="93" t="str">
        <f t="shared" si="227"/>
        <v/>
      </c>
      <c r="R199" s="99" t="str">
        <f t="shared" si="275"/>
        <v/>
      </c>
      <c r="S199" s="100" t="str">
        <f t="shared" si="276"/>
        <v/>
      </c>
      <c r="T199" s="95" t="str">
        <f t="shared" si="277"/>
        <v/>
      </c>
      <c r="U199" s="231"/>
      <c r="V199" s="124" t="str">
        <f t="shared" si="278"/>
        <v/>
      </c>
      <c r="W199" s="125" t="str">
        <f t="shared" si="222"/>
        <v/>
      </c>
      <c r="X199" s="126" t="str">
        <f t="shared" si="279"/>
        <v/>
      </c>
      <c r="Y199" s="126" t="str">
        <f>IF($B199="","",VLOOKUP(X199,Depth!$A$4:$B$1004,2,1))</f>
        <v/>
      </c>
      <c r="Z199" s="127" t="str">
        <f t="shared" si="223"/>
        <v/>
      </c>
      <c r="AA199" s="128" t="str">
        <f t="shared" si="224"/>
        <v/>
      </c>
      <c r="AB199" s="129" t="str">
        <f t="shared" si="280"/>
        <v/>
      </c>
      <c r="AC199" s="129" t="str">
        <f t="shared" si="225"/>
        <v/>
      </c>
      <c r="AD199" s="31" t="str">
        <f t="shared" si="281"/>
        <v/>
      </c>
      <c r="AE199" s="128" t="str">
        <f t="shared" si="282"/>
        <v/>
      </c>
      <c r="AF199" s="130" t="str">
        <f t="shared" si="283"/>
        <v/>
      </c>
      <c r="AG199" s="122" t="str">
        <f t="shared" si="284"/>
        <v/>
      </c>
      <c r="AH199" s="131" t="str">
        <f t="shared" si="226"/>
        <v/>
      </c>
      <c r="AI199" s="132" t="str">
        <f t="shared" si="285"/>
        <v/>
      </c>
      <c r="AJ199" s="128"/>
      <c r="AK199" s="159" t="str">
        <f t="shared" si="286"/>
        <v/>
      </c>
      <c r="AL199" s="128" t="str">
        <f t="shared" si="287"/>
        <v/>
      </c>
      <c r="AM199" s="128" t="str">
        <f t="shared" si="288"/>
        <v/>
      </c>
      <c r="AN199" s="128" t="str">
        <f t="shared" si="289"/>
        <v/>
      </c>
      <c r="AO199" s="128" t="str">
        <f t="shared" si="228"/>
        <v/>
      </c>
      <c r="AP199" s="160" t="str">
        <f t="shared" si="290"/>
        <v/>
      </c>
      <c r="AQ199" s="31"/>
      <c r="AR199" s="174" t="str">
        <f>IF($B199="","",Air!$C$17*((J199-K199)/10)^Air!$C$28)</f>
        <v/>
      </c>
      <c r="AS199" s="36" t="str">
        <f>IF($B199="","",IF(E$8=B199,E$7,Air!$C$14/2*AR199^2))</f>
        <v/>
      </c>
      <c r="AT199" s="32" t="str">
        <f t="shared" si="291"/>
        <v/>
      </c>
      <c r="AU199" s="32" t="str">
        <f t="shared" si="292"/>
        <v/>
      </c>
      <c r="AV199" s="32" t="str">
        <f>IF($B199="","",Air!$I$11-AU199*Air!$C$14*Air!$I$10-AS199)</f>
        <v/>
      </c>
      <c r="AW199" s="175" t="str">
        <f t="shared" si="293"/>
        <v/>
      </c>
      <c r="AX199" s="175" t="str">
        <f>IF($B199="","",AW199*Air!$C$14*Air!$I$10)</f>
        <v/>
      </c>
      <c r="AY199" s="176" t="str">
        <f>IF($B199="","",AW199*Air!$D$14*Air!$I$10)</f>
        <v/>
      </c>
      <c r="AZ199" s="62"/>
      <c r="BA199" s="250" t="str">
        <f t="shared" si="229"/>
        <v/>
      </c>
      <c r="BB199" s="128" t="str">
        <f t="shared" si="294"/>
        <v/>
      </c>
      <c r="BC199" s="31" t="str">
        <f t="shared" si="295"/>
        <v/>
      </c>
      <c r="BD199" s="251" t="str">
        <f>IF($B199="","",$AO199*ABS(BC199)/Air!$M$8)</f>
        <v/>
      </c>
      <c r="BE199" s="31" t="str">
        <f t="shared" si="230"/>
        <v/>
      </c>
      <c r="BF199" s="251" t="str">
        <f>IF($B199="","",$AO199*ABS($AF199-BC199)/Air!$M$8)</f>
        <v/>
      </c>
      <c r="BG199" s="31" t="str">
        <f t="shared" si="231"/>
        <v/>
      </c>
      <c r="BH199" s="252" t="str">
        <f t="shared" si="232"/>
        <v/>
      </c>
      <c r="BI199" s="32" t="str">
        <f>IF($B199="","",(($AF199-BC199)/ABS($AF199-BC199))*Air!$D$14*BH199/2*(($AF199-BC199)^2)*$AI199*$C199)</f>
        <v/>
      </c>
      <c r="BJ199" s="32" t="str">
        <f>IF($B199="","",(-BC199/ABS(BC199))*Air!$D$14*BE199/8*(BC199^2)*$AM199*$C199)</f>
        <v/>
      </c>
      <c r="BK199" s="32" t="str">
        <f>IF($B199="","",$AK199*$C199*$E199*Air!$D$14*Air!$I$10)</f>
        <v/>
      </c>
      <c r="BL199" s="32" t="str">
        <f t="shared" si="296"/>
        <v/>
      </c>
      <c r="BM199" s="32" t="str">
        <f t="shared" si="233"/>
        <v/>
      </c>
      <c r="BN199" s="32" t="str">
        <f t="shared" si="297"/>
        <v/>
      </c>
      <c r="BO199" s="254" t="str">
        <f t="shared" si="234"/>
        <v/>
      </c>
      <c r="BP199" s="243"/>
      <c r="BQ199" s="243"/>
      <c r="BR199" s="32" t="str">
        <f t="shared" si="235"/>
        <v/>
      </c>
      <c r="BS199" s="243" t="str">
        <f t="shared" si="236"/>
        <v/>
      </c>
      <c r="BT199" s="243" t="str">
        <f>IF($B199="","",IF(BO199="out",-(BS199*$I199*(2*ABS(BR199)/Air!$D$14)^0.5),(BS199*$I199*(2*ABS(BR199)/Air!$C$14)^0.5)))</f>
        <v/>
      </c>
      <c r="BU199" s="32" t="str">
        <f t="shared" si="237"/>
        <v/>
      </c>
      <c r="BV199" s="217" t="str">
        <f t="shared" si="298"/>
        <v/>
      </c>
      <c r="BW199" s="31" t="str">
        <f t="shared" si="238"/>
        <v/>
      </c>
      <c r="BX199" s="251" t="str">
        <f>IF($B199="","",$AO199*ABS(BW199)/Air!$M$8)</f>
        <v/>
      </c>
      <c r="BY199" s="31" t="str">
        <f t="shared" si="239"/>
        <v/>
      </c>
      <c r="BZ199" s="251" t="str">
        <f>IF($B199="","",$AO199*ABS($AF199-BW199)/Air!$M$8)</f>
        <v/>
      </c>
      <c r="CA199" s="31" t="str">
        <f t="shared" si="240"/>
        <v/>
      </c>
      <c r="CB199" s="31" t="str">
        <f t="shared" si="241"/>
        <v/>
      </c>
      <c r="CC199" s="32" t="str">
        <f>IF($B199="","",(($AF199-BW199)/ABS($AF199-BW199))*Air!$D$14*CB199/2*(($AF199-BW199)^2)*$AI199*$C199)</f>
        <v/>
      </c>
      <c r="CD199" s="32" t="str">
        <f>IF($B199="","",(-BW199/ABS(BW199))*Air!$D$14*BY199/8*(BW199^2)*$AM199*$C199)</f>
        <v/>
      </c>
      <c r="CE199" s="32" t="str">
        <f>IF($B199="","",$AK199*$C199*$E199*Air!$D$14*Air!$I$10)</f>
        <v/>
      </c>
      <c r="CF199" s="32" t="str">
        <f t="shared" si="299"/>
        <v/>
      </c>
      <c r="CG199" s="32" t="str">
        <f t="shared" si="242"/>
        <v/>
      </c>
      <c r="CH199" s="32" t="str">
        <f t="shared" si="300"/>
        <v/>
      </c>
      <c r="CI199" s="254" t="str">
        <f t="shared" si="243"/>
        <v/>
      </c>
      <c r="CJ199" s="243"/>
      <c r="CK199" s="243"/>
      <c r="CL199" s="32" t="str">
        <f t="shared" si="244"/>
        <v/>
      </c>
      <c r="CM199" s="243" t="str">
        <f t="shared" si="245"/>
        <v/>
      </c>
      <c r="CN199" s="243" t="str">
        <f>IF($B199="","",IF(CI199="out",-(CM199*$I199*(2*ABS(CL199)/Air!$D$14)^0.5),(CM199*$I199*(2*ABS(CL199)/Air!$C$14)^0.5)))</f>
        <v/>
      </c>
      <c r="CO199" s="32" t="str">
        <f t="shared" si="246"/>
        <v/>
      </c>
      <c r="CP199" s="217" t="str">
        <f t="shared" si="301"/>
        <v/>
      </c>
      <c r="CQ199" s="31" t="str">
        <f t="shared" si="247"/>
        <v/>
      </c>
      <c r="CR199" s="251" t="str">
        <f>IF($B199="","",$AO199*ABS(CQ199)/Air!$M$8)</f>
        <v/>
      </c>
      <c r="CS199" s="31" t="str">
        <f t="shared" si="248"/>
        <v/>
      </c>
      <c r="CT199" s="251" t="str">
        <f>IF($B199="","",$AO199*ABS($AF199-CQ199)/Air!$M$8)</f>
        <v/>
      </c>
      <c r="CU199" s="31" t="str">
        <f t="shared" si="249"/>
        <v/>
      </c>
      <c r="CV199" s="31" t="str">
        <f t="shared" si="250"/>
        <v/>
      </c>
      <c r="CW199" s="32" t="str">
        <f>IF($B199="","",(($AF199-CQ199)/ABS($AF199-CQ199))*Air!$D$14*CV199/2*(($AF199-CQ199)^2)*$AI199*$C199)</f>
        <v/>
      </c>
      <c r="CX199" s="32" t="str">
        <f>IF($B199="","",(-CQ199/ABS(CQ199))*Air!$D$14*CS199/8*(CQ199^2)*$AM199*$C199)</f>
        <v/>
      </c>
      <c r="CY199" s="32" t="str">
        <f>IF($B199="","",$AK199*$C199*$E199*Air!$D$14*Air!$I$10)</f>
        <v/>
      </c>
      <c r="CZ199" s="32" t="str">
        <f t="shared" si="302"/>
        <v/>
      </c>
      <c r="DA199" s="32" t="str">
        <f t="shared" si="251"/>
        <v/>
      </c>
      <c r="DB199" s="32" t="str">
        <f t="shared" si="303"/>
        <v/>
      </c>
      <c r="DC199" s="254" t="str">
        <f t="shared" si="252"/>
        <v/>
      </c>
      <c r="DD199" s="243"/>
      <c r="DE199" s="243"/>
      <c r="DF199" s="32" t="str">
        <f t="shared" si="253"/>
        <v/>
      </c>
      <c r="DG199" s="243" t="str">
        <f t="shared" si="254"/>
        <v/>
      </c>
      <c r="DH199" s="243" t="str">
        <f>IF($B199="","",IF(DC199="out",-(DG199*$I199*(2*ABS(DF199)/Air!$D$14)^0.5),(DG199*$I199*(2*ABS(DF199)/Air!$C$14)^0.5)))</f>
        <v/>
      </c>
      <c r="DI199" s="32" t="str">
        <f t="shared" si="255"/>
        <v/>
      </c>
      <c r="DJ199" s="217" t="str">
        <f t="shared" si="304"/>
        <v/>
      </c>
      <c r="DK199" s="31" t="str">
        <f t="shared" si="256"/>
        <v/>
      </c>
      <c r="DL199" s="251" t="str">
        <f>IF($B199="","",$AO199*ABS(DK199)/Air!$M$8)</f>
        <v/>
      </c>
      <c r="DM199" s="31" t="str">
        <f t="shared" si="257"/>
        <v/>
      </c>
      <c r="DN199" s="251" t="str">
        <f>IF($B199="","",$AO199*ABS($AF199-DK199)/Air!$M$8)</f>
        <v/>
      </c>
      <c r="DO199" s="31" t="str">
        <f t="shared" si="258"/>
        <v/>
      </c>
      <c r="DP199" s="31" t="str">
        <f t="shared" si="259"/>
        <v/>
      </c>
      <c r="DQ199" s="32" t="str">
        <f>IF($B199="","",(($AF199-DK199)/ABS($AF199-DK199))*Air!$D$14*DP199/2*(($AF199-DK199)^2)*$AI199*$C199)</f>
        <v/>
      </c>
      <c r="DR199" s="32" t="str">
        <f>IF($B199="","",(-DK199/ABS(DK199))*Air!$D$14*DM199/8*(DK199^2)*$AM199*$C199)</f>
        <v/>
      </c>
      <c r="DS199" s="32" t="str">
        <f>IF($B199="","",$AK199*$C199*$E199*Air!$D$14*Air!$I$10)</f>
        <v/>
      </c>
      <c r="DT199" s="32" t="str">
        <f t="shared" si="305"/>
        <v/>
      </c>
      <c r="DU199" s="32" t="str">
        <f t="shared" si="260"/>
        <v/>
      </c>
      <c r="DV199" s="32" t="str">
        <f t="shared" si="306"/>
        <v/>
      </c>
      <c r="DW199" s="254" t="str">
        <f t="shared" si="261"/>
        <v/>
      </c>
      <c r="DX199" s="243"/>
      <c r="DY199" s="243"/>
      <c r="DZ199" s="32" t="str">
        <f t="shared" si="262"/>
        <v/>
      </c>
      <c r="EA199" s="243" t="str">
        <f t="shared" si="263"/>
        <v/>
      </c>
      <c r="EB199" s="243" t="str">
        <f>IF($B199="","",IF(DW199="out",-(EA199*$I199*(2*ABS(DZ199)/Air!$D$14)^0.5),(EA199*$I199*(2*ABS(DZ199)/Air!$C$14)^0.5)))</f>
        <v/>
      </c>
      <c r="EC199" s="32" t="str">
        <f t="shared" si="264"/>
        <v/>
      </c>
      <c r="ED199" s="217" t="str">
        <f t="shared" si="307"/>
        <v/>
      </c>
      <c r="EE199" s="31" t="str">
        <f t="shared" si="265"/>
        <v/>
      </c>
      <c r="EF199" s="251" t="str">
        <f>IF($B199="","",$AO199*ABS(EE199)/Air!$M$8)</f>
        <v/>
      </c>
      <c r="EG199" s="31" t="str">
        <f t="shared" si="266"/>
        <v/>
      </c>
      <c r="EH199" s="251" t="str">
        <f>IF($B199="","",$AO199*ABS($AF199-EE199)/Air!$M$8)</f>
        <v/>
      </c>
      <c r="EI199" s="31" t="str">
        <f t="shared" si="267"/>
        <v/>
      </c>
      <c r="EJ199" s="31" t="str">
        <f t="shared" si="268"/>
        <v/>
      </c>
      <c r="EK199" s="32" t="str">
        <f>IF($B199="","",(($AF199-EE199)/ABS($AF199-EE199))*Air!$D$14*EJ199/2*(($AF199-EE199)^2)*$AI199*$C199)</f>
        <v/>
      </c>
      <c r="EL199" s="32" t="str">
        <f>IF($B199="","",(-EE199/ABS(EE199))*Air!$D$14*EG199/8*(EE199^2)*$AM199*$C199)</f>
        <v/>
      </c>
      <c r="EM199" s="32" t="str">
        <f>IF($B199="","",$AK199*$C199*$E199*Air!$D$14*Air!$I$10)</f>
        <v/>
      </c>
      <c r="EN199" s="32" t="str">
        <f t="shared" si="308"/>
        <v/>
      </c>
      <c r="EO199" s="32" t="str">
        <f t="shared" si="269"/>
        <v/>
      </c>
      <c r="EP199" s="32" t="str">
        <f t="shared" si="309"/>
        <v/>
      </c>
      <c r="EQ199" s="254" t="str">
        <f t="shared" si="270"/>
        <v/>
      </c>
      <c r="ER199" s="243"/>
      <c r="ES199" s="243"/>
      <c r="ET199" s="32" t="str">
        <f t="shared" si="271"/>
        <v/>
      </c>
      <c r="EU199" s="243" t="str">
        <f t="shared" si="272"/>
        <v/>
      </c>
      <c r="EV199" s="243" t="str">
        <f>IF($B199="","",IF(EQ199="out",-(EU199*$I199*(2*ABS(ET199)/Air!$D$14)^0.5),(EU199*$I199*(2*ABS(ET199)/Air!$C$14)^0.5)))</f>
        <v/>
      </c>
      <c r="EW199" s="32" t="str">
        <f t="shared" si="273"/>
        <v/>
      </c>
      <c r="EX199" s="259" t="str">
        <f t="shared" si="310"/>
        <v/>
      </c>
    </row>
    <row r="200" spans="1:154" customFormat="1" x14ac:dyDescent="0.2">
      <c r="A200" s="61"/>
      <c r="B200" s="247"/>
      <c r="C200" s="247"/>
      <c r="D200" s="247"/>
      <c r="E200" s="247"/>
      <c r="F200" s="247"/>
      <c r="G200" s="239"/>
      <c r="H200" s="239"/>
      <c r="I200" s="239"/>
      <c r="J200" s="239"/>
      <c r="K200" s="239"/>
      <c r="L200" s="62"/>
      <c r="M200" s="247"/>
      <c r="N200" s="247"/>
      <c r="O200" s="63"/>
      <c r="P200" s="92" t="str">
        <f t="shared" si="274"/>
        <v/>
      </c>
      <c r="Q200" s="93" t="str">
        <f t="shared" si="227"/>
        <v/>
      </c>
      <c r="R200" s="99" t="str">
        <f t="shared" si="275"/>
        <v/>
      </c>
      <c r="S200" s="100" t="str">
        <f t="shared" si="276"/>
        <v/>
      </c>
      <c r="T200" s="95" t="str">
        <f t="shared" si="277"/>
        <v/>
      </c>
      <c r="U200" s="231"/>
      <c r="V200" s="124" t="str">
        <f t="shared" si="278"/>
        <v/>
      </c>
      <c r="W200" s="125" t="str">
        <f t="shared" si="222"/>
        <v/>
      </c>
      <c r="X200" s="126" t="str">
        <f t="shared" si="279"/>
        <v/>
      </c>
      <c r="Y200" s="126" t="str">
        <f>IF($B200="","",VLOOKUP(X200,Depth!$A$4:$B$1004,2,1))</f>
        <v/>
      </c>
      <c r="Z200" s="127" t="str">
        <f t="shared" si="223"/>
        <v/>
      </c>
      <c r="AA200" s="128" t="str">
        <f t="shared" si="224"/>
        <v/>
      </c>
      <c r="AB200" s="129" t="str">
        <f t="shared" si="280"/>
        <v/>
      </c>
      <c r="AC200" s="129" t="str">
        <f t="shared" si="225"/>
        <v/>
      </c>
      <c r="AD200" s="31" t="str">
        <f t="shared" si="281"/>
        <v/>
      </c>
      <c r="AE200" s="128" t="str">
        <f t="shared" si="282"/>
        <v/>
      </c>
      <c r="AF200" s="130" t="str">
        <f t="shared" si="283"/>
        <v/>
      </c>
      <c r="AG200" s="122" t="str">
        <f t="shared" si="284"/>
        <v/>
      </c>
      <c r="AH200" s="131" t="str">
        <f t="shared" si="226"/>
        <v/>
      </c>
      <c r="AI200" s="132" t="str">
        <f t="shared" si="285"/>
        <v/>
      </c>
      <c r="AJ200" s="128"/>
      <c r="AK200" s="159" t="str">
        <f t="shared" si="286"/>
        <v/>
      </c>
      <c r="AL200" s="128" t="str">
        <f t="shared" si="287"/>
        <v/>
      </c>
      <c r="AM200" s="128" t="str">
        <f t="shared" si="288"/>
        <v/>
      </c>
      <c r="AN200" s="128" t="str">
        <f t="shared" si="289"/>
        <v/>
      </c>
      <c r="AO200" s="128" t="str">
        <f t="shared" si="228"/>
        <v/>
      </c>
      <c r="AP200" s="160" t="str">
        <f t="shared" si="290"/>
        <v/>
      </c>
      <c r="AQ200" s="31"/>
      <c r="AR200" s="174" t="str">
        <f>IF($B200="","",Air!$C$17*((J200-K200)/10)^Air!$C$28)</f>
        <v/>
      </c>
      <c r="AS200" s="36" t="str">
        <f>IF($B200="","",IF(E$8=B200,E$7,Air!$C$14/2*AR200^2))</f>
        <v/>
      </c>
      <c r="AT200" s="32" t="str">
        <f t="shared" si="291"/>
        <v/>
      </c>
      <c r="AU200" s="32" t="str">
        <f t="shared" si="292"/>
        <v/>
      </c>
      <c r="AV200" s="32" t="str">
        <f>IF($B200="","",Air!$I$11-AU200*Air!$C$14*Air!$I$10-AS200)</f>
        <v/>
      </c>
      <c r="AW200" s="175" t="str">
        <f t="shared" si="293"/>
        <v/>
      </c>
      <c r="AX200" s="175" t="str">
        <f>IF($B200="","",AW200*Air!$C$14*Air!$I$10)</f>
        <v/>
      </c>
      <c r="AY200" s="176" t="str">
        <f>IF($B200="","",AW200*Air!$D$14*Air!$I$10)</f>
        <v/>
      </c>
      <c r="AZ200" s="62"/>
      <c r="BA200" s="250" t="str">
        <f t="shared" si="229"/>
        <v/>
      </c>
      <c r="BB200" s="128" t="str">
        <f t="shared" si="294"/>
        <v/>
      </c>
      <c r="BC200" s="31" t="str">
        <f t="shared" si="295"/>
        <v/>
      </c>
      <c r="BD200" s="251" t="str">
        <f>IF($B200="","",$AO200*ABS(BC200)/Air!$M$8)</f>
        <v/>
      </c>
      <c r="BE200" s="31" t="str">
        <f t="shared" si="230"/>
        <v/>
      </c>
      <c r="BF200" s="251" t="str">
        <f>IF($B200="","",$AO200*ABS($AF200-BC200)/Air!$M$8)</f>
        <v/>
      </c>
      <c r="BG200" s="31" t="str">
        <f t="shared" si="231"/>
        <v/>
      </c>
      <c r="BH200" s="252" t="str">
        <f t="shared" si="232"/>
        <v/>
      </c>
      <c r="BI200" s="32" t="str">
        <f>IF($B200="","",(($AF200-BC200)/ABS($AF200-BC200))*Air!$D$14*BH200/2*(($AF200-BC200)^2)*$AI200*$C200)</f>
        <v/>
      </c>
      <c r="BJ200" s="32" t="str">
        <f>IF($B200="","",(-BC200/ABS(BC200))*Air!$D$14*BE200/8*(BC200^2)*$AM200*$C200)</f>
        <v/>
      </c>
      <c r="BK200" s="32" t="str">
        <f>IF($B200="","",$AK200*$C200*$E200*Air!$D$14*Air!$I$10)</f>
        <v/>
      </c>
      <c r="BL200" s="32" t="str">
        <f t="shared" si="296"/>
        <v/>
      </c>
      <c r="BM200" s="32" t="str">
        <f t="shared" si="233"/>
        <v/>
      </c>
      <c r="BN200" s="32" t="str">
        <f t="shared" si="297"/>
        <v/>
      </c>
      <c r="BO200" s="254" t="str">
        <f t="shared" si="234"/>
        <v/>
      </c>
      <c r="BP200" s="243"/>
      <c r="BQ200" s="243"/>
      <c r="BR200" s="32" t="str">
        <f t="shared" si="235"/>
        <v/>
      </c>
      <c r="BS200" s="243" t="str">
        <f t="shared" si="236"/>
        <v/>
      </c>
      <c r="BT200" s="243" t="str">
        <f>IF($B200="","",IF(BO200="out",-(BS200*$I200*(2*ABS(BR200)/Air!$D$14)^0.5),(BS200*$I200*(2*ABS(BR200)/Air!$C$14)^0.5)))</f>
        <v/>
      </c>
      <c r="BU200" s="32" t="str">
        <f t="shared" si="237"/>
        <v/>
      </c>
      <c r="BV200" s="217" t="str">
        <f t="shared" si="298"/>
        <v/>
      </c>
      <c r="BW200" s="31" t="str">
        <f t="shared" si="238"/>
        <v/>
      </c>
      <c r="BX200" s="251" t="str">
        <f>IF($B200="","",$AO200*ABS(BW200)/Air!$M$8)</f>
        <v/>
      </c>
      <c r="BY200" s="31" t="str">
        <f t="shared" si="239"/>
        <v/>
      </c>
      <c r="BZ200" s="251" t="str">
        <f>IF($B200="","",$AO200*ABS($AF200-BW200)/Air!$M$8)</f>
        <v/>
      </c>
      <c r="CA200" s="31" t="str">
        <f t="shared" si="240"/>
        <v/>
      </c>
      <c r="CB200" s="31" t="str">
        <f t="shared" si="241"/>
        <v/>
      </c>
      <c r="CC200" s="32" t="str">
        <f>IF($B200="","",(($AF200-BW200)/ABS($AF200-BW200))*Air!$D$14*CB200/2*(($AF200-BW200)^2)*$AI200*$C200)</f>
        <v/>
      </c>
      <c r="CD200" s="32" t="str">
        <f>IF($B200="","",(-BW200/ABS(BW200))*Air!$D$14*BY200/8*(BW200^2)*$AM200*$C200)</f>
        <v/>
      </c>
      <c r="CE200" s="32" t="str">
        <f>IF($B200="","",$AK200*$C200*$E200*Air!$D$14*Air!$I$10)</f>
        <v/>
      </c>
      <c r="CF200" s="32" t="str">
        <f t="shared" si="299"/>
        <v/>
      </c>
      <c r="CG200" s="32" t="str">
        <f t="shared" si="242"/>
        <v/>
      </c>
      <c r="CH200" s="32" t="str">
        <f t="shared" si="300"/>
        <v/>
      </c>
      <c r="CI200" s="254" t="str">
        <f t="shared" si="243"/>
        <v/>
      </c>
      <c r="CJ200" s="243"/>
      <c r="CK200" s="243"/>
      <c r="CL200" s="32" t="str">
        <f t="shared" si="244"/>
        <v/>
      </c>
      <c r="CM200" s="243" t="str">
        <f t="shared" si="245"/>
        <v/>
      </c>
      <c r="CN200" s="243" t="str">
        <f>IF($B200="","",IF(CI200="out",-(CM200*$I200*(2*ABS(CL200)/Air!$D$14)^0.5),(CM200*$I200*(2*ABS(CL200)/Air!$C$14)^0.5)))</f>
        <v/>
      </c>
      <c r="CO200" s="32" t="str">
        <f t="shared" si="246"/>
        <v/>
      </c>
      <c r="CP200" s="217" t="str">
        <f t="shared" si="301"/>
        <v/>
      </c>
      <c r="CQ200" s="31" t="str">
        <f t="shared" si="247"/>
        <v/>
      </c>
      <c r="CR200" s="251" t="str">
        <f>IF($B200="","",$AO200*ABS(CQ200)/Air!$M$8)</f>
        <v/>
      </c>
      <c r="CS200" s="31" t="str">
        <f t="shared" si="248"/>
        <v/>
      </c>
      <c r="CT200" s="251" t="str">
        <f>IF($B200="","",$AO200*ABS($AF200-CQ200)/Air!$M$8)</f>
        <v/>
      </c>
      <c r="CU200" s="31" t="str">
        <f t="shared" si="249"/>
        <v/>
      </c>
      <c r="CV200" s="31" t="str">
        <f t="shared" si="250"/>
        <v/>
      </c>
      <c r="CW200" s="32" t="str">
        <f>IF($B200="","",(($AF200-CQ200)/ABS($AF200-CQ200))*Air!$D$14*CV200/2*(($AF200-CQ200)^2)*$AI200*$C200)</f>
        <v/>
      </c>
      <c r="CX200" s="32" t="str">
        <f>IF($B200="","",(-CQ200/ABS(CQ200))*Air!$D$14*CS200/8*(CQ200^2)*$AM200*$C200)</f>
        <v/>
      </c>
      <c r="CY200" s="32" t="str">
        <f>IF($B200="","",$AK200*$C200*$E200*Air!$D$14*Air!$I$10)</f>
        <v/>
      </c>
      <c r="CZ200" s="32" t="str">
        <f t="shared" si="302"/>
        <v/>
      </c>
      <c r="DA200" s="32" t="str">
        <f t="shared" si="251"/>
        <v/>
      </c>
      <c r="DB200" s="32" t="str">
        <f t="shared" si="303"/>
        <v/>
      </c>
      <c r="DC200" s="254" t="str">
        <f t="shared" si="252"/>
        <v/>
      </c>
      <c r="DD200" s="243"/>
      <c r="DE200" s="243"/>
      <c r="DF200" s="32" t="str">
        <f t="shared" si="253"/>
        <v/>
      </c>
      <c r="DG200" s="243" t="str">
        <f t="shared" si="254"/>
        <v/>
      </c>
      <c r="DH200" s="243" t="str">
        <f>IF($B200="","",IF(DC200="out",-(DG200*$I200*(2*ABS(DF200)/Air!$D$14)^0.5),(DG200*$I200*(2*ABS(DF200)/Air!$C$14)^0.5)))</f>
        <v/>
      </c>
      <c r="DI200" s="32" t="str">
        <f t="shared" si="255"/>
        <v/>
      </c>
      <c r="DJ200" s="217" t="str">
        <f t="shared" si="304"/>
        <v/>
      </c>
      <c r="DK200" s="31" t="str">
        <f t="shared" si="256"/>
        <v/>
      </c>
      <c r="DL200" s="251" t="str">
        <f>IF($B200="","",$AO200*ABS(DK200)/Air!$M$8)</f>
        <v/>
      </c>
      <c r="DM200" s="31" t="str">
        <f t="shared" si="257"/>
        <v/>
      </c>
      <c r="DN200" s="251" t="str">
        <f>IF($B200="","",$AO200*ABS($AF200-DK200)/Air!$M$8)</f>
        <v/>
      </c>
      <c r="DO200" s="31" t="str">
        <f t="shared" si="258"/>
        <v/>
      </c>
      <c r="DP200" s="31" t="str">
        <f t="shared" si="259"/>
        <v/>
      </c>
      <c r="DQ200" s="32" t="str">
        <f>IF($B200="","",(($AF200-DK200)/ABS($AF200-DK200))*Air!$D$14*DP200/2*(($AF200-DK200)^2)*$AI200*$C200)</f>
        <v/>
      </c>
      <c r="DR200" s="32" t="str">
        <f>IF($B200="","",(-DK200/ABS(DK200))*Air!$D$14*DM200/8*(DK200^2)*$AM200*$C200)</f>
        <v/>
      </c>
      <c r="DS200" s="32" t="str">
        <f>IF($B200="","",$AK200*$C200*$E200*Air!$D$14*Air!$I$10)</f>
        <v/>
      </c>
      <c r="DT200" s="32" t="str">
        <f t="shared" si="305"/>
        <v/>
      </c>
      <c r="DU200" s="32" t="str">
        <f t="shared" si="260"/>
        <v/>
      </c>
      <c r="DV200" s="32" t="str">
        <f t="shared" si="306"/>
        <v/>
      </c>
      <c r="DW200" s="254" t="str">
        <f t="shared" si="261"/>
        <v/>
      </c>
      <c r="DX200" s="243"/>
      <c r="DY200" s="243"/>
      <c r="DZ200" s="32" t="str">
        <f t="shared" si="262"/>
        <v/>
      </c>
      <c r="EA200" s="243" t="str">
        <f t="shared" si="263"/>
        <v/>
      </c>
      <c r="EB200" s="243" t="str">
        <f>IF($B200="","",IF(DW200="out",-(EA200*$I200*(2*ABS(DZ200)/Air!$D$14)^0.5),(EA200*$I200*(2*ABS(DZ200)/Air!$C$14)^0.5)))</f>
        <v/>
      </c>
      <c r="EC200" s="32" t="str">
        <f t="shared" si="264"/>
        <v/>
      </c>
      <c r="ED200" s="217" t="str">
        <f t="shared" si="307"/>
        <v/>
      </c>
      <c r="EE200" s="31" t="str">
        <f t="shared" si="265"/>
        <v/>
      </c>
      <c r="EF200" s="251" t="str">
        <f>IF($B200="","",$AO200*ABS(EE200)/Air!$M$8)</f>
        <v/>
      </c>
      <c r="EG200" s="31" t="str">
        <f t="shared" si="266"/>
        <v/>
      </c>
      <c r="EH200" s="251" t="str">
        <f>IF($B200="","",$AO200*ABS($AF200-EE200)/Air!$M$8)</f>
        <v/>
      </c>
      <c r="EI200" s="31" t="str">
        <f t="shared" si="267"/>
        <v/>
      </c>
      <c r="EJ200" s="31" t="str">
        <f t="shared" si="268"/>
        <v/>
      </c>
      <c r="EK200" s="32" t="str">
        <f>IF($B200="","",(($AF200-EE200)/ABS($AF200-EE200))*Air!$D$14*EJ200/2*(($AF200-EE200)^2)*$AI200*$C200)</f>
        <v/>
      </c>
      <c r="EL200" s="32" t="str">
        <f>IF($B200="","",(-EE200/ABS(EE200))*Air!$D$14*EG200/8*(EE200^2)*$AM200*$C200)</f>
        <v/>
      </c>
      <c r="EM200" s="32" t="str">
        <f>IF($B200="","",$AK200*$C200*$E200*Air!$D$14*Air!$I$10)</f>
        <v/>
      </c>
      <c r="EN200" s="32" t="str">
        <f t="shared" si="308"/>
        <v/>
      </c>
      <c r="EO200" s="32" t="str">
        <f t="shared" si="269"/>
        <v/>
      </c>
      <c r="EP200" s="32" t="str">
        <f t="shared" si="309"/>
        <v/>
      </c>
      <c r="EQ200" s="254" t="str">
        <f t="shared" si="270"/>
        <v/>
      </c>
      <c r="ER200" s="243"/>
      <c r="ES200" s="243"/>
      <c r="ET200" s="32" t="str">
        <f t="shared" si="271"/>
        <v/>
      </c>
      <c r="EU200" s="243" t="str">
        <f t="shared" si="272"/>
        <v/>
      </c>
      <c r="EV200" s="243" t="str">
        <f>IF($B200="","",IF(EQ200="out",-(EU200*$I200*(2*ABS(ET200)/Air!$D$14)^0.5),(EU200*$I200*(2*ABS(ET200)/Air!$C$14)^0.5)))</f>
        <v/>
      </c>
      <c r="EW200" s="32" t="str">
        <f t="shared" si="273"/>
        <v/>
      </c>
      <c r="EX200" s="259" t="str">
        <f t="shared" si="310"/>
        <v/>
      </c>
    </row>
    <row r="201" spans="1:154" customFormat="1" x14ac:dyDescent="0.2">
      <c r="A201" s="61"/>
      <c r="B201" s="247"/>
      <c r="C201" s="247"/>
      <c r="D201" s="247"/>
      <c r="E201" s="247"/>
      <c r="F201" s="247"/>
      <c r="G201" s="239"/>
      <c r="H201" s="239"/>
      <c r="I201" s="239"/>
      <c r="J201" s="239"/>
      <c r="K201" s="239"/>
      <c r="L201" s="62"/>
      <c r="M201" s="247"/>
      <c r="N201" s="247"/>
      <c r="O201" s="63"/>
      <c r="P201" s="92" t="str">
        <f t="shared" si="274"/>
        <v/>
      </c>
      <c r="Q201" s="93" t="str">
        <f t="shared" si="227"/>
        <v/>
      </c>
      <c r="R201" s="99" t="str">
        <f t="shared" si="275"/>
        <v/>
      </c>
      <c r="S201" s="100" t="str">
        <f t="shared" si="276"/>
        <v/>
      </c>
      <c r="T201" s="95" t="str">
        <f t="shared" si="277"/>
        <v/>
      </c>
      <c r="U201" s="231"/>
      <c r="V201" s="124" t="str">
        <f t="shared" si="278"/>
        <v/>
      </c>
      <c r="W201" s="125" t="str">
        <f t="shared" si="222"/>
        <v/>
      </c>
      <c r="X201" s="126" t="str">
        <f t="shared" si="279"/>
        <v/>
      </c>
      <c r="Y201" s="126" t="str">
        <f>IF($B201="","",VLOOKUP(X201,Depth!$A$4:$B$1004,2,1))</f>
        <v/>
      </c>
      <c r="Z201" s="127" t="str">
        <f t="shared" si="223"/>
        <v/>
      </c>
      <c r="AA201" s="128" t="str">
        <f t="shared" si="224"/>
        <v/>
      </c>
      <c r="AB201" s="129" t="str">
        <f t="shared" si="280"/>
        <v/>
      </c>
      <c r="AC201" s="129" t="str">
        <f t="shared" si="225"/>
        <v/>
      </c>
      <c r="AD201" s="31" t="str">
        <f t="shared" si="281"/>
        <v/>
      </c>
      <c r="AE201" s="128" t="str">
        <f t="shared" si="282"/>
        <v/>
      </c>
      <c r="AF201" s="130" t="str">
        <f t="shared" si="283"/>
        <v/>
      </c>
      <c r="AG201" s="122" t="str">
        <f t="shared" si="284"/>
        <v/>
      </c>
      <c r="AH201" s="131" t="str">
        <f t="shared" si="226"/>
        <v/>
      </c>
      <c r="AI201" s="132" t="str">
        <f t="shared" si="285"/>
        <v/>
      </c>
      <c r="AJ201" s="128"/>
      <c r="AK201" s="159" t="str">
        <f t="shared" si="286"/>
        <v/>
      </c>
      <c r="AL201" s="128" t="str">
        <f t="shared" si="287"/>
        <v/>
      </c>
      <c r="AM201" s="128" t="str">
        <f t="shared" si="288"/>
        <v/>
      </c>
      <c r="AN201" s="128" t="str">
        <f t="shared" si="289"/>
        <v/>
      </c>
      <c r="AO201" s="128" t="str">
        <f t="shared" si="228"/>
        <v/>
      </c>
      <c r="AP201" s="160" t="str">
        <f t="shared" si="290"/>
        <v/>
      </c>
      <c r="AQ201" s="31"/>
      <c r="AR201" s="174" t="str">
        <f>IF($B201="","",Air!$C$17*((J201-K201)/10)^Air!$C$28)</f>
        <v/>
      </c>
      <c r="AS201" s="36" t="str">
        <f>IF($B201="","",IF(E$8=B201,E$7,Air!$C$14/2*AR201^2))</f>
        <v/>
      </c>
      <c r="AT201" s="32" t="str">
        <f t="shared" si="291"/>
        <v/>
      </c>
      <c r="AU201" s="32" t="str">
        <f t="shared" si="292"/>
        <v/>
      </c>
      <c r="AV201" s="32" t="str">
        <f>IF($B201="","",Air!$I$11-AU201*Air!$C$14*Air!$I$10-AS201)</f>
        <v/>
      </c>
      <c r="AW201" s="175" t="str">
        <f t="shared" si="293"/>
        <v/>
      </c>
      <c r="AX201" s="175" t="str">
        <f>IF($B201="","",AW201*Air!$C$14*Air!$I$10)</f>
        <v/>
      </c>
      <c r="AY201" s="176" t="str">
        <f>IF($B201="","",AW201*Air!$D$14*Air!$I$10)</f>
        <v/>
      </c>
      <c r="AZ201" s="62"/>
      <c r="BA201" s="250" t="str">
        <f t="shared" si="229"/>
        <v/>
      </c>
      <c r="BB201" s="128" t="str">
        <f t="shared" si="294"/>
        <v/>
      </c>
      <c r="BC201" s="31" t="str">
        <f t="shared" si="295"/>
        <v/>
      </c>
      <c r="BD201" s="251" t="str">
        <f>IF($B201="","",$AO201*ABS(BC201)/Air!$M$8)</f>
        <v/>
      </c>
      <c r="BE201" s="31" t="str">
        <f t="shared" si="230"/>
        <v/>
      </c>
      <c r="BF201" s="251" t="str">
        <f>IF($B201="","",$AO201*ABS($AF201-BC201)/Air!$M$8)</f>
        <v/>
      </c>
      <c r="BG201" s="31" t="str">
        <f t="shared" si="231"/>
        <v/>
      </c>
      <c r="BH201" s="252" t="str">
        <f t="shared" si="232"/>
        <v/>
      </c>
      <c r="BI201" s="32" t="str">
        <f>IF($B201="","",(($AF201-BC201)/ABS($AF201-BC201))*Air!$D$14*BH201/2*(($AF201-BC201)^2)*$AI201*$C201)</f>
        <v/>
      </c>
      <c r="BJ201" s="32" t="str">
        <f>IF($B201="","",(-BC201/ABS(BC201))*Air!$D$14*BE201/8*(BC201^2)*$AM201*$C201)</f>
        <v/>
      </c>
      <c r="BK201" s="32" t="str">
        <f>IF($B201="","",$AK201*$C201*$E201*Air!$D$14*Air!$I$10)</f>
        <v/>
      </c>
      <c r="BL201" s="32" t="str">
        <f t="shared" si="296"/>
        <v/>
      </c>
      <c r="BM201" s="32" t="str">
        <f t="shared" si="233"/>
        <v/>
      </c>
      <c r="BN201" s="32" t="str">
        <f t="shared" si="297"/>
        <v/>
      </c>
      <c r="BO201" s="254" t="str">
        <f t="shared" si="234"/>
        <v/>
      </c>
      <c r="BP201" s="243"/>
      <c r="BQ201" s="243"/>
      <c r="BR201" s="32" t="str">
        <f t="shared" si="235"/>
        <v/>
      </c>
      <c r="BS201" s="243" t="str">
        <f t="shared" si="236"/>
        <v/>
      </c>
      <c r="BT201" s="243" t="str">
        <f>IF($B201="","",IF(BO201="out",-(BS201*$I201*(2*ABS(BR201)/Air!$D$14)^0.5),(BS201*$I201*(2*ABS(BR201)/Air!$C$14)^0.5)))</f>
        <v/>
      </c>
      <c r="BU201" s="32" t="str">
        <f t="shared" si="237"/>
        <v/>
      </c>
      <c r="BV201" s="217" t="str">
        <f t="shared" si="298"/>
        <v/>
      </c>
      <c r="BW201" s="31" t="str">
        <f t="shared" si="238"/>
        <v/>
      </c>
      <c r="BX201" s="251" t="str">
        <f>IF($B201="","",$AO201*ABS(BW201)/Air!$M$8)</f>
        <v/>
      </c>
      <c r="BY201" s="31" t="str">
        <f t="shared" si="239"/>
        <v/>
      </c>
      <c r="BZ201" s="251" t="str">
        <f>IF($B201="","",$AO201*ABS($AF201-BW201)/Air!$M$8)</f>
        <v/>
      </c>
      <c r="CA201" s="31" t="str">
        <f t="shared" si="240"/>
        <v/>
      </c>
      <c r="CB201" s="31" t="str">
        <f t="shared" si="241"/>
        <v/>
      </c>
      <c r="CC201" s="32" t="str">
        <f>IF($B201="","",(($AF201-BW201)/ABS($AF201-BW201))*Air!$D$14*CB201/2*(($AF201-BW201)^2)*$AI201*$C201)</f>
        <v/>
      </c>
      <c r="CD201" s="32" t="str">
        <f>IF($B201="","",(-BW201/ABS(BW201))*Air!$D$14*BY201/8*(BW201^2)*$AM201*$C201)</f>
        <v/>
      </c>
      <c r="CE201" s="32" t="str">
        <f>IF($B201="","",$AK201*$C201*$E201*Air!$D$14*Air!$I$10)</f>
        <v/>
      </c>
      <c r="CF201" s="32" t="str">
        <f t="shared" si="299"/>
        <v/>
      </c>
      <c r="CG201" s="32" t="str">
        <f t="shared" si="242"/>
        <v/>
      </c>
      <c r="CH201" s="32" t="str">
        <f t="shared" si="300"/>
        <v/>
      </c>
      <c r="CI201" s="254" t="str">
        <f t="shared" si="243"/>
        <v/>
      </c>
      <c r="CJ201" s="243"/>
      <c r="CK201" s="243"/>
      <c r="CL201" s="32" t="str">
        <f t="shared" si="244"/>
        <v/>
      </c>
      <c r="CM201" s="243" t="str">
        <f t="shared" si="245"/>
        <v/>
      </c>
      <c r="CN201" s="243" t="str">
        <f>IF($B201="","",IF(CI201="out",-(CM201*$I201*(2*ABS(CL201)/Air!$D$14)^0.5),(CM201*$I201*(2*ABS(CL201)/Air!$C$14)^0.5)))</f>
        <v/>
      </c>
      <c r="CO201" s="32" t="str">
        <f t="shared" si="246"/>
        <v/>
      </c>
      <c r="CP201" s="217" t="str">
        <f t="shared" si="301"/>
        <v/>
      </c>
      <c r="CQ201" s="31" t="str">
        <f t="shared" si="247"/>
        <v/>
      </c>
      <c r="CR201" s="251" t="str">
        <f>IF($B201="","",$AO201*ABS(CQ201)/Air!$M$8)</f>
        <v/>
      </c>
      <c r="CS201" s="31" t="str">
        <f t="shared" si="248"/>
        <v/>
      </c>
      <c r="CT201" s="251" t="str">
        <f>IF($B201="","",$AO201*ABS($AF201-CQ201)/Air!$M$8)</f>
        <v/>
      </c>
      <c r="CU201" s="31" t="str">
        <f t="shared" si="249"/>
        <v/>
      </c>
      <c r="CV201" s="31" t="str">
        <f t="shared" si="250"/>
        <v/>
      </c>
      <c r="CW201" s="32" t="str">
        <f>IF($B201="","",(($AF201-CQ201)/ABS($AF201-CQ201))*Air!$D$14*CV201/2*(($AF201-CQ201)^2)*$AI201*$C201)</f>
        <v/>
      </c>
      <c r="CX201" s="32" t="str">
        <f>IF($B201="","",(-CQ201/ABS(CQ201))*Air!$D$14*CS201/8*(CQ201^2)*$AM201*$C201)</f>
        <v/>
      </c>
      <c r="CY201" s="32" t="str">
        <f>IF($B201="","",$AK201*$C201*$E201*Air!$D$14*Air!$I$10)</f>
        <v/>
      </c>
      <c r="CZ201" s="32" t="str">
        <f t="shared" si="302"/>
        <v/>
      </c>
      <c r="DA201" s="32" t="str">
        <f t="shared" si="251"/>
        <v/>
      </c>
      <c r="DB201" s="32" t="str">
        <f t="shared" si="303"/>
        <v/>
      </c>
      <c r="DC201" s="254" t="str">
        <f t="shared" si="252"/>
        <v/>
      </c>
      <c r="DD201" s="243"/>
      <c r="DE201" s="243"/>
      <c r="DF201" s="32" t="str">
        <f t="shared" si="253"/>
        <v/>
      </c>
      <c r="DG201" s="243" t="str">
        <f t="shared" si="254"/>
        <v/>
      </c>
      <c r="DH201" s="243" t="str">
        <f>IF($B201="","",IF(DC201="out",-(DG201*$I201*(2*ABS(DF201)/Air!$D$14)^0.5),(DG201*$I201*(2*ABS(DF201)/Air!$C$14)^0.5)))</f>
        <v/>
      </c>
      <c r="DI201" s="32" t="str">
        <f t="shared" si="255"/>
        <v/>
      </c>
      <c r="DJ201" s="217" t="str">
        <f t="shared" si="304"/>
        <v/>
      </c>
      <c r="DK201" s="31" t="str">
        <f t="shared" si="256"/>
        <v/>
      </c>
      <c r="DL201" s="251" t="str">
        <f>IF($B201="","",$AO201*ABS(DK201)/Air!$M$8)</f>
        <v/>
      </c>
      <c r="DM201" s="31" t="str">
        <f t="shared" si="257"/>
        <v/>
      </c>
      <c r="DN201" s="251" t="str">
        <f>IF($B201="","",$AO201*ABS($AF201-DK201)/Air!$M$8)</f>
        <v/>
      </c>
      <c r="DO201" s="31" t="str">
        <f t="shared" si="258"/>
        <v/>
      </c>
      <c r="DP201" s="31" t="str">
        <f t="shared" si="259"/>
        <v/>
      </c>
      <c r="DQ201" s="32" t="str">
        <f>IF($B201="","",(($AF201-DK201)/ABS($AF201-DK201))*Air!$D$14*DP201/2*(($AF201-DK201)^2)*$AI201*$C201)</f>
        <v/>
      </c>
      <c r="DR201" s="32" t="str">
        <f>IF($B201="","",(-DK201/ABS(DK201))*Air!$D$14*DM201/8*(DK201^2)*$AM201*$C201)</f>
        <v/>
      </c>
      <c r="DS201" s="32" t="str">
        <f>IF($B201="","",$AK201*$C201*$E201*Air!$D$14*Air!$I$10)</f>
        <v/>
      </c>
      <c r="DT201" s="32" t="str">
        <f t="shared" si="305"/>
        <v/>
      </c>
      <c r="DU201" s="32" t="str">
        <f t="shared" si="260"/>
        <v/>
      </c>
      <c r="DV201" s="32" t="str">
        <f t="shared" si="306"/>
        <v/>
      </c>
      <c r="DW201" s="254" t="str">
        <f t="shared" si="261"/>
        <v/>
      </c>
      <c r="DX201" s="243"/>
      <c r="DY201" s="243"/>
      <c r="DZ201" s="32" t="str">
        <f t="shared" si="262"/>
        <v/>
      </c>
      <c r="EA201" s="243" t="str">
        <f t="shared" si="263"/>
        <v/>
      </c>
      <c r="EB201" s="243" t="str">
        <f>IF($B201="","",IF(DW201="out",-(EA201*$I201*(2*ABS(DZ201)/Air!$D$14)^0.5),(EA201*$I201*(2*ABS(DZ201)/Air!$C$14)^0.5)))</f>
        <v/>
      </c>
      <c r="EC201" s="32" t="str">
        <f t="shared" si="264"/>
        <v/>
      </c>
      <c r="ED201" s="217" t="str">
        <f t="shared" si="307"/>
        <v/>
      </c>
      <c r="EE201" s="31" t="str">
        <f t="shared" si="265"/>
        <v/>
      </c>
      <c r="EF201" s="251" t="str">
        <f>IF($B201="","",$AO201*ABS(EE201)/Air!$M$8)</f>
        <v/>
      </c>
      <c r="EG201" s="31" t="str">
        <f t="shared" si="266"/>
        <v/>
      </c>
      <c r="EH201" s="251" t="str">
        <f>IF($B201="","",$AO201*ABS($AF201-EE201)/Air!$M$8)</f>
        <v/>
      </c>
      <c r="EI201" s="31" t="str">
        <f t="shared" si="267"/>
        <v/>
      </c>
      <c r="EJ201" s="31" t="str">
        <f t="shared" si="268"/>
        <v/>
      </c>
      <c r="EK201" s="32" t="str">
        <f>IF($B201="","",(($AF201-EE201)/ABS($AF201-EE201))*Air!$D$14*EJ201/2*(($AF201-EE201)^2)*$AI201*$C201)</f>
        <v/>
      </c>
      <c r="EL201" s="32" t="str">
        <f>IF($B201="","",(-EE201/ABS(EE201))*Air!$D$14*EG201/8*(EE201^2)*$AM201*$C201)</f>
        <v/>
      </c>
      <c r="EM201" s="32" t="str">
        <f>IF($B201="","",$AK201*$C201*$E201*Air!$D$14*Air!$I$10)</f>
        <v/>
      </c>
      <c r="EN201" s="32" t="str">
        <f t="shared" si="308"/>
        <v/>
      </c>
      <c r="EO201" s="32" t="str">
        <f t="shared" si="269"/>
        <v/>
      </c>
      <c r="EP201" s="32" t="str">
        <f t="shared" si="309"/>
        <v/>
      </c>
      <c r="EQ201" s="254" t="str">
        <f t="shared" si="270"/>
        <v/>
      </c>
      <c r="ER201" s="243"/>
      <c r="ES201" s="243"/>
      <c r="ET201" s="32" t="str">
        <f t="shared" si="271"/>
        <v/>
      </c>
      <c r="EU201" s="243" t="str">
        <f t="shared" si="272"/>
        <v/>
      </c>
      <c r="EV201" s="243" t="str">
        <f>IF($B201="","",IF(EQ201="out",-(EU201*$I201*(2*ABS(ET201)/Air!$D$14)^0.5),(EU201*$I201*(2*ABS(ET201)/Air!$C$14)^0.5)))</f>
        <v/>
      </c>
      <c r="EW201" s="32" t="str">
        <f t="shared" si="273"/>
        <v/>
      </c>
      <c r="EX201" s="259" t="str">
        <f t="shared" si="310"/>
        <v/>
      </c>
    </row>
    <row r="202" spans="1:154" customFormat="1" x14ac:dyDescent="0.2">
      <c r="A202" s="61"/>
      <c r="B202" s="247"/>
      <c r="C202" s="247"/>
      <c r="D202" s="247"/>
      <c r="E202" s="247"/>
      <c r="F202" s="247"/>
      <c r="G202" s="239"/>
      <c r="H202" s="239"/>
      <c r="I202" s="239"/>
      <c r="J202" s="239"/>
      <c r="K202" s="239"/>
      <c r="L202" s="62"/>
      <c r="M202" s="247"/>
      <c r="N202" s="247"/>
      <c r="O202" s="63"/>
      <c r="P202" s="92" t="str">
        <f t="shared" si="274"/>
        <v/>
      </c>
      <c r="Q202" s="93" t="str">
        <f t="shared" si="227"/>
        <v/>
      </c>
      <c r="R202" s="99" t="str">
        <f t="shared" si="275"/>
        <v/>
      </c>
      <c r="S202" s="100" t="str">
        <f t="shared" si="276"/>
        <v/>
      </c>
      <c r="T202" s="95" t="str">
        <f t="shared" si="277"/>
        <v/>
      </c>
      <c r="U202" s="231"/>
      <c r="V202" s="124" t="str">
        <f t="shared" si="278"/>
        <v/>
      </c>
      <c r="W202" s="125" t="str">
        <f t="shared" si="222"/>
        <v/>
      </c>
      <c r="X202" s="126" t="str">
        <f t="shared" si="279"/>
        <v/>
      </c>
      <c r="Y202" s="126" t="str">
        <f>IF($B202="","",VLOOKUP(X202,Depth!$A$4:$B$1004,2,1))</f>
        <v/>
      </c>
      <c r="Z202" s="127" t="str">
        <f t="shared" si="223"/>
        <v/>
      </c>
      <c r="AA202" s="128" t="str">
        <f t="shared" si="224"/>
        <v/>
      </c>
      <c r="AB202" s="129" t="str">
        <f t="shared" si="280"/>
        <v/>
      </c>
      <c r="AC202" s="129" t="str">
        <f t="shared" si="225"/>
        <v/>
      </c>
      <c r="AD202" s="31" t="str">
        <f t="shared" si="281"/>
        <v/>
      </c>
      <c r="AE202" s="128" t="str">
        <f t="shared" si="282"/>
        <v/>
      </c>
      <c r="AF202" s="130" t="str">
        <f t="shared" si="283"/>
        <v/>
      </c>
      <c r="AG202" s="122" t="str">
        <f t="shared" si="284"/>
        <v/>
      </c>
      <c r="AH202" s="131" t="str">
        <f t="shared" si="226"/>
        <v/>
      </c>
      <c r="AI202" s="132" t="str">
        <f t="shared" si="285"/>
        <v/>
      </c>
      <c r="AJ202" s="128"/>
      <c r="AK202" s="159" t="str">
        <f t="shared" si="286"/>
        <v/>
      </c>
      <c r="AL202" s="128" t="str">
        <f t="shared" si="287"/>
        <v/>
      </c>
      <c r="AM202" s="128" t="str">
        <f t="shared" si="288"/>
        <v/>
      </c>
      <c r="AN202" s="128" t="str">
        <f t="shared" si="289"/>
        <v/>
      </c>
      <c r="AO202" s="128" t="str">
        <f t="shared" si="228"/>
        <v/>
      </c>
      <c r="AP202" s="160" t="str">
        <f t="shared" si="290"/>
        <v/>
      </c>
      <c r="AQ202" s="31"/>
      <c r="AR202" s="174" t="str">
        <f>IF($B202="","",Air!$C$17*((J202-K202)/10)^Air!$C$28)</f>
        <v/>
      </c>
      <c r="AS202" s="36" t="str">
        <f>IF($B202="","",IF(E$8=B202,E$7,Air!$C$14/2*AR202^2))</f>
        <v/>
      </c>
      <c r="AT202" s="32" t="str">
        <f t="shared" si="291"/>
        <v/>
      </c>
      <c r="AU202" s="32" t="str">
        <f t="shared" si="292"/>
        <v/>
      </c>
      <c r="AV202" s="32" t="str">
        <f>IF($B202="","",Air!$I$11-AU202*Air!$C$14*Air!$I$10-AS202)</f>
        <v/>
      </c>
      <c r="AW202" s="175" t="str">
        <f t="shared" si="293"/>
        <v/>
      </c>
      <c r="AX202" s="175" t="str">
        <f>IF($B202="","",AW202*Air!$C$14*Air!$I$10)</f>
        <v/>
      </c>
      <c r="AY202" s="176" t="str">
        <f>IF($B202="","",AW202*Air!$D$14*Air!$I$10)</f>
        <v/>
      </c>
      <c r="AZ202" s="62"/>
      <c r="BA202" s="250" t="str">
        <f t="shared" si="229"/>
        <v/>
      </c>
      <c r="BB202" s="128" t="str">
        <f t="shared" si="294"/>
        <v/>
      </c>
      <c r="BC202" s="31" t="str">
        <f t="shared" si="295"/>
        <v/>
      </c>
      <c r="BD202" s="251" t="str">
        <f>IF($B202="","",$AO202*ABS(BC202)/Air!$M$8)</f>
        <v/>
      </c>
      <c r="BE202" s="31" t="str">
        <f t="shared" si="230"/>
        <v/>
      </c>
      <c r="BF202" s="251" t="str">
        <f>IF($B202="","",$AO202*ABS($AF202-BC202)/Air!$M$8)</f>
        <v/>
      </c>
      <c r="BG202" s="31" t="str">
        <f t="shared" si="231"/>
        <v/>
      </c>
      <c r="BH202" s="252" t="str">
        <f t="shared" si="232"/>
        <v/>
      </c>
      <c r="BI202" s="32" t="str">
        <f>IF($B202="","",(($AF202-BC202)/ABS($AF202-BC202))*Air!$D$14*BH202/2*(($AF202-BC202)^2)*$AI202*$C202)</f>
        <v/>
      </c>
      <c r="BJ202" s="32" t="str">
        <f>IF($B202="","",(-BC202/ABS(BC202))*Air!$D$14*BE202/8*(BC202^2)*$AM202*$C202)</f>
        <v/>
      </c>
      <c r="BK202" s="32" t="str">
        <f>IF($B202="","",$AK202*$C202*$E202*Air!$D$14*Air!$I$10)</f>
        <v/>
      </c>
      <c r="BL202" s="32" t="str">
        <f t="shared" si="296"/>
        <v/>
      </c>
      <c r="BM202" s="32" t="str">
        <f t="shared" si="233"/>
        <v/>
      </c>
      <c r="BN202" s="32" t="str">
        <f t="shared" si="297"/>
        <v/>
      </c>
      <c r="BO202" s="254" t="str">
        <f t="shared" si="234"/>
        <v/>
      </c>
      <c r="BP202" s="243"/>
      <c r="BQ202" s="243"/>
      <c r="BR202" s="32" t="str">
        <f t="shared" si="235"/>
        <v/>
      </c>
      <c r="BS202" s="243" t="str">
        <f t="shared" si="236"/>
        <v/>
      </c>
      <c r="BT202" s="243" t="str">
        <f>IF($B202="","",IF(BO202="out",-(BS202*$I202*(2*ABS(BR202)/Air!$D$14)^0.5),(BS202*$I202*(2*ABS(BR202)/Air!$C$14)^0.5)))</f>
        <v/>
      </c>
      <c r="BU202" s="32" t="str">
        <f t="shared" si="237"/>
        <v/>
      </c>
      <c r="BV202" s="217" t="str">
        <f t="shared" si="298"/>
        <v/>
      </c>
      <c r="BW202" s="31" t="str">
        <f t="shared" si="238"/>
        <v/>
      </c>
      <c r="BX202" s="251" t="str">
        <f>IF($B202="","",$AO202*ABS(BW202)/Air!$M$8)</f>
        <v/>
      </c>
      <c r="BY202" s="31" t="str">
        <f t="shared" si="239"/>
        <v/>
      </c>
      <c r="BZ202" s="251" t="str">
        <f>IF($B202="","",$AO202*ABS($AF202-BW202)/Air!$M$8)</f>
        <v/>
      </c>
      <c r="CA202" s="31" t="str">
        <f t="shared" si="240"/>
        <v/>
      </c>
      <c r="CB202" s="31" t="str">
        <f t="shared" si="241"/>
        <v/>
      </c>
      <c r="CC202" s="32" t="str">
        <f>IF($B202="","",(($AF202-BW202)/ABS($AF202-BW202))*Air!$D$14*CB202/2*(($AF202-BW202)^2)*$AI202*$C202)</f>
        <v/>
      </c>
      <c r="CD202" s="32" t="str">
        <f>IF($B202="","",(-BW202/ABS(BW202))*Air!$D$14*BY202/8*(BW202^2)*$AM202*$C202)</f>
        <v/>
      </c>
      <c r="CE202" s="32" t="str">
        <f>IF($B202="","",$AK202*$C202*$E202*Air!$D$14*Air!$I$10)</f>
        <v/>
      </c>
      <c r="CF202" s="32" t="str">
        <f t="shared" si="299"/>
        <v/>
      </c>
      <c r="CG202" s="32" t="str">
        <f t="shared" si="242"/>
        <v/>
      </c>
      <c r="CH202" s="32" t="str">
        <f t="shared" si="300"/>
        <v/>
      </c>
      <c r="CI202" s="254" t="str">
        <f t="shared" si="243"/>
        <v/>
      </c>
      <c r="CJ202" s="243"/>
      <c r="CK202" s="243"/>
      <c r="CL202" s="32" t="str">
        <f t="shared" si="244"/>
        <v/>
      </c>
      <c r="CM202" s="243" t="str">
        <f t="shared" si="245"/>
        <v/>
      </c>
      <c r="CN202" s="243" t="str">
        <f>IF($B202="","",IF(CI202="out",-(CM202*$I202*(2*ABS(CL202)/Air!$D$14)^0.5),(CM202*$I202*(2*ABS(CL202)/Air!$C$14)^0.5)))</f>
        <v/>
      </c>
      <c r="CO202" s="32" t="str">
        <f t="shared" si="246"/>
        <v/>
      </c>
      <c r="CP202" s="217" t="str">
        <f t="shared" si="301"/>
        <v/>
      </c>
      <c r="CQ202" s="31" t="str">
        <f t="shared" si="247"/>
        <v/>
      </c>
      <c r="CR202" s="251" t="str">
        <f>IF($B202="","",$AO202*ABS(CQ202)/Air!$M$8)</f>
        <v/>
      </c>
      <c r="CS202" s="31" t="str">
        <f t="shared" si="248"/>
        <v/>
      </c>
      <c r="CT202" s="251" t="str">
        <f>IF($B202="","",$AO202*ABS($AF202-CQ202)/Air!$M$8)</f>
        <v/>
      </c>
      <c r="CU202" s="31" t="str">
        <f t="shared" si="249"/>
        <v/>
      </c>
      <c r="CV202" s="31" t="str">
        <f t="shared" si="250"/>
        <v/>
      </c>
      <c r="CW202" s="32" t="str">
        <f>IF($B202="","",(($AF202-CQ202)/ABS($AF202-CQ202))*Air!$D$14*CV202/2*(($AF202-CQ202)^2)*$AI202*$C202)</f>
        <v/>
      </c>
      <c r="CX202" s="32" t="str">
        <f>IF($B202="","",(-CQ202/ABS(CQ202))*Air!$D$14*CS202/8*(CQ202^2)*$AM202*$C202)</f>
        <v/>
      </c>
      <c r="CY202" s="32" t="str">
        <f>IF($B202="","",$AK202*$C202*$E202*Air!$D$14*Air!$I$10)</f>
        <v/>
      </c>
      <c r="CZ202" s="32" t="str">
        <f t="shared" si="302"/>
        <v/>
      </c>
      <c r="DA202" s="32" t="str">
        <f t="shared" si="251"/>
        <v/>
      </c>
      <c r="DB202" s="32" t="str">
        <f t="shared" si="303"/>
        <v/>
      </c>
      <c r="DC202" s="254" t="str">
        <f t="shared" si="252"/>
        <v/>
      </c>
      <c r="DD202" s="243"/>
      <c r="DE202" s="243"/>
      <c r="DF202" s="32" t="str">
        <f t="shared" si="253"/>
        <v/>
      </c>
      <c r="DG202" s="243" t="str">
        <f t="shared" si="254"/>
        <v/>
      </c>
      <c r="DH202" s="243" t="str">
        <f>IF($B202="","",IF(DC202="out",-(DG202*$I202*(2*ABS(DF202)/Air!$D$14)^0.5),(DG202*$I202*(2*ABS(DF202)/Air!$C$14)^0.5)))</f>
        <v/>
      </c>
      <c r="DI202" s="32" t="str">
        <f t="shared" si="255"/>
        <v/>
      </c>
      <c r="DJ202" s="217" t="str">
        <f t="shared" si="304"/>
        <v/>
      </c>
      <c r="DK202" s="31" t="str">
        <f t="shared" si="256"/>
        <v/>
      </c>
      <c r="DL202" s="251" t="str">
        <f>IF($B202="","",$AO202*ABS(DK202)/Air!$M$8)</f>
        <v/>
      </c>
      <c r="DM202" s="31" t="str">
        <f t="shared" si="257"/>
        <v/>
      </c>
      <c r="DN202" s="251" t="str">
        <f>IF($B202="","",$AO202*ABS($AF202-DK202)/Air!$M$8)</f>
        <v/>
      </c>
      <c r="DO202" s="31" t="str">
        <f t="shared" si="258"/>
        <v/>
      </c>
      <c r="DP202" s="31" t="str">
        <f t="shared" si="259"/>
        <v/>
      </c>
      <c r="DQ202" s="32" t="str">
        <f>IF($B202="","",(($AF202-DK202)/ABS($AF202-DK202))*Air!$D$14*DP202/2*(($AF202-DK202)^2)*$AI202*$C202)</f>
        <v/>
      </c>
      <c r="DR202" s="32" t="str">
        <f>IF($B202="","",(-DK202/ABS(DK202))*Air!$D$14*DM202/8*(DK202^2)*$AM202*$C202)</f>
        <v/>
      </c>
      <c r="DS202" s="32" t="str">
        <f>IF($B202="","",$AK202*$C202*$E202*Air!$D$14*Air!$I$10)</f>
        <v/>
      </c>
      <c r="DT202" s="32" t="str">
        <f t="shared" si="305"/>
        <v/>
      </c>
      <c r="DU202" s="32" t="str">
        <f t="shared" si="260"/>
        <v/>
      </c>
      <c r="DV202" s="32" t="str">
        <f t="shared" si="306"/>
        <v/>
      </c>
      <c r="DW202" s="254" t="str">
        <f t="shared" si="261"/>
        <v/>
      </c>
      <c r="DX202" s="243"/>
      <c r="DY202" s="243"/>
      <c r="DZ202" s="32" t="str">
        <f t="shared" si="262"/>
        <v/>
      </c>
      <c r="EA202" s="243" t="str">
        <f t="shared" si="263"/>
        <v/>
      </c>
      <c r="EB202" s="243" t="str">
        <f>IF($B202="","",IF(DW202="out",-(EA202*$I202*(2*ABS(DZ202)/Air!$D$14)^0.5),(EA202*$I202*(2*ABS(DZ202)/Air!$C$14)^0.5)))</f>
        <v/>
      </c>
      <c r="EC202" s="32" t="str">
        <f t="shared" si="264"/>
        <v/>
      </c>
      <c r="ED202" s="217" t="str">
        <f t="shared" si="307"/>
        <v/>
      </c>
      <c r="EE202" s="31" t="str">
        <f t="shared" si="265"/>
        <v/>
      </c>
      <c r="EF202" s="251" t="str">
        <f>IF($B202="","",$AO202*ABS(EE202)/Air!$M$8)</f>
        <v/>
      </c>
      <c r="EG202" s="31" t="str">
        <f t="shared" si="266"/>
        <v/>
      </c>
      <c r="EH202" s="251" t="str">
        <f>IF($B202="","",$AO202*ABS($AF202-EE202)/Air!$M$8)</f>
        <v/>
      </c>
      <c r="EI202" s="31" t="str">
        <f t="shared" si="267"/>
        <v/>
      </c>
      <c r="EJ202" s="31" t="str">
        <f t="shared" si="268"/>
        <v/>
      </c>
      <c r="EK202" s="32" t="str">
        <f>IF($B202="","",(($AF202-EE202)/ABS($AF202-EE202))*Air!$D$14*EJ202/2*(($AF202-EE202)^2)*$AI202*$C202)</f>
        <v/>
      </c>
      <c r="EL202" s="32" t="str">
        <f>IF($B202="","",(-EE202/ABS(EE202))*Air!$D$14*EG202/8*(EE202^2)*$AM202*$C202)</f>
        <v/>
      </c>
      <c r="EM202" s="32" t="str">
        <f>IF($B202="","",$AK202*$C202*$E202*Air!$D$14*Air!$I$10)</f>
        <v/>
      </c>
      <c r="EN202" s="32" t="str">
        <f t="shared" si="308"/>
        <v/>
      </c>
      <c r="EO202" s="32" t="str">
        <f t="shared" si="269"/>
        <v/>
      </c>
      <c r="EP202" s="32" t="str">
        <f t="shared" si="309"/>
        <v/>
      </c>
      <c r="EQ202" s="254" t="str">
        <f t="shared" si="270"/>
        <v/>
      </c>
      <c r="ER202" s="243"/>
      <c r="ES202" s="243"/>
      <c r="ET202" s="32" t="str">
        <f t="shared" si="271"/>
        <v/>
      </c>
      <c r="EU202" s="243" t="str">
        <f t="shared" si="272"/>
        <v/>
      </c>
      <c r="EV202" s="243" t="str">
        <f>IF($B202="","",IF(EQ202="out",-(EU202*$I202*(2*ABS(ET202)/Air!$D$14)^0.5),(EU202*$I202*(2*ABS(ET202)/Air!$C$14)^0.5)))</f>
        <v/>
      </c>
      <c r="EW202" s="32" t="str">
        <f t="shared" si="273"/>
        <v/>
      </c>
      <c r="EX202" s="259" t="str">
        <f t="shared" si="310"/>
        <v/>
      </c>
    </row>
    <row r="203" spans="1:154" customFormat="1" x14ac:dyDescent="0.2">
      <c r="A203" s="61"/>
      <c r="B203" s="247"/>
      <c r="C203" s="247"/>
      <c r="D203" s="247"/>
      <c r="E203" s="247"/>
      <c r="F203" s="247"/>
      <c r="G203" s="239"/>
      <c r="H203" s="239"/>
      <c r="I203" s="239"/>
      <c r="J203" s="239"/>
      <c r="K203" s="239"/>
      <c r="L203" s="62"/>
      <c r="M203" s="247"/>
      <c r="N203" s="247"/>
      <c r="O203" s="63"/>
      <c r="P203" s="92" t="str">
        <f t="shared" si="274"/>
        <v/>
      </c>
      <c r="Q203" s="93" t="str">
        <f t="shared" si="227"/>
        <v/>
      </c>
      <c r="R203" s="99" t="str">
        <f t="shared" si="275"/>
        <v/>
      </c>
      <c r="S203" s="100" t="str">
        <f t="shared" si="276"/>
        <v/>
      </c>
      <c r="T203" s="95" t="str">
        <f t="shared" si="277"/>
        <v/>
      </c>
      <c r="U203" s="231"/>
      <c r="V203" s="124" t="str">
        <f t="shared" si="278"/>
        <v/>
      </c>
      <c r="W203" s="125" t="str">
        <f t="shared" si="222"/>
        <v/>
      </c>
      <c r="X203" s="126" t="str">
        <f t="shared" si="279"/>
        <v/>
      </c>
      <c r="Y203" s="126" t="str">
        <f>IF($B203="","",VLOOKUP(X203,Depth!$A$4:$B$1004,2,1))</f>
        <v/>
      </c>
      <c r="Z203" s="127" t="str">
        <f t="shared" si="223"/>
        <v/>
      </c>
      <c r="AA203" s="128" t="str">
        <f t="shared" si="224"/>
        <v/>
      </c>
      <c r="AB203" s="129" t="str">
        <f t="shared" si="280"/>
        <v/>
      </c>
      <c r="AC203" s="129" t="str">
        <f t="shared" si="225"/>
        <v/>
      </c>
      <c r="AD203" s="31" t="str">
        <f t="shared" si="281"/>
        <v/>
      </c>
      <c r="AE203" s="128" t="str">
        <f t="shared" si="282"/>
        <v/>
      </c>
      <c r="AF203" s="130" t="str">
        <f t="shared" si="283"/>
        <v/>
      </c>
      <c r="AG203" s="122" t="str">
        <f t="shared" si="284"/>
        <v/>
      </c>
      <c r="AH203" s="131" t="str">
        <f t="shared" si="226"/>
        <v/>
      </c>
      <c r="AI203" s="132" t="str">
        <f t="shared" si="285"/>
        <v/>
      </c>
      <c r="AJ203" s="128"/>
      <c r="AK203" s="159" t="str">
        <f t="shared" si="286"/>
        <v/>
      </c>
      <c r="AL203" s="128" t="str">
        <f t="shared" si="287"/>
        <v/>
      </c>
      <c r="AM203" s="128" t="str">
        <f t="shared" si="288"/>
        <v/>
      </c>
      <c r="AN203" s="128" t="str">
        <f t="shared" si="289"/>
        <v/>
      </c>
      <c r="AO203" s="128" t="str">
        <f t="shared" si="228"/>
        <v/>
      </c>
      <c r="AP203" s="160" t="str">
        <f t="shared" si="290"/>
        <v/>
      </c>
      <c r="AQ203" s="31"/>
      <c r="AR203" s="174" t="str">
        <f>IF($B203="","",Air!$C$17*((J203-K203)/10)^Air!$C$28)</f>
        <v/>
      </c>
      <c r="AS203" s="36" t="str">
        <f>IF($B203="","",IF(E$8=B203,E$7,Air!$C$14/2*AR203^2))</f>
        <v/>
      </c>
      <c r="AT203" s="32" t="str">
        <f t="shared" si="291"/>
        <v/>
      </c>
      <c r="AU203" s="32" t="str">
        <f t="shared" si="292"/>
        <v/>
      </c>
      <c r="AV203" s="32" t="str">
        <f>IF($B203="","",Air!$I$11-AU203*Air!$C$14*Air!$I$10-AS203)</f>
        <v/>
      </c>
      <c r="AW203" s="175" t="str">
        <f t="shared" si="293"/>
        <v/>
      </c>
      <c r="AX203" s="175" t="str">
        <f>IF($B203="","",AW203*Air!$C$14*Air!$I$10)</f>
        <v/>
      </c>
      <c r="AY203" s="176" t="str">
        <f>IF($B203="","",AW203*Air!$D$14*Air!$I$10)</f>
        <v/>
      </c>
      <c r="AZ203" s="62"/>
      <c r="BA203" s="250" t="str">
        <f t="shared" si="229"/>
        <v/>
      </c>
      <c r="BB203" s="128" t="str">
        <f t="shared" si="294"/>
        <v/>
      </c>
      <c r="BC203" s="31" t="str">
        <f t="shared" si="295"/>
        <v/>
      </c>
      <c r="BD203" s="251" t="str">
        <f>IF($B203="","",$AO203*ABS(BC203)/Air!$M$8)</f>
        <v/>
      </c>
      <c r="BE203" s="31" t="str">
        <f t="shared" si="230"/>
        <v/>
      </c>
      <c r="BF203" s="251" t="str">
        <f>IF($B203="","",$AO203*ABS($AF203-BC203)/Air!$M$8)</f>
        <v/>
      </c>
      <c r="BG203" s="31" t="str">
        <f t="shared" si="231"/>
        <v/>
      </c>
      <c r="BH203" s="252" t="str">
        <f t="shared" si="232"/>
        <v/>
      </c>
      <c r="BI203" s="32" t="str">
        <f>IF($B203="","",(($AF203-BC203)/ABS($AF203-BC203))*Air!$D$14*BH203/2*(($AF203-BC203)^2)*$AI203*$C203)</f>
        <v/>
      </c>
      <c r="BJ203" s="32" t="str">
        <f>IF($B203="","",(-BC203/ABS(BC203))*Air!$D$14*BE203/8*(BC203^2)*$AM203*$C203)</f>
        <v/>
      </c>
      <c r="BK203" s="32" t="str">
        <f>IF($B203="","",$AK203*$C203*$E203*Air!$D$14*Air!$I$10)</f>
        <v/>
      </c>
      <c r="BL203" s="32" t="str">
        <f t="shared" si="296"/>
        <v/>
      </c>
      <c r="BM203" s="32" t="str">
        <f t="shared" si="233"/>
        <v/>
      </c>
      <c r="BN203" s="32" t="str">
        <f t="shared" si="297"/>
        <v/>
      </c>
      <c r="BO203" s="254" t="str">
        <f t="shared" si="234"/>
        <v/>
      </c>
      <c r="BP203" s="243"/>
      <c r="BQ203" s="243"/>
      <c r="BR203" s="32" t="str">
        <f t="shared" si="235"/>
        <v/>
      </c>
      <c r="BS203" s="243" t="str">
        <f t="shared" si="236"/>
        <v/>
      </c>
      <c r="BT203" s="243" t="str">
        <f>IF($B203="","",IF(BO203="out",-(BS203*$I203*(2*ABS(BR203)/Air!$D$14)^0.5),(BS203*$I203*(2*ABS(BR203)/Air!$C$14)^0.5)))</f>
        <v/>
      </c>
      <c r="BU203" s="32" t="str">
        <f t="shared" si="237"/>
        <v/>
      </c>
      <c r="BV203" s="217" t="str">
        <f t="shared" si="298"/>
        <v/>
      </c>
      <c r="BW203" s="31" t="str">
        <f t="shared" si="238"/>
        <v/>
      </c>
      <c r="BX203" s="251" t="str">
        <f>IF($B203="","",$AO203*ABS(BW203)/Air!$M$8)</f>
        <v/>
      </c>
      <c r="BY203" s="31" t="str">
        <f t="shared" si="239"/>
        <v/>
      </c>
      <c r="BZ203" s="251" t="str">
        <f>IF($B203="","",$AO203*ABS($AF203-BW203)/Air!$M$8)</f>
        <v/>
      </c>
      <c r="CA203" s="31" t="str">
        <f t="shared" si="240"/>
        <v/>
      </c>
      <c r="CB203" s="31" t="str">
        <f t="shared" si="241"/>
        <v/>
      </c>
      <c r="CC203" s="32" t="str">
        <f>IF($B203="","",(($AF203-BW203)/ABS($AF203-BW203))*Air!$D$14*CB203/2*(($AF203-BW203)^2)*$AI203*$C203)</f>
        <v/>
      </c>
      <c r="CD203" s="32" t="str">
        <f>IF($B203="","",(-BW203/ABS(BW203))*Air!$D$14*BY203/8*(BW203^2)*$AM203*$C203)</f>
        <v/>
      </c>
      <c r="CE203" s="32" t="str">
        <f>IF($B203="","",$AK203*$C203*$E203*Air!$D$14*Air!$I$10)</f>
        <v/>
      </c>
      <c r="CF203" s="32" t="str">
        <f t="shared" si="299"/>
        <v/>
      </c>
      <c r="CG203" s="32" t="str">
        <f t="shared" si="242"/>
        <v/>
      </c>
      <c r="CH203" s="32" t="str">
        <f t="shared" si="300"/>
        <v/>
      </c>
      <c r="CI203" s="254" t="str">
        <f t="shared" si="243"/>
        <v/>
      </c>
      <c r="CJ203" s="243"/>
      <c r="CK203" s="243"/>
      <c r="CL203" s="32" t="str">
        <f t="shared" si="244"/>
        <v/>
      </c>
      <c r="CM203" s="243" t="str">
        <f t="shared" si="245"/>
        <v/>
      </c>
      <c r="CN203" s="243" t="str">
        <f>IF($B203="","",IF(CI203="out",-(CM203*$I203*(2*ABS(CL203)/Air!$D$14)^0.5),(CM203*$I203*(2*ABS(CL203)/Air!$C$14)^0.5)))</f>
        <v/>
      </c>
      <c r="CO203" s="32" t="str">
        <f t="shared" si="246"/>
        <v/>
      </c>
      <c r="CP203" s="217" t="str">
        <f t="shared" si="301"/>
        <v/>
      </c>
      <c r="CQ203" s="31" t="str">
        <f t="shared" si="247"/>
        <v/>
      </c>
      <c r="CR203" s="251" t="str">
        <f>IF($B203="","",$AO203*ABS(CQ203)/Air!$M$8)</f>
        <v/>
      </c>
      <c r="CS203" s="31" t="str">
        <f t="shared" si="248"/>
        <v/>
      </c>
      <c r="CT203" s="251" t="str">
        <f>IF($B203="","",$AO203*ABS($AF203-CQ203)/Air!$M$8)</f>
        <v/>
      </c>
      <c r="CU203" s="31" t="str">
        <f t="shared" si="249"/>
        <v/>
      </c>
      <c r="CV203" s="31" t="str">
        <f t="shared" si="250"/>
        <v/>
      </c>
      <c r="CW203" s="32" t="str">
        <f>IF($B203="","",(($AF203-CQ203)/ABS($AF203-CQ203))*Air!$D$14*CV203/2*(($AF203-CQ203)^2)*$AI203*$C203)</f>
        <v/>
      </c>
      <c r="CX203" s="32" t="str">
        <f>IF($B203="","",(-CQ203/ABS(CQ203))*Air!$D$14*CS203/8*(CQ203^2)*$AM203*$C203)</f>
        <v/>
      </c>
      <c r="CY203" s="32" t="str">
        <f>IF($B203="","",$AK203*$C203*$E203*Air!$D$14*Air!$I$10)</f>
        <v/>
      </c>
      <c r="CZ203" s="32" t="str">
        <f t="shared" si="302"/>
        <v/>
      </c>
      <c r="DA203" s="32" t="str">
        <f t="shared" si="251"/>
        <v/>
      </c>
      <c r="DB203" s="32" t="str">
        <f t="shared" si="303"/>
        <v/>
      </c>
      <c r="DC203" s="254" t="str">
        <f t="shared" si="252"/>
        <v/>
      </c>
      <c r="DD203" s="243"/>
      <c r="DE203" s="243"/>
      <c r="DF203" s="32" t="str">
        <f t="shared" si="253"/>
        <v/>
      </c>
      <c r="DG203" s="243" t="str">
        <f t="shared" si="254"/>
        <v/>
      </c>
      <c r="DH203" s="243" t="str">
        <f>IF($B203="","",IF(DC203="out",-(DG203*$I203*(2*ABS(DF203)/Air!$D$14)^0.5),(DG203*$I203*(2*ABS(DF203)/Air!$C$14)^0.5)))</f>
        <v/>
      </c>
      <c r="DI203" s="32" t="str">
        <f t="shared" si="255"/>
        <v/>
      </c>
      <c r="DJ203" s="217" t="str">
        <f t="shared" si="304"/>
        <v/>
      </c>
      <c r="DK203" s="31" t="str">
        <f t="shared" si="256"/>
        <v/>
      </c>
      <c r="DL203" s="251" t="str">
        <f>IF($B203="","",$AO203*ABS(DK203)/Air!$M$8)</f>
        <v/>
      </c>
      <c r="DM203" s="31" t="str">
        <f t="shared" si="257"/>
        <v/>
      </c>
      <c r="DN203" s="251" t="str">
        <f>IF($B203="","",$AO203*ABS($AF203-DK203)/Air!$M$8)</f>
        <v/>
      </c>
      <c r="DO203" s="31" t="str">
        <f t="shared" si="258"/>
        <v/>
      </c>
      <c r="DP203" s="31" t="str">
        <f t="shared" si="259"/>
        <v/>
      </c>
      <c r="DQ203" s="32" t="str">
        <f>IF($B203="","",(($AF203-DK203)/ABS($AF203-DK203))*Air!$D$14*DP203/2*(($AF203-DK203)^2)*$AI203*$C203)</f>
        <v/>
      </c>
      <c r="DR203" s="32" t="str">
        <f>IF($B203="","",(-DK203/ABS(DK203))*Air!$D$14*DM203/8*(DK203^2)*$AM203*$C203)</f>
        <v/>
      </c>
      <c r="DS203" s="32" t="str">
        <f>IF($B203="","",$AK203*$C203*$E203*Air!$D$14*Air!$I$10)</f>
        <v/>
      </c>
      <c r="DT203" s="32" t="str">
        <f t="shared" si="305"/>
        <v/>
      </c>
      <c r="DU203" s="32" t="str">
        <f t="shared" si="260"/>
        <v/>
      </c>
      <c r="DV203" s="32" t="str">
        <f t="shared" si="306"/>
        <v/>
      </c>
      <c r="DW203" s="254" t="str">
        <f t="shared" si="261"/>
        <v/>
      </c>
      <c r="DX203" s="243"/>
      <c r="DY203" s="243"/>
      <c r="DZ203" s="32" t="str">
        <f t="shared" si="262"/>
        <v/>
      </c>
      <c r="EA203" s="243" t="str">
        <f t="shared" si="263"/>
        <v/>
      </c>
      <c r="EB203" s="243" t="str">
        <f>IF($B203="","",IF(DW203="out",-(EA203*$I203*(2*ABS(DZ203)/Air!$D$14)^0.5),(EA203*$I203*(2*ABS(DZ203)/Air!$C$14)^0.5)))</f>
        <v/>
      </c>
      <c r="EC203" s="32" t="str">
        <f t="shared" si="264"/>
        <v/>
      </c>
      <c r="ED203" s="217" t="str">
        <f t="shared" si="307"/>
        <v/>
      </c>
      <c r="EE203" s="31" t="str">
        <f t="shared" si="265"/>
        <v/>
      </c>
      <c r="EF203" s="251" t="str">
        <f>IF($B203="","",$AO203*ABS(EE203)/Air!$M$8)</f>
        <v/>
      </c>
      <c r="EG203" s="31" t="str">
        <f t="shared" si="266"/>
        <v/>
      </c>
      <c r="EH203" s="251" t="str">
        <f>IF($B203="","",$AO203*ABS($AF203-EE203)/Air!$M$8)</f>
        <v/>
      </c>
      <c r="EI203" s="31" t="str">
        <f t="shared" si="267"/>
        <v/>
      </c>
      <c r="EJ203" s="31" t="str">
        <f t="shared" si="268"/>
        <v/>
      </c>
      <c r="EK203" s="32" t="str">
        <f>IF($B203="","",(($AF203-EE203)/ABS($AF203-EE203))*Air!$D$14*EJ203/2*(($AF203-EE203)^2)*$AI203*$C203)</f>
        <v/>
      </c>
      <c r="EL203" s="32" t="str">
        <f>IF($B203="","",(-EE203/ABS(EE203))*Air!$D$14*EG203/8*(EE203^2)*$AM203*$C203)</f>
        <v/>
      </c>
      <c r="EM203" s="32" t="str">
        <f>IF($B203="","",$AK203*$C203*$E203*Air!$D$14*Air!$I$10)</f>
        <v/>
      </c>
      <c r="EN203" s="32" t="str">
        <f t="shared" si="308"/>
        <v/>
      </c>
      <c r="EO203" s="32" t="str">
        <f t="shared" si="269"/>
        <v/>
      </c>
      <c r="EP203" s="32" t="str">
        <f t="shared" si="309"/>
        <v/>
      </c>
      <c r="EQ203" s="254" t="str">
        <f t="shared" si="270"/>
        <v/>
      </c>
      <c r="ER203" s="243"/>
      <c r="ES203" s="243"/>
      <c r="ET203" s="32" t="str">
        <f t="shared" si="271"/>
        <v/>
      </c>
      <c r="EU203" s="243" t="str">
        <f t="shared" si="272"/>
        <v/>
      </c>
      <c r="EV203" s="243" t="str">
        <f>IF($B203="","",IF(EQ203="out",-(EU203*$I203*(2*ABS(ET203)/Air!$D$14)^0.5),(EU203*$I203*(2*ABS(ET203)/Air!$C$14)^0.5)))</f>
        <v/>
      </c>
      <c r="EW203" s="32" t="str">
        <f t="shared" si="273"/>
        <v/>
      </c>
      <c r="EX203" s="259" t="str">
        <f t="shared" si="310"/>
        <v/>
      </c>
    </row>
    <row r="204" spans="1:154" customFormat="1" x14ac:dyDescent="0.2">
      <c r="A204" s="61"/>
      <c r="B204" s="247"/>
      <c r="C204" s="247"/>
      <c r="D204" s="247"/>
      <c r="E204" s="247"/>
      <c r="F204" s="247"/>
      <c r="G204" s="239"/>
      <c r="H204" s="239"/>
      <c r="I204" s="239"/>
      <c r="J204" s="239"/>
      <c r="K204" s="239"/>
      <c r="L204" s="62"/>
      <c r="M204" s="247"/>
      <c r="N204" s="247"/>
      <c r="O204" s="63"/>
      <c r="P204" s="92" t="str">
        <f t="shared" si="274"/>
        <v/>
      </c>
      <c r="Q204" s="93" t="str">
        <f t="shared" si="227"/>
        <v/>
      </c>
      <c r="R204" s="99" t="str">
        <f t="shared" si="275"/>
        <v/>
      </c>
      <c r="S204" s="100" t="str">
        <f t="shared" si="276"/>
        <v/>
      </c>
      <c r="T204" s="95" t="str">
        <f t="shared" si="277"/>
        <v/>
      </c>
      <c r="U204" s="231"/>
      <c r="V204" s="124" t="str">
        <f t="shared" si="278"/>
        <v/>
      </c>
      <c r="W204" s="125" t="str">
        <f t="shared" si="222"/>
        <v/>
      </c>
      <c r="X204" s="126" t="str">
        <f t="shared" si="279"/>
        <v/>
      </c>
      <c r="Y204" s="126" t="str">
        <f>IF($B204="","",VLOOKUP(X204,Depth!$A$4:$B$1004,2,1))</f>
        <v/>
      </c>
      <c r="Z204" s="127" t="str">
        <f t="shared" si="223"/>
        <v/>
      </c>
      <c r="AA204" s="128" t="str">
        <f t="shared" si="224"/>
        <v/>
      </c>
      <c r="AB204" s="129" t="str">
        <f t="shared" si="280"/>
        <v/>
      </c>
      <c r="AC204" s="129" t="str">
        <f t="shared" si="225"/>
        <v/>
      </c>
      <c r="AD204" s="31" t="str">
        <f t="shared" si="281"/>
        <v/>
      </c>
      <c r="AE204" s="128" t="str">
        <f t="shared" si="282"/>
        <v/>
      </c>
      <c r="AF204" s="130" t="str">
        <f t="shared" si="283"/>
        <v/>
      </c>
      <c r="AG204" s="122" t="str">
        <f t="shared" si="284"/>
        <v/>
      </c>
      <c r="AH204" s="131" t="str">
        <f t="shared" si="226"/>
        <v/>
      </c>
      <c r="AI204" s="132" t="str">
        <f t="shared" si="285"/>
        <v/>
      </c>
      <c r="AJ204" s="128"/>
      <c r="AK204" s="159" t="str">
        <f t="shared" si="286"/>
        <v/>
      </c>
      <c r="AL204" s="128" t="str">
        <f t="shared" si="287"/>
        <v/>
      </c>
      <c r="AM204" s="128" t="str">
        <f t="shared" si="288"/>
        <v/>
      </c>
      <c r="AN204" s="128" t="str">
        <f t="shared" si="289"/>
        <v/>
      </c>
      <c r="AO204" s="128" t="str">
        <f t="shared" si="228"/>
        <v/>
      </c>
      <c r="AP204" s="160" t="str">
        <f t="shared" si="290"/>
        <v/>
      </c>
      <c r="AQ204" s="31"/>
      <c r="AR204" s="174" t="str">
        <f>IF($B204="","",Air!$C$17*((J204-K204)/10)^Air!$C$28)</f>
        <v/>
      </c>
      <c r="AS204" s="36" t="str">
        <f>IF($B204="","",IF(E$8=B204,E$7,Air!$C$14/2*AR204^2))</f>
        <v/>
      </c>
      <c r="AT204" s="32" t="str">
        <f t="shared" si="291"/>
        <v/>
      </c>
      <c r="AU204" s="32" t="str">
        <f t="shared" si="292"/>
        <v/>
      </c>
      <c r="AV204" s="32" t="str">
        <f>IF($B204="","",Air!$I$11-AU204*Air!$C$14*Air!$I$10-AS204)</f>
        <v/>
      </c>
      <c r="AW204" s="175" t="str">
        <f t="shared" si="293"/>
        <v/>
      </c>
      <c r="AX204" s="175" t="str">
        <f>IF($B204="","",AW204*Air!$C$14*Air!$I$10)</f>
        <v/>
      </c>
      <c r="AY204" s="176" t="str">
        <f>IF($B204="","",AW204*Air!$D$14*Air!$I$10)</f>
        <v/>
      </c>
      <c r="AZ204" s="62"/>
      <c r="BA204" s="250" t="str">
        <f t="shared" si="229"/>
        <v/>
      </c>
      <c r="BB204" s="128" t="str">
        <f t="shared" si="294"/>
        <v/>
      </c>
      <c r="BC204" s="31" t="str">
        <f t="shared" si="295"/>
        <v/>
      </c>
      <c r="BD204" s="251" t="str">
        <f>IF($B204="","",$AO204*ABS(BC204)/Air!$M$8)</f>
        <v/>
      </c>
      <c r="BE204" s="31" t="str">
        <f t="shared" si="230"/>
        <v/>
      </c>
      <c r="BF204" s="251" t="str">
        <f>IF($B204="","",$AO204*ABS($AF204-BC204)/Air!$M$8)</f>
        <v/>
      </c>
      <c r="BG204" s="31" t="str">
        <f t="shared" si="231"/>
        <v/>
      </c>
      <c r="BH204" s="252" t="str">
        <f t="shared" si="232"/>
        <v/>
      </c>
      <c r="BI204" s="32" t="str">
        <f>IF($B204="","",(($AF204-BC204)/ABS($AF204-BC204))*Air!$D$14*BH204/2*(($AF204-BC204)^2)*$AI204*$C204)</f>
        <v/>
      </c>
      <c r="BJ204" s="32" t="str">
        <f>IF($B204="","",(-BC204/ABS(BC204))*Air!$D$14*BE204/8*(BC204^2)*$AM204*$C204)</f>
        <v/>
      </c>
      <c r="BK204" s="32" t="str">
        <f>IF($B204="","",$AK204*$C204*$E204*Air!$D$14*Air!$I$10)</f>
        <v/>
      </c>
      <c r="BL204" s="32" t="str">
        <f t="shared" si="296"/>
        <v/>
      </c>
      <c r="BM204" s="32" t="str">
        <f t="shared" si="233"/>
        <v/>
      </c>
      <c r="BN204" s="32" t="str">
        <f t="shared" si="297"/>
        <v/>
      </c>
      <c r="BO204" s="254" t="str">
        <f t="shared" si="234"/>
        <v/>
      </c>
      <c r="BP204" s="243"/>
      <c r="BQ204" s="243"/>
      <c r="BR204" s="32" t="str">
        <f t="shared" si="235"/>
        <v/>
      </c>
      <c r="BS204" s="243" t="str">
        <f t="shared" si="236"/>
        <v/>
      </c>
      <c r="BT204" s="243" t="str">
        <f>IF($B204="","",IF(BO204="out",-(BS204*$I204*(2*ABS(BR204)/Air!$D$14)^0.5),(BS204*$I204*(2*ABS(BR204)/Air!$C$14)^0.5)))</f>
        <v/>
      </c>
      <c r="BU204" s="32" t="str">
        <f t="shared" si="237"/>
        <v/>
      </c>
      <c r="BV204" s="217" t="str">
        <f t="shared" si="298"/>
        <v/>
      </c>
      <c r="BW204" s="31" t="str">
        <f t="shared" si="238"/>
        <v/>
      </c>
      <c r="BX204" s="251" t="str">
        <f>IF($B204="","",$AO204*ABS(BW204)/Air!$M$8)</f>
        <v/>
      </c>
      <c r="BY204" s="31" t="str">
        <f t="shared" si="239"/>
        <v/>
      </c>
      <c r="BZ204" s="251" t="str">
        <f>IF($B204="","",$AO204*ABS($AF204-BW204)/Air!$M$8)</f>
        <v/>
      </c>
      <c r="CA204" s="31" t="str">
        <f t="shared" si="240"/>
        <v/>
      </c>
      <c r="CB204" s="31" t="str">
        <f t="shared" si="241"/>
        <v/>
      </c>
      <c r="CC204" s="32" t="str">
        <f>IF($B204="","",(($AF204-BW204)/ABS($AF204-BW204))*Air!$D$14*CB204/2*(($AF204-BW204)^2)*$AI204*$C204)</f>
        <v/>
      </c>
      <c r="CD204" s="32" t="str">
        <f>IF($B204="","",(-BW204/ABS(BW204))*Air!$D$14*BY204/8*(BW204^2)*$AM204*$C204)</f>
        <v/>
      </c>
      <c r="CE204" s="32" t="str">
        <f>IF($B204="","",$AK204*$C204*$E204*Air!$D$14*Air!$I$10)</f>
        <v/>
      </c>
      <c r="CF204" s="32" t="str">
        <f t="shared" si="299"/>
        <v/>
      </c>
      <c r="CG204" s="32" t="str">
        <f t="shared" si="242"/>
        <v/>
      </c>
      <c r="CH204" s="32" t="str">
        <f t="shared" si="300"/>
        <v/>
      </c>
      <c r="CI204" s="254" t="str">
        <f t="shared" si="243"/>
        <v/>
      </c>
      <c r="CJ204" s="243"/>
      <c r="CK204" s="243"/>
      <c r="CL204" s="32" t="str">
        <f t="shared" si="244"/>
        <v/>
      </c>
      <c r="CM204" s="243" t="str">
        <f t="shared" si="245"/>
        <v/>
      </c>
      <c r="CN204" s="243" t="str">
        <f>IF($B204="","",IF(CI204="out",-(CM204*$I204*(2*ABS(CL204)/Air!$D$14)^0.5),(CM204*$I204*(2*ABS(CL204)/Air!$C$14)^0.5)))</f>
        <v/>
      </c>
      <c r="CO204" s="32" t="str">
        <f t="shared" si="246"/>
        <v/>
      </c>
      <c r="CP204" s="217" t="str">
        <f t="shared" si="301"/>
        <v/>
      </c>
      <c r="CQ204" s="31" t="str">
        <f t="shared" si="247"/>
        <v/>
      </c>
      <c r="CR204" s="251" t="str">
        <f>IF($B204="","",$AO204*ABS(CQ204)/Air!$M$8)</f>
        <v/>
      </c>
      <c r="CS204" s="31" t="str">
        <f t="shared" si="248"/>
        <v/>
      </c>
      <c r="CT204" s="251" t="str">
        <f>IF($B204="","",$AO204*ABS($AF204-CQ204)/Air!$M$8)</f>
        <v/>
      </c>
      <c r="CU204" s="31" t="str">
        <f t="shared" si="249"/>
        <v/>
      </c>
      <c r="CV204" s="31" t="str">
        <f t="shared" si="250"/>
        <v/>
      </c>
      <c r="CW204" s="32" t="str">
        <f>IF($B204="","",(($AF204-CQ204)/ABS($AF204-CQ204))*Air!$D$14*CV204/2*(($AF204-CQ204)^2)*$AI204*$C204)</f>
        <v/>
      </c>
      <c r="CX204" s="32" t="str">
        <f>IF($B204="","",(-CQ204/ABS(CQ204))*Air!$D$14*CS204/8*(CQ204^2)*$AM204*$C204)</f>
        <v/>
      </c>
      <c r="CY204" s="32" t="str">
        <f>IF($B204="","",$AK204*$C204*$E204*Air!$D$14*Air!$I$10)</f>
        <v/>
      </c>
      <c r="CZ204" s="32" t="str">
        <f t="shared" si="302"/>
        <v/>
      </c>
      <c r="DA204" s="32" t="str">
        <f t="shared" si="251"/>
        <v/>
      </c>
      <c r="DB204" s="32" t="str">
        <f t="shared" si="303"/>
        <v/>
      </c>
      <c r="DC204" s="254" t="str">
        <f t="shared" si="252"/>
        <v/>
      </c>
      <c r="DD204" s="243"/>
      <c r="DE204" s="243"/>
      <c r="DF204" s="32" t="str">
        <f t="shared" si="253"/>
        <v/>
      </c>
      <c r="DG204" s="243" t="str">
        <f t="shared" si="254"/>
        <v/>
      </c>
      <c r="DH204" s="243" t="str">
        <f>IF($B204="","",IF(DC204="out",-(DG204*$I204*(2*ABS(DF204)/Air!$D$14)^0.5),(DG204*$I204*(2*ABS(DF204)/Air!$C$14)^0.5)))</f>
        <v/>
      </c>
      <c r="DI204" s="32" t="str">
        <f t="shared" si="255"/>
        <v/>
      </c>
      <c r="DJ204" s="217" t="str">
        <f t="shared" si="304"/>
        <v/>
      </c>
      <c r="DK204" s="31" t="str">
        <f t="shared" si="256"/>
        <v/>
      </c>
      <c r="DL204" s="251" t="str">
        <f>IF($B204="","",$AO204*ABS(DK204)/Air!$M$8)</f>
        <v/>
      </c>
      <c r="DM204" s="31" t="str">
        <f t="shared" si="257"/>
        <v/>
      </c>
      <c r="DN204" s="251" t="str">
        <f>IF($B204="","",$AO204*ABS($AF204-DK204)/Air!$M$8)</f>
        <v/>
      </c>
      <c r="DO204" s="31" t="str">
        <f t="shared" si="258"/>
        <v/>
      </c>
      <c r="DP204" s="31" t="str">
        <f t="shared" si="259"/>
        <v/>
      </c>
      <c r="DQ204" s="32" t="str">
        <f>IF($B204="","",(($AF204-DK204)/ABS($AF204-DK204))*Air!$D$14*DP204/2*(($AF204-DK204)^2)*$AI204*$C204)</f>
        <v/>
      </c>
      <c r="DR204" s="32" t="str">
        <f>IF($B204="","",(-DK204/ABS(DK204))*Air!$D$14*DM204/8*(DK204^2)*$AM204*$C204)</f>
        <v/>
      </c>
      <c r="DS204" s="32" t="str">
        <f>IF($B204="","",$AK204*$C204*$E204*Air!$D$14*Air!$I$10)</f>
        <v/>
      </c>
      <c r="DT204" s="32" t="str">
        <f t="shared" si="305"/>
        <v/>
      </c>
      <c r="DU204" s="32" t="str">
        <f t="shared" si="260"/>
        <v/>
      </c>
      <c r="DV204" s="32" t="str">
        <f t="shared" si="306"/>
        <v/>
      </c>
      <c r="DW204" s="254" t="str">
        <f t="shared" si="261"/>
        <v/>
      </c>
      <c r="DX204" s="243"/>
      <c r="DY204" s="243"/>
      <c r="DZ204" s="32" t="str">
        <f t="shared" si="262"/>
        <v/>
      </c>
      <c r="EA204" s="243" t="str">
        <f t="shared" si="263"/>
        <v/>
      </c>
      <c r="EB204" s="243" t="str">
        <f>IF($B204="","",IF(DW204="out",-(EA204*$I204*(2*ABS(DZ204)/Air!$D$14)^0.5),(EA204*$I204*(2*ABS(DZ204)/Air!$C$14)^0.5)))</f>
        <v/>
      </c>
      <c r="EC204" s="32" t="str">
        <f t="shared" si="264"/>
        <v/>
      </c>
      <c r="ED204" s="217" t="str">
        <f t="shared" si="307"/>
        <v/>
      </c>
      <c r="EE204" s="31" t="str">
        <f t="shared" si="265"/>
        <v/>
      </c>
      <c r="EF204" s="251" t="str">
        <f>IF($B204="","",$AO204*ABS(EE204)/Air!$M$8)</f>
        <v/>
      </c>
      <c r="EG204" s="31" t="str">
        <f t="shared" si="266"/>
        <v/>
      </c>
      <c r="EH204" s="251" t="str">
        <f>IF($B204="","",$AO204*ABS($AF204-EE204)/Air!$M$8)</f>
        <v/>
      </c>
      <c r="EI204" s="31" t="str">
        <f t="shared" si="267"/>
        <v/>
      </c>
      <c r="EJ204" s="31" t="str">
        <f t="shared" si="268"/>
        <v/>
      </c>
      <c r="EK204" s="32" t="str">
        <f>IF($B204="","",(($AF204-EE204)/ABS($AF204-EE204))*Air!$D$14*EJ204/2*(($AF204-EE204)^2)*$AI204*$C204)</f>
        <v/>
      </c>
      <c r="EL204" s="32" t="str">
        <f>IF($B204="","",(-EE204/ABS(EE204))*Air!$D$14*EG204/8*(EE204^2)*$AM204*$C204)</f>
        <v/>
      </c>
      <c r="EM204" s="32" t="str">
        <f>IF($B204="","",$AK204*$C204*$E204*Air!$D$14*Air!$I$10)</f>
        <v/>
      </c>
      <c r="EN204" s="32" t="str">
        <f t="shared" si="308"/>
        <v/>
      </c>
      <c r="EO204" s="32" t="str">
        <f t="shared" si="269"/>
        <v/>
      </c>
      <c r="EP204" s="32" t="str">
        <f t="shared" si="309"/>
        <v/>
      </c>
      <c r="EQ204" s="254" t="str">
        <f t="shared" si="270"/>
        <v/>
      </c>
      <c r="ER204" s="243"/>
      <c r="ES204" s="243"/>
      <c r="ET204" s="32" t="str">
        <f t="shared" si="271"/>
        <v/>
      </c>
      <c r="EU204" s="243" t="str">
        <f t="shared" si="272"/>
        <v/>
      </c>
      <c r="EV204" s="243" t="str">
        <f>IF($B204="","",IF(EQ204="out",-(EU204*$I204*(2*ABS(ET204)/Air!$D$14)^0.5),(EU204*$I204*(2*ABS(ET204)/Air!$C$14)^0.5)))</f>
        <v/>
      </c>
      <c r="EW204" s="32" t="str">
        <f t="shared" si="273"/>
        <v/>
      </c>
      <c r="EX204" s="259" t="str">
        <f t="shared" si="310"/>
        <v/>
      </c>
    </row>
    <row r="205" spans="1:154" customFormat="1" x14ac:dyDescent="0.2">
      <c r="A205" s="61"/>
      <c r="B205" s="247"/>
      <c r="C205" s="247"/>
      <c r="D205" s="247"/>
      <c r="E205" s="247"/>
      <c r="F205" s="247"/>
      <c r="G205" s="239"/>
      <c r="H205" s="239"/>
      <c r="I205" s="239"/>
      <c r="J205" s="239"/>
      <c r="K205" s="239"/>
      <c r="L205" s="62"/>
      <c r="M205" s="247"/>
      <c r="N205" s="247"/>
      <c r="O205" s="63"/>
      <c r="P205" s="92" t="str">
        <f t="shared" si="274"/>
        <v/>
      </c>
      <c r="Q205" s="93" t="str">
        <f t="shared" si="227"/>
        <v/>
      </c>
      <c r="R205" s="99" t="str">
        <f t="shared" si="275"/>
        <v/>
      </c>
      <c r="S205" s="100" t="str">
        <f t="shared" si="276"/>
        <v/>
      </c>
      <c r="T205" s="95" t="str">
        <f t="shared" si="277"/>
        <v/>
      </c>
      <c r="U205" s="231"/>
      <c r="V205" s="124" t="str">
        <f t="shared" si="278"/>
        <v/>
      </c>
      <c r="W205" s="125" t="str">
        <f t="shared" si="222"/>
        <v/>
      </c>
      <c r="X205" s="126" t="str">
        <f t="shared" si="279"/>
        <v/>
      </c>
      <c r="Y205" s="126" t="str">
        <f>IF($B205="","",VLOOKUP(X205,Depth!$A$4:$B$1004,2,1))</f>
        <v/>
      </c>
      <c r="Z205" s="127" t="str">
        <f t="shared" si="223"/>
        <v/>
      </c>
      <c r="AA205" s="128" t="str">
        <f t="shared" si="224"/>
        <v/>
      </c>
      <c r="AB205" s="129" t="str">
        <f t="shared" si="280"/>
        <v/>
      </c>
      <c r="AC205" s="129" t="str">
        <f t="shared" si="225"/>
        <v/>
      </c>
      <c r="AD205" s="31" t="str">
        <f t="shared" si="281"/>
        <v/>
      </c>
      <c r="AE205" s="128" t="str">
        <f t="shared" si="282"/>
        <v/>
      </c>
      <c r="AF205" s="130" t="str">
        <f t="shared" si="283"/>
        <v/>
      </c>
      <c r="AG205" s="122" t="str">
        <f t="shared" si="284"/>
        <v/>
      </c>
      <c r="AH205" s="131" t="str">
        <f t="shared" si="226"/>
        <v/>
      </c>
      <c r="AI205" s="132" t="str">
        <f t="shared" si="285"/>
        <v/>
      </c>
      <c r="AJ205" s="128"/>
      <c r="AK205" s="159" t="str">
        <f t="shared" si="286"/>
        <v/>
      </c>
      <c r="AL205" s="128" t="str">
        <f t="shared" si="287"/>
        <v/>
      </c>
      <c r="AM205" s="128" t="str">
        <f t="shared" si="288"/>
        <v/>
      </c>
      <c r="AN205" s="128" t="str">
        <f t="shared" si="289"/>
        <v/>
      </c>
      <c r="AO205" s="128" t="str">
        <f t="shared" si="228"/>
        <v/>
      </c>
      <c r="AP205" s="160" t="str">
        <f t="shared" si="290"/>
        <v/>
      </c>
      <c r="AQ205" s="31"/>
      <c r="AR205" s="174" t="str">
        <f>IF($B205="","",Air!$C$17*((J205-K205)/10)^Air!$C$28)</f>
        <v/>
      </c>
      <c r="AS205" s="36" t="str">
        <f>IF($B205="","",IF(E$8=B205,E$7,Air!$C$14/2*AR205^2))</f>
        <v/>
      </c>
      <c r="AT205" s="32" t="str">
        <f t="shared" si="291"/>
        <v/>
      </c>
      <c r="AU205" s="32" t="str">
        <f t="shared" si="292"/>
        <v/>
      </c>
      <c r="AV205" s="32" t="str">
        <f>IF($B205="","",Air!$I$11-AU205*Air!$C$14*Air!$I$10-AS205)</f>
        <v/>
      </c>
      <c r="AW205" s="175" t="str">
        <f t="shared" si="293"/>
        <v/>
      </c>
      <c r="AX205" s="175" t="str">
        <f>IF($B205="","",AW205*Air!$C$14*Air!$I$10)</f>
        <v/>
      </c>
      <c r="AY205" s="176" t="str">
        <f>IF($B205="","",AW205*Air!$D$14*Air!$I$10)</f>
        <v/>
      </c>
      <c r="AZ205" s="62"/>
      <c r="BA205" s="250" t="str">
        <f t="shared" si="229"/>
        <v/>
      </c>
      <c r="BB205" s="128" t="str">
        <f t="shared" si="294"/>
        <v/>
      </c>
      <c r="BC205" s="31" t="str">
        <f t="shared" si="295"/>
        <v/>
      </c>
      <c r="BD205" s="251" t="str">
        <f>IF($B205="","",$AO205*ABS(BC205)/Air!$M$8)</f>
        <v/>
      </c>
      <c r="BE205" s="31" t="str">
        <f t="shared" si="230"/>
        <v/>
      </c>
      <c r="BF205" s="251" t="str">
        <f>IF($B205="","",$AO205*ABS($AF205-BC205)/Air!$M$8)</f>
        <v/>
      </c>
      <c r="BG205" s="31" t="str">
        <f t="shared" si="231"/>
        <v/>
      </c>
      <c r="BH205" s="252" t="str">
        <f t="shared" si="232"/>
        <v/>
      </c>
      <c r="BI205" s="32" t="str">
        <f>IF($B205="","",(($AF205-BC205)/ABS($AF205-BC205))*Air!$D$14*BH205/2*(($AF205-BC205)^2)*$AI205*$C205)</f>
        <v/>
      </c>
      <c r="BJ205" s="32" t="str">
        <f>IF($B205="","",(-BC205/ABS(BC205))*Air!$D$14*BE205/8*(BC205^2)*$AM205*$C205)</f>
        <v/>
      </c>
      <c r="BK205" s="32" t="str">
        <f>IF($B205="","",$AK205*$C205*$E205*Air!$D$14*Air!$I$10)</f>
        <v/>
      </c>
      <c r="BL205" s="32" t="str">
        <f t="shared" si="296"/>
        <v/>
      </c>
      <c r="BM205" s="32" t="str">
        <f t="shared" si="233"/>
        <v/>
      </c>
      <c r="BN205" s="32" t="str">
        <f t="shared" si="297"/>
        <v/>
      </c>
      <c r="BO205" s="254" t="str">
        <f t="shared" si="234"/>
        <v/>
      </c>
      <c r="BP205" s="243"/>
      <c r="BQ205" s="243"/>
      <c r="BR205" s="32" t="str">
        <f t="shared" si="235"/>
        <v/>
      </c>
      <c r="BS205" s="243" t="str">
        <f t="shared" si="236"/>
        <v/>
      </c>
      <c r="BT205" s="243" t="str">
        <f>IF($B205="","",IF(BO205="out",-(BS205*$I205*(2*ABS(BR205)/Air!$D$14)^0.5),(BS205*$I205*(2*ABS(BR205)/Air!$C$14)^0.5)))</f>
        <v/>
      </c>
      <c r="BU205" s="32" t="str">
        <f t="shared" si="237"/>
        <v/>
      </c>
      <c r="BV205" s="217" t="str">
        <f t="shared" si="298"/>
        <v/>
      </c>
      <c r="BW205" s="31" t="str">
        <f t="shared" si="238"/>
        <v/>
      </c>
      <c r="BX205" s="251" t="str">
        <f>IF($B205="","",$AO205*ABS(BW205)/Air!$M$8)</f>
        <v/>
      </c>
      <c r="BY205" s="31" t="str">
        <f t="shared" si="239"/>
        <v/>
      </c>
      <c r="BZ205" s="251" t="str">
        <f>IF($B205="","",$AO205*ABS($AF205-BW205)/Air!$M$8)</f>
        <v/>
      </c>
      <c r="CA205" s="31" t="str">
        <f t="shared" si="240"/>
        <v/>
      </c>
      <c r="CB205" s="31" t="str">
        <f t="shared" si="241"/>
        <v/>
      </c>
      <c r="CC205" s="32" t="str">
        <f>IF($B205="","",(($AF205-BW205)/ABS($AF205-BW205))*Air!$D$14*CB205/2*(($AF205-BW205)^2)*$AI205*$C205)</f>
        <v/>
      </c>
      <c r="CD205" s="32" t="str">
        <f>IF($B205="","",(-BW205/ABS(BW205))*Air!$D$14*BY205/8*(BW205^2)*$AM205*$C205)</f>
        <v/>
      </c>
      <c r="CE205" s="32" t="str">
        <f>IF($B205="","",$AK205*$C205*$E205*Air!$D$14*Air!$I$10)</f>
        <v/>
      </c>
      <c r="CF205" s="32" t="str">
        <f t="shared" si="299"/>
        <v/>
      </c>
      <c r="CG205" s="32" t="str">
        <f t="shared" si="242"/>
        <v/>
      </c>
      <c r="CH205" s="32" t="str">
        <f t="shared" si="300"/>
        <v/>
      </c>
      <c r="CI205" s="254" t="str">
        <f t="shared" si="243"/>
        <v/>
      </c>
      <c r="CJ205" s="243"/>
      <c r="CK205" s="243"/>
      <c r="CL205" s="32" t="str">
        <f t="shared" si="244"/>
        <v/>
      </c>
      <c r="CM205" s="243" t="str">
        <f t="shared" si="245"/>
        <v/>
      </c>
      <c r="CN205" s="243" t="str">
        <f>IF($B205="","",IF(CI205="out",-(CM205*$I205*(2*ABS(CL205)/Air!$D$14)^0.5),(CM205*$I205*(2*ABS(CL205)/Air!$C$14)^0.5)))</f>
        <v/>
      </c>
      <c r="CO205" s="32" t="str">
        <f t="shared" si="246"/>
        <v/>
      </c>
      <c r="CP205" s="217" t="str">
        <f t="shared" si="301"/>
        <v/>
      </c>
      <c r="CQ205" s="31" t="str">
        <f t="shared" si="247"/>
        <v/>
      </c>
      <c r="CR205" s="251" t="str">
        <f>IF($B205="","",$AO205*ABS(CQ205)/Air!$M$8)</f>
        <v/>
      </c>
      <c r="CS205" s="31" t="str">
        <f t="shared" si="248"/>
        <v/>
      </c>
      <c r="CT205" s="251" t="str">
        <f>IF($B205="","",$AO205*ABS($AF205-CQ205)/Air!$M$8)</f>
        <v/>
      </c>
      <c r="CU205" s="31" t="str">
        <f t="shared" si="249"/>
        <v/>
      </c>
      <c r="CV205" s="31" t="str">
        <f t="shared" si="250"/>
        <v/>
      </c>
      <c r="CW205" s="32" t="str">
        <f>IF($B205="","",(($AF205-CQ205)/ABS($AF205-CQ205))*Air!$D$14*CV205/2*(($AF205-CQ205)^2)*$AI205*$C205)</f>
        <v/>
      </c>
      <c r="CX205" s="32" t="str">
        <f>IF($B205="","",(-CQ205/ABS(CQ205))*Air!$D$14*CS205/8*(CQ205^2)*$AM205*$C205)</f>
        <v/>
      </c>
      <c r="CY205" s="32" t="str">
        <f>IF($B205="","",$AK205*$C205*$E205*Air!$D$14*Air!$I$10)</f>
        <v/>
      </c>
      <c r="CZ205" s="32" t="str">
        <f t="shared" si="302"/>
        <v/>
      </c>
      <c r="DA205" s="32" t="str">
        <f t="shared" si="251"/>
        <v/>
      </c>
      <c r="DB205" s="32" t="str">
        <f t="shared" si="303"/>
        <v/>
      </c>
      <c r="DC205" s="254" t="str">
        <f t="shared" si="252"/>
        <v/>
      </c>
      <c r="DD205" s="243"/>
      <c r="DE205" s="243"/>
      <c r="DF205" s="32" t="str">
        <f t="shared" si="253"/>
        <v/>
      </c>
      <c r="DG205" s="243" t="str">
        <f t="shared" si="254"/>
        <v/>
      </c>
      <c r="DH205" s="243" t="str">
        <f>IF($B205="","",IF(DC205="out",-(DG205*$I205*(2*ABS(DF205)/Air!$D$14)^0.5),(DG205*$I205*(2*ABS(DF205)/Air!$C$14)^0.5)))</f>
        <v/>
      </c>
      <c r="DI205" s="32" t="str">
        <f t="shared" si="255"/>
        <v/>
      </c>
      <c r="DJ205" s="217" t="str">
        <f t="shared" si="304"/>
        <v/>
      </c>
      <c r="DK205" s="31" t="str">
        <f t="shared" si="256"/>
        <v/>
      </c>
      <c r="DL205" s="251" t="str">
        <f>IF($B205="","",$AO205*ABS(DK205)/Air!$M$8)</f>
        <v/>
      </c>
      <c r="DM205" s="31" t="str">
        <f t="shared" si="257"/>
        <v/>
      </c>
      <c r="DN205" s="251" t="str">
        <f>IF($B205="","",$AO205*ABS($AF205-DK205)/Air!$M$8)</f>
        <v/>
      </c>
      <c r="DO205" s="31" t="str">
        <f t="shared" si="258"/>
        <v/>
      </c>
      <c r="DP205" s="31" t="str">
        <f t="shared" si="259"/>
        <v/>
      </c>
      <c r="DQ205" s="32" t="str">
        <f>IF($B205="","",(($AF205-DK205)/ABS($AF205-DK205))*Air!$D$14*DP205/2*(($AF205-DK205)^2)*$AI205*$C205)</f>
        <v/>
      </c>
      <c r="DR205" s="32" t="str">
        <f>IF($B205="","",(-DK205/ABS(DK205))*Air!$D$14*DM205/8*(DK205^2)*$AM205*$C205)</f>
        <v/>
      </c>
      <c r="DS205" s="32" t="str">
        <f>IF($B205="","",$AK205*$C205*$E205*Air!$D$14*Air!$I$10)</f>
        <v/>
      </c>
      <c r="DT205" s="32" t="str">
        <f t="shared" si="305"/>
        <v/>
      </c>
      <c r="DU205" s="32" t="str">
        <f t="shared" si="260"/>
        <v/>
      </c>
      <c r="DV205" s="32" t="str">
        <f t="shared" si="306"/>
        <v/>
      </c>
      <c r="DW205" s="254" t="str">
        <f t="shared" si="261"/>
        <v/>
      </c>
      <c r="DX205" s="243"/>
      <c r="DY205" s="243"/>
      <c r="DZ205" s="32" t="str">
        <f t="shared" si="262"/>
        <v/>
      </c>
      <c r="EA205" s="243" t="str">
        <f t="shared" si="263"/>
        <v/>
      </c>
      <c r="EB205" s="243" t="str">
        <f>IF($B205="","",IF(DW205="out",-(EA205*$I205*(2*ABS(DZ205)/Air!$D$14)^0.5),(EA205*$I205*(2*ABS(DZ205)/Air!$C$14)^0.5)))</f>
        <v/>
      </c>
      <c r="EC205" s="32" t="str">
        <f t="shared" si="264"/>
        <v/>
      </c>
      <c r="ED205" s="217" t="str">
        <f t="shared" si="307"/>
        <v/>
      </c>
      <c r="EE205" s="31" t="str">
        <f t="shared" si="265"/>
        <v/>
      </c>
      <c r="EF205" s="251" t="str">
        <f>IF($B205="","",$AO205*ABS(EE205)/Air!$M$8)</f>
        <v/>
      </c>
      <c r="EG205" s="31" t="str">
        <f t="shared" si="266"/>
        <v/>
      </c>
      <c r="EH205" s="251" t="str">
        <f>IF($B205="","",$AO205*ABS($AF205-EE205)/Air!$M$8)</f>
        <v/>
      </c>
      <c r="EI205" s="31" t="str">
        <f t="shared" si="267"/>
        <v/>
      </c>
      <c r="EJ205" s="31" t="str">
        <f t="shared" si="268"/>
        <v/>
      </c>
      <c r="EK205" s="32" t="str">
        <f>IF($B205="","",(($AF205-EE205)/ABS($AF205-EE205))*Air!$D$14*EJ205/2*(($AF205-EE205)^2)*$AI205*$C205)</f>
        <v/>
      </c>
      <c r="EL205" s="32" t="str">
        <f>IF($B205="","",(-EE205/ABS(EE205))*Air!$D$14*EG205/8*(EE205^2)*$AM205*$C205)</f>
        <v/>
      </c>
      <c r="EM205" s="32" t="str">
        <f>IF($B205="","",$AK205*$C205*$E205*Air!$D$14*Air!$I$10)</f>
        <v/>
      </c>
      <c r="EN205" s="32" t="str">
        <f t="shared" si="308"/>
        <v/>
      </c>
      <c r="EO205" s="32" t="str">
        <f t="shared" si="269"/>
        <v/>
      </c>
      <c r="EP205" s="32" t="str">
        <f t="shared" si="309"/>
        <v/>
      </c>
      <c r="EQ205" s="254" t="str">
        <f t="shared" si="270"/>
        <v/>
      </c>
      <c r="ER205" s="243"/>
      <c r="ES205" s="243"/>
      <c r="ET205" s="32" t="str">
        <f t="shared" si="271"/>
        <v/>
      </c>
      <c r="EU205" s="243" t="str">
        <f t="shared" si="272"/>
        <v/>
      </c>
      <c r="EV205" s="243" t="str">
        <f>IF($B205="","",IF(EQ205="out",-(EU205*$I205*(2*ABS(ET205)/Air!$D$14)^0.5),(EU205*$I205*(2*ABS(ET205)/Air!$C$14)^0.5)))</f>
        <v/>
      </c>
      <c r="EW205" s="32" t="str">
        <f t="shared" si="273"/>
        <v/>
      </c>
      <c r="EX205" s="259" t="str">
        <f t="shared" si="310"/>
        <v/>
      </c>
    </row>
    <row r="206" spans="1:154" customFormat="1" x14ac:dyDescent="0.2">
      <c r="A206" s="61"/>
      <c r="B206" s="247"/>
      <c r="C206" s="247"/>
      <c r="D206" s="247"/>
      <c r="E206" s="247"/>
      <c r="F206" s="247"/>
      <c r="G206" s="239"/>
      <c r="H206" s="239"/>
      <c r="I206" s="239"/>
      <c r="J206" s="239"/>
      <c r="K206" s="239"/>
      <c r="L206" s="62"/>
      <c r="M206" s="247"/>
      <c r="N206" s="247"/>
      <c r="O206" s="63"/>
      <c r="P206" s="92" t="str">
        <f t="shared" si="274"/>
        <v/>
      </c>
      <c r="Q206" s="93" t="str">
        <f t="shared" si="227"/>
        <v/>
      </c>
      <c r="R206" s="99" t="str">
        <f t="shared" si="275"/>
        <v/>
      </c>
      <c r="S206" s="100" t="str">
        <f t="shared" si="276"/>
        <v/>
      </c>
      <c r="T206" s="95" t="str">
        <f t="shared" si="277"/>
        <v/>
      </c>
      <c r="U206" s="231"/>
      <c r="V206" s="124" t="str">
        <f t="shared" si="278"/>
        <v/>
      </c>
      <c r="W206" s="125" t="str">
        <f t="shared" si="222"/>
        <v/>
      </c>
      <c r="X206" s="126" t="str">
        <f t="shared" si="279"/>
        <v/>
      </c>
      <c r="Y206" s="126" t="str">
        <f>IF($B206="","",VLOOKUP(X206,Depth!$A$4:$B$1004,2,1))</f>
        <v/>
      </c>
      <c r="Z206" s="127" t="str">
        <f t="shared" si="223"/>
        <v/>
      </c>
      <c r="AA206" s="128" t="str">
        <f t="shared" si="224"/>
        <v/>
      </c>
      <c r="AB206" s="129" t="str">
        <f t="shared" si="280"/>
        <v/>
      </c>
      <c r="AC206" s="129" t="str">
        <f t="shared" si="225"/>
        <v/>
      </c>
      <c r="AD206" s="31" t="str">
        <f t="shared" si="281"/>
        <v/>
      </c>
      <c r="AE206" s="128" t="str">
        <f t="shared" si="282"/>
        <v/>
      </c>
      <c r="AF206" s="130" t="str">
        <f t="shared" si="283"/>
        <v/>
      </c>
      <c r="AG206" s="122" t="str">
        <f t="shared" si="284"/>
        <v/>
      </c>
      <c r="AH206" s="131" t="str">
        <f t="shared" si="226"/>
        <v/>
      </c>
      <c r="AI206" s="132" t="str">
        <f t="shared" si="285"/>
        <v/>
      </c>
      <c r="AJ206" s="128"/>
      <c r="AK206" s="159" t="str">
        <f t="shared" si="286"/>
        <v/>
      </c>
      <c r="AL206" s="128" t="str">
        <f t="shared" si="287"/>
        <v/>
      </c>
      <c r="AM206" s="128" t="str">
        <f t="shared" si="288"/>
        <v/>
      </c>
      <c r="AN206" s="128" t="str">
        <f t="shared" si="289"/>
        <v/>
      </c>
      <c r="AO206" s="128" t="str">
        <f t="shared" si="228"/>
        <v/>
      </c>
      <c r="AP206" s="160" t="str">
        <f t="shared" si="290"/>
        <v/>
      </c>
      <c r="AQ206" s="31"/>
      <c r="AR206" s="174" t="str">
        <f>IF($B206="","",Air!$C$17*((J206-K206)/10)^Air!$C$28)</f>
        <v/>
      </c>
      <c r="AS206" s="36" t="str">
        <f>IF($B206="","",IF(E$8=B206,E$7,Air!$C$14/2*AR206^2))</f>
        <v/>
      </c>
      <c r="AT206" s="32" t="str">
        <f t="shared" si="291"/>
        <v/>
      </c>
      <c r="AU206" s="32" t="str">
        <f t="shared" si="292"/>
        <v/>
      </c>
      <c r="AV206" s="32" t="str">
        <f>IF($B206="","",Air!$I$11-AU206*Air!$C$14*Air!$I$10-AS206)</f>
        <v/>
      </c>
      <c r="AW206" s="175" t="str">
        <f t="shared" si="293"/>
        <v/>
      </c>
      <c r="AX206" s="175" t="str">
        <f>IF($B206="","",AW206*Air!$C$14*Air!$I$10)</f>
        <v/>
      </c>
      <c r="AY206" s="176" t="str">
        <f>IF($B206="","",AW206*Air!$D$14*Air!$I$10)</f>
        <v/>
      </c>
      <c r="AZ206" s="62"/>
      <c r="BA206" s="250" t="str">
        <f t="shared" si="229"/>
        <v/>
      </c>
      <c r="BB206" s="128" t="str">
        <f t="shared" si="294"/>
        <v/>
      </c>
      <c r="BC206" s="31" t="str">
        <f t="shared" si="295"/>
        <v/>
      </c>
      <c r="BD206" s="251" t="str">
        <f>IF($B206="","",$AO206*ABS(BC206)/Air!$M$8)</f>
        <v/>
      </c>
      <c r="BE206" s="31" t="str">
        <f t="shared" si="230"/>
        <v/>
      </c>
      <c r="BF206" s="251" t="str">
        <f>IF($B206="","",$AO206*ABS($AF206-BC206)/Air!$M$8)</f>
        <v/>
      </c>
      <c r="BG206" s="31" t="str">
        <f t="shared" si="231"/>
        <v/>
      </c>
      <c r="BH206" s="252" t="str">
        <f t="shared" si="232"/>
        <v/>
      </c>
      <c r="BI206" s="32" t="str">
        <f>IF($B206="","",(($AF206-BC206)/ABS($AF206-BC206))*Air!$D$14*BH206/2*(($AF206-BC206)^2)*$AI206*$C206)</f>
        <v/>
      </c>
      <c r="BJ206" s="32" t="str">
        <f>IF($B206="","",(-BC206/ABS(BC206))*Air!$D$14*BE206/8*(BC206^2)*$AM206*$C206)</f>
        <v/>
      </c>
      <c r="BK206" s="32" t="str">
        <f>IF($B206="","",$AK206*$C206*$E206*Air!$D$14*Air!$I$10)</f>
        <v/>
      </c>
      <c r="BL206" s="32" t="str">
        <f t="shared" si="296"/>
        <v/>
      </c>
      <c r="BM206" s="32" t="str">
        <f t="shared" si="233"/>
        <v/>
      </c>
      <c r="BN206" s="32" t="str">
        <f t="shared" si="297"/>
        <v/>
      </c>
      <c r="BO206" s="254" t="str">
        <f t="shared" si="234"/>
        <v/>
      </c>
      <c r="BP206" s="243"/>
      <c r="BQ206" s="243"/>
      <c r="BR206" s="32" t="str">
        <f t="shared" si="235"/>
        <v/>
      </c>
      <c r="BS206" s="243" t="str">
        <f t="shared" si="236"/>
        <v/>
      </c>
      <c r="BT206" s="243" t="str">
        <f>IF($B206="","",IF(BO206="out",-(BS206*$I206*(2*ABS(BR206)/Air!$D$14)^0.5),(BS206*$I206*(2*ABS(BR206)/Air!$C$14)^0.5)))</f>
        <v/>
      </c>
      <c r="BU206" s="32" t="str">
        <f t="shared" si="237"/>
        <v/>
      </c>
      <c r="BV206" s="217" t="str">
        <f t="shared" si="298"/>
        <v/>
      </c>
      <c r="BW206" s="31" t="str">
        <f t="shared" si="238"/>
        <v/>
      </c>
      <c r="BX206" s="251" t="str">
        <f>IF($B206="","",$AO206*ABS(BW206)/Air!$M$8)</f>
        <v/>
      </c>
      <c r="BY206" s="31" t="str">
        <f t="shared" si="239"/>
        <v/>
      </c>
      <c r="BZ206" s="251" t="str">
        <f>IF($B206="","",$AO206*ABS($AF206-BW206)/Air!$M$8)</f>
        <v/>
      </c>
      <c r="CA206" s="31" t="str">
        <f t="shared" si="240"/>
        <v/>
      </c>
      <c r="CB206" s="31" t="str">
        <f t="shared" si="241"/>
        <v/>
      </c>
      <c r="CC206" s="32" t="str">
        <f>IF($B206="","",(($AF206-BW206)/ABS($AF206-BW206))*Air!$D$14*CB206/2*(($AF206-BW206)^2)*$AI206*$C206)</f>
        <v/>
      </c>
      <c r="CD206" s="32" t="str">
        <f>IF($B206="","",(-BW206/ABS(BW206))*Air!$D$14*BY206/8*(BW206^2)*$AM206*$C206)</f>
        <v/>
      </c>
      <c r="CE206" s="32" t="str">
        <f>IF($B206="","",$AK206*$C206*$E206*Air!$D$14*Air!$I$10)</f>
        <v/>
      </c>
      <c r="CF206" s="32" t="str">
        <f t="shared" si="299"/>
        <v/>
      </c>
      <c r="CG206" s="32" t="str">
        <f t="shared" si="242"/>
        <v/>
      </c>
      <c r="CH206" s="32" t="str">
        <f t="shared" si="300"/>
        <v/>
      </c>
      <c r="CI206" s="254" t="str">
        <f t="shared" si="243"/>
        <v/>
      </c>
      <c r="CJ206" s="243"/>
      <c r="CK206" s="243"/>
      <c r="CL206" s="32" t="str">
        <f t="shared" si="244"/>
        <v/>
      </c>
      <c r="CM206" s="243" t="str">
        <f t="shared" si="245"/>
        <v/>
      </c>
      <c r="CN206" s="243" t="str">
        <f>IF($B206="","",IF(CI206="out",-(CM206*$I206*(2*ABS(CL206)/Air!$D$14)^0.5),(CM206*$I206*(2*ABS(CL206)/Air!$C$14)^0.5)))</f>
        <v/>
      </c>
      <c r="CO206" s="32" t="str">
        <f t="shared" si="246"/>
        <v/>
      </c>
      <c r="CP206" s="217" t="str">
        <f t="shared" si="301"/>
        <v/>
      </c>
      <c r="CQ206" s="31" t="str">
        <f t="shared" si="247"/>
        <v/>
      </c>
      <c r="CR206" s="251" t="str">
        <f>IF($B206="","",$AO206*ABS(CQ206)/Air!$M$8)</f>
        <v/>
      </c>
      <c r="CS206" s="31" t="str">
        <f t="shared" si="248"/>
        <v/>
      </c>
      <c r="CT206" s="251" t="str">
        <f>IF($B206="","",$AO206*ABS($AF206-CQ206)/Air!$M$8)</f>
        <v/>
      </c>
      <c r="CU206" s="31" t="str">
        <f t="shared" si="249"/>
        <v/>
      </c>
      <c r="CV206" s="31" t="str">
        <f t="shared" si="250"/>
        <v/>
      </c>
      <c r="CW206" s="32" t="str">
        <f>IF($B206="","",(($AF206-CQ206)/ABS($AF206-CQ206))*Air!$D$14*CV206/2*(($AF206-CQ206)^2)*$AI206*$C206)</f>
        <v/>
      </c>
      <c r="CX206" s="32" t="str">
        <f>IF($B206="","",(-CQ206/ABS(CQ206))*Air!$D$14*CS206/8*(CQ206^2)*$AM206*$C206)</f>
        <v/>
      </c>
      <c r="CY206" s="32" t="str">
        <f>IF($B206="","",$AK206*$C206*$E206*Air!$D$14*Air!$I$10)</f>
        <v/>
      </c>
      <c r="CZ206" s="32" t="str">
        <f t="shared" si="302"/>
        <v/>
      </c>
      <c r="DA206" s="32" t="str">
        <f t="shared" si="251"/>
        <v/>
      </c>
      <c r="DB206" s="32" t="str">
        <f t="shared" si="303"/>
        <v/>
      </c>
      <c r="DC206" s="254" t="str">
        <f t="shared" si="252"/>
        <v/>
      </c>
      <c r="DD206" s="243"/>
      <c r="DE206" s="243"/>
      <c r="DF206" s="32" t="str">
        <f t="shared" si="253"/>
        <v/>
      </c>
      <c r="DG206" s="243" t="str">
        <f t="shared" si="254"/>
        <v/>
      </c>
      <c r="DH206" s="243" t="str">
        <f>IF($B206="","",IF(DC206="out",-(DG206*$I206*(2*ABS(DF206)/Air!$D$14)^0.5),(DG206*$I206*(2*ABS(DF206)/Air!$C$14)^0.5)))</f>
        <v/>
      </c>
      <c r="DI206" s="32" t="str">
        <f t="shared" si="255"/>
        <v/>
      </c>
      <c r="DJ206" s="217" t="str">
        <f t="shared" si="304"/>
        <v/>
      </c>
      <c r="DK206" s="31" t="str">
        <f t="shared" si="256"/>
        <v/>
      </c>
      <c r="DL206" s="251" t="str">
        <f>IF($B206="","",$AO206*ABS(DK206)/Air!$M$8)</f>
        <v/>
      </c>
      <c r="DM206" s="31" t="str">
        <f t="shared" si="257"/>
        <v/>
      </c>
      <c r="DN206" s="251" t="str">
        <f>IF($B206="","",$AO206*ABS($AF206-DK206)/Air!$M$8)</f>
        <v/>
      </c>
      <c r="DO206" s="31" t="str">
        <f t="shared" si="258"/>
        <v/>
      </c>
      <c r="DP206" s="31" t="str">
        <f t="shared" si="259"/>
        <v/>
      </c>
      <c r="DQ206" s="32" t="str">
        <f>IF($B206="","",(($AF206-DK206)/ABS($AF206-DK206))*Air!$D$14*DP206/2*(($AF206-DK206)^2)*$AI206*$C206)</f>
        <v/>
      </c>
      <c r="DR206" s="32" t="str">
        <f>IF($B206="","",(-DK206/ABS(DK206))*Air!$D$14*DM206/8*(DK206^2)*$AM206*$C206)</f>
        <v/>
      </c>
      <c r="DS206" s="32" t="str">
        <f>IF($B206="","",$AK206*$C206*$E206*Air!$D$14*Air!$I$10)</f>
        <v/>
      </c>
      <c r="DT206" s="32" t="str">
        <f t="shared" si="305"/>
        <v/>
      </c>
      <c r="DU206" s="32" t="str">
        <f t="shared" si="260"/>
        <v/>
      </c>
      <c r="DV206" s="32" t="str">
        <f t="shared" si="306"/>
        <v/>
      </c>
      <c r="DW206" s="254" t="str">
        <f t="shared" si="261"/>
        <v/>
      </c>
      <c r="DX206" s="243"/>
      <c r="DY206" s="243"/>
      <c r="DZ206" s="32" t="str">
        <f t="shared" si="262"/>
        <v/>
      </c>
      <c r="EA206" s="243" t="str">
        <f t="shared" si="263"/>
        <v/>
      </c>
      <c r="EB206" s="243" t="str">
        <f>IF($B206="","",IF(DW206="out",-(EA206*$I206*(2*ABS(DZ206)/Air!$D$14)^0.5),(EA206*$I206*(2*ABS(DZ206)/Air!$C$14)^0.5)))</f>
        <v/>
      </c>
      <c r="EC206" s="32" t="str">
        <f t="shared" si="264"/>
        <v/>
      </c>
      <c r="ED206" s="217" t="str">
        <f t="shared" si="307"/>
        <v/>
      </c>
      <c r="EE206" s="31" t="str">
        <f t="shared" si="265"/>
        <v/>
      </c>
      <c r="EF206" s="251" t="str">
        <f>IF($B206="","",$AO206*ABS(EE206)/Air!$M$8)</f>
        <v/>
      </c>
      <c r="EG206" s="31" t="str">
        <f t="shared" si="266"/>
        <v/>
      </c>
      <c r="EH206" s="251" t="str">
        <f>IF($B206="","",$AO206*ABS($AF206-EE206)/Air!$M$8)</f>
        <v/>
      </c>
      <c r="EI206" s="31" t="str">
        <f t="shared" si="267"/>
        <v/>
      </c>
      <c r="EJ206" s="31" t="str">
        <f t="shared" si="268"/>
        <v/>
      </c>
      <c r="EK206" s="32" t="str">
        <f>IF($B206="","",(($AF206-EE206)/ABS($AF206-EE206))*Air!$D$14*EJ206/2*(($AF206-EE206)^2)*$AI206*$C206)</f>
        <v/>
      </c>
      <c r="EL206" s="32" t="str">
        <f>IF($B206="","",(-EE206/ABS(EE206))*Air!$D$14*EG206/8*(EE206^2)*$AM206*$C206)</f>
        <v/>
      </c>
      <c r="EM206" s="32" t="str">
        <f>IF($B206="","",$AK206*$C206*$E206*Air!$D$14*Air!$I$10)</f>
        <v/>
      </c>
      <c r="EN206" s="32" t="str">
        <f t="shared" si="308"/>
        <v/>
      </c>
      <c r="EO206" s="32" t="str">
        <f t="shared" si="269"/>
        <v/>
      </c>
      <c r="EP206" s="32" t="str">
        <f t="shared" si="309"/>
        <v/>
      </c>
      <c r="EQ206" s="254" t="str">
        <f t="shared" si="270"/>
        <v/>
      </c>
      <c r="ER206" s="243"/>
      <c r="ES206" s="243"/>
      <c r="ET206" s="32" t="str">
        <f t="shared" si="271"/>
        <v/>
      </c>
      <c r="EU206" s="243" t="str">
        <f t="shared" si="272"/>
        <v/>
      </c>
      <c r="EV206" s="243" t="str">
        <f>IF($B206="","",IF(EQ206="out",-(EU206*$I206*(2*ABS(ET206)/Air!$D$14)^0.5),(EU206*$I206*(2*ABS(ET206)/Air!$C$14)^0.5)))</f>
        <v/>
      </c>
      <c r="EW206" s="32" t="str">
        <f t="shared" si="273"/>
        <v/>
      </c>
      <c r="EX206" s="259" t="str">
        <f t="shared" si="310"/>
        <v/>
      </c>
    </row>
    <row r="207" spans="1:154" customFormat="1" x14ac:dyDescent="0.2">
      <c r="A207" s="61"/>
      <c r="B207" s="247"/>
      <c r="C207" s="247"/>
      <c r="D207" s="247"/>
      <c r="E207" s="247"/>
      <c r="F207" s="247"/>
      <c r="G207" s="239"/>
      <c r="H207" s="239"/>
      <c r="I207" s="239"/>
      <c r="J207" s="239"/>
      <c r="K207" s="239"/>
      <c r="L207" s="62"/>
      <c r="M207" s="247"/>
      <c r="N207" s="247"/>
      <c r="O207" s="63"/>
      <c r="P207" s="92" t="str">
        <f t="shared" si="274"/>
        <v/>
      </c>
      <c r="Q207" s="93" t="str">
        <f t="shared" si="227"/>
        <v/>
      </c>
      <c r="R207" s="99" t="str">
        <f t="shared" si="275"/>
        <v/>
      </c>
      <c r="S207" s="100" t="str">
        <f t="shared" si="276"/>
        <v/>
      </c>
      <c r="T207" s="95" t="str">
        <f t="shared" si="277"/>
        <v/>
      </c>
      <c r="U207" s="231"/>
      <c r="V207" s="124" t="str">
        <f t="shared" si="278"/>
        <v/>
      </c>
      <c r="W207" s="125" t="str">
        <f t="shared" si="222"/>
        <v/>
      </c>
      <c r="X207" s="126" t="str">
        <f t="shared" si="279"/>
        <v/>
      </c>
      <c r="Y207" s="126" t="str">
        <f>IF($B207="","",VLOOKUP(X207,Depth!$A$4:$B$1004,2,1))</f>
        <v/>
      </c>
      <c r="Z207" s="127" t="str">
        <f t="shared" si="223"/>
        <v/>
      </c>
      <c r="AA207" s="128" t="str">
        <f t="shared" si="224"/>
        <v/>
      </c>
      <c r="AB207" s="129" t="str">
        <f t="shared" si="280"/>
        <v/>
      </c>
      <c r="AC207" s="129" t="str">
        <f t="shared" si="225"/>
        <v/>
      </c>
      <c r="AD207" s="31" t="str">
        <f t="shared" si="281"/>
        <v/>
      </c>
      <c r="AE207" s="128" t="str">
        <f t="shared" si="282"/>
        <v/>
      </c>
      <c r="AF207" s="130" t="str">
        <f t="shared" si="283"/>
        <v/>
      </c>
      <c r="AG207" s="122" t="str">
        <f t="shared" si="284"/>
        <v/>
      </c>
      <c r="AH207" s="131" t="str">
        <f t="shared" si="226"/>
        <v/>
      </c>
      <c r="AI207" s="132" t="str">
        <f t="shared" si="285"/>
        <v/>
      </c>
      <c r="AJ207" s="128"/>
      <c r="AK207" s="159" t="str">
        <f t="shared" si="286"/>
        <v/>
      </c>
      <c r="AL207" s="128" t="str">
        <f t="shared" si="287"/>
        <v/>
      </c>
      <c r="AM207" s="128" t="str">
        <f t="shared" si="288"/>
        <v/>
      </c>
      <c r="AN207" s="128" t="str">
        <f t="shared" si="289"/>
        <v/>
      </c>
      <c r="AO207" s="128" t="str">
        <f t="shared" si="228"/>
        <v/>
      </c>
      <c r="AP207" s="160" t="str">
        <f t="shared" si="290"/>
        <v/>
      </c>
      <c r="AQ207" s="31"/>
      <c r="AR207" s="174" t="str">
        <f>IF($B207="","",Air!$C$17*((J207-K207)/10)^Air!$C$28)</f>
        <v/>
      </c>
      <c r="AS207" s="36" t="str">
        <f>IF($B207="","",IF(E$8=B207,E$7,Air!$C$14/2*AR207^2))</f>
        <v/>
      </c>
      <c r="AT207" s="32" t="str">
        <f t="shared" si="291"/>
        <v/>
      </c>
      <c r="AU207" s="32" t="str">
        <f t="shared" si="292"/>
        <v/>
      </c>
      <c r="AV207" s="32" t="str">
        <f>IF($B207="","",Air!$I$11-AU207*Air!$C$14*Air!$I$10-AS207)</f>
        <v/>
      </c>
      <c r="AW207" s="175" t="str">
        <f t="shared" si="293"/>
        <v/>
      </c>
      <c r="AX207" s="175" t="str">
        <f>IF($B207="","",AW207*Air!$C$14*Air!$I$10)</f>
        <v/>
      </c>
      <c r="AY207" s="176" t="str">
        <f>IF($B207="","",AW207*Air!$D$14*Air!$I$10)</f>
        <v/>
      </c>
      <c r="AZ207" s="62"/>
      <c r="BA207" s="250" t="str">
        <f t="shared" si="229"/>
        <v/>
      </c>
      <c r="BB207" s="128" t="str">
        <f t="shared" si="294"/>
        <v/>
      </c>
      <c r="BC207" s="31" t="str">
        <f t="shared" si="295"/>
        <v/>
      </c>
      <c r="BD207" s="251" t="str">
        <f>IF($B207="","",$AO207*ABS(BC207)/Air!$M$8)</f>
        <v/>
      </c>
      <c r="BE207" s="31" t="str">
        <f t="shared" si="230"/>
        <v/>
      </c>
      <c r="BF207" s="251" t="str">
        <f>IF($B207="","",$AO207*ABS($AF207-BC207)/Air!$M$8)</f>
        <v/>
      </c>
      <c r="BG207" s="31" t="str">
        <f t="shared" si="231"/>
        <v/>
      </c>
      <c r="BH207" s="252" t="str">
        <f t="shared" si="232"/>
        <v/>
      </c>
      <c r="BI207" s="32" t="str">
        <f>IF($B207="","",(($AF207-BC207)/ABS($AF207-BC207))*Air!$D$14*BH207/2*(($AF207-BC207)^2)*$AI207*$C207)</f>
        <v/>
      </c>
      <c r="BJ207" s="32" t="str">
        <f>IF($B207="","",(-BC207/ABS(BC207))*Air!$D$14*BE207/8*(BC207^2)*$AM207*$C207)</f>
        <v/>
      </c>
      <c r="BK207" s="32" t="str">
        <f>IF($B207="","",$AK207*$C207*$E207*Air!$D$14*Air!$I$10)</f>
        <v/>
      </c>
      <c r="BL207" s="32" t="str">
        <f t="shared" si="296"/>
        <v/>
      </c>
      <c r="BM207" s="32" t="str">
        <f t="shared" si="233"/>
        <v/>
      </c>
      <c r="BN207" s="32" t="str">
        <f t="shared" si="297"/>
        <v/>
      </c>
      <c r="BO207" s="254" t="str">
        <f t="shared" si="234"/>
        <v/>
      </c>
      <c r="BP207" s="243"/>
      <c r="BQ207" s="243"/>
      <c r="BR207" s="32" t="str">
        <f t="shared" si="235"/>
        <v/>
      </c>
      <c r="BS207" s="243" t="str">
        <f t="shared" si="236"/>
        <v/>
      </c>
      <c r="BT207" s="243" t="str">
        <f>IF($B207="","",IF(BO207="out",-(BS207*$I207*(2*ABS(BR207)/Air!$D$14)^0.5),(BS207*$I207*(2*ABS(BR207)/Air!$C$14)^0.5)))</f>
        <v/>
      </c>
      <c r="BU207" s="32" t="str">
        <f t="shared" si="237"/>
        <v/>
      </c>
      <c r="BV207" s="217" t="str">
        <f t="shared" si="298"/>
        <v/>
      </c>
      <c r="BW207" s="31" t="str">
        <f t="shared" si="238"/>
        <v/>
      </c>
      <c r="BX207" s="251" t="str">
        <f>IF($B207="","",$AO207*ABS(BW207)/Air!$M$8)</f>
        <v/>
      </c>
      <c r="BY207" s="31" t="str">
        <f t="shared" si="239"/>
        <v/>
      </c>
      <c r="BZ207" s="251" t="str">
        <f>IF($B207="","",$AO207*ABS($AF207-BW207)/Air!$M$8)</f>
        <v/>
      </c>
      <c r="CA207" s="31" t="str">
        <f t="shared" si="240"/>
        <v/>
      </c>
      <c r="CB207" s="31" t="str">
        <f t="shared" si="241"/>
        <v/>
      </c>
      <c r="CC207" s="32" t="str">
        <f>IF($B207="","",(($AF207-BW207)/ABS($AF207-BW207))*Air!$D$14*CB207/2*(($AF207-BW207)^2)*$AI207*$C207)</f>
        <v/>
      </c>
      <c r="CD207" s="32" t="str">
        <f>IF($B207="","",(-BW207/ABS(BW207))*Air!$D$14*BY207/8*(BW207^2)*$AM207*$C207)</f>
        <v/>
      </c>
      <c r="CE207" s="32" t="str">
        <f>IF($B207="","",$AK207*$C207*$E207*Air!$D$14*Air!$I$10)</f>
        <v/>
      </c>
      <c r="CF207" s="32" t="str">
        <f t="shared" si="299"/>
        <v/>
      </c>
      <c r="CG207" s="32" t="str">
        <f t="shared" si="242"/>
        <v/>
      </c>
      <c r="CH207" s="32" t="str">
        <f t="shared" si="300"/>
        <v/>
      </c>
      <c r="CI207" s="254" t="str">
        <f t="shared" si="243"/>
        <v/>
      </c>
      <c r="CJ207" s="243"/>
      <c r="CK207" s="243"/>
      <c r="CL207" s="32" t="str">
        <f t="shared" si="244"/>
        <v/>
      </c>
      <c r="CM207" s="243" t="str">
        <f t="shared" si="245"/>
        <v/>
      </c>
      <c r="CN207" s="243" t="str">
        <f>IF($B207="","",IF(CI207="out",-(CM207*$I207*(2*ABS(CL207)/Air!$D$14)^0.5),(CM207*$I207*(2*ABS(CL207)/Air!$C$14)^0.5)))</f>
        <v/>
      </c>
      <c r="CO207" s="32" t="str">
        <f t="shared" si="246"/>
        <v/>
      </c>
      <c r="CP207" s="217" t="str">
        <f t="shared" si="301"/>
        <v/>
      </c>
      <c r="CQ207" s="31" t="str">
        <f t="shared" si="247"/>
        <v/>
      </c>
      <c r="CR207" s="251" t="str">
        <f>IF($B207="","",$AO207*ABS(CQ207)/Air!$M$8)</f>
        <v/>
      </c>
      <c r="CS207" s="31" t="str">
        <f t="shared" si="248"/>
        <v/>
      </c>
      <c r="CT207" s="251" t="str">
        <f>IF($B207="","",$AO207*ABS($AF207-CQ207)/Air!$M$8)</f>
        <v/>
      </c>
      <c r="CU207" s="31" t="str">
        <f t="shared" si="249"/>
        <v/>
      </c>
      <c r="CV207" s="31" t="str">
        <f t="shared" si="250"/>
        <v/>
      </c>
      <c r="CW207" s="32" t="str">
        <f>IF($B207="","",(($AF207-CQ207)/ABS($AF207-CQ207))*Air!$D$14*CV207/2*(($AF207-CQ207)^2)*$AI207*$C207)</f>
        <v/>
      </c>
      <c r="CX207" s="32" t="str">
        <f>IF($B207="","",(-CQ207/ABS(CQ207))*Air!$D$14*CS207/8*(CQ207^2)*$AM207*$C207)</f>
        <v/>
      </c>
      <c r="CY207" s="32" t="str">
        <f>IF($B207="","",$AK207*$C207*$E207*Air!$D$14*Air!$I$10)</f>
        <v/>
      </c>
      <c r="CZ207" s="32" t="str">
        <f t="shared" si="302"/>
        <v/>
      </c>
      <c r="DA207" s="32" t="str">
        <f t="shared" si="251"/>
        <v/>
      </c>
      <c r="DB207" s="32" t="str">
        <f t="shared" si="303"/>
        <v/>
      </c>
      <c r="DC207" s="254" t="str">
        <f t="shared" si="252"/>
        <v/>
      </c>
      <c r="DD207" s="243"/>
      <c r="DE207" s="243"/>
      <c r="DF207" s="32" t="str">
        <f t="shared" si="253"/>
        <v/>
      </c>
      <c r="DG207" s="243" t="str">
        <f t="shared" si="254"/>
        <v/>
      </c>
      <c r="DH207" s="243" t="str">
        <f>IF($B207="","",IF(DC207="out",-(DG207*$I207*(2*ABS(DF207)/Air!$D$14)^0.5),(DG207*$I207*(2*ABS(DF207)/Air!$C$14)^0.5)))</f>
        <v/>
      </c>
      <c r="DI207" s="32" t="str">
        <f t="shared" si="255"/>
        <v/>
      </c>
      <c r="DJ207" s="217" t="str">
        <f t="shared" si="304"/>
        <v/>
      </c>
      <c r="DK207" s="31" t="str">
        <f t="shared" si="256"/>
        <v/>
      </c>
      <c r="DL207" s="251" t="str">
        <f>IF($B207="","",$AO207*ABS(DK207)/Air!$M$8)</f>
        <v/>
      </c>
      <c r="DM207" s="31" t="str">
        <f t="shared" si="257"/>
        <v/>
      </c>
      <c r="DN207" s="251" t="str">
        <f>IF($B207="","",$AO207*ABS($AF207-DK207)/Air!$M$8)</f>
        <v/>
      </c>
      <c r="DO207" s="31" t="str">
        <f t="shared" si="258"/>
        <v/>
      </c>
      <c r="DP207" s="31" t="str">
        <f t="shared" si="259"/>
        <v/>
      </c>
      <c r="DQ207" s="32" t="str">
        <f>IF($B207="","",(($AF207-DK207)/ABS($AF207-DK207))*Air!$D$14*DP207/2*(($AF207-DK207)^2)*$AI207*$C207)</f>
        <v/>
      </c>
      <c r="DR207" s="32" t="str">
        <f>IF($B207="","",(-DK207/ABS(DK207))*Air!$D$14*DM207/8*(DK207^2)*$AM207*$C207)</f>
        <v/>
      </c>
      <c r="DS207" s="32" t="str">
        <f>IF($B207="","",$AK207*$C207*$E207*Air!$D$14*Air!$I$10)</f>
        <v/>
      </c>
      <c r="DT207" s="32" t="str">
        <f t="shared" si="305"/>
        <v/>
      </c>
      <c r="DU207" s="32" t="str">
        <f t="shared" si="260"/>
        <v/>
      </c>
      <c r="DV207" s="32" t="str">
        <f t="shared" si="306"/>
        <v/>
      </c>
      <c r="DW207" s="254" t="str">
        <f t="shared" si="261"/>
        <v/>
      </c>
      <c r="DX207" s="243"/>
      <c r="DY207" s="243"/>
      <c r="DZ207" s="32" t="str">
        <f t="shared" si="262"/>
        <v/>
      </c>
      <c r="EA207" s="243" t="str">
        <f t="shared" si="263"/>
        <v/>
      </c>
      <c r="EB207" s="243" t="str">
        <f>IF($B207="","",IF(DW207="out",-(EA207*$I207*(2*ABS(DZ207)/Air!$D$14)^0.5),(EA207*$I207*(2*ABS(DZ207)/Air!$C$14)^0.5)))</f>
        <v/>
      </c>
      <c r="EC207" s="32" t="str">
        <f t="shared" si="264"/>
        <v/>
      </c>
      <c r="ED207" s="217" t="str">
        <f t="shared" si="307"/>
        <v/>
      </c>
      <c r="EE207" s="31" t="str">
        <f t="shared" si="265"/>
        <v/>
      </c>
      <c r="EF207" s="251" t="str">
        <f>IF($B207="","",$AO207*ABS(EE207)/Air!$M$8)</f>
        <v/>
      </c>
      <c r="EG207" s="31" t="str">
        <f t="shared" si="266"/>
        <v/>
      </c>
      <c r="EH207" s="251" t="str">
        <f>IF($B207="","",$AO207*ABS($AF207-EE207)/Air!$M$8)</f>
        <v/>
      </c>
      <c r="EI207" s="31" t="str">
        <f t="shared" si="267"/>
        <v/>
      </c>
      <c r="EJ207" s="31" t="str">
        <f t="shared" si="268"/>
        <v/>
      </c>
      <c r="EK207" s="32" t="str">
        <f>IF($B207="","",(($AF207-EE207)/ABS($AF207-EE207))*Air!$D$14*EJ207/2*(($AF207-EE207)^2)*$AI207*$C207)</f>
        <v/>
      </c>
      <c r="EL207" s="32" t="str">
        <f>IF($B207="","",(-EE207/ABS(EE207))*Air!$D$14*EG207/8*(EE207^2)*$AM207*$C207)</f>
        <v/>
      </c>
      <c r="EM207" s="32" t="str">
        <f>IF($B207="","",$AK207*$C207*$E207*Air!$D$14*Air!$I$10)</f>
        <v/>
      </c>
      <c r="EN207" s="32" t="str">
        <f t="shared" si="308"/>
        <v/>
      </c>
      <c r="EO207" s="32" t="str">
        <f t="shared" si="269"/>
        <v/>
      </c>
      <c r="EP207" s="32" t="str">
        <f t="shared" si="309"/>
        <v/>
      </c>
      <c r="EQ207" s="254" t="str">
        <f t="shared" si="270"/>
        <v/>
      </c>
      <c r="ER207" s="243"/>
      <c r="ES207" s="243"/>
      <c r="ET207" s="32" t="str">
        <f t="shared" si="271"/>
        <v/>
      </c>
      <c r="EU207" s="243" t="str">
        <f t="shared" si="272"/>
        <v/>
      </c>
      <c r="EV207" s="243" t="str">
        <f>IF($B207="","",IF(EQ207="out",-(EU207*$I207*(2*ABS(ET207)/Air!$D$14)^0.5),(EU207*$I207*(2*ABS(ET207)/Air!$C$14)^0.5)))</f>
        <v/>
      </c>
      <c r="EW207" s="32" t="str">
        <f t="shared" si="273"/>
        <v/>
      </c>
      <c r="EX207" s="259" t="str">
        <f t="shared" si="310"/>
        <v/>
      </c>
    </row>
    <row r="208" spans="1:154" customFormat="1" x14ac:dyDescent="0.2">
      <c r="A208" s="61"/>
      <c r="B208" s="247"/>
      <c r="C208" s="247"/>
      <c r="D208" s="247"/>
      <c r="E208" s="247"/>
      <c r="F208" s="247"/>
      <c r="G208" s="239"/>
      <c r="H208" s="239"/>
      <c r="I208" s="239"/>
      <c r="J208" s="239"/>
      <c r="K208" s="239"/>
      <c r="L208" s="62"/>
      <c r="M208" s="247"/>
      <c r="N208" s="247"/>
      <c r="O208" s="63"/>
      <c r="P208" s="92" t="str">
        <f t="shared" si="274"/>
        <v/>
      </c>
      <c r="Q208" s="93" t="str">
        <f t="shared" si="227"/>
        <v/>
      </c>
      <c r="R208" s="99" t="str">
        <f t="shared" si="275"/>
        <v/>
      </c>
      <c r="S208" s="100" t="str">
        <f t="shared" si="276"/>
        <v/>
      </c>
      <c r="T208" s="95" t="str">
        <f t="shared" si="277"/>
        <v/>
      </c>
      <c r="U208" s="231"/>
      <c r="V208" s="124" t="str">
        <f t="shared" si="278"/>
        <v/>
      </c>
      <c r="W208" s="125" t="str">
        <f t="shared" ref="W208:W271" si="311">IF($B208="","",(1/$F208)*(PI()*($D208^2)/4)*(($D208/4)^(2/3))*($E208^0.5))</f>
        <v/>
      </c>
      <c r="X208" s="126" t="str">
        <f t="shared" si="279"/>
        <v/>
      </c>
      <c r="Y208" s="126" t="str">
        <f>IF($B208="","",VLOOKUP(X208,Depth!$A$4:$B$1004,2,1))</f>
        <v/>
      </c>
      <c r="Z208" s="127" t="str">
        <f t="shared" ref="Z208:Z271" si="312">IF($B208="","",Y208*$D208)</f>
        <v/>
      </c>
      <c r="AA208" s="128" t="str">
        <f t="shared" ref="AA208:AA271" si="313">IF(AND(NOT(Z208=""),Z209=""),Z208,"")</f>
        <v/>
      </c>
      <c r="AB208" s="129" t="str">
        <f t="shared" si="280"/>
        <v/>
      </c>
      <c r="AC208" s="129" t="str">
        <f t="shared" ref="AC208:AC271" si="314">IF($B208="","",AB208/PI()*(PI()*($D208^2)/4))</f>
        <v/>
      </c>
      <c r="AD208" s="31" t="str">
        <f t="shared" si="281"/>
        <v/>
      </c>
      <c r="AE208" s="128" t="str">
        <f t="shared" si="282"/>
        <v/>
      </c>
      <c r="AF208" s="130" t="str">
        <f t="shared" si="283"/>
        <v/>
      </c>
      <c r="AG208" s="122" t="str">
        <f t="shared" si="284"/>
        <v/>
      </c>
      <c r="AH208" s="131" t="str">
        <f t="shared" ref="AH208:AH271" si="315">IF($B208="","",(AG208-$V208)/$V208)</f>
        <v/>
      </c>
      <c r="AI208" s="132" t="str">
        <f t="shared" si="285"/>
        <v/>
      </c>
      <c r="AJ208" s="128"/>
      <c r="AK208" s="159" t="str">
        <f t="shared" si="286"/>
        <v/>
      </c>
      <c r="AL208" s="128" t="str">
        <f t="shared" si="287"/>
        <v/>
      </c>
      <c r="AM208" s="128" t="str">
        <f t="shared" si="288"/>
        <v/>
      </c>
      <c r="AN208" s="128" t="str">
        <f t="shared" si="289"/>
        <v/>
      </c>
      <c r="AO208" s="128" t="str">
        <f t="shared" si="228"/>
        <v/>
      </c>
      <c r="AP208" s="160" t="str">
        <f t="shared" si="290"/>
        <v/>
      </c>
      <c r="AQ208" s="31"/>
      <c r="AR208" s="174" t="str">
        <f>IF($B208="","",Air!$C$17*((J208-K208)/10)^Air!$C$28)</f>
        <v/>
      </c>
      <c r="AS208" s="36" t="str">
        <f>IF($B208="","",IF(E$8=B208,E$7,Air!$C$14/2*AR208^2))</f>
        <v/>
      </c>
      <c r="AT208" s="32" t="str">
        <f t="shared" si="291"/>
        <v/>
      </c>
      <c r="AU208" s="32" t="str">
        <f t="shared" si="292"/>
        <v/>
      </c>
      <c r="AV208" s="32" t="str">
        <f>IF($B208="","",Air!$I$11-AU208*Air!$C$14*Air!$I$10-AS208)</f>
        <v/>
      </c>
      <c r="AW208" s="175" t="str">
        <f t="shared" si="293"/>
        <v/>
      </c>
      <c r="AX208" s="175" t="str">
        <f>IF($B208="","",AW208*Air!$C$14*Air!$I$10)</f>
        <v/>
      </c>
      <c r="AY208" s="176" t="str">
        <f>IF($B208="","",AW208*Air!$D$14*Air!$I$10)</f>
        <v/>
      </c>
      <c r="AZ208" s="62"/>
      <c r="BA208" s="250" t="str">
        <f t="shared" si="229"/>
        <v/>
      </c>
      <c r="BB208" s="128" t="str">
        <f t="shared" si="294"/>
        <v/>
      </c>
      <c r="BC208" s="31" t="str">
        <f t="shared" si="295"/>
        <v/>
      </c>
      <c r="BD208" s="251" t="str">
        <f>IF($B208="","",$AO208*ABS(BC208)/Air!$M$8)</f>
        <v/>
      </c>
      <c r="BE208" s="31" t="str">
        <f t="shared" si="230"/>
        <v/>
      </c>
      <c r="BF208" s="251" t="str">
        <f>IF($B208="","",$AO208*ABS($AF208-BC208)/Air!$M$8)</f>
        <v/>
      </c>
      <c r="BG208" s="31" t="str">
        <f t="shared" si="231"/>
        <v/>
      </c>
      <c r="BH208" s="252" t="str">
        <f t="shared" si="232"/>
        <v/>
      </c>
      <c r="BI208" s="32" t="str">
        <f>IF($B208="","",(($AF208-BC208)/ABS($AF208-BC208))*Air!$D$14*BH208/2*(($AF208-BC208)^2)*$AI208*$C208)</f>
        <v/>
      </c>
      <c r="BJ208" s="32" t="str">
        <f>IF($B208="","",(-BC208/ABS(BC208))*Air!$D$14*BE208/8*(BC208^2)*$AM208*$C208)</f>
        <v/>
      </c>
      <c r="BK208" s="32" t="str">
        <f>IF($B208="","",$AK208*$C208*$E208*Air!$D$14*Air!$I$10)</f>
        <v/>
      </c>
      <c r="BL208" s="32" t="str">
        <f t="shared" si="296"/>
        <v/>
      </c>
      <c r="BM208" s="32" t="str">
        <f t="shared" si="233"/>
        <v/>
      </c>
      <c r="BN208" s="32" t="str">
        <f t="shared" si="297"/>
        <v/>
      </c>
      <c r="BO208" s="254" t="str">
        <f t="shared" si="234"/>
        <v/>
      </c>
      <c r="BP208" s="243"/>
      <c r="BQ208" s="243"/>
      <c r="BR208" s="32" t="str">
        <f t="shared" si="235"/>
        <v/>
      </c>
      <c r="BS208" s="243" t="str">
        <f t="shared" si="236"/>
        <v/>
      </c>
      <c r="BT208" s="243" t="str">
        <f>IF($B208="","",IF(BO208="out",-(BS208*$I208*(2*ABS(BR208)/Air!$D$14)^0.5),(BS208*$I208*(2*ABS(BR208)/Air!$C$14)^0.5)))</f>
        <v/>
      </c>
      <c r="BU208" s="32" t="str">
        <f t="shared" si="237"/>
        <v/>
      </c>
      <c r="BV208" s="217" t="str">
        <f t="shared" si="298"/>
        <v/>
      </c>
      <c r="BW208" s="31" t="str">
        <f t="shared" si="238"/>
        <v/>
      </c>
      <c r="BX208" s="251" t="str">
        <f>IF($B208="","",$AO208*ABS(BW208)/Air!$M$8)</f>
        <v/>
      </c>
      <c r="BY208" s="31" t="str">
        <f t="shared" si="239"/>
        <v/>
      </c>
      <c r="BZ208" s="251" t="str">
        <f>IF($B208="","",$AO208*ABS($AF208-BW208)/Air!$M$8)</f>
        <v/>
      </c>
      <c r="CA208" s="31" t="str">
        <f t="shared" si="240"/>
        <v/>
      </c>
      <c r="CB208" s="31" t="str">
        <f t="shared" si="241"/>
        <v/>
      </c>
      <c r="CC208" s="32" t="str">
        <f>IF($B208="","",(($AF208-BW208)/ABS($AF208-BW208))*Air!$D$14*CB208/2*(($AF208-BW208)^2)*$AI208*$C208)</f>
        <v/>
      </c>
      <c r="CD208" s="32" t="str">
        <f>IF($B208="","",(-BW208/ABS(BW208))*Air!$D$14*BY208/8*(BW208^2)*$AM208*$C208)</f>
        <v/>
      </c>
      <c r="CE208" s="32" t="str">
        <f>IF($B208="","",$AK208*$C208*$E208*Air!$D$14*Air!$I$10)</f>
        <v/>
      </c>
      <c r="CF208" s="32" t="str">
        <f t="shared" si="299"/>
        <v/>
      </c>
      <c r="CG208" s="32" t="str">
        <f t="shared" si="242"/>
        <v/>
      </c>
      <c r="CH208" s="32" t="str">
        <f t="shared" si="300"/>
        <v/>
      </c>
      <c r="CI208" s="254" t="str">
        <f t="shared" si="243"/>
        <v/>
      </c>
      <c r="CJ208" s="243"/>
      <c r="CK208" s="243"/>
      <c r="CL208" s="32" t="str">
        <f t="shared" si="244"/>
        <v/>
      </c>
      <c r="CM208" s="243" t="str">
        <f t="shared" si="245"/>
        <v/>
      </c>
      <c r="CN208" s="243" t="str">
        <f>IF($B208="","",IF(CI208="out",-(CM208*$I208*(2*ABS(CL208)/Air!$D$14)^0.5),(CM208*$I208*(2*ABS(CL208)/Air!$C$14)^0.5)))</f>
        <v/>
      </c>
      <c r="CO208" s="32" t="str">
        <f t="shared" si="246"/>
        <v/>
      </c>
      <c r="CP208" s="217" t="str">
        <f t="shared" si="301"/>
        <v/>
      </c>
      <c r="CQ208" s="31" t="str">
        <f t="shared" si="247"/>
        <v/>
      </c>
      <c r="CR208" s="251" t="str">
        <f>IF($B208="","",$AO208*ABS(CQ208)/Air!$M$8)</f>
        <v/>
      </c>
      <c r="CS208" s="31" t="str">
        <f t="shared" si="248"/>
        <v/>
      </c>
      <c r="CT208" s="251" t="str">
        <f>IF($B208="","",$AO208*ABS($AF208-CQ208)/Air!$M$8)</f>
        <v/>
      </c>
      <c r="CU208" s="31" t="str">
        <f t="shared" si="249"/>
        <v/>
      </c>
      <c r="CV208" s="31" t="str">
        <f t="shared" si="250"/>
        <v/>
      </c>
      <c r="CW208" s="32" t="str">
        <f>IF($B208="","",(($AF208-CQ208)/ABS($AF208-CQ208))*Air!$D$14*CV208/2*(($AF208-CQ208)^2)*$AI208*$C208)</f>
        <v/>
      </c>
      <c r="CX208" s="32" t="str">
        <f>IF($B208="","",(-CQ208/ABS(CQ208))*Air!$D$14*CS208/8*(CQ208^2)*$AM208*$C208)</f>
        <v/>
      </c>
      <c r="CY208" s="32" t="str">
        <f>IF($B208="","",$AK208*$C208*$E208*Air!$D$14*Air!$I$10)</f>
        <v/>
      </c>
      <c r="CZ208" s="32" t="str">
        <f t="shared" si="302"/>
        <v/>
      </c>
      <c r="DA208" s="32" t="str">
        <f t="shared" si="251"/>
        <v/>
      </c>
      <c r="DB208" s="32" t="str">
        <f t="shared" si="303"/>
        <v/>
      </c>
      <c r="DC208" s="254" t="str">
        <f t="shared" si="252"/>
        <v/>
      </c>
      <c r="DD208" s="243"/>
      <c r="DE208" s="243"/>
      <c r="DF208" s="32" t="str">
        <f t="shared" si="253"/>
        <v/>
      </c>
      <c r="DG208" s="243" t="str">
        <f t="shared" si="254"/>
        <v/>
      </c>
      <c r="DH208" s="243" t="str">
        <f>IF($B208="","",IF(DC208="out",-(DG208*$I208*(2*ABS(DF208)/Air!$D$14)^0.5),(DG208*$I208*(2*ABS(DF208)/Air!$C$14)^0.5)))</f>
        <v/>
      </c>
      <c r="DI208" s="32" t="str">
        <f t="shared" si="255"/>
        <v/>
      </c>
      <c r="DJ208" s="217" t="str">
        <f t="shared" si="304"/>
        <v/>
      </c>
      <c r="DK208" s="31" t="str">
        <f t="shared" si="256"/>
        <v/>
      </c>
      <c r="DL208" s="251" t="str">
        <f>IF($B208="","",$AO208*ABS(DK208)/Air!$M$8)</f>
        <v/>
      </c>
      <c r="DM208" s="31" t="str">
        <f t="shared" si="257"/>
        <v/>
      </c>
      <c r="DN208" s="251" t="str">
        <f>IF($B208="","",$AO208*ABS($AF208-DK208)/Air!$M$8)</f>
        <v/>
      </c>
      <c r="DO208" s="31" t="str">
        <f t="shared" si="258"/>
        <v/>
      </c>
      <c r="DP208" s="31" t="str">
        <f t="shared" si="259"/>
        <v/>
      </c>
      <c r="DQ208" s="32" t="str">
        <f>IF($B208="","",(($AF208-DK208)/ABS($AF208-DK208))*Air!$D$14*DP208/2*(($AF208-DK208)^2)*$AI208*$C208)</f>
        <v/>
      </c>
      <c r="DR208" s="32" t="str">
        <f>IF($B208="","",(-DK208/ABS(DK208))*Air!$D$14*DM208/8*(DK208^2)*$AM208*$C208)</f>
        <v/>
      </c>
      <c r="DS208" s="32" t="str">
        <f>IF($B208="","",$AK208*$C208*$E208*Air!$D$14*Air!$I$10)</f>
        <v/>
      </c>
      <c r="DT208" s="32" t="str">
        <f t="shared" si="305"/>
        <v/>
      </c>
      <c r="DU208" s="32" t="str">
        <f t="shared" si="260"/>
        <v/>
      </c>
      <c r="DV208" s="32" t="str">
        <f t="shared" si="306"/>
        <v/>
      </c>
      <c r="DW208" s="254" t="str">
        <f t="shared" si="261"/>
        <v/>
      </c>
      <c r="DX208" s="243"/>
      <c r="DY208" s="243"/>
      <c r="DZ208" s="32" t="str">
        <f t="shared" si="262"/>
        <v/>
      </c>
      <c r="EA208" s="243" t="str">
        <f t="shared" si="263"/>
        <v/>
      </c>
      <c r="EB208" s="243" t="str">
        <f>IF($B208="","",IF(DW208="out",-(EA208*$I208*(2*ABS(DZ208)/Air!$D$14)^0.5),(EA208*$I208*(2*ABS(DZ208)/Air!$C$14)^0.5)))</f>
        <v/>
      </c>
      <c r="EC208" s="32" t="str">
        <f t="shared" si="264"/>
        <v/>
      </c>
      <c r="ED208" s="217" t="str">
        <f t="shared" si="307"/>
        <v/>
      </c>
      <c r="EE208" s="31" t="str">
        <f t="shared" si="265"/>
        <v/>
      </c>
      <c r="EF208" s="251" t="str">
        <f>IF($B208="","",$AO208*ABS(EE208)/Air!$M$8)</f>
        <v/>
      </c>
      <c r="EG208" s="31" t="str">
        <f t="shared" si="266"/>
        <v/>
      </c>
      <c r="EH208" s="251" t="str">
        <f>IF($B208="","",$AO208*ABS($AF208-EE208)/Air!$M$8)</f>
        <v/>
      </c>
      <c r="EI208" s="31" t="str">
        <f t="shared" si="267"/>
        <v/>
      </c>
      <c r="EJ208" s="31" t="str">
        <f t="shared" si="268"/>
        <v/>
      </c>
      <c r="EK208" s="32" t="str">
        <f>IF($B208="","",(($AF208-EE208)/ABS($AF208-EE208))*Air!$D$14*EJ208/2*(($AF208-EE208)^2)*$AI208*$C208)</f>
        <v/>
      </c>
      <c r="EL208" s="32" t="str">
        <f>IF($B208="","",(-EE208/ABS(EE208))*Air!$D$14*EG208/8*(EE208^2)*$AM208*$C208)</f>
        <v/>
      </c>
      <c r="EM208" s="32" t="str">
        <f>IF($B208="","",$AK208*$C208*$E208*Air!$D$14*Air!$I$10)</f>
        <v/>
      </c>
      <c r="EN208" s="32" t="str">
        <f t="shared" si="308"/>
        <v/>
      </c>
      <c r="EO208" s="32" t="str">
        <f t="shared" si="269"/>
        <v/>
      </c>
      <c r="EP208" s="32" t="str">
        <f t="shared" si="309"/>
        <v/>
      </c>
      <c r="EQ208" s="254" t="str">
        <f t="shared" si="270"/>
        <v/>
      </c>
      <c r="ER208" s="243"/>
      <c r="ES208" s="243"/>
      <c r="ET208" s="32" t="str">
        <f t="shared" si="271"/>
        <v/>
      </c>
      <c r="EU208" s="243" t="str">
        <f t="shared" si="272"/>
        <v/>
      </c>
      <c r="EV208" s="243" t="str">
        <f>IF($B208="","",IF(EQ208="out",-(EU208*$I208*(2*ABS(ET208)/Air!$D$14)^0.5),(EU208*$I208*(2*ABS(ET208)/Air!$C$14)^0.5)))</f>
        <v/>
      </c>
      <c r="EW208" s="32" t="str">
        <f t="shared" si="273"/>
        <v/>
      </c>
      <c r="EX208" s="259" t="str">
        <f t="shared" si="310"/>
        <v/>
      </c>
    </row>
    <row r="209" spans="1:154" customFormat="1" x14ac:dyDescent="0.2">
      <c r="A209" s="61"/>
      <c r="B209" s="247"/>
      <c r="C209" s="247"/>
      <c r="D209" s="247"/>
      <c r="E209" s="247"/>
      <c r="F209" s="247"/>
      <c r="G209" s="239"/>
      <c r="H209" s="239"/>
      <c r="I209" s="239"/>
      <c r="J209" s="239"/>
      <c r="K209" s="239"/>
      <c r="L209" s="62"/>
      <c r="M209" s="247"/>
      <c r="N209" s="247"/>
      <c r="O209" s="63"/>
      <c r="P209" s="92" t="str">
        <f t="shared" si="274"/>
        <v/>
      </c>
      <c r="Q209" s="93" t="str">
        <f t="shared" ref="Q209:Q272" si="316">IF($B209="","",ET209)</f>
        <v/>
      </c>
      <c r="R209" s="99" t="str">
        <f t="shared" si="275"/>
        <v/>
      </c>
      <c r="S209" s="100" t="str">
        <f t="shared" si="276"/>
        <v/>
      </c>
      <c r="T209" s="95" t="str">
        <f t="shared" si="277"/>
        <v/>
      </c>
      <c r="U209" s="231"/>
      <c r="V209" s="124" t="str">
        <f t="shared" si="278"/>
        <v/>
      </c>
      <c r="W209" s="125" t="str">
        <f t="shared" si="311"/>
        <v/>
      </c>
      <c r="X209" s="126" t="str">
        <f t="shared" si="279"/>
        <v/>
      </c>
      <c r="Y209" s="126" t="str">
        <f>IF($B209="","",VLOOKUP(X209,Depth!$A$4:$B$1004,2,1))</f>
        <v/>
      </c>
      <c r="Z209" s="127" t="str">
        <f t="shared" si="312"/>
        <v/>
      </c>
      <c r="AA209" s="128" t="str">
        <f t="shared" si="313"/>
        <v/>
      </c>
      <c r="AB209" s="129" t="str">
        <f t="shared" si="280"/>
        <v/>
      </c>
      <c r="AC209" s="129" t="str">
        <f t="shared" si="314"/>
        <v/>
      </c>
      <c r="AD209" s="31" t="str">
        <f t="shared" si="281"/>
        <v/>
      </c>
      <c r="AE209" s="128" t="str">
        <f t="shared" si="282"/>
        <v/>
      </c>
      <c r="AF209" s="130" t="str">
        <f t="shared" si="283"/>
        <v/>
      </c>
      <c r="AG209" s="122" t="str">
        <f t="shared" si="284"/>
        <v/>
      </c>
      <c r="AH209" s="131" t="str">
        <f t="shared" si="315"/>
        <v/>
      </c>
      <c r="AI209" s="132" t="str">
        <f t="shared" si="285"/>
        <v/>
      </c>
      <c r="AJ209" s="128"/>
      <c r="AK209" s="159" t="str">
        <f t="shared" si="286"/>
        <v/>
      </c>
      <c r="AL209" s="128" t="str">
        <f t="shared" si="287"/>
        <v/>
      </c>
      <c r="AM209" s="128" t="str">
        <f t="shared" si="288"/>
        <v/>
      </c>
      <c r="AN209" s="128" t="str">
        <f t="shared" si="289"/>
        <v/>
      </c>
      <c r="AO209" s="128" t="str">
        <f t="shared" ref="AO209:AO272" si="317">IF($B209="","",AN209*4)</f>
        <v/>
      </c>
      <c r="AP209" s="160" t="str">
        <f t="shared" si="290"/>
        <v/>
      </c>
      <c r="AQ209" s="31"/>
      <c r="AR209" s="174" t="str">
        <f>IF($B209="","",Air!$C$17*((J209-K209)/10)^Air!$C$28)</f>
        <v/>
      </c>
      <c r="AS209" s="36" t="str">
        <f>IF($B209="","",IF(E$8=B209,E$7,Air!$C$14/2*AR209^2))</f>
        <v/>
      </c>
      <c r="AT209" s="32" t="str">
        <f t="shared" si="291"/>
        <v/>
      </c>
      <c r="AU209" s="32" t="str">
        <f t="shared" si="292"/>
        <v/>
      </c>
      <c r="AV209" s="32" t="str">
        <f>IF($B209="","",Air!$I$11-AU209*Air!$C$14*Air!$I$10-AS209)</f>
        <v/>
      </c>
      <c r="AW209" s="175" t="str">
        <f t="shared" si="293"/>
        <v/>
      </c>
      <c r="AX209" s="175" t="str">
        <f>IF($B209="","",AW209*Air!$C$14*Air!$I$10)</f>
        <v/>
      </c>
      <c r="AY209" s="176" t="str">
        <f>IF($B209="","",AW209*Air!$D$14*Air!$I$10)</f>
        <v/>
      </c>
      <c r="AZ209" s="62"/>
      <c r="BA209" s="250" t="str">
        <f t="shared" ref="BA209:BA272" si="318">IF($B209="","",IF(BB209="",BA210,BB209))</f>
        <v/>
      </c>
      <c r="BB209" s="128" t="str">
        <f t="shared" si="294"/>
        <v/>
      </c>
      <c r="BC209" s="31" t="str">
        <f t="shared" si="295"/>
        <v/>
      </c>
      <c r="BD209" s="251" t="str">
        <f>IF($B209="","",$AO209*ABS(BC209)/Air!$M$8)</f>
        <v/>
      </c>
      <c r="BE209" s="31" t="str">
        <f t="shared" ref="BE209:BE272" si="319">IF($B209="","",IF(BD209&gt;4000,(1/(-1.8*LOG10((($AP209/3.7)^1.11)+6.9/BD209)))^2,IF(BD209&lt;2000,64/BD209,AVERAGE((1/(-1.8*LOG10((($AP209/3.7)^1.11)+6.9/BD209)))^2,64/BD209))))</f>
        <v/>
      </c>
      <c r="BF209" s="251" t="str">
        <f>IF($B209="","",$AO209*ABS($AF209-BC209)/Air!$M$8)</f>
        <v/>
      </c>
      <c r="BG209" s="31" t="str">
        <f t="shared" ref="BG209:BG272" si="320">IF($B209="","",(1/(-1.8*LOG10((6.9/BF209)))^2))</f>
        <v/>
      </c>
      <c r="BH209" s="252" t="str">
        <f t="shared" ref="BH209:BH272" si="321">IF($B209="","",BG209/4)</f>
        <v/>
      </c>
      <c r="BI209" s="32" t="str">
        <f>IF($B209="","",(($AF209-BC209)/ABS($AF209-BC209))*Air!$D$14*BH209/2*(($AF209-BC209)^2)*$AI209*$C209)</f>
        <v/>
      </c>
      <c r="BJ209" s="32" t="str">
        <f>IF($B209="","",(-BC209/ABS(BC209))*Air!$D$14*BE209/8*(BC209^2)*$AM209*$C209)</f>
        <v/>
      </c>
      <c r="BK209" s="32" t="str">
        <f>IF($B209="","",$AK209*$C209*$E209*Air!$D$14*Air!$I$10)</f>
        <v/>
      </c>
      <c r="BL209" s="32" t="str">
        <f t="shared" si="296"/>
        <v/>
      </c>
      <c r="BM209" s="32" t="str">
        <f t="shared" ref="BM209:BM272" si="322">IF($B209="","",BL209/$AK209)</f>
        <v/>
      </c>
      <c r="BN209" s="32" t="str">
        <f t="shared" si="297"/>
        <v/>
      </c>
      <c r="BO209" s="254" t="str">
        <f t="shared" ref="BO209:BO272" si="323">IF(B209="","",IF(($AV209-(BN209-MIN($AX209,$AY209)))&lt;0,"out","in"))</f>
        <v/>
      </c>
      <c r="BP209" s="243"/>
      <c r="BQ209" s="243"/>
      <c r="BR209" s="32" t="str">
        <f t="shared" ref="BR209:BR272" si="324">IF($B209="","",IF(BO209="out",-$AV209+(BN209-$AY209),-$AV209+(BN209-$AX209)))</f>
        <v/>
      </c>
      <c r="BS209" s="243" t="str">
        <f t="shared" ref="BS209:BS272" si="325">IF($B209="","",$H209)</f>
        <v/>
      </c>
      <c r="BT209" s="243" t="str">
        <f>IF($B209="","",IF(BO209="out",-(BS209*$I209*(2*ABS(BR209)/Air!$D$14)^0.5),(BS209*$I209*(2*ABS(BR209)/Air!$C$14)^0.5)))</f>
        <v/>
      </c>
      <c r="BU209" s="32" t="str">
        <f t="shared" ref="BU209:BU272" si="326">IF($B209="","",BT209*1000)</f>
        <v/>
      </c>
      <c r="BV209" s="217" t="str">
        <f t="shared" si="298"/>
        <v/>
      </c>
      <c r="BW209" s="31" t="str">
        <f t="shared" ref="BW209:BW272" si="327">IF($B209="","",BV209/$AK209)</f>
        <v/>
      </c>
      <c r="BX209" s="251" t="str">
        <f>IF($B209="","",$AO209*ABS(BW209)/Air!$M$8)</f>
        <v/>
      </c>
      <c r="BY209" s="31" t="str">
        <f t="shared" ref="BY209:BY272" si="328">IF($B209="","",IF(BX209&gt;4000,(1/(-1.8*LOG10((($AP209/3.7)^1.11)+6.9/BX209)))^2,IF(BX209&lt;2000,64/BX209,AVERAGE((1/(-1.8*LOG10((($AP209/3.7)^1.11)+6.9/BX209)))^2,64/BX209))))</f>
        <v/>
      </c>
      <c r="BZ209" s="251" t="str">
        <f>IF($B209="","",$AO209*ABS($AF209-BW209)/Air!$M$8)</f>
        <v/>
      </c>
      <c r="CA209" s="31" t="str">
        <f t="shared" ref="CA209:CA272" si="329">IF($B209="","",(1/(-1.8*LOG10((6.9/BZ209)))^2))</f>
        <v/>
      </c>
      <c r="CB209" s="31" t="str">
        <f t="shared" ref="CB209:CB272" si="330">IF($B209="","",CA209/4)</f>
        <v/>
      </c>
      <c r="CC209" s="32" t="str">
        <f>IF($B209="","",(($AF209-BW209)/ABS($AF209-BW209))*Air!$D$14*CB209/2*(($AF209-BW209)^2)*$AI209*$C209)</f>
        <v/>
      </c>
      <c r="CD209" s="32" t="str">
        <f>IF($B209="","",(-BW209/ABS(BW209))*Air!$D$14*BY209/8*(BW209^2)*$AM209*$C209)</f>
        <v/>
      </c>
      <c r="CE209" s="32" t="str">
        <f>IF($B209="","",$AK209*$C209*$E209*Air!$D$14*Air!$I$10)</f>
        <v/>
      </c>
      <c r="CF209" s="32" t="str">
        <f t="shared" si="299"/>
        <v/>
      </c>
      <c r="CG209" s="32" t="str">
        <f t="shared" ref="CG209:CG272" si="331">IF($B209="","",CF209/$AK209)</f>
        <v/>
      </c>
      <c r="CH209" s="32" t="str">
        <f t="shared" si="300"/>
        <v/>
      </c>
      <c r="CI209" s="254" t="str">
        <f t="shared" ref="CI209:CI272" si="332">IF(V209="","",IF(($AV209-(CH209-MIN($AX209,$AY209)))&lt;0,"out","in"))</f>
        <v/>
      </c>
      <c r="CJ209" s="243"/>
      <c r="CK209" s="243"/>
      <c r="CL209" s="32" t="str">
        <f t="shared" ref="CL209:CL272" si="333">IF($B209="","",IF(CI209="out",-$AV209+(CH209-$AY209),-$AV209+(CH209-$AX209)))</f>
        <v/>
      </c>
      <c r="CM209" s="243" t="str">
        <f t="shared" ref="CM209:CM272" si="334">IF($B209="","",$H209)</f>
        <v/>
      </c>
      <c r="CN209" s="243" t="str">
        <f>IF($B209="","",IF(CI209="out",-(CM209*$I209*(2*ABS(CL209)/Air!$D$14)^0.5),(CM209*$I209*(2*ABS(CL209)/Air!$C$14)^0.5)))</f>
        <v/>
      </c>
      <c r="CO209" s="32" t="str">
        <f t="shared" ref="CO209:CO272" si="335">IF($B209="","",CN209*1000)</f>
        <v/>
      </c>
      <c r="CP209" s="217" t="str">
        <f t="shared" si="301"/>
        <v/>
      </c>
      <c r="CQ209" s="31" t="str">
        <f t="shared" ref="CQ209:CQ272" si="336">IF($B209="","",CP209/$AK209)</f>
        <v/>
      </c>
      <c r="CR209" s="251" t="str">
        <f>IF($B209="","",$AO209*ABS(CQ209)/Air!$M$8)</f>
        <v/>
      </c>
      <c r="CS209" s="31" t="str">
        <f t="shared" ref="CS209:CS272" si="337">IF($B209="","",IF(CR209&gt;4000,(1/(-1.8*LOG10((($AP209/3.7)^1.11)+6.9/CR209)))^2,IF(CR209&lt;2000,64/CR209,AVERAGE((1/(-1.8*LOG10((($AP209/3.7)^1.11)+6.9/CR209)))^2,64/CR209))))</f>
        <v/>
      </c>
      <c r="CT209" s="251" t="str">
        <f>IF($B209="","",$AO209*ABS($AF209-CQ209)/Air!$M$8)</f>
        <v/>
      </c>
      <c r="CU209" s="31" t="str">
        <f t="shared" ref="CU209:CU272" si="338">IF($B209="","",(1/(-1.8*LOG10((6.9/CT209)))^2))</f>
        <v/>
      </c>
      <c r="CV209" s="31" t="str">
        <f t="shared" ref="CV209:CV272" si="339">IF($B209="","",CU209/4)</f>
        <v/>
      </c>
      <c r="CW209" s="32" t="str">
        <f>IF($B209="","",(($AF209-CQ209)/ABS($AF209-CQ209))*Air!$D$14*CV209/2*(($AF209-CQ209)^2)*$AI209*$C209)</f>
        <v/>
      </c>
      <c r="CX209" s="32" t="str">
        <f>IF($B209="","",(-CQ209/ABS(CQ209))*Air!$D$14*CS209/8*(CQ209^2)*$AM209*$C209)</f>
        <v/>
      </c>
      <c r="CY209" s="32" t="str">
        <f>IF($B209="","",$AK209*$C209*$E209*Air!$D$14*Air!$I$10)</f>
        <v/>
      </c>
      <c r="CZ209" s="32" t="str">
        <f t="shared" si="302"/>
        <v/>
      </c>
      <c r="DA209" s="32" t="str">
        <f t="shared" ref="DA209:DA272" si="340">IF($B209="","",CZ209/$AK209)</f>
        <v/>
      </c>
      <c r="DB209" s="32" t="str">
        <f t="shared" si="303"/>
        <v/>
      </c>
      <c r="DC209" s="254" t="str">
        <f t="shared" ref="DC209:DC272" si="341">IF(AP209="","",IF(($AV209-(DB209-MIN($AX209,$AY209)))&lt;0,"out","in"))</f>
        <v/>
      </c>
      <c r="DD209" s="243"/>
      <c r="DE209" s="243"/>
      <c r="DF209" s="32" t="str">
        <f t="shared" ref="DF209:DF272" si="342">IF($B209="","",IF(DC209="out",-$AV209+(DB209-$AY209),-$AV209+(DB209-$AX209)))</f>
        <v/>
      </c>
      <c r="DG209" s="243" t="str">
        <f t="shared" ref="DG209:DG272" si="343">IF($B209="","",$H209)</f>
        <v/>
      </c>
      <c r="DH209" s="243" t="str">
        <f>IF($B209="","",IF(DC209="out",-(DG209*$I209*(2*ABS(DF209)/Air!$D$14)^0.5),(DG209*$I209*(2*ABS(DF209)/Air!$C$14)^0.5)))</f>
        <v/>
      </c>
      <c r="DI209" s="32" t="str">
        <f t="shared" ref="DI209:DI272" si="344">IF($B209="","",DH209*1000)</f>
        <v/>
      </c>
      <c r="DJ209" s="217" t="str">
        <f t="shared" si="304"/>
        <v/>
      </c>
      <c r="DK209" s="31" t="str">
        <f t="shared" ref="DK209:DK272" si="345">IF($B209="","",DJ209/$AK209)</f>
        <v/>
      </c>
      <c r="DL209" s="251" t="str">
        <f>IF($B209="","",$AO209*ABS(DK209)/Air!$M$8)</f>
        <v/>
      </c>
      <c r="DM209" s="31" t="str">
        <f t="shared" ref="DM209:DM272" si="346">IF($B209="","",IF(DL209&gt;4000,(1/(-1.8*LOG10((($AP209/3.7)^1.11)+6.9/DL209)))^2,IF(DL209&lt;2000,64/DL209,AVERAGE((1/(-1.8*LOG10((($AP209/3.7)^1.11)+6.9/DL209)))^2,64/DL209))))</f>
        <v/>
      </c>
      <c r="DN209" s="251" t="str">
        <f>IF($B209="","",$AO209*ABS($AF209-DK209)/Air!$M$8)</f>
        <v/>
      </c>
      <c r="DO209" s="31" t="str">
        <f t="shared" ref="DO209:DO272" si="347">IF($B209="","",(1/(-1.8*LOG10((6.9/DN209)))^2))</f>
        <v/>
      </c>
      <c r="DP209" s="31" t="str">
        <f t="shared" ref="DP209:DP272" si="348">IF($B209="","",DO209/4)</f>
        <v/>
      </c>
      <c r="DQ209" s="32" t="str">
        <f>IF($B209="","",(($AF209-DK209)/ABS($AF209-DK209))*Air!$D$14*DP209/2*(($AF209-DK209)^2)*$AI209*$C209)</f>
        <v/>
      </c>
      <c r="DR209" s="32" t="str">
        <f>IF($B209="","",(-DK209/ABS(DK209))*Air!$D$14*DM209/8*(DK209^2)*$AM209*$C209)</f>
        <v/>
      </c>
      <c r="DS209" s="32" t="str">
        <f>IF($B209="","",$AK209*$C209*$E209*Air!$D$14*Air!$I$10)</f>
        <v/>
      </c>
      <c r="DT209" s="32" t="str">
        <f t="shared" si="305"/>
        <v/>
      </c>
      <c r="DU209" s="32" t="str">
        <f t="shared" ref="DU209:DU272" si="349">IF($B209="","",DT209/$AK209)</f>
        <v/>
      </c>
      <c r="DV209" s="32" t="str">
        <f t="shared" si="306"/>
        <v/>
      </c>
      <c r="DW209" s="254" t="str">
        <f t="shared" ref="DW209:DW272" si="350">IF(BJ209="","",IF(($AV209-(DV209-MIN($AX209,$AY209)))&lt;0,"out","in"))</f>
        <v/>
      </c>
      <c r="DX209" s="243"/>
      <c r="DY209" s="243"/>
      <c r="DZ209" s="32" t="str">
        <f t="shared" ref="DZ209:DZ272" si="351">IF($B209="","",IF(DW209="out",-$AV209+(DV209-$AY209),-$AV209+(DV209-$AX209)))</f>
        <v/>
      </c>
      <c r="EA209" s="243" t="str">
        <f t="shared" ref="EA209:EA272" si="352">IF($B209="","",$H209)</f>
        <v/>
      </c>
      <c r="EB209" s="243" t="str">
        <f>IF($B209="","",IF(DW209="out",-(EA209*$I209*(2*ABS(DZ209)/Air!$D$14)^0.5),(EA209*$I209*(2*ABS(DZ209)/Air!$C$14)^0.5)))</f>
        <v/>
      </c>
      <c r="EC209" s="32" t="str">
        <f t="shared" ref="EC209:EC272" si="353">IF($B209="","",EB209*1000)</f>
        <v/>
      </c>
      <c r="ED209" s="217" t="str">
        <f t="shared" si="307"/>
        <v/>
      </c>
      <c r="EE209" s="31" t="str">
        <f t="shared" ref="EE209:EE272" si="354">IF($B209="","",ED209/$AK209)</f>
        <v/>
      </c>
      <c r="EF209" s="251" t="str">
        <f>IF($B209="","",$AO209*ABS(EE209)/Air!$M$8)</f>
        <v/>
      </c>
      <c r="EG209" s="31" t="str">
        <f t="shared" ref="EG209:EG272" si="355">IF($B209="","",IF(EF209&gt;4000,(1/(-1.8*LOG10((($AP209/3.7)^1.11)+6.9/EF209)))^2,IF(EF209&lt;2000,64/EF209,AVERAGE((1/(-1.8*LOG10((($AP209/3.7)^1.11)+6.9/EF209)))^2,64/EF209))))</f>
        <v/>
      </c>
      <c r="EH209" s="251" t="str">
        <f>IF($B209="","",$AO209*ABS($AF209-EE209)/Air!$M$8)</f>
        <v/>
      </c>
      <c r="EI209" s="31" t="str">
        <f t="shared" ref="EI209:EI272" si="356">IF($B209="","",(1/(-1.8*LOG10((6.9/EH209)))^2))</f>
        <v/>
      </c>
      <c r="EJ209" s="31" t="str">
        <f t="shared" ref="EJ209:EJ272" si="357">IF($B209="","",EI209/4)</f>
        <v/>
      </c>
      <c r="EK209" s="32" t="str">
        <f>IF($B209="","",(($AF209-EE209)/ABS($AF209-EE209))*Air!$D$14*EJ209/2*(($AF209-EE209)^2)*$AI209*$C209)</f>
        <v/>
      </c>
      <c r="EL209" s="32" t="str">
        <f>IF($B209="","",(-EE209/ABS(EE209))*Air!$D$14*EG209/8*(EE209^2)*$AM209*$C209)</f>
        <v/>
      </c>
      <c r="EM209" s="32" t="str">
        <f>IF($B209="","",$AK209*$C209*$E209*Air!$D$14*Air!$I$10)</f>
        <v/>
      </c>
      <c r="EN209" s="32" t="str">
        <f t="shared" si="308"/>
        <v/>
      </c>
      <c r="EO209" s="32" t="str">
        <f t="shared" ref="EO209:EO272" si="358">IF($B209="","",EN209/$AK209)</f>
        <v/>
      </c>
      <c r="EP209" s="32" t="str">
        <f t="shared" si="309"/>
        <v/>
      </c>
      <c r="EQ209" s="254" t="str">
        <f t="shared" ref="EQ209:EQ272" si="359">IF(CD209="","",IF(($AV209-(EP209-MIN($AX209,$AY209)))&lt;0,"out","in"))</f>
        <v/>
      </c>
      <c r="ER209" s="243"/>
      <c r="ES209" s="243"/>
      <c r="ET209" s="32" t="str">
        <f t="shared" ref="ET209:ET272" si="360">IF($B209="","",IF(EQ209="out",-$AV209+(EP209-$AY209),-$AV209+(EP209-$AX209)))</f>
        <v/>
      </c>
      <c r="EU209" s="243" t="str">
        <f t="shared" ref="EU209:EU272" si="361">IF($B209="","",$H209)</f>
        <v/>
      </c>
      <c r="EV209" s="243" t="str">
        <f>IF($B209="","",IF(EQ209="out",-(EU209*$I209*(2*ABS(ET209)/Air!$D$14)^0.5),(EU209*$I209*(2*ABS(ET209)/Air!$C$14)^0.5)))</f>
        <v/>
      </c>
      <c r="EW209" s="32" t="str">
        <f t="shared" ref="EW209:EW272" si="362">IF($B209="","",EV209*1000)</f>
        <v/>
      </c>
      <c r="EX209" s="259" t="str">
        <f t="shared" si="310"/>
        <v/>
      </c>
    </row>
    <row r="210" spans="1:154" customFormat="1" x14ac:dyDescent="0.2">
      <c r="A210" s="61"/>
      <c r="B210" s="247"/>
      <c r="C210" s="247"/>
      <c r="D210" s="247"/>
      <c r="E210" s="247"/>
      <c r="F210" s="247"/>
      <c r="G210" s="239"/>
      <c r="H210" s="239"/>
      <c r="I210" s="239"/>
      <c r="J210" s="239"/>
      <c r="K210" s="239"/>
      <c r="L210" s="62"/>
      <c r="M210" s="247"/>
      <c r="N210" s="247"/>
      <c r="O210" s="63"/>
      <c r="P210" s="92" t="str">
        <f t="shared" si="274"/>
        <v/>
      </c>
      <c r="Q210" s="93" t="str">
        <f t="shared" si="316"/>
        <v/>
      </c>
      <c r="R210" s="99" t="str">
        <f t="shared" si="275"/>
        <v/>
      </c>
      <c r="S210" s="100" t="str">
        <f t="shared" si="276"/>
        <v/>
      </c>
      <c r="T210" s="95" t="str">
        <f t="shared" si="277"/>
        <v/>
      </c>
      <c r="U210" s="231"/>
      <c r="V210" s="124" t="str">
        <f t="shared" si="278"/>
        <v/>
      </c>
      <c r="W210" s="125" t="str">
        <f t="shared" si="311"/>
        <v/>
      </c>
      <c r="X210" s="126" t="str">
        <f t="shared" si="279"/>
        <v/>
      </c>
      <c r="Y210" s="126" t="str">
        <f>IF($B210="","",VLOOKUP(X210,Depth!$A$4:$B$1004,2,1))</f>
        <v/>
      </c>
      <c r="Z210" s="127" t="str">
        <f t="shared" si="312"/>
        <v/>
      </c>
      <c r="AA210" s="128" t="str">
        <f t="shared" si="313"/>
        <v/>
      </c>
      <c r="AB210" s="129" t="str">
        <f t="shared" si="280"/>
        <v/>
      </c>
      <c r="AC210" s="129" t="str">
        <f t="shared" si="314"/>
        <v/>
      </c>
      <c r="AD210" s="31" t="str">
        <f t="shared" si="281"/>
        <v/>
      </c>
      <c r="AE210" s="128" t="str">
        <f t="shared" si="282"/>
        <v/>
      </c>
      <c r="AF210" s="130" t="str">
        <f t="shared" si="283"/>
        <v/>
      </c>
      <c r="AG210" s="122" t="str">
        <f t="shared" si="284"/>
        <v/>
      </c>
      <c r="AH210" s="131" t="str">
        <f t="shared" si="315"/>
        <v/>
      </c>
      <c r="AI210" s="132" t="str">
        <f t="shared" si="285"/>
        <v/>
      </c>
      <c r="AJ210" s="128"/>
      <c r="AK210" s="159" t="str">
        <f t="shared" si="286"/>
        <v/>
      </c>
      <c r="AL210" s="128" t="str">
        <f t="shared" si="287"/>
        <v/>
      </c>
      <c r="AM210" s="128" t="str">
        <f t="shared" si="288"/>
        <v/>
      </c>
      <c r="AN210" s="128" t="str">
        <f t="shared" si="289"/>
        <v/>
      </c>
      <c r="AO210" s="128" t="str">
        <f t="shared" si="317"/>
        <v/>
      </c>
      <c r="AP210" s="160" t="str">
        <f t="shared" si="290"/>
        <v/>
      </c>
      <c r="AQ210" s="31"/>
      <c r="AR210" s="174" t="str">
        <f>IF($B210="","",Air!$C$17*((J210-K210)/10)^Air!$C$28)</f>
        <v/>
      </c>
      <c r="AS210" s="36" t="str">
        <f>IF($B210="","",IF(E$8=B210,E$7,Air!$C$14/2*AR210^2))</f>
        <v/>
      </c>
      <c r="AT210" s="32" t="str">
        <f t="shared" si="291"/>
        <v/>
      </c>
      <c r="AU210" s="32" t="str">
        <f t="shared" si="292"/>
        <v/>
      </c>
      <c r="AV210" s="32" t="str">
        <f>IF($B210="","",Air!$I$11-AU210*Air!$C$14*Air!$I$10-AS210)</f>
        <v/>
      </c>
      <c r="AW210" s="175" t="str">
        <f t="shared" si="293"/>
        <v/>
      </c>
      <c r="AX210" s="175" t="str">
        <f>IF($B210="","",AW210*Air!$C$14*Air!$I$10)</f>
        <v/>
      </c>
      <c r="AY210" s="176" t="str">
        <f>IF($B210="","",AW210*Air!$D$14*Air!$I$10)</f>
        <v/>
      </c>
      <c r="AZ210" s="62"/>
      <c r="BA210" s="250" t="str">
        <f t="shared" si="318"/>
        <v/>
      </c>
      <c r="BB210" s="128" t="str">
        <f t="shared" si="294"/>
        <v/>
      </c>
      <c r="BC210" s="31" t="str">
        <f t="shared" si="295"/>
        <v/>
      </c>
      <c r="BD210" s="251" t="str">
        <f>IF($B210="","",$AO210*ABS(BC210)/Air!$M$8)</f>
        <v/>
      </c>
      <c r="BE210" s="31" t="str">
        <f t="shared" si="319"/>
        <v/>
      </c>
      <c r="BF210" s="251" t="str">
        <f>IF($B210="","",$AO210*ABS($AF210-BC210)/Air!$M$8)</f>
        <v/>
      </c>
      <c r="BG210" s="31" t="str">
        <f t="shared" si="320"/>
        <v/>
      </c>
      <c r="BH210" s="252" t="str">
        <f t="shared" si="321"/>
        <v/>
      </c>
      <c r="BI210" s="32" t="str">
        <f>IF($B210="","",(($AF210-BC210)/ABS($AF210-BC210))*Air!$D$14*BH210/2*(($AF210-BC210)^2)*$AI210*$C210)</f>
        <v/>
      </c>
      <c r="BJ210" s="32" t="str">
        <f>IF($B210="","",(-BC210/ABS(BC210))*Air!$D$14*BE210/8*(BC210^2)*$AM210*$C210)</f>
        <v/>
      </c>
      <c r="BK210" s="32" t="str">
        <f>IF($B210="","",$AK210*$C210*$E210*Air!$D$14*Air!$I$10)</f>
        <v/>
      </c>
      <c r="BL210" s="32" t="str">
        <f t="shared" si="296"/>
        <v/>
      </c>
      <c r="BM210" s="32" t="str">
        <f t="shared" si="322"/>
        <v/>
      </c>
      <c r="BN210" s="32" t="str">
        <f t="shared" si="297"/>
        <v/>
      </c>
      <c r="BO210" s="254" t="str">
        <f t="shared" si="323"/>
        <v/>
      </c>
      <c r="BP210" s="243"/>
      <c r="BQ210" s="243"/>
      <c r="BR210" s="32" t="str">
        <f t="shared" si="324"/>
        <v/>
      </c>
      <c r="BS210" s="243" t="str">
        <f t="shared" si="325"/>
        <v/>
      </c>
      <c r="BT210" s="243" t="str">
        <f>IF($B210="","",IF(BO210="out",-(BS210*$I210*(2*ABS(BR210)/Air!$D$14)^0.5),(BS210*$I210*(2*ABS(BR210)/Air!$C$14)^0.5)))</f>
        <v/>
      </c>
      <c r="BU210" s="32" t="str">
        <f t="shared" si="326"/>
        <v/>
      </c>
      <c r="BV210" s="217" t="str">
        <f t="shared" si="298"/>
        <v/>
      </c>
      <c r="BW210" s="31" t="str">
        <f t="shared" si="327"/>
        <v/>
      </c>
      <c r="BX210" s="251" t="str">
        <f>IF($B210="","",$AO210*ABS(BW210)/Air!$M$8)</f>
        <v/>
      </c>
      <c r="BY210" s="31" t="str">
        <f t="shared" si="328"/>
        <v/>
      </c>
      <c r="BZ210" s="251" t="str">
        <f>IF($B210="","",$AO210*ABS($AF210-BW210)/Air!$M$8)</f>
        <v/>
      </c>
      <c r="CA210" s="31" t="str">
        <f t="shared" si="329"/>
        <v/>
      </c>
      <c r="CB210" s="31" t="str">
        <f t="shared" si="330"/>
        <v/>
      </c>
      <c r="CC210" s="32" t="str">
        <f>IF($B210="","",(($AF210-BW210)/ABS($AF210-BW210))*Air!$D$14*CB210/2*(($AF210-BW210)^2)*$AI210*$C210)</f>
        <v/>
      </c>
      <c r="CD210" s="32" t="str">
        <f>IF($B210="","",(-BW210/ABS(BW210))*Air!$D$14*BY210/8*(BW210^2)*$AM210*$C210)</f>
        <v/>
      </c>
      <c r="CE210" s="32" t="str">
        <f>IF($B210="","",$AK210*$C210*$E210*Air!$D$14*Air!$I$10)</f>
        <v/>
      </c>
      <c r="CF210" s="32" t="str">
        <f t="shared" si="299"/>
        <v/>
      </c>
      <c r="CG210" s="32" t="str">
        <f t="shared" si="331"/>
        <v/>
      </c>
      <c r="CH210" s="32" t="str">
        <f t="shared" si="300"/>
        <v/>
      </c>
      <c r="CI210" s="254" t="str">
        <f t="shared" si="332"/>
        <v/>
      </c>
      <c r="CJ210" s="243"/>
      <c r="CK210" s="243"/>
      <c r="CL210" s="32" t="str">
        <f t="shared" si="333"/>
        <v/>
      </c>
      <c r="CM210" s="243" t="str">
        <f t="shared" si="334"/>
        <v/>
      </c>
      <c r="CN210" s="243" t="str">
        <f>IF($B210="","",IF(CI210="out",-(CM210*$I210*(2*ABS(CL210)/Air!$D$14)^0.5),(CM210*$I210*(2*ABS(CL210)/Air!$C$14)^0.5)))</f>
        <v/>
      </c>
      <c r="CO210" s="32" t="str">
        <f t="shared" si="335"/>
        <v/>
      </c>
      <c r="CP210" s="217" t="str">
        <f t="shared" si="301"/>
        <v/>
      </c>
      <c r="CQ210" s="31" t="str">
        <f t="shared" si="336"/>
        <v/>
      </c>
      <c r="CR210" s="251" t="str">
        <f>IF($B210="","",$AO210*ABS(CQ210)/Air!$M$8)</f>
        <v/>
      </c>
      <c r="CS210" s="31" t="str">
        <f t="shared" si="337"/>
        <v/>
      </c>
      <c r="CT210" s="251" t="str">
        <f>IF($B210="","",$AO210*ABS($AF210-CQ210)/Air!$M$8)</f>
        <v/>
      </c>
      <c r="CU210" s="31" t="str">
        <f t="shared" si="338"/>
        <v/>
      </c>
      <c r="CV210" s="31" t="str">
        <f t="shared" si="339"/>
        <v/>
      </c>
      <c r="CW210" s="32" t="str">
        <f>IF($B210="","",(($AF210-CQ210)/ABS($AF210-CQ210))*Air!$D$14*CV210/2*(($AF210-CQ210)^2)*$AI210*$C210)</f>
        <v/>
      </c>
      <c r="CX210" s="32" t="str">
        <f>IF($B210="","",(-CQ210/ABS(CQ210))*Air!$D$14*CS210/8*(CQ210^2)*$AM210*$C210)</f>
        <v/>
      </c>
      <c r="CY210" s="32" t="str">
        <f>IF($B210="","",$AK210*$C210*$E210*Air!$D$14*Air!$I$10)</f>
        <v/>
      </c>
      <c r="CZ210" s="32" t="str">
        <f t="shared" si="302"/>
        <v/>
      </c>
      <c r="DA210" s="32" t="str">
        <f t="shared" si="340"/>
        <v/>
      </c>
      <c r="DB210" s="32" t="str">
        <f t="shared" si="303"/>
        <v/>
      </c>
      <c r="DC210" s="254" t="str">
        <f t="shared" si="341"/>
        <v/>
      </c>
      <c r="DD210" s="243"/>
      <c r="DE210" s="243"/>
      <c r="DF210" s="32" t="str">
        <f t="shared" si="342"/>
        <v/>
      </c>
      <c r="DG210" s="243" t="str">
        <f t="shared" si="343"/>
        <v/>
      </c>
      <c r="DH210" s="243" t="str">
        <f>IF($B210="","",IF(DC210="out",-(DG210*$I210*(2*ABS(DF210)/Air!$D$14)^0.5),(DG210*$I210*(2*ABS(DF210)/Air!$C$14)^0.5)))</f>
        <v/>
      </c>
      <c r="DI210" s="32" t="str">
        <f t="shared" si="344"/>
        <v/>
      </c>
      <c r="DJ210" s="217" t="str">
        <f t="shared" si="304"/>
        <v/>
      </c>
      <c r="DK210" s="31" t="str">
        <f t="shared" si="345"/>
        <v/>
      </c>
      <c r="DL210" s="251" t="str">
        <f>IF($B210="","",$AO210*ABS(DK210)/Air!$M$8)</f>
        <v/>
      </c>
      <c r="DM210" s="31" t="str">
        <f t="shared" si="346"/>
        <v/>
      </c>
      <c r="DN210" s="251" t="str">
        <f>IF($B210="","",$AO210*ABS($AF210-DK210)/Air!$M$8)</f>
        <v/>
      </c>
      <c r="DO210" s="31" t="str">
        <f t="shared" si="347"/>
        <v/>
      </c>
      <c r="DP210" s="31" t="str">
        <f t="shared" si="348"/>
        <v/>
      </c>
      <c r="DQ210" s="32" t="str">
        <f>IF($B210="","",(($AF210-DK210)/ABS($AF210-DK210))*Air!$D$14*DP210/2*(($AF210-DK210)^2)*$AI210*$C210)</f>
        <v/>
      </c>
      <c r="DR210" s="32" t="str">
        <f>IF($B210="","",(-DK210/ABS(DK210))*Air!$D$14*DM210/8*(DK210^2)*$AM210*$C210)</f>
        <v/>
      </c>
      <c r="DS210" s="32" t="str">
        <f>IF($B210="","",$AK210*$C210*$E210*Air!$D$14*Air!$I$10)</f>
        <v/>
      </c>
      <c r="DT210" s="32" t="str">
        <f t="shared" si="305"/>
        <v/>
      </c>
      <c r="DU210" s="32" t="str">
        <f t="shared" si="349"/>
        <v/>
      </c>
      <c r="DV210" s="32" t="str">
        <f t="shared" si="306"/>
        <v/>
      </c>
      <c r="DW210" s="254" t="str">
        <f t="shared" si="350"/>
        <v/>
      </c>
      <c r="DX210" s="243"/>
      <c r="DY210" s="243"/>
      <c r="DZ210" s="32" t="str">
        <f t="shared" si="351"/>
        <v/>
      </c>
      <c r="EA210" s="243" t="str">
        <f t="shared" si="352"/>
        <v/>
      </c>
      <c r="EB210" s="243" t="str">
        <f>IF($B210="","",IF(DW210="out",-(EA210*$I210*(2*ABS(DZ210)/Air!$D$14)^0.5),(EA210*$I210*(2*ABS(DZ210)/Air!$C$14)^0.5)))</f>
        <v/>
      </c>
      <c r="EC210" s="32" t="str">
        <f t="shared" si="353"/>
        <v/>
      </c>
      <c r="ED210" s="217" t="str">
        <f t="shared" si="307"/>
        <v/>
      </c>
      <c r="EE210" s="31" t="str">
        <f t="shared" si="354"/>
        <v/>
      </c>
      <c r="EF210" s="251" t="str">
        <f>IF($B210="","",$AO210*ABS(EE210)/Air!$M$8)</f>
        <v/>
      </c>
      <c r="EG210" s="31" t="str">
        <f t="shared" si="355"/>
        <v/>
      </c>
      <c r="EH210" s="251" t="str">
        <f>IF($B210="","",$AO210*ABS($AF210-EE210)/Air!$M$8)</f>
        <v/>
      </c>
      <c r="EI210" s="31" t="str">
        <f t="shared" si="356"/>
        <v/>
      </c>
      <c r="EJ210" s="31" t="str">
        <f t="shared" si="357"/>
        <v/>
      </c>
      <c r="EK210" s="32" t="str">
        <f>IF($B210="","",(($AF210-EE210)/ABS($AF210-EE210))*Air!$D$14*EJ210/2*(($AF210-EE210)^2)*$AI210*$C210)</f>
        <v/>
      </c>
      <c r="EL210" s="32" t="str">
        <f>IF($B210="","",(-EE210/ABS(EE210))*Air!$D$14*EG210/8*(EE210^2)*$AM210*$C210)</f>
        <v/>
      </c>
      <c r="EM210" s="32" t="str">
        <f>IF($B210="","",$AK210*$C210*$E210*Air!$D$14*Air!$I$10)</f>
        <v/>
      </c>
      <c r="EN210" s="32" t="str">
        <f t="shared" si="308"/>
        <v/>
      </c>
      <c r="EO210" s="32" t="str">
        <f t="shared" si="358"/>
        <v/>
      </c>
      <c r="EP210" s="32" t="str">
        <f t="shared" si="309"/>
        <v/>
      </c>
      <c r="EQ210" s="254" t="str">
        <f t="shared" si="359"/>
        <v/>
      </c>
      <c r="ER210" s="243"/>
      <c r="ES210" s="243"/>
      <c r="ET210" s="32" t="str">
        <f t="shared" si="360"/>
        <v/>
      </c>
      <c r="EU210" s="243" t="str">
        <f t="shared" si="361"/>
        <v/>
      </c>
      <c r="EV210" s="243" t="str">
        <f>IF($B210="","",IF(EQ210="out",-(EU210*$I210*(2*ABS(ET210)/Air!$D$14)^0.5),(EU210*$I210*(2*ABS(ET210)/Air!$C$14)^0.5)))</f>
        <v/>
      </c>
      <c r="EW210" s="32" t="str">
        <f t="shared" si="362"/>
        <v/>
      </c>
      <c r="EX210" s="259" t="str">
        <f t="shared" si="310"/>
        <v/>
      </c>
    </row>
    <row r="211" spans="1:154" customFormat="1" x14ac:dyDescent="0.2">
      <c r="A211" s="61"/>
      <c r="B211" s="247"/>
      <c r="C211" s="247"/>
      <c r="D211" s="247"/>
      <c r="E211" s="247"/>
      <c r="F211" s="247"/>
      <c r="G211" s="239"/>
      <c r="H211" s="239"/>
      <c r="I211" s="239"/>
      <c r="J211" s="239"/>
      <c r="K211" s="239"/>
      <c r="L211" s="62"/>
      <c r="M211" s="247"/>
      <c r="N211" s="247"/>
      <c r="O211" s="63"/>
      <c r="P211" s="92" t="str">
        <f t="shared" si="274"/>
        <v/>
      </c>
      <c r="Q211" s="93" t="str">
        <f t="shared" si="316"/>
        <v/>
      </c>
      <c r="R211" s="99" t="str">
        <f t="shared" si="275"/>
        <v/>
      </c>
      <c r="S211" s="100" t="str">
        <f t="shared" si="276"/>
        <v/>
      </c>
      <c r="T211" s="95" t="str">
        <f t="shared" si="277"/>
        <v/>
      </c>
      <c r="U211" s="231"/>
      <c r="V211" s="124" t="str">
        <f t="shared" si="278"/>
        <v/>
      </c>
      <c r="W211" s="125" t="str">
        <f t="shared" si="311"/>
        <v/>
      </c>
      <c r="X211" s="126" t="str">
        <f t="shared" si="279"/>
        <v/>
      </c>
      <c r="Y211" s="126" t="str">
        <f>IF($B211="","",VLOOKUP(X211,Depth!$A$4:$B$1004,2,1))</f>
        <v/>
      </c>
      <c r="Z211" s="127" t="str">
        <f t="shared" si="312"/>
        <v/>
      </c>
      <c r="AA211" s="128" t="str">
        <f t="shared" si="313"/>
        <v/>
      </c>
      <c r="AB211" s="129" t="str">
        <f t="shared" si="280"/>
        <v/>
      </c>
      <c r="AC211" s="129" t="str">
        <f t="shared" si="314"/>
        <v/>
      </c>
      <c r="AD211" s="31" t="str">
        <f t="shared" si="281"/>
        <v/>
      </c>
      <c r="AE211" s="128" t="str">
        <f t="shared" si="282"/>
        <v/>
      </c>
      <c r="AF211" s="130" t="str">
        <f t="shared" si="283"/>
        <v/>
      </c>
      <c r="AG211" s="122" t="str">
        <f t="shared" si="284"/>
        <v/>
      </c>
      <c r="AH211" s="131" t="str">
        <f t="shared" si="315"/>
        <v/>
      </c>
      <c r="AI211" s="132" t="str">
        <f t="shared" si="285"/>
        <v/>
      </c>
      <c r="AJ211" s="128"/>
      <c r="AK211" s="159" t="str">
        <f t="shared" si="286"/>
        <v/>
      </c>
      <c r="AL211" s="128" t="str">
        <f t="shared" si="287"/>
        <v/>
      </c>
      <c r="AM211" s="128" t="str">
        <f t="shared" si="288"/>
        <v/>
      </c>
      <c r="AN211" s="128" t="str">
        <f t="shared" si="289"/>
        <v/>
      </c>
      <c r="AO211" s="128" t="str">
        <f t="shared" si="317"/>
        <v/>
      </c>
      <c r="AP211" s="160" t="str">
        <f t="shared" si="290"/>
        <v/>
      </c>
      <c r="AQ211" s="31"/>
      <c r="AR211" s="174" t="str">
        <f>IF($B211="","",Air!$C$17*((J211-K211)/10)^Air!$C$28)</f>
        <v/>
      </c>
      <c r="AS211" s="36" t="str">
        <f>IF($B211="","",IF(E$8=B211,E$7,Air!$C$14/2*AR211^2))</f>
        <v/>
      </c>
      <c r="AT211" s="32" t="str">
        <f t="shared" si="291"/>
        <v/>
      </c>
      <c r="AU211" s="32" t="str">
        <f t="shared" si="292"/>
        <v/>
      </c>
      <c r="AV211" s="32" t="str">
        <f>IF($B211="","",Air!$I$11-AU211*Air!$C$14*Air!$I$10-AS211)</f>
        <v/>
      </c>
      <c r="AW211" s="175" t="str">
        <f t="shared" si="293"/>
        <v/>
      </c>
      <c r="AX211" s="175" t="str">
        <f>IF($B211="","",AW211*Air!$C$14*Air!$I$10)</f>
        <v/>
      </c>
      <c r="AY211" s="176" t="str">
        <f>IF($B211="","",AW211*Air!$D$14*Air!$I$10)</f>
        <v/>
      </c>
      <c r="AZ211" s="62"/>
      <c r="BA211" s="250" t="str">
        <f t="shared" si="318"/>
        <v/>
      </c>
      <c r="BB211" s="128" t="str">
        <f t="shared" si="294"/>
        <v/>
      </c>
      <c r="BC211" s="31" t="str">
        <f t="shared" si="295"/>
        <v/>
      </c>
      <c r="BD211" s="251" t="str">
        <f>IF($B211="","",$AO211*ABS(BC211)/Air!$M$8)</f>
        <v/>
      </c>
      <c r="BE211" s="31" t="str">
        <f t="shared" si="319"/>
        <v/>
      </c>
      <c r="BF211" s="251" t="str">
        <f>IF($B211="","",$AO211*ABS($AF211-BC211)/Air!$M$8)</f>
        <v/>
      </c>
      <c r="BG211" s="31" t="str">
        <f t="shared" si="320"/>
        <v/>
      </c>
      <c r="BH211" s="252" t="str">
        <f t="shared" si="321"/>
        <v/>
      </c>
      <c r="BI211" s="32" t="str">
        <f>IF($B211="","",(($AF211-BC211)/ABS($AF211-BC211))*Air!$D$14*BH211/2*(($AF211-BC211)^2)*$AI211*$C211)</f>
        <v/>
      </c>
      <c r="BJ211" s="32" t="str">
        <f>IF($B211="","",(-BC211/ABS(BC211))*Air!$D$14*BE211/8*(BC211^2)*$AM211*$C211)</f>
        <v/>
      </c>
      <c r="BK211" s="32" t="str">
        <f>IF($B211="","",$AK211*$C211*$E211*Air!$D$14*Air!$I$10)</f>
        <v/>
      </c>
      <c r="BL211" s="32" t="str">
        <f t="shared" si="296"/>
        <v/>
      </c>
      <c r="BM211" s="32" t="str">
        <f t="shared" si="322"/>
        <v/>
      </c>
      <c r="BN211" s="32" t="str">
        <f t="shared" si="297"/>
        <v/>
      </c>
      <c r="BO211" s="254" t="str">
        <f t="shared" si="323"/>
        <v/>
      </c>
      <c r="BP211" s="243"/>
      <c r="BQ211" s="243"/>
      <c r="BR211" s="32" t="str">
        <f t="shared" si="324"/>
        <v/>
      </c>
      <c r="BS211" s="243" t="str">
        <f t="shared" si="325"/>
        <v/>
      </c>
      <c r="BT211" s="243" t="str">
        <f>IF($B211="","",IF(BO211="out",-(BS211*$I211*(2*ABS(BR211)/Air!$D$14)^0.5),(BS211*$I211*(2*ABS(BR211)/Air!$C$14)^0.5)))</f>
        <v/>
      </c>
      <c r="BU211" s="32" t="str">
        <f t="shared" si="326"/>
        <v/>
      </c>
      <c r="BV211" s="217" t="str">
        <f t="shared" si="298"/>
        <v/>
      </c>
      <c r="BW211" s="31" t="str">
        <f t="shared" si="327"/>
        <v/>
      </c>
      <c r="BX211" s="251" t="str">
        <f>IF($B211="","",$AO211*ABS(BW211)/Air!$M$8)</f>
        <v/>
      </c>
      <c r="BY211" s="31" t="str">
        <f t="shared" si="328"/>
        <v/>
      </c>
      <c r="BZ211" s="251" t="str">
        <f>IF($B211="","",$AO211*ABS($AF211-BW211)/Air!$M$8)</f>
        <v/>
      </c>
      <c r="CA211" s="31" t="str">
        <f t="shared" si="329"/>
        <v/>
      </c>
      <c r="CB211" s="31" t="str">
        <f t="shared" si="330"/>
        <v/>
      </c>
      <c r="CC211" s="32" t="str">
        <f>IF($B211="","",(($AF211-BW211)/ABS($AF211-BW211))*Air!$D$14*CB211/2*(($AF211-BW211)^2)*$AI211*$C211)</f>
        <v/>
      </c>
      <c r="CD211" s="32" t="str">
        <f>IF($B211="","",(-BW211/ABS(BW211))*Air!$D$14*BY211/8*(BW211^2)*$AM211*$C211)</f>
        <v/>
      </c>
      <c r="CE211" s="32" t="str">
        <f>IF($B211="","",$AK211*$C211*$E211*Air!$D$14*Air!$I$10)</f>
        <v/>
      </c>
      <c r="CF211" s="32" t="str">
        <f t="shared" si="299"/>
        <v/>
      </c>
      <c r="CG211" s="32" t="str">
        <f t="shared" si="331"/>
        <v/>
      </c>
      <c r="CH211" s="32" t="str">
        <f t="shared" si="300"/>
        <v/>
      </c>
      <c r="CI211" s="254" t="str">
        <f t="shared" si="332"/>
        <v/>
      </c>
      <c r="CJ211" s="243"/>
      <c r="CK211" s="243"/>
      <c r="CL211" s="32" t="str">
        <f t="shared" si="333"/>
        <v/>
      </c>
      <c r="CM211" s="243" t="str">
        <f t="shared" si="334"/>
        <v/>
      </c>
      <c r="CN211" s="243" t="str">
        <f>IF($B211="","",IF(CI211="out",-(CM211*$I211*(2*ABS(CL211)/Air!$D$14)^0.5),(CM211*$I211*(2*ABS(CL211)/Air!$C$14)^0.5)))</f>
        <v/>
      </c>
      <c r="CO211" s="32" t="str">
        <f t="shared" si="335"/>
        <v/>
      </c>
      <c r="CP211" s="217" t="str">
        <f t="shared" si="301"/>
        <v/>
      </c>
      <c r="CQ211" s="31" t="str">
        <f t="shared" si="336"/>
        <v/>
      </c>
      <c r="CR211" s="251" t="str">
        <f>IF($B211="","",$AO211*ABS(CQ211)/Air!$M$8)</f>
        <v/>
      </c>
      <c r="CS211" s="31" t="str">
        <f t="shared" si="337"/>
        <v/>
      </c>
      <c r="CT211" s="251" t="str">
        <f>IF($B211="","",$AO211*ABS($AF211-CQ211)/Air!$M$8)</f>
        <v/>
      </c>
      <c r="CU211" s="31" t="str">
        <f t="shared" si="338"/>
        <v/>
      </c>
      <c r="CV211" s="31" t="str">
        <f t="shared" si="339"/>
        <v/>
      </c>
      <c r="CW211" s="32" t="str">
        <f>IF($B211="","",(($AF211-CQ211)/ABS($AF211-CQ211))*Air!$D$14*CV211/2*(($AF211-CQ211)^2)*$AI211*$C211)</f>
        <v/>
      </c>
      <c r="CX211" s="32" t="str">
        <f>IF($B211="","",(-CQ211/ABS(CQ211))*Air!$D$14*CS211/8*(CQ211^2)*$AM211*$C211)</f>
        <v/>
      </c>
      <c r="CY211" s="32" t="str">
        <f>IF($B211="","",$AK211*$C211*$E211*Air!$D$14*Air!$I$10)</f>
        <v/>
      </c>
      <c r="CZ211" s="32" t="str">
        <f t="shared" si="302"/>
        <v/>
      </c>
      <c r="DA211" s="32" t="str">
        <f t="shared" si="340"/>
        <v/>
      </c>
      <c r="DB211" s="32" t="str">
        <f t="shared" si="303"/>
        <v/>
      </c>
      <c r="DC211" s="254" t="str">
        <f t="shared" si="341"/>
        <v/>
      </c>
      <c r="DD211" s="243"/>
      <c r="DE211" s="243"/>
      <c r="DF211" s="32" t="str">
        <f t="shared" si="342"/>
        <v/>
      </c>
      <c r="DG211" s="243" t="str">
        <f t="shared" si="343"/>
        <v/>
      </c>
      <c r="DH211" s="243" t="str">
        <f>IF($B211="","",IF(DC211="out",-(DG211*$I211*(2*ABS(DF211)/Air!$D$14)^0.5),(DG211*$I211*(2*ABS(DF211)/Air!$C$14)^0.5)))</f>
        <v/>
      </c>
      <c r="DI211" s="32" t="str">
        <f t="shared" si="344"/>
        <v/>
      </c>
      <c r="DJ211" s="217" t="str">
        <f t="shared" si="304"/>
        <v/>
      </c>
      <c r="DK211" s="31" t="str">
        <f t="shared" si="345"/>
        <v/>
      </c>
      <c r="DL211" s="251" t="str">
        <f>IF($B211="","",$AO211*ABS(DK211)/Air!$M$8)</f>
        <v/>
      </c>
      <c r="DM211" s="31" t="str">
        <f t="shared" si="346"/>
        <v/>
      </c>
      <c r="DN211" s="251" t="str">
        <f>IF($B211="","",$AO211*ABS($AF211-DK211)/Air!$M$8)</f>
        <v/>
      </c>
      <c r="DO211" s="31" t="str">
        <f t="shared" si="347"/>
        <v/>
      </c>
      <c r="DP211" s="31" t="str">
        <f t="shared" si="348"/>
        <v/>
      </c>
      <c r="DQ211" s="32" t="str">
        <f>IF($B211="","",(($AF211-DK211)/ABS($AF211-DK211))*Air!$D$14*DP211/2*(($AF211-DK211)^2)*$AI211*$C211)</f>
        <v/>
      </c>
      <c r="DR211" s="32" t="str">
        <f>IF($B211="","",(-DK211/ABS(DK211))*Air!$D$14*DM211/8*(DK211^2)*$AM211*$C211)</f>
        <v/>
      </c>
      <c r="DS211" s="32" t="str">
        <f>IF($B211="","",$AK211*$C211*$E211*Air!$D$14*Air!$I$10)</f>
        <v/>
      </c>
      <c r="DT211" s="32" t="str">
        <f t="shared" si="305"/>
        <v/>
      </c>
      <c r="DU211" s="32" t="str">
        <f t="shared" si="349"/>
        <v/>
      </c>
      <c r="DV211" s="32" t="str">
        <f t="shared" si="306"/>
        <v/>
      </c>
      <c r="DW211" s="254" t="str">
        <f t="shared" si="350"/>
        <v/>
      </c>
      <c r="DX211" s="243"/>
      <c r="DY211" s="243"/>
      <c r="DZ211" s="32" t="str">
        <f t="shared" si="351"/>
        <v/>
      </c>
      <c r="EA211" s="243" t="str">
        <f t="shared" si="352"/>
        <v/>
      </c>
      <c r="EB211" s="243" t="str">
        <f>IF($B211="","",IF(DW211="out",-(EA211*$I211*(2*ABS(DZ211)/Air!$D$14)^0.5),(EA211*$I211*(2*ABS(DZ211)/Air!$C$14)^0.5)))</f>
        <v/>
      </c>
      <c r="EC211" s="32" t="str">
        <f t="shared" si="353"/>
        <v/>
      </c>
      <c r="ED211" s="217" t="str">
        <f t="shared" si="307"/>
        <v/>
      </c>
      <c r="EE211" s="31" t="str">
        <f t="shared" si="354"/>
        <v/>
      </c>
      <c r="EF211" s="251" t="str">
        <f>IF($B211="","",$AO211*ABS(EE211)/Air!$M$8)</f>
        <v/>
      </c>
      <c r="EG211" s="31" t="str">
        <f t="shared" si="355"/>
        <v/>
      </c>
      <c r="EH211" s="251" t="str">
        <f>IF($B211="","",$AO211*ABS($AF211-EE211)/Air!$M$8)</f>
        <v/>
      </c>
      <c r="EI211" s="31" t="str">
        <f t="shared" si="356"/>
        <v/>
      </c>
      <c r="EJ211" s="31" t="str">
        <f t="shared" si="357"/>
        <v/>
      </c>
      <c r="EK211" s="32" t="str">
        <f>IF($B211="","",(($AF211-EE211)/ABS($AF211-EE211))*Air!$D$14*EJ211/2*(($AF211-EE211)^2)*$AI211*$C211)</f>
        <v/>
      </c>
      <c r="EL211" s="32" t="str">
        <f>IF($B211="","",(-EE211/ABS(EE211))*Air!$D$14*EG211/8*(EE211^2)*$AM211*$C211)</f>
        <v/>
      </c>
      <c r="EM211" s="32" t="str">
        <f>IF($B211="","",$AK211*$C211*$E211*Air!$D$14*Air!$I$10)</f>
        <v/>
      </c>
      <c r="EN211" s="32" t="str">
        <f t="shared" si="308"/>
        <v/>
      </c>
      <c r="EO211" s="32" t="str">
        <f t="shared" si="358"/>
        <v/>
      </c>
      <c r="EP211" s="32" t="str">
        <f t="shared" si="309"/>
        <v/>
      </c>
      <c r="EQ211" s="254" t="str">
        <f t="shared" si="359"/>
        <v/>
      </c>
      <c r="ER211" s="243"/>
      <c r="ES211" s="243"/>
      <c r="ET211" s="32" t="str">
        <f t="shared" si="360"/>
        <v/>
      </c>
      <c r="EU211" s="243" t="str">
        <f t="shared" si="361"/>
        <v/>
      </c>
      <c r="EV211" s="243" t="str">
        <f>IF($B211="","",IF(EQ211="out",-(EU211*$I211*(2*ABS(ET211)/Air!$D$14)^0.5),(EU211*$I211*(2*ABS(ET211)/Air!$C$14)^0.5)))</f>
        <v/>
      </c>
      <c r="EW211" s="32" t="str">
        <f t="shared" si="362"/>
        <v/>
      </c>
      <c r="EX211" s="259" t="str">
        <f t="shared" si="310"/>
        <v/>
      </c>
    </row>
    <row r="212" spans="1:154" customFormat="1" x14ac:dyDescent="0.2">
      <c r="A212" s="61"/>
      <c r="B212" s="247"/>
      <c r="C212" s="247"/>
      <c r="D212" s="247"/>
      <c r="E212" s="247"/>
      <c r="F212" s="247"/>
      <c r="G212" s="239"/>
      <c r="H212" s="239"/>
      <c r="I212" s="239"/>
      <c r="J212" s="239"/>
      <c r="K212" s="239"/>
      <c r="L212" s="62"/>
      <c r="M212" s="247"/>
      <c r="N212" s="247"/>
      <c r="O212" s="63"/>
      <c r="P212" s="92" t="str">
        <f t="shared" si="274"/>
        <v/>
      </c>
      <c r="Q212" s="93" t="str">
        <f t="shared" si="316"/>
        <v/>
      </c>
      <c r="R212" s="99" t="str">
        <f t="shared" si="275"/>
        <v/>
      </c>
      <c r="S212" s="100" t="str">
        <f t="shared" si="276"/>
        <v/>
      </c>
      <c r="T212" s="95" t="str">
        <f t="shared" si="277"/>
        <v/>
      </c>
      <c r="U212" s="231"/>
      <c r="V212" s="124" t="str">
        <f t="shared" si="278"/>
        <v/>
      </c>
      <c r="W212" s="125" t="str">
        <f t="shared" si="311"/>
        <v/>
      </c>
      <c r="X212" s="126" t="str">
        <f t="shared" si="279"/>
        <v/>
      </c>
      <c r="Y212" s="126" t="str">
        <f>IF($B212="","",VLOOKUP(X212,Depth!$A$4:$B$1004,2,1))</f>
        <v/>
      </c>
      <c r="Z212" s="127" t="str">
        <f t="shared" si="312"/>
        <v/>
      </c>
      <c r="AA212" s="128" t="str">
        <f t="shared" si="313"/>
        <v/>
      </c>
      <c r="AB212" s="129" t="str">
        <f t="shared" si="280"/>
        <v/>
      </c>
      <c r="AC212" s="129" t="str">
        <f t="shared" si="314"/>
        <v/>
      </c>
      <c r="AD212" s="31" t="str">
        <f t="shared" si="281"/>
        <v/>
      </c>
      <c r="AE212" s="128" t="str">
        <f t="shared" si="282"/>
        <v/>
      </c>
      <c r="AF212" s="130" t="str">
        <f t="shared" si="283"/>
        <v/>
      </c>
      <c r="AG212" s="122" t="str">
        <f t="shared" si="284"/>
        <v/>
      </c>
      <c r="AH212" s="131" t="str">
        <f t="shared" si="315"/>
        <v/>
      </c>
      <c r="AI212" s="132" t="str">
        <f t="shared" si="285"/>
        <v/>
      </c>
      <c r="AJ212" s="128"/>
      <c r="AK212" s="159" t="str">
        <f t="shared" si="286"/>
        <v/>
      </c>
      <c r="AL212" s="128" t="str">
        <f t="shared" si="287"/>
        <v/>
      </c>
      <c r="AM212" s="128" t="str">
        <f t="shared" si="288"/>
        <v/>
      </c>
      <c r="AN212" s="128" t="str">
        <f t="shared" si="289"/>
        <v/>
      </c>
      <c r="AO212" s="128" t="str">
        <f t="shared" si="317"/>
        <v/>
      </c>
      <c r="AP212" s="160" t="str">
        <f t="shared" si="290"/>
        <v/>
      </c>
      <c r="AQ212" s="31"/>
      <c r="AR212" s="174" t="str">
        <f>IF($B212="","",Air!$C$17*((J212-K212)/10)^Air!$C$28)</f>
        <v/>
      </c>
      <c r="AS212" s="36" t="str">
        <f>IF($B212="","",IF(E$8=B212,E$7,Air!$C$14/2*AR212^2))</f>
        <v/>
      </c>
      <c r="AT212" s="32" t="str">
        <f t="shared" si="291"/>
        <v/>
      </c>
      <c r="AU212" s="32" t="str">
        <f t="shared" si="292"/>
        <v/>
      </c>
      <c r="AV212" s="32" t="str">
        <f>IF($B212="","",Air!$I$11-AU212*Air!$C$14*Air!$I$10-AS212)</f>
        <v/>
      </c>
      <c r="AW212" s="175" t="str">
        <f t="shared" si="293"/>
        <v/>
      </c>
      <c r="AX212" s="175" t="str">
        <f>IF($B212="","",AW212*Air!$C$14*Air!$I$10)</f>
        <v/>
      </c>
      <c r="AY212" s="176" t="str">
        <f>IF($B212="","",AW212*Air!$D$14*Air!$I$10)</f>
        <v/>
      </c>
      <c r="AZ212" s="62"/>
      <c r="BA212" s="250" t="str">
        <f t="shared" si="318"/>
        <v/>
      </c>
      <c r="BB212" s="128" t="str">
        <f t="shared" si="294"/>
        <v/>
      </c>
      <c r="BC212" s="31" t="str">
        <f t="shared" si="295"/>
        <v/>
      </c>
      <c r="BD212" s="251" t="str">
        <f>IF($B212="","",$AO212*ABS(BC212)/Air!$M$8)</f>
        <v/>
      </c>
      <c r="BE212" s="31" t="str">
        <f t="shared" si="319"/>
        <v/>
      </c>
      <c r="BF212" s="251" t="str">
        <f>IF($B212="","",$AO212*ABS($AF212-BC212)/Air!$M$8)</f>
        <v/>
      </c>
      <c r="BG212" s="31" t="str">
        <f t="shared" si="320"/>
        <v/>
      </c>
      <c r="BH212" s="252" t="str">
        <f t="shared" si="321"/>
        <v/>
      </c>
      <c r="BI212" s="32" t="str">
        <f>IF($B212="","",(($AF212-BC212)/ABS($AF212-BC212))*Air!$D$14*BH212/2*(($AF212-BC212)^2)*$AI212*$C212)</f>
        <v/>
      </c>
      <c r="BJ212" s="32" t="str">
        <f>IF($B212="","",(-BC212/ABS(BC212))*Air!$D$14*BE212/8*(BC212^2)*$AM212*$C212)</f>
        <v/>
      </c>
      <c r="BK212" s="32" t="str">
        <f>IF($B212="","",$AK212*$C212*$E212*Air!$D$14*Air!$I$10)</f>
        <v/>
      </c>
      <c r="BL212" s="32" t="str">
        <f t="shared" si="296"/>
        <v/>
      </c>
      <c r="BM212" s="32" t="str">
        <f t="shared" si="322"/>
        <v/>
      </c>
      <c r="BN212" s="32" t="str">
        <f t="shared" si="297"/>
        <v/>
      </c>
      <c r="BO212" s="254" t="str">
        <f t="shared" si="323"/>
        <v/>
      </c>
      <c r="BP212" s="243"/>
      <c r="BQ212" s="243"/>
      <c r="BR212" s="32" t="str">
        <f t="shared" si="324"/>
        <v/>
      </c>
      <c r="BS212" s="243" t="str">
        <f t="shared" si="325"/>
        <v/>
      </c>
      <c r="BT212" s="243" t="str">
        <f>IF($B212="","",IF(BO212="out",-(BS212*$I212*(2*ABS(BR212)/Air!$D$14)^0.5),(BS212*$I212*(2*ABS(BR212)/Air!$C$14)^0.5)))</f>
        <v/>
      </c>
      <c r="BU212" s="32" t="str">
        <f t="shared" si="326"/>
        <v/>
      </c>
      <c r="BV212" s="217" t="str">
        <f t="shared" si="298"/>
        <v/>
      </c>
      <c r="BW212" s="31" t="str">
        <f t="shared" si="327"/>
        <v/>
      </c>
      <c r="BX212" s="251" t="str">
        <f>IF($B212="","",$AO212*ABS(BW212)/Air!$M$8)</f>
        <v/>
      </c>
      <c r="BY212" s="31" t="str">
        <f t="shared" si="328"/>
        <v/>
      </c>
      <c r="BZ212" s="251" t="str">
        <f>IF($B212="","",$AO212*ABS($AF212-BW212)/Air!$M$8)</f>
        <v/>
      </c>
      <c r="CA212" s="31" t="str">
        <f t="shared" si="329"/>
        <v/>
      </c>
      <c r="CB212" s="31" t="str">
        <f t="shared" si="330"/>
        <v/>
      </c>
      <c r="CC212" s="32" t="str">
        <f>IF($B212="","",(($AF212-BW212)/ABS($AF212-BW212))*Air!$D$14*CB212/2*(($AF212-BW212)^2)*$AI212*$C212)</f>
        <v/>
      </c>
      <c r="CD212" s="32" t="str">
        <f>IF($B212="","",(-BW212/ABS(BW212))*Air!$D$14*BY212/8*(BW212^2)*$AM212*$C212)</f>
        <v/>
      </c>
      <c r="CE212" s="32" t="str">
        <f>IF($B212="","",$AK212*$C212*$E212*Air!$D$14*Air!$I$10)</f>
        <v/>
      </c>
      <c r="CF212" s="32" t="str">
        <f t="shared" si="299"/>
        <v/>
      </c>
      <c r="CG212" s="32" t="str">
        <f t="shared" si="331"/>
        <v/>
      </c>
      <c r="CH212" s="32" t="str">
        <f t="shared" si="300"/>
        <v/>
      </c>
      <c r="CI212" s="254" t="str">
        <f t="shared" si="332"/>
        <v/>
      </c>
      <c r="CJ212" s="243"/>
      <c r="CK212" s="243"/>
      <c r="CL212" s="32" t="str">
        <f t="shared" si="333"/>
        <v/>
      </c>
      <c r="CM212" s="243" t="str">
        <f t="shared" si="334"/>
        <v/>
      </c>
      <c r="CN212" s="243" t="str">
        <f>IF($B212="","",IF(CI212="out",-(CM212*$I212*(2*ABS(CL212)/Air!$D$14)^0.5),(CM212*$I212*(2*ABS(CL212)/Air!$C$14)^0.5)))</f>
        <v/>
      </c>
      <c r="CO212" s="32" t="str">
        <f t="shared" si="335"/>
        <v/>
      </c>
      <c r="CP212" s="217" t="str">
        <f t="shared" si="301"/>
        <v/>
      </c>
      <c r="CQ212" s="31" t="str">
        <f t="shared" si="336"/>
        <v/>
      </c>
      <c r="CR212" s="251" t="str">
        <f>IF($B212="","",$AO212*ABS(CQ212)/Air!$M$8)</f>
        <v/>
      </c>
      <c r="CS212" s="31" t="str">
        <f t="shared" si="337"/>
        <v/>
      </c>
      <c r="CT212" s="251" t="str">
        <f>IF($B212="","",$AO212*ABS($AF212-CQ212)/Air!$M$8)</f>
        <v/>
      </c>
      <c r="CU212" s="31" t="str">
        <f t="shared" si="338"/>
        <v/>
      </c>
      <c r="CV212" s="31" t="str">
        <f t="shared" si="339"/>
        <v/>
      </c>
      <c r="CW212" s="32" t="str">
        <f>IF($B212="","",(($AF212-CQ212)/ABS($AF212-CQ212))*Air!$D$14*CV212/2*(($AF212-CQ212)^2)*$AI212*$C212)</f>
        <v/>
      </c>
      <c r="CX212" s="32" t="str">
        <f>IF($B212="","",(-CQ212/ABS(CQ212))*Air!$D$14*CS212/8*(CQ212^2)*$AM212*$C212)</f>
        <v/>
      </c>
      <c r="CY212" s="32" t="str">
        <f>IF($B212="","",$AK212*$C212*$E212*Air!$D$14*Air!$I$10)</f>
        <v/>
      </c>
      <c r="CZ212" s="32" t="str">
        <f t="shared" si="302"/>
        <v/>
      </c>
      <c r="DA212" s="32" t="str">
        <f t="shared" si="340"/>
        <v/>
      </c>
      <c r="DB212" s="32" t="str">
        <f t="shared" si="303"/>
        <v/>
      </c>
      <c r="DC212" s="254" t="str">
        <f t="shared" si="341"/>
        <v/>
      </c>
      <c r="DD212" s="243"/>
      <c r="DE212" s="243"/>
      <c r="DF212" s="32" t="str">
        <f t="shared" si="342"/>
        <v/>
      </c>
      <c r="DG212" s="243" t="str">
        <f t="shared" si="343"/>
        <v/>
      </c>
      <c r="DH212" s="243" t="str">
        <f>IF($B212="","",IF(DC212="out",-(DG212*$I212*(2*ABS(DF212)/Air!$D$14)^0.5),(DG212*$I212*(2*ABS(DF212)/Air!$C$14)^0.5)))</f>
        <v/>
      </c>
      <c r="DI212" s="32" t="str">
        <f t="shared" si="344"/>
        <v/>
      </c>
      <c r="DJ212" s="217" t="str">
        <f t="shared" si="304"/>
        <v/>
      </c>
      <c r="DK212" s="31" t="str">
        <f t="shared" si="345"/>
        <v/>
      </c>
      <c r="DL212" s="251" t="str">
        <f>IF($B212="","",$AO212*ABS(DK212)/Air!$M$8)</f>
        <v/>
      </c>
      <c r="DM212" s="31" t="str">
        <f t="shared" si="346"/>
        <v/>
      </c>
      <c r="DN212" s="251" t="str">
        <f>IF($B212="","",$AO212*ABS($AF212-DK212)/Air!$M$8)</f>
        <v/>
      </c>
      <c r="DO212" s="31" t="str">
        <f t="shared" si="347"/>
        <v/>
      </c>
      <c r="DP212" s="31" t="str">
        <f t="shared" si="348"/>
        <v/>
      </c>
      <c r="DQ212" s="32" t="str">
        <f>IF($B212="","",(($AF212-DK212)/ABS($AF212-DK212))*Air!$D$14*DP212/2*(($AF212-DK212)^2)*$AI212*$C212)</f>
        <v/>
      </c>
      <c r="DR212" s="32" t="str">
        <f>IF($B212="","",(-DK212/ABS(DK212))*Air!$D$14*DM212/8*(DK212^2)*$AM212*$C212)</f>
        <v/>
      </c>
      <c r="DS212" s="32" t="str">
        <f>IF($B212="","",$AK212*$C212*$E212*Air!$D$14*Air!$I$10)</f>
        <v/>
      </c>
      <c r="DT212" s="32" t="str">
        <f t="shared" si="305"/>
        <v/>
      </c>
      <c r="DU212" s="32" t="str">
        <f t="shared" si="349"/>
        <v/>
      </c>
      <c r="DV212" s="32" t="str">
        <f t="shared" si="306"/>
        <v/>
      </c>
      <c r="DW212" s="254" t="str">
        <f t="shared" si="350"/>
        <v/>
      </c>
      <c r="DX212" s="243"/>
      <c r="DY212" s="243"/>
      <c r="DZ212" s="32" t="str">
        <f t="shared" si="351"/>
        <v/>
      </c>
      <c r="EA212" s="243" t="str">
        <f t="shared" si="352"/>
        <v/>
      </c>
      <c r="EB212" s="243" t="str">
        <f>IF($B212="","",IF(DW212="out",-(EA212*$I212*(2*ABS(DZ212)/Air!$D$14)^0.5),(EA212*$I212*(2*ABS(DZ212)/Air!$C$14)^0.5)))</f>
        <v/>
      </c>
      <c r="EC212" s="32" t="str">
        <f t="shared" si="353"/>
        <v/>
      </c>
      <c r="ED212" s="217" t="str">
        <f t="shared" si="307"/>
        <v/>
      </c>
      <c r="EE212" s="31" t="str">
        <f t="shared" si="354"/>
        <v/>
      </c>
      <c r="EF212" s="251" t="str">
        <f>IF($B212="","",$AO212*ABS(EE212)/Air!$M$8)</f>
        <v/>
      </c>
      <c r="EG212" s="31" t="str">
        <f t="shared" si="355"/>
        <v/>
      </c>
      <c r="EH212" s="251" t="str">
        <f>IF($B212="","",$AO212*ABS($AF212-EE212)/Air!$M$8)</f>
        <v/>
      </c>
      <c r="EI212" s="31" t="str">
        <f t="shared" si="356"/>
        <v/>
      </c>
      <c r="EJ212" s="31" t="str">
        <f t="shared" si="357"/>
        <v/>
      </c>
      <c r="EK212" s="32" t="str">
        <f>IF($B212="","",(($AF212-EE212)/ABS($AF212-EE212))*Air!$D$14*EJ212/2*(($AF212-EE212)^2)*$AI212*$C212)</f>
        <v/>
      </c>
      <c r="EL212" s="32" t="str">
        <f>IF($B212="","",(-EE212/ABS(EE212))*Air!$D$14*EG212/8*(EE212^2)*$AM212*$C212)</f>
        <v/>
      </c>
      <c r="EM212" s="32" t="str">
        <f>IF($B212="","",$AK212*$C212*$E212*Air!$D$14*Air!$I$10)</f>
        <v/>
      </c>
      <c r="EN212" s="32" t="str">
        <f t="shared" si="308"/>
        <v/>
      </c>
      <c r="EO212" s="32" t="str">
        <f t="shared" si="358"/>
        <v/>
      </c>
      <c r="EP212" s="32" t="str">
        <f t="shared" si="309"/>
        <v/>
      </c>
      <c r="EQ212" s="254" t="str">
        <f t="shared" si="359"/>
        <v/>
      </c>
      <c r="ER212" s="243"/>
      <c r="ES212" s="243"/>
      <c r="ET212" s="32" t="str">
        <f t="shared" si="360"/>
        <v/>
      </c>
      <c r="EU212" s="243" t="str">
        <f t="shared" si="361"/>
        <v/>
      </c>
      <c r="EV212" s="243" t="str">
        <f>IF($B212="","",IF(EQ212="out",-(EU212*$I212*(2*ABS(ET212)/Air!$D$14)^0.5),(EU212*$I212*(2*ABS(ET212)/Air!$C$14)^0.5)))</f>
        <v/>
      </c>
      <c r="EW212" s="32" t="str">
        <f t="shared" si="362"/>
        <v/>
      </c>
      <c r="EX212" s="259" t="str">
        <f t="shared" si="310"/>
        <v/>
      </c>
    </row>
    <row r="213" spans="1:154" customFormat="1" x14ac:dyDescent="0.2">
      <c r="A213" s="61"/>
      <c r="B213" s="247"/>
      <c r="C213" s="247"/>
      <c r="D213" s="247"/>
      <c r="E213" s="247"/>
      <c r="F213" s="247"/>
      <c r="G213" s="239"/>
      <c r="H213" s="239"/>
      <c r="I213" s="239"/>
      <c r="J213" s="239"/>
      <c r="K213" s="239"/>
      <c r="L213" s="62"/>
      <c r="M213" s="247"/>
      <c r="N213" s="247"/>
      <c r="O213" s="63"/>
      <c r="P213" s="92" t="str">
        <f t="shared" si="274"/>
        <v/>
      </c>
      <c r="Q213" s="93" t="str">
        <f t="shared" si="316"/>
        <v/>
      </c>
      <c r="R213" s="99" t="str">
        <f t="shared" si="275"/>
        <v/>
      </c>
      <c r="S213" s="100" t="str">
        <f t="shared" si="276"/>
        <v/>
      </c>
      <c r="T213" s="95" t="str">
        <f t="shared" si="277"/>
        <v/>
      </c>
      <c r="U213" s="231"/>
      <c r="V213" s="124" t="str">
        <f t="shared" si="278"/>
        <v/>
      </c>
      <c r="W213" s="125" t="str">
        <f t="shared" si="311"/>
        <v/>
      </c>
      <c r="X213" s="126" t="str">
        <f t="shared" si="279"/>
        <v/>
      </c>
      <c r="Y213" s="126" t="str">
        <f>IF($B213="","",VLOOKUP(X213,Depth!$A$4:$B$1004,2,1))</f>
        <v/>
      </c>
      <c r="Z213" s="127" t="str">
        <f t="shared" si="312"/>
        <v/>
      </c>
      <c r="AA213" s="128" t="str">
        <f t="shared" si="313"/>
        <v/>
      </c>
      <c r="AB213" s="129" t="str">
        <f t="shared" si="280"/>
        <v/>
      </c>
      <c r="AC213" s="129" t="str">
        <f t="shared" si="314"/>
        <v/>
      </c>
      <c r="AD213" s="31" t="str">
        <f t="shared" si="281"/>
        <v/>
      </c>
      <c r="AE213" s="128" t="str">
        <f t="shared" si="282"/>
        <v/>
      </c>
      <c r="AF213" s="130" t="str">
        <f t="shared" si="283"/>
        <v/>
      </c>
      <c r="AG213" s="122" t="str">
        <f t="shared" si="284"/>
        <v/>
      </c>
      <c r="AH213" s="131" t="str">
        <f t="shared" si="315"/>
        <v/>
      </c>
      <c r="AI213" s="132" t="str">
        <f t="shared" si="285"/>
        <v/>
      </c>
      <c r="AJ213" s="128"/>
      <c r="AK213" s="159" t="str">
        <f t="shared" si="286"/>
        <v/>
      </c>
      <c r="AL213" s="128" t="str">
        <f t="shared" si="287"/>
        <v/>
      </c>
      <c r="AM213" s="128" t="str">
        <f t="shared" si="288"/>
        <v/>
      </c>
      <c r="AN213" s="128" t="str">
        <f t="shared" si="289"/>
        <v/>
      </c>
      <c r="AO213" s="128" t="str">
        <f t="shared" si="317"/>
        <v/>
      </c>
      <c r="AP213" s="160" t="str">
        <f t="shared" si="290"/>
        <v/>
      </c>
      <c r="AQ213" s="31"/>
      <c r="AR213" s="174" t="str">
        <f>IF($B213="","",Air!$C$17*((J213-K213)/10)^Air!$C$28)</f>
        <v/>
      </c>
      <c r="AS213" s="36" t="str">
        <f>IF($B213="","",IF(E$8=B213,E$7,Air!$C$14/2*AR213^2))</f>
        <v/>
      </c>
      <c r="AT213" s="32" t="str">
        <f t="shared" si="291"/>
        <v/>
      </c>
      <c r="AU213" s="32" t="str">
        <f t="shared" si="292"/>
        <v/>
      </c>
      <c r="AV213" s="32" t="str">
        <f>IF($B213="","",Air!$I$11-AU213*Air!$C$14*Air!$I$10-AS213)</f>
        <v/>
      </c>
      <c r="AW213" s="175" t="str">
        <f t="shared" si="293"/>
        <v/>
      </c>
      <c r="AX213" s="175" t="str">
        <f>IF($B213="","",AW213*Air!$C$14*Air!$I$10)</f>
        <v/>
      </c>
      <c r="AY213" s="176" t="str">
        <f>IF($B213="","",AW213*Air!$D$14*Air!$I$10)</f>
        <v/>
      </c>
      <c r="AZ213" s="62"/>
      <c r="BA213" s="250" t="str">
        <f t="shared" si="318"/>
        <v/>
      </c>
      <c r="BB213" s="128" t="str">
        <f t="shared" si="294"/>
        <v/>
      </c>
      <c r="BC213" s="31" t="str">
        <f t="shared" si="295"/>
        <v/>
      </c>
      <c r="BD213" s="251" t="str">
        <f>IF($B213="","",$AO213*ABS(BC213)/Air!$M$8)</f>
        <v/>
      </c>
      <c r="BE213" s="31" t="str">
        <f t="shared" si="319"/>
        <v/>
      </c>
      <c r="BF213" s="251" t="str">
        <f>IF($B213="","",$AO213*ABS($AF213-BC213)/Air!$M$8)</f>
        <v/>
      </c>
      <c r="BG213" s="31" t="str">
        <f t="shared" si="320"/>
        <v/>
      </c>
      <c r="BH213" s="252" t="str">
        <f t="shared" si="321"/>
        <v/>
      </c>
      <c r="BI213" s="32" t="str">
        <f>IF($B213="","",(($AF213-BC213)/ABS($AF213-BC213))*Air!$D$14*BH213/2*(($AF213-BC213)^2)*$AI213*$C213)</f>
        <v/>
      </c>
      <c r="BJ213" s="32" t="str">
        <f>IF($B213="","",(-BC213/ABS(BC213))*Air!$D$14*BE213/8*(BC213^2)*$AM213*$C213)</f>
        <v/>
      </c>
      <c r="BK213" s="32" t="str">
        <f>IF($B213="","",$AK213*$C213*$E213*Air!$D$14*Air!$I$10)</f>
        <v/>
      </c>
      <c r="BL213" s="32" t="str">
        <f t="shared" si="296"/>
        <v/>
      </c>
      <c r="BM213" s="32" t="str">
        <f t="shared" si="322"/>
        <v/>
      </c>
      <c r="BN213" s="32" t="str">
        <f t="shared" si="297"/>
        <v/>
      </c>
      <c r="BO213" s="254" t="str">
        <f t="shared" si="323"/>
        <v/>
      </c>
      <c r="BP213" s="243"/>
      <c r="BQ213" s="243"/>
      <c r="BR213" s="32" t="str">
        <f t="shared" si="324"/>
        <v/>
      </c>
      <c r="BS213" s="243" t="str">
        <f t="shared" si="325"/>
        <v/>
      </c>
      <c r="BT213" s="243" t="str">
        <f>IF($B213="","",IF(BO213="out",-(BS213*$I213*(2*ABS(BR213)/Air!$D$14)^0.5),(BS213*$I213*(2*ABS(BR213)/Air!$C$14)^0.5)))</f>
        <v/>
      </c>
      <c r="BU213" s="32" t="str">
        <f t="shared" si="326"/>
        <v/>
      </c>
      <c r="BV213" s="217" t="str">
        <f t="shared" si="298"/>
        <v/>
      </c>
      <c r="BW213" s="31" t="str">
        <f t="shared" si="327"/>
        <v/>
      </c>
      <c r="BX213" s="251" t="str">
        <f>IF($B213="","",$AO213*ABS(BW213)/Air!$M$8)</f>
        <v/>
      </c>
      <c r="BY213" s="31" t="str">
        <f t="shared" si="328"/>
        <v/>
      </c>
      <c r="BZ213" s="251" t="str">
        <f>IF($B213="","",$AO213*ABS($AF213-BW213)/Air!$M$8)</f>
        <v/>
      </c>
      <c r="CA213" s="31" t="str">
        <f t="shared" si="329"/>
        <v/>
      </c>
      <c r="CB213" s="31" t="str">
        <f t="shared" si="330"/>
        <v/>
      </c>
      <c r="CC213" s="32" t="str">
        <f>IF($B213="","",(($AF213-BW213)/ABS($AF213-BW213))*Air!$D$14*CB213/2*(($AF213-BW213)^2)*$AI213*$C213)</f>
        <v/>
      </c>
      <c r="CD213" s="32" t="str">
        <f>IF($B213="","",(-BW213/ABS(BW213))*Air!$D$14*BY213/8*(BW213^2)*$AM213*$C213)</f>
        <v/>
      </c>
      <c r="CE213" s="32" t="str">
        <f>IF($B213="","",$AK213*$C213*$E213*Air!$D$14*Air!$I$10)</f>
        <v/>
      </c>
      <c r="CF213" s="32" t="str">
        <f t="shared" si="299"/>
        <v/>
      </c>
      <c r="CG213" s="32" t="str">
        <f t="shared" si="331"/>
        <v/>
      </c>
      <c r="CH213" s="32" t="str">
        <f t="shared" si="300"/>
        <v/>
      </c>
      <c r="CI213" s="254" t="str">
        <f t="shared" si="332"/>
        <v/>
      </c>
      <c r="CJ213" s="243"/>
      <c r="CK213" s="243"/>
      <c r="CL213" s="32" t="str">
        <f t="shared" si="333"/>
        <v/>
      </c>
      <c r="CM213" s="243" t="str">
        <f t="shared" si="334"/>
        <v/>
      </c>
      <c r="CN213" s="243" t="str">
        <f>IF($B213="","",IF(CI213="out",-(CM213*$I213*(2*ABS(CL213)/Air!$D$14)^0.5),(CM213*$I213*(2*ABS(CL213)/Air!$C$14)^0.5)))</f>
        <v/>
      </c>
      <c r="CO213" s="32" t="str">
        <f t="shared" si="335"/>
        <v/>
      </c>
      <c r="CP213" s="217" t="str">
        <f t="shared" si="301"/>
        <v/>
      </c>
      <c r="CQ213" s="31" t="str">
        <f t="shared" si="336"/>
        <v/>
      </c>
      <c r="CR213" s="251" t="str">
        <f>IF($B213="","",$AO213*ABS(CQ213)/Air!$M$8)</f>
        <v/>
      </c>
      <c r="CS213" s="31" t="str">
        <f t="shared" si="337"/>
        <v/>
      </c>
      <c r="CT213" s="251" t="str">
        <f>IF($B213="","",$AO213*ABS($AF213-CQ213)/Air!$M$8)</f>
        <v/>
      </c>
      <c r="CU213" s="31" t="str">
        <f t="shared" si="338"/>
        <v/>
      </c>
      <c r="CV213" s="31" t="str">
        <f t="shared" si="339"/>
        <v/>
      </c>
      <c r="CW213" s="32" t="str">
        <f>IF($B213="","",(($AF213-CQ213)/ABS($AF213-CQ213))*Air!$D$14*CV213/2*(($AF213-CQ213)^2)*$AI213*$C213)</f>
        <v/>
      </c>
      <c r="CX213" s="32" t="str">
        <f>IF($B213="","",(-CQ213/ABS(CQ213))*Air!$D$14*CS213/8*(CQ213^2)*$AM213*$C213)</f>
        <v/>
      </c>
      <c r="CY213" s="32" t="str">
        <f>IF($B213="","",$AK213*$C213*$E213*Air!$D$14*Air!$I$10)</f>
        <v/>
      </c>
      <c r="CZ213" s="32" t="str">
        <f t="shared" si="302"/>
        <v/>
      </c>
      <c r="DA213" s="32" t="str">
        <f t="shared" si="340"/>
        <v/>
      </c>
      <c r="DB213" s="32" t="str">
        <f t="shared" si="303"/>
        <v/>
      </c>
      <c r="DC213" s="254" t="str">
        <f t="shared" si="341"/>
        <v/>
      </c>
      <c r="DD213" s="243"/>
      <c r="DE213" s="243"/>
      <c r="DF213" s="32" t="str">
        <f t="shared" si="342"/>
        <v/>
      </c>
      <c r="DG213" s="243" t="str">
        <f t="shared" si="343"/>
        <v/>
      </c>
      <c r="DH213" s="243" t="str">
        <f>IF($B213="","",IF(DC213="out",-(DG213*$I213*(2*ABS(DF213)/Air!$D$14)^0.5),(DG213*$I213*(2*ABS(DF213)/Air!$C$14)^0.5)))</f>
        <v/>
      </c>
      <c r="DI213" s="32" t="str">
        <f t="shared" si="344"/>
        <v/>
      </c>
      <c r="DJ213" s="217" t="str">
        <f t="shared" si="304"/>
        <v/>
      </c>
      <c r="DK213" s="31" t="str">
        <f t="shared" si="345"/>
        <v/>
      </c>
      <c r="DL213" s="251" t="str">
        <f>IF($B213="","",$AO213*ABS(DK213)/Air!$M$8)</f>
        <v/>
      </c>
      <c r="DM213" s="31" t="str">
        <f t="shared" si="346"/>
        <v/>
      </c>
      <c r="DN213" s="251" t="str">
        <f>IF($B213="","",$AO213*ABS($AF213-DK213)/Air!$M$8)</f>
        <v/>
      </c>
      <c r="DO213" s="31" t="str">
        <f t="shared" si="347"/>
        <v/>
      </c>
      <c r="DP213" s="31" t="str">
        <f t="shared" si="348"/>
        <v/>
      </c>
      <c r="DQ213" s="32" t="str">
        <f>IF($B213="","",(($AF213-DK213)/ABS($AF213-DK213))*Air!$D$14*DP213/2*(($AF213-DK213)^2)*$AI213*$C213)</f>
        <v/>
      </c>
      <c r="DR213" s="32" t="str">
        <f>IF($B213="","",(-DK213/ABS(DK213))*Air!$D$14*DM213/8*(DK213^2)*$AM213*$C213)</f>
        <v/>
      </c>
      <c r="DS213" s="32" t="str">
        <f>IF($B213="","",$AK213*$C213*$E213*Air!$D$14*Air!$I$10)</f>
        <v/>
      </c>
      <c r="DT213" s="32" t="str">
        <f t="shared" si="305"/>
        <v/>
      </c>
      <c r="DU213" s="32" t="str">
        <f t="shared" si="349"/>
        <v/>
      </c>
      <c r="DV213" s="32" t="str">
        <f t="shared" si="306"/>
        <v/>
      </c>
      <c r="DW213" s="254" t="str">
        <f t="shared" si="350"/>
        <v/>
      </c>
      <c r="DX213" s="243"/>
      <c r="DY213" s="243"/>
      <c r="DZ213" s="32" t="str">
        <f t="shared" si="351"/>
        <v/>
      </c>
      <c r="EA213" s="243" t="str">
        <f t="shared" si="352"/>
        <v/>
      </c>
      <c r="EB213" s="243" t="str">
        <f>IF($B213="","",IF(DW213="out",-(EA213*$I213*(2*ABS(DZ213)/Air!$D$14)^0.5),(EA213*$I213*(2*ABS(DZ213)/Air!$C$14)^0.5)))</f>
        <v/>
      </c>
      <c r="EC213" s="32" t="str">
        <f t="shared" si="353"/>
        <v/>
      </c>
      <c r="ED213" s="217" t="str">
        <f t="shared" si="307"/>
        <v/>
      </c>
      <c r="EE213" s="31" t="str">
        <f t="shared" si="354"/>
        <v/>
      </c>
      <c r="EF213" s="251" t="str">
        <f>IF($B213="","",$AO213*ABS(EE213)/Air!$M$8)</f>
        <v/>
      </c>
      <c r="EG213" s="31" t="str">
        <f t="shared" si="355"/>
        <v/>
      </c>
      <c r="EH213" s="251" t="str">
        <f>IF($B213="","",$AO213*ABS($AF213-EE213)/Air!$M$8)</f>
        <v/>
      </c>
      <c r="EI213" s="31" t="str">
        <f t="shared" si="356"/>
        <v/>
      </c>
      <c r="EJ213" s="31" t="str">
        <f t="shared" si="357"/>
        <v/>
      </c>
      <c r="EK213" s="32" t="str">
        <f>IF($B213="","",(($AF213-EE213)/ABS($AF213-EE213))*Air!$D$14*EJ213/2*(($AF213-EE213)^2)*$AI213*$C213)</f>
        <v/>
      </c>
      <c r="EL213" s="32" t="str">
        <f>IF($B213="","",(-EE213/ABS(EE213))*Air!$D$14*EG213/8*(EE213^2)*$AM213*$C213)</f>
        <v/>
      </c>
      <c r="EM213" s="32" t="str">
        <f>IF($B213="","",$AK213*$C213*$E213*Air!$D$14*Air!$I$10)</f>
        <v/>
      </c>
      <c r="EN213" s="32" t="str">
        <f t="shared" si="308"/>
        <v/>
      </c>
      <c r="EO213" s="32" t="str">
        <f t="shared" si="358"/>
        <v/>
      </c>
      <c r="EP213" s="32" t="str">
        <f t="shared" si="309"/>
        <v/>
      </c>
      <c r="EQ213" s="254" t="str">
        <f t="shared" si="359"/>
        <v/>
      </c>
      <c r="ER213" s="243"/>
      <c r="ES213" s="243"/>
      <c r="ET213" s="32" t="str">
        <f t="shared" si="360"/>
        <v/>
      </c>
      <c r="EU213" s="243" t="str">
        <f t="shared" si="361"/>
        <v/>
      </c>
      <c r="EV213" s="243" t="str">
        <f>IF($B213="","",IF(EQ213="out",-(EU213*$I213*(2*ABS(ET213)/Air!$D$14)^0.5),(EU213*$I213*(2*ABS(ET213)/Air!$C$14)^0.5)))</f>
        <v/>
      </c>
      <c r="EW213" s="32" t="str">
        <f t="shared" si="362"/>
        <v/>
      </c>
      <c r="EX213" s="259" t="str">
        <f t="shared" si="310"/>
        <v/>
      </c>
    </row>
    <row r="214" spans="1:154" customFormat="1" x14ac:dyDescent="0.2">
      <c r="A214" s="61"/>
      <c r="B214" s="247"/>
      <c r="C214" s="247"/>
      <c r="D214" s="247"/>
      <c r="E214" s="247"/>
      <c r="F214" s="247"/>
      <c r="G214" s="239"/>
      <c r="H214" s="239"/>
      <c r="I214" s="239"/>
      <c r="J214" s="239"/>
      <c r="K214" s="239"/>
      <c r="L214" s="62"/>
      <c r="M214" s="247"/>
      <c r="N214" s="247"/>
      <c r="O214" s="63"/>
      <c r="P214" s="92" t="str">
        <f t="shared" si="274"/>
        <v/>
      </c>
      <c r="Q214" s="93" t="str">
        <f t="shared" si="316"/>
        <v/>
      </c>
      <c r="R214" s="99" t="str">
        <f t="shared" si="275"/>
        <v/>
      </c>
      <c r="S214" s="100" t="str">
        <f t="shared" si="276"/>
        <v/>
      </c>
      <c r="T214" s="95" t="str">
        <f t="shared" si="277"/>
        <v/>
      </c>
      <c r="U214" s="231"/>
      <c r="V214" s="124" t="str">
        <f t="shared" si="278"/>
        <v/>
      </c>
      <c r="W214" s="125" t="str">
        <f t="shared" si="311"/>
        <v/>
      </c>
      <c r="X214" s="126" t="str">
        <f t="shared" si="279"/>
        <v/>
      </c>
      <c r="Y214" s="126" t="str">
        <f>IF($B214="","",VLOOKUP(X214,Depth!$A$4:$B$1004,2,1))</f>
        <v/>
      </c>
      <c r="Z214" s="127" t="str">
        <f t="shared" si="312"/>
        <v/>
      </c>
      <c r="AA214" s="128" t="str">
        <f t="shared" si="313"/>
        <v/>
      </c>
      <c r="AB214" s="129" t="str">
        <f t="shared" si="280"/>
        <v/>
      </c>
      <c r="AC214" s="129" t="str">
        <f t="shared" si="314"/>
        <v/>
      </c>
      <c r="AD214" s="31" t="str">
        <f t="shared" si="281"/>
        <v/>
      </c>
      <c r="AE214" s="128" t="str">
        <f t="shared" si="282"/>
        <v/>
      </c>
      <c r="AF214" s="130" t="str">
        <f t="shared" si="283"/>
        <v/>
      </c>
      <c r="AG214" s="122" t="str">
        <f t="shared" si="284"/>
        <v/>
      </c>
      <c r="AH214" s="131" t="str">
        <f t="shared" si="315"/>
        <v/>
      </c>
      <c r="AI214" s="132" t="str">
        <f t="shared" si="285"/>
        <v/>
      </c>
      <c r="AJ214" s="128"/>
      <c r="AK214" s="159" t="str">
        <f t="shared" si="286"/>
        <v/>
      </c>
      <c r="AL214" s="128" t="str">
        <f t="shared" si="287"/>
        <v/>
      </c>
      <c r="AM214" s="128" t="str">
        <f t="shared" si="288"/>
        <v/>
      </c>
      <c r="AN214" s="128" t="str">
        <f t="shared" si="289"/>
        <v/>
      </c>
      <c r="AO214" s="128" t="str">
        <f t="shared" si="317"/>
        <v/>
      </c>
      <c r="AP214" s="160" t="str">
        <f t="shared" si="290"/>
        <v/>
      </c>
      <c r="AQ214" s="31"/>
      <c r="AR214" s="174" t="str">
        <f>IF($B214="","",Air!$C$17*((J214-K214)/10)^Air!$C$28)</f>
        <v/>
      </c>
      <c r="AS214" s="36" t="str">
        <f>IF($B214="","",IF(E$8=B214,E$7,Air!$C$14/2*AR214^2))</f>
        <v/>
      </c>
      <c r="AT214" s="32" t="str">
        <f t="shared" si="291"/>
        <v/>
      </c>
      <c r="AU214" s="32" t="str">
        <f t="shared" si="292"/>
        <v/>
      </c>
      <c r="AV214" s="32" t="str">
        <f>IF($B214="","",Air!$I$11-AU214*Air!$C$14*Air!$I$10-AS214)</f>
        <v/>
      </c>
      <c r="AW214" s="175" t="str">
        <f t="shared" si="293"/>
        <v/>
      </c>
      <c r="AX214" s="175" t="str">
        <f>IF($B214="","",AW214*Air!$C$14*Air!$I$10)</f>
        <v/>
      </c>
      <c r="AY214" s="176" t="str">
        <f>IF($B214="","",AW214*Air!$D$14*Air!$I$10)</f>
        <v/>
      </c>
      <c r="AZ214" s="62"/>
      <c r="BA214" s="250" t="str">
        <f t="shared" si="318"/>
        <v/>
      </c>
      <c r="BB214" s="128" t="str">
        <f t="shared" si="294"/>
        <v/>
      </c>
      <c r="BC214" s="31" t="str">
        <f t="shared" si="295"/>
        <v/>
      </c>
      <c r="BD214" s="251" t="str">
        <f>IF($B214="","",$AO214*ABS(BC214)/Air!$M$8)</f>
        <v/>
      </c>
      <c r="BE214" s="31" t="str">
        <f t="shared" si="319"/>
        <v/>
      </c>
      <c r="BF214" s="251" t="str">
        <f>IF($B214="","",$AO214*ABS($AF214-BC214)/Air!$M$8)</f>
        <v/>
      </c>
      <c r="BG214" s="31" t="str">
        <f t="shared" si="320"/>
        <v/>
      </c>
      <c r="BH214" s="252" t="str">
        <f t="shared" si="321"/>
        <v/>
      </c>
      <c r="BI214" s="32" t="str">
        <f>IF($B214="","",(($AF214-BC214)/ABS($AF214-BC214))*Air!$D$14*BH214/2*(($AF214-BC214)^2)*$AI214*$C214)</f>
        <v/>
      </c>
      <c r="BJ214" s="32" t="str">
        <f>IF($B214="","",(-BC214/ABS(BC214))*Air!$D$14*BE214/8*(BC214^2)*$AM214*$C214)</f>
        <v/>
      </c>
      <c r="BK214" s="32" t="str">
        <f>IF($B214="","",$AK214*$C214*$E214*Air!$D$14*Air!$I$10)</f>
        <v/>
      </c>
      <c r="BL214" s="32" t="str">
        <f t="shared" si="296"/>
        <v/>
      </c>
      <c r="BM214" s="32" t="str">
        <f t="shared" si="322"/>
        <v/>
      </c>
      <c r="BN214" s="32" t="str">
        <f t="shared" si="297"/>
        <v/>
      </c>
      <c r="BO214" s="254" t="str">
        <f t="shared" si="323"/>
        <v/>
      </c>
      <c r="BP214" s="243"/>
      <c r="BQ214" s="243"/>
      <c r="BR214" s="32" t="str">
        <f t="shared" si="324"/>
        <v/>
      </c>
      <c r="BS214" s="243" t="str">
        <f t="shared" si="325"/>
        <v/>
      </c>
      <c r="BT214" s="243" t="str">
        <f>IF($B214="","",IF(BO214="out",-(BS214*$I214*(2*ABS(BR214)/Air!$D$14)^0.5),(BS214*$I214*(2*ABS(BR214)/Air!$C$14)^0.5)))</f>
        <v/>
      </c>
      <c r="BU214" s="32" t="str">
        <f t="shared" si="326"/>
        <v/>
      </c>
      <c r="BV214" s="217" t="str">
        <f t="shared" si="298"/>
        <v/>
      </c>
      <c r="BW214" s="31" t="str">
        <f t="shared" si="327"/>
        <v/>
      </c>
      <c r="BX214" s="251" t="str">
        <f>IF($B214="","",$AO214*ABS(BW214)/Air!$M$8)</f>
        <v/>
      </c>
      <c r="BY214" s="31" t="str">
        <f t="shared" si="328"/>
        <v/>
      </c>
      <c r="BZ214" s="251" t="str">
        <f>IF($B214="","",$AO214*ABS($AF214-BW214)/Air!$M$8)</f>
        <v/>
      </c>
      <c r="CA214" s="31" t="str">
        <f t="shared" si="329"/>
        <v/>
      </c>
      <c r="CB214" s="31" t="str">
        <f t="shared" si="330"/>
        <v/>
      </c>
      <c r="CC214" s="32" t="str">
        <f>IF($B214="","",(($AF214-BW214)/ABS($AF214-BW214))*Air!$D$14*CB214/2*(($AF214-BW214)^2)*$AI214*$C214)</f>
        <v/>
      </c>
      <c r="CD214" s="32" t="str">
        <f>IF($B214="","",(-BW214/ABS(BW214))*Air!$D$14*BY214/8*(BW214^2)*$AM214*$C214)</f>
        <v/>
      </c>
      <c r="CE214" s="32" t="str">
        <f>IF($B214="","",$AK214*$C214*$E214*Air!$D$14*Air!$I$10)</f>
        <v/>
      </c>
      <c r="CF214" s="32" t="str">
        <f t="shared" si="299"/>
        <v/>
      </c>
      <c r="CG214" s="32" t="str">
        <f t="shared" si="331"/>
        <v/>
      </c>
      <c r="CH214" s="32" t="str">
        <f t="shared" si="300"/>
        <v/>
      </c>
      <c r="CI214" s="254" t="str">
        <f t="shared" si="332"/>
        <v/>
      </c>
      <c r="CJ214" s="243"/>
      <c r="CK214" s="243"/>
      <c r="CL214" s="32" t="str">
        <f t="shared" si="333"/>
        <v/>
      </c>
      <c r="CM214" s="243" t="str">
        <f t="shared" si="334"/>
        <v/>
      </c>
      <c r="CN214" s="243" t="str">
        <f>IF($B214="","",IF(CI214="out",-(CM214*$I214*(2*ABS(CL214)/Air!$D$14)^0.5),(CM214*$I214*(2*ABS(CL214)/Air!$C$14)^0.5)))</f>
        <v/>
      </c>
      <c r="CO214" s="32" t="str">
        <f t="shared" si="335"/>
        <v/>
      </c>
      <c r="CP214" s="217" t="str">
        <f t="shared" si="301"/>
        <v/>
      </c>
      <c r="CQ214" s="31" t="str">
        <f t="shared" si="336"/>
        <v/>
      </c>
      <c r="CR214" s="251" t="str">
        <f>IF($B214="","",$AO214*ABS(CQ214)/Air!$M$8)</f>
        <v/>
      </c>
      <c r="CS214" s="31" t="str">
        <f t="shared" si="337"/>
        <v/>
      </c>
      <c r="CT214" s="251" t="str">
        <f>IF($B214="","",$AO214*ABS($AF214-CQ214)/Air!$M$8)</f>
        <v/>
      </c>
      <c r="CU214" s="31" t="str">
        <f t="shared" si="338"/>
        <v/>
      </c>
      <c r="CV214" s="31" t="str">
        <f t="shared" si="339"/>
        <v/>
      </c>
      <c r="CW214" s="32" t="str">
        <f>IF($B214="","",(($AF214-CQ214)/ABS($AF214-CQ214))*Air!$D$14*CV214/2*(($AF214-CQ214)^2)*$AI214*$C214)</f>
        <v/>
      </c>
      <c r="CX214" s="32" t="str">
        <f>IF($B214="","",(-CQ214/ABS(CQ214))*Air!$D$14*CS214/8*(CQ214^2)*$AM214*$C214)</f>
        <v/>
      </c>
      <c r="CY214" s="32" t="str">
        <f>IF($B214="","",$AK214*$C214*$E214*Air!$D$14*Air!$I$10)</f>
        <v/>
      </c>
      <c r="CZ214" s="32" t="str">
        <f t="shared" si="302"/>
        <v/>
      </c>
      <c r="DA214" s="32" t="str">
        <f t="shared" si="340"/>
        <v/>
      </c>
      <c r="DB214" s="32" t="str">
        <f t="shared" si="303"/>
        <v/>
      </c>
      <c r="DC214" s="254" t="str">
        <f t="shared" si="341"/>
        <v/>
      </c>
      <c r="DD214" s="243"/>
      <c r="DE214" s="243"/>
      <c r="DF214" s="32" t="str">
        <f t="shared" si="342"/>
        <v/>
      </c>
      <c r="DG214" s="243" t="str">
        <f t="shared" si="343"/>
        <v/>
      </c>
      <c r="DH214" s="243" t="str">
        <f>IF($B214="","",IF(DC214="out",-(DG214*$I214*(2*ABS(DF214)/Air!$D$14)^0.5),(DG214*$I214*(2*ABS(DF214)/Air!$C$14)^0.5)))</f>
        <v/>
      </c>
      <c r="DI214" s="32" t="str">
        <f t="shared" si="344"/>
        <v/>
      </c>
      <c r="DJ214" s="217" t="str">
        <f t="shared" si="304"/>
        <v/>
      </c>
      <c r="DK214" s="31" t="str">
        <f t="shared" si="345"/>
        <v/>
      </c>
      <c r="DL214" s="251" t="str">
        <f>IF($B214="","",$AO214*ABS(DK214)/Air!$M$8)</f>
        <v/>
      </c>
      <c r="DM214" s="31" t="str">
        <f t="shared" si="346"/>
        <v/>
      </c>
      <c r="DN214" s="251" t="str">
        <f>IF($B214="","",$AO214*ABS($AF214-DK214)/Air!$M$8)</f>
        <v/>
      </c>
      <c r="DO214" s="31" t="str">
        <f t="shared" si="347"/>
        <v/>
      </c>
      <c r="DP214" s="31" t="str">
        <f t="shared" si="348"/>
        <v/>
      </c>
      <c r="DQ214" s="32" t="str">
        <f>IF($B214="","",(($AF214-DK214)/ABS($AF214-DK214))*Air!$D$14*DP214/2*(($AF214-DK214)^2)*$AI214*$C214)</f>
        <v/>
      </c>
      <c r="DR214" s="32" t="str">
        <f>IF($B214="","",(-DK214/ABS(DK214))*Air!$D$14*DM214/8*(DK214^2)*$AM214*$C214)</f>
        <v/>
      </c>
      <c r="DS214" s="32" t="str">
        <f>IF($B214="","",$AK214*$C214*$E214*Air!$D$14*Air!$I$10)</f>
        <v/>
      </c>
      <c r="DT214" s="32" t="str">
        <f t="shared" si="305"/>
        <v/>
      </c>
      <c r="DU214" s="32" t="str">
        <f t="shared" si="349"/>
        <v/>
      </c>
      <c r="DV214" s="32" t="str">
        <f t="shared" si="306"/>
        <v/>
      </c>
      <c r="DW214" s="254" t="str">
        <f t="shared" si="350"/>
        <v/>
      </c>
      <c r="DX214" s="243"/>
      <c r="DY214" s="243"/>
      <c r="DZ214" s="32" t="str">
        <f t="shared" si="351"/>
        <v/>
      </c>
      <c r="EA214" s="243" t="str">
        <f t="shared" si="352"/>
        <v/>
      </c>
      <c r="EB214" s="243" t="str">
        <f>IF($B214="","",IF(DW214="out",-(EA214*$I214*(2*ABS(DZ214)/Air!$D$14)^0.5),(EA214*$I214*(2*ABS(DZ214)/Air!$C$14)^0.5)))</f>
        <v/>
      </c>
      <c r="EC214" s="32" t="str">
        <f t="shared" si="353"/>
        <v/>
      </c>
      <c r="ED214" s="217" t="str">
        <f t="shared" si="307"/>
        <v/>
      </c>
      <c r="EE214" s="31" t="str">
        <f t="shared" si="354"/>
        <v/>
      </c>
      <c r="EF214" s="251" t="str">
        <f>IF($B214="","",$AO214*ABS(EE214)/Air!$M$8)</f>
        <v/>
      </c>
      <c r="EG214" s="31" t="str">
        <f t="shared" si="355"/>
        <v/>
      </c>
      <c r="EH214" s="251" t="str">
        <f>IF($B214="","",$AO214*ABS($AF214-EE214)/Air!$M$8)</f>
        <v/>
      </c>
      <c r="EI214" s="31" t="str">
        <f t="shared" si="356"/>
        <v/>
      </c>
      <c r="EJ214" s="31" t="str">
        <f t="shared" si="357"/>
        <v/>
      </c>
      <c r="EK214" s="32" t="str">
        <f>IF($B214="","",(($AF214-EE214)/ABS($AF214-EE214))*Air!$D$14*EJ214/2*(($AF214-EE214)^2)*$AI214*$C214)</f>
        <v/>
      </c>
      <c r="EL214" s="32" t="str">
        <f>IF($B214="","",(-EE214/ABS(EE214))*Air!$D$14*EG214/8*(EE214^2)*$AM214*$C214)</f>
        <v/>
      </c>
      <c r="EM214" s="32" t="str">
        <f>IF($B214="","",$AK214*$C214*$E214*Air!$D$14*Air!$I$10)</f>
        <v/>
      </c>
      <c r="EN214" s="32" t="str">
        <f t="shared" si="308"/>
        <v/>
      </c>
      <c r="EO214" s="32" t="str">
        <f t="shared" si="358"/>
        <v/>
      </c>
      <c r="EP214" s="32" t="str">
        <f t="shared" si="309"/>
        <v/>
      </c>
      <c r="EQ214" s="254" t="str">
        <f t="shared" si="359"/>
        <v/>
      </c>
      <c r="ER214" s="243"/>
      <c r="ES214" s="243"/>
      <c r="ET214" s="32" t="str">
        <f t="shared" si="360"/>
        <v/>
      </c>
      <c r="EU214" s="243" t="str">
        <f t="shared" si="361"/>
        <v/>
      </c>
      <c r="EV214" s="243" t="str">
        <f>IF($B214="","",IF(EQ214="out",-(EU214*$I214*(2*ABS(ET214)/Air!$D$14)^0.5),(EU214*$I214*(2*ABS(ET214)/Air!$C$14)^0.5)))</f>
        <v/>
      </c>
      <c r="EW214" s="32" t="str">
        <f t="shared" si="362"/>
        <v/>
      </c>
      <c r="EX214" s="259" t="str">
        <f t="shared" si="310"/>
        <v/>
      </c>
    </row>
    <row r="215" spans="1:154" customFormat="1" x14ac:dyDescent="0.2">
      <c r="A215" s="61"/>
      <c r="B215" s="247"/>
      <c r="C215" s="247"/>
      <c r="D215" s="247"/>
      <c r="E215" s="247"/>
      <c r="F215" s="247"/>
      <c r="G215" s="239"/>
      <c r="H215" s="239"/>
      <c r="I215" s="239"/>
      <c r="J215" s="239"/>
      <c r="K215" s="239"/>
      <c r="L215" s="62"/>
      <c r="M215" s="247"/>
      <c r="N215" s="247"/>
      <c r="O215" s="63"/>
      <c r="P215" s="92" t="str">
        <f t="shared" si="274"/>
        <v/>
      </c>
      <c r="Q215" s="93" t="str">
        <f t="shared" si="316"/>
        <v/>
      </c>
      <c r="R215" s="99" t="str">
        <f t="shared" si="275"/>
        <v/>
      </c>
      <c r="S215" s="100" t="str">
        <f t="shared" si="276"/>
        <v/>
      </c>
      <c r="T215" s="95" t="str">
        <f t="shared" si="277"/>
        <v/>
      </c>
      <c r="U215" s="231"/>
      <c r="V215" s="124" t="str">
        <f t="shared" si="278"/>
        <v/>
      </c>
      <c r="W215" s="125" t="str">
        <f t="shared" si="311"/>
        <v/>
      </c>
      <c r="X215" s="126" t="str">
        <f t="shared" si="279"/>
        <v/>
      </c>
      <c r="Y215" s="126" t="str">
        <f>IF($B215="","",VLOOKUP(X215,Depth!$A$4:$B$1004,2,1))</f>
        <v/>
      </c>
      <c r="Z215" s="127" t="str">
        <f t="shared" si="312"/>
        <v/>
      </c>
      <c r="AA215" s="128" t="str">
        <f t="shared" si="313"/>
        <v/>
      </c>
      <c r="AB215" s="129" t="str">
        <f t="shared" si="280"/>
        <v/>
      </c>
      <c r="AC215" s="129" t="str">
        <f t="shared" si="314"/>
        <v/>
      </c>
      <c r="AD215" s="31" t="str">
        <f t="shared" si="281"/>
        <v/>
      </c>
      <c r="AE215" s="128" t="str">
        <f t="shared" si="282"/>
        <v/>
      </c>
      <c r="AF215" s="130" t="str">
        <f t="shared" si="283"/>
        <v/>
      </c>
      <c r="AG215" s="122" t="str">
        <f t="shared" si="284"/>
        <v/>
      </c>
      <c r="AH215" s="131" t="str">
        <f t="shared" si="315"/>
        <v/>
      </c>
      <c r="AI215" s="132" t="str">
        <f t="shared" si="285"/>
        <v/>
      </c>
      <c r="AJ215" s="128"/>
      <c r="AK215" s="159" t="str">
        <f t="shared" si="286"/>
        <v/>
      </c>
      <c r="AL215" s="128" t="str">
        <f t="shared" si="287"/>
        <v/>
      </c>
      <c r="AM215" s="128" t="str">
        <f t="shared" si="288"/>
        <v/>
      </c>
      <c r="AN215" s="128" t="str">
        <f t="shared" si="289"/>
        <v/>
      </c>
      <c r="AO215" s="128" t="str">
        <f t="shared" si="317"/>
        <v/>
      </c>
      <c r="AP215" s="160" t="str">
        <f t="shared" si="290"/>
        <v/>
      </c>
      <c r="AQ215" s="31"/>
      <c r="AR215" s="174" t="str">
        <f>IF($B215="","",Air!$C$17*((J215-K215)/10)^Air!$C$28)</f>
        <v/>
      </c>
      <c r="AS215" s="36" t="str">
        <f>IF($B215="","",IF(E$8=B215,E$7,Air!$C$14/2*AR215^2))</f>
        <v/>
      </c>
      <c r="AT215" s="32" t="str">
        <f t="shared" si="291"/>
        <v/>
      </c>
      <c r="AU215" s="32" t="str">
        <f t="shared" si="292"/>
        <v/>
      </c>
      <c r="AV215" s="32" t="str">
        <f>IF($B215="","",Air!$I$11-AU215*Air!$C$14*Air!$I$10-AS215)</f>
        <v/>
      </c>
      <c r="AW215" s="175" t="str">
        <f t="shared" si="293"/>
        <v/>
      </c>
      <c r="AX215" s="175" t="str">
        <f>IF($B215="","",AW215*Air!$C$14*Air!$I$10)</f>
        <v/>
      </c>
      <c r="AY215" s="176" t="str">
        <f>IF($B215="","",AW215*Air!$D$14*Air!$I$10)</f>
        <v/>
      </c>
      <c r="AZ215" s="62"/>
      <c r="BA215" s="250" t="str">
        <f t="shared" si="318"/>
        <v/>
      </c>
      <c r="BB215" s="128" t="str">
        <f t="shared" si="294"/>
        <v/>
      </c>
      <c r="BC215" s="31" t="str">
        <f t="shared" si="295"/>
        <v/>
      </c>
      <c r="BD215" s="251" t="str">
        <f>IF($B215="","",$AO215*ABS(BC215)/Air!$M$8)</f>
        <v/>
      </c>
      <c r="BE215" s="31" t="str">
        <f t="shared" si="319"/>
        <v/>
      </c>
      <c r="BF215" s="251" t="str">
        <f>IF($B215="","",$AO215*ABS($AF215-BC215)/Air!$M$8)</f>
        <v/>
      </c>
      <c r="BG215" s="31" t="str">
        <f t="shared" si="320"/>
        <v/>
      </c>
      <c r="BH215" s="252" t="str">
        <f t="shared" si="321"/>
        <v/>
      </c>
      <c r="BI215" s="32" t="str">
        <f>IF($B215="","",(($AF215-BC215)/ABS($AF215-BC215))*Air!$D$14*BH215/2*(($AF215-BC215)^2)*$AI215*$C215)</f>
        <v/>
      </c>
      <c r="BJ215" s="32" t="str">
        <f>IF($B215="","",(-BC215/ABS(BC215))*Air!$D$14*BE215/8*(BC215^2)*$AM215*$C215)</f>
        <v/>
      </c>
      <c r="BK215" s="32" t="str">
        <f>IF($B215="","",$AK215*$C215*$E215*Air!$D$14*Air!$I$10)</f>
        <v/>
      </c>
      <c r="BL215" s="32" t="str">
        <f t="shared" si="296"/>
        <v/>
      </c>
      <c r="BM215" s="32" t="str">
        <f t="shared" si="322"/>
        <v/>
      </c>
      <c r="BN215" s="32" t="str">
        <f t="shared" si="297"/>
        <v/>
      </c>
      <c r="BO215" s="254" t="str">
        <f t="shared" si="323"/>
        <v/>
      </c>
      <c r="BP215" s="243"/>
      <c r="BQ215" s="243"/>
      <c r="BR215" s="32" t="str">
        <f t="shared" si="324"/>
        <v/>
      </c>
      <c r="BS215" s="243" t="str">
        <f t="shared" si="325"/>
        <v/>
      </c>
      <c r="BT215" s="243" t="str">
        <f>IF($B215="","",IF(BO215="out",-(BS215*$I215*(2*ABS(BR215)/Air!$D$14)^0.5),(BS215*$I215*(2*ABS(BR215)/Air!$C$14)^0.5)))</f>
        <v/>
      </c>
      <c r="BU215" s="32" t="str">
        <f t="shared" si="326"/>
        <v/>
      </c>
      <c r="BV215" s="217" t="str">
        <f t="shared" si="298"/>
        <v/>
      </c>
      <c r="BW215" s="31" t="str">
        <f t="shared" si="327"/>
        <v/>
      </c>
      <c r="BX215" s="251" t="str">
        <f>IF($B215="","",$AO215*ABS(BW215)/Air!$M$8)</f>
        <v/>
      </c>
      <c r="BY215" s="31" t="str">
        <f t="shared" si="328"/>
        <v/>
      </c>
      <c r="BZ215" s="251" t="str">
        <f>IF($B215="","",$AO215*ABS($AF215-BW215)/Air!$M$8)</f>
        <v/>
      </c>
      <c r="CA215" s="31" t="str">
        <f t="shared" si="329"/>
        <v/>
      </c>
      <c r="CB215" s="31" t="str">
        <f t="shared" si="330"/>
        <v/>
      </c>
      <c r="CC215" s="32" t="str">
        <f>IF($B215="","",(($AF215-BW215)/ABS($AF215-BW215))*Air!$D$14*CB215/2*(($AF215-BW215)^2)*$AI215*$C215)</f>
        <v/>
      </c>
      <c r="CD215" s="32" t="str">
        <f>IF($B215="","",(-BW215/ABS(BW215))*Air!$D$14*BY215/8*(BW215^2)*$AM215*$C215)</f>
        <v/>
      </c>
      <c r="CE215" s="32" t="str">
        <f>IF($B215="","",$AK215*$C215*$E215*Air!$D$14*Air!$I$10)</f>
        <v/>
      </c>
      <c r="CF215" s="32" t="str">
        <f t="shared" si="299"/>
        <v/>
      </c>
      <c r="CG215" s="32" t="str">
        <f t="shared" si="331"/>
        <v/>
      </c>
      <c r="CH215" s="32" t="str">
        <f t="shared" si="300"/>
        <v/>
      </c>
      <c r="CI215" s="254" t="str">
        <f t="shared" si="332"/>
        <v/>
      </c>
      <c r="CJ215" s="243"/>
      <c r="CK215" s="243"/>
      <c r="CL215" s="32" t="str">
        <f t="shared" si="333"/>
        <v/>
      </c>
      <c r="CM215" s="243" t="str">
        <f t="shared" si="334"/>
        <v/>
      </c>
      <c r="CN215" s="243" t="str">
        <f>IF($B215="","",IF(CI215="out",-(CM215*$I215*(2*ABS(CL215)/Air!$D$14)^0.5),(CM215*$I215*(2*ABS(CL215)/Air!$C$14)^0.5)))</f>
        <v/>
      </c>
      <c r="CO215" s="32" t="str">
        <f t="shared" si="335"/>
        <v/>
      </c>
      <c r="CP215" s="217" t="str">
        <f t="shared" si="301"/>
        <v/>
      </c>
      <c r="CQ215" s="31" t="str">
        <f t="shared" si="336"/>
        <v/>
      </c>
      <c r="CR215" s="251" t="str">
        <f>IF($B215="","",$AO215*ABS(CQ215)/Air!$M$8)</f>
        <v/>
      </c>
      <c r="CS215" s="31" t="str">
        <f t="shared" si="337"/>
        <v/>
      </c>
      <c r="CT215" s="251" t="str">
        <f>IF($B215="","",$AO215*ABS($AF215-CQ215)/Air!$M$8)</f>
        <v/>
      </c>
      <c r="CU215" s="31" t="str">
        <f t="shared" si="338"/>
        <v/>
      </c>
      <c r="CV215" s="31" t="str">
        <f t="shared" si="339"/>
        <v/>
      </c>
      <c r="CW215" s="32" t="str">
        <f>IF($B215="","",(($AF215-CQ215)/ABS($AF215-CQ215))*Air!$D$14*CV215/2*(($AF215-CQ215)^2)*$AI215*$C215)</f>
        <v/>
      </c>
      <c r="CX215" s="32" t="str">
        <f>IF($B215="","",(-CQ215/ABS(CQ215))*Air!$D$14*CS215/8*(CQ215^2)*$AM215*$C215)</f>
        <v/>
      </c>
      <c r="CY215" s="32" t="str">
        <f>IF($B215="","",$AK215*$C215*$E215*Air!$D$14*Air!$I$10)</f>
        <v/>
      </c>
      <c r="CZ215" s="32" t="str">
        <f t="shared" si="302"/>
        <v/>
      </c>
      <c r="DA215" s="32" t="str">
        <f t="shared" si="340"/>
        <v/>
      </c>
      <c r="DB215" s="32" t="str">
        <f t="shared" si="303"/>
        <v/>
      </c>
      <c r="DC215" s="254" t="str">
        <f t="shared" si="341"/>
        <v/>
      </c>
      <c r="DD215" s="243"/>
      <c r="DE215" s="243"/>
      <c r="DF215" s="32" t="str">
        <f t="shared" si="342"/>
        <v/>
      </c>
      <c r="DG215" s="243" t="str">
        <f t="shared" si="343"/>
        <v/>
      </c>
      <c r="DH215" s="243" t="str">
        <f>IF($B215="","",IF(DC215="out",-(DG215*$I215*(2*ABS(DF215)/Air!$D$14)^0.5),(DG215*$I215*(2*ABS(DF215)/Air!$C$14)^0.5)))</f>
        <v/>
      </c>
      <c r="DI215" s="32" t="str">
        <f t="shared" si="344"/>
        <v/>
      </c>
      <c r="DJ215" s="217" t="str">
        <f t="shared" si="304"/>
        <v/>
      </c>
      <c r="DK215" s="31" t="str">
        <f t="shared" si="345"/>
        <v/>
      </c>
      <c r="DL215" s="251" t="str">
        <f>IF($B215="","",$AO215*ABS(DK215)/Air!$M$8)</f>
        <v/>
      </c>
      <c r="DM215" s="31" t="str">
        <f t="shared" si="346"/>
        <v/>
      </c>
      <c r="DN215" s="251" t="str">
        <f>IF($B215="","",$AO215*ABS($AF215-DK215)/Air!$M$8)</f>
        <v/>
      </c>
      <c r="DO215" s="31" t="str">
        <f t="shared" si="347"/>
        <v/>
      </c>
      <c r="DP215" s="31" t="str">
        <f t="shared" si="348"/>
        <v/>
      </c>
      <c r="DQ215" s="32" t="str">
        <f>IF($B215="","",(($AF215-DK215)/ABS($AF215-DK215))*Air!$D$14*DP215/2*(($AF215-DK215)^2)*$AI215*$C215)</f>
        <v/>
      </c>
      <c r="DR215" s="32" t="str">
        <f>IF($B215="","",(-DK215/ABS(DK215))*Air!$D$14*DM215/8*(DK215^2)*$AM215*$C215)</f>
        <v/>
      </c>
      <c r="DS215" s="32" t="str">
        <f>IF($B215="","",$AK215*$C215*$E215*Air!$D$14*Air!$I$10)</f>
        <v/>
      </c>
      <c r="DT215" s="32" t="str">
        <f t="shared" si="305"/>
        <v/>
      </c>
      <c r="DU215" s="32" t="str">
        <f t="shared" si="349"/>
        <v/>
      </c>
      <c r="DV215" s="32" t="str">
        <f t="shared" si="306"/>
        <v/>
      </c>
      <c r="DW215" s="254" t="str">
        <f t="shared" si="350"/>
        <v/>
      </c>
      <c r="DX215" s="243"/>
      <c r="DY215" s="243"/>
      <c r="DZ215" s="32" t="str">
        <f t="shared" si="351"/>
        <v/>
      </c>
      <c r="EA215" s="243" t="str">
        <f t="shared" si="352"/>
        <v/>
      </c>
      <c r="EB215" s="243" t="str">
        <f>IF($B215="","",IF(DW215="out",-(EA215*$I215*(2*ABS(DZ215)/Air!$D$14)^0.5),(EA215*$I215*(2*ABS(DZ215)/Air!$C$14)^0.5)))</f>
        <v/>
      </c>
      <c r="EC215" s="32" t="str">
        <f t="shared" si="353"/>
        <v/>
      </c>
      <c r="ED215" s="217" t="str">
        <f t="shared" si="307"/>
        <v/>
      </c>
      <c r="EE215" s="31" t="str">
        <f t="shared" si="354"/>
        <v/>
      </c>
      <c r="EF215" s="251" t="str">
        <f>IF($B215="","",$AO215*ABS(EE215)/Air!$M$8)</f>
        <v/>
      </c>
      <c r="EG215" s="31" t="str">
        <f t="shared" si="355"/>
        <v/>
      </c>
      <c r="EH215" s="251" t="str">
        <f>IF($B215="","",$AO215*ABS($AF215-EE215)/Air!$M$8)</f>
        <v/>
      </c>
      <c r="EI215" s="31" t="str">
        <f t="shared" si="356"/>
        <v/>
      </c>
      <c r="EJ215" s="31" t="str">
        <f t="shared" si="357"/>
        <v/>
      </c>
      <c r="EK215" s="32" t="str">
        <f>IF($B215="","",(($AF215-EE215)/ABS($AF215-EE215))*Air!$D$14*EJ215/2*(($AF215-EE215)^2)*$AI215*$C215)</f>
        <v/>
      </c>
      <c r="EL215" s="32" t="str">
        <f>IF($B215="","",(-EE215/ABS(EE215))*Air!$D$14*EG215/8*(EE215^2)*$AM215*$C215)</f>
        <v/>
      </c>
      <c r="EM215" s="32" t="str">
        <f>IF($B215="","",$AK215*$C215*$E215*Air!$D$14*Air!$I$10)</f>
        <v/>
      </c>
      <c r="EN215" s="32" t="str">
        <f t="shared" si="308"/>
        <v/>
      </c>
      <c r="EO215" s="32" t="str">
        <f t="shared" si="358"/>
        <v/>
      </c>
      <c r="EP215" s="32" t="str">
        <f t="shared" si="309"/>
        <v/>
      </c>
      <c r="EQ215" s="254" t="str">
        <f t="shared" si="359"/>
        <v/>
      </c>
      <c r="ER215" s="243"/>
      <c r="ES215" s="243"/>
      <c r="ET215" s="32" t="str">
        <f t="shared" si="360"/>
        <v/>
      </c>
      <c r="EU215" s="243" t="str">
        <f t="shared" si="361"/>
        <v/>
      </c>
      <c r="EV215" s="243" t="str">
        <f>IF($B215="","",IF(EQ215="out",-(EU215*$I215*(2*ABS(ET215)/Air!$D$14)^0.5),(EU215*$I215*(2*ABS(ET215)/Air!$C$14)^0.5)))</f>
        <v/>
      </c>
      <c r="EW215" s="32" t="str">
        <f t="shared" si="362"/>
        <v/>
      </c>
      <c r="EX215" s="259" t="str">
        <f t="shared" si="310"/>
        <v/>
      </c>
    </row>
    <row r="216" spans="1:154" customFormat="1" x14ac:dyDescent="0.2">
      <c r="A216" s="61"/>
      <c r="B216" s="247"/>
      <c r="C216" s="247"/>
      <c r="D216" s="247"/>
      <c r="E216" s="247"/>
      <c r="F216" s="247"/>
      <c r="G216" s="239"/>
      <c r="H216" s="239"/>
      <c r="I216" s="239"/>
      <c r="J216" s="239"/>
      <c r="K216" s="239"/>
      <c r="L216" s="62"/>
      <c r="M216" s="247"/>
      <c r="N216" s="247"/>
      <c r="O216" s="63"/>
      <c r="P216" s="92" t="str">
        <f t="shared" si="274"/>
        <v/>
      </c>
      <c r="Q216" s="93" t="str">
        <f t="shared" si="316"/>
        <v/>
      </c>
      <c r="R216" s="99" t="str">
        <f t="shared" si="275"/>
        <v/>
      </c>
      <c r="S216" s="100" t="str">
        <f t="shared" si="276"/>
        <v/>
      </c>
      <c r="T216" s="95" t="str">
        <f t="shared" si="277"/>
        <v/>
      </c>
      <c r="U216" s="231"/>
      <c r="V216" s="124" t="str">
        <f t="shared" si="278"/>
        <v/>
      </c>
      <c r="W216" s="125" t="str">
        <f t="shared" si="311"/>
        <v/>
      </c>
      <c r="X216" s="126" t="str">
        <f t="shared" si="279"/>
        <v/>
      </c>
      <c r="Y216" s="126" t="str">
        <f>IF($B216="","",VLOOKUP(X216,Depth!$A$4:$B$1004,2,1))</f>
        <v/>
      </c>
      <c r="Z216" s="127" t="str">
        <f t="shared" si="312"/>
        <v/>
      </c>
      <c r="AA216" s="128" t="str">
        <f t="shared" si="313"/>
        <v/>
      </c>
      <c r="AB216" s="129" t="str">
        <f t="shared" si="280"/>
        <v/>
      </c>
      <c r="AC216" s="129" t="str">
        <f t="shared" si="314"/>
        <v/>
      </c>
      <c r="AD216" s="31" t="str">
        <f t="shared" si="281"/>
        <v/>
      </c>
      <c r="AE216" s="128" t="str">
        <f t="shared" si="282"/>
        <v/>
      </c>
      <c r="AF216" s="130" t="str">
        <f t="shared" si="283"/>
        <v/>
      </c>
      <c r="AG216" s="122" t="str">
        <f t="shared" si="284"/>
        <v/>
      </c>
      <c r="AH216" s="131" t="str">
        <f t="shared" si="315"/>
        <v/>
      </c>
      <c r="AI216" s="132" t="str">
        <f t="shared" si="285"/>
        <v/>
      </c>
      <c r="AJ216" s="128"/>
      <c r="AK216" s="159" t="str">
        <f t="shared" si="286"/>
        <v/>
      </c>
      <c r="AL216" s="128" t="str">
        <f t="shared" si="287"/>
        <v/>
      </c>
      <c r="AM216" s="128" t="str">
        <f t="shared" si="288"/>
        <v/>
      </c>
      <c r="AN216" s="128" t="str">
        <f t="shared" si="289"/>
        <v/>
      </c>
      <c r="AO216" s="128" t="str">
        <f t="shared" si="317"/>
        <v/>
      </c>
      <c r="AP216" s="160" t="str">
        <f t="shared" si="290"/>
        <v/>
      </c>
      <c r="AQ216" s="31"/>
      <c r="AR216" s="174" t="str">
        <f>IF($B216="","",Air!$C$17*((J216-K216)/10)^Air!$C$28)</f>
        <v/>
      </c>
      <c r="AS216" s="36" t="str">
        <f>IF($B216="","",IF(E$8=B216,E$7,Air!$C$14/2*AR216^2))</f>
        <v/>
      </c>
      <c r="AT216" s="32" t="str">
        <f t="shared" si="291"/>
        <v/>
      </c>
      <c r="AU216" s="32" t="str">
        <f t="shared" si="292"/>
        <v/>
      </c>
      <c r="AV216" s="32" t="str">
        <f>IF($B216="","",Air!$I$11-AU216*Air!$C$14*Air!$I$10-AS216)</f>
        <v/>
      </c>
      <c r="AW216" s="175" t="str">
        <f t="shared" si="293"/>
        <v/>
      </c>
      <c r="AX216" s="175" t="str">
        <f>IF($B216="","",AW216*Air!$C$14*Air!$I$10)</f>
        <v/>
      </c>
      <c r="AY216" s="176" t="str">
        <f>IF($B216="","",AW216*Air!$D$14*Air!$I$10)</f>
        <v/>
      </c>
      <c r="AZ216" s="62"/>
      <c r="BA216" s="250" t="str">
        <f t="shared" si="318"/>
        <v/>
      </c>
      <c r="BB216" s="128" t="str">
        <f t="shared" si="294"/>
        <v/>
      </c>
      <c r="BC216" s="31" t="str">
        <f t="shared" si="295"/>
        <v/>
      </c>
      <c r="BD216" s="251" t="str">
        <f>IF($B216="","",$AO216*ABS(BC216)/Air!$M$8)</f>
        <v/>
      </c>
      <c r="BE216" s="31" t="str">
        <f t="shared" si="319"/>
        <v/>
      </c>
      <c r="BF216" s="251" t="str">
        <f>IF($B216="","",$AO216*ABS($AF216-BC216)/Air!$M$8)</f>
        <v/>
      </c>
      <c r="BG216" s="31" t="str">
        <f t="shared" si="320"/>
        <v/>
      </c>
      <c r="BH216" s="252" t="str">
        <f t="shared" si="321"/>
        <v/>
      </c>
      <c r="BI216" s="32" t="str">
        <f>IF($B216="","",(($AF216-BC216)/ABS($AF216-BC216))*Air!$D$14*BH216/2*(($AF216-BC216)^2)*$AI216*$C216)</f>
        <v/>
      </c>
      <c r="BJ216" s="32" t="str">
        <f>IF($B216="","",(-BC216/ABS(BC216))*Air!$D$14*BE216/8*(BC216^2)*$AM216*$C216)</f>
        <v/>
      </c>
      <c r="BK216" s="32" t="str">
        <f>IF($B216="","",$AK216*$C216*$E216*Air!$D$14*Air!$I$10)</f>
        <v/>
      </c>
      <c r="BL216" s="32" t="str">
        <f t="shared" si="296"/>
        <v/>
      </c>
      <c r="BM216" s="32" t="str">
        <f t="shared" si="322"/>
        <v/>
      </c>
      <c r="BN216" s="32" t="str">
        <f t="shared" si="297"/>
        <v/>
      </c>
      <c r="BO216" s="254" t="str">
        <f t="shared" si="323"/>
        <v/>
      </c>
      <c r="BP216" s="243"/>
      <c r="BQ216" s="243"/>
      <c r="BR216" s="32" t="str">
        <f t="shared" si="324"/>
        <v/>
      </c>
      <c r="BS216" s="243" t="str">
        <f t="shared" si="325"/>
        <v/>
      </c>
      <c r="BT216" s="243" t="str">
        <f>IF($B216="","",IF(BO216="out",-(BS216*$I216*(2*ABS(BR216)/Air!$D$14)^0.5),(BS216*$I216*(2*ABS(BR216)/Air!$C$14)^0.5)))</f>
        <v/>
      </c>
      <c r="BU216" s="32" t="str">
        <f t="shared" si="326"/>
        <v/>
      </c>
      <c r="BV216" s="217" t="str">
        <f t="shared" si="298"/>
        <v/>
      </c>
      <c r="BW216" s="31" t="str">
        <f t="shared" si="327"/>
        <v/>
      </c>
      <c r="BX216" s="251" t="str">
        <f>IF($B216="","",$AO216*ABS(BW216)/Air!$M$8)</f>
        <v/>
      </c>
      <c r="BY216" s="31" t="str">
        <f t="shared" si="328"/>
        <v/>
      </c>
      <c r="BZ216" s="251" t="str">
        <f>IF($B216="","",$AO216*ABS($AF216-BW216)/Air!$M$8)</f>
        <v/>
      </c>
      <c r="CA216" s="31" t="str">
        <f t="shared" si="329"/>
        <v/>
      </c>
      <c r="CB216" s="31" t="str">
        <f t="shared" si="330"/>
        <v/>
      </c>
      <c r="CC216" s="32" t="str">
        <f>IF($B216="","",(($AF216-BW216)/ABS($AF216-BW216))*Air!$D$14*CB216/2*(($AF216-BW216)^2)*$AI216*$C216)</f>
        <v/>
      </c>
      <c r="CD216" s="32" t="str">
        <f>IF($B216="","",(-BW216/ABS(BW216))*Air!$D$14*BY216/8*(BW216^2)*$AM216*$C216)</f>
        <v/>
      </c>
      <c r="CE216" s="32" t="str">
        <f>IF($B216="","",$AK216*$C216*$E216*Air!$D$14*Air!$I$10)</f>
        <v/>
      </c>
      <c r="CF216" s="32" t="str">
        <f t="shared" si="299"/>
        <v/>
      </c>
      <c r="CG216" s="32" t="str">
        <f t="shared" si="331"/>
        <v/>
      </c>
      <c r="CH216" s="32" t="str">
        <f t="shared" si="300"/>
        <v/>
      </c>
      <c r="CI216" s="254" t="str">
        <f t="shared" si="332"/>
        <v/>
      </c>
      <c r="CJ216" s="243"/>
      <c r="CK216" s="243"/>
      <c r="CL216" s="32" t="str">
        <f t="shared" si="333"/>
        <v/>
      </c>
      <c r="CM216" s="243" t="str">
        <f t="shared" si="334"/>
        <v/>
      </c>
      <c r="CN216" s="243" t="str">
        <f>IF($B216="","",IF(CI216="out",-(CM216*$I216*(2*ABS(CL216)/Air!$D$14)^0.5),(CM216*$I216*(2*ABS(CL216)/Air!$C$14)^0.5)))</f>
        <v/>
      </c>
      <c r="CO216" s="32" t="str">
        <f t="shared" si="335"/>
        <v/>
      </c>
      <c r="CP216" s="217" t="str">
        <f t="shared" si="301"/>
        <v/>
      </c>
      <c r="CQ216" s="31" t="str">
        <f t="shared" si="336"/>
        <v/>
      </c>
      <c r="CR216" s="251" t="str">
        <f>IF($B216="","",$AO216*ABS(CQ216)/Air!$M$8)</f>
        <v/>
      </c>
      <c r="CS216" s="31" t="str">
        <f t="shared" si="337"/>
        <v/>
      </c>
      <c r="CT216" s="251" t="str">
        <f>IF($B216="","",$AO216*ABS($AF216-CQ216)/Air!$M$8)</f>
        <v/>
      </c>
      <c r="CU216" s="31" t="str">
        <f t="shared" si="338"/>
        <v/>
      </c>
      <c r="CV216" s="31" t="str">
        <f t="shared" si="339"/>
        <v/>
      </c>
      <c r="CW216" s="32" t="str">
        <f>IF($B216="","",(($AF216-CQ216)/ABS($AF216-CQ216))*Air!$D$14*CV216/2*(($AF216-CQ216)^2)*$AI216*$C216)</f>
        <v/>
      </c>
      <c r="CX216" s="32" t="str">
        <f>IF($B216="","",(-CQ216/ABS(CQ216))*Air!$D$14*CS216/8*(CQ216^2)*$AM216*$C216)</f>
        <v/>
      </c>
      <c r="CY216" s="32" t="str">
        <f>IF($B216="","",$AK216*$C216*$E216*Air!$D$14*Air!$I$10)</f>
        <v/>
      </c>
      <c r="CZ216" s="32" t="str">
        <f t="shared" si="302"/>
        <v/>
      </c>
      <c r="DA216" s="32" t="str">
        <f t="shared" si="340"/>
        <v/>
      </c>
      <c r="DB216" s="32" t="str">
        <f t="shared" si="303"/>
        <v/>
      </c>
      <c r="DC216" s="254" t="str">
        <f t="shared" si="341"/>
        <v/>
      </c>
      <c r="DD216" s="243"/>
      <c r="DE216" s="243"/>
      <c r="DF216" s="32" t="str">
        <f t="shared" si="342"/>
        <v/>
      </c>
      <c r="DG216" s="243" t="str">
        <f t="shared" si="343"/>
        <v/>
      </c>
      <c r="DH216" s="243" t="str">
        <f>IF($B216="","",IF(DC216="out",-(DG216*$I216*(2*ABS(DF216)/Air!$D$14)^0.5),(DG216*$I216*(2*ABS(DF216)/Air!$C$14)^0.5)))</f>
        <v/>
      </c>
      <c r="DI216" s="32" t="str">
        <f t="shared" si="344"/>
        <v/>
      </c>
      <c r="DJ216" s="217" t="str">
        <f t="shared" si="304"/>
        <v/>
      </c>
      <c r="DK216" s="31" t="str">
        <f t="shared" si="345"/>
        <v/>
      </c>
      <c r="DL216" s="251" t="str">
        <f>IF($B216="","",$AO216*ABS(DK216)/Air!$M$8)</f>
        <v/>
      </c>
      <c r="DM216" s="31" t="str">
        <f t="shared" si="346"/>
        <v/>
      </c>
      <c r="DN216" s="251" t="str">
        <f>IF($B216="","",$AO216*ABS($AF216-DK216)/Air!$M$8)</f>
        <v/>
      </c>
      <c r="DO216" s="31" t="str">
        <f t="shared" si="347"/>
        <v/>
      </c>
      <c r="DP216" s="31" t="str">
        <f t="shared" si="348"/>
        <v/>
      </c>
      <c r="DQ216" s="32" t="str">
        <f>IF($B216="","",(($AF216-DK216)/ABS($AF216-DK216))*Air!$D$14*DP216/2*(($AF216-DK216)^2)*$AI216*$C216)</f>
        <v/>
      </c>
      <c r="DR216" s="32" t="str">
        <f>IF($B216="","",(-DK216/ABS(DK216))*Air!$D$14*DM216/8*(DK216^2)*$AM216*$C216)</f>
        <v/>
      </c>
      <c r="DS216" s="32" t="str">
        <f>IF($B216="","",$AK216*$C216*$E216*Air!$D$14*Air!$I$10)</f>
        <v/>
      </c>
      <c r="DT216" s="32" t="str">
        <f t="shared" si="305"/>
        <v/>
      </c>
      <c r="DU216" s="32" t="str">
        <f t="shared" si="349"/>
        <v/>
      </c>
      <c r="DV216" s="32" t="str">
        <f t="shared" si="306"/>
        <v/>
      </c>
      <c r="DW216" s="254" t="str">
        <f t="shared" si="350"/>
        <v/>
      </c>
      <c r="DX216" s="243"/>
      <c r="DY216" s="243"/>
      <c r="DZ216" s="32" t="str">
        <f t="shared" si="351"/>
        <v/>
      </c>
      <c r="EA216" s="243" t="str">
        <f t="shared" si="352"/>
        <v/>
      </c>
      <c r="EB216" s="243" t="str">
        <f>IF($B216="","",IF(DW216="out",-(EA216*$I216*(2*ABS(DZ216)/Air!$D$14)^0.5),(EA216*$I216*(2*ABS(DZ216)/Air!$C$14)^0.5)))</f>
        <v/>
      </c>
      <c r="EC216" s="32" t="str">
        <f t="shared" si="353"/>
        <v/>
      </c>
      <c r="ED216" s="217" t="str">
        <f t="shared" si="307"/>
        <v/>
      </c>
      <c r="EE216" s="31" t="str">
        <f t="shared" si="354"/>
        <v/>
      </c>
      <c r="EF216" s="251" t="str">
        <f>IF($B216="","",$AO216*ABS(EE216)/Air!$M$8)</f>
        <v/>
      </c>
      <c r="EG216" s="31" t="str">
        <f t="shared" si="355"/>
        <v/>
      </c>
      <c r="EH216" s="251" t="str">
        <f>IF($B216="","",$AO216*ABS($AF216-EE216)/Air!$M$8)</f>
        <v/>
      </c>
      <c r="EI216" s="31" t="str">
        <f t="shared" si="356"/>
        <v/>
      </c>
      <c r="EJ216" s="31" t="str">
        <f t="shared" si="357"/>
        <v/>
      </c>
      <c r="EK216" s="32" t="str">
        <f>IF($B216="","",(($AF216-EE216)/ABS($AF216-EE216))*Air!$D$14*EJ216/2*(($AF216-EE216)^2)*$AI216*$C216)</f>
        <v/>
      </c>
      <c r="EL216" s="32" t="str">
        <f>IF($B216="","",(-EE216/ABS(EE216))*Air!$D$14*EG216/8*(EE216^2)*$AM216*$C216)</f>
        <v/>
      </c>
      <c r="EM216" s="32" t="str">
        <f>IF($B216="","",$AK216*$C216*$E216*Air!$D$14*Air!$I$10)</f>
        <v/>
      </c>
      <c r="EN216" s="32" t="str">
        <f t="shared" si="308"/>
        <v/>
      </c>
      <c r="EO216" s="32" t="str">
        <f t="shared" si="358"/>
        <v/>
      </c>
      <c r="EP216" s="32" t="str">
        <f t="shared" si="309"/>
        <v/>
      </c>
      <c r="EQ216" s="254" t="str">
        <f t="shared" si="359"/>
        <v/>
      </c>
      <c r="ER216" s="243"/>
      <c r="ES216" s="243"/>
      <c r="ET216" s="32" t="str">
        <f t="shared" si="360"/>
        <v/>
      </c>
      <c r="EU216" s="243" t="str">
        <f t="shared" si="361"/>
        <v/>
      </c>
      <c r="EV216" s="243" t="str">
        <f>IF($B216="","",IF(EQ216="out",-(EU216*$I216*(2*ABS(ET216)/Air!$D$14)^0.5),(EU216*$I216*(2*ABS(ET216)/Air!$C$14)^0.5)))</f>
        <v/>
      </c>
      <c r="EW216" s="32" t="str">
        <f t="shared" si="362"/>
        <v/>
      </c>
      <c r="EX216" s="259" t="str">
        <f t="shared" si="310"/>
        <v/>
      </c>
    </row>
    <row r="217" spans="1:154" customFormat="1" x14ac:dyDescent="0.2">
      <c r="A217" s="61"/>
      <c r="B217" s="247"/>
      <c r="C217" s="247"/>
      <c r="D217" s="247"/>
      <c r="E217" s="247"/>
      <c r="F217" s="247"/>
      <c r="G217" s="239"/>
      <c r="H217" s="239"/>
      <c r="I217" s="239"/>
      <c r="J217" s="239"/>
      <c r="K217" s="239"/>
      <c r="L217" s="62"/>
      <c r="M217" s="247"/>
      <c r="N217" s="247"/>
      <c r="O217" s="63"/>
      <c r="P217" s="92" t="str">
        <f t="shared" si="274"/>
        <v/>
      </c>
      <c r="Q217" s="93" t="str">
        <f t="shared" si="316"/>
        <v/>
      </c>
      <c r="R217" s="99" t="str">
        <f t="shared" si="275"/>
        <v/>
      </c>
      <c r="S217" s="100" t="str">
        <f t="shared" si="276"/>
        <v/>
      </c>
      <c r="T217" s="95" t="str">
        <f t="shared" si="277"/>
        <v/>
      </c>
      <c r="U217" s="231"/>
      <c r="V217" s="124" t="str">
        <f t="shared" si="278"/>
        <v/>
      </c>
      <c r="W217" s="125" t="str">
        <f t="shared" si="311"/>
        <v/>
      </c>
      <c r="X217" s="126" t="str">
        <f t="shared" si="279"/>
        <v/>
      </c>
      <c r="Y217" s="126" t="str">
        <f>IF($B217="","",VLOOKUP(X217,Depth!$A$4:$B$1004,2,1))</f>
        <v/>
      </c>
      <c r="Z217" s="127" t="str">
        <f t="shared" si="312"/>
        <v/>
      </c>
      <c r="AA217" s="128" t="str">
        <f t="shared" si="313"/>
        <v/>
      </c>
      <c r="AB217" s="129" t="str">
        <f t="shared" si="280"/>
        <v/>
      </c>
      <c r="AC217" s="129" t="str">
        <f t="shared" si="314"/>
        <v/>
      </c>
      <c r="AD217" s="31" t="str">
        <f t="shared" si="281"/>
        <v/>
      </c>
      <c r="AE217" s="128" t="str">
        <f t="shared" si="282"/>
        <v/>
      </c>
      <c r="AF217" s="130" t="str">
        <f t="shared" si="283"/>
        <v/>
      </c>
      <c r="AG217" s="122" t="str">
        <f t="shared" si="284"/>
        <v/>
      </c>
      <c r="AH217" s="131" t="str">
        <f t="shared" si="315"/>
        <v/>
      </c>
      <c r="AI217" s="132" t="str">
        <f t="shared" si="285"/>
        <v/>
      </c>
      <c r="AJ217" s="128"/>
      <c r="AK217" s="159" t="str">
        <f t="shared" si="286"/>
        <v/>
      </c>
      <c r="AL217" s="128" t="str">
        <f t="shared" si="287"/>
        <v/>
      </c>
      <c r="AM217" s="128" t="str">
        <f t="shared" si="288"/>
        <v/>
      </c>
      <c r="AN217" s="128" t="str">
        <f t="shared" si="289"/>
        <v/>
      </c>
      <c r="AO217" s="128" t="str">
        <f t="shared" si="317"/>
        <v/>
      </c>
      <c r="AP217" s="160" t="str">
        <f t="shared" si="290"/>
        <v/>
      </c>
      <c r="AQ217" s="31"/>
      <c r="AR217" s="174" t="str">
        <f>IF($B217="","",Air!$C$17*((J217-K217)/10)^Air!$C$28)</f>
        <v/>
      </c>
      <c r="AS217" s="36" t="str">
        <f>IF($B217="","",IF(E$8=B217,E$7,Air!$C$14/2*AR217^2))</f>
        <v/>
      </c>
      <c r="AT217" s="32" t="str">
        <f t="shared" si="291"/>
        <v/>
      </c>
      <c r="AU217" s="32" t="str">
        <f t="shared" si="292"/>
        <v/>
      </c>
      <c r="AV217" s="32" t="str">
        <f>IF($B217="","",Air!$I$11-AU217*Air!$C$14*Air!$I$10-AS217)</f>
        <v/>
      </c>
      <c r="AW217" s="175" t="str">
        <f t="shared" si="293"/>
        <v/>
      </c>
      <c r="AX217" s="175" t="str">
        <f>IF($B217="","",AW217*Air!$C$14*Air!$I$10)</f>
        <v/>
      </c>
      <c r="AY217" s="176" t="str">
        <f>IF($B217="","",AW217*Air!$D$14*Air!$I$10)</f>
        <v/>
      </c>
      <c r="AZ217" s="62"/>
      <c r="BA217" s="250" t="str">
        <f t="shared" si="318"/>
        <v/>
      </c>
      <c r="BB217" s="128" t="str">
        <f t="shared" si="294"/>
        <v/>
      </c>
      <c r="BC217" s="31" t="str">
        <f t="shared" si="295"/>
        <v/>
      </c>
      <c r="BD217" s="251" t="str">
        <f>IF($B217="","",$AO217*ABS(BC217)/Air!$M$8)</f>
        <v/>
      </c>
      <c r="BE217" s="31" t="str">
        <f t="shared" si="319"/>
        <v/>
      </c>
      <c r="BF217" s="251" t="str">
        <f>IF($B217="","",$AO217*ABS($AF217-BC217)/Air!$M$8)</f>
        <v/>
      </c>
      <c r="BG217" s="31" t="str">
        <f t="shared" si="320"/>
        <v/>
      </c>
      <c r="BH217" s="252" t="str">
        <f t="shared" si="321"/>
        <v/>
      </c>
      <c r="BI217" s="32" t="str">
        <f>IF($B217="","",(($AF217-BC217)/ABS($AF217-BC217))*Air!$D$14*BH217/2*(($AF217-BC217)^2)*$AI217*$C217)</f>
        <v/>
      </c>
      <c r="BJ217" s="32" t="str">
        <f>IF($B217="","",(-BC217/ABS(BC217))*Air!$D$14*BE217/8*(BC217^2)*$AM217*$C217)</f>
        <v/>
      </c>
      <c r="BK217" s="32" t="str">
        <f>IF($B217="","",$AK217*$C217*$E217*Air!$D$14*Air!$I$10)</f>
        <v/>
      </c>
      <c r="BL217" s="32" t="str">
        <f t="shared" si="296"/>
        <v/>
      </c>
      <c r="BM217" s="32" t="str">
        <f t="shared" si="322"/>
        <v/>
      </c>
      <c r="BN217" s="32" t="str">
        <f t="shared" si="297"/>
        <v/>
      </c>
      <c r="BO217" s="254" t="str">
        <f t="shared" si="323"/>
        <v/>
      </c>
      <c r="BP217" s="243"/>
      <c r="BQ217" s="243"/>
      <c r="BR217" s="32" t="str">
        <f t="shared" si="324"/>
        <v/>
      </c>
      <c r="BS217" s="243" t="str">
        <f t="shared" si="325"/>
        <v/>
      </c>
      <c r="BT217" s="243" t="str">
        <f>IF($B217="","",IF(BO217="out",-(BS217*$I217*(2*ABS(BR217)/Air!$D$14)^0.5),(BS217*$I217*(2*ABS(BR217)/Air!$C$14)^0.5)))</f>
        <v/>
      </c>
      <c r="BU217" s="32" t="str">
        <f t="shared" si="326"/>
        <v/>
      </c>
      <c r="BV217" s="217" t="str">
        <f t="shared" si="298"/>
        <v/>
      </c>
      <c r="BW217" s="31" t="str">
        <f t="shared" si="327"/>
        <v/>
      </c>
      <c r="BX217" s="251" t="str">
        <f>IF($B217="","",$AO217*ABS(BW217)/Air!$M$8)</f>
        <v/>
      </c>
      <c r="BY217" s="31" t="str">
        <f t="shared" si="328"/>
        <v/>
      </c>
      <c r="BZ217" s="251" t="str">
        <f>IF($B217="","",$AO217*ABS($AF217-BW217)/Air!$M$8)</f>
        <v/>
      </c>
      <c r="CA217" s="31" t="str">
        <f t="shared" si="329"/>
        <v/>
      </c>
      <c r="CB217" s="31" t="str">
        <f t="shared" si="330"/>
        <v/>
      </c>
      <c r="CC217" s="32" t="str">
        <f>IF($B217="","",(($AF217-BW217)/ABS($AF217-BW217))*Air!$D$14*CB217/2*(($AF217-BW217)^2)*$AI217*$C217)</f>
        <v/>
      </c>
      <c r="CD217" s="32" t="str">
        <f>IF($B217="","",(-BW217/ABS(BW217))*Air!$D$14*BY217/8*(BW217^2)*$AM217*$C217)</f>
        <v/>
      </c>
      <c r="CE217" s="32" t="str">
        <f>IF($B217="","",$AK217*$C217*$E217*Air!$D$14*Air!$I$10)</f>
        <v/>
      </c>
      <c r="CF217" s="32" t="str">
        <f t="shared" si="299"/>
        <v/>
      </c>
      <c r="CG217" s="32" t="str">
        <f t="shared" si="331"/>
        <v/>
      </c>
      <c r="CH217" s="32" t="str">
        <f t="shared" si="300"/>
        <v/>
      </c>
      <c r="CI217" s="254" t="str">
        <f t="shared" si="332"/>
        <v/>
      </c>
      <c r="CJ217" s="243"/>
      <c r="CK217" s="243"/>
      <c r="CL217" s="32" t="str">
        <f t="shared" si="333"/>
        <v/>
      </c>
      <c r="CM217" s="243" t="str">
        <f t="shared" si="334"/>
        <v/>
      </c>
      <c r="CN217" s="243" t="str">
        <f>IF($B217="","",IF(CI217="out",-(CM217*$I217*(2*ABS(CL217)/Air!$D$14)^0.5),(CM217*$I217*(2*ABS(CL217)/Air!$C$14)^0.5)))</f>
        <v/>
      </c>
      <c r="CO217" s="32" t="str">
        <f t="shared" si="335"/>
        <v/>
      </c>
      <c r="CP217" s="217" t="str">
        <f t="shared" si="301"/>
        <v/>
      </c>
      <c r="CQ217" s="31" t="str">
        <f t="shared" si="336"/>
        <v/>
      </c>
      <c r="CR217" s="251" t="str">
        <f>IF($B217="","",$AO217*ABS(CQ217)/Air!$M$8)</f>
        <v/>
      </c>
      <c r="CS217" s="31" t="str">
        <f t="shared" si="337"/>
        <v/>
      </c>
      <c r="CT217" s="251" t="str">
        <f>IF($B217="","",$AO217*ABS($AF217-CQ217)/Air!$M$8)</f>
        <v/>
      </c>
      <c r="CU217" s="31" t="str">
        <f t="shared" si="338"/>
        <v/>
      </c>
      <c r="CV217" s="31" t="str">
        <f t="shared" si="339"/>
        <v/>
      </c>
      <c r="CW217" s="32" t="str">
        <f>IF($B217="","",(($AF217-CQ217)/ABS($AF217-CQ217))*Air!$D$14*CV217/2*(($AF217-CQ217)^2)*$AI217*$C217)</f>
        <v/>
      </c>
      <c r="CX217" s="32" t="str">
        <f>IF($B217="","",(-CQ217/ABS(CQ217))*Air!$D$14*CS217/8*(CQ217^2)*$AM217*$C217)</f>
        <v/>
      </c>
      <c r="CY217" s="32" t="str">
        <f>IF($B217="","",$AK217*$C217*$E217*Air!$D$14*Air!$I$10)</f>
        <v/>
      </c>
      <c r="CZ217" s="32" t="str">
        <f t="shared" si="302"/>
        <v/>
      </c>
      <c r="DA217" s="32" t="str">
        <f t="shared" si="340"/>
        <v/>
      </c>
      <c r="DB217" s="32" t="str">
        <f t="shared" si="303"/>
        <v/>
      </c>
      <c r="DC217" s="254" t="str">
        <f t="shared" si="341"/>
        <v/>
      </c>
      <c r="DD217" s="243"/>
      <c r="DE217" s="243"/>
      <c r="DF217" s="32" t="str">
        <f t="shared" si="342"/>
        <v/>
      </c>
      <c r="DG217" s="243" t="str">
        <f t="shared" si="343"/>
        <v/>
      </c>
      <c r="DH217" s="243" t="str">
        <f>IF($B217="","",IF(DC217="out",-(DG217*$I217*(2*ABS(DF217)/Air!$D$14)^0.5),(DG217*$I217*(2*ABS(DF217)/Air!$C$14)^0.5)))</f>
        <v/>
      </c>
      <c r="DI217" s="32" t="str">
        <f t="shared" si="344"/>
        <v/>
      </c>
      <c r="DJ217" s="217" t="str">
        <f t="shared" si="304"/>
        <v/>
      </c>
      <c r="DK217" s="31" t="str">
        <f t="shared" si="345"/>
        <v/>
      </c>
      <c r="DL217" s="251" t="str">
        <f>IF($B217="","",$AO217*ABS(DK217)/Air!$M$8)</f>
        <v/>
      </c>
      <c r="DM217" s="31" t="str">
        <f t="shared" si="346"/>
        <v/>
      </c>
      <c r="DN217" s="251" t="str">
        <f>IF($B217="","",$AO217*ABS($AF217-DK217)/Air!$M$8)</f>
        <v/>
      </c>
      <c r="DO217" s="31" t="str">
        <f t="shared" si="347"/>
        <v/>
      </c>
      <c r="DP217" s="31" t="str">
        <f t="shared" si="348"/>
        <v/>
      </c>
      <c r="DQ217" s="32" t="str">
        <f>IF($B217="","",(($AF217-DK217)/ABS($AF217-DK217))*Air!$D$14*DP217/2*(($AF217-DK217)^2)*$AI217*$C217)</f>
        <v/>
      </c>
      <c r="DR217" s="32" t="str">
        <f>IF($B217="","",(-DK217/ABS(DK217))*Air!$D$14*DM217/8*(DK217^2)*$AM217*$C217)</f>
        <v/>
      </c>
      <c r="DS217" s="32" t="str">
        <f>IF($B217="","",$AK217*$C217*$E217*Air!$D$14*Air!$I$10)</f>
        <v/>
      </c>
      <c r="DT217" s="32" t="str">
        <f t="shared" si="305"/>
        <v/>
      </c>
      <c r="DU217" s="32" t="str">
        <f t="shared" si="349"/>
        <v/>
      </c>
      <c r="DV217" s="32" t="str">
        <f t="shared" si="306"/>
        <v/>
      </c>
      <c r="DW217" s="254" t="str">
        <f t="shared" si="350"/>
        <v/>
      </c>
      <c r="DX217" s="243"/>
      <c r="DY217" s="243"/>
      <c r="DZ217" s="32" t="str">
        <f t="shared" si="351"/>
        <v/>
      </c>
      <c r="EA217" s="243" t="str">
        <f t="shared" si="352"/>
        <v/>
      </c>
      <c r="EB217" s="243" t="str">
        <f>IF($B217="","",IF(DW217="out",-(EA217*$I217*(2*ABS(DZ217)/Air!$D$14)^0.5),(EA217*$I217*(2*ABS(DZ217)/Air!$C$14)^0.5)))</f>
        <v/>
      </c>
      <c r="EC217" s="32" t="str">
        <f t="shared" si="353"/>
        <v/>
      </c>
      <c r="ED217" s="217" t="str">
        <f t="shared" si="307"/>
        <v/>
      </c>
      <c r="EE217" s="31" t="str">
        <f t="shared" si="354"/>
        <v/>
      </c>
      <c r="EF217" s="251" t="str">
        <f>IF($B217="","",$AO217*ABS(EE217)/Air!$M$8)</f>
        <v/>
      </c>
      <c r="EG217" s="31" t="str">
        <f t="shared" si="355"/>
        <v/>
      </c>
      <c r="EH217" s="251" t="str">
        <f>IF($B217="","",$AO217*ABS($AF217-EE217)/Air!$M$8)</f>
        <v/>
      </c>
      <c r="EI217" s="31" t="str">
        <f t="shared" si="356"/>
        <v/>
      </c>
      <c r="EJ217" s="31" t="str">
        <f t="shared" si="357"/>
        <v/>
      </c>
      <c r="EK217" s="32" t="str">
        <f>IF($B217="","",(($AF217-EE217)/ABS($AF217-EE217))*Air!$D$14*EJ217/2*(($AF217-EE217)^2)*$AI217*$C217)</f>
        <v/>
      </c>
      <c r="EL217" s="32" t="str">
        <f>IF($B217="","",(-EE217/ABS(EE217))*Air!$D$14*EG217/8*(EE217^2)*$AM217*$C217)</f>
        <v/>
      </c>
      <c r="EM217" s="32" t="str">
        <f>IF($B217="","",$AK217*$C217*$E217*Air!$D$14*Air!$I$10)</f>
        <v/>
      </c>
      <c r="EN217" s="32" t="str">
        <f t="shared" si="308"/>
        <v/>
      </c>
      <c r="EO217" s="32" t="str">
        <f t="shared" si="358"/>
        <v/>
      </c>
      <c r="EP217" s="32" t="str">
        <f t="shared" si="309"/>
        <v/>
      </c>
      <c r="EQ217" s="254" t="str">
        <f t="shared" si="359"/>
        <v/>
      </c>
      <c r="ER217" s="243"/>
      <c r="ES217" s="243"/>
      <c r="ET217" s="32" t="str">
        <f t="shared" si="360"/>
        <v/>
      </c>
      <c r="EU217" s="243" t="str">
        <f t="shared" si="361"/>
        <v/>
      </c>
      <c r="EV217" s="243" t="str">
        <f>IF($B217="","",IF(EQ217="out",-(EU217*$I217*(2*ABS(ET217)/Air!$D$14)^0.5),(EU217*$I217*(2*ABS(ET217)/Air!$C$14)^0.5)))</f>
        <v/>
      </c>
      <c r="EW217" s="32" t="str">
        <f t="shared" si="362"/>
        <v/>
      </c>
      <c r="EX217" s="259" t="str">
        <f t="shared" si="310"/>
        <v/>
      </c>
    </row>
    <row r="218" spans="1:154" customFormat="1" x14ac:dyDescent="0.2">
      <c r="A218" s="61"/>
      <c r="B218" s="247"/>
      <c r="C218" s="247"/>
      <c r="D218" s="247"/>
      <c r="E218" s="247"/>
      <c r="F218" s="247"/>
      <c r="G218" s="239"/>
      <c r="H218" s="239"/>
      <c r="I218" s="239"/>
      <c r="J218" s="239"/>
      <c r="K218" s="239"/>
      <c r="L218" s="62"/>
      <c r="M218" s="247"/>
      <c r="N218" s="247"/>
      <c r="O218" s="63"/>
      <c r="P218" s="92" t="str">
        <f t="shared" si="274"/>
        <v/>
      </c>
      <c r="Q218" s="93" t="str">
        <f t="shared" si="316"/>
        <v/>
      </c>
      <c r="R218" s="99" t="str">
        <f t="shared" si="275"/>
        <v/>
      </c>
      <c r="S218" s="100" t="str">
        <f t="shared" si="276"/>
        <v/>
      </c>
      <c r="T218" s="95" t="str">
        <f t="shared" si="277"/>
        <v/>
      </c>
      <c r="U218" s="231"/>
      <c r="V218" s="124" t="str">
        <f t="shared" si="278"/>
        <v/>
      </c>
      <c r="W218" s="125" t="str">
        <f t="shared" si="311"/>
        <v/>
      </c>
      <c r="X218" s="126" t="str">
        <f t="shared" si="279"/>
        <v/>
      </c>
      <c r="Y218" s="126" t="str">
        <f>IF($B218="","",VLOOKUP(X218,Depth!$A$4:$B$1004,2,1))</f>
        <v/>
      </c>
      <c r="Z218" s="127" t="str">
        <f t="shared" si="312"/>
        <v/>
      </c>
      <c r="AA218" s="128" t="str">
        <f t="shared" si="313"/>
        <v/>
      </c>
      <c r="AB218" s="129" t="str">
        <f t="shared" si="280"/>
        <v/>
      </c>
      <c r="AC218" s="129" t="str">
        <f t="shared" si="314"/>
        <v/>
      </c>
      <c r="AD218" s="31" t="str">
        <f t="shared" si="281"/>
        <v/>
      </c>
      <c r="AE218" s="128" t="str">
        <f t="shared" si="282"/>
        <v/>
      </c>
      <c r="AF218" s="130" t="str">
        <f t="shared" si="283"/>
        <v/>
      </c>
      <c r="AG218" s="122" t="str">
        <f t="shared" si="284"/>
        <v/>
      </c>
      <c r="AH218" s="131" t="str">
        <f t="shared" si="315"/>
        <v/>
      </c>
      <c r="AI218" s="132" t="str">
        <f t="shared" si="285"/>
        <v/>
      </c>
      <c r="AJ218" s="128"/>
      <c r="AK218" s="159" t="str">
        <f t="shared" si="286"/>
        <v/>
      </c>
      <c r="AL218" s="128" t="str">
        <f t="shared" si="287"/>
        <v/>
      </c>
      <c r="AM218" s="128" t="str">
        <f t="shared" si="288"/>
        <v/>
      </c>
      <c r="AN218" s="128" t="str">
        <f t="shared" si="289"/>
        <v/>
      </c>
      <c r="AO218" s="128" t="str">
        <f t="shared" si="317"/>
        <v/>
      </c>
      <c r="AP218" s="160" t="str">
        <f t="shared" si="290"/>
        <v/>
      </c>
      <c r="AQ218" s="31"/>
      <c r="AR218" s="174" t="str">
        <f>IF($B218="","",Air!$C$17*((J218-K218)/10)^Air!$C$28)</f>
        <v/>
      </c>
      <c r="AS218" s="36" t="str">
        <f>IF($B218="","",IF(E$8=B218,E$7,Air!$C$14/2*AR218^2))</f>
        <v/>
      </c>
      <c r="AT218" s="32" t="str">
        <f t="shared" si="291"/>
        <v/>
      </c>
      <c r="AU218" s="32" t="str">
        <f t="shared" si="292"/>
        <v/>
      </c>
      <c r="AV218" s="32" t="str">
        <f>IF($B218="","",Air!$I$11-AU218*Air!$C$14*Air!$I$10-AS218)</f>
        <v/>
      </c>
      <c r="AW218" s="175" t="str">
        <f t="shared" si="293"/>
        <v/>
      </c>
      <c r="AX218" s="175" t="str">
        <f>IF($B218="","",AW218*Air!$C$14*Air!$I$10)</f>
        <v/>
      </c>
      <c r="AY218" s="176" t="str">
        <f>IF($B218="","",AW218*Air!$D$14*Air!$I$10)</f>
        <v/>
      </c>
      <c r="AZ218" s="62"/>
      <c r="BA218" s="250" t="str">
        <f t="shared" si="318"/>
        <v/>
      </c>
      <c r="BB218" s="128" t="str">
        <f t="shared" si="294"/>
        <v/>
      </c>
      <c r="BC218" s="31" t="str">
        <f t="shared" si="295"/>
        <v/>
      </c>
      <c r="BD218" s="251" t="str">
        <f>IF($B218="","",$AO218*ABS(BC218)/Air!$M$8)</f>
        <v/>
      </c>
      <c r="BE218" s="31" t="str">
        <f t="shared" si="319"/>
        <v/>
      </c>
      <c r="BF218" s="251" t="str">
        <f>IF($B218="","",$AO218*ABS($AF218-BC218)/Air!$M$8)</f>
        <v/>
      </c>
      <c r="BG218" s="31" t="str">
        <f t="shared" si="320"/>
        <v/>
      </c>
      <c r="BH218" s="252" t="str">
        <f t="shared" si="321"/>
        <v/>
      </c>
      <c r="BI218" s="32" t="str">
        <f>IF($B218="","",(($AF218-BC218)/ABS($AF218-BC218))*Air!$D$14*BH218/2*(($AF218-BC218)^2)*$AI218*$C218)</f>
        <v/>
      </c>
      <c r="BJ218" s="32" t="str">
        <f>IF($B218="","",(-BC218/ABS(BC218))*Air!$D$14*BE218/8*(BC218^2)*$AM218*$C218)</f>
        <v/>
      </c>
      <c r="BK218" s="32" t="str">
        <f>IF($B218="","",$AK218*$C218*$E218*Air!$D$14*Air!$I$10)</f>
        <v/>
      </c>
      <c r="BL218" s="32" t="str">
        <f t="shared" si="296"/>
        <v/>
      </c>
      <c r="BM218" s="32" t="str">
        <f t="shared" si="322"/>
        <v/>
      </c>
      <c r="BN218" s="32" t="str">
        <f t="shared" si="297"/>
        <v/>
      </c>
      <c r="BO218" s="254" t="str">
        <f t="shared" si="323"/>
        <v/>
      </c>
      <c r="BP218" s="243"/>
      <c r="BQ218" s="243"/>
      <c r="BR218" s="32" t="str">
        <f t="shared" si="324"/>
        <v/>
      </c>
      <c r="BS218" s="243" t="str">
        <f t="shared" si="325"/>
        <v/>
      </c>
      <c r="BT218" s="243" t="str">
        <f>IF($B218="","",IF(BO218="out",-(BS218*$I218*(2*ABS(BR218)/Air!$D$14)^0.5),(BS218*$I218*(2*ABS(BR218)/Air!$C$14)^0.5)))</f>
        <v/>
      </c>
      <c r="BU218" s="32" t="str">
        <f t="shared" si="326"/>
        <v/>
      </c>
      <c r="BV218" s="217" t="str">
        <f t="shared" si="298"/>
        <v/>
      </c>
      <c r="BW218" s="31" t="str">
        <f t="shared" si="327"/>
        <v/>
      </c>
      <c r="BX218" s="251" t="str">
        <f>IF($B218="","",$AO218*ABS(BW218)/Air!$M$8)</f>
        <v/>
      </c>
      <c r="BY218" s="31" t="str">
        <f t="shared" si="328"/>
        <v/>
      </c>
      <c r="BZ218" s="251" t="str">
        <f>IF($B218="","",$AO218*ABS($AF218-BW218)/Air!$M$8)</f>
        <v/>
      </c>
      <c r="CA218" s="31" t="str">
        <f t="shared" si="329"/>
        <v/>
      </c>
      <c r="CB218" s="31" t="str">
        <f t="shared" si="330"/>
        <v/>
      </c>
      <c r="CC218" s="32" t="str">
        <f>IF($B218="","",(($AF218-BW218)/ABS($AF218-BW218))*Air!$D$14*CB218/2*(($AF218-BW218)^2)*$AI218*$C218)</f>
        <v/>
      </c>
      <c r="CD218" s="32" t="str">
        <f>IF($B218="","",(-BW218/ABS(BW218))*Air!$D$14*BY218/8*(BW218^2)*$AM218*$C218)</f>
        <v/>
      </c>
      <c r="CE218" s="32" t="str">
        <f>IF($B218="","",$AK218*$C218*$E218*Air!$D$14*Air!$I$10)</f>
        <v/>
      </c>
      <c r="CF218" s="32" t="str">
        <f t="shared" si="299"/>
        <v/>
      </c>
      <c r="CG218" s="32" t="str">
        <f t="shared" si="331"/>
        <v/>
      </c>
      <c r="CH218" s="32" t="str">
        <f t="shared" si="300"/>
        <v/>
      </c>
      <c r="CI218" s="254" t="str">
        <f t="shared" si="332"/>
        <v/>
      </c>
      <c r="CJ218" s="243"/>
      <c r="CK218" s="243"/>
      <c r="CL218" s="32" t="str">
        <f t="shared" si="333"/>
        <v/>
      </c>
      <c r="CM218" s="243" t="str">
        <f t="shared" si="334"/>
        <v/>
      </c>
      <c r="CN218" s="243" t="str">
        <f>IF($B218="","",IF(CI218="out",-(CM218*$I218*(2*ABS(CL218)/Air!$D$14)^0.5),(CM218*$I218*(2*ABS(CL218)/Air!$C$14)^0.5)))</f>
        <v/>
      </c>
      <c r="CO218" s="32" t="str">
        <f t="shared" si="335"/>
        <v/>
      </c>
      <c r="CP218" s="217" t="str">
        <f t="shared" si="301"/>
        <v/>
      </c>
      <c r="CQ218" s="31" t="str">
        <f t="shared" si="336"/>
        <v/>
      </c>
      <c r="CR218" s="251" t="str">
        <f>IF($B218="","",$AO218*ABS(CQ218)/Air!$M$8)</f>
        <v/>
      </c>
      <c r="CS218" s="31" t="str">
        <f t="shared" si="337"/>
        <v/>
      </c>
      <c r="CT218" s="251" t="str">
        <f>IF($B218="","",$AO218*ABS($AF218-CQ218)/Air!$M$8)</f>
        <v/>
      </c>
      <c r="CU218" s="31" t="str">
        <f t="shared" si="338"/>
        <v/>
      </c>
      <c r="CV218" s="31" t="str">
        <f t="shared" si="339"/>
        <v/>
      </c>
      <c r="CW218" s="32" t="str">
        <f>IF($B218="","",(($AF218-CQ218)/ABS($AF218-CQ218))*Air!$D$14*CV218/2*(($AF218-CQ218)^2)*$AI218*$C218)</f>
        <v/>
      </c>
      <c r="CX218" s="32" t="str">
        <f>IF($B218="","",(-CQ218/ABS(CQ218))*Air!$D$14*CS218/8*(CQ218^2)*$AM218*$C218)</f>
        <v/>
      </c>
      <c r="CY218" s="32" t="str">
        <f>IF($B218="","",$AK218*$C218*$E218*Air!$D$14*Air!$I$10)</f>
        <v/>
      </c>
      <c r="CZ218" s="32" t="str">
        <f t="shared" si="302"/>
        <v/>
      </c>
      <c r="DA218" s="32" t="str">
        <f t="shared" si="340"/>
        <v/>
      </c>
      <c r="DB218" s="32" t="str">
        <f t="shared" si="303"/>
        <v/>
      </c>
      <c r="DC218" s="254" t="str">
        <f t="shared" si="341"/>
        <v/>
      </c>
      <c r="DD218" s="243"/>
      <c r="DE218" s="243"/>
      <c r="DF218" s="32" t="str">
        <f t="shared" si="342"/>
        <v/>
      </c>
      <c r="DG218" s="243" t="str">
        <f t="shared" si="343"/>
        <v/>
      </c>
      <c r="DH218" s="243" t="str">
        <f>IF($B218="","",IF(DC218="out",-(DG218*$I218*(2*ABS(DF218)/Air!$D$14)^0.5),(DG218*$I218*(2*ABS(DF218)/Air!$C$14)^0.5)))</f>
        <v/>
      </c>
      <c r="DI218" s="32" t="str">
        <f t="shared" si="344"/>
        <v/>
      </c>
      <c r="DJ218" s="217" t="str">
        <f t="shared" si="304"/>
        <v/>
      </c>
      <c r="DK218" s="31" t="str">
        <f t="shared" si="345"/>
        <v/>
      </c>
      <c r="DL218" s="251" t="str">
        <f>IF($B218="","",$AO218*ABS(DK218)/Air!$M$8)</f>
        <v/>
      </c>
      <c r="DM218" s="31" t="str">
        <f t="shared" si="346"/>
        <v/>
      </c>
      <c r="DN218" s="251" t="str">
        <f>IF($B218="","",$AO218*ABS($AF218-DK218)/Air!$M$8)</f>
        <v/>
      </c>
      <c r="DO218" s="31" t="str">
        <f t="shared" si="347"/>
        <v/>
      </c>
      <c r="DP218" s="31" t="str">
        <f t="shared" si="348"/>
        <v/>
      </c>
      <c r="DQ218" s="32" t="str">
        <f>IF($B218="","",(($AF218-DK218)/ABS($AF218-DK218))*Air!$D$14*DP218/2*(($AF218-DK218)^2)*$AI218*$C218)</f>
        <v/>
      </c>
      <c r="DR218" s="32" t="str">
        <f>IF($B218="","",(-DK218/ABS(DK218))*Air!$D$14*DM218/8*(DK218^2)*$AM218*$C218)</f>
        <v/>
      </c>
      <c r="DS218" s="32" t="str">
        <f>IF($B218="","",$AK218*$C218*$E218*Air!$D$14*Air!$I$10)</f>
        <v/>
      </c>
      <c r="DT218" s="32" t="str">
        <f t="shared" si="305"/>
        <v/>
      </c>
      <c r="DU218" s="32" t="str">
        <f t="shared" si="349"/>
        <v/>
      </c>
      <c r="DV218" s="32" t="str">
        <f t="shared" si="306"/>
        <v/>
      </c>
      <c r="DW218" s="254" t="str">
        <f t="shared" si="350"/>
        <v/>
      </c>
      <c r="DX218" s="243"/>
      <c r="DY218" s="243"/>
      <c r="DZ218" s="32" t="str">
        <f t="shared" si="351"/>
        <v/>
      </c>
      <c r="EA218" s="243" t="str">
        <f t="shared" si="352"/>
        <v/>
      </c>
      <c r="EB218" s="243" t="str">
        <f>IF($B218="","",IF(DW218="out",-(EA218*$I218*(2*ABS(DZ218)/Air!$D$14)^0.5),(EA218*$I218*(2*ABS(DZ218)/Air!$C$14)^0.5)))</f>
        <v/>
      </c>
      <c r="EC218" s="32" t="str">
        <f t="shared" si="353"/>
        <v/>
      </c>
      <c r="ED218" s="217" t="str">
        <f t="shared" si="307"/>
        <v/>
      </c>
      <c r="EE218" s="31" t="str">
        <f t="shared" si="354"/>
        <v/>
      </c>
      <c r="EF218" s="251" t="str">
        <f>IF($B218="","",$AO218*ABS(EE218)/Air!$M$8)</f>
        <v/>
      </c>
      <c r="EG218" s="31" t="str">
        <f t="shared" si="355"/>
        <v/>
      </c>
      <c r="EH218" s="251" t="str">
        <f>IF($B218="","",$AO218*ABS($AF218-EE218)/Air!$M$8)</f>
        <v/>
      </c>
      <c r="EI218" s="31" t="str">
        <f t="shared" si="356"/>
        <v/>
      </c>
      <c r="EJ218" s="31" t="str">
        <f t="shared" si="357"/>
        <v/>
      </c>
      <c r="EK218" s="32" t="str">
        <f>IF($B218="","",(($AF218-EE218)/ABS($AF218-EE218))*Air!$D$14*EJ218/2*(($AF218-EE218)^2)*$AI218*$C218)</f>
        <v/>
      </c>
      <c r="EL218" s="32" t="str">
        <f>IF($B218="","",(-EE218/ABS(EE218))*Air!$D$14*EG218/8*(EE218^2)*$AM218*$C218)</f>
        <v/>
      </c>
      <c r="EM218" s="32" t="str">
        <f>IF($B218="","",$AK218*$C218*$E218*Air!$D$14*Air!$I$10)</f>
        <v/>
      </c>
      <c r="EN218" s="32" t="str">
        <f t="shared" si="308"/>
        <v/>
      </c>
      <c r="EO218" s="32" t="str">
        <f t="shared" si="358"/>
        <v/>
      </c>
      <c r="EP218" s="32" t="str">
        <f t="shared" si="309"/>
        <v/>
      </c>
      <c r="EQ218" s="254" t="str">
        <f t="shared" si="359"/>
        <v/>
      </c>
      <c r="ER218" s="243"/>
      <c r="ES218" s="243"/>
      <c r="ET218" s="32" t="str">
        <f t="shared" si="360"/>
        <v/>
      </c>
      <c r="EU218" s="243" t="str">
        <f t="shared" si="361"/>
        <v/>
      </c>
      <c r="EV218" s="243" t="str">
        <f>IF($B218="","",IF(EQ218="out",-(EU218*$I218*(2*ABS(ET218)/Air!$D$14)^0.5),(EU218*$I218*(2*ABS(ET218)/Air!$C$14)^0.5)))</f>
        <v/>
      </c>
      <c r="EW218" s="32" t="str">
        <f t="shared" si="362"/>
        <v/>
      </c>
      <c r="EX218" s="259" t="str">
        <f t="shared" si="310"/>
        <v/>
      </c>
    </row>
    <row r="219" spans="1:154" customFormat="1" x14ac:dyDescent="0.2">
      <c r="A219" s="61"/>
      <c r="B219" s="247"/>
      <c r="C219" s="247"/>
      <c r="D219" s="247"/>
      <c r="E219" s="247"/>
      <c r="F219" s="247"/>
      <c r="G219" s="239"/>
      <c r="H219" s="239"/>
      <c r="I219" s="239"/>
      <c r="J219" s="239"/>
      <c r="K219" s="239"/>
      <c r="L219" s="62"/>
      <c r="M219" s="247"/>
      <c r="N219" s="247"/>
      <c r="O219" s="63"/>
      <c r="P219" s="92" t="str">
        <f t="shared" ref="P219:P282" si="363">IF($B219="","",EP219)</f>
        <v/>
      </c>
      <c r="Q219" s="93" t="str">
        <f t="shared" si="316"/>
        <v/>
      </c>
      <c r="R219" s="99" t="str">
        <f t="shared" ref="R219:R282" si="364">IF($B219="","",EX219*1000)</f>
        <v/>
      </c>
      <c r="S219" s="100" t="str">
        <f t="shared" ref="S219:S282" si="365">IF($B219="","",EE219)</f>
        <v/>
      </c>
      <c r="T219" s="95" t="str">
        <f t="shared" ref="T219:T282" si="366">IF($B219="","",EW219)</f>
        <v/>
      </c>
      <c r="U219" s="231"/>
      <c r="V219" s="124" t="str">
        <f t="shared" ref="V219:V282" si="367">IF($B219="","",V218+N219)</f>
        <v/>
      </c>
      <c r="W219" s="125" t="str">
        <f t="shared" si="311"/>
        <v/>
      </c>
      <c r="X219" s="126" t="str">
        <f t="shared" ref="X219:X282" si="368">IF($B219="","",V219/W219)</f>
        <v/>
      </c>
      <c r="Y219" s="126" t="str">
        <f>IF($B219="","",VLOOKUP(X219,Depth!$A$4:$B$1004,2,1))</f>
        <v/>
      </c>
      <c r="Z219" s="127" t="str">
        <f t="shared" si="312"/>
        <v/>
      </c>
      <c r="AA219" s="128" t="str">
        <f t="shared" si="313"/>
        <v/>
      </c>
      <c r="AB219" s="129" t="str">
        <f t="shared" ref="AB219:AB282" si="369">IF($B219="","",ACOS((($D219/2)-Z219)/($D219/2)))</f>
        <v/>
      </c>
      <c r="AC219" s="129" t="str">
        <f t="shared" si="314"/>
        <v/>
      </c>
      <c r="AD219" s="31" t="str">
        <f t="shared" ref="AD219:AD282" si="370">IF($B219="","",AC219-($D219/2)*SIN(AB219)*(($D219/2)-Z219))</f>
        <v/>
      </c>
      <c r="AE219" s="128" t="str">
        <f t="shared" ref="AE219:AE282" si="371">IF($B219="","",AB219/PI()*PI()*$D219)</f>
        <v/>
      </c>
      <c r="AF219" s="130" t="str">
        <f t="shared" ref="AF219:AF282" si="372">IF($B219="","",(AD219/AE219)^(2/3)/$F219*($E219^0.5))</f>
        <v/>
      </c>
      <c r="AG219" s="122" t="str">
        <f t="shared" ref="AG219:AG282" si="373">IF($B219="","",AD219*AF219)</f>
        <v/>
      </c>
      <c r="AH219" s="131" t="str">
        <f t="shared" si="315"/>
        <v/>
      </c>
      <c r="AI219" s="132" t="str">
        <f t="shared" ref="AI219:AI282" si="374">IF($B219="","",2*(D219/2)*SIN(AB219))</f>
        <v/>
      </c>
      <c r="AJ219" s="128"/>
      <c r="AK219" s="159" t="str">
        <f t="shared" ref="AK219:AK282" si="375">IF($B219="","",PI()*(D219^2)/4-AD219)</f>
        <v/>
      </c>
      <c r="AL219" s="128" t="str">
        <f t="shared" ref="AL219:AL282" si="376">IF(AND(NOT(AK219=""),AK220=""),AK219,"")</f>
        <v/>
      </c>
      <c r="AM219" s="128" t="str">
        <f t="shared" ref="AM219:AM282" si="377">IF($B219="","",PI()*D219-AE219)</f>
        <v/>
      </c>
      <c r="AN219" s="128" t="str">
        <f t="shared" ref="AN219:AN282" si="378">IF($B219="","",AK219/(AM219+AI219))</f>
        <v/>
      </c>
      <c r="AO219" s="128" t="str">
        <f t="shared" si="317"/>
        <v/>
      </c>
      <c r="AP219" s="160" t="str">
        <f t="shared" ref="AP219:AP282" si="379">IF($B219="","",G219/AO219)</f>
        <v/>
      </c>
      <c r="AQ219" s="31"/>
      <c r="AR219" s="174" t="str">
        <f>IF($B219="","",Air!$C$17*((J219-K219)/10)^Air!$C$28)</f>
        <v/>
      </c>
      <c r="AS219" s="36" t="str">
        <f>IF($B219="","",IF(E$8=B219,E$7,Air!$C$14/2*AR219^2))</f>
        <v/>
      </c>
      <c r="AT219" s="32" t="str">
        <f t="shared" ref="AT219:AT282" si="380">IF($B219="","",M219+Z219)</f>
        <v/>
      </c>
      <c r="AU219" s="32" t="str">
        <f t="shared" ref="AU219:AU282" si="381">IF($B219="","",J219)</f>
        <v/>
      </c>
      <c r="AV219" s="32" t="str">
        <f>IF($B219="","",Air!$I$11-AU219*Air!$C$14*Air!$I$10-AS219)</f>
        <v/>
      </c>
      <c r="AW219" s="175" t="str">
        <f t="shared" ref="AW219:AW282" si="382">IF($B219="","",AU219-AT219)</f>
        <v/>
      </c>
      <c r="AX219" s="175" t="str">
        <f>IF($B219="","",AW219*Air!$C$14*Air!$I$10)</f>
        <v/>
      </c>
      <c r="AY219" s="176" t="str">
        <f>IF($B219="","",AW219*Air!$D$14*Air!$I$10)</f>
        <v/>
      </c>
      <c r="AZ219" s="62"/>
      <c r="BA219" s="250" t="str">
        <f t="shared" si="318"/>
        <v/>
      </c>
      <c r="BB219" s="128" t="str">
        <f t="shared" ref="BB219:BB282" si="383">IF(AND(NOT(B219=""),B220=""),-$BT$14,"")</f>
        <v/>
      </c>
      <c r="BC219" s="31" t="str">
        <f t="shared" ref="BC219:BC282" si="384">IF($B219="","",BA219/$AK219)</f>
        <v/>
      </c>
      <c r="BD219" s="251" t="str">
        <f>IF($B219="","",$AO219*ABS(BC219)/Air!$M$8)</f>
        <v/>
      </c>
      <c r="BE219" s="31" t="str">
        <f t="shared" si="319"/>
        <v/>
      </c>
      <c r="BF219" s="251" t="str">
        <f>IF($B219="","",$AO219*ABS($AF219-BC219)/Air!$M$8)</f>
        <v/>
      </c>
      <c r="BG219" s="31" t="str">
        <f t="shared" si="320"/>
        <v/>
      </c>
      <c r="BH219" s="252" t="str">
        <f t="shared" si="321"/>
        <v/>
      </c>
      <c r="BI219" s="32" t="str">
        <f>IF($B219="","",(($AF219-BC219)/ABS($AF219-BC219))*Air!$D$14*BH219/2*(($AF219-BC219)^2)*$AI219*$C219)</f>
        <v/>
      </c>
      <c r="BJ219" s="32" t="str">
        <f>IF($B219="","",(-BC219/ABS(BC219))*Air!$D$14*BE219/8*(BC219^2)*$AM219*$C219)</f>
        <v/>
      </c>
      <c r="BK219" s="32" t="str">
        <f>IF($B219="","",$AK219*$C219*$E219*Air!$D$14*Air!$I$10)</f>
        <v/>
      </c>
      <c r="BL219" s="32" t="str">
        <f t="shared" ref="BL219:BL282" si="385">IF($B219="","",BI219+BJ219+BK219)</f>
        <v/>
      </c>
      <c r="BM219" s="32" t="str">
        <f t="shared" si="322"/>
        <v/>
      </c>
      <c r="BN219" s="32" t="str">
        <f t="shared" ref="BN219:BN282" si="386">IF($B219="","",BN218+BM218)</f>
        <v/>
      </c>
      <c r="BO219" s="254" t="str">
        <f t="shared" si="323"/>
        <v/>
      </c>
      <c r="BP219" s="243"/>
      <c r="BQ219" s="243"/>
      <c r="BR219" s="32" t="str">
        <f t="shared" si="324"/>
        <v/>
      </c>
      <c r="BS219" s="243" t="str">
        <f t="shared" si="325"/>
        <v/>
      </c>
      <c r="BT219" s="243" t="str">
        <f>IF($B219="","",IF(BO219="out",-(BS219*$I219*(2*ABS(BR219)/Air!$D$14)^0.5),(BS219*$I219*(2*ABS(BR219)/Air!$C$14)^0.5)))</f>
        <v/>
      </c>
      <c r="BU219" s="32" t="str">
        <f t="shared" si="326"/>
        <v/>
      </c>
      <c r="BV219" s="217" t="str">
        <f t="shared" ref="BV219:BV282" si="387">IF($B219="","",BV218+BT219)</f>
        <v/>
      </c>
      <c r="BW219" s="31" t="str">
        <f t="shared" si="327"/>
        <v/>
      </c>
      <c r="BX219" s="251" t="str">
        <f>IF($B219="","",$AO219*ABS(BW219)/Air!$M$8)</f>
        <v/>
      </c>
      <c r="BY219" s="31" t="str">
        <f t="shared" si="328"/>
        <v/>
      </c>
      <c r="BZ219" s="251" t="str">
        <f>IF($B219="","",$AO219*ABS($AF219-BW219)/Air!$M$8)</f>
        <v/>
      </c>
      <c r="CA219" s="31" t="str">
        <f t="shared" si="329"/>
        <v/>
      </c>
      <c r="CB219" s="31" t="str">
        <f t="shared" si="330"/>
        <v/>
      </c>
      <c r="CC219" s="32" t="str">
        <f>IF($B219="","",(($AF219-BW219)/ABS($AF219-BW219))*Air!$D$14*CB219/2*(($AF219-BW219)^2)*$AI219*$C219)</f>
        <v/>
      </c>
      <c r="CD219" s="32" t="str">
        <f>IF($B219="","",(-BW219/ABS(BW219))*Air!$D$14*BY219/8*(BW219^2)*$AM219*$C219)</f>
        <v/>
      </c>
      <c r="CE219" s="32" t="str">
        <f>IF($B219="","",$AK219*$C219*$E219*Air!$D$14*Air!$I$10)</f>
        <v/>
      </c>
      <c r="CF219" s="32" t="str">
        <f t="shared" ref="CF219:CF282" si="388">IF($B219="","",CC219+CD219+CE219)</f>
        <v/>
      </c>
      <c r="CG219" s="32" t="str">
        <f t="shared" si="331"/>
        <v/>
      </c>
      <c r="CH219" s="32" t="str">
        <f t="shared" ref="CH219:CH282" si="389">IF($B219="","",CH218+CG218)</f>
        <v/>
      </c>
      <c r="CI219" s="254" t="str">
        <f t="shared" si="332"/>
        <v/>
      </c>
      <c r="CJ219" s="243"/>
      <c r="CK219" s="243"/>
      <c r="CL219" s="32" t="str">
        <f t="shared" si="333"/>
        <v/>
      </c>
      <c r="CM219" s="243" t="str">
        <f t="shared" si="334"/>
        <v/>
      </c>
      <c r="CN219" s="243" t="str">
        <f>IF($B219="","",IF(CI219="out",-(CM219*$I219*(2*ABS(CL219)/Air!$D$14)^0.5),(CM219*$I219*(2*ABS(CL219)/Air!$C$14)^0.5)))</f>
        <v/>
      </c>
      <c r="CO219" s="32" t="str">
        <f t="shared" si="335"/>
        <v/>
      </c>
      <c r="CP219" s="217" t="str">
        <f t="shared" ref="CP219:CP282" si="390">IF($B219="","",CP218+CN219)</f>
        <v/>
      </c>
      <c r="CQ219" s="31" t="str">
        <f t="shared" si="336"/>
        <v/>
      </c>
      <c r="CR219" s="251" t="str">
        <f>IF($B219="","",$AO219*ABS(CQ219)/Air!$M$8)</f>
        <v/>
      </c>
      <c r="CS219" s="31" t="str">
        <f t="shared" si="337"/>
        <v/>
      </c>
      <c r="CT219" s="251" t="str">
        <f>IF($B219="","",$AO219*ABS($AF219-CQ219)/Air!$M$8)</f>
        <v/>
      </c>
      <c r="CU219" s="31" t="str">
        <f t="shared" si="338"/>
        <v/>
      </c>
      <c r="CV219" s="31" t="str">
        <f t="shared" si="339"/>
        <v/>
      </c>
      <c r="CW219" s="32" t="str">
        <f>IF($B219="","",(($AF219-CQ219)/ABS($AF219-CQ219))*Air!$D$14*CV219/2*(($AF219-CQ219)^2)*$AI219*$C219)</f>
        <v/>
      </c>
      <c r="CX219" s="32" t="str">
        <f>IF($B219="","",(-CQ219/ABS(CQ219))*Air!$D$14*CS219/8*(CQ219^2)*$AM219*$C219)</f>
        <v/>
      </c>
      <c r="CY219" s="32" t="str">
        <f>IF($B219="","",$AK219*$C219*$E219*Air!$D$14*Air!$I$10)</f>
        <v/>
      </c>
      <c r="CZ219" s="32" t="str">
        <f t="shared" ref="CZ219:CZ282" si="391">IF($B219="","",CW219+CX219+CY219)</f>
        <v/>
      </c>
      <c r="DA219" s="32" t="str">
        <f t="shared" si="340"/>
        <v/>
      </c>
      <c r="DB219" s="32" t="str">
        <f t="shared" ref="DB219:DB282" si="392">IF($B219="","",DB218+DA218)</f>
        <v/>
      </c>
      <c r="DC219" s="254" t="str">
        <f t="shared" si="341"/>
        <v/>
      </c>
      <c r="DD219" s="243"/>
      <c r="DE219" s="243"/>
      <c r="DF219" s="32" t="str">
        <f t="shared" si="342"/>
        <v/>
      </c>
      <c r="DG219" s="243" t="str">
        <f t="shared" si="343"/>
        <v/>
      </c>
      <c r="DH219" s="243" t="str">
        <f>IF($B219="","",IF(DC219="out",-(DG219*$I219*(2*ABS(DF219)/Air!$D$14)^0.5),(DG219*$I219*(2*ABS(DF219)/Air!$C$14)^0.5)))</f>
        <v/>
      </c>
      <c r="DI219" s="32" t="str">
        <f t="shared" si="344"/>
        <v/>
      </c>
      <c r="DJ219" s="217" t="str">
        <f t="shared" ref="DJ219:DJ282" si="393">IF($B219="","",DJ218+DH219)</f>
        <v/>
      </c>
      <c r="DK219" s="31" t="str">
        <f t="shared" si="345"/>
        <v/>
      </c>
      <c r="DL219" s="251" t="str">
        <f>IF($B219="","",$AO219*ABS(DK219)/Air!$M$8)</f>
        <v/>
      </c>
      <c r="DM219" s="31" t="str">
        <f t="shared" si="346"/>
        <v/>
      </c>
      <c r="DN219" s="251" t="str">
        <f>IF($B219="","",$AO219*ABS($AF219-DK219)/Air!$M$8)</f>
        <v/>
      </c>
      <c r="DO219" s="31" t="str">
        <f t="shared" si="347"/>
        <v/>
      </c>
      <c r="DP219" s="31" t="str">
        <f t="shared" si="348"/>
        <v/>
      </c>
      <c r="DQ219" s="32" t="str">
        <f>IF($B219="","",(($AF219-DK219)/ABS($AF219-DK219))*Air!$D$14*DP219/2*(($AF219-DK219)^2)*$AI219*$C219)</f>
        <v/>
      </c>
      <c r="DR219" s="32" t="str">
        <f>IF($B219="","",(-DK219/ABS(DK219))*Air!$D$14*DM219/8*(DK219^2)*$AM219*$C219)</f>
        <v/>
      </c>
      <c r="DS219" s="32" t="str">
        <f>IF($B219="","",$AK219*$C219*$E219*Air!$D$14*Air!$I$10)</f>
        <v/>
      </c>
      <c r="DT219" s="32" t="str">
        <f t="shared" ref="DT219:DT282" si="394">IF($B219="","",DQ219+DR219+DS219)</f>
        <v/>
      </c>
      <c r="DU219" s="32" t="str">
        <f t="shared" si="349"/>
        <v/>
      </c>
      <c r="DV219" s="32" t="str">
        <f t="shared" ref="DV219:DV282" si="395">IF($B219="","",DV218+DU218)</f>
        <v/>
      </c>
      <c r="DW219" s="254" t="str">
        <f t="shared" si="350"/>
        <v/>
      </c>
      <c r="DX219" s="243"/>
      <c r="DY219" s="243"/>
      <c r="DZ219" s="32" t="str">
        <f t="shared" si="351"/>
        <v/>
      </c>
      <c r="EA219" s="243" t="str">
        <f t="shared" si="352"/>
        <v/>
      </c>
      <c r="EB219" s="243" t="str">
        <f>IF($B219="","",IF(DW219="out",-(EA219*$I219*(2*ABS(DZ219)/Air!$D$14)^0.5),(EA219*$I219*(2*ABS(DZ219)/Air!$C$14)^0.5)))</f>
        <v/>
      </c>
      <c r="EC219" s="32" t="str">
        <f t="shared" si="353"/>
        <v/>
      </c>
      <c r="ED219" s="217" t="str">
        <f t="shared" ref="ED219:ED282" si="396">IF($B219="","",ED218+EB219)</f>
        <v/>
      </c>
      <c r="EE219" s="31" t="str">
        <f t="shared" si="354"/>
        <v/>
      </c>
      <c r="EF219" s="251" t="str">
        <f>IF($B219="","",$AO219*ABS(EE219)/Air!$M$8)</f>
        <v/>
      </c>
      <c r="EG219" s="31" t="str">
        <f t="shared" si="355"/>
        <v/>
      </c>
      <c r="EH219" s="251" t="str">
        <f>IF($B219="","",$AO219*ABS($AF219-EE219)/Air!$M$8)</f>
        <v/>
      </c>
      <c r="EI219" s="31" t="str">
        <f t="shared" si="356"/>
        <v/>
      </c>
      <c r="EJ219" s="31" t="str">
        <f t="shared" si="357"/>
        <v/>
      </c>
      <c r="EK219" s="32" t="str">
        <f>IF($B219="","",(($AF219-EE219)/ABS($AF219-EE219))*Air!$D$14*EJ219/2*(($AF219-EE219)^2)*$AI219*$C219)</f>
        <v/>
      </c>
      <c r="EL219" s="32" t="str">
        <f>IF($B219="","",(-EE219/ABS(EE219))*Air!$D$14*EG219/8*(EE219^2)*$AM219*$C219)</f>
        <v/>
      </c>
      <c r="EM219" s="32" t="str">
        <f>IF($B219="","",$AK219*$C219*$E219*Air!$D$14*Air!$I$10)</f>
        <v/>
      </c>
      <c r="EN219" s="32" t="str">
        <f t="shared" ref="EN219:EN282" si="397">IF($B219="","",EK219+EL219+EM219)</f>
        <v/>
      </c>
      <c r="EO219" s="32" t="str">
        <f t="shared" si="358"/>
        <v/>
      </c>
      <c r="EP219" s="32" t="str">
        <f t="shared" ref="EP219:EP282" si="398">IF($B219="","",EP218+EO218)</f>
        <v/>
      </c>
      <c r="EQ219" s="254" t="str">
        <f t="shared" si="359"/>
        <v/>
      </c>
      <c r="ER219" s="243"/>
      <c r="ES219" s="243"/>
      <c r="ET219" s="32" t="str">
        <f t="shared" si="360"/>
        <v/>
      </c>
      <c r="EU219" s="243" t="str">
        <f t="shared" si="361"/>
        <v/>
      </c>
      <c r="EV219" s="243" t="str">
        <f>IF($B219="","",IF(EQ219="out",-(EU219*$I219*(2*ABS(ET219)/Air!$D$14)^0.5),(EU219*$I219*(2*ABS(ET219)/Air!$C$14)^0.5)))</f>
        <v/>
      </c>
      <c r="EW219" s="32" t="str">
        <f t="shared" si="362"/>
        <v/>
      </c>
      <c r="EX219" s="259" t="str">
        <f t="shared" ref="EX219:EX282" si="399">IF($B219="","",EX218+EV219)</f>
        <v/>
      </c>
    </row>
    <row r="220" spans="1:154" customFormat="1" x14ac:dyDescent="0.2">
      <c r="A220" s="61"/>
      <c r="B220" s="247"/>
      <c r="C220" s="247"/>
      <c r="D220" s="247"/>
      <c r="E220" s="247"/>
      <c r="F220" s="247"/>
      <c r="G220" s="239"/>
      <c r="H220" s="239"/>
      <c r="I220" s="239"/>
      <c r="J220" s="239"/>
      <c r="K220" s="239"/>
      <c r="L220" s="62"/>
      <c r="M220" s="247"/>
      <c r="N220" s="247"/>
      <c r="O220" s="63"/>
      <c r="P220" s="92" t="str">
        <f t="shared" si="363"/>
        <v/>
      </c>
      <c r="Q220" s="93" t="str">
        <f t="shared" si="316"/>
        <v/>
      </c>
      <c r="R220" s="99" t="str">
        <f t="shared" si="364"/>
        <v/>
      </c>
      <c r="S220" s="100" t="str">
        <f t="shared" si="365"/>
        <v/>
      </c>
      <c r="T220" s="95" t="str">
        <f t="shared" si="366"/>
        <v/>
      </c>
      <c r="U220" s="231"/>
      <c r="V220" s="124" t="str">
        <f t="shared" si="367"/>
        <v/>
      </c>
      <c r="W220" s="125" t="str">
        <f t="shared" si="311"/>
        <v/>
      </c>
      <c r="X220" s="126" t="str">
        <f t="shared" si="368"/>
        <v/>
      </c>
      <c r="Y220" s="126" t="str">
        <f>IF($B220="","",VLOOKUP(X220,Depth!$A$4:$B$1004,2,1))</f>
        <v/>
      </c>
      <c r="Z220" s="127" t="str">
        <f t="shared" si="312"/>
        <v/>
      </c>
      <c r="AA220" s="128" t="str">
        <f t="shared" si="313"/>
        <v/>
      </c>
      <c r="AB220" s="129" t="str">
        <f t="shared" si="369"/>
        <v/>
      </c>
      <c r="AC220" s="129" t="str">
        <f t="shared" si="314"/>
        <v/>
      </c>
      <c r="AD220" s="31" t="str">
        <f t="shared" si="370"/>
        <v/>
      </c>
      <c r="AE220" s="128" t="str">
        <f t="shared" si="371"/>
        <v/>
      </c>
      <c r="AF220" s="130" t="str">
        <f t="shared" si="372"/>
        <v/>
      </c>
      <c r="AG220" s="122" t="str">
        <f t="shared" si="373"/>
        <v/>
      </c>
      <c r="AH220" s="131" t="str">
        <f t="shared" si="315"/>
        <v/>
      </c>
      <c r="AI220" s="132" t="str">
        <f t="shared" si="374"/>
        <v/>
      </c>
      <c r="AJ220" s="128"/>
      <c r="AK220" s="159" t="str">
        <f t="shared" si="375"/>
        <v/>
      </c>
      <c r="AL220" s="128" t="str">
        <f t="shared" si="376"/>
        <v/>
      </c>
      <c r="AM220" s="128" t="str">
        <f t="shared" si="377"/>
        <v/>
      </c>
      <c r="AN220" s="128" t="str">
        <f t="shared" si="378"/>
        <v/>
      </c>
      <c r="AO220" s="128" t="str">
        <f t="shared" si="317"/>
        <v/>
      </c>
      <c r="AP220" s="160" t="str">
        <f t="shared" si="379"/>
        <v/>
      </c>
      <c r="AQ220" s="31"/>
      <c r="AR220" s="174" t="str">
        <f>IF($B220="","",Air!$C$17*((J220-K220)/10)^Air!$C$28)</f>
        <v/>
      </c>
      <c r="AS220" s="36" t="str">
        <f>IF($B220="","",IF(E$8=B220,E$7,Air!$C$14/2*AR220^2))</f>
        <v/>
      </c>
      <c r="AT220" s="32" t="str">
        <f t="shared" si="380"/>
        <v/>
      </c>
      <c r="AU220" s="32" t="str">
        <f t="shared" si="381"/>
        <v/>
      </c>
      <c r="AV220" s="32" t="str">
        <f>IF($B220="","",Air!$I$11-AU220*Air!$C$14*Air!$I$10-AS220)</f>
        <v/>
      </c>
      <c r="AW220" s="175" t="str">
        <f t="shared" si="382"/>
        <v/>
      </c>
      <c r="AX220" s="175" t="str">
        <f>IF($B220="","",AW220*Air!$C$14*Air!$I$10)</f>
        <v/>
      </c>
      <c r="AY220" s="176" t="str">
        <f>IF($B220="","",AW220*Air!$D$14*Air!$I$10)</f>
        <v/>
      </c>
      <c r="AZ220" s="62"/>
      <c r="BA220" s="250" t="str">
        <f t="shared" si="318"/>
        <v/>
      </c>
      <c r="BB220" s="128" t="str">
        <f t="shared" si="383"/>
        <v/>
      </c>
      <c r="BC220" s="31" t="str">
        <f t="shared" si="384"/>
        <v/>
      </c>
      <c r="BD220" s="251" t="str">
        <f>IF($B220="","",$AO220*ABS(BC220)/Air!$M$8)</f>
        <v/>
      </c>
      <c r="BE220" s="31" t="str">
        <f t="shared" si="319"/>
        <v/>
      </c>
      <c r="BF220" s="251" t="str">
        <f>IF($B220="","",$AO220*ABS($AF220-BC220)/Air!$M$8)</f>
        <v/>
      </c>
      <c r="BG220" s="31" t="str">
        <f t="shared" si="320"/>
        <v/>
      </c>
      <c r="BH220" s="252" t="str">
        <f t="shared" si="321"/>
        <v/>
      </c>
      <c r="BI220" s="32" t="str">
        <f>IF($B220="","",(($AF220-BC220)/ABS($AF220-BC220))*Air!$D$14*BH220/2*(($AF220-BC220)^2)*$AI220*$C220)</f>
        <v/>
      </c>
      <c r="BJ220" s="32" t="str">
        <f>IF($B220="","",(-BC220/ABS(BC220))*Air!$D$14*BE220/8*(BC220^2)*$AM220*$C220)</f>
        <v/>
      </c>
      <c r="BK220" s="32" t="str">
        <f>IF($B220="","",$AK220*$C220*$E220*Air!$D$14*Air!$I$10)</f>
        <v/>
      </c>
      <c r="BL220" s="32" t="str">
        <f t="shared" si="385"/>
        <v/>
      </c>
      <c r="BM220" s="32" t="str">
        <f t="shared" si="322"/>
        <v/>
      </c>
      <c r="BN220" s="32" t="str">
        <f t="shared" si="386"/>
        <v/>
      </c>
      <c r="BO220" s="254" t="str">
        <f t="shared" si="323"/>
        <v/>
      </c>
      <c r="BP220" s="243"/>
      <c r="BQ220" s="243"/>
      <c r="BR220" s="32" t="str">
        <f t="shared" si="324"/>
        <v/>
      </c>
      <c r="BS220" s="243" t="str">
        <f t="shared" si="325"/>
        <v/>
      </c>
      <c r="BT220" s="243" t="str">
        <f>IF($B220="","",IF(BO220="out",-(BS220*$I220*(2*ABS(BR220)/Air!$D$14)^0.5),(BS220*$I220*(2*ABS(BR220)/Air!$C$14)^0.5)))</f>
        <v/>
      </c>
      <c r="BU220" s="32" t="str">
        <f t="shared" si="326"/>
        <v/>
      </c>
      <c r="BV220" s="217" t="str">
        <f t="shared" si="387"/>
        <v/>
      </c>
      <c r="BW220" s="31" t="str">
        <f t="shared" si="327"/>
        <v/>
      </c>
      <c r="BX220" s="251" t="str">
        <f>IF($B220="","",$AO220*ABS(BW220)/Air!$M$8)</f>
        <v/>
      </c>
      <c r="BY220" s="31" t="str">
        <f t="shared" si="328"/>
        <v/>
      </c>
      <c r="BZ220" s="251" t="str">
        <f>IF($B220="","",$AO220*ABS($AF220-BW220)/Air!$M$8)</f>
        <v/>
      </c>
      <c r="CA220" s="31" t="str">
        <f t="shared" si="329"/>
        <v/>
      </c>
      <c r="CB220" s="31" t="str">
        <f t="shared" si="330"/>
        <v/>
      </c>
      <c r="CC220" s="32" t="str">
        <f>IF($B220="","",(($AF220-BW220)/ABS($AF220-BW220))*Air!$D$14*CB220/2*(($AF220-BW220)^2)*$AI220*$C220)</f>
        <v/>
      </c>
      <c r="CD220" s="32" t="str">
        <f>IF($B220="","",(-BW220/ABS(BW220))*Air!$D$14*BY220/8*(BW220^2)*$AM220*$C220)</f>
        <v/>
      </c>
      <c r="CE220" s="32" t="str">
        <f>IF($B220="","",$AK220*$C220*$E220*Air!$D$14*Air!$I$10)</f>
        <v/>
      </c>
      <c r="CF220" s="32" t="str">
        <f t="shared" si="388"/>
        <v/>
      </c>
      <c r="CG220" s="32" t="str">
        <f t="shared" si="331"/>
        <v/>
      </c>
      <c r="CH220" s="32" t="str">
        <f t="shared" si="389"/>
        <v/>
      </c>
      <c r="CI220" s="254" t="str">
        <f t="shared" si="332"/>
        <v/>
      </c>
      <c r="CJ220" s="243"/>
      <c r="CK220" s="243"/>
      <c r="CL220" s="32" t="str">
        <f t="shared" si="333"/>
        <v/>
      </c>
      <c r="CM220" s="243" t="str">
        <f t="shared" si="334"/>
        <v/>
      </c>
      <c r="CN220" s="243" t="str">
        <f>IF($B220="","",IF(CI220="out",-(CM220*$I220*(2*ABS(CL220)/Air!$D$14)^0.5),(CM220*$I220*(2*ABS(CL220)/Air!$C$14)^0.5)))</f>
        <v/>
      </c>
      <c r="CO220" s="32" t="str">
        <f t="shared" si="335"/>
        <v/>
      </c>
      <c r="CP220" s="217" t="str">
        <f t="shared" si="390"/>
        <v/>
      </c>
      <c r="CQ220" s="31" t="str">
        <f t="shared" si="336"/>
        <v/>
      </c>
      <c r="CR220" s="251" t="str">
        <f>IF($B220="","",$AO220*ABS(CQ220)/Air!$M$8)</f>
        <v/>
      </c>
      <c r="CS220" s="31" t="str">
        <f t="shared" si="337"/>
        <v/>
      </c>
      <c r="CT220" s="251" t="str">
        <f>IF($B220="","",$AO220*ABS($AF220-CQ220)/Air!$M$8)</f>
        <v/>
      </c>
      <c r="CU220" s="31" t="str">
        <f t="shared" si="338"/>
        <v/>
      </c>
      <c r="CV220" s="31" t="str">
        <f t="shared" si="339"/>
        <v/>
      </c>
      <c r="CW220" s="32" t="str">
        <f>IF($B220="","",(($AF220-CQ220)/ABS($AF220-CQ220))*Air!$D$14*CV220/2*(($AF220-CQ220)^2)*$AI220*$C220)</f>
        <v/>
      </c>
      <c r="CX220" s="32" t="str">
        <f>IF($B220="","",(-CQ220/ABS(CQ220))*Air!$D$14*CS220/8*(CQ220^2)*$AM220*$C220)</f>
        <v/>
      </c>
      <c r="CY220" s="32" t="str">
        <f>IF($B220="","",$AK220*$C220*$E220*Air!$D$14*Air!$I$10)</f>
        <v/>
      </c>
      <c r="CZ220" s="32" t="str">
        <f t="shared" si="391"/>
        <v/>
      </c>
      <c r="DA220" s="32" t="str">
        <f t="shared" si="340"/>
        <v/>
      </c>
      <c r="DB220" s="32" t="str">
        <f t="shared" si="392"/>
        <v/>
      </c>
      <c r="DC220" s="254" t="str">
        <f t="shared" si="341"/>
        <v/>
      </c>
      <c r="DD220" s="243"/>
      <c r="DE220" s="243"/>
      <c r="DF220" s="32" t="str">
        <f t="shared" si="342"/>
        <v/>
      </c>
      <c r="DG220" s="243" t="str">
        <f t="shared" si="343"/>
        <v/>
      </c>
      <c r="DH220" s="243" t="str">
        <f>IF($B220="","",IF(DC220="out",-(DG220*$I220*(2*ABS(DF220)/Air!$D$14)^0.5),(DG220*$I220*(2*ABS(DF220)/Air!$C$14)^0.5)))</f>
        <v/>
      </c>
      <c r="DI220" s="32" t="str">
        <f t="shared" si="344"/>
        <v/>
      </c>
      <c r="DJ220" s="217" t="str">
        <f t="shared" si="393"/>
        <v/>
      </c>
      <c r="DK220" s="31" t="str">
        <f t="shared" si="345"/>
        <v/>
      </c>
      <c r="DL220" s="251" t="str">
        <f>IF($B220="","",$AO220*ABS(DK220)/Air!$M$8)</f>
        <v/>
      </c>
      <c r="DM220" s="31" t="str">
        <f t="shared" si="346"/>
        <v/>
      </c>
      <c r="DN220" s="251" t="str">
        <f>IF($B220="","",$AO220*ABS($AF220-DK220)/Air!$M$8)</f>
        <v/>
      </c>
      <c r="DO220" s="31" t="str">
        <f t="shared" si="347"/>
        <v/>
      </c>
      <c r="DP220" s="31" t="str">
        <f t="shared" si="348"/>
        <v/>
      </c>
      <c r="DQ220" s="32" t="str">
        <f>IF($B220="","",(($AF220-DK220)/ABS($AF220-DK220))*Air!$D$14*DP220/2*(($AF220-DK220)^2)*$AI220*$C220)</f>
        <v/>
      </c>
      <c r="DR220" s="32" t="str">
        <f>IF($B220="","",(-DK220/ABS(DK220))*Air!$D$14*DM220/8*(DK220^2)*$AM220*$C220)</f>
        <v/>
      </c>
      <c r="DS220" s="32" t="str">
        <f>IF($B220="","",$AK220*$C220*$E220*Air!$D$14*Air!$I$10)</f>
        <v/>
      </c>
      <c r="DT220" s="32" t="str">
        <f t="shared" si="394"/>
        <v/>
      </c>
      <c r="DU220" s="32" t="str">
        <f t="shared" si="349"/>
        <v/>
      </c>
      <c r="DV220" s="32" t="str">
        <f t="shared" si="395"/>
        <v/>
      </c>
      <c r="DW220" s="254" t="str">
        <f t="shared" si="350"/>
        <v/>
      </c>
      <c r="DX220" s="243"/>
      <c r="DY220" s="243"/>
      <c r="DZ220" s="32" t="str">
        <f t="shared" si="351"/>
        <v/>
      </c>
      <c r="EA220" s="243" t="str">
        <f t="shared" si="352"/>
        <v/>
      </c>
      <c r="EB220" s="243" t="str">
        <f>IF($B220="","",IF(DW220="out",-(EA220*$I220*(2*ABS(DZ220)/Air!$D$14)^0.5),(EA220*$I220*(2*ABS(DZ220)/Air!$C$14)^0.5)))</f>
        <v/>
      </c>
      <c r="EC220" s="32" t="str">
        <f t="shared" si="353"/>
        <v/>
      </c>
      <c r="ED220" s="217" t="str">
        <f t="shared" si="396"/>
        <v/>
      </c>
      <c r="EE220" s="31" t="str">
        <f t="shared" si="354"/>
        <v/>
      </c>
      <c r="EF220" s="251" t="str">
        <f>IF($B220="","",$AO220*ABS(EE220)/Air!$M$8)</f>
        <v/>
      </c>
      <c r="EG220" s="31" t="str">
        <f t="shared" si="355"/>
        <v/>
      </c>
      <c r="EH220" s="251" t="str">
        <f>IF($B220="","",$AO220*ABS($AF220-EE220)/Air!$M$8)</f>
        <v/>
      </c>
      <c r="EI220" s="31" t="str">
        <f t="shared" si="356"/>
        <v/>
      </c>
      <c r="EJ220" s="31" t="str">
        <f t="shared" si="357"/>
        <v/>
      </c>
      <c r="EK220" s="32" t="str">
        <f>IF($B220="","",(($AF220-EE220)/ABS($AF220-EE220))*Air!$D$14*EJ220/2*(($AF220-EE220)^2)*$AI220*$C220)</f>
        <v/>
      </c>
      <c r="EL220" s="32" t="str">
        <f>IF($B220="","",(-EE220/ABS(EE220))*Air!$D$14*EG220/8*(EE220^2)*$AM220*$C220)</f>
        <v/>
      </c>
      <c r="EM220" s="32" t="str">
        <f>IF($B220="","",$AK220*$C220*$E220*Air!$D$14*Air!$I$10)</f>
        <v/>
      </c>
      <c r="EN220" s="32" t="str">
        <f t="shared" si="397"/>
        <v/>
      </c>
      <c r="EO220" s="32" t="str">
        <f t="shared" si="358"/>
        <v/>
      </c>
      <c r="EP220" s="32" t="str">
        <f t="shared" si="398"/>
        <v/>
      </c>
      <c r="EQ220" s="254" t="str">
        <f t="shared" si="359"/>
        <v/>
      </c>
      <c r="ER220" s="243"/>
      <c r="ES220" s="243"/>
      <c r="ET220" s="32" t="str">
        <f t="shared" si="360"/>
        <v/>
      </c>
      <c r="EU220" s="243" t="str">
        <f t="shared" si="361"/>
        <v/>
      </c>
      <c r="EV220" s="243" t="str">
        <f>IF($B220="","",IF(EQ220="out",-(EU220*$I220*(2*ABS(ET220)/Air!$D$14)^0.5),(EU220*$I220*(2*ABS(ET220)/Air!$C$14)^0.5)))</f>
        <v/>
      </c>
      <c r="EW220" s="32" t="str">
        <f t="shared" si="362"/>
        <v/>
      </c>
      <c r="EX220" s="259" t="str">
        <f t="shared" si="399"/>
        <v/>
      </c>
    </row>
    <row r="221" spans="1:154" customFormat="1" x14ac:dyDescent="0.2">
      <c r="A221" s="61"/>
      <c r="B221" s="247"/>
      <c r="C221" s="247"/>
      <c r="D221" s="247"/>
      <c r="E221" s="247"/>
      <c r="F221" s="247"/>
      <c r="G221" s="239"/>
      <c r="H221" s="239"/>
      <c r="I221" s="239"/>
      <c r="J221" s="239"/>
      <c r="K221" s="239"/>
      <c r="L221" s="62"/>
      <c r="M221" s="247"/>
      <c r="N221" s="247"/>
      <c r="O221" s="63"/>
      <c r="P221" s="92" t="str">
        <f t="shared" si="363"/>
        <v/>
      </c>
      <c r="Q221" s="93" t="str">
        <f t="shared" si="316"/>
        <v/>
      </c>
      <c r="R221" s="99" t="str">
        <f t="shared" si="364"/>
        <v/>
      </c>
      <c r="S221" s="100" t="str">
        <f t="shared" si="365"/>
        <v/>
      </c>
      <c r="T221" s="95" t="str">
        <f t="shared" si="366"/>
        <v/>
      </c>
      <c r="U221" s="231"/>
      <c r="V221" s="124" t="str">
        <f t="shared" si="367"/>
        <v/>
      </c>
      <c r="W221" s="125" t="str">
        <f t="shared" si="311"/>
        <v/>
      </c>
      <c r="X221" s="126" t="str">
        <f t="shared" si="368"/>
        <v/>
      </c>
      <c r="Y221" s="126" t="str">
        <f>IF($B221="","",VLOOKUP(X221,Depth!$A$4:$B$1004,2,1))</f>
        <v/>
      </c>
      <c r="Z221" s="127" t="str">
        <f t="shared" si="312"/>
        <v/>
      </c>
      <c r="AA221" s="128" t="str">
        <f t="shared" si="313"/>
        <v/>
      </c>
      <c r="AB221" s="129" t="str">
        <f t="shared" si="369"/>
        <v/>
      </c>
      <c r="AC221" s="129" t="str">
        <f t="shared" si="314"/>
        <v/>
      </c>
      <c r="AD221" s="31" t="str">
        <f t="shared" si="370"/>
        <v/>
      </c>
      <c r="AE221" s="128" t="str">
        <f t="shared" si="371"/>
        <v/>
      </c>
      <c r="AF221" s="130" t="str">
        <f t="shared" si="372"/>
        <v/>
      </c>
      <c r="AG221" s="122" t="str">
        <f t="shared" si="373"/>
        <v/>
      </c>
      <c r="AH221" s="131" t="str">
        <f t="shared" si="315"/>
        <v/>
      </c>
      <c r="AI221" s="132" t="str">
        <f t="shared" si="374"/>
        <v/>
      </c>
      <c r="AJ221" s="128"/>
      <c r="AK221" s="159" t="str">
        <f t="shared" si="375"/>
        <v/>
      </c>
      <c r="AL221" s="128" t="str">
        <f t="shared" si="376"/>
        <v/>
      </c>
      <c r="AM221" s="128" t="str">
        <f t="shared" si="377"/>
        <v/>
      </c>
      <c r="AN221" s="128" t="str">
        <f t="shared" si="378"/>
        <v/>
      </c>
      <c r="AO221" s="128" t="str">
        <f t="shared" si="317"/>
        <v/>
      </c>
      <c r="AP221" s="160" t="str">
        <f t="shared" si="379"/>
        <v/>
      </c>
      <c r="AQ221" s="31"/>
      <c r="AR221" s="174" t="str">
        <f>IF($B221="","",Air!$C$17*((J221-K221)/10)^Air!$C$28)</f>
        <v/>
      </c>
      <c r="AS221" s="36" t="str">
        <f>IF($B221="","",IF(E$8=B221,E$7,Air!$C$14/2*AR221^2))</f>
        <v/>
      </c>
      <c r="AT221" s="32" t="str">
        <f t="shared" si="380"/>
        <v/>
      </c>
      <c r="AU221" s="32" t="str">
        <f t="shared" si="381"/>
        <v/>
      </c>
      <c r="AV221" s="32" t="str">
        <f>IF($B221="","",Air!$I$11-AU221*Air!$C$14*Air!$I$10-AS221)</f>
        <v/>
      </c>
      <c r="AW221" s="175" t="str">
        <f t="shared" si="382"/>
        <v/>
      </c>
      <c r="AX221" s="175" t="str">
        <f>IF($B221="","",AW221*Air!$C$14*Air!$I$10)</f>
        <v/>
      </c>
      <c r="AY221" s="176" t="str">
        <f>IF($B221="","",AW221*Air!$D$14*Air!$I$10)</f>
        <v/>
      </c>
      <c r="AZ221" s="62"/>
      <c r="BA221" s="250" t="str">
        <f t="shared" si="318"/>
        <v/>
      </c>
      <c r="BB221" s="128" t="str">
        <f t="shared" si="383"/>
        <v/>
      </c>
      <c r="BC221" s="31" t="str">
        <f t="shared" si="384"/>
        <v/>
      </c>
      <c r="BD221" s="251" t="str">
        <f>IF($B221="","",$AO221*ABS(BC221)/Air!$M$8)</f>
        <v/>
      </c>
      <c r="BE221" s="31" t="str">
        <f t="shared" si="319"/>
        <v/>
      </c>
      <c r="BF221" s="251" t="str">
        <f>IF($B221="","",$AO221*ABS($AF221-BC221)/Air!$M$8)</f>
        <v/>
      </c>
      <c r="BG221" s="31" t="str">
        <f t="shared" si="320"/>
        <v/>
      </c>
      <c r="BH221" s="252" t="str">
        <f t="shared" si="321"/>
        <v/>
      </c>
      <c r="BI221" s="32" t="str">
        <f>IF($B221="","",(($AF221-BC221)/ABS($AF221-BC221))*Air!$D$14*BH221/2*(($AF221-BC221)^2)*$AI221*$C221)</f>
        <v/>
      </c>
      <c r="BJ221" s="32" t="str">
        <f>IF($B221="","",(-BC221/ABS(BC221))*Air!$D$14*BE221/8*(BC221^2)*$AM221*$C221)</f>
        <v/>
      </c>
      <c r="BK221" s="32" t="str">
        <f>IF($B221="","",$AK221*$C221*$E221*Air!$D$14*Air!$I$10)</f>
        <v/>
      </c>
      <c r="BL221" s="32" t="str">
        <f t="shared" si="385"/>
        <v/>
      </c>
      <c r="BM221" s="32" t="str">
        <f t="shared" si="322"/>
        <v/>
      </c>
      <c r="BN221" s="32" t="str">
        <f t="shared" si="386"/>
        <v/>
      </c>
      <c r="BO221" s="254" t="str">
        <f t="shared" si="323"/>
        <v/>
      </c>
      <c r="BP221" s="243"/>
      <c r="BQ221" s="243"/>
      <c r="BR221" s="32" t="str">
        <f t="shared" si="324"/>
        <v/>
      </c>
      <c r="BS221" s="243" t="str">
        <f t="shared" si="325"/>
        <v/>
      </c>
      <c r="BT221" s="243" t="str">
        <f>IF($B221="","",IF(BO221="out",-(BS221*$I221*(2*ABS(BR221)/Air!$D$14)^0.5),(BS221*$I221*(2*ABS(BR221)/Air!$C$14)^0.5)))</f>
        <v/>
      </c>
      <c r="BU221" s="32" t="str">
        <f t="shared" si="326"/>
        <v/>
      </c>
      <c r="BV221" s="217" t="str">
        <f t="shared" si="387"/>
        <v/>
      </c>
      <c r="BW221" s="31" t="str">
        <f t="shared" si="327"/>
        <v/>
      </c>
      <c r="BX221" s="251" t="str">
        <f>IF($B221="","",$AO221*ABS(BW221)/Air!$M$8)</f>
        <v/>
      </c>
      <c r="BY221" s="31" t="str">
        <f t="shared" si="328"/>
        <v/>
      </c>
      <c r="BZ221" s="251" t="str">
        <f>IF($B221="","",$AO221*ABS($AF221-BW221)/Air!$M$8)</f>
        <v/>
      </c>
      <c r="CA221" s="31" t="str">
        <f t="shared" si="329"/>
        <v/>
      </c>
      <c r="CB221" s="31" t="str">
        <f t="shared" si="330"/>
        <v/>
      </c>
      <c r="CC221" s="32" t="str">
        <f>IF($B221="","",(($AF221-BW221)/ABS($AF221-BW221))*Air!$D$14*CB221/2*(($AF221-BW221)^2)*$AI221*$C221)</f>
        <v/>
      </c>
      <c r="CD221" s="32" t="str">
        <f>IF($B221="","",(-BW221/ABS(BW221))*Air!$D$14*BY221/8*(BW221^2)*$AM221*$C221)</f>
        <v/>
      </c>
      <c r="CE221" s="32" t="str">
        <f>IF($B221="","",$AK221*$C221*$E221*Air!$D$14*Air!$I$10)</f>
        <v/>
      </c>
      <c r="CF221" s="32" t="str">
        <f t="shared" si="388"/>
        <v/>
      </c>
      <c r="CG221" s="32" t="str">
        <f t="shared" si="331"/>
        <v/>
      </c>
      <c r="CH221" s="32" t="str">
        <f t="shared" si="389"/>
        <v/>
      </c>
      <c r="CI221" s="254" t="str">
        <f t="shared" si="332"/>
        <v/>
      </c>
      <c r="CJ221" s="243"/>
      <c r="CK221" s="243"/>
      <c r="CL221" s="32" t="str">
        <f t="shared" si="333"/>
        <v/>
      </c>
      <c r="CM221" s="243" t="str">
        <f t="shared" si="334"/>
        <v/>
      </c>
      <c r="CN221" s="243" t="str">
        <f>IF($B221="","",IF(CI221="out",-(CM221*$I221*(2*ABS(CL221)/Air!$D$14)^0.5),(CM221*$I221*(2*ABS(CL221)/Air!$C$14)^0.5)))</f>
        <v/>
      </c>
      <c r="CO221" s="32" t="str">
        <f t="shared" si="335"/>
        <v/>
      </c>
      <c r="CP221" s="217" t="str">
        <f t="shared" si="390"/>
        <v/>
      </c>
      <c r="CQ221" s="31" t="str">
        <f t="shared" si="336"/>
        <v/>
      </c>
      <c r="CR221" s="251" t="str">
        <f>IF($B221="","",$AO221*ABS(CQ221)/Air!$M$8)</f>
        <v/>
      </c>
      <c r="CS221" s="31" t="str">
        <f t="shared" si="337"/>
        <v/>
      </c>
      <c r="CT221" s="251" t="str">
        <f>IF($B221="","",$AO221*ABS($AF221-CQ221)/Air!$M$8)</f>
        <v/>
      </c>
      <c r="CU221" s="31" t="str">
        <f t="shared" si="338"/>
        <v/>
      </c>
      <c r="CV221" s="31" t="str">
        <f t="shared" si="339"/>
        <v/>
      </c>
      <c r="CW221" s="32" t="str">
        <f>IF($B221="","",(($AF221-CQ221)/ABS($AF221-CQ221))*Air!$D$14*CV221/2*(($AF221-CQ221)^2)*$AI221*$C221)</f>
        <v/>
      </c>
      <c r="CX221" s="32" t="str">
        <f>IF($B221="","",(-CQ221/ABS(CQ221))*Air!$D$14*CS221/8*(CQ221^2)*$AM221*$C221)</f>
        <v/>
      </c>
      <c r="CY221" s="32" t="str">
        <f>IF($B221="","",$AK221*$C221*$E221*Air!$D$14*Air!$I$10)</f>
        <v/>
      </c>
      <c r="CZ221" s="32" t="str">
        <f t="shared" si="391"/>
        <v/>
      </c>
      <c r="DA221" s="32" t="str">
        <f t="shared" si="340"/>
        <v/>
      </c>
      <c r="DB221" s="32" t="str">
        <f t="shared" si="392"/>
        <v/>
      </c>
      <c r="DC221" s="254" t="str">
        <f t="shared" si="341"/>
        <v/>
      </c>
      <c r="DD221" s="243"/>
      <c r="DE221" s="243"/>
      <c r="DF221" s="32" t="str">
        <f t="shared" si="342"/>
        <v/>
      </c>
      <c r="DG221" s="243" t="str">
        <f t="shared" si="343"/>
        <v/>
      </c>
      <c r="DH221" s="243" t="str">
        <f>IF($B221="","",IF(DC221="out",-(DG221*$I221*(2*ABS(DF221)/Air!$D$14)^0.5),(DG221*$I221*(2*ABS(DF221)/Air!$C$14)^0.5)))</f>
        <v/>
      </c>
      <c r="DI221" s="32" t="str">
        <f t="shared" si="344"/>
        <v/>
      </c>
      <c r="DJ221" s="217" t="str">
        <f t="shared" si="393"/>
        <v/>
      </c>
      <c r="DK221" s="31" t="str">
        <f t="shared" si="345"/>
        <v/>
      </c>
      <c r="DL221" s="251" t="str">
        <f>IF($B221="","",$AO221*ABS(DK221)/Air!$M$8)</f>
        <v/>
      </c>
      <c r="DM221" s="31" t="str">
        <f t="shared" si="346"/>
        <v/>
      </c>
      <c r="DN221" s="251" t="str">
        <f>IF($B221="","",$AO221*ABS($AF221-DK221)/Air!$M$8)</f>
        <v/>
      </c>
      <c r="DO221" s="31" t="str">
        <f t="shared" si="347"/>
        <v/>
      </c>
      <c r="DP221" s="31" t="str">
        <f t="shared" si="348"/>
        <v/>
      </c>
      <c r="DQ221" s="32" t="str">
        <f>IF($B221="","",(($AF221-DK221)/ABS($AF221-DK221))*Air!$D$14*DP221/2*(($AF221-DK221)^2)*$AI221*$C221)</f>
        <v/>
      </c>
      <c r="DR221" s="32" t="str">
        <f>IF($B221="","",(-DK221/ABS(DK221))*Air!$D$14*DM221/8*(DK221^2)*$AM221*$C221)</f>
        <v/>
      </c>
      <c r="DS221" s="32" t="str">
        <f>IF($B221="","",$AK221*$C221*$E221*Air!$D$14*Air!$I$10)</f>
        <v/>
      </c>
      <c r="DT221" s="32" t="str">
        <f t="shared" si="394"/>
        <v/>
      </c>
      <c r="DU221" s="32" t="str">
        <f t="shared" si="349"/>
        <v/>
      </c>
      <c r="DV221" s="32" t="str">
        <f t="shared" si="395"/>
        <v/>
      </c>
      <c r="DW221" s="254" t="str">
        <f t="shared" si="350"/>
        <v/>
      </c>
      <c r="DX221" s="243"/>
      <c r="DY221" s="243"/>
      <c r="DZ221" s="32" t="str">
        <f t="shared" si="351"/>
        <v/>
      </c>
      <c r="EA221" s="243" t="str">
        <f t="shared" si="352"/>
        <v/>
      </c>
      <c r="EB221" s="243" t="str">
        <f>IF($B221="","",IF(DW221="out",-(EA221*$I221*(2*ABS(DZ221)/Air!$D$14)^0.5),(EA221*$I221*(2*ABS(DZ221)/Air!$C$14)^0.5)))</f>
        <v/>
      </c>
      <c r="EC221" s="32" t="str">
        <f t="shared" si="353"/>
        <v/>
      </c>
      <c r="ED221" s="217" t="str">
        <f t="shared" si="396"/>
        <v/>
      </c>
      <c r="EE221" s="31" t="str">
        <f t="shared" si="354"/>
        <v/>
      </c>
      <c r="EF221" s="251" t="str">
        <f>IF($B221="","",$AO221*ABS(EE221)/Air!$M$8)</f>
        <v/>
      </c>
      <c r="EG221" s="31" t="str">
        <f t="shared" si="355"/>
        <v/>
      </c>
      <c r="EH221" s="251" t="str">
        <f>IF($B221="","",$AO221*ABS($AF221-EE221)/Air!$M$8)</f>
        <v/>
      </c>
      <c r="EI221" s="31" t="str">
        <f t="shared" si="356"/>
        <v/>
      </c>
      <c r="EJ221" s="31" t="str">
        <f t="shared" si="357"/>
        <v/>
      </c>
      <c r="EK221" s="32" t="str">
        <f>IF($B221="","",(($AF221-EE221)/ABS($AF221-EE221))*Air!$D$14*EJ221/2*(($AF221-EE221)^2)*$AI221*$C221)</f>
        <v/>
      </c>
      <c r="EL221" s="32" t="str">
        <f>IF($B221="","",(-EE221/ABS(EE221))*Air!$D$14*EG221/8*(EE221^2)*$AM221*$C221)</f>
        <v/>
      </c>
      <c r="EM221" s="32" t="str">
        <f>IF($B221="","",$AK221*$C221*$E221*Air!$D$14*Air!$I$10)</f>
        <v/>
      </c>
      <c r="EN221" s="32" t="str">
        <f t="shared" si="397"/>
        <v/>
      </c>
      <c r="EO221" s="32" t="str">
        <f t="shared" si="358"/>
        <v/>
      </c>
      <c r="EP221" s="32" t="str">
        <f t="shared" si="398"/>
        <v/>
      </c>
      <c r="EQ221" s="254" t="str">
        <f t="shared" si="359"/>
        <v/>
      </c>
      <c r="ER221" s="243"/>
      <c r="ES221" s="243"/>
      <c r="ET221" s="32" t="str">
        <f t="shared" si="360"/>
        <v/>
      </c>
      <c r="EU221" s="243" t="str">
        <f t="shared" si="361"/>
        <v/>
      </c>
      <c r="EV221" s="243" t="str">
        <f>IF($B221="","",IF(EQ221="out",-(EU221*$I221*(2*ABS(ET221)/Air!$D$14)^0.5),(EU221*$I221*(2*ABS(ET221)/Air!$C$14)^0.5)))</f>
        <v/>
      </c>
      <c r="EW221" s="32" t="str">
        <f t="shared" si="362"/>
        <v/>
      </c>
      <c r="EX221" s="259" t="str">
        <f t="shared" si="399"/>
        <v/>
      </c>
    </row>
    <row r="222" spans="1:154" customFormat="1" x14ac:dyDescent="0.2">
      <c r="A222" s="61"/>
      <c r="B222" s="247"/>
      <c r="C222" s="247"/>
      <c r="D222" s="247"/>
      <c r="E222" s="247"/>
      <c r="F222" s="247"/>
      <c r="G222" s="239"/>
      <c r="H222" s="239"/>
      <c r="I222" s="239"/>
      <c r="J222" s="239"/>
      <c r="K222" s="239"/>
      <c r="L222" s="62"/>
      <c r="M222" s="247"/>
      <c r="N222" s="247"/>
      <c r="O222" s="63"/>
      <c r="P222" s="92" t="str">
        <f t="shared" si="363"/>
        <v/>
      </c>
      <c r="Q222" s="93" t="str">
        <f t="shared" si="316"/>
        <v/>
      </c>
      <c r="R222" s="99" t="str">
        <f t="shared" si="364"/>
        <v/>
      </c>
      <c r="S222" s="100" t="str">
        <f t="shared" si="365"/>
        <v/>
      </c>
      <c r="T222" s="95" t="str">
        <f t="shared" si="366"/>
        <v/>
      </c>
      <c r="U222" s="231"/>
      <c r="V222" s="124" t="str">
        <f t="shared" si="367"/>
        <v/>
      </c>
      <c r="W222" s="125" t="str">
        <f t="shared" si="311"/>
        <v/>
      </c>
      <c r="X222" s="126" t="str">
        <f t="shared" si="368"/>
        <v/>
      </c>
      <c r="Y222" s="126" t="str">
        <f>IF($B222="","",VLOOKUP(X222,Depth!$A$4:$B$1004,2,1))</f>
        <v/>
      </c>
      <c r="Z222" s="127" t="str">
        <f t="shared" si="312"/>
        <v/>
      </c>
      <c r="AA222" s="128" t="str">
        <f t="shared" si="313"/>
        <v/>
      </c>
      <c r="AB222" s="129" t="str">
        <f t="shared" si="369"/>
        <v/>
      </c>
      <c r="AC222" s="129" t="str">
        <f t="shared" si="314"/>
        <v/>
      </c>
      <c r="AD222" s="31" t="str">
        <f t="shared" si="370"/>
        <v/>
      </c>
      <c r="AE222" s="128" t="str">
        <f t="shared" si="371"/>
        <v/>
      </c>
      <c r="AF222" s="130" t="str">
        <f t="shared" si="372"/>
        <v/>
      </c>
      <c r="AG222" s="122" t="str">
        <f t="shared" si="373"/>
        <v/>
      </c>
      <c r="AH222" s="131" t="str">
        <f t="shared" si="315"/>
        <v/>
      </c>
      <c r="AI222" s="132" t="str">
        <f t="shared" si="374"/>
        <v/>
      </c>
      <c r="AJ222" s="128"/>
      <c r="AK222" s="159" t="str">
        <f t="shared" si="375"/>
        <v/>
      </c>
      <c r="AL222" s="128" t="str">
        <f t="shared" si="376"/>
        <v/>
      </c>
      <c r="AM222" s="128" t="str">
        <f t="shared" si="377"/>
        <v/>
      </c>
      <c r="AN222" s="128" t="str">
        <f t="shared" si="378"/>
        <v/>
      </c>
      <c r="AO222" s="128" t="str">
        <f t="shared" si="317"/>
        <v/>
      </c>
      <c r="AP222" s="160" t="str">
        <f t="shared" si="379"/>
        <v/>
      </c>
      <c r="AQ222" s="31"/>
      <c r="AR222" s="174" t="str">
        <f>IF($B222="","",Air!$C$17*((J222-K222)/10)^Air!$C$28)</f>
        <v/>
      </c>
      <c r="AS222" s="36" t="str">
        <f>IF($B222="","",IF(E$8=B222,E$7,Air!$C$14/2*AR222^2))</f>
        <v/>
      </c>
      <c r="AT222" s="32" t="str">
        <f t="shared" si="380"/>
        <v/>
      </c>
      <c r="AU222" s="32" t="str">
        <f t="shared" si="381"/>
        <v/>
      </c>
      <c r="AV222" s="32" t="str">
        <f>IF($B222="","",Air!$I$11-AU222*Air!$C$14*Air!$I$10-AS222)</f>
        <v/>
      </c>
      <c r="AW222" s="175" t="str">
        <f t="shared" si="382"/>
        <v/>
      </c>
      <c r="AX222" s="175" t="str">
        <f>IF($B222="","",AW222*Air!$C$14*Air!$I$10)</f>
        <v/>
      </c>
      <c r="AY222" s="176" t="str">
        <f>IF($B222="","",AW222*Air!$D$14*Air!$I$10)</f>
        <v/>
      </c>
      <c r="AZ222" s="62"/>
      <c r="BA222" s="250" t="str">
        <f t="shared" si="318"/>
        <v/>
      </c>
      <c r="BB222" s="128" t="str">
        <f t="shared" si="383"/>
        <v/>
      </c>
      <c r="BC222" s="31" t="str">
        <f t="shared" si="384"/>
        <v/>
      </c>
      <c r="BD222" s="251" t="str">
        <f>IF($B222="","",$AO222*ABS(BC222)/Air!$M$8)</f>
        <v/>
      </c>
      <c r="BE222" s="31" t="str">
        <f t="shared" si="319"/>
        <v/>
      </c>
      <c r="BF222" s="251" t="str">
        <f>IF($B222="","",$AO222*ABS($AF222-BC222)/Air!$M$8)</f>
        <v/>
      </c>
      <c r="BG222" s="31" t="str">
        <f t="shared" si="320"/>
        <v/>
      </c>
      <c r="BH222" s="252" t="str">
        <f t="shared" si="321"/>
        <v/>
      </c>
      <c r="BI222" s="32" t="str">
        <f>IF($B222="","",(($AF222-BC222)/ABS($AF222-BC222))*Air!$D$14*BH222/2*(($AF222-BC222)^2)*$AI222*$C222)</f>
        <v/>
      </c>
      <c r="BJ222" s="32" t="str">
        <f>IF($B222="","",(-BC222/ABS(BC222))*Air!$D$14*BE222/8*(BC222^2)*$AM222*$C222)</f>
        <v/>
      </c>
      <c r="BK222" s="32" t="str">
        <f>IF($B222="","",$AK222*$C222*$E222*Air!$D$14*Air!$I$10)</f>
        <v/>
      </c>
      <c r="BL222" s="32" t="str">
        <f t="shared" si="385"/>
        <v/>
      </c>
      <c r="BM222" s="32" t="str">
        <f t="shared" si="322"/>
        <v/>
      </c>
      <c r="BN222" s="32" t="str">
        <f t="shared" si="386"/>
        <v/>
      </c>
      <c r="BO222" s="254" t="str">
        <f t="shared" si="323"/>
        <v/>
      </c>
      <c r="BP222" s="243"/>
      <c r="BQ222" s="243"/>
      <c r="BR222" s="32" t="str">
        <f t="shared" si="324"/>
        <v/>
      </c>
      <c r="BS222" s="243" t="str">
        <f t="shared" si="325"/>
        <v/>
      </c>
      <c r="BT222" s="243" t="str">
        <f>IF($B222="","",IF(BO222="out",-(BS222*$I222*(2*ABS(BR222)/Air!$D$14)^0.5),(BS222*$I222*(2*ABS(BR222)/Air!$C$14)^0.5)))</f>
        <v/>
      </c>
      <c r="BU222" s="32" t="str">
        <f t="shared" si="326"/>
        <v/>
      </c>
      <c r="BV222" s="217" t="str">
        <f t="shared" si="387"/>
        <v/>
      </c>
      <c r="BW222" s="31" t="str">
        <f t="shared" si="327"/>
        <v/>
      </c>
      <c r="BX222" s="251" t="str">
        <f>IF($B222="","",$AO222*ABS(BW222)/Air!$M$8)</f>
        <v/>
      </c>
      <c r="BY222" s="31" t="str">
        <f t="shared" si="328"/>
        <v/>
      </c>
      <c r="BZ222" s="251" t="str">
        <f>IF($B222="","",$AO222*ABS($AF222-BW222)/Air!$M$8)</f>
        <v/>
      </c>
      <c r="CA222" s="31" t="str">
        <f t="shared" si="329"/>
        <v/>
      </c>
      <c r="CB222" s="31" t="str">
        <f t="shared" si="330"/>
        <v/>
      </c>
      <c r="CC222" s="32" t="str">
        <f>IF($B222="","",(($AF222-BW222)/ABS($AF222-BW222))*Air!$D$14*CB222/2*(($AF222-BW222)^2)*$AI222*$C222)</f>
        <v/>
      </c>
      <c r="CD222" s="32" t="str">
        <f>IF($B222="","",(-BW222/ABS(BW222))*Air!$D$14*BY222/8*(BW222^2)*$AM222*$C222)</f>
        <v/>
      </c>
      <c r="CE222" s="32" t="str">
        <f>IF($B222="","",$AK222*$C222*$E222*Air!$D$14*Air!$I$10)</f>
        <v/>
      </c>
      <c r="CF222" s="32" t="str">
        <f t="shared" si="388"/>
        <v/>
      </c>
      <c r="CG222" s="32" t="str">
        <f t="shared" si="331"/>
        <v/>
      </c>
      <c r="CH222" s="32" t="str">
        <f t="shared" si="389"/>
        <v/>
      </c>
      <c r="CI222" s="254" t="str">
        <f t="shared" si="332"/>
        <v/>
      </c>
      <c r="CJ222" s="243"/>
      <c r="CK222" s="243"/>
      <c r="CL222" s="32" t="str">
        <f t="shared" si="333"/>
        <v/>
      </c>
      <c r="CM222" s="243" t="str">
        <f t="shared" si="334"/>
        <v/>
      </c>
      <c r="CN222" s="243" t="str">
        <f>IF($B222="","",IF(CI222="out",-(CM222*$I222*(2*ABS(CL222)/Air!$D$14)^0.5),(CM222*$I222*(2*ABS(CL222)/Air!$C$14)^0.5)))</f>
        <v/>
      </c>
      <c r="CO222" s="32" t="str">
        <f t="shared" si="335"/>
        <v/>
      </c>
      <c r="CP222" s="217" t="str">
        <f t="shared" si="390"/>
        <v/>
      </c>
      <c r="CQ222" s="31" t="str">
        <f t="shared" si="336"/>
        <v/>
      </c>
      <c r="CR222" s="251" t="str">
        <f>IF($B222="","",$AO222*ABS(CQ222)/Air!$M$8)</f>
        <v/>
      </c>
      <c r="CS222" s="31" t="str">
        <f t="shared" si="337"/>
        <v/>
      </c>
      <c r="CT222" s="251" t="str">
        <f>IF($B222="","",$AO222*ABS($AF222-CQ222)/Air!$M$8)</f>
        <v/>
      </c>
      <c r="CU222" s="31" t="str">
        <f t="shared" si="338"/>
        <v/>
      </c>
      <c r="CV222" s="31" t="str">
        <f t="shared" si="339"/>
        <v/>
      </c>
      <c r="CW222" s="32" t="str">
        <f>IF($B222="","",(($AF222-CQ222)/ABS($AF222-CQ222))*Air!$D$14*CV222/2*(($AF222-CQ222)^2)*$AI222*$C222)</f>
        <v/>
      </c>
      <c r="CX222" s="32" t="str">
        <f>IF($B222="","",(-CQ222/ABS(CQ222))*Air!$D$14*CS222/8*(CQ222^2)*$AM222*$C222)</f>
        <v/>
      </c>
      <c r="CY222" s="32" t="str">
        <f>IF($B222="","",$AK222*$C222*$E222*Air!$D$14*Air!$I$10)</f>
        <v/>
      </c>
      <c r="CZ222" s="32" t="str">
        <f t="shared" si="391"/>
        <v/>
      </c>
      <c r="DA222" s="32" t="str">
        <f t="shared" si="340"/>
        <v/>
      </c>
      <c r="DB222" s="32" t="str">
        <f t="shared" si="392"/>
        <v/>
      </c>
      <c r="DC222" s="254" t="str">
        <f t="shared" si="341"/>
        <v/>
      </c>
      <c r="DD222" s="243"/>
      <c r="DE222" s="243"/>
      <c r="DF222" s="32" t="str">
        <f t="shared" si="342"/>
        <v/>
      </c>
      <c r="DG222" s="243" t="str">
        <f t="shared" si="343"/>
        <v/>
      </c>
      <c r="DH222" s="243" t="str">
        <f>IF($B222="","",IF(DC222="out",-(DG222*$I222*(2*ABS(DF222)/Air!$D$14)^0.5),(DG222*$I222*(2*ABS(DF222)/Air!$C$14)^0.5)))</f>
        <v/>
      </c>
      <c r="DI222" s="32" t="str">
        <f t="shared" si="344"/>
        <v/>
      </c>
      <c r="DJ222" s="217" t="str">
        <f t="shared" si="393"/>
        <v/>
      </c>
      <c r="DK222" s="31" t="str">
        <f t="shared" si="345"/>
        <v/>
      </c>
      <c r="DL222" s="251" t="str">
        <f>IF($B222="","",$AO222*ABS(DK222)/Air!$M$8)</f>
        <v/>
      </c>
      <c r="DM222" s="31" t="str">
        <f t="shared" si="346"/>
        <v/>
      </c>
      <c r="DN222" s="251" t="str">
        <f>IF($B222="","",$AO222*ABS($AF222-DK222)/Air!$M$8)</f>
        <v/>
      </c>
      <c r="DO222" s="31" t="str">
        <f t="shared" si="347"/>
        <v/>
      </c>
      <c r="DP222" s="31" t="str">
        <f t="shared" si="348"/>
        <v/>
      </c>
      <c r="DQ222" s="32" t="str">
        <f>IF($B222="","",(($AF222-DK222)/ABS($AF222-DK222))*Air!$D$14*DP222/2*(($AF222-DK222)^2)*$AI222*$C222)</f>
        <v/>
      </c>
      <c r="DR222" s="32" t="str">
        <f>IF($B222="","",(-DK222/ABS(DK222))*Air!$D$14*DM222/8*(DK222^2)*$AM222*$C222)</f>
        <v/>
      </c>
      <c r="DS222" s="32" t="str">
        <f>IF($B222="","",$AK222*$C222*$E222*Air!$D$14*Air!$I$10)</f>
        <v/>
      </c>
      <c r="DT222" s="32" t="str">
        <f t="shared" si="394"/>
        <v/>
      </c>
      <c r="DU222" s="32" t="str">
        <f t="shared" si="349"/>
        <v/>
      </c>
      <c r="DV222" s="32" t="str">
        <f t="shared" si="395"/>
        <v/>
      </c>
      <c r="DW222" s="254" t="str">
        <f t="shared" si="350"/>
        <v/>
      </c>
      <c r="DX222" s="243"/>
      <c r="DY222" s="243"/>
      <c r="DZ222" s="32" t="str">
        <f t="shared" si="351"/>
        <v/>
      </c>
      <c r="EA222" s="243" t="str">
        <f t="shared" si="352"/>
        <v/>
      </c>
      <c r="EB222" s="243" t="str">
        <f>IF($B222="","",IF(DW222="out",-(EA222*$I222*(2*ABS(DZ222)/Air!$D$14)^0.5),(EA222*$I222*(2*ABS(DZ222)/Air!$C$14)^0.5)))</f>
        <v/>
      </c>
      <c r="EC222" s="32" t="str">
        <f t="shared" si="353"/>
        <v/>
      </c>
      <c r="ED222" s="217" t="str">
        <f t="shared" si="396"/>
        <v/>
      </c>
      <c r="EE222" s="31" t="str">
        <f t="shared" si="354"/>
        <v/>
      </c>
      <c r="EF222" s="251" t="str">
        <f>IF($B222="","",$AO222*ABS(EE222)/Air!$M$8)</f>
        <v/>
      </c>
      <c r="EG222" s="31" t="str">
        <f t="shared" si="355"/>
        <v/>
      </c>
      <c r="EH222" s="251" t="str">
        <f>IF($B222="","",$AO222*ABS($AF222-EE222)/Air!$M$8)</f>
        <v/>
      </c>
      <c r="EI222" s="31" t="str">
        <f t="shared" si="356"/>
        <v/>
      </c>
      <c r="EJ222" s="31" t="str">
        <f t="shared" si="357"/>
        <v/>
      </c>
      <c r="EK222" s="32" t="str">
        <f>IF($B222="","",(($AF222-EE222)/ABS($AF222-EE222))*Air!$D$14*EJ222/2*(($AF222-EE222)^2)*$AI222*$C222)</f>
        <v/>
      </c>
      <c r="EL222" s="32" t="str">
        <f>IF($B222="","",(-EE222/ABS(EE222))*Air!$D$14*EG222/8*(EE222^2)*$AM222*$C222)</f>
        <v/>
      </c>
      <c r="EM222" s="32" t="str">
        <f>IF($B222="","",$AK222*$C222*$E222*Air!$D$14*Air!$I$10)</f>
        <v/>
      </c>
      <c r="EN222" s="32" t="str">
        <f t="shared" si="397"/>
        <v/>
      </c>
      <c r="EO222" s="32" t="str">
        <f t="shared" si="358"/>
        <v/>
      </c>
      <c r="EP222" s="32" t="str">
        <f t="shared" si="398"/>
        <v/>
      </c>
      <c r="EQ222" s="254" t="str">
        <f t="shared" si="359"/>
        <v/>
      </c>
      <c r="ER222" s="243"/>
      <c r="ES222" s="243"/>
      <c r="ET222" s="32" t="str">
        <f t="shared" si="360"/>
        <v/>
      </c>
      <c r="EU222" s="243" t="str">
        <f t="shared" si="361"/>
        <v/>
      </c>
      <c r="EV222" s="243" t="str">
        <f>IF($B222="","",IF(EQ222="out",-(EU222*$I222*(2*ABS(ET222)/Air!$D$14)^0.5),(EU222*$I222*(2*ABS(ET222)/Air!$C$14)^0.5)))</f>
        <v/>
      </c>
      <c r="EW222" s="32" t="str">
        <f t="shared" si="362"/>
        <v/>
      </c>
      <c r="EX222" s="259" t="str">
        <f t="shared" si="399"/>
        <v/>
      </c>
    </row>
    <row r="223" spans="1:154" customFormat="1" x14ac:dyDescent="0.2">
      <c r="A223" s="61"/>
      <c r="B223" s="247"/>
      <c r="C223" s="247"/>
      <c r="D223" s="247"/>
      <c r="E223" s="247"/>
      <c r="F223" s="247"/>
      <c r="G223" s="239"/>
      <c r="H223" s="239"/>
      <c r="I223" s="239"/>
      <c r="J223" s="239"/>
      <c r="K223" s="239"/>
      <c r="L223" s="62"/>
      <c r="M223" s="247"/>
      <c r="N223" s="247"/>
      <c r="O223" s="63"/>
      <c r="P223" s="92" t="str">
        <f t="shared" si="363"/>
        <v/>
      </c>
      <c r="Q223" s="93" t="str">
        <f t="shared" si="316"/>
        <v/>
      </c>
      <c r="R223" s="99" t="str">
        <f t="shared" si="364"/>
        <v/>
      </c>
      <c r="S223" s="100" t="str">
        <f t="shared" si="365"/>
        <v/>
      </c>
      <c r="T223" s="95" t="str">
        <f t="shared" si="366"/>
        <v/>
      </c>
      <c r="U223" s="231"/>
      <c r="V223" s="124" t="str">
        <f t="shared" si="367"/>
        <v/>
      </c>
      <c r="W223" s="125" t="str">
        <f t="shared" si="311"/>
        <v/>
      </c>
      <c r="X223" s="126" t="str">
        <f t="shared" si="368"/>
        <v/>
      </c>
      <c r="Y223" s="126" t="str">
        <f>IF($B223="","",VLOOKUP(X223,Depth!$A$4:$B$1004,2,1))</f>
        <v/>
      </c>
      <c r="Z223" s="127" t="str">
        <f t="shared" si="312"/>
        <v/>
      </c>
      <c r="AA223" s="128" t="str">
        <f t="shared" si="313"/>
        <v/>
      </c>
      <c r="AB223" s="129" t="str">
        <f t="shared" si="369"/>
        <v/>
      </c>
      <c r="AC223" s="129" t="str">
        <f t="shared" si="314"/>
        <v/>
      </c>
      <c r="AD223" s="31" t="str">
        <f t="shared" si="370"/>
        <v/>
      </c>
      <c r="AE223" s="128" t="str">
        <f t="shared" si="371"/>
        <v/>
      </c>
      <c r="AF223" s="130" t="str">
        <f t="shared" si="372"/>
        <v/>
      </c>
      <c r="AG223" s="122" t="str">
        <f t="shared" si="373"/>
        <v/>
      </c>
      <c r="AH223" s="131" t="str">
        <f t="shared" si="315"/>
        <v/>
      </c>
      <c r="AI223" s="132" t="str">
        <f t="shared" si="374"/>
        <v/>
      </c>
      <c r="AJ223" s="128"/>
      <c r="AK223" s="159" t="str">
        <f t="shared" si="375"/>
        <v/>
      </c>
      <c r="AL223" s="128" t="str">
        <f t="shared" si="376"/>
        <v/>
      </c>
      <c r="AM223" s="128" t="str">
        <f t="shared" si="377"/>
        <v/>
      </c>
      <c r="AN223" s="128" t="str">
        <f t="shared" si="378"/>
        <v/>
      </c>
      <c r="AO223" s="128" t="str">
        <f t="shared" si="317"/>
        <v/>
      </c>
      <c r="AP223" s="160" t="str">
        <f t="shared" si="379"/>
        <v/>
      </c>
      <c r="AQ223" s="31"/>
      <c r="AR223" s="174" t="str">
        <f>IF($B223="","",Air!$C$17*((J223-K223)/10)^Air!$C$28)</f>
        <v/>
      </c>
      <c r="AS223" s="36" t="str">
        <f>IF($B223="","",IF(E$8=B223,E$7,Air!$C$14/2*AR223^2))</f>
        <v/>
      </c>
      <c r="AT223" s="32" t="str">
        <f t="shared" si="380"/>
        <v/>
      </c>
      <c r="AU223" s="32" t="str">
        <f t="shared" si="381"/>
        <v/>
      </c>
      <c r="AV223" s="32" t="str">
        <f>IF($B223="","",Air!$I$11-AU223*Air!$C$14*Air!$I$10-AS223)</f>
        <v/>
      </c>
      <c r="AW223" s="175" t="str">
        <f t="shared" si="382"/>
        <v/>
      </c>
      <c r="AX223" s="175" t="str">
        <f>IF($B223="","",AW223*Air!$C$14*Air!$I$10)</f>
        <v/>
      </c>
      <c r="AY223" s="176" t="str">
        <f>IF($B223="","",AW223*Air!$D$14*Air!$I$10)</f>
        <v/>
      </c>
      <c r="AZ223" s="62"/>
      <c r="BA223" s="250" t="str">
        <f t="shared" si="318"/>
        <v/>
      </c>
      <c r="BB223" s="128" t="str">
        <f t="shared" si="383"/>
        <v/>
      </c>
      <c r="BC223" s="31" t="str">
        <f t="shared" si="384"/>
        <v/>
      </c>
      <c r="BD223" s="251" t="str">
        <f>IF($B223="","",$AO223*ABS(BC223)/Air!$M$8)</f>
        <v/>
      </c>
      <c r="BE223" s="31" t="str">
        <f t="shared" si="319"/>
        <v/>
      </c>
      <c r="BF223" s="251" t="str">
        <f>IF($B223="","",$AO223*ABS($AF223-BC223)/Air!$M$8)</f>
        <v/>
      </c>
      <c r="BG223" s="31" t="str">
        <f t="shared" si="320"/>
        <v/>
      </c>
      <c r="BH223" s="252" t="str">
        <f t="shared" si="321"/>
        <v/>
      </c>
      <c r="BI223" s="32" t="str">
        <f>IF($B223="","",(($AF223-BC223)/ABS($AF223-BC223))*Air!$D$14*BH223/2*(($AF223-BC223)^2)*$AI223*$C223)</f>
        <v/>
      </c>
      <c r="BJ223" s="32" t="str">
        <f>IF($B223="","",(-BC223/ABS(BC223))*Air!$D$14*BE223/8*(BC223^2)*$AM223*$C223)</f>
        <v/>
      </c>
      <c r="BK223" s="32" t="str">
        <f>IF($B223="","",$AK223*$C223*$E223*Air!$D$14*Air!$I$10)</f>
        <v/>
      </c>
      <c r="BL223" s="32" t="str">
        <f t="shared" si="385"/>
        <v/>
      </c>
      <c r="BM223" s="32" t="str">
        <f t="shared" si="322"/>
        <v/>
      </c>
      <c r="BN223" s="32" t="str">
        <f t="shared" si="386"/>
        <v/>
      </c>
      <c r="BO223" s="254" t="str">
        <f t="shared" si="323"/>
        <v/>
      </c>
      <c r="BP223" s="243"/>
      <c r="BQ223" s="243"/>
      <c r="BR223" s="32" t="str">
        <f t="shared" si="324"/>
        <v/>
      </c>
      <c r="BS223" s="243" t="str">
        <f t="shared" si="325"/>
        <v/>
      </c>
      <c r="BT223" s="243" t="str">
        <f>IF($B223="","",IF(BO223="out",-(BS223*$I223*(2*ABS(BR223)/Air!$D$14)^0.5),(BS223*$I223*(2*ABS(BR223)/Air!$C$14)^0.5)))</f>
        <v/>
      </c>
      <c r="BU223" s="32" t="str">
        <f t="shared" si="326"/>
        <v/>
      </c>
      <c r="BV223" s="217" t="str">
        <f t="shared" si="387"/>
        <v/>
      </c>
      <c r="BW223" s="31" t="str">
        <f t="shared" si="327"/>
        <v/>
      </c>
      <c r="BX223" s="251" t="str">
        <f>IF($B223="","",$AO223*ABS(BW223)/Air!$M$8)</f>
        <v/>
      </c>
      <c r="BY223" s="31" t="str">
        <f t="shared" si="328"/>
        <v/>
      </c>
      <c r="BZ223" s="251" t="str">
        <f>IF($B223="","",$AO223*ABS($AF223-BW223)/Air!$M$8)</f>
        <v/>
      </c>
      <c r="CA223" s="31" t="str">
        <f t="shared" si="329"/>
        <v/>
      </c>
      <c r="CB223" s="31" t="str">
        <f t="shared" si="330"/>
        <v/>
      </c>
      <c r="CC223" s="32" t="str">
        <f>IF($B223="","",(($AF223-BW223)/ABS($AF223-BW223))*Air!$D$14*CB223/2*(($AF223-BW223)^2)*$AI223*$C223)</f>
        <v/>
      </c>
      <c r="CD223" s="32" t="str">
        <f>IF($B223="","",(-BW223/ABS(BW223))*Air!$D$14*BY223/8*(BW223^2)*$AM223*$C223)</f>
        <v/>
      </c>
      <c r="CE223" s="32" t="str">
        <f>IF($B223="","",$AK223*$C223*$E223*Air!$D$14*Air!$I$10)</f>
        <v/>
      </c>
      <c r="CF223" s="32" t="str">
        <f t="shared" si="388"/>
        <v/>
      </c>
      <c r="CG223" s="32" t="str">
        <f t="shared" si="331"/>
        <v/>
      </c>
      <c r="CH223" s="32" t="str">
        <f t="shared" si="389"/>
        <v/>
      </c>
      <c r="CI223" s="254" t="str">
        <f t="shared" si="332"/>
        <v/>
      </c>
      <c r="CJ223" s="243"/>
      <c r="CK223" s="243"/>
      <c r="CL223" s="32" t="str">
        <f t="shared" si="333"/>
        <v/>
      </c>
      <c r="CM223" s="243" t="str">
        <f t="shared" si="334"/>
        <v/>
      </c>
      <c r="CN223" s="243" t="str">
        <f>IF($B223="","",IF(CI223="out",-(CM223*$I223*(2*ABS(CL223)/Air!$D$14)^0.5),(CM223*$I223*(2*ABS(CL223)/Air!$C$14)^0.5)))</f>
        <v/>
      </c>
      <c r="CO223" s="32" t="str">
        <f t="shared" si="335"/>
        <v/>
      </c>
      <c r="CP223" s="217" t="str">
        <f t="shared" si="390"/>
        <v/>
      </c>
      <c r="CQ223" s="31" t="str">
        <f t="shared" si="336"/>
        <v/>
      </c>
      <c r="CR223" s="251" t="str">
        <f>IF($B223="","",$AO223*ABS(CQ223)/Air!$M$8)</f>
        <v/>
      </c>
      <c r="CS223" s="31" t="str">
        <f t="shared" si="337"/>
        <v/>
      </c>
      <c r="CT223" s="251" t="str">
        <f>IF($B223="","",$AO223*ABS($AF223-CQ223)/Air!$M$8)</f>
        <v/>
      </c>
      <c r="CU223" s="31" t="str">
        <f t="shared" si="338"/>
        <v/>
      </c>
      <c r="CV223" s="31" t="str">
        <f t="shared" si="339"/>
        <v/>
      </c>
      <c r="CW223" s="32" t="str">
        <f>IF($B223="","",(($AF223-CQ223)/ABS($AF223-CQ223))*Air!$D$14*CV223/2*(($AF223-CQ223)^2)*$AI223*$C223)</f>
        <v/>
      </c>
      <c r="CX223" s="32" t="str">
        <f>IF($B223="","",(-CQ223/ABS(CQ223))*Air!$D$14*CS223/8*(CQ223^2)*$AM223*$C223)</f>
        <v/>
      </c>
      <c r="CY223" s="32" t="str">
        <f>IF($B223="","",$AK223*$C223*$E223*Air!$D$14*Air!$I$10)</f>
        <v/>
      </c>
      <c r="CZ223" s="32" t="str">
        <f t="shared" si="391"/>
        <v/>
      </c>
      <c r="DA223" s="32" t="str">
        <f t="shared" si="340"/>
        <v/>
      </c>
      <c r="DB223" s="32" t="str">
        <f t="shared" si="392"/>
        <v/>
      </c>
      <c r="DC223" s="254" t="str">
        <f t="shared" si="341"/>
        <v/>
      </c>
      <c r="DD223" s="243"/>
      <c r="DE223" s="243"/>
      <c r="DF223" s="32" t="str">
        <f t="shared" si="342"/>
        <v/>
      </c>
      <c r="DG223" s="243" t="str">
        <f t="shared" si="343"/>
        <v/>
      </c>
      <c r="DH223" s="243" t="str">
        <f>IF($B223="","",IF(DC223="out",-(DG223*$I223*(2*ABS(DF223)/Air!$D$14)^0.5),(DG223*$I223*(2*ABS(DF223)/Air!$C$14)^0.5)))</f>
        <v/>
      </c>
      <c r="DI223" s="32" t="str">
        <f t="shared" si="344"/>
        <v/>
      </c>
      <c r="DJ223" s="217" t="str">
        <f t="shared" si="393"/>
        <v/>
      </c>
      <c r="DK223" s="31" t="str">
        <f t="shared" si="345"/>
        <v/>
      </c>
      <c r="DL223" s="251" t="str">
        <f>IF($B223="","",$AO223*ABS(DK223)/Air!$M$8)</f>
        <v/>
      </c>
      <c r="DM223" s="31" t="str">
        <f t="shared" si="346"/>
        <v/>
      </c>
      <c r="DN223" s="251" t="str">
        <f>IF($B223="","",$AO223*ABS($AF223-DK223)/Air!$M$8)</f>
        <v/>
      </c>
      <c r="DO223" s="31" t="str">
        <f t="shared" si="347"/>
        <v/>
      </c>
      <c r="DP223" s="31" t="str">
        <f t="shared" si="348"/>
        <v/>
      </c>
      <c r="DQ223" s="32" t="str">
        <f>IF($B223="","",(($AF223-DK223)/ABS($AF223-DK223))*Air!$D$14*DP223/2*(($AF223-DK223)^2)*$AI223*$C223)</f>
        <v/>
      </c>
      <c r="DR223" s="32" t="str">
        <f>IF($B223="","",(-DK223/ABS(DK223))*Air!$D$14*DM223/8*(DK223^2)*$AM223*$C223)</f>
        <v/>
      </c>
      <c r="DS223" s="32" t="str">
        <f>IF($B223="","",$AK223*$C223*$E223*Air!$D$14*Air!$I$10)</f>
        <v/>
      </c>
      <c r="DT223" s="32" t="str">
        <f t="shared" si="394"/>
        <v/>
      </c>
      <c r="DU223" s="32" t="str">
        <f t="shared" si="349"/>
        <v/>
      </c>
      <c r="DV223" s="32" t="str">
        <f t="shared" si="395"/>
        <v/>
      </c>
      <c r="DW223" s="254" t="str">
        <f t="shared" si="350"/>
        <v/>
      </c>
      <c r="DX223" s="243"/>
      <c r="DY223" s="243"/>
      <c r="DZ223" s="32" t="str">
        <f t="shared" si="351"/>
        <v/>
      </c>
      <c r="EA223" s="243" t="str">
        <f t="shared" si="352"/>
        <v/>
      </c>
      <c r="EB223" s="243" t="str">
        <f>IF($B223="","",IF(DW223="out",-(EA223*$I223*(2*ABS(DZ223)/Air!$D$14)^0.5),(EA223*$I223*(2*ABS(DZ223)/Air!$C$14)^0.5)))</f>
        <v/>
      </c>
      <c r="EC223" s="32" t="str">
        <f t="shared" si="353"/>
        <v/>
      </c>
      <c r="ED223" s="217" t="str">
        <f t="shared" si="396"/>
        <v/>
      </c>
      <c r="EE223" s="31" t="str">
        <f t="shared" si="354"/>
        <v/>
      </c>
      <c r="EF223" s="251" t="str">
        <f>IF($B223="","",$AO223*ABS(EE223)/Air!$M$8)</f>
        <v/>
      </c>
      <c r="EG223" s="31" t="str">
        <f t="shared" si="355"/>
        <v/>
      </c>
      <c r="EH223" s="251" t="str">
        <f>IF($B223="","",$AO223*ABS($AF223-EE223)/Air!$M$8)</f>
        <v/>
      </c>
      <c r="EI223" s="31" t="str">
        <f t="shared" si="356"/>
        <v/>
      </c>
      <c r="EJ223" s="31" t="str">
        <f t="shared" si="357"/>
        <v/>
      </c>
      <c r="EK223" s="32" t="str">
        <f>IF($B223="","",(($AF223-EE223)/ABS($AF223-EE223))*Air!$D$14*EJ223/2*(($AF223-EE223)^2)*$AI223*$C223)</f>
        <v/>
      </c>
      <c r="EL223" s="32" t="str">
        <f>IF($B223="","",(-EE223/ABS(EE223))*Air!$D$14*EG223/8*(EE223^2)*$AM223*$C223)</f>
        <v/>
      </c>
      <c r="EM223" s="32" t="str">
        <f>IF($B223="","",$AK223*$C223*$E223*Air!$D$14*Air!$I$10)</f>
        <v/>
      </c>
      <c r="EN223" s="32" t="str">
        <f t="shared" si="397"/>
        <v/>
      </c>
      <c r="EO223" s="32" t="str">
        <f t="shared" si="358"/>
        <v/>
      </c>
      <c r="EP223" s="32" t="str">
        <f t="shared" si="398"/>
        <v/>
      </c>
      <c r="EQ223" s="254" t="str">
        <f t="shared" si="359"/>
        <v/>
      </c>
      <c r="ER223" s="243"/>
      <c r="ES223" s="243"/>
      <c r="ET223" s="32" t="str">
        <f t="shared" si="360"/>
        <v/>
      </c>
      <c r="EU223" s="243" t="str">
        <f t="shared" si="361"/>
        <v/>
      </c>
      <c r="EV223" s="243" t="str">
        <f>IF($B223="","",IF(EQ223="out",-(EU223*$I223*(2*ABS(ET223)/Air!$D$14)^0.5),(EU223*$I223*(2*ABS(ET223)/Air!$C$14)^0.5)))</f>
        <v/>
      </c>
      <c r="EW223" s="32" t="str">
        <f t="shared" si="362"/>
        <v/>
      </c>
      <c r="EX223" s="259" t="str">
        <f t="shared" si="399"/>
        <v/>
      </c>
    </row>
    <row r="224" spans="1:154" customFormat="1" x14ac:dyDescent="0.2">
      <c r="A224" s="61"/>
      <c r="B224" s="247"/>
      <c r="C224" s="247"/>
      <c r="D224" s="247"/>
      <c r="E224" s="247"/>
      <c r="F224" s="247"/>
      <c r="G224" s="239"/>
      <c r="H224" s="239"/>
      <c r="I224" s="239"/>
      <c r="J224" s="239"/>
      <c r="K224" s="239"/>
      <c r="L224" s="62"/>
      <c r="M224" s="247"/>
      <c r="N224" s="247"/>
      <c r="O224" s="63"/>
      <c r="P224" s="92" t="str">
        <f t="shared" si="363"/>
        <v/>
      </c>
      <c r="Q224" s="93" t="str">
        <f t="shared" si="316"/>
        <v/>
      </c>
      <c r="R224" s="99" t="str">
        <f t="shared" si="364"/>
        <v/>
      </c>
      <c r="S224" s="100" t="str">
        <f t="shared" si="365"/>
        <v/>
      </c>
      <c r="T224" s="95" t="str">
        <f t="shared" si="366"/>
        <v/>
      </c>
      <c r="U224" s="231"/>
      <c r="V224" s="124" t="str">
        <f t="shared" si="367"/>
        <v/>
      </c>
      <c r="W224" s="125" t="str">
        <f t="shared" si="311"/>
        <v/>
      </c>
      <c r="X224" s="126" t="str">
        <f t="shared" si="368"/>
        <v/>
      </c>
      <c r="Y224" s="126" t="str">
        <f>IF($B224="","",VLOOKUP(X224,Depth!$A$4:$B$1004,2,1))</f>
        <v/>
      </c>
      <c r="Z224" s="127" t="str">
        <f t="shared" si="312"/>
        <v/>
      </c>
      <c r="AA224" s="128" t="str">
        <f t="shared" si="313"/>
        <v/>
      </c>
      <c r="AB224" s="129" t="str">
        <f t="shared" si="369"/>
        <v/>
      </c>
      <c r="AC224" s="129" t="str">
        <f t="shared" si="314"/>
        <v/>
      </c>
      <c r="AD224" s="31" t="str">
        <f t="shared" si="370"/>
        <v/>
      </c>
      <c r="AE224" s="128" t="str">
        <f t="shared" si="371"/>
        <v/>
      </c>
      <c r="AF224" s="130" t="str">
        <f t="shared" si="372"/>
        <v/>
      </c>
      <c r="AG224" s="122" t="str">
        <f t="shared" si="373"/>
        <v/>
      </c>
      <c r="AH224" s="131" t="str">
        <f t="shared" si="315"/>
        <v/>
      </c>
      <c r="AI224" s="132" t="str">
        <f t="shared" si="374"/>
        <v/>
      </c>
      <c r="AJ224" s="128"/>
      <c r="AK224" s="159" t="str">
        <f t="shared" si="375"/>
        <v/>
      </c>
      <c r="AL224" s="128" t="str">
        <f t="shared" si="376"/>
        <v/>
      </c>
      <c r="AM224" s="128" t="str">
        <f t="shared" si="377"/>
        <v/>
      </c>
      <c r="AN224" s="128" t="str">
        <f t="shared" si="378"/>
        <v/>
      </c>
      <c r="AO224" s="128" t="str">
        <f t="shared" si="317"/>
        <v/>
      </c>
      <c r="AP224" s="160" t="str">
        <f t="shared" si="379"/>
        <v/>
      </c>
      <c r="AQ224" s="31"/>
      <c r="AR224" s="174" t="str">
        <f>IF($B224="","",Air!$C$17*((J224-K224)/10)^Air!$C$28)</f>
        <v/>
      </c>
      <c r="AS224" s="36" t="str">
        <f>IF($B224="","",IF(E$8=B224,E$7,Air!$C$14/2*AR224^2))</f>
        <v/>
      </c>
      <c r="AT224" s="32" t="str">
        <f t="shared" si="380"/>
        <v/>
      </c>
      <c r="AU224" s="32" t="str">
        <f t="shared" si="381"/>
        <v/>
      </c>
      <c r="AV224" s="32" t="str">
        <f>IF($B224="","",Air!$I$11-AU224*Air!$C$14*Air!$I$10-AS224)</f>
        <v/>
      </c>
      <c r="AW224" s="175" t="str">
        <f t="shared" si="382"/>
        <v/>
      </c>
      <c r="AX224" s="175" t="str">
        <f>IF($B224="","",AW224*Air!$C$14*Air!$I$10)</f>
        <v/>
      </c>
      <c r="AY224" s="176" t="str">
        <f>IF($B224="","",AW224*Air!$D$14*Air!$I$10)</f>
        <v/>
      </c>
      <c r="AZ224" s="62"/>
      <c r="BA224" s="250" t="str">
        <f t="shared" si="318"/>
        <v/>
      </c>
      <c r="BB224" s="128" t="str">
        <f t="shared" si="383"/>
        <v/>
      </c>
      <c r="BC224" s="31" t="str">
        <f t="shared" si="384"/>
        <v/>
      </c>
      <c r="BD224" s="251" t="str">
        <f>IF($B224="","",$AO224*ABS(BC224)/Air!$M$8)</f>
        <v/>
      </c>
      <c r="BE224" s="31" t="str">
        <f t="shared" si="319"/>
        <v/>
      </c>
      <c r="BF224" s="251" t="str">
        <f>IF($B224="","",$AO224*ABS($AF224-BC224)/Air!$M$8)</f>
        <v/>
      </c>
      <c r="BG224" s="31" t="str">
        <f t="shared" si="320"/>
        <v/>
      </c>
      <c r="BH224" s="252" t="str">
        <f t="shared" si="321"/>
        <v/>
      </c>
      <c r="BI224" s="32" t="str">
        <f>IF($B224="","",(($AF224-BC224)/ABS($AF224-BC224))*Air!$D$14*BH224/2*(($AF224-BC224)^2)*$AI224*$C224)</f>
        <v/>
      </c>
      <c r="BJ224" s="32" t="str">
        <f>IF($B224="","",(-BC224/ABS(BC224))*Air!$D$14*BE224/8*(BC224^2)*$AM224*$C224)</f>
        <v/>
      </c>
      <c r="BK224" s="32" t="str">
        <f>IF($B224="","",$AK224*$C224*$E224*Air!$D$14*Air!$I$10)</f>
        <v/>
      </c>
      <c r="BL224" s="32" t="str">
        <f t="shared" si="385"/>
        <v/>
      </c>
      <c r="BM224" s="32" t="str">
        <f t="shared" si="322"/>
        <v/>
      </c>
      <c r="BN224" s="32" t="str">
        <f t="shared" si="386"/>
        <v/>
      </c>
      <c r="BO224" s="254" t="str">
        <f t="shared" si="323"/>
        <v/>
      </c>
      <c r="BP224" s="243"/>
      <c r="BQ224" s="243"/>
      <c r="BR224" s="32" t="str">
        <f t="shared" si="324"/>
        <v/>
      </c>
      <c r="BS224" s="243" t="str">
        <f t="shared" si="325"/>
        <v/>
      </c>
      <c r="BT224" s="243" t="str">
        <f>IF($B224="","",IF(BO224="out",-(BS224*$I224*(2*ABS(BR224)/Air!$D$14)^0.5),(BS224*$I224*(2*ABS(BR224)/Air!$C$14)^0.5)))</f>
        <v/>
      </c>
      <c r="BU224" s="32" t="str">
        <f t="shared" si="326"/>
        <v/>
      </c>
      <c r="BV224" s="217" t="str">
        <f t="shared" si="387"/>
        <v/>
      </c>
      <c r="BW224" s="31" t="str">
        <f t="shared" si="327"/>
        <v/>
      </c>
      <c r="BX224" s="251" t="str">
        <f>IF($B224="","",$AO224*ABS(BW224)/Air!$M$8)</f>
        <v/>
      </c>
      <c r="BY224" s="31" t="str">
        <f t="shared" si="328"/>
        <v/>
      </c>
      <c r="BZ224" s="251" t="str">
        <f>IF($B224="","",$AO224*ABS($AF224-BW224)/Air!$M$8)</f>
        <v/>
      </c>
      <c r="CA224" s="31" t="str">
        <f t="shared" si="329"/>
        <v/>
      </c>
      <c r="CB224" s="31" t="str">
        <f t="shared" si="330"/>
        <v/>
      </c>
      <c r="CC224" s="32" t="str">
        <f>IF($B224="","",(($AF224-BW224)/ABS($AF224-BW224))*Air!$D$14*CB224/2*(($AF224-BW224)^2)*$AI224*$C224)</f>
        <v/>
      </c>
      <c r="CD224" s="32" t="str">
        <f>IF($B224="","",(-BW224/ABS(BW224))*Air!$D$14*BY224/8*(BW224^2)*$AM224*$C224)</f>
        <v/>
      </c>
      <c r="CE224" s="32" t="str">
        <f>IF($B224="","",$AK224*$C224*$E224*Air!$D$14*Air!$I$10)</f>
        <v/>
      </c>
      <c r="CF224" s="32" t="str">
        <f t="shared" si="388"/>
        <v/>
      </c>
      <c r="CG224" s="32" t="str">
        <f t="shared" si="331"/>
        <v/>
      </c>
      <c r="CH224" s="32" t="str">
        <f t="shared" si="389"/>
        <v/>
      </c>
      <c r="CI224" s="254" t="str">
        <f t="shared" si="332"/>
        <v/>
      </c>
      <c r="CJ224" s="243"/>
      <c r="CK224" s="243"/>
      <c r="CL224" s="32" t="str">
        <f t="shared" si="333"/>
        <v/>
      </c>
      <c r="CM224" s="243" t="str">
        <f t="shared" si="334"/>
        <v/>
      </c>
      <c r="CN224" s="243" t="str">
        <f>IF($B224="","",IF(CI224="out",-(CM224*$I224*(2*ABS(CL224)/Air!$D$14)^0.5),(CM224*$I224*(2*ABS(CL224)/Air!$C$14)^0.5)))</f>
        <v/>
      </c>
      <c r="CO224" s="32" t="str">
        <f t="shared" si="335"/>
        <v/>
      </c>
      <c r="CP224" s="217" t="str">
        <f t="shared" si="390"/>
        <v/>
      </c>
      <c r="CQ224" s="31" t="str">
        <f t="shared" si="336"/>
        <v/>
      </c>
      <c r="CR224" s="251" t="str">
        <f>IF($B224="","",$AO224*ABS(CQ224)/Air!$M$8)</f>
        <v/>
      </c>
      <c r="CS224" s="31" t="str">
        <f t="shared" si="337"/>
        <v/>
      </c>
      <c r="CT224" s="251" t="str">
        <f>IF($B224="","",$AO224*ABS($AF224-CQ224)/Air!$M$8)</f>
        <v/>
      </c>
      <c r="CU224" s="31" t="str">
        <f t="shared" si="338"/>
        <v/>
      </c>
      <c r="CV224" s="31" t="str">
        <f t="shared" si="339"/>
        <v/>
      </c>
      <c r="CW224" s="32" t="str">
        <f>IF($B224="","",(($AF224-CQ224)/ABS($AF224-CQ224))*Air!$D$14*CV224/2*(($AF224-CQ224)^2)*$AI224*$C224)</f>
        <v/>
      </c>
      <c r="CX224" s="32" t="str">
        <f>IF($B224="","",(-CQ224/ABS(CQ224))*Air!$D$14*CS224/8*(CQ224^2)*$AM224*$C224)</f>
        <v/>
      </c>
      <c r="CY224" s="32" t="str">
        <f>IF($B224="","",$AK224*$C224*$E224*Air!$D$14*Air!$I$10)</f>
        <v/>
      </c>
      <c r="CZ224" s="32" t="str">
        <f t="shared" si="391"/>
        <v/>
      </c>
      <c r="DA224" s="32" t="str">
        <f t="shared" si="340"/>
        <v/>
      </c>
      <c r="DB224" s="32" t="str">
        <f t="shared" si="392"/>
        <v/>
      </c>
      <c r="DC224" s="254" t="str">
        <f t="shared" si="341"/>
        <v/>
      </c>
      <c r="DD224" s="243"/>
      <c r="DE224" s="243"/>
      <c r="DF224" s="32" t="str">
        <f t="shared" si="342"/>
        <v/>
      </c>
      <c r="DG224" s="243" t="str">
        <f t="shared" si="343"/>
        <v/>
      </c>
      <c r="DH224" s="243" t="str">
        <f>IF($B224="","",IF(DC224="out",-(DG224*$I224*(2*ABS(DF224)/Air!$D$14)^0.5),(DG224*$I224*(2*ABS(DF224)/Air!$C$14)^0.5)))</f>
        <v/>
      </c>
      <c r="DI224" s="32" t="str">
        <f t="shared" si="344"/>
        <v/>
      </c>
      <c r="DJ224" s="217" t="str">
        <f t="shared" si="393"/>
        <v/>
      </c>
      <c r="DK224" s="31" t="str">
        <f t="shared" si="345"/>
        <v/>
      </c>
      <c r="DL224" s="251" t="str">
        <f>IF($B224="","",$AO224*ABS(DK224)/Air!$M$8)</f>
        <v/>
      </c>
      <c r="DM224" s="31" t="str">
        <f t="shared" si="346"/>
        <v/>
      </c>
      <c r="DN224" s="251" t="str">
        <f>IF($B224="","",$AO224*ABS($AF224-DK224)/Air!$M$8)</f>
        <v/>
      </c>
      <c r="DO224" s="31" t="str">
        <f t="shared" si="347"/>
        <v/>
      </c>
      <c r="DP224" s="31" t="str">
        <f t="shared" si="348"/>
        <v/>
      </c>
      <c r="DQ224" s="32" t="str">
        <f>IF($B224="","",(($AF224-DK224)/ABS($AF224-DK224))*Air!$D$14*DP224/2*(($AF224-DK224)^2)*$AI224*$C224)</f>
        <v/>
      </c>
      <c r="DR224" s="32" t="str">
        <f>IF($B224="","",(-DK224/ABS(DK224))*Air!$D$14*DM224/8*(DK224^2)*$AM224*$C224)</f>
        <v/>
      </c>
      <c r="DS224" s="32" t="str">
        <f>IF($B224="","",$AK224*$C224*$E224*Air!$D$14*Air!$I$10)</f>
        <v/>
      </c>
      <c r="DT224" s="32" t="str">
        <f t="shared" si="394"/>
        <v/>
      </c>
      <c r="DU224" s="32" t="str">
        <f t="shared" si="349"/>
        <v/>
      </c>
      <c r="DV224" s="32" t="str">
        <f t="shared" si="395"/>
        <v/>
      </c>
      <c r="DW224" s="254" t="str">
        <f t="shared" si="350"/>
        <v/>
      </c>
      <c r="DX224" s="243"/>
      <c r="DY224" s="243"/>
      <c r="DZ224" s="32" t="str">
        <f t="shared" si="351"/>
        <v/>
      </c>
      <c r="EA224" s="243" t="str">
        <f t="shared" si="352"/>
        <v/>
      </c>
      <c r="EB224" s="243" t="str">
        <f>IF($B224="","",IF(DW224="out",-(EA224*$I224*(2*ABS(DZ224)/Air!$D$14)^0.5),(EA224*$I224*(2*ABS(DZ224)/Air!$C$14)^0.5)))</f>
        <v/>
      </c>
      <c r="EC224" s="32" t="str">
        <f t="shared" si="353"/>
        <v/>
      </c>
      <c r="ED224" s="217" t="str">
        <f t="shared" si="396"/>
        <v/>
      </c>
      <c r="EE224" s="31" t="str">
        <f t="shared" si="354"/>
        <v/>
      </c>
      <c r="EF224" s="251" t="str">
        <f>IF($B224="","",$AO224*ABS(EE224)/Air!$M$8)</f>
        <v/>
      </c>
      <c r="EG224" s="31" t="str">
        <f t="shared" si="355"/>
        <v/>
      </c>
      <c r="EH224" s="251" t="str">
        <f>IF($B224="","",$AO224*ABS($AF224-EE224)/Air!$M$8)</f>
        <v/>
      </c>
      <c r="EI224" s="31" t="str">
        <f t="shared" si="356"/>
        <v/>
      </c>
      <c r="EJ224" s="31" t="str">
        <f t="shared" si="357"/>
        <v/>
      </c>
      <c r="EK224" s="32" t="str">
        <f>IF($B224="","",(($AF224-EE224)/ABS($AF224-EE224))*Air!$D$14*EJ224/2*(($AF224-EE224)^2)*$AI224*$C224)</f>
        <v/>
      </c>
      <c r="EL224" s="32" t="str">
        <f>IF($B224="","",(-EE224/ABS(EE224))*Air!$D$14*EG224/8*(EE224^2)*$AM224*$C224)</f>
        <v/>
      </c>
      <c r="EM224" s="32" t="str">
        <f>IF($B224="","",$AK224*$C224*$E224*Air!$D$14*Air!$I$10)</f>
        <v/>
      </c>
      <c r="EN224" s="32" t="str">
        <f t="shared" si="397"/>
        <v/>
      </c>
      <c r="EO224" s="32" t="str">
        <f t="shared" si="358"/>
        <v/>
      </c>
      <c r="EP224" s="32" t="str">
        <f t="shared" si="398"/>
        <v/>
      </c>
      <c r="EQ224" s="254" t="str">
        <f t="shared" si="359"/>
        <v/>
      </c>
      <c r="ER224" s="243"/>
      <c r="ES224" s="243"/>
      <c r="ET224" s="32" t="str">
        <f t="shared" si="360"/>
        <v/>
      </c>
      <c r="EU224" s="243" t="str">
        <f t="shared" si="361"/>
        <v/>
      </c>
      <c r="EV224" s="243" t="str">
        <f>IF($B224="","",IF(EQ224="out",-(EU224*$I224*(2*ABS(ET224)/Air!$D$14)^0.5),(EU224*$I224*(2*ABS(ET224)/Air!$C$14)^0.5)))</f>
        <v/>
      </c>
      <c r="EW224" s="32" t="str">
        <f t="shared" si="362"/>
        <v/>
      </c>
      <c r="EX224" s="259" t="str">
        <f t="shared" si="399"/>
        <v/>
      </c>
    </row>
    <row r="225" spans="1:154" customFormat="1" x14ac:dyDescent="0.2">
      <c r="A225" s="61"/>
      <c r="B225" s="247"/>
      <c r="C225" s="247"/>
      <c r="D225" s="247"/>
      <c r="E225" s="247"/>
      <c r="F225" s="247"/>
      <c r="G225" s="239"/>
      <c r="H225" s="239"/>
      <c r="I225" s="239"/>
      <c r="J225" s="239"/>
      <c r="K225" s="239"/>
      <c r="L225" s="62"/>
      <c r="M225" s="247"/>
      <c r="N225" s="247"/>
      <c r="O225" s="63"/>
      <c r="P225" s="92" t="str">
        <f t="shared" si="363"/>
        <v/>
      </c>
      <c r="Q225" s="93" t="str">
        <f t="shared" si="316"/>
        <v/>
      </c>
      <c r="R225" s="99" t="str">
        <f t="shared" si="364"/>
        <v/>
      </c>
      <c r="S225" s="100" t="str">
        <f t="shared" si="365"/>
        <v/>
      </c>
      <c r="T225" s="95" t="str">
        <f t="shared" si="366"/>
        <v/>
      </c>
      <c r="U225" s="231"/>
      <c r="V225" s="124" t="str">
        <f t="shared" si="367"/>
        <v/>
      </c>
      <c r="W225" s="125" t="str">
        <f t="shared" si="311"/>
        <v/>
      </c>
      <c r="X225" s="126" t="str">
        <f t="shared" si="368"/>
        <v/>
      </c>
      <c r="Y225" s="126" t="str">
        <f>IF($B225="","",VLOOKUP(X225,Depth!$A$4:$B$1004,2,1))</f>
        <v/>
      </c>
      <c r="Z225" s="127" t="str">
        <f t="shared" si="312"/>
        <v/>
      </c>
      <c r="AA225" s="128" t="str">
        <f t="shared" si="313"/>
        <v/>
      </c>
      <c r="AB225" s="129" t="str">
        <f t="shared" si="369"/>
        <v/>
      </c>
      <c r="AC225" s="129" t="str">
        <f t="shared" si="314"/>
        <v/>
      </c>
      <c r="AD225" s="31" t="str">
        <f t="shared" si="370"/>
        <v/>
      </c>
      <c r="AE225" s="128" t="str">
        <f t="shared" si="371"/>
        <v/>
      </c>
      <c r="AF225" s="130" t="str">
        <f t="shared" si="372"/>
        <v/>
      </c>
      <c r="AG225" s="122" t="str">
        <f t="shared" si="373"/>
        <v/>
      </c>
      <c r="AH225" s="131" t="str">
        <f t="shared" si="315"/>
        <v/>
      </c>
      <c r="AI225" s="132" t="str">
        <f t="shared" si="374"/>
        <v/>
      </c>
      <c r="AJ225" s="128"/>
      <c r="AK225" s="159" t="str">
        <f t="shared" si="375"/>
        <v/>
      </c>
      <c r="AL225" s="128" t="str">
        <f t="shared" si="376"/>
        <v/>
      </c>
      <c r="AM225" s="128" t="str">
        <f t="shared" si="377"/>
        <v/>
      </c>
      <c r="AN225" s="128" t="str">
        <f t="shared" si="378"/>
        <v/>
      </c>
      <c r="AO225" s="128" t="str">
        <f t="shared" si="317"/>
        <v/>
      </c>
      <c r="AP225" s="160" t="str">
        <f t="shared" si="379"/>
        <v/>
      </c>
      <c r="AQ225" s="31"/>
      <c r="AR225" s="174" t="str">
        <f>IF($B225="","",Air!$C$17*((J225-K225)/10)^Air!$C$28)</f>
        <v/>
      </c>
      <c r="AS225" s="36" t="str">
        <f>IF($B225="","",IF(E$8=B225,E$7,Air!$C$14/2*AR225^2))</f>
        <v/>
      </c>
      <c r="AT225" s="32" t="str">
        <f t="shared" si="380"/>
        <v/>
      </c>
      <c r="AU225" s="32" t="str">
        <f t="shared" si="381"/>
        <v/>
      </c>
      <c r="AV225" s="32" t="str">
        <f>IF($B225="","",Air!$I$11-AU225*Air!$C$14*Air!$I$10-AS225)</f>
        <v/>
      </c>
      <c r="AW225" s="175" t="str">
        <f t="shared" si="382"/>
        <v/>
      </c>
      <c r="AX225" s="175" t="str">
        <f>IF($B225="","",AW225*Air!$C$14*Air!$I$10)</f>
        <v/>
      </c>
      <c r="AY225" s="176" t="str">
        <f>IF($B225="","",AW225*Air!$D$14*Air!$I$10)</f>
        <v/>
      </c>
      <c r="AZ225" s="62"/>
      <c r="BA225" s="250" t="str">
        <f t="shared" si="318"/>
        <v/>
      </c>
      <c r="BB225" s="128" t="str">
        <f t="shared" si="383"/>
        <v/>
      </c>
      <c r="BC225" s="31" t="str">
        <f t="shared" si="384"/>
        <v/>
      </c>
      <c r="BD225" s="251" t="str">
        <f>IF($B225="","",$AO225*ABS(BC225)/Air!$M$8)</f>
        <v/>
      </c>
      <c r="BE225" s="31" t="str">
        <f t="shared" si="319"/>
        <v/>
      </c>
      <c r="BF225" s="251" t="str">
        <f>IF($B225="","",$AO225*ABS($AF225-BC225)/Air!$M$8)</f>
        <v/>
      </c>
      <c r="BG225" s="31" t="str">
        <f t="shared" si="320"/>
        <v/>
      </c>
      <c r="BH225" s="252" t="str">
        <f t="shared" si="321"/>
        <v/>
      </c>
      <c r="BI225" s="32" t="str">
        <f>IF($B225="","",(($AF225-BC225)/ABS($AF225-BC225))*Air!$D$14*BH225/2*(($AF225-BC225)^2)*$AI225*$C225)</f>
        <v/>
      </c>
      <c r="BJ225" s="32" t="str">
        <f>IF($B225="","",(-BC225/ABS(BC225))*Air!$D$14*BE225/8*(BC225^2)*$AM225*$C225)</f>
        <v/>
      </c>
      <c r="BK225" s="32" t="str">
        <f>IF($B225="","",$AK225*$C225*$E225*Air!$D$14*Air!$I$10)</f>
        <v/>
      </c>
      <c r="BL225" s="32" t="str">
        <f t="shared" si="385"/>
        <v/>
      </c>
      <c r="BM225" s="32" t="str">
        <f t="shared" si="322"/>
        <v/>
      </c>
      <c r="BN225" s="32" t="str">
        <f t="shared" si="386"/>
        <v/>
      </c>
      <c r="BO225" s="254" t="str">
        <f t="shared" si="323"/>
        <v/>
      </c>
      <c r="BP225" s="243"/>
      <c r="BQ225" s="243"/>
      <c r="BR225" s="32" t="str">
        <f t="shared" si="324"/>
        <v/>
      </c>
      <c r="BS225" s="243" t="str">
        <f t="shared" si="325"/>
        <v/>
      </c>
      <c r="BT225" s="243" t="str">
        <f>IF($B225="","",IF(BO225="out",-(BS225*$I225*(2*ABS(BR225)/Air!$D$14)^0.5),(BS225*$I225*(2*ABS(BR225)/Air!$C$14)^0.5)))</f>
        <v/>
      </c>
      <c r="BU225" s="32" t="str">
        <f t="shared" si="326"/>
        <v/>
      </c>
      <c r="BV225" s="217" t="str">
        <f t="shared" si="387"/>
        <v/>
      </c>
      <c r="BW225" s="31" t="str">
        <f t="shared" si="327"/>
        <v/>
      </c>
      <c r="BX225" s="251" t="str">
        <f>IF($B225="","",$AO225*ABS(BW225)/Air!$M$8)</f>
        <v/>
      </c>
      <c r="BY225" s="31" t="str">
        <f t="shared" si="328"/>
        <v/>
      </c>
      <c r="BZ225" s="251" t="str">
        <f>IF($B225="","",$AO225*ABS($AF225-BW225)/Air!$M$8)</f>
        <v/>
      </c>
      <c r="CA225" s="31" t="str">
        <f t="shared" si="329"/>
        <v/>
      </c>
      <c r="CB225" s="31" t="str">
        <f t="shared" si="330"/>
        <v/>
      </c>
      <c r="CC225" s="32" t="str">
        <f>IF($B225="","",(($AF225-BW225)/ABS($AF225-BW225))*Air!$D$14*CB225/2*(($AF225-BW225)^2)*$AI225*$C225)</f>
        <v/>
      </c>
      <c r="CD225" s="32" t="str">
        <f>IF($B225="","",(-BW225/ABS(BW225))*Air!$D$14*BY225/8*(BW225^2)*$AM225*$C225)</f>
        <v/>
      </c>
      <c r="CE225" s="32" t="str">
        <f>IF($B225="","",$AK225*$C225*$E225*Air!$D$14*Air!$I$10)</f>
        <v/>
      </c>
      <c r="CF225" s="32" t="str">
        <f t="shared" si="388"/>
        <v/>
      </c>
      <c r="CG225" s="32" t="str">
        <f t="shared" si="331"/>
        <v/>
      </c>
      <c r="CH225" s="32" t="str">
        <f t="shared" si="389"/>
        <v/>
      </c>
      <c r="CI225" s="254" t="str">
        <f t="shared" si="332"/>
        <v/>
      </c>
      <c r="CJ225" s="243"/>
      <c r="CK225" s="243"/>
      <c r="CL225" s="32" t="str">
        <f t="shared" si="333"/>
        <v/>
      </c>
      <c r="CM225" s="243" t="str">
        <f t="shared" si="334"/>
        <v/>
      </c>
      <c r="CN225" s="243" t="str">
        <f>IF($B225="","",IF(CI225="out",-(CM225*$I225*(2*ABS(CL225)/Air!$D$14)^0.5),(CM225*$I225*(2*ABS(CL225)/Air!$C$14)^0.5)))</f>
        <v/>
      </c>
      <c r="CO225" s="32" t="str">
        <f t="shared" si="335"/>
        <v/>
      </c>
      <c r="CP225" s="217" t="str">
        <f t="shared" si="390"/>
        <v/>
      </c>
      <c r="CQ225" s="31" t="str">
        <f t="shared" si="336"/>
        <v/>
      </c>
      <c r="CR225" s="251" t="str">
        <f>IF($B225="","",$AO225*ABS(CQ225)/Air!$M$8)</f>
        <v/>
      </c>
      <c r="CS225" s="31" t="str">
        <f t="shared" si="337"/>
        <v/>
      </c>
      <c r="CT225" s="251" t="str">
        <f>IF($B225="","",$AO225*ABS($AF225-CQ225)/Air!$M$8)</f>
        <v/>
      </c>
      <c r="CU225" s="31" t="str">
        <f t="shared" si="338"/>
        <v/>
      </c>
      <c r="CV225" s="31" t="str">
        <f t="shared" si="339"/>
        <v/>
      </c>
      <c r="CW225" s="32" t="str">
        <f>IF($B225="","",(($AF225-CQ225)/ABS($AF225-CQ225))*Air!$D$14*CV225/2*(($AF225-CQ225)^2)*$AI225*$C225)</f>
        <v/>
      </c>
      <c r="CX225" s="32" t="str">
        <f>IF($B225="","",(-CQ225/ABS(CQ225))*Air!$D$14*CS225/8*(CQ225^2)*$AM225*$C225)</f>
        <v/>
      </c>
      <c r="CY225" s="32" t="str">
        <f>IF($B225="","",$AK225*$C225*$E225*Air!$D$14*Air!$I$10)</f>
        <v/>
      </c>
      <c r="CZ225" s="32" t="str">
        <f t="shared" si="391"/>
        <v/>
      </c>
      <c r="DA225" s="32" t="str">
        <f t="shared" si="340"/>
        <v/>
      </c>
      <c r="DB225" s="32" t="str">
        <f t="shared" si="392"/>
        <v/>
      </c>
      <c r="DC225" s="254" t="str">
        <f t="shared" si="341"/>
        <v/>
      </c>
      <c r="DD225" s="243"/>
      <c r="DE225" s="243"/>
      <c r="DF225" s="32" t="str">
        <f t="shared" si="342"/>
        <v/>
      </c>
      <c r="DG225" s="243" t="str">
        <f t="shared" si="343"/>
        <v/>
      </c>
      <c r="DH225" s="243" t="str">
        <f>IF($B225="","",IF(DC225="out",-(DG225*$I225*(2*ABS(DF225)/Air!$D$14)^0.5),(DG225*$I225*(2*ABS(DF225)/Air!$C$14)^0.5)))</f>
        <v/>
      </c>
      <c r="DI225" s="32" t="str">
        <f t="shared" si="344"/>
        <v/>
      </c>
      <c r="DJ225" s="217" t="str">
        <f t="shared" si="393"/>
        <v/>
      </c>
      <c r="DK225" s="31" t="str">
        <f t="shared" si="345"/>
        <v/>
      </c>
      <c r="DL225" s="251" t="str">
        <f>IF($B225="","",$AO225*ABS(DK225)/Air!$M$8)</f>
        <v/>
      </c>
      <c r="DM225" s="31" t="str">
        <f t="shared" si="346"/>
        <v/>
      </c>
      <c r="DN225" s="251" t="str">
        <f>IF($B225="","",$AO225*ABS($AF225-DK225)/Air!$M$8)</f>
        <v/>
      </c>
      <c r="DO225" s="31" t="str">
        <f t="shared" si="347"/>
        <v/>
      </c>
      <c r="DP225" s="31" t="str">
        <f t="shared" si="348"/>
        <v/>
      </c>
      <c r="DQ225" s="32" t="str">
        <f>IF($B225="","",(($AF225-DK225)/ABS($AF225-DK225))*Air!$D$14*DP225/2*(($AF225-DK225)^2)*$AI225*$C225)</f>
        <v/>
      </c>
      <c r="DR225" s="32" t="str">
        <f>IF($B225="","",(-DK225/ABS(DK225))*Air!$D$14*DM225/8*(DK225^2)*$AM225*$C225)</f>
        <v/>
      </c>
      <c r="DS225" s="32" t="str">
        <f>IF($B225="","",$AK225*$C225*$E225*Air!$D$14*Air!$I$10)</f>
        <v/>
      </c>
      <c r="DT225" s="32" t="str">
        <f t="shared" si="394"/>
        <v/>
      </c>
      <c r="DU225" s="32" t="str">
        <f t="shared" si="349"/>
        <v/>
      </c>
      <c r="DV225" s="32" t="str">
        <f t="shared" si="395"/>
        <v/>
      </c>
      <c r="DW225" s="254" t="str">
        <f t="shared" si="350"/>
        <v/>
      </c>
      <c r="DX225" s="243"/>
      <c r="DY225" s="243"/>
      <c r="DZ225" s="32" t="str">
        <f t="shared" si="351"/>
        <v/>
      </c>
      <c r="EA225" s="243" t="str">
        <f t="shared" si="352"/>
        <v/>
      </c>
      <c r="EB225" s="243" t="str">
        <f>IF($B225="","",IF(DW225="out",-(EA225*$I225*(2*ABS(DZ225)/Air!$D$14)^0.5),(EA225*$I225*(2*ABS(DZ225)/Air!$C$14)^0.5)))</f>
        <v/>
      </c>
      <c r="EC225" s="32" t="str">
        <f t="shared" si="353"/>
        <v/>
      </c>
      <c r="ED225" s="217" t="str">
        <f t="shared" si="396"/>
        <v/>
      </c>
      <c r="EE225" s="31" t="str">
        <f t="shared" si="354"/>
        <v/>
      </c>
      <c r="EF225" s="251" t="str">
        <f>IF($B225="","",$AO225*ABS(EE225)/Air!$M$8)</f>
        <v/>
      </c>
      <c r="EG225" s="31" t="str">
        <f t="shared" si="355"/>
        <v/>
      </c>
      <c r="EH225" s="251" t="str">
        <f>IF($B225="","",$AO225*ABS($AF225-EE225)/Air!$M$8)</f>
        <v/>
      </c>
      <c r="EI225" s="31" t="str">
        <f t="shared" si="356"/>
        <v/>
      </c>
      <c r="EJ225" s="31" t="str">
        <f t="shared" si="357"/>
        <v/>
      </c>
      <c r="EK225" s="32" t="str">
        <f>IF($B225="","",(($AF225-EE225)/ABS($AF225-EE225))*Air!$D$14*EJ225/2*(($AF225-EE225)^2)*$AI225*$C225)</f>
        <v/>
      </c>
      <c r="EL225" s="32" t="str">
        <f>IF($B225="","",(-EE225/ABS(EE225))*Air!$D$14*EG225/8*(EE225^2)*$AM225*$C225)</f>
        <v/>
      </c>
      <c r="EM225" s="32" t="str">
        <f>IF($B225="","",$AK225*$C225*$E225*Air!$D$14*Air!$I$10)</f>
        <v/>
      </c>
      <c r="EN225" s="32" t="str">
        <f t="shared" si="397"/>
        <v/>
      </c>
      <c r="EO225" s="32" t="str">
        <f t="shared" si="358"/>
        <v/>
      </c>
      <c r="EP225" s="32" t="str">
        <f t="shared" si="398"/>
        <v/>
      </c>
      <c r="EQ225" s="254" t="str">
        <f t="shared" si="359"/>
        <v/>
      </c>
      <c r="ER225" s="243"/>
      <c r="ES225" s="243"/>
      <c r="ET225" s="32" t="str">
        <f t="shared" si="360"/>
        <v/>
      </c>
      <c r="EU225" s="243" t="str">
        <f t="shared" si="361"/>
        <v/>
      </c>
      <c r="EV225" s="243" t="str">
        <f>IF($B225="","",IF(EQ225="out",-(EU225*$I225*(2*ABS(ET225)/Air!$D$14)^0.5),(EU225*$I225*(2*ABS(ET225)/Air!$C$14)^0.5)))</f>
        <v/>
      </c>
      <c r="EW225" s="32" t="str">
        <f t="shared" si="362"/>
        <v/>
      </c>
      <c r="EX225" s="259" t="str">
        <f t="shared" si="399"/>
        <v/>
      </c>
    </row>
    <row r="226" spans="1:154" customFormat="1" x14ac:dyDescent="0.2">
      <c r="A226" s="61"/>
      <c r="B226" s="247"/>
      <c r="C226" s="247"/>
      <c r="D226" s="247"/>
      <c r="E226" s="247"/>
      <c r="F226" s="247"/>
      <c r="G226" s="239"/>
      <c r="H226" s="239"/>
      <c r="I226" s="239"/>
      <c r="J226" s="239"/>
      <c r="K226" s="239"/>
      <c r="L226" s="62"/>
      <c r="M226" s="247"/>
      <c r="N226" s="247"/>
      <c r="O226" s="63"/>
      <c r="P226" s="92" t="str">
        <f t="shared" si="363"/>
        <v/>
      </c>
      <c r="Q226" s="93" t="str">
        <f t="shared" si="316"/>
        <v/>
      </c>
      <c r="R226" s="99" t="str">
        <f t="shared" si="364"/>
        <v/>
      </c>
      <c r="S226" s="100" t="str">
        <f t="shared" si="365"/>
        <v/>
      </c>
      <c r="T226" s="95" t="str">
        <f t="shared" si="366"/>
        <v/>
      </c>
      <c r="U226" s="231"/>
      <c r="V226" s="124" t="str">
        <f t="shared" si="367"/>
        <v/>
      </c>
      <c r="W226" s="125" t="str">
        <f t="shared" si="311"/>
        <v/>
      </c>
      <c r="X226" s="126" t="str">
        <f t="shared" si="368"/>
        <v/>
      </c>
      <c r="Y226" s="126" t="str">
        <f>IF($B226="","",VLOOKUP(X226,Depth!$A$4:$B$1004,2,1))</f>
        <v/>
      </c>
      <c r="Z226" s="127" t="str">
        <f t="shared" si="312"/>
        <v/>
      </c>
      <c r="AA226" s="128" t="str">
        <f t="shared" si="313"/>
        <v/>
      </c>
      <c r="AB226" s="129" t="str">
        <f t="shared" si="369"/>
        <v/>
      </c>
      <c r="AC226" s="129" t="str">
        <f t="shared" si="314"/>
        <v/>
      </c>
      <c r="AD226" s="31" t="str">
        <f t="shared" si="370"/>
        <v/>
      </c>
      <c r="AE226" s="128" t="str">
        <f t="shared" si="371"/>
        <v/>
      </c>
      <c r="AF226" s="130" t="str">
        <f t="shared" si="372"/>
        <v/>
      </c>
      <c r="AG226" s="122" t="str">
        <f t="shared" si="373"/>
        <v/>
      </c>
      <c r="AH226" s="131" t="str">
        <f t="shared" si="315"/>
        <v/>
      </c>
      <c r="AI226" s="132" t="str">
        <f t="shared" si="374"/>
        <v/>
      </c>
      <c r="AJ226" s="128"/>
      <c r="AK226" s="159" t="str">
        <f t="shared" si="375"/>
        <v/>
      </c>
      <c r="AL226" s="128" t="str">
        <f t="shared" si="376"/>
        <v/>
      </c>
      <c r="AM226" s="128" t="str">
        <f t="shared" si="377"/>
        <v/>
      </c>
      <c r="AN226" s="128" t="str">
        <f t="shared" si="378"/>
        <v/>
      </c>
      <c r="AO226" s="128" t="str">
        <f t="shared" si="317"/>
        <v/>
      </c>
      <c r="AP226" s="160" t="str">
        <f t="shared" si="379"/>
        <v/>
      </c>
      <c r="AQ226" s="31"/>
      <c r="AR226" s="174" t="str">
        <f>IF($B226="","",Air!$C$17*((J226-K226)/10)^Air!$C$28)</f>
        <v/>
      </c>
      <c r="AS226" s="36" t="str">
        <f>IF($B226="","",IF(E$8=B226,E$7,Air!$C$14/2*AR226^2))</f>
        <v/>
      </c>
      <c r="AT226" s="32" t="str">
        <f t="shared" si="380"/>
        <v/>
      </c>
      <c r="AU226" s="32" t="str">
        <f t="shared" si="381"/>
        <v/>
      </c>
      <c r="AV226" s="32" t="str">
        <f>IF($B226="","",Air!$I$11-AU226*Air!$C$14*Air!$I$10-AS226)</f>
        <v/>
      </c>
      <c r="AW226" s="175" t="str">
        <f t="shared" si="382"/>
        <v/>
      </c>
      <c r="AX226" s="175" t="str">
        <f>IF($B226="","",AW226*Air!$C$14*Air!$I$10)</f>
        <v/>
      </c>
      <c r="AY226" s="176" t="str">
        <f>IF($B226="","",AW226*Air!$D$14*Air!$I$10)</f>
        <v/>
      </c>
      <c r="AZ226" s="62"/>
      <c r="BA226" s="250" t="str">
        <f t="shared" si="318"/>
        <v/>
      </c>
      <c r="BB226" s="128" t="str">
        <f t="shared" si="383"/>
        <v/>
      </c>
      <c r="BC226" s="31" t="str">
        <f t="shared" si="384"/>
        <v/>
      </c>
      <c r="BD226" s="251" t="str">
        <f>IF($B226="","",$AO226*ABS(BC226)/Air!$M$8)</f>
        <v/>
      </c>
      <c r="BE226" s="31" t="str">
        <f t="shared" si="319"/>
        <v/>
      </c>
      <c r="BF226" s="251" t="str">
        <f>IF($B226="","",$AO226*ABS($AF226-BC226)/Air!$M$8)</f>
        <v/>
      </c>
      <c r="BG226" s="31" t="str">
        <f t="shared" si="320"/>
        <v/>
      </c>
      <c r="BH226" s="252" t="str">
        <f t="shared" si="321"/>
        <v/>
      </c>
      <c r="BI226" s="32" t="str">
        <f>IF($B226="","",(($AF226-BC226)/ABS($AF226-BC226))*Air!$D$14*BH226/2*(($AF226-BC226)^2)*$AI226*$C226)</f>
        <v/>
      </c>
      <c r="BJ226" s="32" t="str">
        <f>IF($B226="","",(-BC226/ABS(BC226))*Air!$D$14*BE226/8*(BC226^2)*$AM226*$C226)</f>
        <v/>
      </c>
      <c r="BK226" s="32" t="str">
        <f>IF($B226="","",$AK226*$C226*$E226*Air!$D$14*Air!$I$10)</f>
        <v/>
      </c>
      <c r="BL226" s="32" t="str">
        <f t="shared" si="385"/>
        <v/>
      </c>
      <c r="BM226" s="32" t="str">
        <f t="shared" si="322"/>
        <v/>
      </c>
      <c r="BN226" s="32" t="str">
        <f t="shared" si="386"/>
        <v/>
      </c>
      <c r="BO226" s="254" t="str">
        <f t="shared" si="323"/>
        <v/>
      </c>
      <c r="BP226" s="243"/>
      <c r="BQ226" s="243"/>
      <c r="BR226" s="32" t="str">
        <f t="shared" si="324"/>
        <v/>
      </c>
      <c r="BS226" s="243" t="str">
        <f t="shared" si="325"/>
        <v/>
      </c>
      <c r="BT226" s="243" t="str">
        <f>IF($B226="","",IF(BO226="out",-(BS226*$I226*(2*ABS(BR226)/Air!$D$14)^0.5),(BS226*$I226*(2*ABS(BR226)/Air!$C$14)^0.5)))</f>
        <v/>
      </c>
      <c r="BU226" s="32" t="str">
        <f t="shared" si="326"/>
        <v/>
      </c>
      <c r="BV226" s="217" t="str">
        <f t="shared" si="387"/>
        <v/>
      </c>
      <c r="BW226" s="31" t="str">
        <f t="shared" si="327"/>
        <v/>
      </c>
      <c r="BX226" s="251" t="str">
        <f>IF($B226="","",$AO226*ABS(BW226)/Air!$M$8)</f>
        <v/>
      </c>
      <c r="BY226" s="31" t="str">
        <f t="shared" si="328"/>
        <v/>
      </c>
      <c r="BZ226" s="251" t="str">
        <f>IF($B226="","",$AO226*ABS($AF226-BW226)/Air!$M$8)</f>
        <v/>
      </c>
      <c r="CA226" s="31" t="str">
        <f t="shared" si="329"/>
        <v/>
      </c>
      <c r="CB226" s="31" t="str">
        <f t="shared" si="330"/>
        <v/>
      </c>
      <c r="CC226" s="32" t="str">
        <f>IF($B226="","",(($AF226-BW226)/ABS($AF226-BW226))*Air!$D$14*CB226/2*(($AF226-BW226)^2)*$AI226*$C226)</f>
        <v/>
      </c>
      <c r="CD226" s="32" t="str">
        <f>IF($B226="","",(-BW226/ABS(BW226))*Air!$D$14*BY226/8*(BW226^2)*$AM226*$C226)</f>
        <v/>
      </c>
      <c r="CE226" s="32" t="str">
        <f>IF($B226="","",$AK226*$C226*$E226*Air!$D$14*Air!$I$10)</f>
        <v/>
      </c>
      <c r="CF226" s="32" t="str">
        <f t="shared" si="388"/>
        <v/>
      </c>
      <c r="CG226" s="32" t="str">
        <f t="shared" si="331"/>
        <v/>
      </c>
      <c r="CH226" s="32" t="str">
        <f t="shared" si="389"/>
        <v/>
      </c>
      <c r="CI226" s="254" t="str">
        <f t="shared" si="332"/>
        <v/>
      </c>
      <c r="CJ226" s="243"/>
      <c r="CK226" s="243"/>
      <c r="CL226" s="32" t="str">
        <f t="shared" si="333"/>
        <v/>
      </c>
      <c r="CM226" s="243" t="str">
        <f t="shared" si="334"/>
        <v/>
      </c>
      <c r="CN226" s="243" t="str">
        <f>IF($B226="","",IF(CI226="out",-(CM226*$I226*(2*ABS(CL226)/Air!$D$14)^0.5),(CM226*$I226*(2*ABS(CL226)/Air!$C$14)^0.5)))</f>
        <v/>
      </c>
      <c r="CO226" s="32" t="str">
        <f t="shared" si="335"/>
        <v/>
      </c>
      <c r="CP226" s="217" t="str">
        <f t="shared" si="390"/>
        <v/>
      </c>
      <c r="CQ226" s="31" t="str">
        <f t="shared" si="336"/>
        <v/>
      </c>
      <c r="CR226" s="251" t="str">
        <f>IF($B226="","",$AO226*ABS(CQ226)/Air!$M$8)</f>
        <v/>
      </c>
      <c r="CS226" s="31" t="str">
        <f t="shared" si="337"/>
        <v/>
      </c>
      <c r="CT226" s="251" t="str">
        <f>IF($B226="","",$AO226*ABS($AF226-CQ226)/Air!$M$8)</f>
        <v/>
      </c>
      <c r="CU226" s="31" t="str">
        <f t="shared" si="338"/>
        <v/>
      </c>
      <c r="CV226" s="31" t="str">
        <f t="shared" si="339"/>
        <v/>
      </c>
      <c r="CW226" s="32" t="str">
        <f>IF($B226="","",(($AF226-CQ226)/ABS($AF226-CQ226))*Air!$D$14*CV226/2*(($AF226-CQ226)^2)*$AI226*$C226)</f>
        <v/>
      </c>
      <c r="CX226" s="32" t="str">
        <f>IF($B226="","",(-CQ226/ABS(CQ226))*Air!$D$14*CS226/8*(CQ226^2)*$AM226*$C226)</f>
        <v/>
      </c>
      <c r="CY226" s="32" t="str">
        <f>IF($B226="","",$AK226*$C226*$E226*Air!$D$14*Air!$I$10)</f>
        <v/>
      </c>
      <c r="CZ226" s="32" t="str">
        <f t="shared" si="391"/>
        <v/>
      </c>
      <c r="DA226" s="32" t="str">
        <f t="shared" si="340"/>
        <v/>
      </c>
      <c r="DB226" s="32" t="str">
        <f t="shared" si="392"/>
        <v/>
      </c>
      <c r="DC226" s="254" t="str">
        <f t="shared" si="341"/>
        <v/>
      </c>
      <c r="DD226" s="243"/>
      <c r="DE226" s="243"/>
      <c r="DF226" s="32" t="str">
        <f t="shared" si="342"/>
        <v/>
      </c>
      <c r="DG226" s="243" t="str">
        <f t="shared" si="343"/>
        <v/>
      </c>
      <c r="DH226" s="243" t="str">
        <f>IF($B226="","",IF(DC226="out",-(DG226*$I226*(2*ABS(DF226)/Air!$D$14)^0.5),(DG226*$I226*(2*ABS(DF226)/Air!$C$14)^0.5)))</f>
        <v/>
      </c>
      <c r="DI226" s="32" t="str">
        <f t="shared" si="344"/>
        <v/>
      </c>
      <c r="DJ226" s="217" t="str">
        <f t="shared" si="393"/>
        <v/>
      </c>
      <c r="DK226" s="31" t="str">
        <f t="shared" si="345"/>
        <v/>
      </c>
      <c r="DL226" s="251" t="str">
        <f>IF($B226="","",$AO226*ABS(DK226)/Air!$M$8)</f>
        <v/>
      </c>
      <c r="DM226" s="31" t="str">
        <f t="shared" si="346"/>
        <v/>
      </c>
      <c r="DN226" s="251" t="str">
        <f>IF($B226="","",$AO226*ABS($AF226-DK226)/Air!$M$8)</f>
        <v/>
      </c>
      <c r="DO226" s="31" t="str">
        <f t="shared" si="347"/>
        <v/>
      </c>
      <c r="DP226" s="31" t="str">
        <f t="shared" si="348"/>
        <v/>
      </c>
      <c r="DQ226" s="32" t="str">
        <f>IF($B226="","",(($AF226-DK226)/ABS($AF226-DK226))*Air!$D$14*DP226/2*(($AF226-DK226)^2)*$AI226*$C226)</f>
        <v/>
      </c>
      <c r="DR226" s="32" t="str">
        <f>IF($B226="","",(-DK226/ABS(DK226))*Air!$D$14*DM226/8*(DK226^2)*$AM226*$C226)</f>
        <v/>
      </c>
      <c r="DS226" s="32" t="str">
        <f>IF($B226="","",$AK226*$C226*$E226*Air!$D$14*Air!$I$10)</f>
        <v/>
      </c>
      <c r="DT226" s="32" t="str">
        <f t="shared" si="394"/>
        <v/>
      </c>
      <c r="DU226" s="32" t="str">
        <f t="shared" si="349"/>
        <v/>
      </c>
      <c r="DV226" s="32" t="str">
        <f t="shared" si="395"/>
        <v/>
      </c>
      <c r="DW226" s="254" t="str">
        <f t="shared" si="350"/>
        <v/>
      </c>
      <c r="DX226" s="243"/>
      <c r="DY226" s="243"/>
      <c r="DZ226" s="32" t="str">
        <f t="shared" si="351"/>
        <v/>
      </c>
      <c r="EA226" s="243" t="str">
        <f t="shared" si="352"/>
        <v/>
      </c>
      <c r="EB226" s="243" t="str">
        <f>IF($B226="","",IF(DW226="out",-(EA226*$I226*(2*ABS(DZ226)/Air!$D$14)^0.5),(EA226*$I226*(2*ABS(DZ226)/Air!$C$14)^0.5)))</f>
        <v/>
      </c>
      <c r="EC226" s="32" t="str">
        <f t="shared" si="353"/>
        <v/>
      </c>
      <c r="ED226" s="217" t="str">
        <f t="shared" si="396"/>
        <v/>
      </c>
      <c r="EE226" s="31" t="str">
        <f t="shared" si="354"/>
        <v/>
      </c>
      <c r="EF226" s="251" t="str">
        <f>IF($B226="","",$AO226*ABS(EE226)/Air!$M$8)</f>
        <v/>
      </c>
      <c r="EG226" s="31" t="str">
        <f t="shared" si="355"/>
        <v/>
      </c>
      <c r="EH226" s="251" t="str">
        <f>IF($B226="","",$AO226*ABS($AF226-EE226)/Air!$M$8)</f>
        <v/>
      </c>
      <c r="EI226" s="31" t="str">
        <f t="shared" si="356"/>
        <v/>
      </c>
      <c r="EJ226" s="31" t="str">
        <f t="shared" si="357"/>
        <v/>
      </c>
      <c r="EK226" s="32" t="str">
        <f>IF($B226="","",(($AF226-EE226)/ABS($AF226-EE226))*Air!$D$14*EJ226/2*(($AF226-EE226)^2)*$AI226*$C226)</f>
        <v/>
      </c>
      <c r="EL226" s="32" t="str">
        <f>IF($B226="","",(-EE226/ABS(EE226))*Air!$D$14*EG226/8*(EE226^2)*$AM226*$C226)</f>
        <v/>
      </c>
      <c r="EM226" s="32" t="str">
        <f>IF($B226="","",$AK226*$C226*$E226*Air!$D$14*Air!$I$10)</f>
        <v/>
      </c>
      <c r="EN226" s="32" t="str">
        <f t="shared" si="397"/>
        <v/>
      </c>
      <c r="EO226" s="32" t="str">
        <f t="shared" si="358"/>
        <v/>
      </c>
      <c r="EP226" s="32" t="str">
        <f t="shared" si="398"/>
        <v/>
      </c>
      <c r="EQ226" s="254" t="str">
        <f t="shared" si="359"/>
        <v/>
      </c>
      <c r="ER226" s="243"/>
      <c r="ES226" s="243"/>
      <c r="ET226" s="32" t="str">
        <f t="shared" si="360"/>
        <v/>
      </c>
      <c r="EU226" s="243" t="str">
        <f t="shared" si="361"/>
        <v/>
      </c>
      <c r="EV226" s="243" t="str">
        <f>IF($B226="","",IF(EQ226="out",-(EU226*$I226*(2*ABS(ET226)/Air!$D$14)^0.5),(EU226*$I226*(2*ABS(ET226)/Air!$C$14)^0.5)))</f>
        <v/>
      </c>
      <c r="EW226" s="32" t="str">
        <f t="shared" si="362"/>
        <v/>
      </c>
      <c r="EX226" s="259" t="str">
        <f t="shared" si="399"/>
        <v/>
      </c>
    </row>
    <row r="227" spans="1:154" customFormat="1" x14ac:dyDescent="0.2">
      <c r="A227" s="61"/>
      <c r="B227" s="247"/>
      <c r="C227" s="247"/>
      <c r="D227" s="247"/>
      <c r="E227" s="247"/>
      <c r="F227" s="247"/>
      <c r="G227" s="239"/>
      <c r="H227" s="239"/>
      <c r="I227" s="239"/>
      <c r="J227" s="239"/>
      <c r="K227" s="239"/>
      <c r="L227" s="62"/>
      <c r="M227" s="247"/>
      <c r="N227" s="247"/>
      <c r="O227" s="63"/>
      <c r="P227" s="92" t="str">
        <f t="shared" si="363"/>
        <v/>
      </c>
      <c r="Q227" s="93" t="str">
        <f t="shared" si="316"/>
        <v/>
      </c>
      <c r="R227" s="99" t="str">
        <f t="shared" si="364"/>
        <v/>
      </c>
      <c r="S227" s="100" t="str">
        <f t="shared" si="365"/>
        <v/>
      </c>
      <c r="T227" s="95" t="str">
        <f t="shared" si="366"/>
        <v/>
      </c>
      <c r="U227" s="231"/>
      <c r="V227" s="124" t="str">
        <f t="shared" si="367"/>
        <v/>
      </c>
      <c r="W227" s="125" t="str">
        <f t="shared" si="311"/>
        <v/>
      </c>
      <c r="X227" s="126" t="str">
        <f t="shared" si="368"/>
        <v/>
      </c>
      <c r="Y227" s="126" t="str">
        <f>IF($B227="","",VLOOKUP(X227,Depth!$A$4:$B$1004,2,1))</f>
        <v/>
      </c>
      <c r="Z227" s="127" t="str">
        <f t="shared" si="312"/>
        <v/>
      </c>
      <c r="AA227" s="128" t="str">
        <f t="shared" si="313"/>
        <v/>
      </c>
      <c r="AB227" s="129" t="str">
        <f t="shared" si="369"/>
        <v/>
      </c>
      <c r="AC227" s="129" t="str">
        <f t="shared" si="314"/>
        <v/>
      </c>
      <c r="AD227" s="31" t="str">
        <f t="shared" si="370"/>
        <v/>
      </c>
      <c r="AE227" s="128" t="str">
        <f t="shared" si="371"/>
        <v/>
      </c>
      <c r="AF227" s="130" t="str">
        <f t="shared" si="372"/>
        <v/>
      </c>
      <c r="AG227" s="122" t="str">
        <f t="shared" si="373"/>
        <v/>
      </c>
      <c r="AH227" s="131" t="str">
        <f t="shared" si="315"/>
        <v/>
      </c>
      <c r="AI227" s="132" t="str">
        <f t="shared" si="374"/>
        <v/>
      </c>
      <c r="AJ227" s="128"/>
      <c r="AK227" s="159" t="str">
        <f t="shared" si="375"/>
        <v/>
      </c>
      <c r="AL227" s="128" t="str">
        <f t="shared" si="376"/>
        <v/>
      </c>
      <c r="AM227" s="128" t="str">
        <f t="shared" si="377"/>
        <v/>
      </c>
      <c r="AN227" s="128" t="str">
        <f t="shared" si="378"/>
        <v/>
      </c>
      <c r="AO227" s="128" t="str">
        <f t="shared" si="317"/>
        <v/>
      </c>
      <c r="AP227" s="160" t="str">
        <f t="shared" si="379"/>
        <v/>
      </c>
      <c r="AQ227" s="31"/>
      <c r="AR227" s="174" t="str">
        <f>IF($B227="","",Air!$C$17*((J227-K227)/10)^Air!$C$28)</f>
        <v/>
      </c>
      <c r="AS227" s="36" t="str">
        <f>IF($B227="","",IF(E$8=B227,E$7,Air!$C$14/2*AR227^2))</f>
        <v/>
      </c>
      <c r="AT227" s="32" t="str">
        <f t="shared" si="380"/>
        <v/>
      </c>
      <c r="AU227" s="32" t="str">
        <f t="shared" si="381"/>
        <v/>
      </c>
      <c r="AV227" s="32" t="str">
        <f>IF($B227="","",Air!$I$11-AU227*Air!$C$14*Air!$I$10-AS227)</f>
        <v/>
      </c>
      <c r="AW227" s="175" t="str">
        <f t="shared" si="382"/>
        <v/>
      </c>
      <c r="AX227" s="175" t="str">
        <f>IF($B227="","",AW227*Air!$C$14*Air!$I$10)</f>
        <v/>
      </c>
      <c r="AY227" s="176" t="str">
        <f>IF($B227="","",AW227*Air!$D$14*Air!$I$10)</f>
        <v/>
      </c>
      <c r="AZ227" s="62"/>
      <c r="BA227" s="250" t="str">
        <f t="shared" si="318"/>
        <v/>
      </c>
      <c r="BB227" s="128" t="str">
        <f t="shared" si="383"/>
        <v/>
      </c>
      <c r="BC227" s="31" t="str">
        <f t="shared" si="384"/>
        <v/>
      </c>
      <c r="BD227" s="251" t="str">
        <f>IF($B227="","",$AO227*ABS(BC227)/Air!$M$8)</f>
        <v/>
      </c>
      <c r="BE227" s="31" t="str">
        <f t="shared" si="319"/>
        <v/>
      </c>
      <c r="BF227" s="251" t="str">
        <f>IF($B227="","",$AO227*ABS($AF227-BC227)/Air!$M$8)</f>
        <v/>
      </c>
      <c r="BG227" s="31" t="str">
        <f t="shared" si="320"/>
        <v/>
      </c>
      <c r="BH227" s="252" t="str">
        <f t="shared" si="321"/>
        <v/>
      </c>
      <c r="BI227" s="32" t="str">
        <f>IF($B227="","",(($AF227-BC227)/ABS($AF227-BC227))*Air!$D$14*BH227/2*(($AF227-BC227)^2)*$AI227*$C227)</f>
        <v/>
      </c>
      <c r="BJ227" s="32" t="str">
        <f>IF($B227="","",(-BC227/ABS(BC227))*Air!$D$14*BE227/8*(BC227^2)*$AM227*$C227)</f>
        <v/>
      </c>
      <c r="BK227" s="32" t="str">
        <f>IF($B227="","",$AK227*$C227*$E227*Air!$D$14*Air!$I$10)</f>
        <v/>
      </c>
      <c r="BL227" s="32" t="str">
        <f t="shared" si="385"/>
        <v/>
      </c>
      <c r="BM227" s="32" t="str">
        <f t="shared" si="322"/>
        <v/>
      </c>
      <c r="BN227" s="32" t="str">
        <f t="shared" si="386"/>
        <v/>
      </c>
      <c r="BO227" s="254" t="str">
        <f t="shared" si="323"/>
        <v/>
      </c>
      <c r="BP227" s="243"/>
      <c r="BQ227" s="243"/>
      <c r="BR227" s="32" t="str">
        <f t="shared" si="324"/>
        <v/>
      </c>
      <c r="BS227" s="243" t="str">
        <f t="shared" si="325"/>
        <v/>
      </c>
      <c r="BT227" s="243" t="str">
        <f>IF($B227="","",IF(BO227="out",-(BS227*$I227*(2*ABS(BR227)/Air!$D$14)^0.5),(BS227*$I227*(2*ABS(BR227)/Air!$C$14)^0.5)))</f>
        <v/>
      </c>
      <c r="BU227" s="32" t="str">
        <f t="shared" si="326"/>
        <v/>
      </c>
      <c r="BV227" s="217" t="str">
        <f t="shared" si="387"/>
        <v/>
      </c>
      <c r="BW227" s="31" t="str">
        <f t="shared" si="327"/>
        <v/>
      </c>
      <c r="BX227" s="251" t="str">
        <f>IF($B227="","",$AO227*ABS(BW227)/Air!$M$8)</f>
        <v/>
      </c>
      <c r="BY227" s="31" t="str">
        <f t="shared" si="328"/>
        <v/>
      </c>
      <c r="BZ227" s="251" t="str">
        <f>IF($B227="","",$AO227*ABS($AF227-BW227)/Air!$M$8)</f>
        <v/>
      </c>
      <c r="CA227" s="31" t="str">
        <f t="shared" si="329"/>
        <v/>
      </c>
      <c r="CB227" s="31" t="str">
        <f t="shared" si="330"/>
        <v/>
      </c>
      <c r="CC227" s="32" t="str">
        <f>IF($B227="","",(($AF227-BW227)/ABS($AF227-BW227))*Air!$D$14*CB227/2*(($AF227-BW227)^2)*$AI227*$C227)</f>
        <v/>
      </c>
      <c r="CD227" s="32" t="str">
        <f>IF($B227="","",(-BW227/ABS(BW227))*Air!$D$14*BY227/8*(BW227^2)*$AM227*$C227)</f>
        <v/>
      </c>
      <c r="CE227" s="32" t="str">
        <f>IF($B227="","",$AK227*$C227*$E227*Air!$D$14*Air!$I$10)</f>
        <v/>
      </c>
      <c r="CF227" s="32" t="str">
        <f t="shared" si="388"/>
        <v/>
      </c>
      <c r="CG227" s="32" t="str">
        <f t="shared" si="331"/>
        <v/>
      </c>
      <c r="CH227" s="32" t="str">
        <f t="shared" si="389"/>
        <v/>
      </c>
      <c r="CI227" s="254" t="str">
        <f t="shared" si="332"/>
        <v/>
      </c>
      <c r="CJ227" s="243"/>
      <c r="CK227" s="243"/>
      <c r="CL227" s="32" t="str">
        <f t="shared" si="333"/>
        <v/>
      </c>
      <c r="CM227" s="243" t="str">
        <f t="shared" si="334"/>
        <v/>
      </c>
      <c r="CN227" s="243" t="str">
        <f>IF($B227="","",IF(CI227="out",-(CM227*$I227*(2*ABS(CL227)/Air!$D$14)^0.5),(CM227*$I227*(2*ABS(CL227)/Air!$C$14)^0.5)))</f>
        <v/>
      </c>
      <c r="CO227" s="32" t="str">
        <f t="shared" si="335"/>
        <v/>
      </c>
      <c r="CP227" s="217" t="str">
        <f t="shared" si="390"/>
        <v/>
      </c>
      <c r="CQ227" s="31" t="str">
        <f t="shared" si="336"/>
        <v/>
      </c>
      <c r="CR227" s="251" t="str">
        <f>IF($B227="","",$AO227*ABS(CQ227)/Air!$M$8)</f>
        <v/>
      </c>
      <c r="CS227" s="31" t="str">
        <f t="shared" si="337"/>
        <v/>
      </c>
      <c r="CT227" s="251" t="str">
        <f>IF($B227="","",$AO227*ABS($AF227-CQ227)/Air!$M$8)</f>
        <v/>
      </c>
      <c r="CU227" s="31" t="str">
        <f t="shared" si="338"/>
        <v/>
      </c>
      <c r="CV227" s="31" t="str">
        <f t="shared" si="339"/>
        <v/>
      </c>
      <c r="CW227" s="32" t="str">
        <f>IF($B227="","",(($AF227-CQ227)/ABS($AF227-CQ227))*Air!$D$14*CV227/2*(($AF227-CQ227)^2)*$AI227*$C227)</f>
        <v/>
      </c>
      <c r="CX227" s="32" t="str">
        <f>IF($B227="","",(-CQ227/ABS(CQ227))*Air!$D$14*CS227/8*(CQ227^2)*$AM227*$C227)</f>
        <v/>
      </c>
      <c r="CY227" s="32" t="str">
        <f>IF($B227="","",$AK227*$C227*$E227*Air!$D$14*Air!$I$10)</f>
        <v/>
      </c>
      <c r="CZ227" s="32" t="str">
        <f t="shared" si="391"/>
        <v/>
      </c>
      <c r="DA227" s="32" t="str">
        <f t="shared" si="340"/>
        <v/>
      </c>
      <c r="DB227" s="32" t="str">
        <f t="shared" si="392"/>
        <v/>
      </c>
      <c r="DC227" s="254" t="str">
        <f t="shared" si="341"/>
        <v/>
      </c>
      <c r="DD227" s="243"/>
      <c r="DE227" s="243"/>
      <c r="DF227" s="32" t="str">
        <f t="shared" si="342"/>
        <v/>
      </c>
      <c r="DG227" s="243" t="str">
        <f t="shared" si="343"/>
        <v/>
      </c>
      <c r="DH227" s="243" t="str">
        <f>IF($B227="","",IF(DC227="out",-(DG227*$I227*(2*ABS(DF227)/Air!$D$14)^0.5),(DG227*$I227*(2*ABS(DF227)/Air!$C$14)^0.5)))</f>
        <v/>
      </c>
      <c r="DI227" s="32" t="str">
        <f t="shared" si="344"/>
        <v/>
      </c>
      <c r="DJ227" s="217" t="str">
        <f t="shared" si="393"/>
        <v/>
      </c>
      <c r="DK227" s="31" t="str">
        <f t="shared" si="345"/>
        <v/>
      </c>
      <c r="DL227" s="251" t="str">
        <f>IF($B227="","",$AO227*ABS(DK227)/Air!$M$8)</f>
        <v/>
      </c>
      <c r="DM227" s="31" t="str">
        <f t="shared" si="346"/>
        <v/>
      </c>
      <c r="DN227" s="251" t="str">
        <f>IF($B227="","",$AO227*ABS($AF227-DK227)/Air!$M$8)</f>
        <v/>
      </c>
      <c r="DO227" s="31" t="str">
        <f t="shared" si="347"/>
        <v/>
      </c>
      <c r="DP227" s="31" t="str">
        <f t="shared" si="348"/>
        <v/>
      </c>
      <c r="DQ227" s="32" t="str">
        <f>IF($B227="","",(($AF227-DK227)/ABS($AF227-DK227))*Air!$D$14*DP227/2*(($AF227-DK227)^2)*$AI227*$C227)</f>
        <v/>
      </c>
      <c r="DR227" s="32" t="str">
        <f>IF($B227="","",(-DK227/ABS(DK227))*Air!$D$14*DM227/8*(DK227^2)*$AM227*$C227)</f>
        <v/>
      </c>
      <c r="DS227" s="32" t="str">
        <f>IF($B227="","",$AK227*$C227*$E227*Air!$D$14*Air!$I$10)</f>
        <v/>
      </c>
      <c r="DT227" s="32" t="str">
        <f t="shared" si="394"/>
        <v/>
      </c>
      <c r="DU227" s="32" t="str">
        <f t="shared" si="349"/>
        <v/>
      </c>
      <c r="DV227" s="32" t="str">
        <f t="shared" si="395"/>
        <v/>
      </c>
      <c r="DW227" s="254" t="str">
        <f t="shared" si="350"/>
        <v/>
      </c>
      <c r="DX227" s="243"/>
      <c r="DY227" s="243"/>
      <c r="DZ227" s="32" t="str">
        <f t="shared" si="351"/>
        <v/>
      </c>
      <c r="EA227" s="243" t="str">
        <f t="shared" si="352"/>
        <v/>
      </c>
      <c r="EB227" s="243" t="str">
        <f>IF($B227="","",IF(DW227="out",-(EA227*$I227*(2*ABS(DZ227)/Air!$D$14)^0.5),(EA227*$I227*(2*ABS(DZ227)/Air!$C$14)^0.5)))</f>
        <v/>
      </c>
      <c r="EC227" s="32" t="str">
        <f t="shared" si="353"/>
        <v/>
      </c>
      <c r="ED227" s="217" t="str">
        <f t="shared" si="396"/>
        <v/>
      </c>
      <c r="EE227" s="31" t="str">
        <f t="shared" si="354"/>
        <v/>
      </c>
      <c r="EF227" s="251" t="str">
        <f>IF($B227="","",$AO227*ABS(EE227)/Air!$M$8)</f>
        <v/>
      </c>
      <c r="EG227" s="31" t="str">
        <f t="shared" si="355"/>
        <v/>
      </c>
      <c r="EH227" s="251" t="str">
        <f>IF($B227="","",$AO227*ABS($AF227-EE227)/Air!$M$8)</f>
        <v/>
      </c>
      <c r="EI227" s="31" t="str">
        <f t="shared" si="356"/>
        <v/>
      </c>
      <c r="EJ227" s="31" t="str">
        <f t="shared" si="357"/>
        <v/>
      </c>
      <c r="EK227" s="32" t="str">
        <f>IF($B227="","",(($AF227-EE227)/ABS($AF227-EE227))*Air!$D$14*EJ227/2*(($AF227-EE227)^2)*$AI227*$C227)</f>
        <v/>
      </c>
      <c r="EL227" s="32" t="str">
        <f>IF($B227="","",(-EE227/ABS(EE227))*Air!$D$14*EG227/8*(EE227^2)*$AM227*$C227)</f>
        <v/>
      </c>
      <c r="EM227" s="32" t="str">
        <f>IF($B227="","",$AK227*$C227*$E227*Air!$D$14*Air!$I$10)</f>
        <v/>
      </c>
      <c r="EN227" s="32" t="str">
        <f t="shared" si="397"/>
        <v/>
      </c>
      <c r="EO227" s="32" t="str">
        <f t="shared" si="358"/>
        <v/>
      </c>
      <c r="EP227" s="32" t="str">
        <f t="shared" si="398"/>
        <v/>
      </c>
      <c r="EQ227" s="254" t="str">
        <f t="shared" si="359"/>
        <v/>
      </c>
      <c r="ER227" s="243"/>
      <c r="ES227" s="243"/>
      <c r="ET227" s="32" t="str">
        <f t="shared" si="360"/>
        <v/>
      </c>
      <c r="EU227" s="243" t="str">
        <f t="shared" si="361"/>
        <v/>
      </c>
      <c r="EV227" s="243" t="str">
        <f>IF($B227="","",IF(EQ227="out",-(EU227*$I227*(2*ABS(ET227)/Air!$D$14)^0.5),(EU227*$I227*(2*ABS(ET227)/Air!$C$14)^0.5)))</f>
        <v/>
      </c>
      <c r="EW227" s="32" t="str">
        <f t="shared" si="362"/>
        <v/>
      </c>
      <c r="EX227" s="259" t="str">
        <f t="shared" si="399"/>
        <v/>
      </c>
    </row>
    <row r="228" spans="1:154" customFormat="1" x14ac:dyDescent="0.2">
      <c r="A228" s="61"/>
      <c r="B228" s="247"/>
      <c r="C228" s="247"/>
      <c r="D228" s="247"/>
      <c r="E228" s="247"/>
      <c r="F228" s="247"/>
      <c r="G228" s="239"/>
      <c r="H228" s="239"/>
      <c r="I228" s="239"/>
      <c r="J228" s="239"/>
      <c r="K228" s="239"/>
      <c r="L228" s="62"/>
      <c r="M228" s="247"/>
      <c r="N228" s="247"/>
      <c r="O228" s="63"/>
      <c r="P228" s="92" t="str">
        <f t="shared" si="363"/>
        <v/>
      </c>
      <c r="Q228" s="93" t="str">
        <f t="shared" si="316"/>
        <v/>
      </c>
      <c r="R228" s="99" t="str">
        <f t="shared" si="364"/>
        <v/>
      </c>
      <c r="S228" s="100" t="str">
        <f t="shared" si="365"/>
        <v/>
      </c>
      <c r="T228" s="95" t="str">
        <f t="shared" si="366"/>
        <v/>
      </c>
      <c r="U228" s="231"/>
      <c r="V228" s="124" t="str">
        <f t="shared" si="367"/>
        <v/>
      </c>
      <c r="W228" s="125" t="str">
        <f t="shared" si="311"/>
        <v/>
      </c>
      <c r="X228" s="126" t="str">
        <f t="shared" si="368"/>
        <v/>
      </c>
      <c r="Y228" s="126" t="str">
        <f>IF($B228="","",VLOOKUP(X228,Depth!$A$4:$B$1004,2,1))</f>
        <v/>
      </c>
      <c r="Z228" s="127" t="str">
        <f t="shared" si="312"/>
        <v/>
      </c>
      <c r="AA228" s="128" t="str">
        <f t="shared" si="313"/>
        <v/>
      </c>
      <c r="AB228" s="129" t="str">
        <f t="shared" si="369"/>
        <v/>
      </c>
      <c r="AC228" s="129" t="str">
        <f t="shared" si="314"/>
        <v/>
      </c>
      <c r="AD228" s="31" t="str">
        <f t="shared" si="370"/>
        <v/>
      </c>
      <c r="AE228" s="128" t="str">
        <f t="shared" si="371"/>
        <v/>
      </c>
      <c r="AF228" s="130" t="str">
        <f t="shared" si="372"/>
        <v/>
      </c>
      <c r="AG228" s="122" t="str">
        <f t="shared" si="373"/>
        <v/>
      </c>
      <c r="AH228" s="131" t="str">
        <f t="shared" si="315"/>
        <v/>
      </c>
      <c r="AI228" s="132" t="str">
        <f t="shared" si="374"/>
        <v/>
      </c>
      <c r="AJ228" s="128"/>
      <c r="AK228" s="159" t="str">
        <f t="shared" si="375"/>
        <v/>
      </c>
      <c r="AL228" s="128" t="str">
        <f t="shared" si="376"/>
        <v/>
      </c>
      <c r="AM228" s="128" t="str">
        <f t="shared" si="377"/>
        <v/>
      </c>
      <c r="AN228" s="128" t="str">
        <f t="shared" si="378"/>
        <v/>
      </c>
      <c r="AO228" s="128" t="str">
        <f t="shared" si="317"/>
        <v/>
      </c>
      <c r="AP228" s="160" t="str">
        <f t="shared" si="379"/>
        <v/>
      </c>
      <c r="AQ228" s="31"/>
      <c r="AR228" s="174" t="str">
        <f>IF($B228="","",Air!$C$17*((J228-K228)/10)^Air!$C$28)</f>
        <v/>
      </c>
      <c r="AS228" s="36" t="str">
        <f>IF($B228="","",IF(E$8=B228,E$7,Air!$C$14/2*AR228^2))</f>
        <v/>
      </c>
      <c r="AT228" s="32" t="str">
        <f t="shared" si="380"/>
        <v/>
      </c>
      <c r="AU228" s="32" t="str">
        <f t="shared" si="381"/>
        <v/>
      </c>
      <c r="AV228" s="32" t="str">
        <f>IF($B228="","",Air!$I$11-AU228*Air!$C$14*Air!$I$10-AS228)</f>
        <v/>
      </c>
      <c r="AW228" s="175" t="str">
        <f t="shared" si="382"/>
        <v/>
      </c>
      <c r="AX228" s="175" t="str">
        <f>IF($B228="","",AW228*Air!$C$14*Air!$I$10)</f>
        <v/>
      </c>
      <c r="AY228" s="176" t="str">
        <f>IF($B228="","",AW228*Air!$D$14*Air!$I$10)</f>
        <v/>
      </c>
      <c r="AZ228" s="62"/>
      <c r="BA228" s="250" t="str">
        <f t="shared" si="318"/>
        <v/>
      </c>
      <c r="BB228" s="128" t="str">
        <f t="shared" si="383"/>
        <v/>
      </c>
      <c r="BC228" s="31" t="str">
        <f t="shared" si="384"/>
        <v/>
      </c>
      <c r="BD228" s="251" t="str">
        <f>IF($B228="","",$AO228*ABS(BC228)/Air!$M$8)</f>
        <v/>
      </c>
      <c r="BE228" s="31" t="str">
        <f t="shared" si="319"/>
        <v/>
      </c>
      <c r="BF228" s="251" t="str">
        <f>IF($B228="","",$AO228*ABS($AF228-BC228)/Air!$M$8)</f>
        <v/>
      </c>
      <c r="BG228" s="31" t="str">
        <f t="shared" si="320"/>
        <v/>
      </c>
      <c r="BH228" s="252" t="str">
        <f t="shared" si="321"/>
        <v/>
      </c>
      <c r="BI228" s="32" t="str">
        <f>IF($B228="","",(($AF228-BC228)/ABS($AF228-BC228))*Air!$D$14*BH228/2*(($AF228-BC228)^2)*$AI228*$C228)</f>
        <v/>
      </c>
      <c r="BJ228" s="32" t="str">
        <f>IF($B228="","",(-BC228/ABS(BC228))*Air!$D$14*BE228/8*(BC228^2)*$AM228*$C228)</f>
        <v/>
      </c>
      <c r="BK228" s="32" t="str">
        <f>IF($B228="","",$AK228*$C228*$E228*Air!$D$14*Air!$I$10)</f>
        <v/>
      </c>
      <c r="BL228" s="32" t="str">
        <f t="shared" si="385"/>
        <v/>
      </c>
      <c r="BM228" s="32" t="str">
        <f t="shared" si="322"/>
        <v/>
      </c>
      <c r="BN228" s="32" t="str">
        <f t="shared" si="386"/>
        <v/>
      </c>
      <c r="BO228" s="254" t="str">
        <f t="shared" si="323"/>
        <v/>
      </c>
      <c r="BP228" s="243"/>
      <c r="BQ228" s="243"/>
      <c r="BR228" s="32" t="str">
        <f t="shared" si="324"/>
        <v/>
      </c>
      <c r="BS228" s="243" t="str">
        <f t="shared" si="325"/>
        <v/>
      </c>
      <c r="BT228" s="243" t="str">
        <f>IF($B228="","",IF(BO228="out",-(BS228*$I228*(2*ABS(BR228)/Air!$D$14)^0.5),(BS228*$I228*(2*ABS(BR228)/Air!$C$14)^0.5)))</f>
        <v/>
      </c>
      <c r="BU228" s="32" t="str">
        <f t="shared" si="326"/>
        <v/>
      </c>
      <c r="BV228" s="217" t="str">
        <f t="shared" si="387"/>
        <v/>
      </c>
      <c r="BW228" s="31" t="str">
        <f t="shared" si="327"/>
        <v/>
      </c>
      <c r="BX228" s="251" t="str">
        <f>IF($B228="","",$AO228*ABS(BW228)/Air!$M$8)</f>
        <v/>
      </c>
      <c r="BY228" s="31" t="str">
        <f t="shared" si="328"/>
        <v/>
      </c>
      <c r="BZ228" s="251" t="str">
        <f>IF($B228="","",$AO228*ABS($AF228-BW228)/Air!$M$8)</f>
        <v/>
      </c>
      <c r="CA228" s="31" t="str">
        <f t="shared" si="329"/>
        <v/>
      </c>
      <c r="CB228" s="31" t="str">
        <f t="shared" si="330"/>
        <v/>
      </c>
      <c r="CC228" s="32" t="str">
        <f>IF($B228="","",(($AF228-BW228)/ABS($AF228-BW228))*Air!$D$14*CB228/2*(($AF228-BW228)^2)*$AI228*$C228)</f>
        <v/>
      </c>
      <c r="CD228" s="32" t="str">
        <f>IF($B228="","",(-BW228/ABS(BW228))*Air!$D$14*BY228/8*(BW228^2)*$AM228*$C228)</f>
        <v/>
      </c>
      <c r="CE228" s="32" t="str">
        <f>IF($B228="","",$AK228*$C228*$E228*Air!$D$14*Air!$I$10)</f>
        <v/>
      </c>
      <c r="CF228" s="32" t="str">
        <f t="shared" si="388"/>
        <v/>
      </c>
      <c r="CG228" s="32" t="str">
        <f t="shared" si="331"/>
        <v/>
      </c>
      <c r="CH228" s="32" t="str">
        <f t="shared" si="389"/>
        <v/>
      </c>
      <c r="CI228" s="254" t="str">
        <f t="shared" si="332"/>
        <v/>
      </c>
      <c r="CJ228" s="243"/>
      <c r="CK228" s="243"/>
      <c r="CL228" s="32" t="str">
        <f t="shared" si="333"/>
        <v/>
      </c>
      <c r="CM228" s="243" t="str">
        <f t="shared" si="334"/>
        <v/>
      </c>
      <c r="CN228" s="243" t="str">
        <f>IF($B228="","",IF(CI228="out",-(CM228*$I228*(2*ABS(CL228)/Air!$D$14)^0.5),(CM228*$I228*(2*ABS(CL228)/Air!$C$14)^0.5)))</f>
        <v/>
      </c>
      <c r="CO228" s="32" t="str">
        <f t="shared" si="335"/>
        <v/>
      </c>
      <c r="CP228" s="217" t="str">
        <f t="shared" si="390"/>
        <v/>
      </c>
      <c r="CQ228" s="31" t="str">
        <f t="shared" si="336"/>
        <v/>
      </c>
      <c r="CR228" s="251" t="str">
        <f>IF($B228="","",$AO228*ABS(CQ228)/Air!$M$8)</f>
        <v/>
      </c>
      <c r="CS228" s="31" t="str">
        <f t="shared" si="337"/>
        <v/>
      </c>
      <c r="CT228" s="251" t="str">
        <f>IF($B228="","",$AO228*ABS($AF228-CQ228)/Air!$M$8)</f>
        <v/>
      </c>
      <c r="CU228" s="31" t="str">
        <f t="shared" si="338"/>
        <v/>
      </c>
      <c r="CV228" s="31" t="str">
        <f t="shared" si="339"/>
        <v/>
      </c>
      <c r="CW228" s="32" t="str">
        <f>IF($B228="","",(($AF228-CQ228)/ABS($AF228-CQ228))*Air!$D$14*CV228/2*(($AF228-CQ228)^2)*$AI228*$C228)</f>
        <v/>
      </c>
      <c r="CX228" s="32" t="str">
        <f>IF($B228="","",(-CQ228/ABS(CQ228))*Air!$D$14*CS228/8*(CQ228^2)*$AM228*$C228)</f>
        <v/>
      </c>
      <c r="CY228" s="32" t="str">
        <f>IF($B228="","",$AK228*$C228*$E228*Air!$D$14*Air!$I$10)</f>
        <v/>
      </c>
      <c r="CZ228" s="32" t="str">
        <f t="shared" si="391"/>
        <v/>
      </c>
      <c r="DA228" s="32" t="str">
        <f t="shared" si="340"/>
        <v/>
      </c>
      <c r="DB228" s="32" t="str">
        <f t="shared" si="392"/>
        <v/>
      </c>
      <c r="DC228" s="254" t="str">
        <f t="shared" si="341"/>
        <v/>
      </c>
      <c r="DD228" s="243"/>
      <c r="DE228" s="243"/>
      <c r="DF228" s="32" t="str">
        <f t="shared" si="342"/>
        <v/>
      </c>
      <c r="DG228" s="243" t="str">
        <f t="shared" si="343"/>
        <v/>
      </c>
      <c r="DH228" s="243" t="str">
        <f>IF($B228="","",IF(DC228="out",-(DG228*$I228*(2*ABS(DF228)/Air!$D$14)^0.5),(DG228*$I228*(2*ABS(DF228)/Air!$C$14)^0.5)))</f>
        <v/>
      </c>
      <c r="DI228" s="32" t="str">
        <f t="shared" si="344"/>
        <v/>
      </c>
      <c r="DJ228" s="217" t="str">
        <f t="shared" si="393"/>
        <v/>
      </c>
      <c r="DK228" s="31" t="str">
        <f t="shared" si="345"/>
        <v/>
      </c>
      <c r="DL228" s="251" t="str">
        <f>IF($B228="","",$AO228*ABS(DK228)/Air!$M$8)</f>
        <v/>
      </c>
      <c r="DM228" s="31" t="str">
        <f t="shared" si="346"/>
        <v/>
      </c>
      <c r="DN228" s="251" t="str">
        <f>IF($B228="","",$AO228*ABS($AF228-DK228)/Air!$M$8)</f>
        <v/>
      </c>
      <c r="DO228" s="31" t="str">
        <f t="shared" si="347"/>
        <v/>
      </c>
      <c r="DP228" s="31" t="str">
        <f t="shared" si="348"/>
        <v/>
      </c>
      <c r="DQ228" s="32" t="str">
        <f>IF($B228="","",(($AF228-DK228)/ABS($AF228-DK228))*Air!$D$14*DP228/2*(($AF228-DK228)^2)*$AI228*$C228)</f>
        <v/>
      </c>
      <c r="DR228" s="32" t="str">
        <f>IF($B228="","",(-DK228/ABS(DK228))*Air!$D$14*DM228/8*(DK228^2)*$AM228*$C228)</f>
        <v/>
      </c>
      <c r="DS228" s="32" t="str">
        <f>IF($B228="","",$AK228*$C228*$E228*Air!$D$14*Air!$I$10)</f>
        <v/>
      </c>
      <c r="DT228" s="32" t="str">
        <f t="shared" si="394"/>
        <v/>
      </c>
      <c r="DU228" s="32" t="str">
        <f t="shared" si="349"/>
        <v/>
      </c>
      <c r="DV228" s="32" t="str">
        <f t="shared" si="395"/>
        <v/>
      </c>
      <c r="DW228" s="254" t="str">
        <f t="shared" si="350"/>
        <v/>
      </c>
      <c r="DX228" s="243"/>
      <c r="DY228" s="243"/>
      <c r="DZ228" s="32" t="str">
        <f t="shared" si="351"/>
        <v/>
      </c>
      <c r="EA228" s="243" t="str">
        <f t="shared" si="352"/>
        <v/>
      </c>
      <c r="EB228" s="243" t="str">
        <f>IF($B228="","",IF(DW228="out",-(EA228*$I228*(2*ABS(DZ228)/Air!$D$14)^0.5),(EA228*$I228*(2*ABS(DZ228)/Air!$C$14)^0.5)))</f>
        <v/>
      </c>
      <c r="EC228" s="32" t="str">
        <f t="shared" si="353"/>
        <v/>
      </c>
      <c r="ED228" s="217" t="str">
        <f t="shared" si="396"/>
        <v/>
      </c>
      <c r="EE228" s="31" t="str">
        <f t="shared" si="354"/>
        <v/>
      </c>
      <c r="EF228" s="251" t="str">
        <f>IF($B228="","",$AO228*ABS(EE228)/Air!$M$8)</f>
        <v/>
      </c>
      <c r="EG228" s="31" t="str">
        <f t="shared" si="355"/>
        <v/>
      </c>
      <c r="EH228" s="251" t="str">
        <f>IF($B228="","",$AO228*ABS($AF228-EE228)/Air!$M$8)</f>
        <v/>
      </c>
      <c r="EI228" s="31" t="str">
        <f t="shared" si="356"/>
        <v/>
      </c>
      <c r="EJ228" s="31" t="str">
        <f t="shared" si="357"/>
        <v/>
      </c>
      <c r="EK228" s="32" t="str">
        <f>IF($B228="","",(($AF228-EE228)/ABS($AF228-EE228))*Air!$D$14*EJ228/2*(($AF228-EE228)^2)*$AI228*$C228)</f>
        <v/>
      </c>
      <c r="EL228" s="32" t="str">
        <f>IF($B228="","",(-EE228/ABS(EE228))*Air!$D$14*EG228/8*(EE228^2)*$AM228*$C228)</f>
        <v/>
      </c>
      <c r="EM228" s="32" t="str">
        <f>IF($B228="","",$AK228*$C228*$E228*Air!$D$14*Air!$I$10)</f>
        <v/>
      </c>
      <c r="EN228" s="32" t="str">
        <f t="shared" si="397"/>
        <v/>
      </c>
      <c r="EO228" s="32" t="str">
        <f t="shared" si="358"/>
        <v/>
      </c>
      <c r="EP228" s="32" t="str">
        <f t="shared" si="398"/>
        <v/>
      </c>
      <c r="EQ228" s="254" t="str">
        <f t="shared" si="359"/>
        <v/>
      </c>
      <c r="ER228" s="243"/>
      <c r="ES228" s="243"/>
      <c r="ET228" s="32" t="str">
        <f t="shared" si="360"/>
        <v/>
      </c>
      <c r="EU228" s="243" t="str">
        <f t="shared" si="361"/>
        <v/>
      </c>
      <c r="EV228" s="243" t="str">
        <f>IF($B228="","",IF(EQ228="out",-(EU228*$I228*(2*ABS(ET228)/Air!$D$14)^0.5),(EU228*$I228*(2*ABS(ET228)/Air!$C$14)^0.5)))</f>
        <v/>
      </c>
      <c r="EW228" s="32" t="str">
        <f t="shared" si="362"/>
        <v/>
      </c>
      <c r="EX228" s="259" t="str">
        <f t="shared" si="399"/>
        <v/>
      </c>
    </row>
    <row r="229" spans="1:154" customFormat="1" x14ac:dyDescent="0.2">
      <c r="A229" s="61"/>
      <c r="B229" s="247"/>
      <c r="C229" s="247"/>
      <c r="D229" s="247"/>
      <c r="E229" s="247"/>
      <c r="F229" s="247"/>
      <c r="G229" s="239"/>
      <c r="H229" s="239"/>
      <c r="I229" s="239"/>
      <c r="J229" s="239"/>
      <c r="K229" s="239"/>
      <c r="L229" s="62"/>
      <c r="M229" s="247"/>
      <c r="N229" s="247"/>
      <c r="O229" s="63"/>
      <c r="P229" s="92" t="str">
        <f t="shared" si="363"/>
        <v/>
      </c>
      <c r="Q229" s="93" t="str">
        <f t="shared" si="316"/>
        <v/>
      </c>
      <c r="R229" s="99" t="str">
        <f t="shared" si="364"/>
        <v/>
      </c>
      <c r="S229" s="100" t="str">
        <f t="shared" si="365"/>
        <v/>
      </c>
      <c r="T229" s="95" t="str">
        <f t="shared" si="366"/>
        <v/>
      </c>
      <c r="U229" s="231"/>
      <c r="V229" s="124" t="str">
        <f t="shared" si="367"/>
        <v/>
      </c>
      <c r="W229" s="125" t="str">
        <f t="shared" si="311"/>
        <v/>
      </c>
      <c r="X229" s="126" t="str">
        <f t="shared" si="368"/>
        <v/>
      </c>
      <c r="Y229" s="126" t="str">
        <f>IF($B229="","",VLOOKUP(X229,Depth!$A$4:$B$1004,2,1))</f>
        <v/>
      </c>
      <c r="Z229" s="127" t="str">
        <f t="shared" si="312"/>
        <v/>
      </c>
      <c r="AA229" s="128" t="str">
        <f t="shared" si="313"/>
        <v/>
      </c>
      <c r="AB229" s="129" t="str">
        <f t="shared" si="369"/>
        <v/>
      </c>
      <c r="AC229" s="129" t="str">
        <f t="shared" si="314"/>
        <v/>
      </c>
      <c r="AD229" s="31" t="str">
        <f t="shared" si="370"/>
        <v/>
      </c>
      <c r="AE229" s="128" t="str">
        <f t="shared" si="371"/>
        <v/>
      </c>
      <c r="AF229" s="130" t="str">
        <f t="shared" si="372"/>
        <v/>
      </c>
      <c r="AG229" s="122" t="str">
        <f t="shared" si="373"/>
        <v/>
      </c>
      <c r="AH229" s="131" t="str">
        <f t="shared" si="315"/>
        <v/>
      </c>
      <c r="AI229" s="132" t="str">
        <f t="shared" si="374"/>
        <v/>
      </c>
      <c r="AJ229" s="128"/>
      <c r="AK229" s="159" t="str">
        <f t="shared" si="375"/>
        <v/>
      </c>
      <c r="AL229" s="128" t="str">
        <f t="shared" si="376"/>
        <v/>
      </c>
      <c r="AM229" s="128" t="str">
        <f t="shared" si="377"/>
        <v/>
      </c>
      <c r="AN229" s="128" t="str">
        <f t="shared" si="378"/>
        <v/>
      </c>
      <c r="AO229" s="128" t="str">
        <f t="shared" si="317"/>
        <v/>
      </c>
      <c r="AP229" s="160" t="str">
        <f t="shared" si="379"/>
        <v/>
      </c>
      <c r="AQ229" s="31"/>
      <c r="AR229" s="174" t="str">
        <f>IF($B229="","",Air!$C$17*((J229-K229)/10)^Air!$C$28)</f>
        <v/>
      </c>
      <c r="AS229" s="36" t="str">
        <f>IF($B229="","",IF(E$8=B229,E$7,Air!$C$14/2*AR229^2))</f>
        <v/>
      </c>
      <c r="AT229" s="32" t="str">
        <f t="shared" si="380"/>
        <v/>
      </c>
      <c r="AU229" s="32" t="str">
        <f t="shared" si="381"/>
        <v/>
      </c>
      <c r="AV229" s="32" t="str">
        <f>IF($B229="","",Air!$I$11-AU229*Air!$C$14*Air!$I$10-AS229)</f>
        <v/>
      </c>
      <c r="AW229" s="175" t="str">
        <f t="shared" si="382"/>
        <v/>
      </c>
      <c r="AX229" s="175" t="str">
        <f>IF($B229="","",AW229*Air!$C$14*Air!$I$10)</f>
        <v/>
      </c>
      <c r="AY229" s="176" t="str">
        <f>IF($B229="","",AW229*Air!$D$14*Air!$I$10)</f>
        <v/>
      </c>
      <c r="AZ229" s="62"/>
      <c r="BA229" s="250" t="str">
        <f t="shared" si="318"/>
        <v/>
      </c>
      <c r="BB229" s="128" t="str">
        <f t="shared" si="383"/>
        <v/>
      </c>
      <c r="BC229" s="31" t="str">
        <f t="shared" si="384"/>
        <v/>
      </c>
      <c r="BD229" s="251" t="str">
        <f>IF($B229="","",$AO229*ABS(BC229)/Air!$M$8)</f>
        <v/>
      </c>
      <c r="BE229" s="31" t="str">
        <f t="shared" si="319"/>
        <v/>
      </c>
      <c r="BF229" s="251" t="str">
        <f>IF($B229="","",$AO229*ABS($AF229-BC229)/Air!$M$8)</f>
        <v/>
      </c>
      <c r="BG229" s="31" t="str">
        <f t="shared" si="320"/>
        <v/>
      </c>
      <c r="BH229" s="252" t="str">
        <f t="shared" si="321"/>
        <v/>
      </c>
      <c r="BI229" s="32" t="str">
        <f>IF($B229="","",(($AF229-BC229)/ABS($AF229-BC229))*Air!$D$14*BH229/2*(($AF229-BC229)^2)*$AI229*$C229)</f>
        <v/>
      </c>
      <c r="BJ229" s="32" t="str">
        <f>IF($B229="","",(-BC229/ABS(BC229))*Air!$D$14*BE229/8*(BC229^2)*$AM229*$C229)</f>
        <v/>
      </c>
      <c r="BK229" s="32" t="str">
        <f>IF($B229="","",$AK229*$C229*$E229*Air!$D$14*Air!$I$10)</f>
        <v/>
      </c>
      <c r="BL229" s="32" t="str">
        <f t="shared" si="385"/>
        <v/>
      </c>
      <c r="BM229" s="32" t="str">
        <f t="shared" si="322"/>
        <v/>
      </c>
      <c r="BN229" s="32" t="str">
        <f t="shared" si="386"/>
        <v/>
      </c>
      <c r="BO229" s="254" t="str">
        <f t="shared" si="323"/>
        <v/>
      </c>
      <c r="BP229" s="243"/>
      <c r="BQ229" s="243"/>
      <c r="BR229" s="32" t="str">
        <f t="shared" si="324"/>
        <v/>
      </c>
      <c r="BS229" s="243" t="str">
        <f t="shared" si="325"/>
        <v/>
      </c>
      <c r="BT229" s="243" t="str">
        <f>IF($B229="","",IF(BO229="out",-(BS229*$I229*(2*ABS(BR229)/Air!$D$14)^0.5),(BS229*$I229*(2*ABS(BR229)/Air!$C$14)^0.5)))</f>
        <v/>
      </c>
      <c r="BU229" s="32" t="str">
        <f t="shared" si="326"/>
        <v/>
      </c>
      <c r="BV229" s="217" t="str">
        <f t="shared" si="387"/>
        <v/>
      </c>
      <c r="BW229" s="31" t="str">
        <f t="shared" si="327"/>
        <v/>
      </c>
      <c r="BX229" s="251" t="str">
        <f>IF($B229="","",$AO229*ABS(BW229)/Air!$M$8)</f>
        <v/>
      </c>
      <c r="BY229" s="31" t="str">
        <f t="shared" si="328"/>
        <v/>
      </c>
      <c r="BZ229" s="251" t="str">
        <f>IF($B229="","",$AO229*ABS($AF229-BW229)/Air!$M$8)</f>
        <v/>
      </c>
      <c r="CA229" s="31" t="str">
        <f t="shared" si="329"/>
        <v/>
      </c>
      <c r="CB229" s="31" t="str">
        <f t="shared" si="330"/>
        <v/>
      </c>
      <c r="CC229" s="32" t="str">
        <f>IF($B229="","",(($AF229-BW229)/ABS($AF229-BW229))*Air!$D$14*CB229/2*(($AF229-BW229)^2)*$AI229*$C229)</f>
        <v/>
      </c>
      <c r="CD229" s="32" t="str">
        <f>IF($B229="","",(-BW229/ABS(BW229))*Air!$D$14*BY229/8*(BW229^2)*$AM229*$C229)</f>
        <v/>
      </c>
      <c r="CE229" s="32" t="str">
        <f>IF($B229="","",$AK229*$C229*$E229*Air!$D$14*Air!$I$10)</f>
        <v/>
      </c>
      <c r="CF229" s="32" t="str">
        <f t="shared" si="388"/>
        <v/>
      </c>
      <c r="CG229" s="32" t="str">
        <f t="shared" si="331"/>
        <v/>
      </c>
      <c r="CH229" s="32" t="str">
        <f t="shared" si="389"/>
        <v/>
      </c>
      <c r="CI229" s="254" t="str">
        <f t="shared" si="332"/>
        <v/>
      </c>
      <c r="CJ229" s="243"/>
      <c r="CK229" s="243"/>
      <c r="CL229" s="32" t="str">
        <f t="shared" si="333"/>
        <v/>
      </c>
      <c r="CM229" s="243" t="str">
        <f t="shared" si="334"/>
        <v/>
      </c>
      <c r="CN229" s="243" t="str">
        <f>IF($B229="","",IF(CI229="out",-(CM229*$I229*(2*ABS(CL229)/Air!$D$14)^0.5),(CM229*$I229*(2*ABS(CL229)/Air!$C$14)^0.5)))</f>
        <v/>
      </c>
      <c r="CO229" s="32" t="str">
        <f t="shared" si="335"/>
        <v/>
      </c>
      <c r="CP229" s="217" t="str">
        <f t="shared" si="390"/>
        <v/>
      </c>
      <c r="CQ229" s="31" t="str">
        <f t="shared" si="336"/>
        <v/>
      </c>
      <c r="CR229" s="251" t="str">
        <f>IF($B229="","",$AO229*ABS(CQ229)/Air!$M$8)</f>
        <v/>
      </c>
      <c r="CS229" s="31" t="str">
        <f t="shared" si="337"/>
        <v/>
      </c>
      <c r="CT229" s="251" t="str">
        <f>IF($B229="","",$AO229*ABS($AF229-CQ229)/Air!$M$8)</f>
        <v/>
      </c>
      <c r="CU229" s="31" t="str">
        <f t="shared" si="338"/>
        <v/>
      </c>
      <c r="CV229" s="31" t="str">
        <f t="shared" si="339"/>
        <v/>
      </c>
      <c r="CW229" s="32" t="str">
        <f>IF($B229="","",(($AF229-CQ229)/ABS($AF229-CQ229))*Air!$D$14*CV229/2*(($AF229-CQ229)^2)*$AI229*$C229)</f>
        <v/>
      </c>
      <c r="CX229" s="32" t="str">
        <f>IF($B229="","",(-CQ229/ABS(CQ229))*Air!$D$14*CS229/8*(CQ229^2)*$AM229*$C229)</f>
        <v/>
      </c>
      <c r="CY229" s="32" t="str">
        <f>IF($B229="","",$AK229*$C229*$E229*Air!$D$14*Air!$I$10)</f>
        <v/>
      </c>
      <c r="CZ229" s="32" t="str">
        <f t="shared" si="391"/>
        <v/>
      </c>
      <c r="DA229" s="32" t="str">
        <f t="shared" si="340"/>
        <v/>
      </c>
      <c r="DB229" s="32" t="str">
        <f t="shared" si="392"/>
        <v/>
      </c>
      <c r="DC229" s="254" t="str">
        <f t="shared" si="341"/>
        <v/>
      </c>
      <c r="DD229" s="243"/>
      <c r="DE229" s="243"/>
      <c r="DF229" s="32" t="str">
        <f t="shared" si="342"/>
        <v/>
      </c>
      <c r="DG229" s="243" t="str">
        <f t="shared" si="343"/>
        <v/>
      </c>
      <c r="DH229" s="243" t="str">
        <f>IF($B229="","",IF(DC229="out",-(DG229*$I229*(2*ABS(DF229)/Air!$D$14)^0.5),(DG229*$I229*(2*ABS(DF229)/Air!$C$14)^0.5)))</f>
        <v/>
      </c>
      <c r="DI229" s="32" t="str">
        <f t="shared" si="344"/>
        <v/>
      </c>
      <c r="DJ229" s="217" t="str">
        <f t="shared" si="393"/>
        <v/>
      </c>
      <c r="DK229" s="31" t="str">
        <f t="shared" si="345"/>
        <v/>
      </c>
      <c r="DL229" s="251" t="str">
        <f>IF($B229="","",$AO229*ABS(DK229)/Air!$M$8)</f>
        <v/>
      </c>
      <c r="DM229" s="31" t="str">
        <f t="shared" si="346"/>
        <v/>
      </c>
      <c r="DN229" s="251" t="str">
        <f>IF($B229="","",$AO229*ABS($AF229-DK229)/Air!$M$8)</f>
        <v/>
      </c>
      <c r="DO229" s="31" t="str">
        <f t="shared" si="347"/>
        <v/>
      </c>
      <c r="DP229" s="31" t="str">
        <f t="shared" si="348"/>
        <v/>
      </c>
      <c r="DQ229" s="32" t="str">
        <f>IF($B229="","",(($AF229-DK229)/ABS($AF229-DK229))*Air!$D$14*DP229/2*(($AF229-DK229)^2)*$AI229*$C229)</f>
        <v/>
      </c>
      <c r="DR229" s="32" t="str">
        <f>IF($B229="","",(-DK229/ABS(DK229))*Air!$D$14*DM229/8*(DK229^2)*$AM229*$C229)</f>
        <v/>
      </c>
      <c r="DS229" s="32" t="str">
        <f>IF($B229="","",$AK229*$C229*$E229*Air!$D$14*Air!$I$10)</f>
        <v/>
      </c>
      <c r="DT229" s="32" t="str">
        <f t="shared" si="394"/>
        <v/>
      </c>
      <c r="DU229" s="32" t="str">
        <f t="shared" si="349"/>
        <v/>
      </c>
      <c r="DV229" s="32" t="str">
        <f t="shared" si="395"/>
        <v/>
      </c>
      <c r="DW229" s="254" t="str">
        <f t="shared" si="350"/>
        <v/>
      </c>
      <c r="DX229" s="243"/>
      <c r="DY229" s="243"/>
      <c r="DZ229" s="32" t="str">
        <f t="shared" si="351"/>
        <v/>
      </c>
      <c r="EA229" s="243" t="str">
        <f t="shared" si="352"/>
        <v/>
      </c>
      <c r="EB229" s="243" t="str">
        <f>IF($B229="","",IF(DW229="out",-(EA229*$I229*(2*ABS(DZ229)/Air!$D$14)^0.5),(EA229*$I229*(2*ABS(DZ229)/Air!$C$14)^0.5)))</f>
        <v/>
      </c>
      <c r="EC229" s="32" t="str">
        <f t="shared" si="353"/>
        <v/>
      </c>
      <c r="ED229" s="217" t="str">
        <f t="shared" si="396"/>
        <v/>
      </c>
      <c r="EE229" s="31" t="str">
        <f t="shared" si="354"/>
        <v/>
      </c>
      <c r="EF229" s="251" t="str">
        <f>IF($B229="","",$AO229*ABS(EE229)/Air!$M$8)</f>
        <v/>
      </c>
      <c r="EG229" s="31" t="str">
        <f t="shared" si="355"/>
        <v/>
      </c>
      <c r="EH229" s="251" t="str">
        <f>IF($B229="","",$AO229*ABS($AF229-EE229)/Air!$M$8)</f>
        <v/>
      </c>
      <c r="EI229" s="31" t="str">
        <f t="shared" si="356"/>
        <v/>
      </c>
      <c r="EJ229" s="31" t="str">
        <f t="shared" si="357"/>
        <v/>
      </c>
      <c r="EK229" s="32" t="str">
        <f>IF($B229="","",(($AF229-EE229)/ABS($AF229-EE229))*Air!$D$14*EJ229/2*(($AF229-EE229)^2)*$AI229*$C229)</f>
        <v/>
      </c>
      <c r="EL229" s="32" t="str">
        <f>IF($B229="","",(-EE229/ABS(EE229))*Air!$D$14*EG229/8*(EE229^2)*$AM229*$C229)</f>
        <v/>
      </c>
      <c r="EM229" s="32" t="str">
        <f>IF($B229="","",$AK229*$C229*$E229*Air!$D$14*Air!$I$10)</f>
        <v/>
      </c>
      <c r="EN229" s="32" t="str">
        <f t="shared" si="397"/>
        <v/>
      </c>
      <c r="EO229" s="32" t="str">
        <f t="shared" si="358"/>
        <v/>
      </c>
      <c r="EP229" s="32" t="str">
        <f t="shared" si="398"/>
        <v/>
      </c>
      <c r="EQ229" s="254" t="str">
        <f t="shared" si="359"/>
        <v/>
      </c>
      <c r="ER229" s="243"/>
      <c r="ES229" s="243"/>
      <c r="ET229" s="32" t="str">
        <f t="shared" si="360"/>
        <v/>
      </c>
      <c r="EU229" s="243" t="str">
        <f t="shared" si="361"/>
        <v/>
      </c>
      <c r="EV229" s="243" t="str">
        <f>IF($B229="","",IF(EQ229="out",-(EU229*$I229*(2*ABS(ET229)/Air!$D$14)^0.5),(EU229*$I229*(2*ABS(ET229)/Air!$C$14)^0.5)))</f>
        <v/>
      </c>
      <c r="EW229" s="32" t="str">
        <f t="shared" si="362"/>
        <v/>
      </c>
      <c r="EX229" s="259" t="str">
        <f t="shared" si="399"/>
        <v/>
      </c>
    </row>
    <row r="230" spans="1:154" customFormat="1" x14ac:dyDescent="0.2">
      <c r="A230" s="61"/>
      <c r="B230" s="247"/>
      <c r="C230" s="247"/>
      <c r="D230" s="247"/>
      <c r="E230" s="247"/>
      <c r="F230" s="247"/>
      <c r="G230" s="239"/>
      <c r="H230" s="239"/>
      <c r="I230" s="239"/>
      <c r="J230" s="239"/>
      <c r="K230" s="239"/>
      <c r="L230" s="62"/>
      <c r="M230" s="247"/>
      <c r="N230" s="247"/>
      <c r="O230" s="63"/>
      <c r="P230" s="92" t="str">
        <f t="shared" si="363"/>
        <v/>
      </c>
      <c r="Q230" s="93" t="str">
        <f t="shared" si="316"/>
        <v/>
      </c>
      <c r="R230" s="99" t="str">
        <f t="shared" si="364"/>
        <v/>
      </c>
      <c r="S230" s="100" t="str">
        <f t="shared" si="365"/>
        <v/>
      </c>
      <c r="T230" s="95" t="str">
        <f t="shared" si="366"/>
        <v/>
      </c>
      <c r="U230" s="231"/>
      <c r="V230" s="124" t="str">
        <f t="shared" si="367"/>
        <v/>
      </c>
      <c r="W230" s="125" t="str">
        <f t="shared" si="311"/>
        <v/>
      </c>
      <c r="X230" s="126" t="str">
        <f t="shared" si="368"/>
        <v/>
      </c>
      <c r="Y230" s="126" t="str">
        <f>IF($B230="","",VLOOKUP(X230,Depth!$A$4:$B$1004,2,1))</f>
        <v/>
      </c>
      <c r="Z230" s="127" t="str">
        <f t="shared" si="312"/>
        <v/>
      </c>
      <c r="AA230" s="128" t="str">
        <f t="shared" si="313"/>
        <v/>
      </c>
      <c r="AB230" s="129" t="str">
        <f t="shared" si="369"/>
        <v/>
      </c>
      <c r="AC230" s="129" t="str">
        <f t="shared" si="314"/>
        <v/>
      </c>
      <c r="AD230" s="31" t="str">
        <f t="shared" si="370"/>
        <v/>
      </c>
      <c r="AE230" s="128" t="str">
        <f t="shared" si="371"/>
        <v/>
      </c>
      <c r="AF230" s="130" t="str">
        <f t="shared" si="372"/>
        <v/>
      </c>
      <c r="AG230" s="122" t="str">
        <f t="shared" si="373"/>
        <v/>
      </c>
      <c r="AH230" s="131" t="str">
        <f t="shared" si="315"/>
        <v/>
      </c>
      <c r="AI230" s="132" t="str">
        <f t="shared" si="374"/>
        <v/>
      </c>
      <c r="AJ230" s="128"/>
      <c r="AK230" s="159" t="str">
        <f t="shared" si="375"/>
        <v/>
      </c>
      <c r="AL230" s="128" t="str">
        <f t="shared" si="376"/>
        <v/>
      </c>
      <c r="AM230" s="128" t="str">
        <f t="shared" si="377"/>
        <v/>
      </c>
      <c r="AN230" s="128" t="str">
        <f t="shared" si="378"/>
        <v/>
      </c>
      <c r="AO230" s="128" t="str">
        <f t="shared" si="317"/>
        <v/>
      </c>
      <c r="AP230" s="160" t="str">
        <f t="shared" si="379"/>
        <v/>
      </c>
      <c r="AQ230" s="31"/>
      <c r="AR230" s="174" t="str">
        <f>IF($B230="","",Air!$C$17*((J230-K230)/10)^Air!$C$28)</f>
        <v/>
      </c>
      <c r="AS230" s="36" t="str">
        <f>IF($B230="","",IF(E$8=B230,E$7,Air!$C$14/2*AR230^2))</f>
        <v/>
      </c>
      <c r="AT230" s="32" t="str">
        <f t="shared" si="380"/>
        <v/>
      </c>
      <c r="AU230" s="32" t="str">
        <f t="shared" si="381"/>
        <v/>
      </c>
      <c r="AV230" s="32" t="str">
        <f>IF($B230="","",Air!$I$11-AU230*Air!$C$14*Air!$I$10-AS230)</f>
        <v/>
      </c>
      <c r="AW230" s="175" t="str">
        <f t="shared" si="382"/>
        <v/>
      </c>
      <c r="AX230" s="175" t="str">
        <f>IF($B230="","",AW230*Air!$C$14*Air!$I$10)</f>
        <v/>
      </c>
      <c r="AY230" s="176" t="str">
        <f>IF($B230="","",AW230*Air!$D$14*Air!$I$10)</f>
        <v/>
      </c>
      <c r="AZ230" s="62"/>
      <c r="BA230" s="250" t="str">
        <f t="shared" si="318"/>
        <v/>
      </c>
      <c r="BB230" s="128" t="str">
        <f t="shared" si="383"/>
        <v/>
      </c>
      <c r="BC230" s="31" t="str">
        <f t="shared" si="384"/>
        <v/>
      </c>
      <c r="BD230" s="251" t="str">
        <f>IF($B230="","",$AO230*ABS(BC230)/Air!$M$8)</f>
        <v/>
      </c>
      <c r="BE230" s="31" t="str">
        <f t="shared" si="319"/>
        <v/>
      </c>
      <c r="BF230" s="251" t="str">
        <f>IF($B230="","",$AO230*ABS($AF230-BC230)/Air!$M$8)</f>
        <v/>
      </c>
      <c r="BG230" s="31" t="str">
        <f t="shared" si="320"/>
        <v/>
      </c>
      <c r="BH230" s="252" t="str">
        <f t="shared" si="321"/>
        <v/>
      </c>
      <c r="BI230" s="32" t="str">
        <f>IF($B230="","",(($AF230-BC230)/ABS($AF230-BC230))*Air!$D$14*BH230/2*(($AF230-BC230)^2)*$AI230*$C230)</f>
        <v/>
      </c>
      <c r="BJ230" s="32" t="str">
        <f>IF($B230="","",(-BC230/ABS(BC230))*Air!$D$14*BE230/8*(BC230^2)*$AM230*$C230)</f>
        <v/>
      </c>
      <c r="BK230" s="32" t="str">
        <f>IF($B230="","",$AK230*$C230*$E230*Air!$D$14*Air!$I$10)</f>
        <v/>
      </c>
      <c r="BL230" s="32" t="str">
        <f t="shared" si="385"/>
        <v/>
      </c>
      <c r="BM230" s="32" t="str">
        <f t="shared" si="322"/>
        <v/>
      </c>
      <c r="BN230" s="32" t="str">
        <f t="shared" si="386"/>
        <v/>
      </c>
      <c r="BO230" s="254" t="str">
        <f t="shared" si="323"/>
        <v/>
      </c>
      <c r="BP230" s="243"/>
      <c r="BQ230" s="243"/>
      <c r="BR230" s="32" t="str">
        <f t="shared" si="324"/>
        <v/>
      </c>
      <c r="BS230" s="243" t="str">
        <f t="shared" si="325"/>
        <v/>
      </c>
      <c r="BT230" s="243" t="str">
        <f>IF($B230="","",IF(BO230="out",-(BS230*$I230*(2*ABS(BR230)/Air!$D$14)^0.5),(BS230*$I230*(2*ABS(BR230)/Air!$C$14)^0.5)))</f>
        <v/>
      </c>
      <c r="BU230" s="32" t="str">
        <f t="shared" si="326"/>
        <v/>
      </c>
      <c r="BV230" s="217" t="str">
        <f t="shared" si="387"/>
        <v/>
      </c>
      <c r="BW230" s="31" t="str">
        <f t="shared" si="327"/>
        <v/>
      </c>
      <c r="BX230" s="251" t="str">
        <f>IF($B230="","",$AO230*ABS(BW230)/Air!$M$8)</f>
        <v/>
      </c>
      <c r="BY230" s="31" t="str">
        <f t="shared" si="328"/>
        <v/>
      </c>
      <c r="BZ230" s="251" t="str">
        <f>IF($B230="","",$AO230*ABS($AF230-BW230)/Air!$M$8)</f>
        <v/>
      </c>
      <c r="CA230" s="31" t="str">
        <f t="shared" si="329"/>
        <v/>
      </c>
      <c r="CB230" s="31" t="str">
        <f t="shared" si="330"/>
        <v/>
      </c>
      <c r="CC230" s="32" t="str">
        <f>IF($B230="","",(($AF230-BW230)/ABS($AF230-BW230))*Air!$D$14*CB230/2*(($AF230-BW230)^2)*$AI230*$C230)</f>
        <v/>
      </c>
      <c r="CD230" s="32" t="str">
        <f>IF($B230="","",(-BW230/ABS(BW230))*Air!$D$14*BY230/8*(BW230^2)*$AM230*$C230)</f>
        <v/>
      </c>
      <c r="CE230" s="32" t="str">
        <f>IF($B230="","",$AK230*$C230*$E230*Air!$D$14*Air!$I$10)</f>
        <v/>
      </c>
      <c r="CF230" s="32" t="str">
        <f t="shared" si="388"/>
        <v/>
      </c>
      <c r="CG230" s="32" t="str">
        <f t="shared" si="331"/>
        <v/>
      </c>
      <c r="CH230" s="32" t="str">
        <f t="shared" si="389"/>
        <v/>
      </c>
      <c r="CI230" s="254" t="str">
        <f t="shared" si="332"/>
        <v/>
      </c>
      <c r="CJ230" s="243"/>
      <c r="CK230" s="243"/>
      <c r="CL230" s="32" t="str">
        <f t="shared" si="333"/>
        <v/>
      </c>
      <c r="CM230" s="243" t="str">
        <f t="shared" si="334"/>
        <v/>
      </c>
      <c r="CN230" s="243" t="str">
        <f>IF($B230="","",IF(CI230="out",-(CM230*$I230*(2*ABS(CL230)/Air!$D$14)^0.5),(CM230*$I230*(2*ABS(CL230)/Air!$C$14)^0.5)))</f>
        <v/>
      </c>
      <c r="CO230" s="32" t="str">
        <f t="shared" si="335"/>
        <v/>
      </c>
      <c r="CP230" s="217" t="str">
        <f t="shared" si="390"/>
        <v/>
      </c>
      <c r="CQ230" s="31" t="str">
        <f t="shared" si="336"/>
        <v/>
      </c>
      <c r="CR230" s="251" t="str">
        <f>IF($B230="","",$AO230*ABS(CQ230)/Air!$M$8)</f>
        <v/>
      </c>
      <c r="CS230" s="31" t="str">
        <f t="shared" si="337"/>
        <v/>
      </c>
      <c r="CT230" s="251" t="str">
        <f>IF($B230="","",$AO230*ABS($AF230-CQ230)/Air!$M$8)</f>
        <v/>
      </c>
      <c r="CU230" s="31" t="str">
        <f t="shared" si="338"/>
        <v/>
      </c>
      <c r="CV230" s="31" t="str">
        <f t="shared" si="339"/>
        <v/>
      </c>
      <c r="CW230" s="32" t="str">
        <f>IF($B230="","",(($AF230-CQ230)/ABS($AF230-CQ230))*Air!$D$14*CV230/2*(($AF230-CQ230)^2)*$AI230*$C230)</f>
        <v/>
      </c>
      <c r="CX230" s="32" t="str">
        <f>IF($B230="","",(-CQ230/ABS(CQ230))*Air!$D$14*CS230/8*(CQ230^2)*$AM230*$C230)</f>
        <v/>
      </c>
      <c r="CY230" s="32" t="str">
        <f>IF($B230="","",$AK230*$C230*$E230*Air!$D$14*Air!$I$10)</f>
        <v/>
      </c>
      <c r="CZ230" s="32" t="str">
        <f t="shared" si="391"/>
        <v/>
      </c>
      <c r="DA230" s="32" t="str">
        <f t="shared" si="340"/>
        <v/>
      </c>
      <c r="DB230" s="32" t="str">
        <f t="shared" si="392"/>
        <v/>
      </c>
      <c r="DC230" s="254" t="str">
        <f t="shared" si="341"/>
        <v/>
      </c>
      <c r="DD230" s="243"/>
      <c r="DE230" s="243"/>
      <c r="DF230" s="32" t="str">
        <f t="shared" si="342"/>
        <v/>
      </c>
      <c r="DG230" s="243" t="str">
        <f t="shared" si="343"/>
        <v/>
      </c>
      <c r="DH230" s="243" t="str">
        <f>IF($B230="","",IF(DC230="out",-(DG230*$I230*(2*ABS(DF230)/Air!$D$14)^0.5),(DG230*$I230*(2*ABS(DF230)/Air!$C$14)^0.5)))</f>
        <v/>
      </c>
      <c r="DI230" s="32" t="str">
        <f t="shared" si="344"/>
        <v/>
      </c>
      <c r="DJ230" s="217" t="str">
        <f t="shared" si="393"/>
        <v/>
      </c>
      <c r="DK230" s="31" t="str">
        <f t="shared" si="345"/>
        <v/>
      </c>
      <c r="DL230" s="251" t="str">
        <f>IF($B230="","",$AO230*ABS(DK230)/Air!$M$8)</f>
        <v/>
      </c>
      <c r="DM230" s="31" t="str">
        <f t="shared" si="346"/>
        <v/>
      </c>
      <c r="DN230" s="251" t="str">
        <f>IF($B230="","",$AO230*ABS($AF230-DK230)/Air!$M$8)</f>
        <v/>
      </c>
      <c r="DO230" s="31" t="str">
        <f t="shared" si="347"/>
        <v/>
      </c>
      <c r="DP230" s="31" t="str">
        <f t="shared" si="348"/>
        <v/>
      </c>
      <c r="DQ230" s="32" t="str">
        <f>IF($B230="","",(($AF230-DK230)/ABS($AF230-DK230))*Air!$D$14*DP230/2*(($AF230-DK230)^2)*$AI230*$C230)</f>
        <v/>
      </c>
      <c r="DR230" s="32" t="str">
        <f>IF($B230="","",(-DK230/ABS(DK230))*Air!$D$14*DM230/8*(DK230^2)*$AM230*$C230)</f>
        <v/>
      </c>
      <c r="DS230" s="32" t="str">
        <f>IF($B230="","",$AK230*$C230*$E230*Air!$D$14*Air!$I$10)</f>
        <v/>
      </c>
      <c r="DT230" s="32" t="str">
        <f t="shared" si="394"/>
        <v/>
      </c>
      <c r="DU230" s="32" t="str">
        <f t="shared" si="349"/>
        <v/>
      </c>
      <c r="DV230" s="32" t="str">
        <f t="shared" si="395"/>
        <v/>
      </c>
      <c r="DW230" s="254" t="str">
        <f t="shared" si="350"/>
        <v/>
      </c>
      <c r="DX230" s="243"/>
      <c r="DY230" s="243"/>
      <c r="DZ230" s="32" t="str">
        <f t="shared" si="351"/>
        <v/>
      </c>
      <c r="EA230" s="243" t="str">
        <f t="shared" si="352"/>
        <v/>
      </c>
      <c r="EB230" s="243" t="str">
        <f>IF($B230="","",IF(DW230="out",-(EA230*$I230*(2*ABS(DZ230)/Air!$D$14)^0.5),(EA230*$I230*(2*ABS(DZ230)/Air!$C$14)^0.5)))</f>
        <v/>
      </c>
      <c r="EC230" s="32" t="str">
        <f t="shared" si="353"/>
        <v/>
      </c>
      <c r="ED230" s="217" t="str">
        <f t="shared" si="396"/>
        <v/>
      </c>
      <c r="EE230" s="31" t="str">
        <f t="shared" si="354"/>
        <v/>
      </c>
      <c r="EF230" s="251" t="str">
        <f>IF($B230="","",$AO230*ABS(EE230)/Air!$M$8)</f>
        <v/>
      </c>
      <c r="EG230" s="31" t="str">
        <f t="shared" si="355"/>
        <v/>
      </c>
      <c r="EH230" s="251" t="str">
        <f>IF($B230="","",$AO230*ABS($AF230-EE230)/Air!$M$8)</f>
        <v/>
      </c>
      <c r="EI230" s="31" t="str">
        <f t="shared" si="356"/>
        <v/>
      </c>
      <c r="EJ230" s="31" t="str">
        <f t="shared" si="357"/>
        <v/>
      </c>
      <c r="EK230" s="32" t="str">
        <f>IF($B230="","",(($AF230-EE230)/ABS($AF230-EE230))*Air!$D$14*EJ230/2*(($AF230-EE230)^2)*$AI230*$C230)</f>
        <v/>
      </c>
      <c r="EL230" s="32" t="str">
        <f>IF($B230="","",(-EE230/ABS(EE230))*Air!$D$14*EG230/8*(EE230^2)*$AM230*$C230)</f>
        <v/>
      </c>
      <c r="EM230" s="32" t="str">
        <f>IF($B230="","",$AK230*$C230*$E230*Air!$D$14*Air!$I$10)</f>
        <v/>
      </c>
      <c r="EN230" s="32" t="str">
        <f t="shared" si="397"/>
        <v/>
      </c>
      <c r="EO230" s="32" t="str">
        <f t="shared" si="358"/>
        <v/>
      </c>
      <c r="EP230" s="32" t="str">
        <f t="shared" si="398"/>
        <v/>
      </c>
      <c r="EQ230" s="254" t="str">
        <f t="shared" si="359"/>
        <v/>
      </c>
      <c r="ER230" s="243"/>
      <c r="ES230" s="243"/>
      <c r="ET230" s="32" t="str">
        <f t="shared" si="360"/>
        <v/>
      </c>
      <c r="EU230" s="243" t="str">
        <f t="shared" si="361"/>
        <v/>
      </c>
      <c r="EV230" s="243" t="str">
        <f>IF($B230="","",IF(EQ230="out",-(EU230*$I230*(2*ABS(ET230)/Air!$D$14)^0.5),(EU230*$I230*(2*ABS(ET230)/Air!$C$14)^0.5)))</f>
        <v/>
      </c>
      <c r="EW230" s="32" t="str">
        <f t="shared" si="362"/>
        <v/>
      </c>
      <c r="EX230" s="259" t="str">
        <f t="shared" si="399"/>
        <v/>
      </c>
    </row>
    <row r="231" spans="1:154" customFormat="1" x14ac:dyDescent="0.2">
      <c r="A231" s="61"/>
      <c r="B231" s="247"/>
      <c r="C231" s="247"/>
      <c r="D231" s="247"/>
      <c r="E231" s="247"/>
      <c r="F231" s="247"/>
      <c r="G231" s="239"/>
      <c r="H231" s="239"/>
      <c r="I231" s="239"/>
      <c r="J231" s="239"/>
      <c r="K231" s="239"/>
      <c r="L231" s="62"/>
      <c r="M231" s="247"/>
      <c r="N231" s="247"/>
      <c r="O231" s="63"/>
      <c r="P231" s="92" t="str">
        <f t="shared" si="363"/>
        <v/>
      </c>
      <c r="Q231" s="93" t="str">
        <f t="shared" si="316"/>
        <v/>
      </c>
      <c r="R231" s="99" t="str">
        <f t="shared" si="364"/>
        <v/>
      </c>
      <c r="S231" s="100" t="str">
        <f t="shared" si="365"/>
        <v/>
      </c>
      <c r="T231" s="95" t="str">
        <f t="shared" si="366"/>
        <v/>
      </c>
      <c r="U231" s="231"/>
      <c r="V231" s="124" t="str">
        <f t="shared" si="367"/>
        <v/>
      </c>
      <c r="W231" s="125" t="str">
        <f t="shared" si="311"/>
        <v/>
      </c>
      <c r="X231" s="126" t="str">
        <f t="shared" si="368"/>
        <v/>
      </c>
      <c r="Y231" s="126" t="str">
        <f>IF($B231="","",VLOOKUP(X231,Depth!$A$4:$B$1004,2,1))</f>
        <v/>
      </c>
      <c r="Z231" s="127" t="str">
        <f t="shared" si="312"/>
        <v/>
      </c>
      <c r="AA231" s="128" t="str">
        <f t="shared" si="313"/>
        <v/>
      </c>
      <c r="AB231" s="129" t="str">
        <f t="shared" si="369"/>
        <v/>
      </c>
      <c r="AC231" s="129" t="str">
        <f t="shared" si="314"/>
        <v/>
      </c>
      <c r="AD231" s="31" t="str">
        <f t="shared" si="370"/>
        <v/>
      </c>
      <c r="AE231" s="128" t="str">
        <f t="shared" si="371"/>
        <v/>
      </c>
      <c r="AF231" s="130" t="str">
        <f t="shared" si="372"/>
        <v/>
      </c>
      <c r="AG231" s="122" t="str">
        <f t="shared" si="373"/>
        <v/>
      </c>
      <c r="AH231" s="131" t="str">
        <f t="shared" si="315"/>
        <v/>
      </c>
      <c r="AI231" s="132" t="str">
        <f t="shared" si="374"/>
        <v/>
      </c>
      <c r="AJ231" s="128"/>
      <c r="AK231" s="159" t="str">
        <f t="shared" si="375"/>
        <v/>
      </c>
      <c r="AL231" s="128" t="str">
        <f t="shared" si="376"/>
        <v/>
      </c>
      <c r="AM231" s="128" t="str">
        <f t="shared" si="377"/>
        <v/>
      </c>
      <c r="AN231" s="128" t="str">
        <f t="shared" si="378"/>
        <v/>
      </c>
      <c r="AO231" s="128" t="str">
        <f t="shared" si="317"/>
        <v/>
      </c>
      <c r="AP231" s="160" t="str">
        <f t="shared" si="379"/>
        <v/>
      </c>
      <c r="AQ231" s="31"/>
      <c r="AR231" s="174" t="str">
        <f>IF($B231="","",Air!$C$17*((J231-K231)/10)^Air!$C$28)</f>
        <v/>
      </c>
      <c r="AS231" s="36" t="str">
        <f>IF($B231="","",IF(E$8=B231,E$7,Air!$C$14/2*AR231^2))</f>
        <v/>
      </c>
      <c r="AT231" s="32" t="str">
        <f t="shared" si="380"/>
        <v/>
      </c>
      <c r="AU231" s="32" t="str">
        <f t="shared" si="381"/>
        <v/>
      </c>
      <c r="AV231" s="32" t="str">
        <f>IF($B231="","",Air!$I$11-AU231*Air!$C$14*Air!$I$10-AS231)</f>
        <v/>
      </c>
      <c r="AW231" s="175" t="str">
        <f t="shared" si="382"/>
        <v/>
      </c>
      <c r="AX231" s="175" t="str">
        <f>IF($B231="","",AW231*Air!$C$14*Air!$I$10)</f>
        <v/>
      </c>
      <c r="AY231" s="176" t="str">
        <f>IF($B231="","",AW231*Air!$D$14*Air!$I$10)</f>
        <v/>
      </c>
      <c r="AZ231" s="62"/>
      <c r="BA231" s="250" t="str">
        <f t="shared" si="318"/>
        <v/>
      </c>
      <c r="BB231" s="128" t="str">
        <f t="shared" si="383"/>
        <v/>
      </c>
      <c r="BC231" s="31" t="str">
        <f t="shared" si="384"/>
        <v/>
      </c>
      <c r="BD231" s="251" t="str">
        <f>IF($B231="","",$AO231*ABS(BC231)/Air!$M$8)</f>
        <v/>
      </c>
      <c r="BE231" s="31" t="str">
        <f t="shared" si="319"/>
        <v/>
      </c>
      <c r="BF231" s="251" t="str">
        <f>IF($B231="","",$AO231*ABS($AF231-BC231)/Air!$M$8)</f>
        <v/>
      </c>
      <c r="BG231" s="31" t="str">
        <f t="shared" si="320"/>
        <v/>
      </c>
      <c r="BH231" s="252" t="str">
        <f t="shared" si="321"/>
        <v/>
      </c>
      <c r="BI231" s="32" t="str">
        <f>IF($B231="","",(($AF231-BC231)/ABS($AF231-BC231))*Air!$D$14*BH231/2*(($AF231-BC231)^2)*$AI231*$C231)</f>
        <v/>
      </c>
      <c r="BJ231" s="32" t="str">
        <f>IF($B231="","",(-BC231/ABS(BC231))*Air!$D$14*BE231/8*(BC231^2)*$AM231*$C231)</f>
        <v/>
      </c>
      <c r="BK231" s="32" t="str">
        <f>IF($B231="","",$AK231*$C231*$E231*Air!$D$14*Air!$I$10)</f>
        <v/>
      </c>
      <c r="BL231" s="32" t="str">
        <f t="shared" si="385"/>
        <v/>
      </c>
      <c r="BM231" s="32" t="str">
        <f t="shared" si="322"/>
        <v/>
      </c>
      <c r="BN231" s="32" t="str">
        <f t="shared" si="386"/>
        <v/>
      </c>
      <c r="BO231" s="254" t="str">
        <f t="shared" si="323"/>
        <v/>
      </c>
      <c r="BP231" s="243"/>
      <c r="BQ231" s="243"/>
      <c r="BR231" s="32" t="str">
        <f t="shared" si="324"/>
        <v/>
      </c>
      <c r="BS231" s="243" t="str">
        <f t="shared" si="325"/>
        <v/>
      </c>
      <c r="BT231" s="243" t="str">
        <f>IF($B231="","",IF(BO231="out",-(BS231*$I231*(2*ABS(BR231)/Air!$D$14)^0.5),(BS231*$I231*(2*ABS(BR231)/Air!$C$14)^0.5)))</f>
        <v/>
      </c>
      <c r="BU231" s="32" t="str">
        <f t="shared" si="326"/>
        <v/>
      </c>
      <c r="BV231" s="217" t="str">
        <f t="shared" si="387"/>
        <v/>
      </c>
      <c r="BW231" s="31" t="str">
        <f t="shared" si="327"/>
        <v/>
      </c>
      <c r="BX231" s="251" t="str">
        <f>IF($B231="","",$AO231*ABS(BW231)/Air!$M$8)</f>
        <v/>
      </c>
      <c r="BY231" s="31" t="str">
        <f t="shared" si="328"/>
        <v/>
      </c>
      <c r="BZ231" s="251" t="str">
        <f>IF($B231="","",$AO231*ABS($AF231-BW231)/Air!$M$8)</f>
        <v/>
      </c>
      <c r="CA231" s="31" t="str">
        <f t="shared" si="329"/>
        <v/>
      </c>
      <c r="CB231" s="31" t="str">
        <f t="shared" si="330"/>
        <v/>
      </c>
      <c r="CC231" s="32" t="str">
        <f>IF($B231="","",(($AF231-BW231)/ABS($AF231-BW231))*Air!$D$14*CB231/2*(($AF231-BW231)^2)*$AI231*$C231)</f>
        <v/>
      </c>
      <c r="CD231" s="32" t="str">
        <f>IF($B231="","",(-BW231/ABS(BW231))*Air!$D$14*BY231/8*(BW231^2)*$AM231*$C231)</f>
        <v/>
      </c>
      <c r="CE231" s="32" t="str">
        <f>IF($B231="","",$AK231*$C231*$E231*Air!$D$14*Air!$I$10)</f>
        <v/>
      </c>
      <c r="CF231" s="32" t="str">
        <f t="shared" si="388"/>
        <v/>
      </c>
      <c r="CG231" s="32" t="str">
        <f t="shared" si="331"/>
        <v/>
      </c>
      <c r="CH231" s="32" t="str">
        <f t="shared" si="389"/>
        <v/>
      </c>
      <c r="CI231" s="254" t="str">
        <f t="shared" si="332"/>
        <v/>
      </c>
      <c r="CJ231" s="243"/>
      <c r="CK231" s="243"/>
      <c r="CL231" s="32" t="str">
        <f t="shared" si="333"/>
        <v/>
      </c>
      <c r="CM231" s="243" t="str">
        <f t="shared" si="334"/>
        <v/>
      </c>
      <c r="CN231" s="243" t="str">
        <f>IF($B231="","",IF(CI231="out",-(CM231*$I231*(2*ABS(CL231)/Air!$D$14)^0.5),(CM231*$I231*(2*ABS(CL231)/Air!$C$14)^0.5)))</f>
        <v/>
      </c>
      <c r="CO231" s="32" t="str">
        <f t="shared" si="335"/>
        <v/>
      </c>
      <c r="CP231" s="217" t="str">
        <f t="shared" si="390"/>
        <v/>
      </c>
      <c r="CQ231" s="31" t="str">
        <f t="shared" si="336"/>
        <v/>
      </c>
      <c r="CR231" s="251" t="str">
        <f>IF($B231="","",$AO231*ABS(CQ231)/Air!$M$8)</f>
        <v/>
      </c>
      <c r="CS231" s="31" t="str">
        <f t="shared" si="337"/>
        <v/>
      </c>
      <c r="CT231" s="251" t="str">
        <f>IF($B231="","",$AO231*ABS($AF231-CQ231)/Air!$M$8)</f>
        <v/>
      </c>
      <c r="CU231" s="31" t="str">
        <f t="shared" si="338"/>
        <v/>
      </c>
      <c r="CV231" s="31" t="str">
        <f t="shared" si="339"/>
        <v/>
      </c>
      <c r="CW231" s="32" t="str">
        <f>IF($B231="","",(($AF231-CQ231)/ABS($AF231-CQ231))*Air!$D$14*CV231/2*(($AF231-CQ231)^2)*$AI231*$C231)</f>
        <v/>
      </c>
      <c r="CX231" s="32" t="str">
        <f>IF($B231="","",(-CQ231/ABS(CQ231))*Air!$D$14*CS231/8*(CQ231^2)*$AM231*$C231)</f>
        <v/>
      </c>
      <c r="CY231" s="32" t="str">
        <f>IF($B231="","",$AK231*$C231*$E231*Air!$D$14*Air!$I$10)</f>
        <v/>
      </c>
      <c r="CZ231" s="32" t="str">
        <f t="shared" si="391"/>
        <v/>
      </c>
      <c r="DA231" s="32" t="str">
        <f t="shared" si="340"/>
        <v/>
      </c>
      <c r="DB231" s="32" t="str">
        <f t="shared" si="392"/>
        <v/>
      </c>
      <c r="DC231" s="254" t="str">
        <f t="shared" si="341"/>
        <v/>
      </c>
      <c r="DD231" s="243"/>
      <c r="DE231" s="243"/>
      <c r="DF231" s="32" t="str">
        <f t="shared" si="342"/>
        <v/>
      </c>
      <c r="DG231" s="243" t="str">
        <f t="shared" si="343"/>
        <v/>
      </c>
      <c r="DH231" s="243" t="str">
        <f>IF($B231="","",IF(DC231="out",-(DG231*$I231*(2*ABS(DF231)/Air!$D$14)^0.5),(DG231*$I231*(2*ABS(DF231)/Air!$C$14)^0.5)))</f>
        <v/>
      </c>
      <c r="DI231" s="32" t="str">
        <f t="shared" si="344"/>
        <v/>
      </c>
      <c r="DJ231" s="217" t="str">
        <f t="shared" si="393"/>
        <v/>
      </c>
      <c r="DK231" s="31" t="str">
        <f t="shared" si="345"/>
        <v/>
      </c>
      <c r="DL231" s="251" t="str">
        <f>IF($B231="","",$AO231*ABS(DK231)/Air!$M$8)</f>
        <v/>
      </c>
      <c r="DM231" s="31" t="str">
        <f t="shared" si="346"/>
        <v/>
      </c>
      <c r="DN231" s="251" t="str">
        <f>IF($B231="","",$AO231*ABS($AF231-DK231)/Air!$M$8)</f>
        <v/>
      </c>
      <c r="DO231" s="31" t="str">
        <f t="shared" si="347"/>
        <v/>
      </c>
      <c r="DP231" s="31" t="str">
        <f t="shared" si="348"/>
        <v/>
      </c>
      <c r="DQ231" s="32" t="str">
        <f>IF($B231="","",(($AF231-DK231)/ABS($AF231-DK231))*Air!$D$14*DP231/2*(($AF231-DK231)^2)*$AI231*$C231)</f>
        <v/>
      </c>
      <c r="DR231" s="32" t="str">
        <f>IF($B231="","",(-DK231/ABS(DK231))*Air!$D$14*DM231/8*(DK231^2)*$AM231*$C231)</f>
        <v/>
      </c>
      <c r="DS231" s="32" t="str">
        <f>IF($B231="","",$AK231*$C231*$E231*Air!$D$14*Air!$I$10)</f>
        <v/>
      </c>
      <c r="DT231" s="32" t="str">
        <f t="shared" si="394"/>
        <v/>
      </c>
      <c r="DU231" s="32" t="str">
        <f t="shared" si="349"/>
        <v/>
      </c>
      <c r="DV231" s="32" t="str">
        <f t="shared" si="395"/>
        <v/>
      </c>
      <c r="DW231" s="254" t="str">
        <f t="shared" si="350"/>
        <v/>
      </c>
      <c r="DX231" s="243"/>
      <c r="DY231" s="243"/>
      <c r="DZ231" s="32" t="str">
        <f t="shared" si="351"/>
        <v/>
      </c>
      <c r="EA231" s="243" t="str">
        <f t="shared" si="352"/>
        <v/>
      </c>
      <c r="EB231" s="243" t="str">
        <f>IF($B231="","",IF(DW231="out",-(EA231*$I231*(2*ABS(DZ231)/Air!$D$14)^0.5),(EA231*$I231*(2*ABS(DZ231)/Air!$C$14)^0.5)))</f>
        <v/>
      </c>
      <c r="EC231" s="32" t="str">
        <f t="shared" si="353"/>
        <v/>
      </c>
      <c r="ED231" s="217" t="str">
        <f t="shared" si="396"/>
        <v/>
      </c>
      <c r="EE231" s="31" t="str">
        <f t="shared" si="354"/>
        <v/>
      </c>
      <c r="EF231" s="251" t="str">
        <f>IF($B231="","",$AO231*ABS(EE231)/Air!$M$8)</f>
        <v/>
      </c>
      <c r="EG231" s="31" t="str">
        <f t="shared" si="355"/>
        <v/>
      </c>
      <c r="EH231" s="251" t="str">
        <f>IF($B231="","",$AO231*ABS($AF231-EE231)/Air!$M$8)</f>
        <v/>
      </c>
      <c r="EI231" s="31" t="str">
        <f t="shared" si="356"/>
        <v/>
      </c>
      <c r="EJ231" s="31" t="str">
        <f t="shared" si="357"/>
        <v/>
      </c>
      <c r="EK231" s="32" t="str">
        <f>IF($B231="","",(($AF231-EE231)/ABS($AF231-EE231))*Air!$D$14*EJ231/2*(($AF231-EE231)^2)*$AI231*$C231)</f>
        <v/>
      </c>
      <c r="EL231" s="32" t="str">
        <f>IF($B231="","",(-EE231/ABS(EE231))*Air!$D$14*EG231/8*(EE231^2)*$AM231*$C231)</f>
        <v/>
      </c>
      <c r="EM231" s="32" t="str">
        <f>IF($B231="","",$AK231*$C231*$E231*Air!$D$14*Air!$I$10)</f>
        <v/>
      </c>
      <c r="EN231" s="32" t="str">
        <f t="shared" si="397"/>
        <v/>
      </c>
      <c r="EO231" s="32" t="str">
        <f t="shared" si="358"/>
        <v/>
      </c>
      <c r="EP231" s="32" t="str">
        <f t="shared" si="398"/>
        <v/>
      </c>
      <c r="EQ231" s="254" t="str">
        <f t="shared" si="359"/>
        <v/>
      </c>
      <c r="ER231" s="243"/>
      <c r="ES231" s="243"/>
      <c r="ET231" s="32" t="str">
        <f t="shared" si="360"/>
        <v/>
      </c>
      <c r="EU231" s="243" t="str">
        <f t="shared" si="361"/>
        <v/>
      </c>
      <c r="EV231" s="243" t="str">
        <f>IF($B231="","",IF(EQ231="out",-(EU231*$I231*(2*ABS(ET231)/Air!$D$14)^0.5),(EU231*$I231*(2*ABS(ET231)/Air!$C$14)^0.5)))</f>
        <v/>
      </c>
      <c r="EW231" s="32" t="str">
        <f t="shared" si="362"/>
        <v/>
      </c>
      <c r="EX231" s="259" t="str">
        <f t="shared" si="399"/>
        <v/>
      </c>
    </row>
    <row r="232" spans="1:154" customFormat="1" x14ac:dyDescent="0.2">
      <c r="A232" s="61"/>
      <c r="B232" s="247"/>
      <c r="C232" s="247"/>
      <c r="D232" s="247"/>
      <c r="E232" s="247"/>
      <c r="F232" s="247"/>
      <c r="G232" s="239"/>
      <c r="H232" s="239"/>
      <c r="I232" s="239"/>
      <c r="J232" s="239"/>
      <c r="K232" s="239"/>
      <c r="L232" s="62"/>
      <c r="M232" s="247"/>
      <c r="N232" s="247"/>
      <c r="O232" s="63"/>
      <c r="P232" s="92" t="str">
        <f t="shared" si="363"/>
        <v/>
      </c>
      <c r="Q232" s="93" t="str">
        <f t="shared" si="316"/>
        <v/>
      </c>
      <c r="R232" s="99" t="str">
        <f t="shared" si="364"/>
        <v/>
      </c>
      <c r="S232" s="100" t="str">
        <f t="shared" si="365"/>
        <v/>
      </c>
      <c r="T232" s="95" t="str">
        <f t="shared" si="366"/>
        <v/>
      </c>
      <c r="U232" s="231"/>
      <c r="V232" s="124" t="str">
        <f t="shared" si="367"/>
        <v/>
      </c>
      <c r="W232" s="125" t="str">
        <f t="shared" si="311"/>
        <v/>
      </c>
      <c r="X232" s="126" t="str">
        <f t="shared" si="368"/>
        <v/>
      </c>
      <c r="Y232" s="126" t="str">
        <f>IF($B232="","",VLOOKUP(X232,Depth!$A$4:$B$1004,2,1))</f>
        <v/>
      </c>
      <c r="Z232" s="127" t="str">
        <f t="shared" si="312"/>
        <v/>
      </c>
      <c r="AA232" s="128" t="str">
        <f t="shared" si="313"/>
        <v/>
      </c>
      <c r="AB232" s="129" t="str">
        <f t="shared" si="369"/>
        <v/>
      </c>
      <c r="AC232" s="129" t="str">
        <f t="shared" si="314"/>
        <v/>
      </c>
      <c r="AD232" s="31" t="str">
        <f t="shared" si="370"/>
        <v/>
      </c>
      <c r="AE232" s="128" t="str">
        <f t="shared" si="371"/>
        <v/>
      </c>
      <c r="AF232" s="130" t="str">
        <f t="shared" si="372"/>
        <v/>
      </c>
      <c r="AG232" s="122" t="str">
        <f t="shared" si="373"/>
        <v/>
      </c>
      <c r="AH232" s="131" t="str">
        <f t="shared" si="315"/>
        <v/>
      </c>
      <c r="AI232" s="132" t="str">
        <f t="shared" si="374"/>
        <v/>
      </c>
      <c r="AJ232" s="128"/>
      <c r="AK232" s="159" t="str">
        <f t="shared" si="375"/>
        <v/>
      </c>
      <c r="AL232" s="128" t="str">
        <f t="shared" si="376"/>
        <v/>
      </c>
      <c r="AM232" s="128" t="str">
        <f t="shared" si="377"/>
        <v/>
      </c>
      <c r="AN232" s="128" t="str">
        <f t="shared" si="378"/>
        <v/>
      </c>
      <c r="AO232" s="128" t="str">
        <f t="shared" si="317"/>
        <v/>
      </c>
      <c r="AP232" s="160" t="str">
        <f t="shared" si="379"/>
        <v/>
      </c>
      <c r="AQ232" s="31"/>
      <c r="AR232" s="174" t="str">
        <f>IF($B232="","",Air!$C$17*((J232-K232)/10)^Air!$C$28)</f>
        <v/>
      </c>
      <c r="AS232" s="36" t="str">
        <f>IF($B232="","",IF(E$8=B232,E$7,Air!$C$14/2*AR232^2))</f>
        <v/>
      </c>
      <c r="AT232" s="32" t="str">
        <f t="shared" si="380"/>
        <v/>
      </c>
      <c r="AU232" s="32" t="str">
        <f t="shared" si="381"/>
        <v/>
      </c>
      <c r="AV232" s="32" t="str">
        <f>IF($B232="","",Air!$I$11-AU232*Air!$C$14*Air!$I$10-AS232)</f>
        <v/>
      </c>
      <c r="AW232" s="175" t="str">
        <f t="shared" si="382"/>
        <v/>
      </c>
      <c r="AX232" s="175" t="str">
        <f>IF($B232="","",AW232*Air!$C$14*Air!$I$10)</f>
        <v/>
      </c>
      <c r="AY232" s="176" t="str">
        <f>IF($B232="","",AW232*Air!$D$14*Air!$I$10)</f>
        <v/>
      </c>
      <c r="AZ232" s="62"/>
      <c r="BA232" s="250" t="str">
        <f t="shared" si="318"/>
        <v/>
      </c>
      <c r="BB232" s="128" t="str">
        <f t="shared" si="383"/>
        <v/>
      </c>
      <c r="BC232" s="31" t="str">
        <f t="shared" si="384"/>
        <v/>
      </c>
      <c r="BD232" s="251" t="str">
        <f>IF($B232="","",$AO232*ABS(BC232)/Air!$M$8)</f>
        <v/>
      </c>
      <c r="BE232" s="31" t="str">
        <f t="shared" si="319"/>
        <v/>
      </c>
      <c r="BF232" s="251" t="str">
        <f>IF($B232="","",$AO232*ABS($AF232-BC232)/Air!$M$8)</f>
        <v/>
      </c>
      <c r="BG232" s="31" t="str">
        <f t="shared" si="320"/>
        <v/>
      </c>
      <c r="BH232" s="252" t="str">
        <f t="shared" si="321"/>
        <v/>
      </c>
      <c r="BI232" s="32" t="str">
        <f>IF($B232="","",(($AF232-BC232)/ABS($AF232-BC232))*Air!$D$14*BH232/2*(($AF232-BC232)^2)*$AI232*$C232)</f>
        <v/>
      </c>
      <c r="BJ232" s="32" t="str">
        <f>IF($B232="","",(-BC232/ABS(BC232))*Air!$D$14*BE232/8*(BC232^2)*$AM232*$C232)</f>
        <v/>
      </c>
      <c r="BK232" s="32" t="str">
        <f>IF($B232="","",$AK232*$C232*$E232*Air!$D$14*Air!$I$10)</f>
        <v/>
      </c>
      <c r="BL232" s="32" t="str">
        <f t="shared" si="385"/>
        <v/>
      </c>
      <c r="BM232" s="32" t="str">
        <f t="shared" si="322"/>
        <v/>
      </c>
      <c r="BN232" s="32" t="str">
        <f t="shared" si="386"/>
        <v/>
      </c>
      <c r="BO232" s="254" t="str">
        <f t="shared" si="323"/>
        <v/>
      </c>
      <c r="BP232" s="243"/>
      <c r="BQ232" s="243"/>
      <c r="BR232" s="32" t="str">
        <f t="shared" si="324"/>
        <v/>
      </c>
      <c r="BS232" s="243" t="str">
        <f t="shared" si="325"/>
        <v/>
      </c>
      <c r="BT232" s="243" t="str">
        <f>IF($B232="","",IF(BO232="out",-(BS232*$I232*(2*ABS(BR232)/Air!$D$14)^0.5),(BS232*$I232*(2*ABS(BR232)/Air!$C$14)^0.5)))</f>
        <v/>
      </c>
      <c r="BU232" s="32" t="str">
        <f t="shared" si="326"/>
        <v/>
      </c>
      <c r="BV232" s="217" t="str">
        <f t="shared" si="387"/>
        <v/>
      </c>
      <c r="BW232" s="31" t="str">
        <f t="shared" si="327"/>
        <v/>
      </c>
      <c r="BX232" s="251" t="str">
        <f>IF($B232="","",$AO232*ABS(BW232)/Air!$M$8)</f>
        <v/>
      </c>
      <c r="BY232" s="31" t="str">
        <f t="shared" si="328"/>
        <v/>
      </c>
      <c r="BZ232" s="251" t="str">
        <f>IF($B232="","",$AO232*ABS($AF232-BW232)/Air!$M$8)</f>
        <v/>
      </c>
      <c r="CA232" s="31" t="str">
        <f t="shared" si="329"/>
        <v/>
      </c>
      <c r="CB232" s="31" t="str">
        <f t="shared" si="330"/>
        <v/>
      </c>
      <c r="CC232" s="32" t="str">
        <f>IF($B232="","",(($AF232-BW232)/ABS($AF232-BW232))*Air!$D$14*CB232/2*(($AF232-BW232)^2)*$AI232*$C232)</f>
        <v/>
      </c>
      <c r="CD232" s="32" t="str">
        <f>IF($B232="","",(-BW232/ABS(BW232))*Air!$D$14*BY232/8*(BW232^2)*$AM232*$C232)</f>
        <v/>
      </c>
      <c r="CE232" s="32" t="str">
        <f>IF($B232="","",$AK232*$C232*$E232*Air!$D$14*Air!$I$10)</f>
        <v/>
      </c>
      <c r="CF232" s="32" t="str">
        <f t="shared" si="388"/>
        <v/>
      </c>
      <c r="CG232" s="32" t="str">
        <f t="shared" si="331"/>
        <v/>
      </c>
      <c r="CH232" s="32" t="str">
        <f t="shared" si="389"/>
        <v/>
      </c>
      <c r="CI232" s="254" t="str">
        <f t="shared" si="332"/>
        <v/>
      </c>
      <c r="CJ232" s="243"/>
      <c r="CK232" s="243"/>
      <c r="CL232" s="32" t="str">
        <f t="shared" si="333"/>
        <v/>
      </c>
      <c r="CM232" s="243" t="str">
        <f t="shared" si="334"/>
        <v/>
      </c>
      <c r="CN232" s="243" t="str">
        <f>IF($B232="","",IF(CI232="out",-(CM232*$I232*(2*ABS(CL232)/Air!$D$14)^0.5),(CM232*$I232*(2*ABS(CL232)/Air!$C$14)^0.5)))</f>
        <v/>
      </c>
      <c r="CO232" s="32" t="str">
        <f t="shared" si="335"/>
        <v/>
      </c>
      <c r="CP232" s="217" t="str">
        <f t="shared" si="390"/>
        <v/>
      </c>
      <c r="CQ232" s="31" t="str">
        <f t="shared" si="336"/>
        <v/>
      </c>
      <c r="CR232" s="251" t="str">
        <f>IF($B232="","",$AO232*ABS(CQ232)/Air!$M$8)</f>
        <v/>
      </c>
      <c r="CS232" s="31" t="str">
        <f t="shared" si="337"/>
        <v/>
      </c>
      <c r="CT232" s="251" t="str">
        <f>IF($B232="","",$AO232*ABS($AF232-CQ232)/Air!$M$8)</f>
        <v/>
      </c>
      <c r="CU232" s="31" t="str">
        <f t="shared" si="338"/>
        <v/>
      </c>
      <c r="CV232" s="31" t="str">
        <f t="shared" si="339"/>
        <v/>
      </c>
      <c r="CW232" s="32" t="str">
        <f>IF($B232="","",(($AF232-CQ232)/ABS($AF232-CQ232))*Air!$D$14*CV232/2*(($AF232-CQ232)^2)*$AI232*$C232)</f>
        <v/>
      </c>
      <c r="CX232" s="32" t="str">
        <f>IF($B232="","",(-CQ232/ABS(CQ232))*Air!$D$14*CS232/8*(CQ232^2)*$AM232*$C232)</f>
        <v/>
      </c>
      <c r="CY232" s="32" t="str">
        <f>IF($B232="","",$AK232*$C232*$E232*Air!$D$14*Air!$I$10)</f>
        <v/>
      </c>
      <c r="CZ232" s="32" t="str">
        <f t="shared" si="391"/>
        <v/>
      </c>
      <c r="DA232" s="32" t="str">
        <f t="shared" si="340"/>
        <v/>
      </c>
      <c r="DB232" s="32" t="str">
        <f t="shared" si="392"/>
        <v/>
      </c>
      <c r="DC232" s="254" t="str">
        <f t="shared" si="341"/>
        <v/>
      </c>
      <c r="DD232" s="243"/>
      <c r="DE232" s="243"/>
      <c r="DF232" s="32" t="str">
        <f t="shared" si="342"/>
        <v/>
      </c>
      <c r="DG232" s="243" t="str">
        <f t="shared" si="343"/>
        <v/>
      </c>
      <c r="DH232" s="243" t="str">
        <f>IF($B232="","",IF(DC232="out",-(DG232*$I232*(2*ABS(DF232)/Air!$D$14)^0.5),(DG232*$I232*(2*ABS(DF232)/Air!$C$14)^0.5)))</f>
        <v/>
      </c>
      <c r="DI232" s="32" t="str">
        <f t="shared" si="344"/>
        <v/>
      </c>
      <c r="DJ232" s="217" t="str">
        <f t="shared" si="393"/>
        <v/>
      </c>
      <c r="DK232" s="31" t="str">
        <f t="shared" si="345"/>
        <v/>
      </c>
      <c r="DL232" s="251" t="str">
        <f>IF($B232="","",$AO232*ABS(DK232)/Air!$M$8)</f>
        <v/>
      </c>
      <c r="DM232" s="31" t="str">
        <f t="shared" si="346"/>
        <v/>
      </c>
      <c r="DN232" s="251" t="str">
        <f>IF($B232="","",$AO232*ABS($AF232-DK232)/Air!$M$8)</f>
        <v/>
      </c>
      <c r="DO232" s="31" t="str">
        <f t="shared" si="347"/>
        <v/>
      </c>
      <c r="DP232" s="31" t="str">
        <f t="shared" si="348"/>
        <v/>
      </c>
      <c r="DQ232" s="32" t="str">
        <f>IF($B232="","",(($AF232-DK232)/ABS($AF232-DK232))*Air!$D$14*DP232/2*(($AF232-DK232)^2)*$AI232*$C232)</f>
        <v/>
      </c>
      <c r="DR232" s="32" t="str">
        <f>IF($B232="","",(-DK232/ABS(DK232))*Air!$D$14*DM232/8*(DK232^2)*$AM232*$C232)</f>
        <v/>
      </c>
      <c r="DS232" s="32" t="str">
        <f>IF($B232="","",$AK232*$C232*$E232*Air!$D$14*Air!$I$10)</f>
        <v/>
      </c>
      <c r="DT232" s="32" t="str">
        <f t="shared" si="394"/>
        <v/>
      </c>
      <c r="DU232" s="32" t="str">
        <f t="shared" si="349"/>
        <v/>
      </c>
      <c r="DV232" s="32" t="str">
        <f t="shared" si="395"/>
        <v/>
      </c>
      <c r="DW232" s="254" t="str">
        <f t="shared" si="350"/>
        <v/>
      </c>
      <c r="DX232" s="243"/>
      <c r="DY232" s="243"/>
      <c r="DZ232" s="32" t="str">
        <f t="shared" si="351"/>
        <v/>
      </c>
      <c r="EA232" s="243" t="str">
        <f t="shared" si="352"/>
        <v/>
      </c>
      <c r="EB232" s="243" t="str">
        <f>IF($B232="","",IF(DW232="out",-(EA232*$I232*(2*ABS(DZ232)/Air!$D$14)^0.5),(EA232*$I232*(2*ABS(DZ232)/Air!$C$14)^0.5)))</f>
        <v/>
      </c>
      <c r="EC232" s="32" t="str">
        <f t="shared" si="353"/>
        <v/>
      </c>
      <c r="ED232" s="217" t="str">
        <f t="shared" si="396"/>
        <v/>
      </c>
      <c r="EE232" s="31" t="str">
        <f t="shared" si="354"/>
        <v/>
      </c>
      <c r="EF232" s="251" t="str">
        <f>IF($B232="","",$AO232*ABS(EE232)/Air!$M$8)</f>
        <v/>
      </c>
      <c r="EG232" s="31" t="str">
        <f t="shared" si="355"/>
        <v/>
      </c>
      <c r="EH232" s="251" t="str">
        <f>IF($B232="","",$AO232*ABS($AF232-EE232)/Air!$M$8)</f>
        <v/>
      </c>
      <c r="EI232" s="31" t="str">
        <f t="shared" si="356"/>
        <v/>
      </c>
      <c r="EJ232" s="31" t="str">
        <f t="shared" si="357"/>
        <v/>
      </c>
      <c r="EK232" s="32" t="str">
        <f>IF($B232="","",(($AF232-EE232)/ABS($AF232-EE232))*Air!$D$14*EJ232/2*(($AF232-EE232)^2)*$AI232*$C232)</f>
        <v/>
      </c>
      <c r="EL232" s="32" t="str">
        <f>IF($B232="","",(-EE232/ABS(EE232))*Air!$D$14*EG232/8*(EE232^2)*$AM232*$C232)</f>
        <v/>
      </c>
      <c r="EM232" s="32" t="str">
        <f>IF($B232="","",$AK232*$C232*$E232*Air!$D$14*Air!$I$10)</f>
        <v/>
      </c>
      <c r="EN232" s="32" t="str">
        <f t="shared" si="397"/>
        <v/>
      </c>
      <c r="EO232" s="32" t="str">
        <f t="shared" si="358"/>
        <v/>
      </c>
      <c r="EP232" s="32" t="str">
        <f t="shared" si="398"/>
        <v/>
      </c>
      <c r="EQ232" s="254" t="str">
        <f t="shared" si="359"/>
        <v/>
      </c>
      <c r="ER232" s="243"/>
      <c r="ES232" s="243"/>
      <c r="ET232" s="32" t="str">
        <f t="shared" si="360"/>
        <v/>
      </c>
      <c r="EU232" s="243" t="str">
        <f t="shared" si="361"/>
        <v/>
      </c>
      <c r="EV232" s="243" t="str">
        <f>IF($B232="","",IF(EQ232="out",-(EU232*$I232*(2*ABS(ET232)/Air!$D$14)^0.5),(EU232*$I232*(2*ABS(ET232)/Air!$C$14)^0.5)))</f>
        <v/>
      </c>
      <c r="EW232" s="32" t="str">
        <f t="shared" si="362"/>
        <v/>
      </c>
      <c r="EX232" s="259" t="str">
        <f t="shared" si="399"/>
        <v/>
      </c>
    </row>
    <row r="233" spans="1:154" customFormat="1" x14ac:dyDescent="0.2">
      <c r="A233" s="61"/>
      <c r="B233" s="247"/>
      <c r="C233" s="247"/>
      <c r="D233" s="247"/>
      <c r="E233" s="247"/>
      <c r="F233" s="247"/>
      <c r="G233" s="239"/>
      <c r="H233" s="239"/>
      <c r="I233" s="239"/>
      <c r="J233" s="239"/>
      <c r="K233" s="239"/>
      <c r="L233" s="62"/>
      <c r="M233" s="247"/>
      <c r="N233" s="247"/>
      <c r="O233" s="63"/>
      <c r="P233" s="92" t="str">
        <f t="shared" si="363"/>
        <v/>
      </c>
      <c r="Q233" s="93" t="str">
        <f t="shared" si="316"/>
        <v/>
      </c>
      <c r="R233" s="99" t="str">
        <f t="shared" si="364"/>
        <v/>
      </c>
      <c r="S233" s="100" t="str">
        <f t="shared" si="365"/>
        <v/>
      </c>
      <c r="T233" s="95" t="str">
        <f t="shared" si="366"/>
        <v/>
      </c>
      <c r="U233" s="231"/>
      <c r="V233" s="124" t="str">
        <f t="shared" si="367"/>
        <v/>
      </c>
      <c r="W233" s="125" t="str">
        <f t="shared" si="311"/>
        <v/>
      </c>
      <c r="X233" s="126" t="str">
        <f t="shared" si="368"/>
        <v/>
      </c>
      <c r="Y233" s="126" t="str">
        <f>IF($B233="","",VLOOKUP(X233,Depth!$A$4:$B$1004,2,1))</f>
        <v/>
      </c>
      <c r="Z233" s="127" t="str">
        <f t="shared" si="312"/>
        <v/>
      </c>
      <c r="AA233" s="128" t="str">
        <f t="shared" si="313"/>
        <v/>
      </c>
      <c r="AB233" s="129" t="str">
        <f t="shared" si="369"/>
        <v/>
      </c>
      <c r="AC233" s="129" t="str">
        <f t="shared" si="314"/>
        <v/>
      </c>
      <c r="AD233" s="31" t="str">
        <f t="shared" si="370"/>
        <v/>
      </c>
      <c r="AE233" s="128" t="str">
        <f t="shared" si="371"/>
        <v/>
      </c>
      <c r="AF233" s="130" t="str">
        <f t="shared" si="372"/>
        <v/>
      </c>
      <c r="AG233" s="122" t="str">
        <f t="shared" si="373"/>
        <v/>
      </c>
      <c r="AH233" s="131" t="str">
        <f t="shared" si="315"/>
        <v/>
      </c>
      <c r="AI233" s="132" t="str">
        <f t="shared" si="374"/>
        <v/>
      </c>
      <c r="AJ233" s="128"/>
      <c r="AK233" s="159" t="str">
        <f t="shared" si="375"/>
        <v/>
      </c>
      <c r="AL233" s="128" t="str">
        <f t="shared" si="376"/>
        <v/>
      </c>
      <c r="AM233" s="128" t="str">
        <f t="shared" si="377"/>
        <v/>
      </c>
      <c r="AN233" s="128" t="str">
        <f t="shared" si="378"/>
        <v/>
      </c>
      <c r="AO233" s="128" t="str">
        <f t="shared" si="317"/>
        <v/>
      </c>
      <c r="AP233" s="160" t="str">
        <f t="shared" si="379"/>
        <v/>
      </c>
      <c r="AQ233" s="31"/>
      <c r="AR233" s="174" t="str">
        <f>IF($B233="","",Air!$C$17*((J233-K233)/10)^Air!$C$28)</f>
        <v/>
      </c>
      <c r="AS233" s="36" t="str">
        <f>IF($B233="","",IF(E$8=B233,E$7,Air!$C$14/2*AR233^2))</f>
        <v/>
      </c>
      <c r="AT233" s="32" t="str">
        <f t="shared" si="380"/>
        <v/>
      </c>
      <c r="AU233" s="32" t="str">
        <f t="shared" si="381"/>
        <v/>
      </c>
      <c r="AV233" s="32" t="str">
        <f>IF($B233="","",Air!$I$11-AU233*Air!$C$14*Air!$I$10-AS233)</f>
        <v/>
      </c>
      <c r="AW233" s="175" t="str">
        <f t="shared" si="382"/>
        <v/>
      </c>
      <c r="AX233" s="175" t="str">
        <f>IF($B233="","",AW233*Air!$C$14*Air!$I$10)</f>
        <v/>
      </c>
      <c r="AY233" s="176" t="str">
        <f>IF($B233="","",AW233*Air!$D$14*Air!$I$10)</f>
        <v/>
      </c>
      <c r="AZ233" s="62"/>
      <c r="BA233" s="250" t="str">
        <f t="shared" si="318"/>
        <v/>
      </c>
      <c r="BB233" s="128" t="str">
        <f t="shared" si="383"/>
        <v/>
      </c>
      <c r="BC233" s="31" t="str">
        <f t="shared" si="384"/>
        <v/>
      </c>
      <c r="BD233" s="251" t="str">
        <f>IF($B233="","",$AO233*ABS(BC233)/Air!$M$8)</f>
        <v/>
      </c>
      <c r="BE233" s="31" t="str">
        <f t="shared" si="319"/>
        <v/>
      </c>
      <c r="BF233" s="251" t="str">
        <f>IF($B233="","",$AO233*ABS($AF233-BC233)/Air!$M$8)</f>
        <v/>
      </c>
      <c r="BG233" s="31" t="str">
        <f t="shared" si="320"/>
        <v/>
      </c>
      <c r="BH233" s="252" t="str">
        <f t="shared" si="321"/>
        <v/>
      </c>
      <c r="BI233" s="32" t="str">
        <f>IF($B233="","",(($AF233-BC233)/ABS($AF233-BC233))*Air!$D$14*BH233/2*(($AF233-BC233)^2)*$AI233*$C233)</f>
        <v/>
      </c>
      <c r="BJ233" s="32" t="str">
        <f>IF($B233="","",(-BC233/ABS(BC233))*Air!$D$14*BE233/8*(BC233^2)*$AM233*$C233)</f>
        <v/>
      </c>
      <c r="BK233" s="32" t="str">
        <f>IF($B233="","",$AK233*$C233*$E233*Air!$D$14*Air!$I$10)</f>
        <v/>
      </c>
      <c r="BL233" s="32" t="str">
        <f t="shared" si="385"/>
        <v/>
      </c>
      <c r="BM233" s="32" t="str">
        <f t="shared" si="322"/>
        <v/>
      </c>
      <c r="BN233" s="32" t="str">
        <f t="shared" si="386"/>
        <v/>
      </c>
      <c r="BO233" s="254" t="str">
        <f t="shared" si="323"/>
        <v/>
      </c>
      <c r="BP233" s="243"/>
      <c r="BQ233" s="243"/>
      <c r="BR233" s="32" t="str">
        <f t="shared" si="324"/>
        <v/>
      </c>
      <c r="BS233" s="243" t="str">
        <f t="shared" si="325"/>
        <v/>
      </c>
      <c r="BT233" s="243" t="str">
        <f>IF($B233="","",IF(BO233="out",-(BS233*$I233*(2*ABS(BR233)/Air!$D$14)^0.5),(BS233*$I233*(2*ABS(BR233)/Air!$C$14)^0.5)))</f>
        <v/>
      </c>
      <c r="BU233" s="32" t="str">
        <f t="shared" si="326"/>
        <v/>
      </c>
      <c r="BV233" s="217" t="str">
        <f t="shared" si="387"/>
        <v/>
      </c>
      <c r="BW233" s="31" t="str">
        <f t="shared" si="327"/>
        <v/>
      </c>
      <c r="BX233" s="251" t="str">
        <f>IF($B233="","",$AO233*ABS(BW233)/Air!$M$8)</f>
        <v/>
      </c>
      <c r="BY233" s="31" t="str">
        <f t="shared" si="328"/>
        <v/>
      </c>
      <c r="BZ233" s="251" t="str">
        <f>IF($B233="","",$AO233*ABS($AF233-BW233)/Air!$M$8)</f>
        <v/>
      </c>
      <c r="CA233" s="31" t="str">
        <f t="shared" si="329"/>
        <v/>
      </c>
      <c r="CB233" s="31" t="str">
        <f t="shared" si="330"/>
        <v/>
      </c>
      <c r="CC233" s="32" t="str">
        <f>IF($B233="","",(($AF233-BW233)/ABS($AF233-BW233))*Air!$D$14*CB233/2*(($AF233-BW233)^2)*$AI233*$C233)</f>
        <v/>
      </c>
      <c r="CD233" s="32" t="str">
        <f>IF($B233="","",(-BW233/ABS(BW233))*Air!$D$14*BY233/8*(BW233^2)*$AM233*$C233)</f>
        <v/>
      </c>
      <c r="CE233" s="32" t="str">
        <f>IF($B233="","",$AK233*$C233*$E233*Air!$D$14*Air!$I$10)</f>
        <v/>
      </c>
      <c r="CF233" s="32" t="str">
        <f t="shared" si="388"/>
        <v/>
      </c>
      <c r="CG233" s="32" t="str">
        <f t="shared" si="331"/>
        <v/>
      </c>
      <c r="CH233" s="32" t="str">
        <f t="shared" si="389"/>
        <v/>
      </c>
      <c r="CI233" s="254" t="str">
        <f t="shared" si="332"/>
        <v/>
      </c>
      <c r="CJ233" s="243"/>
      <c r="CK233" s="243"/>
      <c r="CL233" s="32" t="str">
        <f t="shared" si="333"/>
        <v/>
      </c>
      <c r="CM233" s="243" t="str">
        <f t="shared" si="334"/>
        <v/>
      </c>
      <c r="CN233" s="243" t="str">
        <f>IF($B233="","",IF(CI233="out",-(CM233*$I233*(2*ABS(CL233)/Air!$D$14)^0.5),(CM233*$I233*(2*ABS(CL233)/Air!$C$14)^0.5)))</f>
        <v/>
      </c>
      <c r="CO233" s="32" t="str">
        <f t="shared" si="335"/>
        <v/>
      </c>
      <c r="CP233" s="217" t="str">
        <f t="shared" si="390"/>
        <v/>
      </c>
      <c r="CQ233" s="31" t="str">
        <f t="shared" si="336"/>
        <v/>
      </c>
      <c r="CR233" s="251" t="str">
        <f>IF($B233="","",$AO233*ABS(CQ233)/Air!$M$8)</f>
        <v/>
      </c>
      <c r="CS233" s="31" t="str">
        <f t="shared" si="337"/>
        <v/>
      </c>
      <c r="CT233" s="251" t="str">
        <f>IF($B233="","",$AO233*ABS($AF233-CQ233)/Air!$M$8)</f>
        <v/>
      </c>
      <c r="CU233" s="31" t="str">
        <f t="shared" si="338"/>
        <v/>
      </c>
      <c r="CV233" s="31" t="str">
        <f t="shared" si="339"/>
        <v/>
      </c>
      <c r="CW233" s="32" t="str">
        <f>IF($B233="","",(($AF233-CQ233)/ABS($AF233-CQ233))*Air!$D$14*CV233/2*(($AF233-CQ233)^2)*$AI233*$C233)</f>
        <v/>
      </c>
      <c r="CX233" s="32" t="str">
        <f>IF($B233="","",(-CQ233/ABS(CQ233))*Air!$D$14*CS233/8*(CQ233^2)*$AM233*$C233)</f>
        <v/>
      </c>
      <c r="CY233" s="32" t="str">
        <f>IF($B233="","",$AK233*$C233*$E233*Air!$D$14*Air!$I$10)</f>
        <v/>
      </c>
      <c r="CZ233" s="32" t="str">
        <f t="shared" si="391"/>
        <v/>
      </c>
      <c r="DA233" s="32" t="str">
        <f t="shared" si="340"/>
        <v/>
      </c>
      <c r="DB233" s="32" t="str">
        <f t="shared" si="392"/>
        <v/>
      </c>
      <c r="DC233" s="254" t="str">
        <f t="shared" si="341"/>
        <v/>
      </c>
      <c r="DD233" s="243"/>
      <c r="DE233" s="243"/>
      <c r="DF233" s="32" t="str">
        <f t="shared" si="342"/>
        <v/>
      </c>
      <c r="DG233" s="243" t="str">
        <f t="shared" si="343"/>
        <v/>
      </c>
      <c r="DH233" s="243" t="str">
        <f>IF($B233="","",IF(DC233="out",-(DG233*$I233*(2*ABS(DF233)/Air!$D$14)^0.5),(DG233*$I233*(2*ABS(DF233)/Air!$C$14)^0.5)))</f>
        <v/>
      </c>
      <c r="DI233" s="32" t="str">
        <f t="shared" si="344"/>
        <v/>
      </c>
      <c r="DJ233" s="217" t="str">
        <f t="shared" si="393"/>
        <v/>
      </c>
      <c r="DK233" s="31" t="str">
        <f t="shared" si="345"/>
        <v/>
      </c>
      <c r="DL233" s="251" t="str">
        <f>IF($B233="","",$AO233*ABS(DK233)/Air!$M$8)</f>
        <v/>
      </c>
      <c r="DM233" s="31" t="str">
        <f t="shared" si="346"/>
        <v/>
      </c>
      <c r="DN233" s="251" t="str">
        <f>IF($B233="","",$AO233*ABS($AF233-DK233)/Air!$M$8)</f>
        <v/>
      </c>
      <c r="DO233" s="31" t="str">
        <f t="shared" si="347"/>
        <v/>
      </c>
      <c r="DP233" s="31" t="str">
        <f t="shared" si="348"/>
        <v/>
      </c>
      <c r="DQ233" s="32" t="str">
        <f>IF($B233="","",(($AF233-DK233)/ABS($AF233-DK233))*Air!$D$14*DP233/2*(($AF233-DK233)^2)*$AI233*$C233)</f>
        <v/>
      </c>
      <c r="DR233" s="32" t="str">
        <f>IF($B233="","",(-DK233/ABS(DK233))*Air!$D$14*DM233/8*(DK233^2)*$AM233*$C233)</f>
        <v/>
      </c>
      <c r="DS233" s="32" t="str">
        <f>IF($B233="","",$AK233*$C233*$E233*Air!$D$14*Air!$I$10)</f>
        <v/>
      </c>
      <c r="DT233" s="32" t="str">
        <f t="shared" si="394"/>
        <v/>
      </c>
      <c r="DU233" s="32" t="str">
        <f t="shared" si="349"/>
        <v/>
      </c>
      <c r="DV233" s="32" t="str">
        <f t="shared" si="395"/>
        <v/>
      </c>
      <c r="DW233" s="254" t="str">
        <f t="shared" si="350"/>
        <v/>
      </c>
      <c r="DX233" s="243"/>
      <c r="DY233" s="243"/>
      <c r="DZ233" s="32" t="str">
        <f t="shared" si="351"/>
        <v/>
      </c>
      <c r="EA233" s="243" t="str">
        <f t="shared" si="352"/>
        <v/>
      </c>
      <c r="EB233" s="243" t="str">
        <f>IF($B233="","",IF(DW233="out",-(EA233*$I233*(2*ABS(DZ233)/Air!$D$14)^0.5),(EA233*$I233*(2*ABS(DZ233)/Air!$C$14)^0.5)))</f>
        <v/>
      </c>
      <c r="EC233" s="32" t="str">
        <f t="shared" si="353"/>
        <v/>
      </c>
      <c r="ED233" s="217" t="str">
        <f t="shared" si="396"/>
        <v/>
      </c>
      <c r="EE233" s="31" t="str">
        <f t="shared" si="354"/>
        <v/>
      </c>
      <c r="EF233" s="251" t="str">
        <f>IF($B233="","",$AO233*ABS(EE233)/Air!$M$8)</f>
        <v/>
      </c>
      <c r="EG233" s="31" t="str">
        <f t="shared" si="355"/>
        <v/>
      </c>
      <c r="EH233" s="251" t="str">
        <f>IF($B233="","",$AO233*ABS($AF233-EE233)/Air!$M$8)</f>
        <v/>
      </c>
      <c r="EI233" s="31" t="str">
        <f t="shared" si="356"/>
        <v/>
      </c>
      <c r="EJ233" s="31" t="str">
        <f t="shared" si="357"/>
        <v/>
      </c>
      <c r="EK233" s="32" t="str">
        <f>IF($B233="","",(($AF233-EE233)/ABS($AF233-EE233))*Air!$D$14*EJ233/2*(($AF233-EE233)^2)*$AI233*$C233)</f>
        <v/>
      </c>
      <c r="EL233" s="32" t="str">
        <f>IF($B233="","",(-EE233/ABS(EE233))*Air!$D$14*EG233/8*(EE233^2)*$AM233*$C233)</f>
        <v/>
      </c>
      <c r="EM233" s="32" t="str">
        <f>IF($B233="","",$AK233*$C233*$E233*Air!$D$14*Air!$I$10)</f>
        <v/>
      </c>
      <c r="EN233" s="32" t="str">
        <f t="shared" si="397"/>
        <v/>
      </c>
      <c r="EO233" s="32" t="str">
        <f t="shared" si="358"/>
        <v/>
      </c>
      <c r="EP233" s="32" t="str">
        <f t="shared" si="398"/>
        <v/>
      </c>
      <c r="EQ233" s="254" t="str">
        <f t="shared" si="359"/>
        <v/>
      </c>
      <c r="ER233" s="243"/>
      <c r="ES233" s="243"/>
      <c r="ET233" s="32" t="str">
        <f t="shared" si="360"/>
        <v/>
      </c>
      <c r="EU233" s="243" t="str">
        <f t="shared" si="361"/>
        <v/>
      </c>
      <c r="EV233" s="243" t="str">
        <f>IF($B233="","",IF(EQ233="out",-(EU233*$I233*(2*ABS(ET233)/Air!$D$14)^0.5),(EU233*$I233*(2*ABS(ET233)/Air!$C$14)^0.5)))</f>
        <v/>
      </c>
      <c r="EW233" s="32" t="str">
        <f t="shared" si="362"/>
        <v/>
      </c>
      <c r="EX233" s="259" t="str">
        <f t="shared" si="399"/>
        <v/>
      </c>
    </row>
    <row r="234" spans="1:154" customFormat="1" x14ac:dyDescent="0.2">
      <c r="A234" s="61"/>
      <c r="B234" s="247"/>
      <c r="C234" s="247"/>
      <c r="D234" s="247"/>
      <c r="E234" s="247"/>
      <c r="F234" s="247"/>
      <c r="G234" s="239"/>
      <c r="H234" s="239"/>
      <c r="I234" s="239"/>
      <c r="J234" s="239"/>
      <c r="K234" s="239"/>
      <c r="L234" s="62"/>
      <c r="M234" s="247"/>
      <c r="N234" s="247"/>
      <c r="O234" s="63"/>
      <c r="P234" s="92" t="str">
        <f t="shared" si="363"/>
        <v/>
      </c>
      <c r="Q234" s="93" t="str">
        <f t="shared" si="316"/>
        <v/>
      </c>
      <c r="R234" s="99" t="str">
        <f t="shared" si="364"/>
        <v/>
      </c>
      <c r="S234" s="100" t="str">
        <f t="shared" si="365"/>
        <v/>
      </c>
      <c r="T234" s="95" t="str">
        <f t="shared" si="366"/>
        <v/>
      </c>
      <c r="U234" s="231"/>
      <c r="V234" s="124" t="str">
        <f t="shared" si="367"/>
        <v/>
      </c>
      <c r="W234" s="125" t="str">
        <f t="shared" si="311"/>
        <v/>
      </c>
      <c r="X234" s="126" t="str">
        <f t="shared" si="368"/>
        <v/>
      </c>
      <c r="Y234" s="126" t="str">
        <f>IF($B234="","",VLOOKUP(X234,Depth!$A$4:$B$1004,2,1))</f>
        <v/>
      </c>
      <c r="Z234" s="127" t="str">
        <f t="shared" si="312"/>
        <v/>
      </c>
      <c r="AA234" s="128" t="str">
        <f t="shared" si="313"/>
        <v/>
      </c>
      <c r="AB234" s="129" t="str">
        <f t="shared" si="369"/>
        <v/>
      </c>
      <c r="AC234" s="129" t="str">
        <f t="shared" si="314"/>
        <v/>
      </c>
      <c r="AD234" s="31" t="str">
        <f t="shared" si="370"/>
        <v/>
      </c>
      <c r="AE234" s="128" t="str">
        <f t="shared" si="371"/>
        <v/>
      </c>
      <c r="AF234" s="130" t="str">
        <f t="shared" si="372"/>
        <v/>
      </c>
      <c r="AG234" s="122" t="str">
        <f t="shared" si="373"/>
        <v/>
      </c>
      <c r="AH234" s="131" t="str">
        <f t="shared" si="315"/>
        <v/>
      </c>
      <c r="AI234" s="132" t="str">
        <f t="shared" si="374"/>
        <v/>
      </c>
      <c r="AJ234" s="128"/>
      <c r="AK234" s="159" t="str">
        <f t="shared" si="375"/>
        <v/>
      </c>
      <c r="AL234" s="128" t="str">
        <f t="shared" si="376"/>
        <v/>
      </c>
      <c r="AM234" s="128" t="str">
        <f t="shared" si="377"/>
        <v/>
      </c>
      <c r="AN234" s="128" t="str">
        <f t="shared" si="378"/>
        <v/>
      </c>
      <c r="AO234" s="128" t="str">
        <f t="shared" si="317"/>
        <v/>
      </c>
      <c r="AP234" s="160" t="str">
        <f t="shared" si="379"/>
        <v/>
      </c>
      <c r="AQ234" s="31"/>
      <c r="AR234" s="174" t="str">
        <f>IF($B234="","",Air!$C$17*((J234-K234)/10)^Air!$C$28)</f>
        <v/>
      </c>
      <c r="AS234" s="36" t="str">
        <f>IF($B234="","",IF(E$8=B234,E$7,Air!$C$14/2*AR234^2))</f>
        <v/>
      </c>
      <c r="AT234" s="32" t="str">
        <f t="shared" si="380"/>
        <v/>
      </c>
      <c r="AU234" s="32" t="str">
        <f t="shared" si="381"/>
        <v/>
      </c>
      <c r="AV234" s="32" t="str">
        <f>IF($B234="","",Air!$I$11-AU234*Air!$C$14*Air!$I$10-AS234)</f>
        <v/>
      </c>
      <c r="AW234" s="175" t="str">
        <f t="shared" si="382"/>
        <v/>
      </c>
      <c r="AX234" s="175" t="str">
        <f>IF($B234="","",AW234*Air!$C$14*Air!$I$10)</f>
        <v/>
      </c>
      <c r="AY234" s="176" t="str">
        <f>IF($B234="","",AW234*Air!$D$14*Air!$I$10)</f>
        <v/>
      </c>
      <c r="AZ234" s="62"/>
      <c r="BA234" s="250" t="str">
        <f t="shared" si="318"/>
        <v/>
      </c>
      <c r="BB234" s="128" t="str">
        <f t="shared" si="383"/>
        <v/>
      </c>
      <c r="BC234" s="31" t="str">
        <f t="shared" si="384"/>
        <v/>
      </c>
      <c r="BD234" s="251" t="str">
        <f>IF($B234="","",$AO234*ABS(BC234)/Air!$M$8)</f>
        <v/>
      </c>
      <c r="BE234" s="31" t="str">
        <f t="shared" si="319"/>
        <v/>
      </c>
      <c r="BF234" s="251" t="str">
        <f>IF($B234="","",$AO234*ABS($AF234-BC234)/Air!$M$8)</f>
        <v/>
      </c>
      <c r="BG234" s="31" t="str">
        <f t="shared" si="320"/>
        <v/>
      </c>
      <c r="BH234" s="252" t="str">
        <f t="shared" si="321"/>
        <v/>
      </c>
      <c r="BI234" s="32" t="str">
        <f>IF($B234="","",(($AF234-BC234)/ABS($AF234-BC234))*Air!$D$14*BH234/2*(($AF234-BC234)^2)*$AI234*$C234)</f>
        <v/>
      </c>
      <c r="BJ234" s="32" t="str">
        <f>IF($B234="","",(-BC234/ABS(BC234))*Air!$D$14*BE234/8*(BC234^2)*$AM234*$C234)</f>
        <v/>
      </c>
      <c r="BK234" s="32" t="str">
        <f>IF($B234="","",$AK234*$C234*$E234*Air!$D$14*Air!$I$10)</f>
        <v/>
      </c>
      <c r="BL234" s="32" t="str">
        <f t="shared" si="385"/>
        <v/>
      </c>
      <c r="BM234" s="32" t="str">
        <f t="shared" si="322"/>
        <v/>
      </c>
      <c r="BN234" s="32" t="str">
        <f t="shared" si="386"/>
        <v/>
      </c>
      <c r="BO234" s="254" t="str">
        <f t="shared" si="323"/>
        <v/>
      </c>
      <c r="BP234" s="243"/>
      <c r="BQ234" s="243"/>
      <c r="BR234" s="32" t="str">
        <f t="shared" si="324"/>
        <v/>
      </c>
      <c r="BS234" s="243" t="str">
        <f t="shared" si="325"/>
        <v/>
      </c>
      <c r="BT234" s="243" t="str">
        <f>IF($B234="","",IF(BO234="out",-(BS234*$I234*(2*ABS(BR234)/Air!$D$14)^0.5),(BS234*$I234*(2*ABS(BR234)/Air!$C$14)^0.5)))</f>
        <v/>
      </c>
      <c r="BU234" s="32" t="str">
        <f t="shared" si="326"/>
        <v/>
      </c>
      <c r="BV234" s="217" t="str">
        <f t="shared" si="387"/>
        <v/>
      </c>
      <c r="BW234" s="31" t="str">
        <f t="shared" si="327"/>
        <v/>
      </c>
      <c r="BX234" s="251" t="str">
        <f>IF($B234="","",$AO234*ABS(BW234)/Air!$M$8)</f>
        <v/>
      </c>
      <c r="BY234" s="31" t="str">
        <f t="shared" si="328"/>
        <v/>
      </c>
      <c r="BZ234" s="251" t="str">
        <f>IF($B234="","",$AO234*ABS($AF234-BW234)/Air!$M$8)</f>
        <v/>
      </c>
      <c r="CA234" s="31" t="str">
        <f t="shared" si="329"/>
        <v/>
      </c>
      <c r="CB234" s="31" t="str">
        <f t="shared" si="330"/>
        <v/>
      </c>
      <c r="CC234" s="32" t="str">
        <f>IF($B234="","",(($AF234-BW234)/ABS($AF234-BW234))*Air!$D$14*CB234/2*(($AF234-BW234)^2)*$AI234*$C234)</f>
        <v/>
      </c>
      <c r="CD234" s="32" t="str">
        <f>IF($B234="","",(-BW234/ABS(BW234))*Air!$D$14*BY234/8*(BW234^2)*$AM234*$C234)</f>
        <v/>
      </c>
      <c r="CE234" s="32" t="str">
        <f>IF($B234="","",$AK234*$C234*$E234*Air!$D$14*Air!$I$10)</f>
        <v/>
      </c>
      <c r="CF234" s="32" t="str">
        <f t="shared" si="388"/>
        <v/>
      </c>
      <c r="CG234" s="32" t="str">
        <f t="shared" si="331"/>
        <v/>
      </c>
      <c r="CH234" s="32" t="str">
        <f t="shared" si="389"/>
        <v/>
      </c>
      <c r="CI234" s="254" t="str">
        <f t="shared" si="332"/>
        <v/>
      </c>
      <c r="CJ234" s="243"/>
      <c r="CK234" s="243"/>
      <c r="CL234" s="32" t="str">
        <f t="shared" si="333"/>
        <v/>
      </c>
      <c r="CM234" s="243" t="str">
        <f t="shared" si="334"/>
        <v/>
      </c>
      <c r="CN234" s="243" t="str">
        <f>IF($B234="","",IF(CI234="out",-(CM234*$I234*(2*ABS(CL234)/Air!$D$14)^0.5),(CM234*$I234*(2*ABS(CL234)/Air!$C$14)^0.5)))</f>
        <v/>
      </c>
      <c r="CO234" s="32" t="str">
        <f t="shared" si="335"/>
        <v/>
      </c>
      <c r="CP234" s="217" t="str">
        <f t="shared" si="390"/>
        <v/>
      </c>
      <c r="CQ234" s="31" t="str">
        <f t="shared" si="336"/>
        <v/>
      </c>
      <c r="CR234" s="251" t="str">
        <f>IF($B234="","",$AO234*ABS(CQ234)/Air!$M$8)</f>
        <v/>
      </c>
      <c r="CS234" s="31" t="str">
        <f t="shared" si="337"/>
        <v/>
      </c>
      <c r="CT234" s="251" t="str">
        <f>IF($B234="","",$AO234*ABS($AF234-CQ234)/Air!$M$8)</f>
        <v/>
      </c>
      <c r="CU234" s="31" t="str">
        <f t="shared" si="338"/>
        <v/>
      </c>
      <c r="CV234" s="31" t="str">
        <f t="shared" si="339"/>
        <v/>
      </c>
      <c r="CW234" s="32" t="str">
        <f>IF($B234="","",(($AF234-CQ234)/ABS($AF234-CQ234))*Air!$D$14*CV234/2*(($AF234-CQ234)^2)*$AI234*$C234)</f>
        <v/>
      </c>
      <c r="CX234" s="32" t="str">
        <f>IF($B234="","",(-CQ234/ABS(CQ234))*Air!$D$14*CS234/8*(CQ234^2)*$AM234*$C234)</f>
        <v/>
      </c>
      <c r="CY234" s="32" t="str">
        <f>IF($B234="","",$AK234*$C234*$E234*Air!$D$14*Air!$I$10)</f>
        <v/>
      </c>
      <c r="CZ234" s="32" t="str">
        <f t="shared" si="391"/>
        <v/>
      </c>
      <c r="DA234" s="32" t="str">
        <f t="shared" si="340"/>
        <v/>
      </c>
      <c r="DB234" s="32" t="str">
        <f t="shared" si="392"/>
        <v/>
      </c>
      <c r="DC234" s="254" t="str">
        <f t="shared" si="341"/>
        <v/>
      </c>
      <c r="DD234" s="243"/>
      <c r="DE234" s="243"/>
      <c r="DF234" s="32" t="str">
        <f t="shared" si="342"/>
        <v/>
      </c>
      <c r="DG234" s="243" t="str">
        <f t="shared" si="343"/>
        <v/>
      </c>
      <c r="DH234" s="243" t="str">
        <f>IF($B234="","",IF(DC234="out",-(DG234*$I234*(2*ABS(DF234)/Air!$D$14)^0.5),(DG234*$I234*(2*ABS(DF234)/Air!$C$14)^0.5)))</f>
        <v/>
      </c>
      <c r="DI234" s="32" t="str">
        <f t="shared" si="344"/>
        <v/>
      </c>
      <c r="DJ234" s="217" t="str">
        <f t="shared" si="393"/>
        <v/>
      </c>
      <c r="DK234" s="31" t="str">
        <f t="shared" si="345"/>
        <v/>
      </c>
      <c r="DL234" s="251" t="str">
        <f>IF($B234="","",$AO234*ABS(DK234)/Air!$M$8)</f>
        <v/>
      </c>
      <c r="DM234" s="31" t="str">
        <f t="shared" si="346"/>
        <v/>
      </c>
      <c r="DN234" s="251" t="str">
        <f>IF($B234="","",$AO234*ABS($AF234-DK234)/Air!$M$8)</f>
        <v/>
      </c>
      <c r="DO234" s="31" t="str">
        <f t="shared" si="347"/>
        <v/>
      </c>
      <c r="DP234" s="31" t="str">
        <f t="shared" si="348"/>
        <v/>
      </c>
      <c r="DQ234" s="32" t="str">
        <f>IF($B234="","",(($AF234-DK234)/ABS($AF234-DK234))*Air!$D$14*DP234/2*(($AF234-DK234)^2)*$AI234*$C234)</f>
        <v/>
      </c>
      <c r="DR234" s="32" t="str">
        <f>IF($B234="","",(-DK234/ABS(DK234))*Air!$D$14*DM234/8*(DK234^2)*$AM234*$C234)</f>
        <v/>
      </c>
      <c r="DS234" s="32" t="str">
        <f>IF($B234="","",$AK234*$C234*$E234*Air!$D$14*Air!$I$10)</f>
        <v/>
      </c>
      <c r="DT234" s="32" t="str">
        <f t="shared" si="394"/>
        <v/>
      </c>
      <c r="DU234" s="32" t="str">
        <f t="shared" si="349"/>
        <v/>
      </c>
      <c r="DV234" s="32" t="str">
        <f t="shared" si="395"/>
        <v/>
      </c>
      <c r="DW234" s="254" t="str">
        <f t="shared" si="350"/>
        <v/>
      </c>
      <c r="DX234" s="243"/>
      <c r="DY234" s="243"/>
      <c r="DZ234" s="32" t="str">
        <f t="shared" si="351"/>
        <v/>
      </c>
      <c r="EA234" s="243" t="str">
        <f t="shared" si="352"/>
        <v/>
      </c>
      <c r="EB234" s="243" t="str">
        <f>IF($B234="","",IF(DW234="out",-(EA234*$I234*(2*ABS(DZ234)/Air!$D$14)^0.5),(EA234*$I234*(2*ABS(DZ234)/Air!$C$14)^0.5)))</f>
        <v/>
      </c>
      <c r="EC234" s="32" t="str">
        <f t="shared" si="353"/>
        <v/>
      </c>
      <c r="ED234" s="217" t="str">
        <f t="shared" si="396"/>
        <v/>
      </c>
      <c r="EE234" s="31" t="str">
        <f t="shared" si="354"/>
        <v/>
      </c>
      <c r="EF234" s="251" t="str">
        <f>IF($B234="","",$AO234*ABS(EE234)/Air!$M$8)</f>
        <v/>
      </c>
      <c r="EG234" s="31" t="str">
        <f t="shared" si="355"/>
        <v/>
      </c>
      <c r="EH234" s="251" t="str">
        <f>IF($B234="","",$AO234*ABS($AF234-EE234)/Air!$M$8)</f>
        <v/>
      </c>
      <c r="EI234" s="31" t="str">
        <f t="shared" si="356"/>
        <v/>
      </c>
      <c r="EJ234" s="31" t="str">
        <f t="shared" si="357"/>
        <v/>
      </c>
      <c r="EK234" s="32" t="str">
        <f>IF($B234="","",(($AF234-EE234)/ABS($AF234-EE234))*Air!$D$14*EJ234/2*(($AF234-EE234)^2)*$AI234*$C234)</f>
        <v/>
      </c>
      <c r="EL234" s="32" t="str">
        <f>IF($B234="","",(-EE234/ABS(EE234))*Air!$D$14*EG234/8*(EE234^2)*$AM234*$C234)</f>
        <v/>
      </c>
      <c r="EM234" s="32" t="str">
        <f>IF($B234="","",$AK234*$C234*$E234*Air!$D$14*Air!$I$10)</f>
        <v/>
      </c>
      <c r="EN234" s="32" t="str">
        <f t="shared" si="397"/>
        <v/>
      </c>
      <c r="EO234" s="32" t="str">
        <f t="shared" si="358"/>
        <v/>
      </c>
      <c r="EP234" s="32" t="str">
        <f t="shared" si="398"/>
        <v/>
      </c>
      <c r="EQ234" s="254" t="str">
        <f t="shared" si="359"/>
        <v/>
      </c>
      <c r="ER234" s="243"/>
      <c r="ES234" s="243"/>
      <c r="ET234" s="32" t="str">
        <f t="shared" si="360"/>
        <v/>
      </c>
      <c r="EU234" s="243" t="str">
        <f t="shared" si="361"/>
        <v/>
      </c>
      <c r="EV234" s="243" t="str">
        <f>IF($B234="","",IF(EQ234="out",-(EU234*$I234*(2*ABS(ET234)/Air!$D$14)^0.5),(EU234*$I234*(2*ABS(ET234)/Air!$C$14)^0.5)))</f>
        <v/>
      </c>
      <c r="EW234" s="32" t="str">
        <f t="shared" si="362"/>
        <v/>
      </c>
      <c r="EX234" s="259" t="str">
        <f t="shared" si="399"/>
        <v/>
      </c>
    </row>
    <row r="235" spans="1:154" customFormat="1" x14ac:dyDescent="0.2">
      <c r="A235" s="61"/>
      <c r="B235" s="247"/>
      <c r="C235" s="247"/>
      <c r="D235" s="247"/>
      <c r="E235" s="247"/>
      <c r="F235" s="247"/>
      <c r="G235" s="239"/>
      <c r="H235" s="239"/>
      <c r="I235" s="239"/>
      <c r="J235" s="239"/>
      <c r="K235" s="239"/>
      <c r="L235" s="62"/>
      <c r="M235" s="247"/>
      <c r="N235" s="247"/>
      <c r="O235" s="63"/>
      <c r="P235" s="92" t="str">
        <f t="shared" si="363"/>
        <v/>
      </c>
      <c r="Q235" s="93" t="str">
        <f t="shared" si="316"/>
        <v/>
      </c>
      <c r="R235" s="99" t="str">
        <f t="shared" si="364"/>
        <v/>
      </c>
      <c r="S235" s="100" t="str">
        <f t="shared" si="365"/>
        <v/>
      </c>
      <c r="T235" s="95" t="str">
        <f t="shared" si="366"/>
        <v/>
      </c>
      <c r="U235" s="231"/>
      <c r="V235" s="124" t="str">
        <f t="shared" si="367"/>
        <v/>
      </c>
      <c r="W235" s="125" t="str">
        <f t="shared" si="311"/>
        <v/>
      </c>
      <c r="X235" s="126" t="str">
        <f t="shared" si="368"/>
        <v/>
      </c>
      <c r="Y235" s="126" t="str">
        <f>IF($B235="","",VLOOKUP(X235,Depth!$A$4:$B$1004,2,1))</f>
        <v/>
      </c>
      <c r="Z235" s="127" t="str">
        <f t="shared" si="312"/>
        <v/>
      </c>
      <c r="AA235" s="128" t="str">
        <f t="shared" si="313"/>
        <v/>
      </c>
      <c r="AB235" s="129" t="str">
        <f t="shared" si="369"/>
        <v/>
      </c>
      <c r="AC235" s="129" t="str">
        <f t="shared" si="314"/>
        <v/>
      </c>
      <c r="AD235" s="31" t="str">
        <f t="shared" si="370"/>
        <v/>
      </c>
      <c r="AE235" s="128" t="str">
        <f t="shared" si="371"/>
        <v/>
      </c>
      <c r="AF235" s="130" t="str">
        <f t="shared" si="372"/>
        <v/>
      </c>
      <c r="AG235" s="122" t="str">
        <f t="shared" si="373"/>
        <v/>
      </c>
      <c r="AH235" s="131" t="str">
        <f t="shared" si="315"/>
        <v/>
      </c>
      <c r="AI235" s="132" t="str">
        <f t="shared" si="374"/>
        <v/>
      </c>
      <c r="AJ235" s="128"/>
      <c r="AK235" s="159" t="str">
        <f t="shared" si="375"/>
        <v/>
      </c>
      <c r="AL235" s="128" t="str">
        <f t="shared" si="376"/>
        <v/>
      </c>
      <c r="AM235" s="128" t="str">
        <f t="shared" si="377"/>
        <v/>
      </c>
      <c r="AN235" s="128" t="str">
        <f t="shared" si="378"/>
        <v/>
      </c>
      <c r="AO235" s="128" t="str">
        <f t="shared" si="317"/>
        <v/>
      </c>
      <c r="AP235" s="160" t="str">
        <f t="shared" si="379"/>
        <v/>
      </c>
      <c r="AQ235" s="31"/>
      <c r="AR235" s="174" t="str">
        <f>IF($B235="","",Air!$C$17*((J235-K235)/10)^Air!$C$28)</f>
        <v/>
      </c>
      <c r="AS235" s="36" t="str">
        <f>IF($B235="","",IF(E$8=B235,E$7,Air!$C$14/2*AR235^2))</f>
        <v/>
      </c>
      <c r="AT235" s="32" t="str">
        <f t="shared" si="380"/>
        <v/>
      </c>
      <c r="AU235" s="32" t="str">
        <f t="shared" si="381"/>
        <v/>
      </c>
      <c r="AV235" s="32" t="str">
        <f>IF($B235="","",Air!$I$11-AU235*Air!$C$14*Air!$I$10-AS235)</f>
        <v/>
      </c>
      <c r="AW235" s="175" t="str">
        <f t="shared" si="382"/>
        <v/>
      </c>
      <c r="AX235" s="175" t="str">
        <f>IF($B235="","",AW235*Air!$C$14*Air!$I$10)</f>
        <v/>
      </c>
      <c r="AY235" s="176" t="str">
        <f>IF($B235="","",AW235*Air!$D$14*Air!$I$10)</f>
        <v/>
      </c>
      <c r="AZ235" s="62"/>
      <c r="BA235" s="250" t="str">
        <f t="shared" si="318"/>
        <v/>
      </c>
      <c r="BB235" s="128" t="str">
        <f t="shared" si="383"/>
        <v/>
      </c>
      <c r="BC235" s="31" t="str">
        <f t="shared" si="384"/>
        <v/>
      </c>
      <c r="BD235" s="251" t="str">
        <f>IF($B235="","",$AO235*ABS(BC235)/Air!$M$8)</f>
        <v/>
      </c>
      <c r="BE235" s="31" t="str">
        <f t="shared" si="319"/>
        <v/>
      </c>
      <c r="BF235" s="251" t="str">
        <f>IF($B235="","",$AO235*ABS($AF235-BC235)/Air!$M$8)</f>
        <v/>
      </c>
      <c r="BG235" s="31" t="str">
        <f t="shared" si="320"/>
        <v/>
      </c>
      <c r="BH235" s="252" t="str">
        <f t="shared" si="321"/>
        <v/>
      </c>
      <c r="BI235" s="32" t="str">
        <f>IF($B235="","",(($AF235-BC235)/ABS($AF235-BC235))*Air!$D$14*BH235/2*(($AF235-BC235)^2)*$AI235*$C235)</f>
        <v/>
      </c>
      <c r="BJ235" s="32" t="str">
        <f>IF($B235="","",(-BC235/ABS(BC235))*Air!$D$14*BE235/8*(BC235^2)*$AM235*$C235)</f>
        <v/>
      </c>
      <c r="BK235" s="32" t="str">
        <f>IF($B235="","",$AK235*$C235*$E235*Air!$D$14*Air!$I$10)</f>
        <v/>
      </c>
      <c r="BL235" s="32" t="str">
        <f t="shared" si="385"/>
        <v/>
      </c>
      <c r="BM235" s="32" t="str">
        <f t="shared" si="322"/>
        <v/>
      </c>
      <c r="BN235" s="32" t="str">
        <f t="shared" si="386"/>
        <v/>
      </c>
      <c r="BO235" s="254" t="str">
        <f t="shared" si="323"/>
        <v/>
      </c>
      <c r="BP235" s="243"/>
      <c r="BQ235" s="243"/>
      <c r="BR235" s="32" t="str">
        <f t="shared" si="324"/>
        <v/>
      </c>
      <c r="BS235" s="243" t="str">
        <f t="shared" si="325"/>
        <v/>
      </c>
      <c r="BT235" s="243" t="str">
        <f>IF($B235="","",IF(BO235="out",-(BS235*$I235*(2*ABS(BR235)/Air!$D$14)^0.5),(BS235*$I235*(2*ABS(BR235)/Air!$C$14)^0.5)))</f>
        <v/>
      </c>
      <c r="BU235" s="32" t="str">
        <f t="shared" si="326"/>
        <v/>
      </c>
      <c r="BV235" s="217" t="str">
        <f t="shared" si="387"/>
        <v/>
      </c>
      <c r="BW235" s="31" t="str">
        <f t="shared" si="327"/>
        <v/>
      </c>
      <c r="BX235" s="251" t="str">
        <f>IF($B235="","",$AO235*ABS(BW235)/Air!$M$8)</f>
        <v/>
      </c>
      <c r="BY235" s="31" t="str">
        <f t="shared" si="328"/>
        <v/>
      </c>
      <c r="BZ235" s="251" t="str">
        <f>IF($B235="","",$AO235*ABS($AF235-BW235)/Air!$M$8)</f>
        <v/>
      </c>
      <c r="CA235" s="31" t="str">
        <f t="shared" si="329"/>
        <v/>
      </c>
      <c r="CB235" s="31" t="str">
        <f t="shared" si="330"/>
        <v/>
      </c>
      <c r="CC235" s="32" t="str">
        <f>IF($B235="","",(($AF235-BW235)/ABS($AF235-BW235))*Air!$D$14*CB235/2*(($AF235-BW235)^2)*$AI235*$C235)</f>
        <v/>
      </c>
      <c r="CD235" s="32" t="str">
        <f>IF($B235="","",(-BW235/ABS(BW235))*Air!$D$14*BY235/8*(BW235^2)*$AM235*$C235)</f>
        <v/>
      </c>
      <c r="CE235" s="32" t="str">
        <f>IF($B235="","",$AK235*$C235*$E235*Air!$D$14*Air!$I$10)</f>
        <v/>
      </c>
      <c r="CF235" s="32" t="str">
        <f t="shared" si="388"/>
        <v/>
      </c>
      <c r="CG235" s="32" t="str">
        <f t="shared" si="331"/>
        <v/>
      </c>
      <c r="CH235" s="32" t="str">
        <f t="shared" si="389"/>
        <v/>
      </c>
      <c r="CI235" s="254" t="str">
        <f t="shared" si="332"/>
        <v/>
      </c>
      <c r="CJ235" s="243"/>
      <c r="CK235" s="243"/>
      <c r="CL235" s="32" t="str">
        <f t="shared" si="333"/>
        <v/>
      </c>
      <c r="CM235" s="243" t="str">
        <f t="shared" si="334"/>
        <v/>
      </c>
      <c r="CN235" s="243" t="str">
        <f>IF($B235="","",IF(CI235="out",-(CM235*$I235*(2*ABS(CL235)/Air!$D$14)^0.5),(CM235*$I235*(2*ABS(CL235)/Air!$C$14)^0.5)))</f>
        <v/>
      </c>
      <c r="CO235" s="32" t="str">
        <f t="shared" si="335"/>
        <v/>
      </c>
      <c r="CP235" s="217" t="str">
        <f t="shared" si="390"/>
        <v/>
      </c>
      <c r="CQ235" s="31" t="str">
        <f t="shared" si="336"/>
        <v/>
      </c>
      <c r="CR235" s="251" t="str">
        <f>IF($B235="","",$AO235*ABS(CQ235)/Air!$M$8)</f>
        <v/>
      </c>
      <c r="CS235" s="31" t="str">
        <f t="shared" si="337"/>
        <v/>
      </c>
      <c r="CT235" s="251" t="str">
        <f>IF($B235="","",$AO235*ABS($AF235-CQ235)/Air!$M$8)</f>
        <v/>
      </c>
      <c r="CU235" s="31" t="str">
        <f t="shared" si="338"/>
        <v/>
      </c>
      <c r="CV235" s="31" t="str">
        <f t="shared" si="339"/>
        <v/>
      </c>
      <c r="CW235" s="32" t="str">
        <f>IF($B235="","",(($AF235-CQ235)/ABS($AF235-CQ235))*Air!$D$14*CV235/2*(($AF235-CQ235)^2)*$AI235*$C235)</f>
        <v/>
      </c>
      <c r="CX235" s="32" t="str">
        <f>IF($B235="","",(-CQ235/ABS(CQ235))*Air!$D$14*CS235/8*(CQ235^2)*$AM235*$C235)</f>
        <v/>
      </c>
      <c r="CY235" s="32" t="str">
        <f>IF($B235="","",$AK235*$C235*$E235*Air!$D$14*Air!$I$10)</f>
        <v/>
      </c>
      <c r="CZ235" s="32" t="str">
        <f t="shared" si="391"/>
        <v/>
      </c>
      <c r="DA235" s="32" t="str">
        <f t="shared" si="340"/>
        <v/>
      </c>
      <c r="DB235" s="32" t="str">
        <f t="shared" si="392"/>
        <v/>
      </c>
      <c r="DC235" s="254" t="str">
        <f t="shared" si="341"/>
        <v/>
      </c>
      <c r="DD235" s="243"/>
      <c r="DE235" s="243"/>
      <c r="DF235" s="32" t="str">
        <f t="shared" si="342"/>
        <v/>
      </c>
      <c r="DG235" s="243" t="str">
        <f t="shared" si="343"/>
        <v/>
      </c>
      <c r="DH235" s="243" t="str">
        <f>IF($B235="","",IF(DC235="out",-(DG235*$I235*(2*ABS(DF235)/Air!$D$14)^0.5),(DG235*$I235*(2*ABS(DF235)/Air!$C$14)^0.5)))</f>
        <v/>
      </c>
      <c r="DI235" s="32" t="str">
        <f t="shared" si="344"/>
        <v/>
      </c>
      <c r="DJ235" s="217" t="str">
        <f t="shared" si="393"/>
        <v/>
      </c>
      <c r="DK235" s="31" t="str">
        <f t="shared" si="345"/>
        <v/>
      </c>
      <c r="DL235" s="251" t="str">
        <f>IF($B235="","",$AO235*ABS(DK235)/Air!$M$8)</f>
        <v/>
      </c>
      <c r="DM235" s="31" t="str">
        <f t="shared" si="346"/>
        <v/>
      </c>
      <c r="DN235" s="251" t="str">
        <f>IF($B235="","",$AO235*ABS($AF235-DK235)/Air!$M$8)</f>
        <v/>
      </c>
      <c r="DO235" s="31" t="str">
        <f t="shared" si="347"/>
        <v/>
      </c>
      <c r="DP235" s="31" t="str">
        <f t="shared" si="348"/>
        <v/>
      </c>
      <c r="DQ235" s="32" t="str">
        <f>IF($B235="","",(($AF235-DK235)/ABS($AF235-DK235))*Air!$D$14*DP235/2*(($AF235-DK235)^2)*$AI235*$C235)</f>
        <v/>
      </c>
      <c r="DR235" s="32" t="str">
        <f>IF($B235="","",(-DK235/ABS(DK235))*Air!$D$14*DM235/8*(DK235^2)*$AM235*$C235)</f>
        <v/>
      </c>
      <c r="DS235" s="32" t="str">
        <f>IF($B235="","",$AK235*$C235*$E235*Air!$D$14*Air!$I$10)</f>
        <v/>
      </c>
      <c r="DT235" s="32" t="str">
        <f t="shared" si="394"/>
        <v/>
      </c>
      <c r="DU235" s="32" t="str">
        <f t="shared" si="349"/>
        <v/>
      </c>
      <c r="DV235" s="32" t="str">
        <f t="shared" si="395"/>
        <v/>
      </c>
      <c r="DW235" s="254" t="str">
        <f t="shared" si="350"/>
        <v/>
      </c>
      <c r="DX235" s="243"/>
      <c r="DY235" s="243"/>
      <c r="DZ235" s="32" t="str">
        <f t="shared" si="351"/>
        <v/>
      </c>
      <c r="EA235" s="243" t="str">
        <f t="shared" si="352"/>
        <v/>
      </c>
      <c r="EB235" s="243" t="str">
        <f>IF($B235="","",IF(DW235="out",-(EA235*$I235*(2*ABS(DZ235)/Air!$D$14)^0.5),(EA235*$I235*(2*ABS(DZ235)/Air!$C$14)^0.5)))</f>
        <v/>
      </c>
      <c r="EC235" s="32" t="str">
        <f t="shared" si="353"/>
        <v/>
      </c>
      <c r="ED235" s="217" t="str">
        <f t="shared" si="396"/>
        <v/>
      </c>
      <c r="EE235" s="31" t="str">
        <f t="shared" si="354"/>
        <v/>
      </c>
      <c r="EF235" s="251" t="str">
        <f>IF($B235="","",$AO235*ABS(EE235)/Air!$M$8)</f>
        <v/>
      </c>
      <c r="EG235" s="31" t="str">
        <f t="shared" si="355"/>
        <v/>
      </c>
      <c r="EH235" s="251" t="str">
        <f>IF($B235="","",$AO235*ABS($AF235-EE235)/Air!$M$8)</f>
        <v/>
      </c>
      <c r="EI235" s="31" t="str">
        <f t="shared" si="356"/>
        <v/>
      </c>
      <c r="EJ235" s="31" t="str">
        <f t="shared" si="357"/>
        <v/>
      </c>
      <c r="EK235" s="32" t="str">
        <f>IF($B235="","",(($AF235-EE235)/ABS($AF235-EE235))*Air!$D$14*EJ235/2*(($AF235-EE235)^2)*$AI235*$C235)</f>
        <v/>
      </c>
      <c r="EL235" s="32" t="str">
        <f>IF($B235="","",(-EE235/ABS(EE235))*Air!$D$14*EG235/8*(EE235^2)*$AM235*$C235)</f>
        <v/>
      </c>
      <c r="EM235" s="32" t="str">
        <f>IF($B235="","",$AK235*$C235*$E235*Air!$D$14*Air!$I$10)</f>
        <v/>
      </c>
      <c r="EN235" s="32" t="str">
        <f t="shared" si="397"/>
        <v/>
      </c>
      <c r="EO235" s="32" t="str">
        <f t="shared" si="358"/>
        <v/>
      </c>
      <c r="EP235" s="32" t="str">
        <f t="shared" si="398"/>
        <v/>
      </c>
      <c r="EQ235" s="254" t="str">
        <f t="shared" si="359"/>
        <v/>
      </c>
      <c r="ER235" s="243"/>
      <c r="ES235" s="243"/>
      <c r="ET235" s="32" t="str">
        <f t="shared" si="360"/>
        <v/>
      </c>
      <c r="EU235" s="243" t="str">
        <f t="shared" si="361"/>
        <v/>
      </c>
      <c r="EV235" s="243" t="str">
        <f>IF($B235="","",IF(EQ235="out",-(EU235*$I235*(2*ABS(ET235)/Air!$D$14)^0.5),(EU235*$I235*(2*ABS(ET235)/Air!$C$14)^0.5)))</f>
        <v/>
      </c>
      <c r="EW235" s="32" t="str">
        <f t="shared" si="362"/>
        <v/>
      </c>
      <c r="EX235" s="259" t="str">
        <f t="shared" si="399"/>
        <v/>
      </c>
    </row>
    <row r="236" spans="1:154" customFormat="1" x14ac:dyDescent="0.2">
      <c r="A236" s="61"/>
      <c r="B236" s="247"/>
      <c r="C236" s="247"/>
      <c r="D236" s="247"/>
      <c r="E236" s="247"/>
      <c r="F236" s="247"/>
      <c r="G236" s="239"/>
      <c r="H236" s="239"/>
      <c r="I236" s="239"/>
      <c r="J236" s="239"/>
      <c r="K236" s="239"/>
      <c r="L236" s="62"/>
      <c r="M236" s="247"/>
      <c r="N236" s="247"/>
      <c r="O236" s="63"/>
      <c r="P236" s="92" t="str">
        <f t="shared" si="363"/>
        <v/>
      </c>
      <c r="Q236" s="93" t="str">
        <f t="shared" si="316"/>
        <v/>
      </c>
      <c r="R236" s="99" t="str">
        <f t="shared" si="364"/>
        <v/>
      </c>
      <c r="S236" s="100" t="str">
        <f t="shared" si="365"/>
        <v/>
      </c>
      <c r="T236" s="95" t="str">
        <f t="shared" si="366"/>
        <v/>
      </c>
      <c r="U236" s="231"/>
      <c r="V236" s="124" t="str">
        <f t="shared" si="367"/>
        <v/>
      </c>
      <c r="W236" s="125" t="str">
        <f t="shared" si="311"/>
        <v/>
      </c>
      <c r="X236" s="126" t="str">
        <f t="shared" si="368"/>
        <v/>
      </c>
      <c r="Y236" s="126" t="str">
        <f>IF($B236="","",VLOOKUP(X236,Depth!$A$4:$B$1004,2,1))</f>
        <v/>
      </c>
      <c r="Z236" s="127" t="str">
        <f t="shared" si="312"/>
        <v/>
      </c>
      <c r="AA236" s="128" t="str">
        <f t="shared" si="313"/>
        <v/>
      </c>
      <c r="AB236" s="129" t="str">
        <f t="shared" si="369"/>
        <v/>
      </c>
      <c r="AC236" s="129" t="str">
        <f t="shared" si="314"/>
        <v/>
      </c>
      <c r="AD236" s="31" t="str">
        <f t="shared" si="370"/>
        <v/>
      </c>
      <c r="AE236" s="128" t="str">
        <f t="shared" si="371"/>
        <v/>
      </c>
      <c r="AF236" s="130" t="str">
        <f t="shared" si="372"/>
        <v/>
      </c>
      <c r="AG236" s="122" t="str">
        <f t="shared" si="373"/>
        <v/>
      </c>
      <c r="AH236" s="131" t="str">
        <f t="shared" si="315"/>
        <v/>
      </c>
      <c r="AI236" s="132" t="str">
        <f t="shared" si="374"/>
        <v/>
      </c>
      <c r="AJ236" s="128"/>
      <c r="AK236" s="159" t="str">
        <f t="shared" si="375"/>
        <v/>
      </c>
      <c r="AL236" s="128" t="str">
        <f t="shared" si="376"/>
        <v/>
      </c>
      <c r="AM236" s="128" t="str">
        <f t="shared" si="377"/>
        <v/>
      </c>
      <c r="AN236" s="128" t="str">
        <f t="shared" si="378"/>
        <v/>
      </c>
      <c r="AO236" s="128" t="str">
        <f t="shared" si="317"/>
        <v/>
      </c>
      <c r="AP236" s="160" t="str">
        <f t="shared" si="379"/>
        <v/>
      </c>
      <c r="AQ236" s="31"/>
      <c r="AR236" s="174" t="str">
        <f>IF($B236="","",Air!$C$17*((J236-K236)/10)^Air!$C$28)</f>
        <v/>
      </c>
      <c r="AS236" s="36" t="str">
        <f>IF($B236="","",IF(E$8=B236,E$7,Air!$C$14/2*AR236^2))</f>
        <v/>
      </c>
      <c r="AT236" s="32" t="str">
        <f t="shared" si="380"/>
        <v/>
      </c>
      <c r="AU236" s="32" t="str">
        <f t="shared" si="381"/>
        <v/>
      </c>
      <c r="AV236" s="32" t="str">
        <f>IF($B236="","",Air!$I$11-AU236*Air!$C$14*Air!$I$10-AS236)</f>
        <v/>
      </c>
      <c r="AW236" s="175" t="str">
        <f t="shared" si="382"/>
        <v/>
      </c>
      <c r="AX236" s="175" t="str">
        <f>IF($B236="","",AW236*Air!$C$14*Air!$I$10)</f>
        <v/>
      </c>
      <c r="AY236" s="176" t="str">
        <f>IF($B236="","",AW236*Air!$D$14*Air!$I$10)</f>
        <v/>
      </c>
      <c r="AZ236" s="62"/>
      <c r="BA236" s="250" t="str">
        <f t="shared" si="318"/>
        <v/>
      </c>
      <c r="BB236" s="128" t="str">
        <f t="shared" si="383"/>
        <v/>
      </c>
      <c r="BC236" s="31" t="str">
        <f t="shared" si="384"/>
        <v/>
      </c>
      <c r="BD236" s="251" t="str">
        <f>IF($B236="","",$AO236*ABS(BC236)/Air!$M$8)</f>
        <v/>
      </c>
      <c r="BE236" s="31" t="str">
        <f t="shared" si="319"/>
        <v/>
      </c>
      <c r="BF236" s="251" t="str">
        <f>IF($B236="","",$AO236*ABS($AF236-BC236)/Air!$M$8)</f>
        <v/>
      </c>
      <c r="BG236" s="31" t="str">
        <f t="shared" si="320"/>
        <v/>
      </c>
      <c r="BH236" s="252" t="str">
        <f t="shared" si="321"/>
        <v/>
      </c>
      <c r="BI236" s="32" t="str">
        <f>IF($B236="","",(($AF236-BC236)/ABS($AF236-BC236))*Air!$D$14*BH236/2*(($AF236-BC236)^2)*$AI236*$C236)</f>
        <v/>
      </c>
      <c r="BJ236" s="32" t="str">
        <f>IF($B236="","",(-BC236/ABS(BC236))*Air!$D$14*BE236/8*(BC236^2)*$AM236*$C236)</f>
        <v/>
      </c>
      <c r="BK236" s="32" t="str">
        <f>IF($B236="","",$AK236*$C236*$E236*Air!$D$14*Air!$I$10)</f>
        <v/>
      </c>
      <c r="BL236" s="32" t="str">
        <f t="shared" si="385"/>
        <v/>
      </c>
      <c r="BM236" s="32" t="str">
        <f t="shared" si="322"/>
        <v/>
      </c>
      <c r="BN236" s="32" t="str">
        <f t="shared" si="386"/>
        <v/>
      </c>
      <c r="BO236" s="254" t="str">
        <f t="shared" si="323"/>
        <v/>
      </c>
      <c r="BP236" s="243"/>
      <c r="BQ236" s="243"/>
      <c r="BR236" s="32" t="str">
        <f t="shared" si="324"/>
        <v/>
      </c>
      <c r="BS236" s="243" t="str">
        <f t="shared" si="325"/>
        <v/>
      </c>
      <c r="BT236" s="243" t="str">
        <f>IF($B236="","",IF(BO236="out",-(BS236*$I236*(2*ABS(BR236)/Air!$D$14)^0.5),(BS236*$I236*(2*ABS(BR236)/Air!$C$14)^0.5)))</f>
        <v/>
      </c>
      <c r="BU236" s="32" t="str">
        <f t="shared" si="326"/>
        <v/>
      </c>
      <c r="BV236" s="217" t="str">
        <f t="shared" si="387"/>
        <v/>
      </c>
      <c r="BW236" s="31" t="str">
        <f t="shared" si="327"/>
        <v/>
      </c>
      <c r="BX236" s="251" t="str">
        <f>IF($B236="","",$AO236*ABS(BW236)/Air!$M$8)</f>
        <v/>
      </c>
      <c r="BY236" s="31" t="str">
        <f t="shared" si="328"/>
        <v/>
      </c>
      <c r="BZ236" s="251" t="str">
        <f>IF($B236="","",$AO236*ABS($AF236-BW236)/Air!$M$8)</f>
        <v/>
      </c>
      <c r="CA236" s="31" t="str">
        <f t="shared" si="329"/>
        <v/>
      </c>
      <c r="CB236" s="31" t="str">
        <f t="shared" si="330"/>
        <v/>
      </c>
      <c r="CC236" s="32" t="str">
        <f>IF($B236="","",(($AF236-BW236)/ABS($AF236-BW236))*Air!$D$14*CB236/2*(($AF236-BW236)^2)*$AI236*$C236)</f>
        <v/>
      </c>
      <c r="CD236" s="32" t="str">
        <f>IF($B236="","",(-BW236/ABS(BW236))*Air!$D$14*BY236/8*(BW236^2)*$AM236*$C236)</f>
        <v/>
      </c>
      <c r="CE236" s="32" t="str">
        <f>IF($B236="","",$AK236*$C236*$E236*Air!$D$14*Air!$I$10)</f>
        <v/>
      </c>
      <c r="CF236" s="32" t="str">
        <f t="shared" si="388"/>
        <v/>
      </c>
      <c r="CG236" s="32" t="str">
        <f t="shared" si="331"/>
        <v/>
      </c>
      <c r="CH236" s="32" t="str">
        <f t="shared" si="389"/>
        <v/>
      </c>
      <c r="CI236" s="254" t="str">
        <f t="shared" si="332"/>
        <v/>
      </c>
      <c r="CJ236" s="243"/>
      <c r="CK236" s="243"/>
      <c r="CL236" s="32" t="str">
        <f t="shared" si="333"/>
        <v/>
      </c>
      <c r="CM236" s="243" t="str">
        <f t="shared" si="334"/>
        <v/>
      </c>
      <c r="CN236" s="243" t="str">
        <f>IF($B236="","",IF(CI236="out",-(CM236*$I236*(2*ABS(CL236)/Air!$D$14)^0.5),(CM236*$I236*(2*ABS(CL236)/Air!$C$14)^0.5)))</f>
        <v/>
      </c>
      <c r="CO236" s="32" t="str">
        <f t="shared" si="335"/>
        <v/>
      </c>
      <c r="CP236" s="217" t="str">
        <f t="shared" si="390"/>
        <v/>
      </c>
      <c r="CQ236" s="31" t="str">
        <f t="shared" si="336"/>
        <v/>
      </c>
      <c r="CR236" s="251" t="str">
        <f>IF($B236="","",$AO236*ABS(CQ236)/Air!$M$8)</f>
        <v/>
      </c>
      <c r="CS236" s="31" t="str">
        <f t="shared" si="337"/>
        <v/>
      </c>
      <c r="CT236" s="251" t="str">
        <f>IF($B236="","",$AO236*ABS($AF236-CQ236)/Air!$M$8)</f>
        <v/>
      </c>
      <c r="CU236" s="31" t="str">
        <f t="shared" si="338"/>
        <v/>
      </c>
      <c r="CV236" s="31" t="str">
        <f t="shared" si="339"/>
        <v/>
      </c>
      <c r="CW236" s="32" t="str">
        <f>IF($B236="","",(($AF236-CQ236)/ABS($AF236-CQ236))*Air!$D$14*CV236/2*(($AF236-CQ236)^2)*$AI236*$C236)</f>
        <v/>
      </c>
      <c r="CX236" s="32" t="str">
        <f>IF($B236="","",(-CQ236/ABS(CQ236))*Air!$D$14*CS236/8*(CQ236^2)*$AM236*$C236)</f>
        <v/>
      </c>
      <c r="CY236" s="32" t="str">
        <f>IF($B236="","",$AK236*$C236*$E236*Air!$D$14*Air!$I$10)</f>
        <v/>
      </c>
      <c r="CZ236" s="32" t="str">
        <f t="shared" si="391"/>
        <v/>
      </c>
      <c r="DA236" s="32" t="str">
        <f t="shared" si="340"/>
        <v/>
      </c>
      <c r="DB236" s="32" t="str">
        <f t="shared" si="392"/>
        <v/>
      </c>
      <c r="DC236" s="254" t="str">
        <f t="shared" si="341"/>
        <v/>
      </c>
      <c r="DD236" s="243"/>
      <c r="DE236" s="243"/>
      <c r="DF236" s="32" t="str">
        <f t="shared" si="342"/>
        <v/>
      </c>
      <c r="DG236" s="243" t="str">
        <f t="shared" si="343"/>
        <v/>
      </c>
      <c r="DH236" s="243" t="str">
        <f>IF($B236="","",IF(DC236="out",-(DG236*$I236*(2*ABS(DF236)/Air!$D$14)^0.5),(DG236*$I236*(2*ABS(DF236)/Air!$C$14)^0.5)))</f>
        <v/>
      </c>
      <c r="DI236" s="32" t="str">
        <f t="shared" si="344"/>
        <v/>
      </c>
      <c r="DJ236" s="217" t="str">
        <f t="shared" si="393"/>
        <v/>
      </c>
      <c r="DK236" s="31" t="str">
        <f t="shared" si="345"/>
        <v/>
      </c>
      <c r="DL236" s="251" t="str">
        <f>IF($B236="","",$AO236*ABS(DK236)/Air!$M$8)</f>
        <v/>
      </c>
      <c r="DM236" s="31" t="str">
        <f t="shared" si="346"/>
        <v/>
      </c>
      <c r="DN236" s="251" t="str">
        <f>IF($B236="","",$AO236*ABS($AF236-DK236)/Air!$M$8)</f>
        <v/>
      </c>
      <c r="DO236" s="31" t="str">
        <f t="shared" si="347"/>
        <v/>
      </c>
      <c r="DP236" s="31" t="str">
        <f t="shared" si="348"/>
        <v/>
      </c>
      <c r="DQ236" s="32" t="str">
        <f>IF($B236="","",(($AF236-DK236)/ABS($AF236-DK236))*Air!$D$14*DP236/2*(($AF236-DK236)^2)*$AI236*$C236)</f>
        <v/>
      </c>
      <c r="DR236" s="32" t="str">
        <f>IF($B236="","",(-DK236/ABS(DK236))*Air!$D$14*DM236/8*(DK236^2)*$AM236*$C236)</f>
        <v/>
      </c>
      <c r="DS236" s="32" t="str">
        <f>IF($B236="","",$AK236*$C236*$E236*Air!$D$14*Air!$I$10)</f>
        <v/>
      </c>
      <c r="DT236" s="32" t="str">
        <f t="shared" si="394"/>
        <v/>
      </c>
      <c r="DU236" s="32" t="str">
        <f t="shared" si="349"/>
        <v/>
      </c>
      <c r="DV236" s="32" t="str">
        <f t="shared" si="395"/>
        <v/>
      </c>
      <c r="DW236" s="254" t="str">
        <f t="shared" si="350"/>
        <v/>
      </c>
      <c r="DX236" s="243"/>
      <c r="DY236" s="243"/>
      <c r="DZ236" s="32" t="str">
        <f t="shared" si="351"/>
        <v/>
      </c>
      <c r="EA236" s="243" t="str">
        <f t="shared" si="352"/>
        <v/>
      </c>
      <c r="EB236" s="243" t="str">
        <f>IF($B236="","",IF(DW236="out",-(EA236*$I236*(2*ABS(DZ236)/Air!$D$14)^0.5),(EA236*$I236*(2*ABS(DZ236)/Air!$C$14)^0.5)))</f>
        <v/>
      </c>
      <c r="EC236" s="32" t="str">
        <f t="shared" si="353"/>
        <v/>
      </c>
      <c r="ED236" s="217" t="str">
        <f t="shared" si="396"/>
        <v/>
      </c>
      <c r="EE236" s="31" t="str">
        <f t="shared" si="354"/>
        <v/>
      </c>
      <c r="EF236" s="251" t="str">
        <f>IF($B236="","",$AO236*ABS(EE236)/Air!$M$8)</f>
        <v/>
      </c>
      <c r="EG236" s="31" t="str">
        <f t="shared" si="355"/>
        <v/>
      </c>
      <c r="EH236" s="251" t="str">
        <f>IF($B236="","",$AO236*ABS($AF236-EE236)/Air!$M$8)</f>
        <v/>
      </c>
      <c r="EI236" s="31" t="str">
        <f t="shared" si="356"/>
        <v/>
      </c>
      <c r="EJ236" s="31" t="str">
        <f t="shared" si="357"/>
        <v/>
      </c>
      <c r="EK236" s="32" t="str">
        <f>IF($B236="","",(($AF236-EE236)/ABS($AF236-EE236))*Air!$D$14*EJ236/2*(($AF236-EE236)^2)*$AI236*$C236)</f>
        <v/>
      </c>
      <c r="EL236" s="32" t="str">
        <f>IF($B236="","",(-EE236/ABS(EE236))*Air!$D$14*EG236/8*(EE236^2)*$AM236*$C236)</f>
        <v/>
      </c>
      <c r="EM236" s="32" t="str">
        <f>IF($B236="","",$AK236*$C236*$E236*Air!$D$14*Air!$I$10)</f>
        <v/>
      </c>
      <c r="EN236" s="32" t="str">
        <f t="shared" si="397"/>
        <v/>
      </c>
      <c r="EO236" s="32" t="str">
        <f t="shared" si="358"/>
        <v/>
      </c>
      <c r="EP236" s="32" t="str">
        <f t="shared" si="398"/>
        <v/>
      </c>
      <c r="EQ236" s="254" t="str">
        <f t="shared" si="359"/>
        <v/>
      </c>
      <c r="ER236" s="243"/>
      <c r="ES236" s="243"/>
      <c r="ET236" s="32" t="str">
        <f t="shared" si="360"/>
        <v/>
      </c>
      <c r="EU236" s="243" t="str">
        <f t="shared" si="361"/>
        <v/>
      </c>
      <c r="EV236" s="243" t="str">
        <f>IF($B236="","",IF(EQ236="out",-(EU236*$I236*(2*ABS(ET236)/Air!$D$14)^0.5),(EU236*$I236*(2*ABS(ET236)/Air!$C$14)^0.5)))</f>
        <v/>
      </c>
      <c r="EW236" s="32" t="str">
        <f t="shared" si="362"/>
        <v/>
      </c>
      <c r="EX236" s="259" t="str">
        <f t="shared" si="399"/>
        <v/>
      </c>
    </row>
    <row r="237" spans="1:154" customFormat="1" x14ac:dyDescent="0.2">
      <c r="A237" s="61"/>
      <c r="B237" s="247"/>
      <c r="C237" s="247"/>
      <c r="D237" s="247"/>
      <c r="E237" s="247"/>
      <c r="F237" s="247"/>
      <c r="G237" s="239"/>
      <c r="H237" s="239"/>
      <c r="I237" s="239"/>
      <c r="J237" s="239"/>
      <c r="K237" s="239"/>
      <c r="L237" s="62"/>
      <c r="M237" s="247"/>
      <c r="N237" s="247"/>
      <c r="O237" s="63"/>
      <c r="P237" s="92" t="str">
        <f t="shared" si="363"/>
        <v/>
      </c>
      <c r="Q237" s="93" t="str">
        <f t="shared" si="316"/>
        <v/>
      </c>
      <c r="R237" s="99" t="str">
        <f t="shared" si="364"/>
        <v/>
      </c>
      <c r="S237" s="100" t="str">
        <f t="shared" si="365"/>
        <v/>
      </c>
      <c r="T237" s="95" t="str">
        <f t="shared" si="366"/>
        <v/>
      </c>
      <c r="U237" s="231"/>
      <c r="V237" s="124" t="str">
        <f t="shared" si="367"/>
        <v/>
      </c>
      <c r="W237" s="125" t="str">
        <f t="shared" si="311"/>
        <v/>
      </c>
      <c r="X237" s="126" t="str">
        <f t="shared" si="368"/>
        <v/>
      </c>
      <c r="Y237" s="126" t="str">
        <f>IF($B237="","",VLOOKUP(X237,Depth!$A$4:$B$1004,2,1))</f>
        <v/>
      </c>
      <c r="Z237" s="127" t="str">
        <f t="shared" si="312"/>
        <v/>
      </c>
      <c r="AA237" s="128" t="str">
        <f t="shared" si="313"/>
        <v/>
      </c>
      <c r="AB237" s="129" t="str">
        <f t="shared" si="369"/>
        <v/>
      </c>
      <c r="AC237" s="129" t="str">
        <f t="shared" si="314"/>
        <v/>
      </c>
      <c r="AD237" s="31" t="str">
        <f t="shared" si="370"/>
        <v/>
      </c>
      <c r="AE237" s="128" t="str">
        <f t="shared" si="371"/>
        <v/>
      </c>
      <c r="AF237" s="130" t="str">
        <f t="shared" si="372"/>
        <v/>
      </c>
      <c r="AG237" s="122" t="str">
        <f t="shared" si="373"/>
        <v/>
      </c>
      <c r="AH237" s="131" t="str">
        <f t="shared" si="315"/>
        <v/>
      </c>
      <c r="AI237" s="132" t="str">
        <f t="shared" si="374"/>
        <v/>
      </c>
      <c r="AJ237" s="128"/>
      <c r="AK237" s="159" t="str">
        <f t="shared" si="375"/>
        <v/>
      </c>
      <c r="AL237" s="128" t="str">
        <f t="shared" si="376"/>
        <v/>
      </c>
      <c r="AM237" s="128" t="str">
        <f t="shared" si="377"/>
        <v/>
      </c>
      <c r="AN237" s="128" t="str">
        <f t="shared" si="378"/>
        <v/>
      </c>
      <c r="AO237" s="128" t="str">
        <f t="shared" si="317"/>
        <v/>
      </c>
      <c r="AP237" s="160" t="str">
        <f t="shared" si="379"/>
        <v/>
      </c>
      <c r="AQ237" s="31"/>
      <c r="AR237" s="174" t="str">
        <f>IF($B237="","",Air!$C$17*((J237-K237)/10)^Air!$C$28)</f>
        <v/>
      </c>
      <c r="AS237" s="36" t="str">
        <f>IF($B237="","",IF(E$8=B237,E$7,Air!$C$14/2*AR237^2))</f>
        <v/>
      </c>
      <c r="AT237" s="32" t="str">
        <f t="shared" si="380"/>
        <v/>
      </c>
      <c r="AU237" s="32" t="str">
        <f t="shared" si="381"/>
        <v/>
      </c>
      <c r="AV237" s="32" t="str">
        <f>IF($B237="","",Air!$I$11-AU237*Air!$C$14*Air!$I$10-AS237)</f>
        <v/>
      </c>
      <c r="AW237" s="175" t="str">
        <f t="shared" si="382"/>
        <v/>
      </c>
      <c r="AX237" s="175" t="str">
        <f>IF($B237="","",AW237*Air!$C$14*Air!$I$10)</f>
        <v/>
      </c>
      <c r="AY237" s="176" t="str">
        <f>IF($B237="","",AW237*Air!$D$14*Air!$I$10)</f>
        <v/>
      </c>
      <c r="AZ237" s="62"/>
      <c r="BA237" s="250" t="str">
        <f t="shared" si="318"/>
        <v/>
      </c>
      <c r="BB237" s="128" t="str">
        <f t="shared" si="383"/>
        <v/>
      </c>
      <c r="BC237" s="31" t="str">
        <f t="shared" si="384"/>
        <v/>
      </c>
      <c r="BD237" s="251" t="str">
        <f>IF($B237="","",$AO237*ABS(BC237)/Air!$M$8)</f>
        <v/>
      </c>
      <c r="BE237" s="31" t="str">
        <f t="shared" si="319"/>
        <v/>
      </c>
      <c r="BF237" s="251" t="str">
        <f>IF($B237="","",$AO237*ABS($AF237-BC237)/Air!$M$8)</f>
        <v/>
      </c>
      <c r="BG237" s="31" t="str">
        <f t="shared" si="320"/>
        <v/>
      </c>
      <c r="BH237" s="252" t="str">
        <f t="shared" si="321"/>
        <v/>
      </c>
      <c r="BI237" s="32" t="str">
        <f>IF($B237="","",(($AF237-BC237)/ABS($AF237-BC237))*Air!$D$14*BH237/2*(($AF237-BC237)^2)*$AI237*$C237)</f>
        <v/>
      </c>
      <c r="BJ237" s="32" t="str">
        <f>IF($B237="","",(-BC237/ABS(BC237))*Air!$D$14*BE237/8*(BC237^2)*$AM237*$C237)</f>
        <v/>
      </c>
      <c r="BK237" s="32" t="str">
        <f>IF($B237="","",$AK237*$C237*$E237*Air!$D$14*Air!$I$10)</f>
        <v/>
      </c>
      <c r="BL237" s="32" t="str">
        <f t="shared" si="385"/>
        <v/>
      </c>
      <c r="BM237" s="32" t="str">
        <f t="shared" si="322"/>
        <v/>
      </c>
      <c r="BN237" s="32" t="str">
        <f t="shared" si="386"/>
        <v/>
      </c>
      <c r="BO237" s="254" t="str">
        <f t="shared" si="323"/>
        <v/>
      </c>
      <c r="BP237" s="243"/>
      <c r="BQ237" s="243"/>
      <c r="BR237" s="32" t="str">
        <f t="shared" si="324"/>
        <v/>
      </c>
      <c r="BS237" s="243" t="str">
        <f t="shared" si="325"/>
        <v/>
      </c>
      <c r="BT237" s="243" t="str">
        <f>IF($B237="","",IF(BO237="out",-(BS237*$I237*(2*ABS(BR237)/Air!$D$14)^0.5),(BS237*$I237*(2*ABS(BR237)/Air!$C$14)^0.5)))</f>
        <v/>
      </c>
      <c r="BU237" s="32" t="str">
        <f t="shared" si="326"/>
        <v/>
      </c>
      <c r="BV237" s="217" t="str">
        <f t="shared" si="387"/>
        <v/>
      </c>
      <c r="BW237" s="31" t="str">
        <f t="shared" si="327"/>
        <v/>
      </c>
      <c r="BX237" s="251" t="str">
        <f>IF($B237="","",$AO237*ABS(BW237)/Air!$M$8)</f>
        <v/>
      </c>
      <c r="BY237" s="31" t="str">
        <f t="shared" si="328"/>
        <v/>
      </c>
      <c r="BZ237" s="251" t="str">
        <f>IF($B237="","",$AO237*ABS($AF237-BW237)/Air!$M$8)</f>
        <v/>
      </c>
      <c r="CA237" s="31" t="str">
        <f t="shared" si="329"/>
        <v/>
      </c>
      <c r="CB237" s="31" t="str">
        <f t="shared" si="330"/>
        <v/>
      </c>
      <c r="CC237" s="32" t="str">
        <f>IF($B237="","",(($AF237-BW237)/ABS($AF237-BW237))*Air!$D$14*CB237/2*(($AF237-BW237)^2)*$AI237*$C237)</f>
        <v/>
      </c>
      <c r="CD237" s="32" t="str">
        <f>IF($B237="","",(-BW237/ABS(BW237))*Air!$D$14*BY237/8*(BW237^2)*$AM237*$C237)</f>
        <v/>
      </c>
      <c r="CE237" s="32" t="str">
        <f>IF($B237="","",$AK237*$C237*$E237*Air!$D$14*Air!$I$10)</f>
        <v/>
      </c>
      <c r="CF237" s="32" t="str">
        <f t="shared" si="388"/>
        <v/>
      </c>
      <c r="CG237" s="32" t="str">
        <f t="shared" si="331"/>
        <v/>
      </c>
      <c r="CH237" s="32" t="str">
        <f t="shared" si="389"/>
        <v/>
      </c>
      <c r="CI237" s="254" t="str">
        <f t="shared" si="332"/>
        <v/>
      </c>
      <c r="CJ237" s="243"/>
      <c r="CK237" s="243"/>
      <c r="CL237" s="32" t="str">
        <f t="shared" si="333"/>
        <v/>
      </c>
      <c r="CM237" s="243" t="str">
        <f t="shared" si="334"/>
        <v/>
      </c>
      <c r="CN237" s="243" t="str">
        <f>IF($B237="","",IF(CI237="out",-(CM237*$I237*(2*ABS(CL237)/Air!$D$14)^0.5),(CM237*$I237*(2*ABS(CL237)/Air!$C$14)^0.5)))</f>
        <v/>
      </c>
      <c r="CO237" s="32" t="str">
        <f t="shared" si="335"/>
        <v/>
      </c>
      <c r="CP237" s="217" t="str">
        <f t="shared" si="390"/>
        <v/>
      </c>
      <c r="CQ237" s="31" t="str">
        <f t="shared" si="336"/>
        <v/>
      </c>
      <c r="CR237" s="251" t="str">
        <f>IF($B237="","",$AO237*ABS(CQ237)/Air!$M$8)</f>
        <v/>
      </c>
      <c r="CS237" s="31" t="str">
        <f t="shared" si="337"/>
        <v/>
      </c>
      <c r="CT237" s="251" t="str">
        <f>IF($B237="","",$AO237*ABS($AF237-CQ237)/Air!$M$8)</f>
        <v/>
      </c>
      <c r="CU237" s="31" t="str">
        <f t="shared" si="338"/>
        <v/>
      </c>
      <c r="CV237" s="31" t="str">
        <f t="shared" si="339"/>
        <v/>
      </c>
      <c r="CW237" s="32" t="str">
        <f>IF($B237="","",(($AF237-CQ237)/ABS($AF237-CQ237))*Air!$D$14*CV237/2*(($AF237-CQ237)^2)*$AI237*$C237)</f>
        <v/>
      </c>
      <c r="CX237" s="32" t="str">
        <f>IF($B237="","",(-CQ237/ABS(CQ237))*Air!$D$14*CS237/8*(CQ237^2)*$AM237*$C237)</f>
        <v/>
      </c>
      <c r="CY237" s="32" t="str">
        <f>IF($B237="","",$AK237*$C237*$E237*Air!$D$14*Air!$I$10)</f>
        <v/>
      </c>
      <c r="CZ237" s="32" t="str">
        <f t="shared" si="391"/>
        <v/>
      </c>
      <c r="DA237" s="32" t="str">
        <f t="shared" si="340"/>
        <v/>
      </c>
      <c r="DB237" s="32" t="str">
        <f t="shared" si="392"/>
        <v/>
      </c>
      <c r="DC237" s="254" t="str">
        <f t="shared" si="341"/>
        <v/>
      </c>
      <c r="DD237" s="243"/>
      <c r="DE237" s="243"/>
      <c r="DF237" s="32" t="str">
        <f t="shared" si="342"/>
        <v/>
      </c>
      <c r="DG237" s="243" t="str">
        <f t="shared" si="343"/>
        <v/>
      </c>
      <c r="DH237" s="243" t="str">
        <f>IF($B237="","",IF(DC237="out",-(DG237*$I237*(2*ABS(DF237)/Air!$D$14)^0.5),(DG237*$I237*(2*ABS(DF237)/Air!$C$14)^0.5)))</f>
        <v/>
      </c>
      <c r="DI237" s="32" t="str">
        <f t="shared" si="344"/>
        <v/>
      </c>
      <c r="DJ237" s="217" t="str">
        <f t="shared" si="393"/>
        <v/>
      </c>
      <c r="DK237" s="31" t="str">
        <f t="shared" si="345"/>
        <v/>
      </c>
      <c r="DL237" s="251" t="str">
        <f>IF($B237="","",$AO237*ABS(DK237)/Air!$M$8)</f>
        <v/>
      </c>
      <c r="DM237" s="31" t="str">
        <f t="shared" si="346"/>
        <v/>
      </c>
      <c r="DN237" s="251" t="str">
        <f>IF($B237="","",$AO237*ABS($AF237-DK237)/Air!$M$8)</f>
        <v/>
      </c>
      <c r="DO237" s="31" t="str">
        <f t="shared" si="347"/>
        <v/>
      </c>
      <c r="DP237" s="31" t="str">
        <f t="shared" si="348"/>
        <v/>
      </c>
      <c r="DQ237" s="32" t="str">
        <f>IF($B237="","",(($AF237-DK237)/ABS($AF237-DK237))*Air!$D$14*DP237/2*(($AF237-DK237)^2)*$AI237*$C237)</f>
        <v/>
      </c>
      <c r="DR237" s="32" t="str">
        <f>IF($B237="","",(-DK237/ABS(DK237))*Air!$D$14*DM237/8*(DK237^2)*$AM237*$C237)</f>
        <v/>
      </c>
      <c r="DS237" s="32" t="str">
        <f>IF($B237="","",$AK237*$C237*$E237*Air!$D$14*Air!$I$10)</f>
        <v/>
      </c>
      <c r="DT237" s="32" t="str">
        <f t="shared" si="394"/>
        <v/>
      </c>
      <c r="DU237" s="32" t="str">
        <f t="shared" si="349"/>
        <v/>
      </c>
      <c r="DV237" s="32" t="str">
        <f t="shared" si="395"/>
        <v/>
      </c>
      <c r="DW237" s="254" t="str">
        <f t="shared" si="350"/>
        <v/>
      </c>
      <c r="DX237" s="243"/>
      <c r="DY237" s="243"/>
      <c r="DZ237" s="32" t="str">
        <f t="shared" si="351"/>
        <v/>
      </c>
      <c r="EA237" s="243" t="str">
        <f t="shared" si="352"/>
        <v/>
      </c>
      <c r="EB237" s="243" t="str">
        <f>IF($B237="","",IF(DW237="out",-(EA237*$I237*(2*ABS(DZ237)/Air!$D$14)^0.5),(EA237*$I237*(2*ABS(DZ237)/Air!$C$14)^0.5)))</f>
        <v/>
      </c>
      <c r="EC237" s="32" t="str">
        <f t="shared" si="353"/>
        <v/>
      </c>
      <c r="ED237" s="217" t="str">
        <f t="shared" si="396"/>
        <v/>
      </c>
      <c r="EE237" s="31" t="str">
        <f t="shared" si="354"/>
        <v/>
      </c>
      <c r="EF237" s="251" t="str">
        <f>IF($B237="","",$AO237*ABS(EE237)/Air!$M$8)</f>
        <v/>
      </c>
      <c r="EG237" s="31" t="str">
        <f t="shared" si="355"/>
        <v/>
      </c>
      <c r="EH237" s="251" t="str">
        <f>IF($B237="","",$AO237*ABS($AF237-EE237)/Air!$M$8)</f>
        <v/>
      </c>
      <c r="EI237" s="31" t="str">
        <f t="shared" si="356"/>
        <v/>
      </c>
      <c r="EJ237" s="31" t="str">
        <f t="shared" si="357"/>
        <v/>
      </c>
      <c r="EK237" s="32" t="str">
        <f>IF($B237="","",(($AF237-EE237)/ABS($AF237-EE237))*Air!$D$14*EJ237/2*(($AF237-EE237)^2)*$AI237*$C237)</f>
        <v/>
      </c>
      <c r="EL237" s="32" t="str">
        <f>IF($B237="","",(-EE237/ABS(EE237))*Air!$D$14*EG237/8*(EE237^2)*$AM237*$C237)</f>
        <v/>
      </c>
      <c r="EM237" s="32" t="str">
        <f>IF($B237="","",$AK237*$C237*$E237*Air!$D$14*Air!$I$10)</f>
        <v/>
      </c>
      <c r="EN237" s="32" t="str">
        <f t="shared" si="397"/>
        <v/>
      </c>
      <c r="EO237" s="32" t="str">
        <f t="shared" si="358"/>
        <v/>
      </c>
      <c r="EP237" s="32" t="str">
        <f t="shared" si="398"/>
        <v/>
      </c>
      <c r="EQ237" s="254" t="str">
        <f t="shared" si="359"/>
        <v/>
      </c>
      <c r="ER237" s="243"/>
      <c r="ES237" s="243"/>
      <c r="ET237" s="32" t="str">
        <f t="shared" si="360"/>
        <v/>
      </c>
      <c r="EU237" s="243" t="str">
        <f t="shared" si="361"/>
        <v/>
      </c>
      <c r="EV237" s="243" t="str">
        <f>IF($B237="","",IF(EQ237="out",-(EU237*$I237*(2*ABS(ET237)/Air!$D$14)^0.5),(EU237*$I237*(2*ABS(ET237)/Air!$C$14)^0.5)))</f>
        <v/>
      </c>
      <c r="EW237" s="32" t="str">
        <f t="shared" si="362"/>
        <v/>
      </c>
      <c r="EX237" s="259" t="str">
        <f t="shared" si="399"/>
        <v/>
      </c>
    </row>
    <row r="238" spans="1:154" customFormat="1" x14ac:dyDescent="0.2">
      <c r="A238" s="61"/>
      <c r="B238" s="247"/>
      <c r="C238" s="247"/>
      <c r="D238" s="247"/>
      <c r="E238" s="247"/>
      <c r="F238" s="247"/>
      <c r="G238" s="239"/>
      <c r="H238" s="239"/>
      <c r="I238" s="239"/>
      <c r="J238" s="239"/>
      <c r="K238" s="239"/>
      <c r="L238" s="62"/>
      <c r="M238" s="247"/>
      <c r="N238" s="247"/>
      <c r="O238" s="63"/>
      <c r="P238" s="92" t="str">
        <f t="shared" si="363"/>
        <v/>
      </c>
      <c r="Q238" s="93" t="str">
        <f t="shared" si="316"/>
        <v/>
      </c>
      <c r="R238" s="99" t="str">
        <f t="shared" si="364"/>
        <v/>
      </c>
      <c r="S238" s="100" t="str">
        <f t="shared" si="365"/>
        <v/>
      </c>
      <c r="T238" s="95" t="str">
        <f t="shared" si="366"/>
        <v/>
      </c>
      <c r="U238" s="231"/>
      <c r="V238" s="124" t="str">
        <f t="shared" si="367"/>
        <v/>
      </c>
      <c r="W238" s="125" t="str">
        <f t="shared" si="311"/>
        <v/>
      </c>
      <c r="X238" s="126" t="str">
        <f t="shared" si="368"/>
        <v/>
      </c>
      <c r="Y238" s="126" t="str">
        <f>IF($B238="","",VLOOKUP(X238,Depth!$A$4:$B$1004,2,1))</f>
        <v/>
      </c>
      <c r="Z238" s="127" t="str">
        <f t="shared" si="312"/>
        <v/>
      </c>
      <c r="AA238" s="128" t="str">
        <f t="shared" si="313"/>
        <v/>
      </c>
      <c r="AB238" s="129" t="str">
        <f t="shared" si="369"/>
        <v/>
      </c>
      <c r="AC238" s="129" t="str">
        <f t="shared" si="314"/>
        <v/>
      </c>
      <c r="AD238" s="31" t="str">
        <f t="shared" si="370"/>
        <v/>
      </c>
      <c r="AE238" s="128" t="str">
        <f t="shared" si="371"/>
        <v/>
      </c>
      <c r="AF238" s="130" t="str">
        <f t="shared" si="372"/>
        <v/>
      </c>
      <c r="AG238" s="122" t="str">
        <f t="shared" si="373"/>
        <v/>
      </c>
      <c r="AH238" s="131" t="str">
        <f t="shared" si="315"/>
        <v/>
      </c>
      <c r="AI238" s="132" t="str">
        <f t="shared" si="374"/>
        <v/>
      </c>
      <c r="AJ238" s="128"/>
      <c r="AK238" s="159" t="str">
        <f t="shared" si="375"/>
        <v/>
      </c>
      <c r="AL238" s="128" t="str">
        <f t="shared" si="376"/>
        <v/>
      </c>
      <c r="AM238" s="128" t="str">
        <f t="shared" si="377"/>
        <v/>
      </c>
      <c r="AN238" s="128" t="str">
        <f t="shared" si="378"/>
        <v/>
      </c>
      <c r="AO238" s="128" t="str">
        <f t="shared" si="317"/>
        <v/>
      </c>
      <c r="AP238" s="160" t="str">
        <f t="shared" si="379"/>
        <v/>
      </c>
      <c r="AQ238" s="31"/>
      <c r="AR238" s="174" t="str">
        <f>IF($B238="","",Air!$C$17*((J238-K238)/10)^Air!$C$28)</f>
        <v/>
      </c>
      <c r="AS238" s="36" t="str">
        <f>IF($B238="","",IF(E$8=B238,E$7,Air!$C$14/2*AR238^2))</f>
        <v/>
      </c>
      <c r="AT238" s="32" t="str">
        <f t="shared" si="380"/>
        <v/>
      </c>
      <c r="AU238" s="32" t="str">
        <f t="shared" si="381"/>
        <v/>
      </c>
      <c r="AV238" s="32" t="str">
        <f>IF($B238="","",Air!$I$11-AU238*Air!$C$14*Air!$I$10-AS238)</f>
        <v/>
      </c>
      <c r="AW238" s="175" t="str">
        <f t="shared" si="382"/>
        <v/>
      </c>
      <c r="AX238" s="175" t="str">
        <f>IF($B238="","",AW238*Air!$C$14*Air!$I$10)</f>
        <v/>
      </c>
      <c r="AY238" s="176" t="str">
        <f>IF($B238="","",AW238*Air!$D$14*Air!$I$10)</f>
        <v/>
      </c>
      <c r="AZ238" s="62"/>
      <c r="BA238" s="250" t="str">
        <f t="shared" si="318"/>
        <v/>
      </c>
      <c r="BB238" s="128" t="str">
        <f t="shared" si="383"/>
        <v/>
      </c>
      <c r="BC238" s="31" t="str">
        <f t="shared" si="384"/>
        <v/>
      </c>
      <c r="BD238" s="251" t="str">
        <f>IF($B238="","",$AO238*ABS(BC238)/Air!$M$8)</f>
        <v/>
      </c>
      <c r="BE238" s="31" t="str">
        <f t="shared" si="319"/>
        <v/>
      </c>
      <c r="BF238" s="251" t="str">
        <f>IF($B238="","",$AO238*ABS($AF238-BC238)/Air!$M$8)</f>
        <v/>
      </c>
      <c r="BG238" s="31" t="str">
        <f t="shared" si="320"/>
        <v/>
      </c>
      <c r="BH238" s="252" t="str">
        <f t="shared" si="321"/>
        <v/>
      </c>
      <c r="BI238" s="32" t="str">
        <f>IF($B238="","",(($AF238-BC238)/ABS($AF238-BC238))*Air!$D$14*BH238/2*(($AF238-BC238)^2)*$AI238*$C238)</f>
        <v/>
      </c>
      <c r="BJ238" s="32" t="str">
        <f>IF($B238="","",(-BC238/ABS(BC238))*Air!$D$14*BE238/8*(BC238^2)*$AM238*$C238)</f>
        <v/>
      </c>
      <c r="BK238" s="32" t="str">
        <f>IF($B238="","",$AK238*$C238*$E238*Air!$D$14*Air!$I$10)</f>
        <v/>
      </c>
      <c r="BL238" s="32" t="str">
        <f t="shared" si="385"/>
        <v/>
      </c>
      <c r="BM238" s="32" t="str">
        <f t="shared" si="322"/>
        <v/>
      </c>
      <c r="BN238" s="32" t="str">
        <f t="shared" si="386"/>
        <v/>
      </c>
      <c r="BO238" s="254" t="str">
        <f t="shared" si="323"/>
        <v/>
      </c>
      <c r="BP238" s="243"/>
      <c r="BQ238" s="243"/>
      <c r="BR238" s="32" t="str">
        <f t="shared" si="324"/>
        <v/>
      </c>
      <c r="BS238" s="243" t="str">
        <f t="shared" si="325"/>
        <v/>
      </c>
      <c r="BT238" s="243" t="str">
        <f>IF($B238="","",IF(BO238="out",-(BS238*$I238*(2*ABS(BR238)/Air!$D$14)^0.5),(BS238*$I238*(2*ABS(BR238)/Air!$C$14)^0.5)))</f>
        <v/>
      </c>
      <c r="BU238" s="32" t="str">
        <f t="shared" si="326"/>
        <v/>
      </c>
      <c r="BV238" s="217" t="str">
        <f t="shared" si="387"/>
        <v/>
      </c>
      <c r="BW238" s="31" t="str">
        <f t="shared" si="327"/>
        <v/>
      </c>
      <c r="BX238" s="251" t="str">
        <f>IF($B238="","",$AO238*ABS(BW238)/Air!$M$8)</f>
        <v/>
      </c>
      <c r="BY238" s="31" t="str">
        <f t="shared" si="328"/>
        <v/>
      </c>
      <c r="BZ238" s="251" t="str">
        <f>IF($B238="","",$AO238*ABS($AF238-BW238)/Air!$M$8)</f>
        <v/>
      </c>
      <c r="CA238" s="31" t="str">
        <f t="shared" si="329"/>
        <v/>
      </c>
      <c r="CB238" s="31" t="str">
        <f t="shared" si="330"/>
        <v/>
      </c>
      <c r="CC238" s="32" t="str">
        <f>IF($B238="","",(($AF238-BW238)/ABS($AF238-BW238))*Air!$D$14*CB238/2*(($AF238-BW238)^2)*$AI238*$C238)</f>
        <v/>
      </c>
      <c r="CD238" s="32" t="str">
        <f>IF($B238="","",(-BW238/ABS(BW238))*Air!$D$14*BY238/8*(BW238^2)*$AM238*$C238)</f>
        <v/>
      </c>
      <c r="CE238" s="32" t="str">
        <f>IF($B238="","",$AK238*$C238*$E238*Air!$D$14*Air!$I$10)</f>
        <v/>
      </c>
      <c r="CF238" s="32" t="str">
        <f t="shared" si="388"/>
        <v/>
      </c>
      <c r="CG238" s="32" t="str">
        <f t="shared" si="331"/>
        <v/>
      </c>
      <c r="CH238" s="32" t="str">
        <f t="shared" si="389"/>
        <v/>
      </c>
      <c r="CI238" s="254" t="str">
        <f t="shared" si="332"/>
        <v/>
      </c>
      <c r="CJ238" s="243"/>
      <c r="CK238" s="243"/>
      <c r="CL238" s="32" t="str">
        <f t="shared" si="333"/>
        <v/>
      </c>
      <c r="CM238" s="243" t="str">
        <f t="shared" si="334"/>
        <v/>
      </c>
      <c r="CN238" s="243" t="str">
        <f>IF($B238="","",IF(CI238="out",-(CM238*$I238*(2*ABS(CL238)/Air!$D$14)^0.5),(CM238*$I238*(2*ABS(CL238)/Air!$C$14)^0.5)))</f>
        <v/>
      </c>
      <c r="CO238" s="32" t="str">
        <f t="shared" si="335"/>
        <v/>
      </c>
      <c r="CP238" s="217" t="str">
        <f t="shared" si="390"/>
        <v/>
      </c>
      <c r="CQ238" s="31" t="str">
        <f t="shared" si="336"/>
        <v/>
      </c>
      <c r="CR238" s="251" t="str">
        <f>IF($B238="","",$AO238*ABS(CQ238)/Air!$M$8)</f>
        <v/>
      </c>
      <c r="CS238" s="31" t="str">
        <f t="shared" si="337"/>
        <v/>
      </c>
      <c r="CT238" s="251" t="str">
        <f>IF($B238="","",$AO238*ABS($AF238-CQ238)/Air!$M$8)</f>
        <v/>
      </c>
      <c r="CU238" s="31" t="str">
        <f t="shared" si="338"/>
        <v/>
      </c>
      <c r="CV238" s="31" t="str">
        <f t="shared" si="339"/>
        <v/>
      </c>
      <c r="CW238" s="32" t="str">
        <f>IF($B238="","",(($AF238-CQ238)/ABS($AF238-CQ238))*Air!$D$14*CV238/2*(($AF238-CQ238)^2)*$AI238*$C238)</f>
        <v/>
      </c>
      <c r="CX238" s="32" t="str">
        <f>IF($B238="","",(-CQ238/ABS(CQ238))*Air!$D$14*CS238/8*(CQ238^2)*$AM238*$C238)</f>
        <v/>
      </c>
      <c r="CY238" s="32" t="str">
        <f>IF($B238="","",$AK238*$C238*$E238*Air!$D$14*Air!$I$10)</f>
        <v/>
      </c>
      <c r="CZ238" s="32" t="str">
        <f t="shared" si="391"/>
        <v/>
      </c>
      <c r="DA238" s="32" t="str">
        <f t="shared" si="340"/>
        <v/>
      </c>
      <c r="DB238" s="32" t="str">
        <f t="shared" si="392"/>
        <v/>
      </c>
      <c r="DC238" s="254" t="str">
        <f t="shared" si="341"/>
        <v/>
      </c>
      <c r="DD238" s="243"/>
      <c r="DE238" s="243"/>
      <c r="DF238" s="32" t="str">
        <f t="shared" si="342"/>
        <v/>
      </c>
      <c r="DG238" s="243" t="str">
        <f t="shared" si="343"/>
        <v/>
      </c>
      <c r="DH238" s="243" t="str">
        <f>IF($B238="","",IF(DC238="out",-(DG238*$I238*(2*ABS(DF238)/Air!$D$14)^0.5),(DG238*$I238*(2*ABS(DF238)/Air!$C$14)^0.5)))</f>
        <v/>
      </c>
      <c r="DI238" s="32" t="str">
        <f t="shared" si="344"/>
        <v/>
      </c>
      <c r="DJ238" s="217" t="str">
        <f t="shared" si="393"/>
        <v/>
      </c>
      <c r="DK238" s="31" t="str">
        <f t="shared" si="345"/>
        <v/>
      </c>
      <c r="DL238" s="251" t="str">
        <f>IF($B238="","",$AO238*ABS(DK238)/Air!$M$8)</f>
        <v/>
      </c>
      <c r="DM238" s="31" t="str">
        <f t="shared" si="346"/>
        <v/>
      </c>
      <c r="DN238" s="251" t="str">
        <f>IF($B238="","",$AO238*ABS($AF238-DK238)/Air!$M$8)</f>
        <v/>
      </c>
      <c r="DO238" s="31" t="str">
        <f t="shared" si="347"/>
        <v/>
      </c>
      <c r="DP238" s="31" t="str">
        <f t="shared" si="348"/>
        <v/>
      </c>
      <c r="DQ238" s="32" t="str">
        <f>IF($B238="","",(($AF238-DK238)/ABS($AF238-DK238))*Air!$D$14*DP238/2*(($AF238-DK238)^2)*$AI238*$C238)</f>
        <v/>
      </c>
      <c r="DR238" s="32" t="str">
        <f>IF($B238="","",(-DK238/ABS(DK238))*Air!$D$14*DM238/8*(DK238^2)*$AM238*$C238)</f>
        <v/>
      </c>
      <c r="DS238" s="32" t="str">
        <f>IF($B238="","",$AK238*$C238*$E238*Air!$D$14*Air!$I$10)</f>
        <v/>
      </c>
      <c r="DT238" s="32" t="str">
        <f t="shared" si="394"/>
        <v/>
      </c>
      <c r="DU238" s="32" t="str">
        <f t="shared" si="349"/>
        <v/>
      </c>
      <c r="DV238" s="32" t="str">
        <f t="shared" si="395"/>
        <v/>
      </c>
      <c r="DW238" s="254" t="str">
        <f t="shared" si="350"/>
        <v/>
      </c>
      <c r="DX238" s="243"/>
      <c r="DY238" s="243"/>
      <c r="DZ238" s="32" t="str">
        <f t="shared" si="351"/>
        <v/>
      </c>
      <c r="EA238" s="243" t="str">
        <f t="shared" si="352"/>
        <v/>
      </c>
      <c r="EB238" s="243" t="str">
        <f>IF($B238="","",IF(DW238="out",-(EA238*$I238*(2*ABS(DZ238)/Air!$D$14)^0.5),(EA238*$I238*(2*ABS(DZ238)/Air!$C$14)^0.5)))</f>
        <v/>
      </c>
      <c r="EC238" s="32" t="str">
        <f t="shared" si="353"/>
        <v/>
      </c>
      <c r="ED238" s="217" t="str">
        <f t="shared" si="396"/>
        <v/>
      </c>
      <c r="EE238" s="31" t="str">
        <f t="shared" si="354"/>
        <v/>
      </c>
      <c r="EF238" s="251" t="str">
        <f>IF($B238="","",$AO238*ABS(EE238)/Air!$M$8)</f>
        <v/>
      </c>
      <c r="EG238" s="31" t="str">
        <f t="shared" si="355"/>
        <v/>
      </c>
      <c r="EH238" s="251" t="str">
        <f>IF($B238="","",$AO238*ABS($AF238-EE238)/Air!$M$8)</f>
        <v/>
      </c>
      <c r="EI238" s="31" t="str">
        <f t="shared" si="356"/>
        <v/>
      </c>
      <c r="EJ238" s="31" t="str">
        <f t="shared" si="357"/>
        <v/>
      </c>
      <c r="EK238" s="32" t="str">
        <f>IF($B238="","",(($AF238-EE238)/ABS($AF238-EE238))*Air!$D$14*EJ238/2*(($AF238-EE238)^2)*$AI238*$C238)</f>
        <v/>
      </c>
      <c r="EL238" s="32" t="str">
        <f>IF($B238="","",(-EE238/ABS(EE238))*Air!$D$14*EG238/8*(EE238^2)*$AM238*$C238)</f>
        <v/>
      </c>
      <c r="EM238" s="32" t="str">
        <f>IF($B238="","",$AK238*$C238*$E238*Air!$D$14*Air!$I$10)</f>
        <v/>
      </c>
      <c r="EN238" s="32" t="str">
        <f t="shared" si="397"/>
        <v/>
      </c>
      <c r="EO238" s="32" t="str">
        <f t="shared" si="358"/>
        <v/>
      </c>
      <c r="EP238" s="32" t="str">
        <f t="shared" si="398"/>
        <v/>
      </c>
      <c r="EQ238" s="254" t="str">
        <f t="shared" si="359"/>
        <v/>
      </c>
      <c r="ER238" s="243"/>
      <c r="ES238" s="243"/>
      <c r="ET238" s="32" t="str">
        <f t="shared" si="360"/>
        <v/>
      </c>
      <c r="EU238" s="243" t="str">
        <f t="shared" si="361"/>
        <v/>
      </c>
      <c r="EV238" s="243" t="str">
        <f>IF($B238="","",IF(EQ238="out",-(EU238*$I238*(2*ABS(ET238)/Air!$D$14)^0.5),(EU238*$I238*(2*ABS(ET238)/Air!$C$14)^0.5)))</f>
        <v/>
      </c>
      <c r="EW238" s="32" t="str">
        <f t="shared" si="362"/>
        <v/>
      </c>
      <c r="EX238" s="259" t="str">
        <f t="shared" si="399"/>
        <v/>
      </c>
    </row>
    <row r="239" spans="1:154" customFormat="1" x14ac:dyDescent="0.2">
      <c r="A239" s="61"/>
      <c r="B239" s="247"/>
      <c r="C239" s="247"/>
      <c r="D239" s="247"/>
      <c r="E239" s="247"/>
      <c r="F239" s="247"/>
      <c r="G239" s="239"/>
      <c r="H239" s="239"/>
      <c r="I239" s="239"/>
      <c r="J239" s="239"/>
      <c r="K239" s="239"/>
      <c r="L239" s="62"/>
      <c r="M239" s="247"/>
      <c r="N239" s="247"/>
      <c r="O239" s="63"/>
      <c r="P239" s="92" t="str">
        <f t="shared" si="363"/>
        <v/>
      </c>
      <c r="Q239" s="93" t="str">
        <f t="shared" si="316"/>
        <v/>
      </c>
      <c r="R239" s="99" t="str">
        <f t="shared" si="364"/>
        <v/>
      </c>
      <c r="S239" s="100" t="str">
        <f t="shared" si="365"/>
        <v/>
      </c>
      <c r="T239" s="95" t="str">
        <f t="shared" si="366"/>
        <v/>
      </c>
      <c r="U239" s="231"/>
      <c r="V239" s="124" t="str">
        <f t="shared" si="367"/>
        <v/>
      </c>
      <c r="W239" s="125" t="str">
        <f t="shared" si="311"/>
        <v/>
      </c>
      <c r="X239" s="126" t="str">
        <f t="shared" si="368"/>
        <v/>
      </c>
      <c r="Y239" s="126" t="str">
        <f>IF($B239="","",VLOOKUP(X239,Depth!$A$4:$B$1004,2,1))</f>
        <v/>
      </c>
      <c r="Z239" s="127" t="str">
        <f t="shared" si="312"/>
        <v/>
      </c>
      <c r="AA239" s="128" t="str">
        <f t="shared" si="313"/>
        <v/>
      </c>
      <c r="AB239" s="129" t="str">
        <f t="shared" si="369"/>
        <v/>
      </c>
      <c r="AC239" s="129" t="str">
        <f t="shared" si="314"/>
        <v/>
      </c>
      <c r="AD239" s="31" t="str">
        <f t="shared" si="370"/>
        <v/>
      </c>
      <c r="AE239" s="128" t="str">
        <f t="shared" si="371"/>
        <v/>
      </c>
      <c r="AF239" s="130" t="str">
        <f t="shared" si="372"/>
        <v/>
      </c>
      <c r="AG239" s="122" t="str">
        <f t="shared" si="373"/>
        <v/>
      </c>
      <c r="AH239" s="131" t="str">
        <f t="shared" si="315"/>
        <v/>
      </c>
      <c r="AI239" s="132" t="str">
        <f t="shared" si="374"/>
        <v/>
      </c>
      <c r="AJ239" s="128"/>
      <c r="AK239" s="159" t="str">
        <f t="shared" si="375"/>
        <v/>
      </c>
      <c r="AL239" s="128" t="str">
        <f t="shared" si="376"/>
        <v/>
      </c>
      <c r="AM239" s="128" t="str">
        <f t="shared" si="377"/>
        <v/>
      </c>
      <c r="AN239" s="128" t="str">
        <f t="shared" si="378"/>
        <v/>
      </c>
      <c r="AO239" s="128" t="str">
        <f t="shared" si="317"/>
        <v/>
      </c>
      <c r="AP239" s="160" t="str">
        <f t="shared" si="379"/>
        <v/>
      </c>
      <c r="AQ239" s="31"/>
      <c r="AR239" s="174" t="str">
        <f>IF($B239="","",Air!$C$17*((J239-K239)/10)^Air!$C$28)</f>
        <v/>
      </c>
      <c r="AS239" s="36" t="str">
        <f>IF($B239="","",IF(E$8=B239,E$7,Air!$C$14/2*AR239^2))</f>
        <v/>
      </c>
      <c r="AT239" s="32" t="str">
        <f t="shared" si="380"/>
        <v/>
      </c>
      <c r="AU239" s="32" t="str">
        <f t="shared" si="381"/>
        <v/>
      </c>
      <c r="AV239" s="32" t="str">
        <f>IF($B239="","",Air!$I$11-AU239*Air!$C$14*Air!$I$10-AS239)</f>
        <v/>
      </c>
      <c r="AW239" s="175" t="str">
        <f t="shared" si="382"/>
        <v/>
      </c>
      <c r="AX239" s="175" t="str">
        <f>IF($B239="","",AW239*Air!$C$14*Air!$I$10)</f>
        <v/>
      </c>
      <c r="AY239" s="176" t="str">
        <f>IF($B239="","",AW239*Air!$D$14*Air!$I$10)</f>
        <v/>
      </c>
      <c r="AZ239" s="62"/>
      <c r="BA239" s="250" t="str">
        <f t="shared" si="318"/>
        <v/>
      </c>
      <c r="BB239" s="128" t="str">
        <f t="shared" si="383"/>
        <v/>
      </c>
      <c r="BC239" s="31" t="str">
        <f t="shared" si="384"/>
        <v/>
      </c>
      <c r="BD239" s="251" t="str">
        <f>IF($B239="","",$AO239*ABS(BC239)/Air!$M$8)</f>
        <v/>
      </c>
      <c r="BE239" s="31" t="str">
        <f t="shared" si="319"/>
        <v/>
      </c>
      <c r="BF239" s="251" t="str">
        <f>IF($B239="","",$AO239*ABS($AF239-BC239)/Air!$M$8)</f>
        <v/>
      </c>
      <c r="BG239" s="31" t="str">
        <f t="shared" si="320"/>
        <v/>
      </c>
      <c r="BH239" s="252" t="str">
        <f t="shared" si="321"/>
        <v/>
      </c>
      <c r="BI239" s="32" t="str">
        <f>IF($B239="","",(($AF239-BC239)/ABS($AF239-BC239))*Air!$D$14*BH239/2*(($AF239-BC239)^2)*$AI239*$C239)</f>
        <v/>
      </c>
      <c r="BJ239" s="32" t="str">
        <f>IF($B239="","",(-BC239/ABS(BC239))*Air!$D$14*BE239/8*(BC239^2)*$AM239*$C239)</f>
        <v/>
      </c>
      <c r="BK239" s="32" t="str">
        <f>IF($B239="","",$AK239*$C239*$E239*Air!$D$14*Air!$I$10)</f>
        <v/>
      </c>
      <c r="BL239" s="32" t="str">
        <f t="shared" si="385"/>
        <v/>
      </c>
      <c r="BM239" s="32" t="str">
        <f t="shared" si="322"/>
        <v/>
      </c>
      <c r="BN239" s="32" t="str">
        <f t="shared" si="386"/>
        <v/>
      </c>
      <c r="BO239" s="254" t="str">
        <f t="shared" si="323"/>
        <v/>
      </c>
      <c r="BP239" s="243"/>
      <c r="BQ239" s="243"/>
      <c r="BR239" s="32" t="str">
        <f t="shared" si="324"/>
        <v/>
      </c>
      <c r="BS239" s="243" t="str">
        <f t="shared" si="325"/>
        <v/>
      </c>
      <c r="BT239" s="243" t="str">
        <f>IF($B239="","",IF(BO239="out",-(BS239*$I239*(2*ABS(BR239)/Air!$D$14)^0.5),(BS239*$I239*(2*ABS(BR239)/Air!$C$14)^0.5)))</f>
        <v/>
      </c>
      <c r="BU239" s="32" t="str">
        <f t="shared" si="326"/>
        <v/>
      </c>
      <c r="BV239" s="217" t="str">
        <f t="shared" si="387"/>
        <v/>
      </c>
      <c r="BW239" s="31" t="str">
        <f t="shared" si="327"/>
        <v/>
      </c>
      <c r="BX239" s="251" t="str">
        <f>IF($B239="","",$AO239*ABS(BW239)/Air!$M$8)</f>
        <v/>
      </c>
      <c r="BY239" s="31" t="str">
        <f t="shared" si="328"/>
        <v/>
      </c>
      <c r="BZ239" s="251" t="str">
        <f>IF($B239="","",$AO239*ABS($AF239-BW239)/Air!$M$8)</f>
        <v/>
      </c>
      <c r="CA239" s="31" t="str">
        <f t="shared" si="329"/>
        <v/>
      </c>
      <c r="CB239" s="31" t="str">
        <f t="shared" si="330"/>
        <v/>
      </c>
      <c r="CC239" s="32" t="str">
        <f>IF($B239="","",(($AF239-BW239)/ABS($AF239-BW239))*Air!$D$14*CB239/2*(($AF239-BW239)^2)*$AI239*$C239)</f>
        <v/>
      </c>
      <c r="CD239" s="32" t="str">
        <f>IF($B239="","",(-BW239/ABS(BW239))*Air!$D$14*BY239/8*(BW239^2)*$AM239*$C239)</f>
        <v/>
      </c>
      <c r="CE239" s="32" t="str">
        <f>IF($B239="","",$AK239*$C239*$E239*Air!$D$14*Air!$I$10)</f>
        <v/>
      </c>
      <c r="CF239" s="32" t="str">
        <f t="shared" si="388"/>
        <v/>
      </c>
      <c r="CG239" s="32" t="str">
        <f t="shared" si="331"/>
        <v/>
      </c>
      <c r="CH239" s="32" t="str">
        <f t="shared" si="389"/>
        <v/>
      </c>
      <c r="CI239" s="254" t="str">
        <f t="shared" si="332"/>
        <v/>
      </c>
      <c r="CJ239" s="243"/>
      <c r="CK239" s="243"/>
      <c r="CL239" s="32" t="str">
        <f t="shared" si="333"/>
        <v/>
      </c>
      <c r="CM239" s="243" t="str">
        <f t="shared" si="334"/>
        <v/>
      </c>
      <c r="CN239" s="243" t="str">
        <f>IF($B239="","",IF(CI239="out",-(CM239*$I239*(2*ABS(CL239)/Air!$D$14)^0.5),(CM239*$I239*(2*ABS(CL239)/Air!$C$14)^0.5)))</f>
        <v/>
      </c>
      <c r="CO239" s="32" t="str">
        <f t="shared" si="335"/>
        <v/>
      </c>
      <c r="CP239" s="217" t="str">
        <f t="shared" si="390"/>
        <v/>
      </c>
      <c r="CQ239" s="31" t="str">
        <f t="shared" si="336"/>
        <v/>
      </c>
      <c r="CR239" s="251" t="str">
        <f>IF($B239="","",$AO239*ABS(CQ239)/Air!$M$8)</f>
        <v/>
      </c>
      <c r="CS239" s="31" t="str">
        <f t="shared" si="337"/>
        <v/>
      </c>
      <c r="CT239" s="251" t="str">
        <f>IF($B239="","",$AO239*ABS($AF239-CQ239)/Air!$M$8)</f>
        <v/>
      </c>
      <c r="CU239" s="31" t="str">
        <f t="shared" si="338"/>
        <v/>
      </c>
      <c r="CV239" s="31" t="str">
        <f t="shared" si="339"/>
        <v/>
      </c>
      <c r="CW239" s="32" t="str">
        <f>IF($B239="","",(($AF239-CQ239)/ABS($AF239-CQ239))*Air!$D$14*CV239/2*(($AF239-CQ239)^2)*$AI239*$C239)</f>
        <v/>
      </c>
      <c r="CX239" s="32" t="str">
        <f>IF($B239="","",(-CQ239/ABS(CQ239))*Air!$D$14*CS239/8*(CQ239^2)*$AM239*$C239)</f>
        <v/>
      </c>
      <c r="CY239" s="32" t="str">
        <f>IF($B239="","",$AK239*$C239*$E239*Air!$D$14*Air!$I$10)</f>
        <v/>
      </c>
      <c r="CZ239" s="32" t="str">
        <f t="shared" si="391"/>
        <v/>
      </c>
      <c r="DA239" s="32" t="str">
        <f t="shared" si="340"/>
        <v/>
      </c>
      <c r="DB239" s="32" t="str">
        <f t="shared" si="392"/>
        <v/>
      </c>
      <c r="DC239" s="254" t="str">
        <f t="shared" si="341"/>
        <v/>
      </c>
      <c r="DD239" s="243"/>
      <c r="DE239" s="243"/>
      <c r="DF239" s="32" t="str">
        <f t="shared" si="342"/>
        <v/>
      </c>
      <c r="DG239" s="243" t="str">
        <f t="shared" si="343"/>
        <v/>
      </c>
      <c r="DH239" s="243" t="str">
        <f>IF($B239="","",IF(DC239="out",-(DG239*$I239*(2*ABS(DF239)/Air!$D$14)^0.5),(DG239*$I239*(2*ABS(DF239)/Air!$C$14)^0.5)))</f>
        <v/>
      </c>
      <c r="DI239" s="32" t="str">
        <f t="shared" si="344"/>
        <v/>
      </c>
      <c r="DJ239" s="217" t="str">
        <f t="shared" si="393"/>
        <v/>
      </c>
      <c r="DK239" s="31" t="str">
        <f t="shared" si="345"/>
        <v/>
      </c>
      <c r="DL239" s="251" t="str">
        <f>IF($B239="","",$AO239*ABS(DK239)/Air!$M$8)</f>
        <v/>
      </c>
      <c r="DM239" s="31" t="str">
        <f t="shared" si="346"/>
        <v/>
      </c>
      <c r="DN239" s="251" t="str">
        <f>IF($B239="","",$AO239*ABS($AF239-DK239)/Air!$M$8)</f>
        <v/>
      </c>
      <c r="DO239" s="31" t="str">
        <f t="shared" si="347"/>
        <v/>
      </c>
      <c r="DP239" s="31" t="str">
        <f t="shared" si="348"/>
        <v/>
      </c>
      <c r="DQ239" s="32" t="str">
        <f>IF($B239="","",(($AF239-DK239)/ABS($AF239-DK239))*Air!$D$14*DP239/2*(($AF239-DK239)^2)*$AI239*$C239)</f>
        <v/>
      </c>
      <c r="DR239" s="32" t="str">
        <f>IF($B239="","",(-DK239/ABS(DK239))*Air!$D$14*DM239/8*(DK239^2)*$AM239*$C239)</f>
        <v/>
      </c>
      <c r="DS239" s="32" t="str">
        <f>IF($B239="","",$AK239*$C239*$E239*Air!$D$14*Air!$I$10)</f>
        <v/>
      </c>
      <c r="DT239" s="32" t="str">
        <f t="shared" si="394"/>
        <v/>
      </c>
      <c r="DU239" s="32" t="str">
        <f t="shared" si="349"/>
        <v/>
      </c>
      <c r="DV239" s="32" t="str">
        <f t="shared" si="395"/>
        <v/>
      </c>
      <c r="DW239" s="254" t="str">
        <f t="shared" si="350"/>
        <v/>
      </c>
      <c r="DX239" s="243"/>
      <c r="DY239" s="243"/>
      <c r="DZ239" s="32" t="str">
        <f t="shared" si="351"/>
        <v/>
      </c>
      <c r="EA239" s="243" t="str">
        <f t="shared" si="352"/>
        <v/>
      </c>
      <c r="EB239" s="243" t="str">
        <f>IF($B239="","",IF(DW239="out",-(EA239*$I239*(2*ABS(DZ239)/Air!$D$14)^0.5),(EA239*$I239*(2*ABS(DZ239)/Air!$C$14)^0.5)))</f>
        <v/>
      </c>
      <c r="EC239" s="32" t="str">
        <f t="shared" si="353"/>
        <v/>
      </c>
      <c r="ED239" s="217" t="str">
        <f t="shared" si="396"/>
        <v/>
      </c>
      <c r="EE239" s="31" t="str">
        <f t="shared" si="354"/>
        <v/>
      </c>
      <c r="EF239" s="251" t="str">
        <f>IF($B239="","",$AO239*ABS(EE239)/Air!$M$8)</f>
        <v/>
      </c>
      <c r="EG239" s="31" t="str">
        <f t="shared" si="355"/>
        <v/>
      </c>
      <c r="EH239" s="251" t="str">
        <f>IF($B239="","",$AO239*ABS($AF239-EE239)/Air!$M$8)</f>
        <v/>
      </c>
      <c r="EI239" s="31" t="str">
        <f t="shared" si="356"/>
        <v/>
      </c>
      <c r="EJ239" s="31" t="str">
        <f t="shared" si="357"/>
        <v/>
      </c>
      <c r="EK239" s="32" t="str">
        <f>IF($B239="","",(($AF239-EE239)/ABS($AF239-EE239))*Air!$D$14*EJ239/2*(($AF239-EE239)^2)*$AI239*$C239)</f>
        <v/>
      </c>
      <c r="EL239" s="32" t="str">
        <f>IF($B239="","",(-EE239/ABS(EE239))*Air!$D$14*EG239/8*(EE239^2)*$AM239*$C239)</f>
        <v/>
      </c>
      <c r="EM239" s="32" t="str">
        <f>IF($B239="","",$AK239*$C239*$E239*Air!$D$14*Air!$I$10)</f>
        <v/>
      </c>
      <c r="EN239" s="32" t="str">
        <f t="shared" si="397"/>
        <v/>
      </c>
      <c r="EO239" s="32" t="str">
        <f t="shared" si="358"/>
        <v/>
      </c>
      <c r="EP239" s="32" t="str">
        <f t="shared" si="398"/>
        <v/>
      </c>
      <c r="EQ239" s="254" t="str">
        <f t="shared" si="359"/>
        <v/>
      </c>
      <c r="ER239" s="243"/>
      <c r="ES239" s="243"/>
      <c r="ET239" s="32" t="str">
        <f t="shared" si="360"/>
        <v/>
      </c>
      <c r="EU239" s="243" t="str">
        <f t="shared" si="361"/>
        <v/>
      </c>
      <c r="EV239" s="243" t="str">
        <f>IF($B239="","",IF(EQ239="out",-(EU239*$I239*(2*ABS(ET239)/Air!$D$14)^0.5),(EU239*$I239*(2*ABS(ET239)/Air!$C$14)^0.5)))</f>
        <v/>
      </c>
      <c r="EW239" s="32" t="str">
        <f t="shared" si="362"/>
        <v/>
      </c>
      <c r="EX239" s="259" t="str">
        <f t="shared" si="399"/>
        <v/>
      </c>
    </row>
    <row r="240" spans="1:154" customFormat="1" x14ac:dyDescent="0.2">
      <c r="A240" s="61"/>
      <c r="B240" s="247"/>
      <c r="C240" s="247"/>
      <c r="D240" s="247"/>
      <c r="E240" s="247"/>
      <c r="F240" s="247"/>
      <c r="G240" s="239"/>
      <c r="H240" s="239"/>
      <c r="I240" s="239"/>
      <c r="J240" s="239"/>
      <c r="K240" s="239"/>
      <c r="L240" s="62"/>
      <c r="M240" s="247"/>
      <c r="N240" s="247"/>
      <c r="O240" s="63"/>
      <c r="P240" s="92" t="str">
        <f t="shared" si="363"/>
        <v/>
      </c>
      <c r="Q240" s="93" t="str">
        <f t="shared" si="316"/>
        <v/>
      </c>
      <c r="R240" s="99" t="str">
        <f t="shared" si="364"/>
        <v/>
      </c>
      <c r="S240" s="100" t="str">
        <f t="shared" si="365"/>
        <v/>
      </c>
      <c r="T240" s="95" t="str">
        <f t="shared" si="366"/>
        <v/>
      </c>
      <c r="U240" s="231"/>
      <c r="V240" s="124" t="str">
        <f t="shared" si="367"/>
        <v/>
      </c>
      <c r="W240" s="125" t="str">
        <f t="shared" si="311"/>
        <v/>
      </c>
      <c r="X240" s="126" t="str">
        <f t="shared" si="368"/>
        <v/>
      </c>
      <c r="Y240" s="126" t="str">
        <f>IF($B240="","",VLOOKUP(X240,Depth!$A$4:$B$1004,2,1))</f>
        <v/>
      </c>
      <c r="Z240" s="127" t="str">
        <f t="shared" si="312"/>
        <v/>
      </c>
      <c r="AA240" s="128" t="str">
        <f t="shared" si="313"/>
        <v/>
      </c>
      <c r="AB240" s="129" t="str">
        <f t="shared" si="369"/>
        <v/>
      </c>
      <c r="AC240" s="129" t="str">
        <f t="shared" si="314"/>
        <v/>
      </c>
      <c r="AD240" s="31" t="str">
        <f t="shared" si="370"/>
        <v/>
      </c>
      <c r="AE240" s="128" t="str">
        <f t="shared" si="371"/>
        <v/>
      </c>
      <c r="AF240" s="130" t="str">
        <f t="shared" si="372"/>
        <v/>
      </c>
      <c r="AG240" s="122" t="str">
        <f t="shared" si="373"/>
        <v/>
      </c>
      <c r="AH240" s="131" t="str">
        <f t="shared" si="315"/>
        <v/>
      </c>
      <c r="AI240" s="132" t="str">
        <f t="shared" si="374"/>
        <v/>
      </c>
      <c r="AJ240" s="128"/>
      <c r="AK240" s="159" t="str">
        <f t="shared" si="375"/>
        <v/>
      </c>
      <c r="AL240" s="128" t="str">
        <f t="shared" si="376"/>
        <v/>
      </c>
      <c r="AM240" s="128" t="str">
        <f t="shared" si="377"/>
        <v/>
      </c>
      <c r="AN240" s="128" t="str">
        <f t="shared" si="378"/>
        <v/>
      </c>
      <c r="AO240" s="128" t="str">
        <f t="shared" si="317"/>
        <v/>
      </c>
      <c r="AP240" s="160" t="str">
        <f t="shared" si="379"/>
        <v/>
      </c>
      <c r="AQ240" s="31"/>
      <c r="AR240" s="174" t="str">
        <f>IF($B240="","",Air!$C$17*((J240-K240)/10)^Air!$C$28)</f>
        <v/>
      </c>
      <c r="AS240" s="36" t="str">
        <f>IF($B240="","",IF(E$8=B240,E$7,Air!$C$14/2*AR240^2))</f>
        <v/>
      </c>
      <c r="AT240" s="32" t="str">
        <f t="shared" si="380"/>
        <v/>
      </c>
      <c r="AU240" s="32" t="str">
        <f t="shared" si="381"/>
        <v/>
      </c>
      <c r="AV240" s="32" t="str">
        <f>IF($B240="","",Air!$I$11-AU240*Air!$C$14*Air!$I$10-AS240)</f>
        <v/>
      </c>
      <c r="AW240" s="175" t="str">
        <f t="shared" si="382"/>
        <v/>
      </c>
      <c r="AX240" s="175" t="str">
        <f>IF($B240="","",AW240*Air!$C$14*Air!$I$10)</f>
        <v/>
      </c>
      <c r="AY240" s="176" t="str">
        <f>IF($B240="","",AW240*Air!$D$14*Air!$I$10)</f>
        <v/>
      </c>
      <c r="AZ240" s="62"/>
      <c r="BA240" s="250" t="str">
        <f t="shared" si="318"/>
        <v/>
      </c>
      <c r="BB240" s="128" t="str">
        <f t="shared" si="383"/>
        <v/>
      </c>
      <c r="BC240" s="31" t="str">
        <f t="shared" si="384"/>
        <v/>
      </c>
      <c r="BD240" s="251" t="str">
        <f>IF($B240="","",$AO240*ABS(BC240)/Air!$M$8)</f>
        <v/>
      </c>
      <c r="BE240" s="31" t="str">
        <f t="shared" si="319"/>
        <v/>
      </c>
      <c r="BF240" s="251" t="str">
        <f>IF($B240="","",$AO240*ABS($AF240-BC240)/Air!$M$8)</f>
        <v/>
      </c>
      <c r="BG240" s="31" t="str">
        <f t="shared" si="320"/>
        <v/>
      </c>
      <c r="BH240" s="252" t="str">
        <f t="shared" si="321"/>
        <v/>
      </c>
      <c r="BI240" s="32" t="str">
        <f>IF($B240="","",(($AF240-BC240)/ABS($AF240-BC240))*Air!$D$14*BH240/2*(($AF240-BC240)^2)*$AI240*$C240)</f>
        <v/>
      </c>
      <c r="BJ240" s="32" t="str">
        <f>IF($B240="","",(-BC240/ABS(BC240))*Air!$D$14*BE240/8*(BC240^2)*$AM240*$C240)</f>
        <v/>
      </c>
      <c r="BK240" s="32" t="str">
        <f>IF($B240="","",$AK240*$C240*$E240*Air!$D$14*Air!$I$10)</f>
        <v/>
      </c>
      <c r="BL240" s="32" t="str">
        <f t="shared" si="385"/>
        <v/>
      </c>
      <c r="BM240" s="32" t="str">
        <f t="shared" si="322"/>
        <v/>
      </c>
      <c r="BN240" s="32" t="str">
        <f t="shared" si="386"/>
        <v/>
      </c>
      <c r="BO240" s="254" t="str">
        <f t="shared" si="323"/>
        <v/>
      </c>
      <c r="BP240" s="243"/>
      <c r="BQ240" s="243"/>
      <c r="BR240" s="32" t="str">
        <f t="shared" si="324"/>
        <v/>
      </c>
      <c r="BS240" s="243" t="str">
        <f t="shared" si="325"/>
        <v/>
      </c>
      <c r="BT240" s="243" t="str">
        <f>IF($B240="","",IF(BO240="out",-(BS240*$I240*(2*ABS(BR240)/Air!$D$14)^0.5),(BS240*$I240*(2*ABS(BR240)/Air!$C$14)^0.5)))</f>
        <v/>
      </c>
      <c r="BU240" s="32" t="str">
        <f t="shared" si="326"/>
        <v/>
      </c>
      <c r="BV240" s="217" t="str">
        <f t="shared" si="387"/>
        <v/>
      </c>
      <c r="BW240" s="31" t="str">
        <f t="shared" si="327"/>
        <v/>
      </c>
      <c r="BX240" s="251" t="str">
        <f>IF($B240="","",$AO240*ABS(BW240)/Air!$M$8)</f>
        <v/>
      </c>
      <c r="BY240" s="31" t="str">
        <f t="shared" si="328"/>
        <v/>
      </c>
      <c r="BZ240" s="251" t="str">
        <f>IF($B240="","",$AO240*ABS($AF240-BW240)/Air!$M$8)</f>
        <v/>
      </c>
      <c r="CA240" s="31" t="str">
        <f t="shared" si="329"/>
        <v/>
      </c>
      <c r="CB240" s="31" t="str">
        <f t="shared" si="330"/>
        <v/>
      </c>
      <c r="CC240" s="32" t="str">
        <f>IF($B240="","",(($AF240-BW240)/ABS($AF240-BW240))*Air!$D$14*CB240/2*(($AF240-BW240)^2)*$AI240*$C240)</f>
        <v/>
      </c>
      <c r="CD240" s="32" t="str">
        <f>IF($B240="","",(-BW240/ABS(BW240))*Air!$D$14*BY240/8*(BW240^2)*$AM240*$C240)</f>
        <v/>
      </c>
      <c r="CE240" s="32" t="str">
        <f>IF($B240="","",$AK240*$C240*$E240*Air!$D$14*Air!$I$10)</f>
        <v/>
      </c>
      <c r="CF240" s="32" t="str">
        <f t="shared" si="388"/>
        <v/>
      </c>
      <c r="CG240" s="32" t="str">
        <f t="shared" si="331"/>
        <v/>
      </c>
      <c r="CH240" s="32" t="str">
        <f t="shared" si="389"/>
        <v/>
      </c>
      <c r="CI240" s="254" t="str">
        <f t="shared" si="332"/>
        <v/>
      </c>
      <c r="CJ240" s="243"/>
      <c r="CK240" s="243"/>
      <c r="CL240" s="32" t="str">
        <f t="shared" si="333"/>
        <v/>
      </c>
      <c r="CM240" s="243" t="str">
        <f t="shared" si="334"/>
        <v/>
      </c>
      <c r="CN240" s="243" t="str">
        <f>IF($B240="","",IF(CI240="out",-(CM240*$I240*(2*ABS(CL240)/Air!$D$14)^0.5),(CM240*$I240*(2*ABS(CL240)/Air!$C$14)^0.5)))</f>
        <v/>
      </c>
      <c r="CO240" s="32" t="str">
        <f t="shared" si="335"/>
        <v/>
      </c>
      <c r="CP240" s="217" t="str">
        <f t="shared" si="390"/>
        <v/>
      </c>
      <c r="CQ240" s="31" t="str">
        <f t="shared" si="336"/>
        <v/>
      </c>
      <c r="CR240" s="251" t="str">
        <f>IF($B240="","",$AO240*ABS(CQ240)/Air!$M$8)</f>
        <v/>
      </c>
      <c r="CS240" s="31" t="str">
        <f t="shared" si="337"/>
        <v/>
      </c>
      <c r="CT240" s="251" t="str">
        <f>IF($B240="","",$AO240*ABS($AF240-CQ240)/Air!$M$8)</f>
        <v/>
      </c>
      <c r="CU240" s="31" t="str">
        <f t="shared" si="338"/>
        <v/>
      </c>
      <c r="CV240" s="31" t="str">
        <f t="shared" si="339"/>
        <v/>
      </c>
      <c r="CW240" s="32" t="str">
        <f>IF($B240="","",(($AF240-CQ240)/ABS($AF240-CQ240))*Air!$D$14*CV240/2*(($AF240-CQ240)^2)*$AI240*$C240)</f>
        <v/>
      </c>
      <c r="CX240" s="32" t="str">
        <f>IF($B240="","",(-CQ240/ABS(CQ240))*Air!$D$14*CS240/8*(CQ240^2)*$AM240*$C240)</f>
        <v/>
      </c>
      <c r="CY240" s="32" t="str">
        <f>IF($B240="","",$AK240*$C240*$E240*Air!$D$14*Air!$I$10)</f>
        <v/>
      </c>
      <c r="CZ240" s="32" t="str">
        <f t="shared" si="391"/>
        <v/>
      </c>
      <c r="DA240" s="32" t="str">
        <f t="shared" si="340"/>
        <v/>
      </c>
      <c r="DB240" s="32" t="str">
        <f t="shared" si="392"/>
        <v/>
      </c>
      <c r="DC240" s="254" t="str">
        <f t="shared" si="341"/>
        <v/>
      </c>
      <c r="DD240" s="243"/>
      <c r="DE240" s="243"/>
      <c r="DF240" s="32" t="str">
        <f t="shared" si="342"/>
        <v/>
      </c>
      <c r="DG240" s="243" t="str">
        <f t="shared" si="343"/>
        <v/>
      </c>
      <c r="DH240" s="243" t="str">
        <f>IF($B240="","",IF(DC240="out",-(DG240*$I240*(2*ABS(DF240)/Air!$D$14)^0.5),(DG240*$I240*(2*ABS(DF240)/Air!$C$14)^0.5)))</f>
        <v/>
      </c>
      <c r="DI240" s="32" t="str">
        <f t="shared" si="344"/>
        <v/>
      </c>
      <c r="DJ240" s="217" t="str">
        <f t="shared" si="393"/>
        <v/>
      </c>
      <c r="DK240" s="31" t="str">
        <f t="shared" si="345"/>
        <v/>
      </c>
      <c r="DL240" s="251" t="str">
        <f>IF($B240="","",$AO240*ABS(DK240)/Air!$M$8)</f>
        <v/>
      </c>
      <c r="DM240" s="31" t="str">
        <f t="shared" si="346"/>
        <v/>
      </c>
      <c r="DN240" s="251" t="str">
        <f>IF($B240="","",$AO240*ABS($AF240-DK240)/Air!$M$8)</f>
        <v/>
      </c>
      <c r="DO240" s="31" t="str">
        <f t="shared" si="347"/>
        <v/>
      </c>
      <c r="DP240" s="31" t="str">
        <f t="shared" si="348"/>
        <v/>
      </c>
      <c r="DQ240" s="32" t="str">
        <f>IF($B240="","",(($AF240-DK240)/ABS($AF240-DK240))*Air!$D$14*DP240/2*(($AF240-DK240)^2)*$AI240*$C240)</f>
        <v/>
      </c>
      <c r="DR240" s="32" t="str">
        <f>IF($B240="","",(-DK240/ABS(DK240))*Air!$D$14*DM240/8*(DK240^2)*$AM240*$C240)</f>
        <v/>
      </c>
      <c r="DS240" s="32" t="str">
        <f>IF($B240="","",$AK240*$C240*$E240*Air!$D$14*Air!$I$10)</f>
        <v/>
      </c>
      <c r="DT240" s="32" t="str">
        <f t="shared" si="394"/>
        <v/>
      </c>
      <c r="DU240" s="32" t="str">
        <f t="shared" si="349"/>
        <v/>
      </c>
      <c r="DV240" s="32" t="str">
        <f t="shared" si="395"/>
        <v/>
      </c>
      <c r="DW240" s="254" t="str">
        <f t="shared" si="350"/>
        <v/>
      </c>
      <c r="DX240" s="243"/>
      <c r="DY240" s="243"/>
      <c r="DZ240" s="32" t="str">
        <f t="shared" si="351"/>
        <v/>
      </c>
      <c r="EA240" s="243" t="str">
        <f t="shared" si="352"/>
        <v/>
      </c>
      <c r="EB240" s="243" t="str">
        <f>IF($B240="","",IF(DW240="out",-(EA240*$I240*(2*ABS(DZ240)/Air!$D$14)^0.5),(EA240*$I240*(2*ABS(DZ240)/Air!$C$14)^0.5)))</f>
        <v/>
      </c>
      <c r="EC240" s="32" t="str">
        <f t="shared" si="353"/>
        <v/>
      </c>
      <c r="ED240" s="217" t="str">
        <f t="shared" si="396"/>
        <v/>
      </c>
      <c r="EE240" s="31" t="str">
        <f t="shared" si="354"/>
        <v/>
      </c>
      <c r="EF240" s="251" t="str">
        <f>IF($B240="","",$AO240*ABS(EE240)/Air!$M$8)</f>
        <v/>
      </c>
      <c r="EG240" s="31" t="str">
        <f t="shared" si="355"/>
        <v/>
      </c>
      <c r="EH240" s="251" t="str">
        <f>IF($B240="","",$AO240*ABS($AF240-EE240)/Air!$M$8)</f>
        <v/>
      </c>
      <c r="EI240" s="31" t="str">
        <f t="shared" si="356"/>
        <v/>
      </c>
      <c r="EJ240" s="31" t="str">
        <f t="shared" si="357"/>
        <v/>
      </c>
      <c r="EK240" s="32" t="str">
        <f>IF($B240="","",(($AF240-EE240)/ABS($AF240-EE240))*Air!$D$14*EJ240/2*(($AF240-EE240)^2)*$AI240*$C240)</f>
        <v/>
      </c>
      <c r="EL240" s="32" t="str">
        <f>IF($B240="","",(-EE240/ABS(EE240))*Air!$D$14*EG240/8*(EE240^2)*$AM240*$C240)</f>
        <v/>
      </c>
      <c r="EM240" s="32" t="str">
        <f>IF($B240="","",$AK240*$C240*$E240*Air!$D$14*Air!$I$10)</f>
        <v/>
      </c>
      <c r="EN240" s="32" t="str">
        <f t="shared" si="397"/>
        <v/>
      </c>
      <c r="EO240" s="32" t="str">
        <f t="shared" si="358"/>
        <v/>
      </c>
      <c r="EP240" s="32" t="str">
        <f t="shared" si="398"/>
        <v/>
      </c>
      <c r="EQ240" s="254" t="str">
        <f t="shared" si="359"/>
        <v/>
      </c>
      <c r="ER240" s="243"/>
      <c r="ES240" s="243"/>
      <c r="ET240" s="32" t="str">
        <f t="shared" si="360"/>
        <v/>
      </c>
      <c r="EU240" s="243" t="str">
        <f t="shared" si="361"/>
        <v/>
      </c>
      <c r="EV240" s="243" t="str">
        <f>IF($B240="","",IF(EQ240="out",-(EU240*$I240*(2*ABS(ET240)/Air!$D$14)^0.5),(EU240*$I240*(2*ABS(ET240)/Air!$C$14)^0.5)))</f>
        <v/>
      </c>
      <c r="EW240" s="32" t="str">
        <f t="shared" si="362"/>
        <v/>
      </c>
      <c r="EX240" s="259" t="str">
        <f t="shared" si="399"/>
        <v/>
      </c>
    </row>
    <row r="241" spans="1:154" customFormat="1" x14ac:dyDescent="0.2">
      <c r="A241" s="61"/>
      <c r="B241" s="247"/>
      <c r="C241" s="247"/>
      <c r="D241" s="247"/>
      <c r="E241" s="247"/>
      <c r="F241" s="247"/>
      <c r="G241" s="239"/>
      <c r="H241" s="239"/>
      <c r="I241" s="239"/>
      <c r="J241" s="239"/>
      <c r="K241" s="239"/>
      <c r="L241" s="62"/>
      <c r="M241" s="247"/>
      <c r="N241" s="247"/>
      <c r="O241" s="63"/>
      <c r="P241" s="92" t="str">
        <f t="shared" si="363"/>
        <v/>
      </c>
      <c r="Q241" s="93" t="str">
        <f t="shared" si="316"/>
        <v/>
      </c>
      <c r="R241" s="99" t="str">
        <f t="shared" si="364"/>
        <v/>
      </c>
      <c r="S241" s="100" t="str">
        <f t="shared" si="365"/>
        <v/>
      </c>
      <c r="T241" s="95" t="str">
        <f t="shared" si="366"/>
        <v/>
      </c>
      <c r="U241" s="231"/>
      <c r="V241" s="124" t="str">
        <f t="shared" si="367"/>
        <v/>
      </c>
      <c r="W241" s="125" t="str">
        <f t="shared" si="311"/>
        <v/>
      </c>
      <c r="X241" s="126" t="str">
        <f t="shared" si="368"/>
        <v/>
      </c>
      <c r="Y241" s="126" t="str">
        <f>IF($B241="","",VLOOKUP(X241,Depth!$A$4:$B$1004,2,1))</f>
        <v/>
      </c>
      <c r="Z241" s="127" t="str">
        <f t="shared" si="312"/>
        <v/>
      </c>
      <c r="AA241" s="128" t="str">
        <f t="shared" si="313"/>
        <v/>
      </c>
      <c r="AB241" s="129" t="str">
        <f t="shared" si="369"/>
        <v/>
      </c>
      <c r="AC241" s="129" t="str">
        <f t="shared" si="314"/>
        <v/>
      </c>
      <c r="AD241" s="31" t="str">
        <f t="shared" si="370"/>
        <v/>
      </c>
      <c r="AE241" s="128" t="str">
        <f t="shared" si="371"/>
        <v/>
      </c>
      <c r="AF241" s="130" t="str">
        <f t="shared" si="372"/>
        <v/>
      </c>
      <c r="AG241" s="122" t="str">
        <f t="shared" si="373"/>
        <v/>
      </c>
      <c r="AH241" s="131" t="str">
        <f t="shared" si="315"/>
        <v/>
      </c>
      <c r="AI241" s="132" t="str">
        <f t="shared" si="374"/>
        <v/>
      </c>
      <c r="AJ241" s="128"/>
      <c r="AK241" s="159" t="str">
        <f t="shared" si="375"/>
        <v/>
      </c>
      <c r="AL241" s="128" t="str">
        <f t="shared" si="376"/>
        <v/>
      </c>
      <c r="AM241" s="128" t="str">
        <f t="shared" si="377"/>
        <v/>
      </c>
      <c r="AN241" s="128" t="str">
        <f t="shared" si="378"/>
        <v/>
      </c>
      <c r="AO241" s="128" t="str">
        <f t="shared" si="317"/>
        <v/>
      </c>
      <c r="AP241" s="160" t="str">
        <f t="shared" si="379"/>
        <v/>
      </c>
      <c r="AQ241" s="31"/>
      <c r="AR241" s="174" t="str">
        <f>IF($B241="","",Air!$C$17*((J241-K241)/10)^Air!$C$28)</f>
        <v/>
      </c>
      <c r="AS241" s="36" t="str">
        <f>IF($B241="","",IF(E$8=B241,E$7,Air!$C$14/2*AR241^2))</f>
        <v/>
      </c>
      <c r="AT241" s="32" t="str">
        <f t="shared" si="380"/>
        <v/>
      </c>
      <c r="AU241" s="32" t="str">
        <f t="shared" si="381"/>
        <v/>
      </c>
      <c r="AV241" s="32" t="str">
        <f>IF($B241="","",Air!$I$11-AU241*Air!$C$14*Air!$I$10-AS241)</f>
        <v/>
      </c>
      <c r="AW241" s="175" t="str">
        <f t="shared" si="382"/>
        <v/>
      </c>
      <c r="AX241" s="175" t="str">
        <f>IF($B241="","",AW241*Air!$C$14*Air!$I$10)</f>
        <v/>
      </c>
      <c r="AY241" s="176" t="str">
        <f>IF($B241="","",AW241*Air!$D$14*Air!$I$10)</f>
        <v/>
      </c>
      <c r="AZ241" s="62"/>
      <c r="BA241" s="250" t="str">
        <f t="shared" si="318"/>
        <v/>
      </c>
      <c r="BB241" s="128" t="str">
        <f t="shared" si="383"/>
        <v/>
      </c>
      <c r="BC241" s="31" t="str">
        <f t="shared" si="384"/>
        <v/>
      </c>
      <c r="BD241" s="251" t="str">
        <f>IF($B241="","",$AO241*ABS(BC241)/Air!$M$8)</f>
        <v/>
      </c>
      <c r="BE241" s="31" t="str">
        <f t="shared" si="319"/>
        <v/>
      </c>
      <c r="BF241" s="251" t="str">
        <f>IF($B241="","",$AO241*ABS($AF241-BC241)/Air!$M$8)</f>
        <v/>
      </c>
      <c r="BG241" s="31" t="str">
        <f t="shared" si="320"/>
        <v/>
      </c>
      <c r="BH241" s="252" t="str">
        <f t="shared" si="321"/>
        <v/>
      </c>
      <c r="BI241" s="32" t="str">
        <f>IF($B241="","",(($AF241-BC241)/ABS($AF241-BC241))*Air!$D$14*BH241/2*(($AF241-BC241)^2)*$AI241*$C241)</f>
        <v/>
      </c>
      <c r="BJ241" s="32" t="str">
        <f>IF($B241="","",(-BC241/ABS(BC241))*Air!$D$14*BE241/8*(BC241^2)*$AM241*$C241)</f>
        <v/>
      </c>
      <c r="BK241" s="32" t="str">
        <f>IF($B241="","",$AK241*$C241*$E241*Air!$D$14*Air!$I$10)</f>
        <v/>
      </c>
      <c r="BL241" s="32" t="str">
        <f t="shared" si="385"/>
        <v/>
      </c>
      <c r="BM241" s="32" t="str">
        <f t="shared" si="322"/>
        <v/>
      </c>
      <c r="BN241" s="32" t="str">
        <f t="shared" si="386"/>
        <v/>
      </c>
      <c r="BO241" s="254" t="str">
        <f t="shared" si="323"/>
        <v/>
      </c>
      <c r="BP241" s="243"/>
      <c r="BQ241" s="243"/>
      <c r="BR241" s="32" t="str">
        <f t="shared" si="324"/>
        <v/>
      </c>
      <c r="BS241" s="243" t="str">
        <f t="shared" si="325"/>
        <v/>
      </c>
      <c r="BT241" s="243" t="str">
        <f>IF($B241="","",IF(BO241="out",-(BS241*$I241*(2*ABS(BR241)/Air!$D$14)^0.5),(BS241*$I241*(2*ABS(BR241)/Air!$C$14)^0.5)))</f>
        <v/>
      </c>
      <c r="BU241" s="32" t="str">
        <f t="shared" si="326"/>
        <v/>
      </c>
      <c r="BV241" s="217" t="str">
        <f t="shared" si="387"/>
        <v/>
      </c>
      <c r="BW241" s="31" t="str">
        <f t="shared" si="327"/>
        <v/>
      </c>
      <c r="BX241" s="251" t="str">
        <f>IF($B241="","",$AO241*ABS(BW241)/Air!$M$8)</f>
        <v/>
      </c>
      <c r="BY241" s="31" t="str">
        <f t="shared" si="328"/>
        <v/>
      </c>
      <c r="BZ241" s="251" t="str">
        <f>IF($B241="","",$AO241*ABS($AF241-BW241)/Air!$M$8)</f>
        <v/>
      </c>
      <c r="CA241" s="31" t="str">
        <f t="shared" si="329"/>
        <v/>
      </c>
      <c r="CB241" s="31" t="str">
        <f t="shared" si="330"/>
        <v/>
      </c>
      <c r="CC241" s="32" t="str">
        <f>IF($B241="","",(($AF241-BW241)/ABS($AF241-BW241))*Air!$D$14*CB241/2*(($AF241-BW241)^2)*$AI241*$C241)</f>
        <v/>
      </c>
      <c r="CD241" s="32" t="str">
        <f>IF($B241="","",(-BW241/ABS(BW241))*Air!$D$14*BY241/8*(BW241^2)*$AM241*$C241)</f>
        <v/>
      </c>
      <c r="CE241" s="32" t="str">
        <f>IF($B241="","",$AK241*$C241*$E241*Air!$D$14*Air!$I$10)</f>
        <v/>
      </c>
      <c r="CF241" s="32" t="str">
        <f t="shared" si="388"/>
        <v/>
      </c>
      <c r="CG241" s="32" t="str">
        <f t="shared" si="331"/>
        <v/>
      </c>
      <c r="CH241" s="32" t="str">
        <f t="shared" si="389"/>
        <v/>
      </c>
      <c r="CI241" s="254" t="str">
        <f t="shared" si="332"/>
        <v/>
      </c>
      <c r="CJ241" s="243"/>
      <c r="CK241" s="243"/>
      <c r="CL241" s="32" t="str">
        <f t="shared" si="333"/>
        <v/>
      </c>
      <c r="CM241" s="243" t="str">
        <f t="shared" si="334"/>
        <v/>
      </c>
      <c r="CN241" s="243" t="str">
        <f>IF($B241="","",IF(CI241="out",-(CM241*$I241*(2*ABS(CL241)/Air!$D$14)^0.5),(CM241*$I241*(2*ABS(CL241)/Air!$C$14)^0.5)))</f>
        <v/>
      </c>
      <c r="CO241" s="32" t="str">
        <f t="shared" si="335"/>
        <v/>
      </c>
      <c r="CP241" s="217" t="str">
        <f t="shared" si="390"/>
        <v/>
      </c>
      <c r="CQ241" s="31" t="str">
        <f t="shared" si="336"/>
        <v/>
      </c>
      <c r="CR241" s="251" t="str">
        <f>IF($B241="","",$AO241*ABS(CQ241)/Air!$M$8)</f>
        <v/>
      </c>
      <c r="CS241" s="31" t="str">
        <f t="shared" si="337"/>
        <v/>
      </c>
      <c r="CT241" s="251" t="str">
        <f>IF($B241="","",$AO241*ABS($AF241-CQ241)/Air!$M$8)</f>
        <v/>
      </c>
      <c r="CU241" s="31" t="str">
        <f t="shared" si="338"/>
        <v/>
      </c>
      <c r="CV241" s="31" t="str">
        <f t="shared" si="339"/>
        <v/>
      </c>
      <c r="CW241" s="32" t="str">
        <f>IF($B241="","",(($AF241-CQ241)/ABS($AF241-CQ241))*Air!$D$14*CV241/2*(($AF241-CQ241)^2)*$AI241*$C241)</f>
        <v/>
      </c>
      <c r="CX241" s="32" t="str">
        <f>IF($B241="","",(-CQ241/ABS(CQ241))*Air!$D$14*CS241/8*(CQ241^2)*$AM241*$C241)</f>
        <v/>
      </c>
      <c r="CY241" s="32" t="str">
        <f>IF($B241="","",$AK241*$C241*$E241*Air!$D$14*Air!$I$10)</f>
        <v/>
      </c>
      <c r="CZ241" s="32" t="str">
        <f t="shared" si="391"/>
        <v/>
      </c>
      <c r="DA241" s="32" t="str">
        <f t="shared" si="340"/>
        <v/>
      </c>
      <c r="DB241" s="32" t="str">
        <f t="shared" si="392"/>
        <v/>
      </c>
      <c r="DC241" s="254" t="str">
        <f t="shared" si="341"/>
        <v/>
      </c>
      <c r="DD241" s="243"/>
      <c r="DE241" s="243"/>
      <c r="DF241" s="32" t="str">
        <f t="shared" si="342"/>
        <v/>
      </c>
      <c r="DG241" s="243" t="str">
        <f t="shared" si="343"/>
        <v/>
      </c>
      <c r="DH241" s="243" t="str">
        <f>IF($B241="","",IF(DC241="out",-(DG241*$I241*(2*ABS(DF241)/Air!$D$14)^0.5),(DG241*$I241*(2*ABS(DF241)/Air!$C$14)^0.5)))</f>
        <v/>
      </c>
      <c r="DI241" s="32" t="str">
        <f t="shared" si="344"/>
        <v/>
      </c>
      <c r="DJ241" s="217" t="str">
        <f t="shared" si="393"/>
        <v/>
      </c>
      <c r="DK241" s="31" t="str">
        <f t="shared" si="345"/>
        <v/>
      </c>
      <c r="DL241" s="251" t="str">
        <f>IF($B241="","",$AO241*ABS(DK241)/Air!$M$8)</f>
        <v/>
      </c>
      <c r="DM241" s="31" t="str">
        <f t="shared" si="346"/>
        <v/>
      </c>
      <c r="DN241" s="251" t="str">
        <f>IF($B241="","",$AO241*ABS($AF241-DK241)/Air!$M$8)</f>
        <v/>
      </c>
      <c r="DO241" s="31" t="str">
        <f t="shared" si="347"/>
        <v/>
      </c>
      <c r="DP241" s="31" t="str">
        <f t="shared" si="348"/>
        <v/>
      </c>
      <c r="DQ241" s="32" t="str">
        <f>IF($B241="","",(($AF241-DK241)/ABS($AF241-DK241))*Air!$D$14*DP241/2*(($AF241-DK241)^2)*$AI241*$C241)</f>
        <v/>
      </c>
      <c r="DR241" s="32" t="str">
        <f>IF($B241="","",(-DK241/ABS(DK241))*Air!$D$14*DM241/8*(DK241^2)*$AM241*$C241)</f>
        <v/>
      </c>
      <c r="DS241" s="32" t="str">
        <f>IF($B241="","",$AK241*$C241*$E241*Air!$D$14*Air!$I$10)</f>
        <v/>
      </c>
      <c r="DT241" s="32" t="str">
        <f t="shared" si="394"/>
        <v/>
      </c>
      <c r="DU241" s="32" t="str">
        <f t="shared" si="349"/>
        <v/>
      </c>
      <c r="DV241" s="32" t="str">
        <f t="shared" si="395"/>
        <v/>
      </c>
      <c r="DW241" s="254" t="str">
        <f t="shared" si="350"/>
        <v/>
      </c>
      <c r="DX241" s="243"/>
      <c r="DY241" s="243"/>
      <c r="DZ241" s="32" t="str">
        <f t="shared" si="351"/>
        <v/>
      </c>
      <c r="EA241" s="243" t="str">
        <f t="shared" si="352"/>
        <v/>
      </c>
      <c r="EB241" s="243" t="str">
        <f>IF($B241="","",IF(DW241="out",-(EA241*$I241*(2*ABS(DZ241)/Air!$D$14)^0.5),(EA241*$I241*(2*ABS(DZ241)/Air!$C$14)^0.5)))</f>
        <v/>
      </c>
      <c r="EC241" s="32" t="str">
        <f t="shared" si="353"/>
        <v/>
      </c>
      <c r="ED241" s="217" t="str">
        <f t="shared" si="396"/>
        <v/>
      </c>
      <c r="EE241" s="31" t="str">
        <f t="shared" si="354"/>
        <v/>
      </c>
      <c r="EF241" s="251" t="str">
        <f>IF($B241="","",$AO241*ABS(EE241)/Air!$M$8)</f>
        <v/>
      </c>
      <c r="EG241" s="31" t="str">
        <f t="shared" si="355"/>
        <v/>
      </c>
      <c r="EH241" s="251" t="str">
        <f>IF($B241="","",$AO241*ABS($AF241-EE241)/Air!$M$8)</f>
        <v/>
      </c>
      <c r="EI241" s="31" t="str">
        <f t="shared" si="356"/>
        <v/>
      </c>
      <c r="EJ241" s="31" t="str">
        <f t="shared" si="357"/>
        <v/>
      </c>
      <c r="EK241" s="32" t="str">
        <f>IF($B241="","",(($AF241-EE241)/ABS($AF241-EE241))*Air!$D$14*EJ241/2*(($AF241-EE241)^2)*$AI241*$C241)</f>
        <v/>
      </c>
      <c r="EL241" s="32" t="str">
        <f>IF($B241="","",(-EE241/ABS(EE241))*Air!$D$14*EG241/8*(EE241^2)*$AM241*$C241)</f>
        <v/>
      </c>
      <c r="EM241" s="32" t="str">
        <f>IF($B241="","",$AK241*$C241*$E241*Air!$D$14*Air!$I$10)</f>
        <v/>
      </c>
      <c r="EN241" s="32" t="str">
        <f t="shared" si="397"/>
        <v/>
      </c>
      <c r="EO241" s="32" t="str">
        <f t="shared" si="358"/>
        <v/>
      </c>
      <c r="EP241" s="32" t="str">
        <f t="shared" si="398"/>
        <v/>
      </c>
      <c r="EQ241" s="254" t="str">
        <f t="shared" si="359"/>
        <v/>
      </c>
      <c r="ER241" s="243"/>
      <c r="ES241" s="243"/>
      <c r="ET241" s="32" t="str">
        <f t="shared" si="360"/>
        <v/>
      </c>
      <c r="EU241" s="243" t="str">
        <f t="shared" si="361"/>
        <v/>
      </c>
      <c r="EV241" s="243" t="str">
        <f>IF($B241="","",IF(EQ241="out",-(EU241*$I241*(2*ABS(ET241)/Air!$D$14)^0.5),(EU241*$I241*(2*ABS(ET241)/Air!$C$14)^0.5)))</f>
        <v/>
      </c>
      <c r="EW241" s="32" t="str">
        <f t="shared" si="362"/>
        <v/>
      </c>
      <c r="EX241" s="259" t="str">
        <f t="shared" si="399"/>
        <v/>
      </c>
    </row>
    <row r="242" spans="1:154" customFormat="1" x14ac:dyDescent="0.2">
      <c r="A242" s="61"/>
      <c r="B242" s="247"/>
      <c r="C242" s="247"/>
      <c r="D242" s="247"/>
      <c r="E242" s="247"/>
      <c r="F242" s="247"/>
      <c r="G242" s="239"/>
      <c r="H242" s="239"/>
      <c r="I242" s="239"/>
      <c r="J242" s="239"/>
      <c r="K242" s="239"/>
      <c r="L242" s="62"/>
      <c r="M242" s="247"/>
      <c r="N242" s="247"/>
      <c r="O242" s="63"/>
      <c r="P242" s="92" t="str">
        <f t="shared" si="363"/>
        <v/>
      </c>
      <c r="Q242" s="93" t="str">
        <f t="shared" si="316"/>
        <v/>
      </c>
      <c r="R242" s="99" t="str">
        <f t="shared" si="364"/>
        <v/>
      </c>
      <c r="S242" s="100" t="str">
        <f t="shared" si="365"/>
        <v/>
      </c>
      <c r="T242" s="95" t="str">
        <f t="shared" si="366"/>
        <v/>
      </c>
      <c r="U242" s="231"/>
      <c r="V242" s="124" t="str">
        <f t="shared" si="367"/>
        <v/>
      </c>
      <c r="W242" s="125" t="str">
        <f t="shared" si="311"/>
        <v/>
      </c>
      <c r="X242" s="126" t="str">
        <f t="shared" si="368"/>
        <v/>
      </c>
      <c r="Y242" s="126" t="str">
        <f>IF($B242="","",VLOOKUP(X242,Depth!$A$4:$B$1004,2,1))</f>
        <v/>
      </c>
      <c r="Z242" s="127" t="str">
        <f t="shared" si="312"/>
        <v/>
      </c>
      <c r="AA242" s="128" t="str">
        <f t="shared" si="313"/>
        <v/>
      </c>
      <c r="AB242" s="129" t="str">
        <f t="shared" si="369"/>
        <v/>
      </c>
      <c r="AC242" s="129" t="str">
        <f t="shared" si="314"/>
        <v/>
      </c>
      <c r="AD242" s="31" t="str">
        <f t="shared" si="370"/>
        <v/>
      </c>
      <c r="AE242" s="128" t="str">
        <f t="shared" si="371"/>
        <v/>
      </c>
      <c r="AF242" s="130" t="str">
        <f t="shared" si="372"/>
        <v/>
      </c>
      <c r="AG242" s="122" t="str">
        <f t="shared" si="373"/>
        <v/>
      </c>
      <c r="AH242" s="131" t="str">
        <f t="shared" si="315"/>
        <v/>
      </c>
      <c r="AI242" s="132" t="str">
        <f t="shared" si="374"/>
        <v/>
      </c>
      <c r="AJ242" s="128"/>
      <c r="AK242" s="159" t="str">
        <f t="shared" si="375"/>
        <v/>
      </c>
      <c r="AL242" s="128" t="str">
        <f t="shared" si="376"/>
        <v/>
      </c>
      <c r="AM242" s="128" t="str">
        <f t="shared" si="377"/>
        <v/>
      </c>
      <c r="AN242" s="128" t="str">
        <f t="shared" si="378"/>
        <v/>
      </c>
      <c r="AO242" s="128" t="str">
        <f t="shared" si="317"/>
        <v/>
      </c>
      <c r="AP242" s="160" t="str">
        <f t="shared" si="379"/>
        <v/>
      </c>
      <c r="AQ242" s="31"/>
      <c r="AR242" s="174" t="str">
        <f>IF($B242="","",Air!$C$17*((J242-K242)/10)^Air!$C$28)</f>
        <v/>
      </c>
      <c r="AS242" s="36" t="str">
        <f>IF($B242="","",IF(E$8=B242,E$7,Air!$C$14/2*AR242^2))</f>
        <v/>
      </c>
      <c r="AT242" s="32" t="str">
        <f t="shared" si="380"/>
        <v/>
      </c>
      <c r="AU242" s="32" t="str">
        <f t="shared" si="381"/>
        <v/>
      </c>
      <c r="AV242" s="32" t="str">
        <f>IF($B242="","",Air!$I$11-AU242*Air!$C$14*Air!$I$10-AS242)</f>
        <v/>
      </c>
      <c r="AW242" s="175" t="str">
        <f t="shared" si="382"/>
        <v/>
      </c>
      <c r="AX242" s="175" t="str">
        <f>IF($B242="","",AW242*Air!$C$14*Air!$I$10)</f>
        <v/>
      </c>
      <c r="AY242" s="176" t="str">
        <f>IF($B242="","",AW242*Air!$D$14*Air!$I$10)</f>
        <v/>
      </c>
      <c r="AZ242" s="62"/>
      <c r="BA242" s="250" t="str">
        <f t="shared" si="318"/>
        <v/>
      </c>
      <c r="BB242" s="128" t="str">
        <f t="shared" si="383"/>
        <v/>
      </c>
      <c r="BC242" s="31" t="str">
        <f t="shared" si="384"/>
        <v/>
      </c>
      <c r="BD242" s="251" t="str">
        <f>IF($B242="","",$AO242*ABS(BC242)/Air!$M$8)</f>
        <v/>
      </c>
      <c r="BE242" s="31" t="str">
        <f t="shared" si="319"/>
        <v/>
      </c>
      <c r="BF242" s="251" t="str">
        <f>IF($B242="","",$AO242*ABS($AF242-BC242)/Air!$M$8)</f>
        <v/>
      </c>
      <c r="BG242" s="31" t="str">
        <f t="shared" si="320"/>
        <v/>
      </c>
      <c r="BH242" s="252" t="str">
        <f t="shared" si="321"/>
        <v/>
      </c>
      <c r="BI242" s="32" t="str">
        <f>IF($B242="","",(($AF242-BC242)/ABS($AF242-BC242))*Air!$D$14*BH242/2*(($AF242-BC242)^2)*$AI242*$C242)</f>
        <v/>
      </c>
      <c r="BJ242" s="32" t="str">
        <f>IF($B242="","",(-BC242/ABS(BC242))*Air!$D$14*BE242/8*(BC242^2)*$AM242*$C242)</f>
        <v/>
      </c>
      <c r="BK242" s="32" t="str">
        <f>IF($B242="","",$AK242*$C242*$E242*Air!$D$14*Air!$I$10)</f>
        <v/>
      </c>
      <c r="BL242" s="32" t="str">
        <f t="shared" si="385"/>
        <v/>
      </c>
      <c r="BM242" s="32" t="str">
        <f t="shared" si="322"/>
        <v/>
      </c>
      <c r="BN242" s="32" t="str">
        <f t="shared" si="386"/>
        <v/>
      </c>
      <c r="BO242" s="254" t="str">
        <f t="shared" si="323"/>
        <v/>
      </c>
      <c r="BP242" s="243"/>
      <c r="BQ242" s="243"/>
      <c r="BR242" s="32" t="str">
        <f t="shared" si="324"/>
        <v/>
      </c>
      <c r="BS242" s="243" t="str">
        <f t="shared" si="325"/>
        <v/>
      </c>
      <c r="BT242" s="243" t="str">
        <f>IF($B242="","",IF(BO242="out",-(BS242*$I242*(2*ABS(BR242)/Air!$D$14)^0.5),(BS242*$I242*(2*ABS(BR242)/Air!$C$14)^0.5)))</f>
        <v/>
      </c>
      <c r="BU242" s="32" t="str">
        <f t="shared" si="326"/>
        <v/>
      </c>
      <c r="BV242" s="217" t="str">
        <f t="shared" si="387"/>
        <v/>
      </c>
      <c r="BW242" s="31" t="str">
        <f t="shared" si="327"/>
        <v/>
      </c>
      <c r="BX242" s="251" t="str">
        <f>IF($B242="","",$AO242*ABS(BW242)/Air!$M$8)</f>
        <v/>
      </c>
      <c r="BY242" s="31" t="str">
        <f t="shared" si="328"/>
        <v/>
      </c>
      <c r="BZ242" s="251" t="str">
        <f>IF($B242="","",$AO242*ABS($AF242-BW242)/Air!$M$8)</f>
        <v/>
      </c>
      <c r="CA242" s="31" t="str">
        <f t="shared" si="329"/>
        <v/>
      </c>
      <c r="CB242" s="31" t="str">
        <f t="shared" si="330"/>
        <v/>
      </c>
      <c r="CC242" s="32" t="str">
        <f>IF($B242="","",(($AF242-BW242)/ABS($AF242-BW242))*Air!$D$14*CB242/2*(($AF242-BW242)^2)*$AI242*$C242)</f>
        <v/>
      </c>
      <c r="CD242" s="32" t="str">
        <f>IF($B242="","",(-BW242/ABS(BW242))*Air!$D$14*BY242/8*(BW242^2)*$AM242*$C242)</f>
        <v/>
      </c>
      <c r="CE242" s="32" t="str">
        <f>IF($B242="","",$AK242*$C242*$E242*Air!$D$14*Air!$I$10)</f>
        <v/>
      </c>
      <c r="CF242" s="32" t="str">
        <f t="shared" si="388"/>
        <v/>
      </c>
      <c r="CG242" s="32" t="str">
        <f t="shared" si="331"/>
        <v/>
      </c>
      <c r="CH242" s="32" t="str">
        <f t="shared" si="389"/>
        <v/>
      </c>
      <c r="CI242" s="254" t="str">
        <f t="shared" si="332"/>
        <v/>
      </c>
      <c r="CJ242" s="243"/>
      <c r="CK242" s="243"/>
      <c r="CL242" s="32" t="str">
        <f t="shared" si="333"/>
        <v/>
      </c>
      <c r="CM242" s="243" t="str">
        <f t="shared" si="334"/>
        <v/>
      </c>
      <c r="CN242" s="243" t="str">
        <f>IF($B242="","",IF(CI242="out",-(CM242*$I242*(2*ABS(CL242)/Air!$D$14)^0.5),(CM242*$I242*(2*ABS(CL242)/Air!$C$14)^0.5)))</f>
        <v/>
      </c>
      <c r="CO242" s="32" t="str">
        <f t="shared" si="335"/>
        <v/>
      </c>
      <c r="CP242" s="217" t="str">
        <f t="shared" si="390"/>
        <v/>
      </c>
      <c r="CQ242" s="31" t="str">
        <f t="shared" si="336"/>
        <v/>
      </c>
      <c r="CR242" s="251" t="str">
        <f>IF($B242="","",$AO242*ABS(CQ242)/Air!$M$8)</f>
        <v/>
      </c>
      <c r="CS242" s="31" t="str">
        <f t="shared" si="337"/>
        <v/>
      </c>
      <c r="CT242" s="251" t="str">
        <f>IF($B242="","",$AO242*ABS($AF242-CQ242)/Air!$M$8)</f>
        <v/>
      </c>
      <c r="CU242" s="31" t="str">
        <f t="shared" si="338"/>
        <v/>
      </c>
      <c r="CV242" s="31" t="str">
        <f t="shared" si="339"/>
        <v/>
      </c>
      <c r="CW242" s="32" t="str">
        <f>IF($B242="","",(($AF242-CQ242)/ABS($AF242-CQ242))*Air!$D$14*CV242/2*(($AF242-CQ242)^2)*$AI242*$C242)</f>
        <v/>
      </c>
      <c r="CX242" s="32" t="str">
        <f>IF($B242="","",(-CQ242/ABS(CQ242))*Air!$D$14*CS242/8*(CQ242^2)*$AM242*$C242)</f>
        <v/>
      </c>
      <c r="CY242" s="32" t="str">
        <f>IF($B242="","",$AK242*$C242*$E242*Air!$D$14*Air!$I$10)</f>
        <v/>
      </c>
      <c r="CZ242" s="32" t="str">
        <f t="shared" si="391"/>
        <v/>
      </c>
      <c r="DA242" s="32" t="str">
        <f t="shared" si="340"/>
        <v/>
      </c>
      <c r="DB242" s="32" t="str">
        <f t="shared" si="392"/>
        <v/>
      </c>
      <c r="DC242" s="254" t="str">
        <f t="shared" si="341"/>
        <v/>
      </c>
      <c r="DD242" s="243"/>
      <c r="DE242" s="243"/>
      <c r="DF242" s="32" t="str">
        <f t="shared" si="342"/>
        <v/>
      </c>
      <c r="DG242" s="243" t="str">
        <f t="shared" si="343"/>
        <v/>
      </c>
      <c r="DH242" s="243" t="str">
        <f>IF($B242="","",IF(DC242="out",-(DG242*$I242*(2*ABS(DF242)/Air!$D$14)^0.5),(DG242*$I242*(2*ABS(DF242)/Air!$C$14)^0.5)))</f>
        <v/>
      </c>
      <c r="DI242" s="32" t="str">
        <f t="shared" si="344"/>
        <v/>
      </c>
      <c r="DJ242" s="217" t="str">
        <f t="shared" si="393"/>
        <v/>
      </c>
      <c r="DK242" s="31" t="str">
        <f t="shared" si="345"/>
        <v/>
      </c>
      <c r="DL242" s="251" t="str">
        <f>IF($B242="","",$AO242*ABS(DK242)/Air!$M$8)</f>
        <v/>
      </c>
      <c r="DM242" s="31" t="str">
        <f t="shared" si="346"/>
        <v/>
      </c>
      <c r="DN242" s="251" t="str">
        <f>IF($B242="","",$AO242*ABS($AF242-DK242)/Air!$M$8)</f>
        <v/>
      </c>
      <c r="DO242" s="31" t="str">
        <f t="shared" si="347"/>
        <v/>
      </c>
      <c r="DP242" s="31" t="str">
        <f t="shared" si="348"/>
        <v/>
      </c>
      <c r="DQ242" s="32" t="str">
        <f>IF($B242="","",(($AF242-DK242)/ABS($AF242-DK242))*Air!$D$14*DP242/2*(($AF242-DK242)^2)*$AI242*$C242)</f>
        <v/>
      </c>
      <c r="DR242" s="32" t="str">
        <f>IF($B242="","",(-DK242/ABS(DK242))*Air!$D$14*DM242/8*(DK242^2)*$AM242*$C242)</f>
        <v/>
      </c>
      <c r="DS242" s="32" t="str">
        <f>IF($B242="","",$AK242*$C242*$E242*Air!$D$14*Air!$I$10)</f>
        <v/>
      </c>
      <c r="DT242" s="32" t="str">
        <f t="shared" si="394"/>
        <v/>
      </c>
      <c r="DU242" s="32" t="str">
        <f t="shared" si="349"/>
        <v/>
      </c>
      <c r="DV242" s="32" t="str">
        <f t="shared" si="395"/>
        <v/>
      </c>
      <c r="DW242" s="254" t="str">
        <f t="shared" si="350"/>
        <v/>
      </c>
      <c r="DX242" s="243"/>
      <c r="DY242" s="243"/>
      <c r="DZ242" s="32" t="str">
        <f t="shared" si="351"/>
        <v/>
      </c>
      <c r="EA242" s="243" t="str">
        <f t="shared" si="352"/>
        <v/>
      </c>
      <c r="EB242" s="243" t="str">
        <f>IF($B242="","",IF(DW242="out",-(EA242*$I242*(2*ABS(DZ242)/Air!$D$14)^0.5),(EA242*$I242*(2*ABS(DZ242)/Air!$C$14)^0.5)))</f>
        <v/>
      </c>
      <c r="EC242" s="32" t="str">
        <f t="shared" si="353"/>
        <v/>
      </c>
      <c r="ED242" s="217" t="str">
        <f t="shared" si="396"/>
        <v/>
      </c>
      <c r="EE242" s="31" t="str">
        <f t="shared" si="354"/>
        <v/>
      </c>
      <c r="EF242" s="251" t="str">
        <f>IF($B242="","",$AO242*ABS(EE242)/Air!$M$8)</f>
        <v/>
      </c>
      <c r="EG242" s="31" t="str">
        <f t="shared" si="355"/>
        <v/>
      </c>
      <c r="EH242" s="251" t="str">
        <f>IF($B242="","",$AO242*ABS($AF242-EE242)/Air!$M$8)</f>
        <v/>
      </c>
      <c r="EI242" s="31" t="str">
        <f t="shared" si="356"/>
        <v/>
      </c>
      <c r="EJ242" s="31" t="str">
        <f t="shared" si="357"/>
        <v/>
      </c>
      <c r="EK242" s="32" t="str">
        <f>IF($B242="","",(($AF242-EE242)/ABS($AF242-EE242))*Air!$D$14*EJ242/2*(($AF242-EE242)^2)*$AI242*$C242)</f>
        <v/>
      </c>
      <c r="EL242" s="32" t="str">
        <f>IF($B242="","",(-EE242/ABS(EE242))*Air!$D$14*EG242/8*(EE242^2)*$AM242*$C242)</f>
        <v/>
      </c>
      <c r="EM242" s="32" t="str">
        <f>IF($B242="","",$AK242*$C242*$E242*Air!$D$14*Air!$I$10)</f>
        <v/>
      </c>
      <c r="EN242" s="32" t="str">
        <f t="shared" si="397"/>
        <v/>
      </c>
      <c r="EO242" s="32" t="str">
        <f t="shared" si="358"/>
        <v/>
      </c>
      <c r="EP242" s="32" t="str">
        <f t="shared" si="398"/>
        <v/>
      </c>
      <c r="EQ242" s="254" t="str">
        <f t="shared" si="359"/>
        <v/>
      </c>
      <c r="ER242" s="243"/>
      <c r="ES242" s="243"/>
      <c r="ET242" s="32" t="str">
        <f t="shared" si="360"/>
        <v/>
      </c>
      <c r="EU242" s="243" t="str">
        <f t="shared" si="361"/>
        <v/>
      </c>
      <c r="EV242" s="243" t="str">
        <f>IF($B242="","",IF(EQ242="out",-(EU242*$I242*(2*ABS(ET242)/Air!$D$14)^0.5),(EU242*$I242*(2*ABS(ET242)/Air!$C$14)^0.5)))</f>
        <v/>
      </c>
      <c r="EW242" s="32" t="str">
        <f t="shared" si="362"/>
        <v/>
      </c>
      <c r="EX242" s="259" t="str">
        <f t="shared" si="399"/>
        <v/>
      </c>
    </row>
    <row r="243" spans="1:154" customFormat="1" x14ac:dyDescent="0.2">
      <c r="A243" s="61"/>
      <c r="B243" s="247"/>
      <c r="C243" s="247"/>
      <c r="D243" s="247"/>
      <c r="E243" s="247"/>
      <c r="F243" s="247"/>
      <c r="G243" s="239"/>
      <c r="H243" s="239"/>
      <c r="I243" s="239"/>
      <c r="J243" s="239"/>
      <c r="K243" s="239"/>
      <c r="L243" s="62"/>
      <c r="M243" s="247"/>
      <c r="N243" s="247"/>
      <c r="O243" s="63"/>
      <c r="P243" s="92" t="str">
        <f t="shared" si="363"/>
        <v/>
      </c>
      <c r="Q243" s="93" t="str">
        <f t="shared" si="316"/>
        <v/>
      </c>
      <c r="R243" s="99" t="str">
        <f t="shared" si="364"/>
        <v/>
      </c>
      <c r="S243" s="100" t="str">
        <f t="shared" si="365"/>
        <v/>
      </c>
      <c r="T243" s="95" t="str">
        <f t="shared" si="366"/>
        <v/>
      </c>
      <c r="U243" s="231"/>
      <c r="V243" s="124" t="str">
        <f t="shared" si="367"/>
        <v/>
      </c>
      <c r="W243" s="125" t="str">
        <f t="shared" si="311"/>
        <v/>
      </c>
      <c r="X243" s="126" t="str">
        <f t="shared" si="368"/>
        <v/>
      </c>
      <c r="Y243" s="126" t="str">
        <f>IF($B243="","",VLOOKUP(X243,Depth!$A$4:$B$1004,2,1))</f>
        <v/>
      </c>
      <c r="Z243" s="127" t="str">
        <f t="shared" si="312"/>
        <v/>
      </c>
      <c r="AA243" s="128" t="str">
        <f t="shared" si="313"/>
        <v/>
      </c>
      <c r="AB243" s="129" t="str">
        <f t="shared" si="369"/>
        <v/>
      </c>
      <c r="AC243" s="129" t="str">
        <f t="shared" si="314"/>
        <v/>
      </c>
      <c r="AD243" s="31" t="str">
        <f t="shared" si="370"/>
        <v/>
      </c>
      <c r="AE243" s="128" t="str">
        <f t="shared" si="371"/>
        <v/>
      </c>
      <c r="AF243" s="130" t="str">
        <f t="shared" si="372"/>
        <v/>
      </c>
      <c r="AG243" s="122" t="str">
        <f t="shared" si="373"/>
        <v/>
      </c>
      <c r="AH243" s="131" t="str">
        <f t="shared" si="315"/>
        <v/>
      </c>
      <c r="AI243" s="132" t="str">
        <f t="shared" si="374"/>
        <v/>
      </c>
      <c r="AJ243" s="128"/>
      <c r="AK243" s="159" t="str">
        <f t="shared" si="375"/>
        <v/>
      </c>
      <c r="AL243" s="128" t="str">
        <f t="shared" si="376"/>
        <v/>
      </c>
      <c r="AM243" s="128" t="str">
        <f t="shared" si="377"/>
        <v/>
      </c>
      <c r="AN243" s="128" t="str">
        <f t="shared" si="378"/>
        <v/>
      </c>
      <c r="AO243" s="128" t="str">
        <f t="shared" si="317"/>
        <v/>
      </c>
      <c r="AP243" s="160" t="str">
        <f t="shared" si="379"/>
        <v/>
      </c>
      <c r="AQ243" s="31"/>
      <c r="AR243" s="174" t="str">
        <f>IF($B243="","",Air!$C$17*((J243-K243)/10)^Air!$C$28)</f>
        <v/>
      </c>
      <c r="AS243" s="36" t="str">
        <f>IF($B243="","",IF(E$8=B243,E$7,Air!$C$14/2*AR243^2))</f>
        <v/>
      </c>
      <c r="AT243" s="32" t="str">
        <f t="shared" si="380"/>
        <v/>
      </c>
      <c r="AU243" s="32" t="str">
        <f t="shared" si="381"/>
        <v/>
      </c>
      <c r="AV243" s="32" t="str">
        <f>IF($B243="","",Air!$I$11-AU243*Air!$C$14*Air!$I$10-AS243)</f>
        <v/>
      </c>
      <c r="AW243" s="175" t="str">
        <f t="shared" si="382"/>
        <v/>
      </c>
      <c r="AX243" s="175" t="str">
        <f>IF($B243="","",AW243*Air!$C$14*Air!$I$10)</f>
        <v/>
      </c>
      <c r="AY243" s="176" t="str">
        <f>IF($B243="","",AW243*Air!$D$14*Air!$I$10)</f>
        <v/>
      </c>
      <c r="AZ243" s="62"/>
      <c r="BA243" s="250" t="str">
        <f t="shared" si="318"/>
        <v/>
      </c>
      <c r="BB243" s="128" t="str">
        <f t="shared" si="383"/>
        <v/>
      </c>
      <c r="BC243" s="31" t="str">
        <f t="shared" si="384"/>
        <v/>
      </c>
      <c r="BD243" s="251" t="str">
        <f>IF($B243="","",$AO243*ABS(BC243)/Air!$M$8)</f>
        <v/>
      </c>
      <c r="BE243" s="31" t="str">
        <f t="shared" si="319"/>
        <v/>
      </c>
      <c r="BF243" s="251" t="str">
        <f>IF($B243="","",$AO243*ABS($AF243-BC243)/Air!$M$8)</f>
        <v/>
      </c>
      <c r="BG243" s="31" t="str">
        <f t="shared" si="320"/>
        <v/>
      </c>
      <c r="BH243" s="252" t="str">
        <f t="shared" si="321"/>
        <v/>
      </c>
      <c r="BI243" s="32" t="str">
        <f>IF($B243="","",(($AF243-BC243)/ABS($AF243-BC243))*Air!$D$14*BH243/2*(($AF243-BC243)^2)*$AI243*$C243)</f>
        <v/>
      </c>
      <c r="BJ243" s="32" t="str">
        <f>IF($B243="","",(-BC243/ABS(BC243))*Air!$D$14*BE243/8*(BC243^2)*$AM243*$C243)</f>
        <v/>
      </c>
      <c r="BK243" s="32" t="str">
        <f>IF($B243="","",$AK243*$C243*$E243*Air!$D$14*Air!$I$10)</f>
        <v/>
      </c>
      <c r="BL243" s="32" t="str">
        <f t="shared" si="385"/>
        <v/>
      </c>
      <c r="BM243" s="32" t="str">
        <f t="shared" si="322"/>
        <v/>
      </c>
      <c r="BN243" s="32" t="str">
        <f t="shared" si="386"/>
        <v/>
      </c>
      <c r="BO243" s="254" t="str">
        <f t="shared" si="323"/>
        <v/>
      </c>
      <c r="BP243" s="243"/>
      <c r="BQ243" s="243"/>
      <c r="BR243" s="32" t="str">
        <f t="shared" si="324"/>
        <v/>
      </c>
      <c r="BS243" s="243" t="str">
        <f t="shared" si="325"/>
        <v/>
      </c>
      <c r="BT243" s="243" t="str">
        <f>IF($B243="","",IF(BO243="out",-(BS243*$I243*(2*ABS(BR243)/Air!$D$14)^0.5),(BS243*$I243*(2*ABS(BR243)/Air!$C$14)^0.5)))</f>
        <v/>
      </c>
      <c r="BU243" s="32" t="str">
        <f t="shared" si="326"/>
        <v/>
      </c>
      <c r="BV243" s="217" t="str">
        <f t="shared" si="387"/>
        <v/>
      </c>
      <c r="BW243" s="31" t="str">
        <f t="shared" si="327"/>
        <v/>
      </c>
      <c r="BX243" s="251" t="str">
        <f>IF($B243="","",$AO243*ABS(BW243)/Air!$M$8)</f>
        <v/>
      </c>
      <c r="BY243" s="31" t="str">
        <f t="shared" si="328"/>
        <v/>
      </c>
      <c r="BZ243" s="251" t="str">
        <f>IF($B243="","",$AO243*ABS($AF243-BW243)/Air!$M$8)</f>
        <v/>
      </c>
      <c r="CA243" s="31" t="str">
        <f t="shared" si="329"/>
        <v/>
      </c>
      <c r="CB243" s="31" t="str">
        <f t="shared" si="330"/>
        <v/>
      </c>
      <c r="CC243" s="32" t="str">
        <f>IF($B243="","",(($AF243-BW243)/ABS($AF243-BW243))*Air!$D$14*CB243/2*(($AF243-BW243)^2)*$AI243*$C243)</f>
        <v/>
      </c>
      <c r="CD243" s="32" t="str">
        <f>IF($B243="","",(-BW243/ABS(BW243))*Air!$D$14*BY243/8*(BW243^2)*$AM243*$C243)</f>
        <v/>
      </c>
      <c r="CE243" s="32" t="str">
        <f>IF($B243="","",$AK243*$C243*$E243*Air!$D$14*Air!$I$10)</f>
        <v/>
      </c>
      <c r="CF243" s="32" t="str">
        <f t="shared" si="388"/>
        <v/>
      </c>
      <c r="CG243" s="32" t="str">
        <f t="shared" si="331"/>
        <v/>
      </c>
      <c r="CH243" s="32" t="str">
        <f t="shared" si="389"/>
        <v/>
      </c>
      <c r="CI243" s="254" t="str">
        <f t="shared" si="332"/>
        <v/>
      </c>
      <c r="CJ243" s="243"/>
      <c r="CK243" s="243"/>
      <c r="CL243" s="32" t="str">
        <f t="shared" si="333"/>
        <v/>
      </c>
      <c r="CM243" s="243" t="str">
        <f t="shared" si="334"/>
        <v/>
      </c>
      <c r="CN243" s="243" t="str">
        <f>IF($B243="","",IF(CI243="out",-(CM243*$I243*(2*ABS(CL243)/Air!$D$14)^0.5),(CM243*$I243*(2*ABS(CL243)/Air!$C$14)^0.5)))</f>
        <v/>
      </c>
      <c r="CO243" s="32" t="str">
        <f t="shared" si="335"/>
        <v/>
      </c>
      <c r="CP243" s="217" t="str">
        <f t="shared" si="390"/>
        <v/>
      </c>
      <c r="CQ243" s="31" t="str">
        <f t="shared" si="336"/>
        <v/>
      </c>
      <c r="CR243" s="251" t="str">
        <f>IF($B243="","",$AO243*ABS(CQ243)/Air!$M$8)</f>
        <v/>
      </c>
      <c r="CS243" s="31" t="str">
        <f t="shared" si="337"/>
        <v/>
      </c>
      <c r="CT243" s="251" t="str">
        <f>IF($B243="","",$AO243*ABS($AF243-CQ243)/Air!$M$8)</f>
        <v/>
      </c>
      <c r="CU243" s="31" t="str">
        <f t="shared" si="338"/>
        <v/>
      </c>
      <c r="CV243" s="31" t="str">
        <f t="shared" si="339"/>
        <v/>
      </c>
      <c r="CW243" s="32" t="str">
        <f>IF($B243="","",(($AF243-CQ243)/ABS($AF243-CQ243))*Air!$D$14*CV243/2*(($AF243-CQ243)^2)*$AI243*$C243)</f>
        <v/>
      </c>
      <c r="CX243" s="32" t="str">
        <f>IF($B243="","",(-CQ243/ABS(CQ243))*Air!$D$14*CS243/8*(CQ243^2)*$AM243*$C243)</f>
        <v/>
      </c>
      <c r="CY243" s="32" t="str">
        <f>IF($B243="","",$AK243*$C243*$E243*Air!$D$14*Air!$I$10)</f>
        <v/>
      </c>
      <c r="CZ243" s="32" t="str">
        <f t="shared" si="391"/>
        <v/>
      </c>
      <c r="DA243" s="32" t="str">
        <f t="shared" si="340"/>
        <v/>
      </c>
      <c r="DB243" s="32" t="str">
        <f t="shared" si="392"/>
        <v/>
      </c>
      <c r="DC243" s="254" t="str">
        <f t="shared" si="341"/>
        <v/>
      </c>
      <c r="DD243" s="243"/>
      <c r="DE243" s="243"/>
      <c r="DF243" s="32" t="str">
        <f t="shared" si="342"/>
        <v/>
      </c>
      <c r="DG243" s="243" t="str">
        <f t="shared" si="343"/>
        <v/>
      </c>
      <c r="DH243" s="243" t="str">
        <f>IF($B243="","",IF(DC243="out",-(DG243*$I243*(2*ABS(DF243)/Air!$D$14)^0.5),(DG243*$I243*(2*ABS(DF243)/Air!$C$14)^0.5)))</f>
        <v/>
      </c>
      <c r="DI243" s="32" t="str">
        <f t="shared" si="344"/>
        <v/>
      </c>
      <c r="DJ243" s="217" t="str">
        <f t="shared" si="393"/>
        <v/>
      </c>
      <c r="DK243" s="31" t="str">
        <f t="shared" si="345"/>
        <v/>
      </c>
      <c r="DL243" s="251" t="str">
        <f>IF($B243="","",$AO243*ABS(DK243)/Air!$M$8)</f>
        <v/>
      </c>
      <c r="DM243" s="31" t="str">
        <f t="shared" si="346"/>
        <v/>
      </c>
      <c r="DN243" s="251" t="str">
        <f>IF($B243="","",$AO243*ABS($AF243-DK243)/Air!$M$8)</f>
        <v/>
      </c>
      <c r="DO243" s="31" t="str">
        <f t="shared" si="347"/>
        <v/>
      </c>
      <c r="DP243" s="31" t="str">
        <f t="shared" si="348"/>
        <v/>
      </c>
      <c r="DQ243" s="32" t="str">
        <f>IF($B243="","",(($AF243-DK243)/ABS($AF243-DK243))*Air!$D$14*DP243/2*(($AF243-DK243)^2)*$AI243*$C243)</f>
        <v/>
      </c>
      <c r="DR243" s="32" t="str">
        <f>IF($B243="","",(-DK243/ABS(DK243))*Air!$D$14*DM243/8*(DK243^2)*$AM243*$C243)</f>
        <v/>
      </c>
      <c r="DS243" s="32" t="str">
        <f>IF($B243="","",$AK243*$C243*$E243*Air!$D$14*Air!$I$10)</f>
        <v/>
      </c>
      <c r="DT243" s="32" t="str">
        <f t="shared" si="394"/>
        <v/>
      </c>
      <c r="DU243" s="32" t="str">
        <f t="shared" si="349"/>
        <v/>
      </c>
      <c r="DV243" s="32" t="str">
        <f t="shared" si="395"/>
        <v/>
      </c>
      <c r="DW243" s="254" t="str">
        <f t="shared" si="350"/>
        <v/>
      </c>
      <c r="DX243" s="243"/>
      <c r="DY243" s="243"/>
      <c r="DZ243" s="32" t="str">
        <f t="shared" si="351"/>
        <v/>
      </c>
      <c r="EA243" s="243" t="str">
        <f t="shared" si="352"/>
        <v/>
      </c>
      <c r="EB243" s="243" t="str">
        <f>IF($B243="","",IF(DW243="out",-(EA243*$I243*(2*ABS(DZ243)/Air!$D$14)^0.5),(EA243*$I243*(2*ABS(DZ243)/Air!$C$14)^0.5)))</f>
        <v/>
      </c>
      <c r="EC243" s="32" t="str">
        <f t="shared" si="353"/>
        <v/>
      </c>
      <c r="ED243" s="217" t="str">
        <f t="shared" si="396"/>
        <v/>
      </c>
      <c r="EE243" s="31" t="str">
        <f t="shared" si="354"/>
        <v/>
      </c>
      <c r="EF243" s="251" t="str">
        <f>IF($B243="","",$AO243*ABS(EE243)/Air!$M$8)</f>
        <v/>
      </c>
      <c r="EG243" s="31" t="str">
        <f t="shared" si="355"/>
        <v/>
      </c>
      <c r="EH243" s="251" t="str">
        <f>IF($B243="","",$AO243*ABS($AF243-EE243)/Air!$M$8)</f>
        <v/>
      </c>
      <c r="EI243" s="31" t="str">
        <f t="shared" si="356"/>
        <v/>
      </c>
      <c r="EJ243" s="31" t="str">
        <f t="shared" si="357"/>
        <v/>
      </c>
      <c r="EK243" s="32" t="str">
        <f>IF($B243="","",(($AF243-EE243)/ABS($AF243-EE243))*Air!$D$14*EJ243/2*(($AF243-EE243)^2)*$AI243*$C243)</f>
        <v/>
      </c>
      <c r="EL243" s="32" t="str">
        <f>IF($B243="","",(-EE243/ABS(EE243))*Air!$D$14*EG243/8*(EE243^2)*$AM243*$C243)</f>
        <v/>
      </c>
      <c r="EM243" s="32" t="str">
        <f>IF($B243="","",$AK243*$C243*$E243*Air!$D$14*Air!$I$10)</f>
        <v/>
      </c>
      <c r="EN243" s="32" t="str">
        <f t="shared" si="397"/>
        <v/>
      </c>
      <c r="EO243" s="32" t="str">
        <f t="shared" si="358"/>
        <v/>
      </c>
      <c r="EP243" s="32" t="str">
        <f t="shared" si="398"/>
        <v/>
      </c>
      <c r="EQ243" s="254" t="str">
        <f t="shared" si="359"/>
        <v/>
      </c>
      <c r="ER243" s="243"/>
      <c r="ES243" s="243"/>
      <c r="ET243" s="32" t="str">
        <f t="shared" si="360"/>
        <v/>
      </c>
      <c r="EU243" s="243" t="str">
        <f t="shared" si="361"/>
        <v/>
      </c>
      <c r="EV243" s="243" t="str">
        <f>IF($B243="","",IF(EQ243="out",-(EU243*$I243*(2*ABS(ET243)/Air!$D$14)^0.5),(EU243*$I243*(2*ABS(ET243)/Air!$C$14)^0.5)))</f>
        <v/>
      </c>
      <c r="EW243" s="32" t="str">
        <f t="shared" si="362"/>
        <v/>
      </c>
      <c r="EX243" s="259" t="str">
        <f t="shared" si="399"/>
        <v/>
      </c>
    </row>
    <row r="244" spans="1:154" customFormat="1" x14ac:dyDescent="0.2">
      <c r="A244" s="61"/>
      <c r="B244" s="247"/>
      <c r="C244" s="247"/>
      <c r="D244" s="247"/>
      <c r="E244" s="247"/>
      <c r="F244" s="247"/>
      <c r="G244" s="239"/>
      <c r="H244" s="239"/>
      <c r="I244" s="239"/>
      <c r="J244" s="239"/>
      <c r="K244" s="239"/>
      <c r="L244" s="62"/>
      <c r="M244" s="247"/>
      <c r="N244" s="247"/>
      <c r="O244" s="63"/>
      <c r="P244" s="92" t="str">
        <f t="shared" si="363"/>
        <v/>
      </c>
      <c r="Q244" s="93" t="str">
        <f t="shared" si="316"/>
        <v/>
      </c>
      <c r="R244" s="99" t="str">
        <f t="shared" si="364"/>
        <v/>
      </c>
      <c r="S244" s="100" t="str">
        <f t="shared" si="365"/>
        <v/>
      </c>
      <c r="T244" s="95" t="str">
        <f t="shared" si="366"/>
        <v/>
      </c>
      <c r="U244" s="231"/>
      <c r="V244" s="124" t="str">
        <f t="shared" si="367"/>
        <v/>
      </c>
      <c r="W244" s="125" t="str">
        <f t="shared" si="311"/>
        <v/>
      </c>
      <c r="X244" s="126" t="str">
        <f t="shared" si="368"/>
        <v/>
      </c>
      <c r="Y244" s="126" t="str">
        <f>IF($B244="","",VLOOKUP(X244,Depth!$A$4:$B$1004,2,1))</f>
        <v/>
      </c>
      <c r="Z244" s="127" t="str">
        <f t="shared" si="312"/>
        <v/>
      </c>
      <c r="AA244" s="128" t="str">
        <f t="shared" si="313"/>
        <v/>
      </c>
      <c r="AB244" s="129" t="str">
        <f t="shared" si="369"/>
        <v/>
      </c>
      <c r="AC244" s="129" t="str">
        <f t="shared" si="314"/>
        <v/>
      </c>
      <c r="AD244" s="31" t="str">
        <f t="shared" si="370"/>
        <v/>
      </c>
      <c r="AE244" s="128" t="str">
        <f t="shared" si="371"/>
        <v/>
      </c>
      <c r="AF244" s="130" t="str">
        <f t="shared" si="372"/>
        <v/>
      </c>
      <c r="AG244" s="122" t="str">
        <f t="shared" si="373"/>
        <v/>
      </c>
      <c r="AH244" s="131" t="str">
        <f t="shared" si="315"/>
        <v/>
      </c>
      <c r="AI244" s="132" t="str">
        <f t="shared" si="374"/>
        <v/>
      </c>
      <c r="AJ244" s="128"/>
      <c r="AK244" s="159" t="str">
        <f t="shared" si="375"/>
        <v/>
      </c>
      <c r="AL244" s="128" t="str">
        <f t="shared" si="376"/>
        <v/>
      </c>
      <c r="AM244" s="128" t="str">
        <f t="shared" si="377"/>
        <v/>
      </c>
      <c r="AN244" s="128" t="str">
        <f t="shared" si="378"/>
        <v/>
      </c>
      <c r="AO244" s="128" t="str">
        <f t="shared" si="317"/>
        <v/>
      </c>
      <c r="AP244" s="160" t="str">
        <f t="shared" si="379"/>
        <v/>
      </c>
      <c r="AQ244" s="31"/>
      <c r="AR244" s="174" t="str">
        <f>IF($B244="","",Air!$C$17*((J244-K244)/10)^Air!$C$28)</f>
        <v/>
      </c>
      <c r="AS244" s="36" t="str">
        <f>IF($B244="","",IF(E$8=B244,E$7,Air!$C$14/2*AR244^2))</f>
        <v/>
      </c>
      <c r="AT244" s="32" t="str">
        <f t="shared" si="380"/>
        <v/>
      </c>
      <c r="AU244" s="32" t="str">
        <f t="shared" si="381"/>
        <v/>
      </c>
      <c r="AV244" s="32" t="str">
        <f>IF($B244="","",Air!$I$11-AU244*Air!$C$14*Air!$I$10-AS244)</f>
        <v/>
      </c>
      <c r="AW244" s="175" t="str">
        <f t="shared" si="382"/>
        <v/>
      </c>
      <c r="AX244" s="175" t="str">
        <f>IF($B244="","",AW244*Air!$C$14*Air!$I$10)</f>
        <v/>
      </c>
      <c r="AY244" s="176" t="str">
        <f>IF($B244="","",AW244*Air!$D$14*Air!$I$10)</f>
        <v/>
      </c>
      <c r="AZ244" s="62"/>
      <c r="BA244" s="250" t="str">
        <f t="shared" si="318"/>
        <v/>
      </c>
      <c r="BB244" s="128" t="str">
        <f t="shared" si="383"/>
        <v/>
      </c>
      <c r="BC244" s="31" t="str">
        <f t="shared" si="384"/>
        <v/>
      </c>
      <c r="BD244" s="251" t="str">
        <f>IF($B244="","",$AO244*ABS(BC244)/Air!$M$8)</f>
        <v/>
      </c>
      <c r="BE244" s="31" t="str">
        <f t="shared" si="319"/>
        <v/>
      </c>
      <c r="BF244" s="251" t="str">
        <f>IF($B244="","",$AO244*ABS($AF244-BC244)/Air!$M$8)</f>
        <v/>
      </c>
      <c r="BG244" s="31" t="str">
        <f t="shared" si="320"/>
        <v/>
      </c>
      <c r="BH244" s="252" t="str">
        <f t="shared" si="321"/>
        <v/>
      </c>
      <c r="BI244" s="32" t="str">
        <f>IF($B244="","",(($AF244-BC244)/ABS($AF244-BC244))*Air!$D$14*BH244/2*(($AF244-BC244)^2)*$AI244*$C244)</f>
        <v/>
      </c>
      <c r="BJ244" s="32" t="str">
        <f>IF($B244="","",(-BC244/ABS(BC244))*Air!$D$14*BE244/8*(BC244^2)*$AM244*$C244)</f>
        <v/>
      </c>
      <c r="BK244" s="32" t="str">
        <f>IF($B244="","",$AK244*$C244*$E244*Air!$D$14*Air!$I$10)</f>
        <v/>
      </c>
      <c r="BL244" s="32" t="str">
        <f t="shared" si="385"/>
        <v/>
      </c>
      <c r="BM244" s="32" t="str">
        <f t="shared" si="322"/>
        <v/>
      </c>
      <c r="BN244" s="32" t="str">
        <f t="shared" si="386"/>
        <v/>
      </c>
      <c r="BO244" s="254" t="str">
        <f t="shared" si="323"/>
        <v/>
      </c>
      <c r="BP244" s="243"/>
      <c r="BQ244" s="243"/>
      <c r="BR244" s="32" t="str">
        <f t="shared" si="324"/>
        <v/>
      </c>
      <c r="BS244" s="243" t="str">
        <f t="shared" si="325"/>
        <v/>
      </c>
      <c r="BT244" s="243" t="str">
        <f>IF($B244="","",IF(BO244="out",-(BS244*$I244*(2*ABS(BR244)/Air!$D$14)^0.5),(BS244*$I244*(2*ABS(BR244)/Air!$C$14)^0.5)))</f>
        <v/>
      </c>
      <c r="BU244" s="32" t="str">
        <f t="shared" si="326"/>
        <v/>
      </c>
      <c r="BV244" s="217" t="str">
        <f t="shared" si="387"/>
        <v/>
      </c>
      <c r="BW244" s="31" t="str">
        <f t="shared" si="327"/>
        <v/>
      </c>
      <c r="BX244" s="251" t="str">
        <f>IF($B244="","",$AO244*ABS(BW244)/Air!$M$8)</f>
        <v/>
      </c>
      <c r="BY244" s="31" t="str">
        <f t="shared" si="328"/>
        <v/>
      </c>
      <c r="BZ244" s="251" t="str">
        <f>IF($B244="","",$AO244*ABS($AF244-BW244)/Air!$M$8)</f>
        <v/>
      </c>
      <c r="CA244" s="31" t="str">
        <f t="shared" si="329"/>
        <v/>
      </c>
      <c r="CB244" s="31" t="str">
        <f t="shared" si="330"/>
        <v/>
      </c>
      <c r="CC244" s="32" t="str">
        <f>IF($B244="","",(($AF244-BW244)/ABS($AF244-BW244))*Air!$D$14*CB244/2*(($AF244-BW244)^2)*$AI244*$C244)</f>
        <v/>
      </c>
      <c r="CD244" s="32" t="str">
        <f>IF($B244="","",(-BW244/ABS(BW244))*Air!$D$14*BY244/8*(BW244^2)*$AM244*$C244)</f>
        <v/>
      </c>
      <c r="CE244" s="32" t="str">
        <f>IF($B244="","",$AK244*$C244*$E244*Air!$D$14*Air!$I$10)</f>
        <v/>
      </c>
      <c r="CF244" s="32" t="str">
        <f t="shared" si="388"/>
        <v/>
      </c>
      <c r="CG244" s="32" t="str">
        <f t="shared" si="331"/>
        <v/>
      </c>
      <c r="CH244" s="32" t="str">
        <f t="shared" si="389"/>
        <v/>
      </c>
      <c r="CI244" s="254" t="str">
        <f t="shared" si="332"/>
        <v/>
      </c>
      <c r="CJ244" s="243"/>
      <c r="CK244" s="243"/>
      <c r="CL244" s="32" t="str">
        <f t="shared" si="333"/>
        <v/>
      </c>
      <c r="CM244" s="243" t="str">
        <f t="shared" si="334"/>
        <v/>
      </c>
      <c r="CN244" s="243" t="str">
        <f>IF($B244="","",IF(CI244="out",-(CM244*$I244*(2*ABS(CL244)/Air!$D$14)^0.5),(CM244*$I244*(2*ABS(CL244)/Air!$C$14)^0.5)))</f>
        <v/>
      </c>
      <c r="CO244" s="32" t="str">
        <f t="shared" si="335"/>
        <v/>
      </c>
      <c r="CP244" s="217" t="str">
        <f t="shared" si="390"/>
        <v/>
      </c>
      <c r="CQ244" s="31" t="str">
        <f t="shared" si="336"/>
        <v/>
      </c>
      <c r="CR244" s="251" t="str">
        <f>IF($B244="","",$AO244*ABS(CQ244)/Air!$M$8)</f>
        <v/>
      </c>
      <c r="CS244" s="31" t="str">
        <f t="shared" si="337"/>
        <v/>
      </c>
      <c r="CT244" s="251" t="str">
        <f>IF($B244="","",$AO244*ABS($AF244-CQ244)/Air!$M$8)</f>
        <v/>
      </c>
      <c r="CU244" s="31" t="str">
        <f t="shared" si="338"/>
        <v/>
      </c>
      <c r="CV244" s="31" t="str">
        <f t="shared" si="339"/>
        <v/>
      </c>
      <c r="CW244" s="32" t="str">
        <f>IF($B244="","",(($AF244-CQ244)/ABS($AF244-CQ244))*Air!$D$14*CV244/2*(($AF244-CQ244)^2)*$AI244*$C244)</f>
        <v/>
      </c>
      <c r="CX244" s="32" t="str">
        <f>IF($B244="","",(-CQ244/ABS(CQ244))*Air!$D$14*CS244/8*(CQ244^2)*$AM244*$C244)</f>
        <v/>
      </c>
      <c r="CY244" s="32" t="str">
        <f>IF($B244="","",$AK244*$C244*$E244*Air!$D$14*Air!$I$10)</f>
        <v/>
      </c>
      <c r="CZ244" s="32" t="str">
        <f t="shared" si="391"/>
        <v/>
      </c>
      <c r="DA244" s="32" t="str">
        <f t="shared" si="340"/>
        <v/>
      </c>
      <c r="DB244" s="32" t="str">
        <f t="shared" si="392"/>
        <v/>
      </c>
      <c r="DC244" s="254" t="str">
        <f t="shared" si="341"/>
        <v/>
      </c>
      <c r="DD244" s="243"/>
      <c r="DE244" s="243"/>
      <c r="DF244" s="32" t="str">
        <f t="shared" si="342"/>
        <v/>
      </c>
      <c r="DG244" s="243" t="str">
        <f t="shared" si="343"/>
        <v/>
      </c>
      <c r="DH244" s="243" t="str">
        <f>IF($B244="","",IF(DC244="out",-(DG244*$I244*(2*ABS(DF244)/Air!$D$14)^0.5),(DG244*$I244*(2*ABS(DF244)/Air!$C$14)^0.5)))</f>
        <v/>
      </c>
      <c r="DI244" s="32" t="str">
        <f t="shared" si="344"/>
        <v/>
      </c>
      <c r="DJ244" s="217" t="str">
        <f t="shared" si="393"/>
        <v/>
      </c>
      <c r="DK244" s="31" t="str">
        <f t="shared" si="345"/>
        <v/>
      </c>
      <c r="DL244" s="251" t="str">
        <f>IF($B244="","",$AO244*ABS(DK244)/Air!$M$8)</f>
        <v/>
      </c>
      <c r="DM244" s="31" t="str">
        <f t="shared" si="346"/>
        <v/>
      </c>
      <c r="DN244" s="251" t="str">
        <f>IF($B244="","",$AO244*ABS($AF244-DK244)/Air!$M$8)</f>
        <v/>
      </c>
      <c r="DO244" s="31" t="str">
        <f t="shared" si="347"/>
        <v/>
      </c>
      <c r="DP244" s="31" t="str">
        <f t="shared" si="348"/>
        <v/>
      </c>
      <c r="DQ244" s="32" t="str">
        <f>IF($B244="","",(($AF244-DK244)/ABS($AF244-DK244))*Air!$D$14*DP244/2*(($AF244-DK244)^2)*$AI244*$C244)</f>
        <v/>
      </c>
      <c r="DR244" s="32" t="str">
        <f>IF($B244="","",(-DK244/ABS(DK244))*Air!$D$14*DM244/8*(DK244^2)*$AM244*$C244)</f>
        <v/>
      </c>
      <c r="DS244" s="32" t="str">
        <f>IF($B244="","",$AK244*$C244*$E244*Air!$D$14*Air!$I$10)</f>
        <v/>
      </c>
      <c r="DT244" s="32" t="str">
        <f t="shared" si="394"/>
        <v/>
      </c>
      <c r="DU244" s="32" t="str">
        <f t="shared" si="349"/>
        <v/>
      </c>
      <c r="DV244" s="32" t="str">
        <f t="shared" si="395"/>
        <v/>
      </c>
      <c r="DW244" s="254" t="str">
        <f t="shared" si="350"/>
        <v/>
      </c>
      <c r="DX244" s="243"/>
      <c r="DY244" s="243"/>
      <c r="DZ244" s="32" t="str">
        <f t="shared" si="351"/>
        <v/>
      </c>
      <c r="EA244" s="243" t="str">
        <f t="shared" si="352"/>
        <v/>
      </c>
      <c r="EB244" s="243" t="str">
        <f>IF($B244="","",IF(DW244="out",-(EA244*$I244*(2*ABS(DZ244)/Air!$D$14)^0.5),(EA244*$I244*(2*ABS(DZ244)/Air!$C$14)^0.5)))</f>
        <v/>
      </c>
      <c r="EC244" s="32" t="str">
        <f t="shared" si="353"/>
        <v/>
      </c>
      <c r="ED244" s="217" t="str">
        <f t="shared" si="396"/>
        <v/>
      </c>
      <c r="EE244" s="31" t="str">
        <f t="shared" si="354"/>
        <v/>
      </c>
      <c r="EF244" s="251" t="str">
        <f>IF($B244="","",$AO244*ABS(EE244)/Air!$M$8)</f>
        <v/>
      </c>
      <c r="EG244" s="31" t="str">
        <f t="shared" si="355"/>
        <v/>
      </c>
      <c r="EH244" s="251" t="str">
        <f>IF($B244="","",$AO244*ABS($AF244-EE244)/Air!$M$8)</f>
        <v/>
      </c>
      <c r="EI244" s="31" t="str">
        <f t="shared" si="356"/>
        <v/>
      </c>
      <c r="EJ244" s="31" t="str">
        <f t="shared" si="357"/>
        <v/>
      </c>
      <c r="EK244" s="32" t="str">
        <f>IF($B244="","",(($AF244-EE244)/ABS($AF244-EE244))*Air!$D$14*EJ244/2*(($AF244-EE244)^2)*$AI244*$C244)</f>
        <v/>
      </c>
      <c r="EL244" s="32" t="str">
        <f>IF($B244="","",(-EE244/ABS(EE244))*Air!$D$14*EG244/8*(EE244^2)*$AM244*$C244)</f>
        <v/>
      </c>
      <c r="EM244" s="32" t="str">
        <f>IF($B244="","",$AK244*$C244*$E244*Air!$D$14*Air!$I$10)</f>
        <v/>
      </c>
      <c r="EN244" s="32" t="str">
        <f t="shared" si="397"/>
        <v/>
      </c>
      <c r="EO244" s="32" t="str">
        <f t="shared" si="358"/>
        <v/>
      </c>
      <c r="EP244" s="32" t="str">
        <f t="shared" si="398"/>
        <v/>
      </c>
      <c r="EQ244" s="254" t="str">
        <f t="shared" si="359"/>
        <v/>
      </c>
      <c r="ER244" s="243"/>
      <c r="ES244" s="243"/>
      <c r="ET244" s="32" t="str">
        <f t="shared" si="360"/>
        <v/>
      </c>
      <c r="EU244" s="243" t="str">
        <f t="shared" si="361"/>
        <v/>
      </c>
      <c r="EV244" s="243" t="str">
        <f>IF($B244="","",IF(EQ244="out",-(EU244*$I244*(2*ABS(ET244)/Air!$D$14)^0.5),(EU244*$I244*(2*ABS(ET244)/Air!$C$14)^0.5)))</f>
        <v/>
      </c>
      <c r="EW244" s="32" t="str">
        <f t="shared" si="362"/>
        <v/>
      </c>
      <c r="EX244" s="259" t="str">
        <f t="shared" si="399"/>
        <v/>
      </c>
    </row>
    <row r="245" spans="1:154" customFormat="1" x14ac:dyDescent="0.2">
      <c r="A245" s="61"/>
      <c r="B245" s="247"/>
      <c r="C245" s="247"/>
      <c r="D245" s="247"/>
      <c r="E245" s="247"/>
      <c r="F245" s="247"/>
      <c r="G245" s="239"/>
      <c r="H245" s="239"/>
      <c r="I245" s="239"/>
      <c r="J245" s="239"/>
      <c r="K245" s="239"/>
      <c r="L245" s="62"/>
      <c r="M245" s="247"/>
      <c r="N245" s="247"/>
      <c r="O245" s="63"/>
      <c r="P245" s="92" t="str">
        <f t="shared" si="363"/>
        <v/>
      </c>
      <c r="Q245" s="93" t="str">
        <f t="shared" si="316"/>
        <v/>
      </c>
      <c r="R245" s="99" t="str">
        <f t="shared" si="364"/>
        <v/>
      </c>
      <c r="S245" s="100" t="str">
        <f t="shared" si="365"/>
        <v/>
      </c>
      <c r="T245" s="95" t="str">
        <f t="shared" si="366"/>
        <v/>
      </c>
      <c r="U245" s="231"/>
      <c r="V245" s="124" t="str">
        <f t="shared" si="367"/>
        <v/>
      </c>
      <c r="W245" s="125" t="str">
        <f t="shared" si="311"/>
        <v/>
      </c>
      <c r="X245" s="126" t="str">
        <f t="shared" si="368"/>
        <v/>
      </c>
      <c r="Y245" s="126" t="str">
        <f>IF($B245="","",VLOOKUP(X245,Depth!$A$4:$B$1004,2,1))</f>
        <v/>
      </c>
      <c r="Z245" s="127" t="str">
        <f t="shared" si="312"/>
        <v/>
      </c>
      <c r="AA245" s="128" t="str">
        <f t="shared" si="313"/>
        <v/>
      </c>
      <c r="AB245" s="129" t="str">
        <f t="shared" si="369"/>
        <v/>
      </c>
      <c r="AC245" s="129" t="str">
        <f t="shared" si="314"/>
        <v/>
      </c>
      <c r="AD245" s="31" t="str">
        <f t="shared" si="370"/>
        <v/>
      </c>
      <c r="AE245" s="128" t="str">
        <f t="shared" si="371"/>
        <v/>
      </c>
      <c r="AF245" s="130" t="str">
        <f t="shared" si="372"/>
        <v/>
      </c>
      <c r="AG245" s="122" t="str">
        <f t="shared" si="373"/>
        <v/>
      </c>
      <c r="AH245" s="131" t="str">
        <f t="shared" si="315"/>
        <v/>
      </c>
      <c r="AI245" s="132" t="str">
        <f t="shared" si="374"/>
        <v/>
      </c>
      <c r="AJ245" s="128"/>
      <c r="AK245" s="159" t="str">
        <f t="shared" si="375"/>
        <v/>
      </c>
      <c r="AL245" s="128" t="str">
        <f t="shared" si="376"/>
        <v/>
      </c>
      <c r="AM245" s="128" t="str">
        <f t="shared" si="377"/>
        <v/>
      </c>
      <c r="AN245" s="128" t="str">
        <f t="shared" si="378"/>
        <v/>
      </c>
      <c r="AO245" s="128" t="str">
        <f t="shared" si="317"/>
        <v/>
      </c>
      <c r="AP245" s="160" t="str">
        <f t="shared" si="379"/>
        <v/>
      </c>
      <c r="AQ245" s="31"/>
      <c r="AR245" s="174" t="str">
        <f>IF($B245="","",Air!$C$17*((J245-K245)/10)^Air!$C$28)</f>
        <v/>
      </c>
      <c r="AS245" s="36" t="str">
        <f>IF($B245="","",IF(E$8=B245,E$7,Air!$C$14/2*AR245^2))</f>
        <v/>
      </c>
      <c r="AT245" s="32" t="str">
        <f t="shared" si="380"/>
        <v/>
      </c>
      <c r="AU245" s="32" t="str">
        <f t="shared" si="381"/>
        <v/>
      </c>
      <c r="AV245" s="32" t="str">
        <f>IF($B245="","",Air!$I$11-AU245*Air!$C$14*Air!$I$10-AS245)</f>
        <v/>
      </c>
      <c r="AW245" s="175" t="str">
        <f t="shared" si="382"/>
        <v/>
      </c>
      <c r="AX245" s="175" t="str">
        <f>IF($B245="","",AW245*Air!$C$14*Air!$I$10)</f>
        <v/>
      </c>
      <c r="AY245" s="176" t="str">
        <f>IF($B245="","",AW245*Air!$D$14*Air!$I$10)</f>
        <v/>
      </c>
      <c r="AZ245" s="62"/>
      <c r="BA245" s="250" t="str">
        <f t="shared" si="318"/>
        <v/>
      </c>
      <c r="BB245" s="128" t="str">
        <f t="shared" si="383"/>
        <v/>
      </c>
      <c r="BC245" s="31" t="str">
        <f t="shared" si="384"/>
        <v/>
      </c>
      <c r="BD245" s="251" t="str">
        <f>IF($B245="","",$AO245*ABS(BC245)/Air!$M$8)</f>
        <v/>
      </c>
      <c r="BE245" s="31" t="str">
        <f t="shared" si="319"/>
        <v/>
      </c>
      <c r="BF245" s="251" t="str">
        <f>IF($B245="","",$AO245*ABS($AF245-BC245)/Air!$M$8)</f>
        <v/>
      </c>
      <c r="BG245" s="31" t="str">
        <f t="shared" si="320"/>
        <v/>
      </c>
      <c r="BH245" s="252" t="str">
        <f t="shared" si="321"/>
        <v/>
      </c>
      <c r="BI245" s="32" t="str">
        <f>IF($B245="","",(($AF245-BC245)/ABS($AF245-BC245))*Air!$D$14*BH245/2*(($AF245-BC245)^2)*$AI245*$C245)</f>
        <v/>
      </c>
      <c r="BJ245" s="32" t="str">
        <f>IF($B245="","",(-BC245/ABS(BC245))*Air!$D$14*BE245/8*(BC245^2)*$AM245*$C245)</f>
        <v/>
      </c>
      <c r="BK245" s="32" t="str">
        <f>IF($B245="","",$AK245*$C245*$E245*Air!$D$14*Air!$I$10)</f>
        <v/>
      </c>
      <c r="BL245" s="32" t="str">
        <f t="shared" si="385"/>
        <v/>
      </c>
      <c r="BM245" s="32" t="str">
        <f t="shared" si="322"/>
        <v/>
      </c>
      <c r="BN245" s="32" t="str">
        <f t="shared" si="386"/>
        <v/>
      </c>
      <c r="BO245" s="254" t="str">
        <f t="shared" si="323"/>
        <v/>
      </c>
      <c r="BP245" s="243"/>
      <c r="BQ245" s="243"/>
      <c r="BR245" s="32" t="str">
        <f t="shared" si="324"/>
        <v/>
      </c>
      <c r="BS245" s="243" t="str">
        <f t="shared" si="325"/>
        <v/>
      </c>
      <c r="BT245" s="243" t="str">
        <f>IF($B245="","",IF(BO245="out",-(BS245*$I245*(2*ABS(BR245)/Air!$D$14)^0.5),(BS245*$I245*(2*ABS(BR245)/Air!$C$14)^0.5)))</f>
        <v/>
      </c>
      <c r="BU245" s="32" t="str">
        <f t="shared" si="326"/>
        <v/>
      </c>
      <c r="BV245" s="217" t="str">
        <f t="shared" si="387"/>
        <v/>
      </c>
      <c r="BW245" s="31" t="str">
        <f t="shared" si="327"/>
        <v/>
      </c>
      <c r="BX245" s="251" t="str">
        <f>IF($B245="","",$AO245*ABS(BW245)/Air!$M$8)</f>
        <v/>
      </c>
      <c r="BY245" s="31" t="str">
        <f t="shared" si="328"/>
        <v/>
      </c>
      <c r="BZ245" s="251" t="str">
        <f>IF($B245="","",$AO245*ABS($AF245-BW245)/Air!$M$8)</f>
        <v/>
      </c>
      <c r="CA245" s="31" t="str">
        <f t="shared" si="329"/>
        <v/>
      </c>
      <c r="CB245" s="31" t="str">
        <f t="shared" si="330"/>
        <v/>
      </c>
      <c r="CC245" s="32" t="str">
        <f>IF($B245="","",(($AF245-BW245)/ABS($AF245-BW245))*Air!$D$14*CB245/2*(($AF245-BW245)^2)*$AI245*$C245)</f>
        <v/>
      </c>
      <c r="CD245" s="32" t="str">
        <f>IF($B245="","",(-BW245/ABS(BW245))*Air!$D$14*BY245/8*(BW245^2)*$AM245*$C245)</f>
        <v/>
      </c>
      <c r="CE245" s="32" t="str">
        <f>IF($B245="","",$AK245*$C245*$E245*Air!$D$14*Air!$I$10)</f>
        <v/>
      </c>
      <c r="CF245" s="32" t="str">
        <f t="shared" si="388"/>
        <v/>
      </c>
      <c r="CG245" s="32" t="str">
        <f t="shared" si="331"/>
        <v/>
      </c>
      <c r="CH245" s="32" t="str">
        <f t="shared" si="389"/>
        <v/>
      </c>
      <c r="CI245" s="254" t="str">
        <f t="shared" si="332"/>
        <v/>
      </c>
      <c r="CJ245" s="243"/>
      <c r="CK245" s="243"/>
      <c r="CL245" s="32" t="str">
        <f t="shared" si="333"/>
        <v/>
      </c>
      <c r="CM245" s="243" t="str">
        <f t="shared" si="334"/>
        <v/>
      </c>
      <c r="CN245" s="243" t="str">
        <f>IF($B245="","",IF(CI245="out",-(CM245*$I245*(2*ABS(CL245)/Air!$D$14)^0.5),(CM245*$I245*(2*ABS(CL245)/Air!$C$14)^0.5)))</f>
        <v/>
      </c>
      <c r="CO245" s="32" t="str">
        <f t="shared" si="335"/>
        <v/>
      </c>
      <c r="CP245" s="217" t="str">
        <f t="shared" si="390"/>
        <v/>
      </c>
      <c r="CQ245" s="31" t="str">
        <f t="shared" si="336"/>
        <v/>
      </c>
      <c r="CR245" s="251" t="str">
        <f>IF($B245="","",$AO245*ABS(CQ245)/Air!$M$8)</f>
        <v/>
      </c>
      <c r="CS245" s="31" t="str">
        <f t="shared" si="337"/>
        <v/>
      </c>
      <c r="CT245" s="251" t="str">
        <f>IF($B245="","",$AO245*ABS($AF245-CQ245)/Air!$M$8)</f>
        <v/>
      </c>
      <c r="CU245" s="31" t="str">
        <f t="shared" si="338"/>
        <v/>
      </c>
      <c r="CV245" s="31" t="str">
        <f t="shared" si="339"/>
        <v/>
      </c>
      <c r="CW245" s="32" t="str">
        <f>IF($B245="","",(($AF245-CQ245)/ABS($AF245-CQ245))*Air!$D$14*CV245/2*(($AF245-CQ245)^2)*$AI245*$C245)</f>
        <v/>
      </c>
      <c r="CX245" s="32" t="str">
        <f>IF($B245="","",(-CQ245/ABS(CQ245))*Air!$D$14*CS245/8*(CQ245^2)*$AM245*$C245)</f>
        <v/>
      </c>
      <c r="CY245" s="32" t="str">
        <f>IF($B245="","",$AK245*$C245*$E245*Air!$D$14*Air!$I$10)</f>
        <v/>
      </c>
      <c r="CZ245" s="32" t="str">
        <f t="shared" si="391"/>
        <v/>
      </c>
      <c r="DA245" s="32" t="str">
        <f t="shared" si="340"/>
        <v/>
      </c>
      <c r="DB245" s="32" t="str">
        <f t="shared" si="392"/>
        <v/>
      </c>
      <c r="DC245" s="254" t="str">
        <f t="shared" si="341"/>
        <v/>
      </c>
      <c r="DD245" s="243"/>
      <c r="DE245" s="243"/>
      <c r="DF245" s="32" t="str">
        <f t="shared" si="342"/>
        <v/>
      </c>
      <c r="DG245" s="243" t="str">
        <f t="shared" si="343"/>
        <v/>
      </c>
      <c r="DH245" s="243" t="str">
        <f>IF($B245="","",IF(DC245="out",-(DG245*$I245*(2*ABS(DF245)/Air!$D$14)^0.5),(DG245*$I245*(2*ABS(DF245)/Air!$C$14)^0.5)))</f>
        <v/>
      </c>
      <c r="DI245" s="32" t="str">
        <f t="shared" si="344"/>
        <v/>
      </c>
      <c r="DJ245" s="217" t="str">
        <f t="shared" si="393"/>
        <v/>
      </c>
      <c r="DK245" s="31" t="str">
        <f t="shared" si="345"/>
        <v/>
      </c>
      <c r="DL245" s="251" t="str">
        <f>IF($B245="","",$AO245*ABS(DK245)/Air!$M$8)</f>
        <v/>
      </c>
      <c r="DM245" s="31" t="str">
        <f t="shared" si="346"/>
        <v/>
      </c>
      <c r="DN245" s="251" t="str">
        <f>IF($B245="","",$AO245*ABS($AF245-DK245)/Air!$M$8)</f>
        <v/>
      </c>
      <c r="DO245" s="31" t="str">
        <f t="shared" si="347"/>
        <v/>
      </c>
      <c r="DP245" s="31" t="str">
        <f t="shared" si="348"/>
        <v/>
      </c>
      <c r="DQ245" s="32" t="str">
        <f>IF($B245="","",(($AF245-DK245)/ABS($AF245-DK245))*Air!$D$14*DP245/2*(($AF245-DK245)^2)*$AI245*$C245)</f>
        <v/>
      </c>
      <c r="DR245" s="32" t="str">
        <f>IF($B245="","",(-DK245/ABS(DK245))*Air!$D$14*DM245/8*(DK245^2)*$AM245*$C245)</f>
        <v/>
      </c>
      <c r="DS245" s="32" t="str">
        <f>IF($B245="","",$AK245*$C245*$E245*Air!$D$14*Air!$I$10)</f>
        <v/>
      </c>
      <c r="DT245" s="32" t="str">
        <f t="shared" si="394"/>
        <v/>
      </c>
      <c r="DU245" s="32" t="str">
        <f t="shared" si="349"/>
        <v/>
      </c>
      <c r="DV245" s="32" t="str">
        <f t="shared" si="395"/>
        <v/>
      </c>
      <c r="DW245" s="254" t="str">
        <f t="shared" si="350"/>
        <v/>
      </c>
      <c r="DX245" s="243"/>
      <c r="DY245" s="243"/>
      <c r="DZ245" s="32" t="str">
        <f t="shared" si="351"/>
        <v/>
      </c>
      <c r="EA245" s="243" t="str">
        <f t="shared" si="352"/>
        <v/>
      </c>
      <c r="EB245" s="243" t="str">
        <f>IF($B245="","",IF(DW245="out",-(EA245*$I245*(2*ABS(DZ245)/Air!$D$14)^0.5),(EA245*$I245*(2*ABS(DZ245)/Air!$C$14)^0.5)))</f>
        <v/>
      </c>
      <c r="EC245" s="32" t="str">
        <f t="shared" si="353"/>
        <v/>
      </c>
      <c r="ED245" s="217" t="str">
        <f t="shared" si="396"/>
        <v/>
      </c>
      <c r="EE245" s="31" t="str">
        <f t="shared" si="354"/>
        <v/>
      </c>
      <c r="EF245" s="251" t="str">
        <f>IF($B245="","",$AO245*ABS(EE245)/Air!$M$8)</f>
        <v/>
      </c>
      <c r="EG245" s="31" t="str">
        <f t="shared" si="355"/>
        <v/>
      </c>
      <c r="EH245" s="251" t="str">
        <f>IF($B245="","",$AO245*ABS($AF245-EE245)/Air!$M$8)</f>
        <v/>
      </c>
      <c r="EI245" s="31" t="str">
        <f t="shared" si="356"/>
        <v/>
      </c>
      <c r="EJ245" s="31" t="str">
        <f t="shared" si="357"/>
        <v/>
      </c>
      <c r="EK245" s="32" t="str">
        <f>IF($B245="","",(($AF245-EE245)/ABS($AF245-EE245))*Air!$D$14*EJ245/2*(($AF245-EE245)^2)*$AI245*$C245)</f>
        <v/>
      </c>
      <c r="EL245" s="32" t="str">
        <f>IF($B245="","",(-EE245/ABS(EE245))*Air!$D$14*EG245/8*(EE245^2)*$AM245*$C245)</f>
        <v/>
      </c>
      <c r="EM245" s="32" t="str">
        <f>IF($B245="","",$AK245*$C245*$E245*Air!$D$14*Air!$I$10)</f>
        <v/>
      </c>
      <c r="EN245" s="32" t="str">
        <f t="shared" si="397"/>
        <v/>
      </c>
      <c r="EO245" s="32" t="str">
        <f t="shared" si="358"/>
        <v/>
      </c>
      <c r="EP245" s="32" t="str">
        <f t="shared" si="398"/>
        <v/>
      </c>
      <c r="EQ245" s="254" t="str">
        <f t="shared" si="359"/>
        <v/>
      </c>
      <c r="ER245" s="243"/>
      <c r="ES245" s="243"/>
      <c r="ET245" s="32" t="str">
        <f t="shared" si="360"/>
        <v/>
      </c>
      <c r="EU245" s="243" t="str">
        <f t="shared" si="361"/>
        <v/>
      </c>
      <c r="EV245" s="243" t="str">
        <f>IF($B245="","",IF(EQ245="out",-(EU245*$I245*(2*ABS(ET245)/Air!$D$14)^0.5),(EU245*$I245*(2*ABS(ET245)/Air!$C$14)^0.5)))</f>
        <v/>
      </c>
      <c r="EW245" s="32" t="str">
        <f t="shared" si="362"/>
        <v/>
      </c>
      <c r="EX245" s="259" t="str">
        <f t="shared" si="399"/>
        <v/>
      </c>
    </row>
    <row r="246" spans="1:154" customFormat="1" x14ac:dyDescent="0.2">
      <c r="A246" s="61"/>
      <c r="B246" s="247"/>
      <c r="C246" s="247"/>
      <c r="D246" s="247"/>
      <c r="E246" s="247"/>
      <c r="F246" s="247"/>
      <c r="G246" s="239"/>
      <c r="H246" s="239"/>
      <c r="I246" s="239"/>
      <c r="J246" s="239"/>
      <c r="K246" s="239"/>
      <c r="L246" s="62"/>
      <c r="M246" s="247"/>
      <c r="N246" s="247"/>
      <c r="O246" s="63"/>
      <c r="P246" s="92" t="str">
        <f t="shared" si="363"/>
        <v/>
      </c>
      <c r="Q246" s="93" t="str">
        <f t="shared" si="316"/>
        <v/>
      </c>
      <c r="R246" s="99" t="str">
        <f t="shared" si="364"/>
        <v/>
      </c>
      <c r="S246" s="100" t="str">
        <f t="shared" si="365"/>
        <v/>
      </c>
      <c r="T246" s="95" t="str">
        <f t="shared" si="366"/>
        <v/>
      </c>
      <c r="U246" s="231"/>
      <c r="V246" s="124" t="str">
        <f t="shared" si="367"/>
        <v/>
      </c>
      <c r="W246" s="125" t="str">
        <f t="shared" si="311"/>
        <v/>
      </c>
      <c r="X246" s="126" t="str">
        <f t="shared" si="368"/>
        <v/>
      </c>
      <c r="Y246" s="126" t="str">
        <f>IF($B246="","",VLOOKUP(X246,Depth!$A$4:$B$1004,2,1))</f>
        <v/>
      </c>
      <c r="Z246" s="127" t="str">
        <f t="shared" si="312"/>
        <v/>
      </c>
      <c r="AA246" s="128" t="str">
        <f t="shared" si="313"/>
        <v/>
      </c>
      <c r="AB246" s="129" t="str">
        <f t="shared" si="369"/>
        <v/>
      </c>
      <c r="AC246" s="129" t="str">
        <f t="shared" si="314"/>
        <v/>
      </c>
      <c r="AD246" s="31" t="str">
        <f t="shared" si="370"/>
        <v/>
      </c>
      <c r="AE246" s="128" t="str">
        <f t="shared" si="371"/>
        <v/>
      </c>
      <c r="AF246" s="130" t="str">
        <f t="shared" si="372"/>
        <v/>
      </c>
      <c r="AG246" s="122" t="str">
        <f t="shared" si="373"/>
        <v/>
      </c>
      <c r="AH246" s="131" t="str">
        <f t="shared" si="315"/>
        <v/>
      </c>
      <c r="AI246" s="132" t="str">
        <f t="shared" si="374"/>
        <v/>
      </c>
      <c r="AJ246" s="128"/>
      <c r="AK246" s="159" t="str">
        <f t="shared" si="375"/>
        <v/>
      </c>
      <c r="AL246" s="128" t="str">
        <f t="shared" si="376"/>
        <v/>
      </c>
      <c r="AM246" s="128" t="str">
        <f t="shared" si="377"/>
        <v/>
      </c>
      <c r="AN246" s="128" t="str">
        <f t="shared" si="378"/>
        <v/>
      </c>
      <c r="AO246" s="128" t="str">
        <f t="shared" si="317"/>
        <v/>
      </c>
      <c r="AP246" s="160" t="str">
        <f t="shared" si="379"/>
        <v/>
      </c>
      <c r="AQ246" s="31"/>
      <c r="AR246" s="174" t="str">
        <f>IF($B246="","",Air!$C$17*((J246-K246)/10)^Air!$C$28)</f>
        <v/>
      </c>
      <c r="AS246" s="36" t="str">
        <f>IF($B246="","",IF(E$8=B246,E$7,Air!$C$14/2*AR246^2))</f>
        <v/>
      </c>
      <c r="AT246" s="32" t="str">
        <f t="shared" si="380"/>
        <v/>
      </c>
      <c r="AU246" s="32" t="str">
        <f t="shared" si="381"/>
        <v/>
      </c>
      <c r="AV246" s="32" t="str">
        <f>IF($B246="","",Air!$I$11-AU246*Air!$C$14*Air!$I$10-AS246)</f>
        <v/>
      </c>
      <c r="AW246" s="175" t="str">
        <f t="shared" si="382"/>
        <v/>
      </c>
      <c r="AX246" s="175" t="str">
        <f>IF($B246="","",AW246*Air!$C$14*Air!$I$10)</f>
        <v/>
      </c>
      <c r="AY246" s="176" t="str">
        <f>IF($B246="","",AW246*Air!$D$14*Air!$I$10)</f>
        <v/>
      </c>
      <c r="AZ246" s="62"/>
      <c r="BA246" s="250" t="str">
        <f t="shared" si="318"/>
        <v/>
      </c>
      <c r="BB246" s="128" t="str">
        <f t="shared" si="383"/>
        <v/>
      </c>
      <c r="BC246" s="31" t="str">
        <f t="shared" si="384"/>
        <v/>
      </c>
      <c r="BD246" s="251" t="str">
        <f>IF($B246="","",$AO246*ABS(BC246)/Air!$M$8)</f>
        <v/>
      </c>
      <c r="BE246" s="31" t="str">
        <f t="shared" si="319"/>
        <v/>
      </c>
      <c r="BF246" s="251" t="str">
        <f>IF($B246="","",$AO246*ABS($AF246-BC246)/Air!$M$8)</f>
        <v/>
      </c>
      <c r="BG246" s="31" t="str">
        <f t="shared" si="320"/>
        <v/>
      </c>
      <c r="BH246" s="252" t="str">
        <f t="shared" si="321"/>
        <v/>
      </c>
      <c r="BI246" s="32" t="str">
        <f>IF($B246="","",(($AF246-BC246)/ABS($AF246-BC246))*Air!$D$14*BH246/2*(($AF246-BC246)^2)*$AI246*$C246)</f>
        <v/>
      </c>
      <c r="BJ246" s="32" t="str">
        <f>IF($B246="","",(-BC246/ABS(BC246))*Air!$D$14*BE246/8*(BC246^2)*$AM246*$C246)</f>
        <v/>
      </c>
      <c r="BK246" s="32" t="str">
        <f>IF($B246="","",$AK246*$C246*$E246*Air!$D$14*Air!$I$10)</f>
        <v/>
      </c>
      <c r="BL246" s="32" t="str">
        <f t="shared" si="385"/>
        <v/>
      </c>
      <c r="BM246" s="32" t="str">
        <f t="shared" si="322"/>
        <v/>
      </c>
      <c r="BN246" s="32" t="str">
        <f t="shared" si="386"/>
        <v/>
      </c>
      <c r="BO246" s="254" t="str">
        <f t="shared" si="323"/>
        <v/>
      </c>
      <c r="BP246" s="243"/>
      <c r="BQ246" s="243"/>
      <c r="BR246" s="32" t="str">
        <f t="shared" si="324"/>
        <v/>
      </c>
      <c r="BS246" s="243" t="str">
        <f t="shared" si="325"/>
        <v/>
      </c>
      <c r="BT246" s="243" t="str">
        <f>IF($B246="","",IF(BO246="out",-(BS246*$I246*(2*ABS(BR246)/Air!$D$14)^0.5),(BS246*$I246*(2*ABS(BR246)/Air!$C$14)^0.5)))</f>
        <v/>
      </c>
      <c r="BU246" s="32" t="str">
        <f t="shared" si="326"/>
        <v/>
      </c>
      <c r="BV246" s="217" t="str">
        <f t="shared" si="387"/>
        <v/>
      </c>
      <c r="BW246" s="31" t="str">
        <f t="shared" si="327"/>
        <v/>
      </c>
      <c r="BX246" s="251" t="str">
        <f>IF($B246="","",$AO246*ABS(BW246)/Air!$M$8)</f>
        <v/>
      </c>
      <c r="BY246" s="31" t="str">
        <f t="shared" si="328"/>
        <v/>
      </c>
      <c r="BZ246" s="251" t="str">
        <f>IF($B246="","",$AO246*ABS($AF246-BW246)/Air!$M$8)</f>
        <v/>
      </c>
      <c r="CA246" s="31" t="str">
        <f t="shared" si="329"/>
        <v/>
      </c>
      <c r="CB246" s="31" t="str">
        <f t="shared" si="330"/>
        <v/>
      </c>
      <c r="CC246" s="32" t="str">
        <f>IF($B246="","",(($AF246-BW246)/ABS($AF246-BW246))*Air!$D$14*CB246/2*(($AF246-BW246)^2)*$AI246*$C246)</f>
        <v/>
      </c>
      <c r="CD246" s="32" t="str">
        <f>IF($B246="","",(-BW246/ABS(BW246))*Air!$D$14*BY246/8*(BW246^2)*$AM246*$C246)</f>
        <v/>
      </c>
      <c r="CE246" s="32" t="str">
        <f>IF($B246="","",$AK246*$C246*$E246*Air!$D$14*Air!$I$10)</f>
        <v/>
      </c>
      <c r="CF246" s="32" t="str">
        <f t="shared" si="388"/>
        <v/>
      </c>
      <c r="CG246" s="32" t="str">
        <f t="shared" si="331"/>
        <v/>
      </c>
      <c r="CH246" s="32" t="str">
        <f t="shared" si="389"/>
        <v/>
      </c>
      <c r="CI246" s="254" t="str">
        <f t="shared" si="332"/>
        <v/>
      </c>
      <c r="CJ246" s="243"/>
      <c r="CK246" s="243"/>
      <c r="CL246" s="32" t="str">
        <f t="shared" si="333"/>
        <v/>
      </c>
      <c r="CM246" s="243" t="str">
        <f t="shared" si="334"/>
        <v/>
      </c>
      <c r="CN246" s="243" t="str">
        <f>IF($B246="","",IF(CI246="out",-(CM246*$I246*(2*ABS(CL246)/Air!$D$14)^0.5),(CM246*$I246*(2*ABS(CL246)/Air!$C$14)^0.5)))</f>
        <v/>
      </c>
      <c r="CO246" s="32" t="str">
        <f t="shared" si="335"/>
        <v/>
      </c>
      <c r="CP246" s="217" t="str">
        <f t="shared" si="390"/>
        <v/>
      </c>
      <c r="CQ246" s="31" t="str">
        <f t="shared" si="336"/>
        <v/>
      </c>
      <c r="CR246" s="251" t="str">
        <f>IF($B246="","",$AO246*ABS(CQ246)/Air!$M$8)</f>
        <v/>
      </c>
      <c r="CS246" s="31" t="str">
        <f t="shared" si="337"/>
        <v/>
      </c>
      <c r="CT246" s="251" t="str">
        <f>IF($B246="","",$AO246*ABS($AF246-CQ246)/Air!$M$8)</f>
        <v/>
      </c>
      <c r="CU246" s="31" t="str">
        <f t="shared" si="338"/>
        <v/>
      </c>
      <c r="CV246" s="31" t="str">
        <f t="shared" si="339"/>
        <v/>
      </c>
      <c r="CW246" s="32" t="str">
        <f>IF($B246="","",(($AF246-CQ246)/ABS($AF246-CQ246))*Air!$D$14*CV246/2*(($AF246-CQ246)^2)*$AI246*$C246)</f>
        <v/>
      </c>
      <c r="CX246" s="32" t="str">
        <f>IF($B246="","",(-CQ246/ABS(CQ246))*Air!$D$14*CS246/8*(CQ246^2)*$AM246*$C246)</f>
        <v/>
      </c>
      <c r="CY246" s="32" t="str">
        <f>IF($B246="","",$AK246*$C246*$E246*Air!$D$14*Air!$I$10)</f>
        <v/>
      </c>
      <c r="CZ246" s="32" t="str">
        <f t="shared" si="391"/>
        <v/>
      </c>
      <c r="DA246" s="32" t="str">
        <f t="shared" si="340"/>
        <v/>
      </c>
      <c r="DB246" s="32" t="str">
        <f t="shared" si="392"/>
        <v/>
      </c>
      <c r="DC246" s="254" t="str">
        <f t="shared" si="341"/>
        <v/>
      </c>
      <c r="DD246" s="243"/>
      <c r="DE246" s="243"/>
      <c r="DF246" s="32" t="str">
        <f t="shared" si="342"/>
        <v/>
      </c>
      <c r="DG246" s="243" t="str">
        <f t="shared" si="343"/>
        <v/>
      </c>
      <c r="DH246" s="243" t="str">
        <f>IF($B246="","",IF(DC246="out",-(DG246*$I246*(2*ABS(DF246)/Air!$D$14)^0.5),(DG246*$I246*(2*ABS(DF246)/Air!$C$14)^0.5)))</f>
        <v/>
      </c>
      <c r="DI246" s="32" t="str">
        <f t="shared" si="344"/>
        <v/>
      </c>
      <c r="DJ246" s="217" t="str">
        <f t="shared" si="393"/>
        <v/>
      </c>
      <c r="DK246" s="31" t="str">
        <f t="shared" si="345"/>
        <v/>
      </c>
      <c r="DL246" s="251" t="str">
        <f>IF($B246="","",$AO246*ABS(DK246)/Air!$M$8)</f>
        <v/>
      </c>
      <c r="DM246" s="31" t="str">
        <f t="shared" si="346"/>
        <v/>
      </c>
      <c r="DN246" s="251" t="str">
        <f>IF($B246="","",$AO246*ABS($AF246-DK246)/Air!$M$8)</f>
        <v/>
      </c>
      <c r="DO246" s="31" t="str">
        <f t="shared" si="347"/>
        <v/>
      </c>
      <c r="DP246" s="31" t="str">
        <f t="shared" si="348"/>
        <v/>
      </c>
      <c r="DQ246" s="32" t="str">
        <f>IF($B246="","",(($AF246-DK246)/ABS($AF246-DK246))*Air!$D$14*DP246/2*(($AF246-DK246)^2)*$AI246*$C246)</f>
        <v/>
      </c>
      <c r="DR246" s="32" t="str">
        <f>IF($B246="","",(-DK246/ABS(DK246))*Air!$D$14*DM246/8*(DK246^2)*$AM246*$C246)</f>
        <v/>
      </c>
      <c r="DS246" s="32" t="str">
        <f>IF($B246="","",$AK246*$C246*$E246*Air!$D$14*Air!$I$10)</f>
        <v/>
      </c>
      <c r="DT246" s="32" t="str">
        <f t="shared" si="394"/>
        <v/>
      </c>
      <c r="DU246" s="32" t="str">
        <f t="shared" si="349"/>
        <v/>
      </c>
      <c r="DV246" s="32" t="str">
        <f t="shared" si="395"/>
        <v/>
      </c>
      <c r="DW246" s="254" t="str">
        <f t="shared" si="350"/>
        <v/>
      </c>
      <c r="DX246" s="243"/>
      <c r="DY246" s="243"/>
      <c r="DZ246" s="32" t="str">
        <f t="shared" si="351"/>
        <v/>
      </c>
      <c r="EA246" s="243" t="str">
        <f t="shared" si="352"/>
        <v/>
      </c>
      <c r="EB246" s="243" t="str">
        <f>IF($B246="","",IF(DW246="out",-(EA246*$I246*(2*ABS(DZ246)/Air!$D$14)^0.5),(EA246*$I246*(2*ABS(DZ246)/Air!$C$14)^0.5)))</f>
        <v/>
      </c>
      <c r="EC246" s="32" t="str">
        <f t="shared" si="353"/>
        <v/>
      </c>
      <c r="ED246" s="217" t="str">
        <f t="shared" si="396"/>
        <v/>
      </c>
      <c r="EE246" s="31" t="str">
        <f t="shared" si="354"/>
        <v/>
      </c>
      <c r="EF246" s="251" t="str">
        <f>IF($B246="","",$AO246*ABS(EE246)/Air!$M$8)</f>
        <v/>
      </c>
      <c r="EG246" s="31" t="str">
        <f t="shared" si="355"/>
        <v/>
      </c>
      <c r="EH246" s="251" t="str">
        <f>IF($B246="","",$AO246*ABS($AF246-EE246)/Air!$M$8)</f>
        <v/>
      </c>
      <c r="EI246" s="31" t="str">
        <f t="shared" si="356"/>
        <v/>
      </c>
      <c r="EJ246" s="31" t="str">
        <f t="shared" si="357"/>
        <v/>
      </c>
      <c r="EK246" s="32" t="str">
        <f>IF($B246="","",(($AF246-EE246)/ABS($AF246-EE246))*Air!$D$14*EJ246/2*(($AF246-EE246)^2)*$AI246*$C246)</f>
        <v/>
      </c>
      <c r="EL246" s="32" t="str">
        <f>IF($B246="","",(-EE246/ABS(EE246))*Air!$D$14*EG246/8*(EE246^2)*$AM246*$C246)</f>
        <v/>
      </c>
      <c r="EM246" s="32" t="str">
        <f>IF($B246="","",$AK246*$C246*$E246*Air!$D$14*Air!$I$10)</f>
        <v/>
      </c>
      <c r="EN246" s="32" t="str">
        <f t="shared" si="397"/>
        <v/>
      </c>
      <c r="EO246" s="32" t="str">
        <f t="shared" si="358"/>
        <v/>
      </c>
      <c r="EP246" s="32" t="str">
        <f t="shared" si="398"/>
        <v/>
      </c>
      <c r="EQ246" s="254" t="str">
        <f t="shared" si="359"/>
        <v/>
      </c>
      <c r="ER246" s="243"/>
      <c r="ES246" s="243"/>
      <c r="ET246" s="32" t="str">
        <f t="shared" si="360"/>
        <v/>
      </c>
      <c r="EU246" s="243" t="str">
        <f t="shared" si="361"/>
        <v/>
      </c>
      <c r="EV246" s="243" t="str">
        <f>IF($B246="","",IF(EQ246="out",-(EU246*$I246*(2*ABS(ET246)/Air!$D$14)^0.5),(EU246*$I246*(2*ABS(ET246)/Air!$C$14)^0.5)))</f>
        <v/>
      </c>
      <c r="EW246" s="32" t="str">
        <f t="shared" si="362"/>
        <v/>
      </c>
      <c r="EX246" s="259" t="str">
        <f t="shared" si="399"/>
        <v/>
      </c>
    </row>
    <row r="247" spans="1:154" customFormat="1" x14ac:dyDescent="0.2">
      <c r="A247" s="61"/>
      <c r="B247" s="247"/>
      <c r="C247" s="247"/>
      <c r="D247" s="247"/>
      <c r="E247" s="247"/>
      <c r="F247" s="247"/>
      <c r="G247" s="239"/>
      <c r="H247" s="239"/>
      <c r="I247" s="239"/>
      <c r="J247" s="239"/>
      <c r="K247" s="239"/>
      <c r="L247" s="62"/>
      <c r="M247" s="247"/>
      <c r="N247" s="247"/>
      <c r="O247" s="63"/>
      <c r="P247" s="92" t="str">
        <f t="shared" si="363"/>
        <v/>
      </c>
      <c r="Q247" s="93" t="str">
        <f t="shared" si="316"/>
        <v/>
      </c>
      <c r="R247" s="99" t="str">
        <f t="shared" si="364"/>
        <v/>
      </c>
      <c r="S247" s="100" t="str">
        <f t="shared" si="365"/>
        <v/>
      </c>
      <c r="T247" s="95" t="str">
        <f t="shared" si="366"/>
        <v/>
      </c>
      <c r="U247" s="231"/>
      <c r="V247" s="124" t="str">
        <f t="shared" si="367"/>
        <v/>
      </c>
      <c r="W247" s="125" t="str">
        <f t="shared" si="311"/>
        <v/>
      </c>
      <c r="X247" s="126" t="str">
        <f t="shared" si="368"/>
        <v/>
      </c>
      <c r="Y247" s="126" t="str">
        <f>IF($B247="","",VLOOKUP(X247,Depth!$A$4:$B$1004,2,1))</f>
        <v/>
      </c>
      <c r="Z247" s="127" t="str">
        <f t="shared" si="312"/>
        <v/>
      </c>
      <c r="AA247" s="128" t="str">
        <f t="shared" si="313"/>
        <v/>
      </c>
      <c r="AB247" s="129" t="str">
        <f t="shared" si="369"/>
        <v/>
      </c>
      <c r="AC247" s="129" t="str">
        <f t="shared" si="314"/>
        <v/>
      </c>
      <c r="AD247" s="31" t="str">
        <f t="shared" si="370"/>
        <v/>
      </c>
      <c r="AE247" s="128" t="str">
        <f t="shared" si="371"/>
        <v/>
      </c>
      <c r="AF247" s="130" t="str">
        <f t="shared" si="372"/>
        <v/>
      </c>
      <c r="AG247" s="122" t="str">
        <f t="shared" si="373"/>
        <v/>
      </c>
      <c r="AH247" s="131" t="str">
        <f t="shared" si="315"/>
        <v/>
      </c>
      <c r="AI247" s="132" t="str">
        <f t="shared" si="374"/>
        <v/>
      </c>
      <c r="AJ247" s="128"/>
      <c r="AK247" s="159" t="str">
        <f t="shared" si="375"/>
        <v/>
      </c>
      <c r="AL247" s="128" t="str">
        <f t="shared" si="376"/>
        <v/>
      </c>
      <c r="AM247" s="128" t="str">
        <f t="shared" si="377"/>
        <v/>
      </c>
      <c r="AN247" s="128" t="str">
        <f t="shared" si="378"/>
        <v/>
      </c>
      <c r="AO247" s="128" t="str">
        <f t="shared" si="317"/>
        <v/>
      </c>
      <c r="AP247" s="160" t="str">
        <f t="shared" si="379"/>
        <v/>
      </c>
      <c r="AQ247" s="31"/>
      <c r="AR247" s="174" t="str">
        <f>IF($B247="","",Air!$C$17*((J247-K247)/10)^Air!$C$28)</f>
        <v/>
      </c>
      <c r="AS247" s="36" t="str">
        <f>IF($B247="","",IF(E$8=B247,E$7,Air!$C$14/2*AR247^2))</f>
        <v/>
      </c>
      <c r="AT247" s="32" t="str">
        <f t="shared" si="380"/>
        <v/>
      </c>
      <c r="AU247" s="32" t="str">
        <f t="shared" si="381"/>
        <v/>
      </c>
      <c r="AV247" s="32" t="str">
        <f>IF($B247="","",Air!$I$11-AU247*Air!$C$14*Air!$I$10-AS247)</f>
        <v/>
      </c>
      <c r="AW247" s="175" t="str">
        <f t="shared" si="382"/>
        <v/>
      </c>
      <c r="AX247" s="175" t="str">
        <f>IF($B247="","",AW247*Air!$C$14*Air!$I$10)</f>
        <v/>
      </c>
      <c r="AY247" s="176" t="str">
        <f>IF($B247="","",AW247*Air!$D$14*Air!$I$10)</f>
        <v/>
      </c>
      <c r="AZ247" s="62"/>
      <c r="BA247" s="250" t="str">
        <f t="shared" si="318"/>
        <v/>
      </c>
      <c r="BB247" s="128" t="str">
        <f t="shared" si="383"/>
        <v/>
      </c>
      <c r="BC247" s="31" t="str">
        <f t="shared" si="384"/>
        <v/>
      </c>
      <c r="BD247" s="251" t="str">
        <f>IF($B247="","",$AO247*ABS(BC247)/Air!$M$8)</f>
        <v/>
      </c>
      <c r="BE247" s="31" t="str">
        <f t="shared" si="319"/>
        <v/>
      </c>
      <c r="BF247" s="251" t="str">
        <f>IF($B247="","",$AO247*ABS($AF247-BC247)/Air!$M$8)</f>
        <v/>
      </c>
      <c r="BG247" s="31" t="str">
        <f t="shared" si="320"/>
        <v/>
      </c>
      <c r="BH247" s="252" t="str">
        <f t="shared" si="321"/>
        <v/>
      </c>
      <c r="BI247" s="32" t="str">
        <f>IF($B247="","",(($AF247-BC247)/ABS($AF247-BC247))*Air!$D$14*BH247/2*(($AF247-BC247)^2)*$AI247*$C247)</f>
        <v/>
      </c>
      <c r="BJ247" s="32" t="str">
        <f>IF($B247="","",(-BC247/ABS(BC247))*Air!$D$14*BE247/8*(BC247^2)*$AM247*$C247)</f>
        <v/>
      </c>
      <c r="BK247" s="32" t="str">
        <f>IF($B247="","",$AK247*$C247*$E247*Air!$D$14*Air!$I$10)</f>
        <v/>
      </c>
      <c r="BL247" s="32" t="str">
        <f t="shared" si="385"/>
        <v/>
      </c>
      <c r="BM247" s="32" t="str">
        <f t="shared" si="322"/>
        <v/>
      </c>
      <c r="BN247" s="32" t="str">
        <f t="shared" si="386"/>
        <v/>
      </c>
      <c r="BO247" s="254" t="str">
        <f t="shared" si="323"/>
        <v/>
      </c>
      <c r="BP247" s="243"/>
      <c r="BQ247" s="243"/>
      <c r="BR247" s="32" t="str">
        <f t="shared" si="324"/>
        <v/>
      </c>
      <c r="BS247" s="243" t="str">
        <f t="shared" si="325"/>
        <v/>
      </c>
      <c r="BT247" s="243" t="str">
        <f>IF($B247="","",IF(BO247="out",-(BS247*$I247*(2*ABS(BR247)/Air!$D$14)^0.5),(BS247*$I247*(2*ABS(BR247)/Air!$C$14)^0.5)))</f>
        <v/>
      </c>
      <c r="BU247" s="32" t="str">
        <f t="shared" si="326"/>
        <v/>
      </c>
      <c r="BV247" s="217" t="str">
        <f t="shared" si="387"/>
        <v/>
      </c>
      <c r="BW247" s="31" t="str">
        <f t="shared" si="327"/>
        <v/>
      </c>
      <c r="BX247" s="251" t="str">
        <f>IF($B247="","",$AO247*ABS(BW247)/Air!$M$8)</f>
        <v/>
      </c>
      <c r="BY247" s="31" t="str">
        <f t="shared" si="328"/>
        <v/>
      </c>
      <c r="BZ247" s="251" t="str">
        <f>IF($B247="","",$AO247*ABS($AF247-BW247)/Air!$M$8)</f>
        <v/>
      </c>
      <c r="CA247" s="31" t="str">
        <f t="shared" si="329"/>
        <v/>
      </c>
      <c r="CB247" s="31" t="str">
        <f t="shared" si="330"/>
        <v/>
      </c>
      <c r="CC247" s="32" t="str">
        <f>IF($B247="","",(($AF247-BW247)/ABS($AF247-BW247))*Air!$D$14*CB247/2*(($AF247-BW247)^2)*$AI247*$C247)</f>
        <v/>
      </c>
      <c r="CD247" s="32" t="str">
        <f>IF($B247="","",(-BW247/ABS(BW247))*Air!$D$14*BY247/8*(BW247^2)*$AM247*$C247)</f>
        <v/>
      </c>
      <c r="CE247" s="32" t="str">
        <f>IF($B247="","",$AK247*$C247*$E247*Air!$D$14*Air!$I$10)</f>
        <v/>
      </c>
      <c r="CF247" s="32" t="str">
        <f t="shared" si="388"/>
        <v/>
      </c>
      <c r="CG247" s="32" t="str">
        <f t="shared" si="331"/>
        <v/>
      </c>
      <c r="CH247" s="32" t="str">
        <f t="shared" si="389"/>
        <v/>
      </c>
      <c r="CI247" s="254" t="str">
        <f t="shared" si="332"/>
        <v/>
      </c>
      <c r="CJ247" s="243"/>
      <c r="CK247" s="243"/>
      <c r="CL247" s="32" t="str">
        <f t="shared" si="333"/>
        <v/>
      </c>
      <c r="CM247" s="243" t="str">
        <f t="shared" si="334"/>
        <v/>
      </c>
      <c r="CN247" s="243" t="str">
        <f>IF($B247="","",IF(CI247="out",-(CM247*$I247*(2*ABS(CL247)/Air!$D$14)^0.5),(CM247*$I247*(2*ABS(CL247)/Air!$C$14)^0.5)))</f>
        <v/>
      </c>
      <c r="CO247" s="32" t="str">
        <f t="shared" si="335"/>
        <v/>
      </c>
      <c r="CP247" s="217" t="str">
        <f t="shared" si="390"/>
        <v/>
      </c>
      <c r="CQ247" s="31" t="str">
        <f t="shared" si="336"/>
        <v/>
      </c>
      <c r="CR247" s="251" t="str">
        <f>IF($B247="","",$AO247*ABS(CQ247)/Air!$M$8)</f>
        <v/>
      </c>
      <c r="CS247" s="31" t="str">
        <f t="shared" si="337"/>
        <v/>
      </c>
      <c r="CT247" s="251" t="str">
        <f>IF($B247="","",$AO247*ABS($AF247-CQ247)/Air!$M$8)</f>
        <v/>
      </c>
      <c r="CU247" s="31" t="str">
        <f t="shared" si="338"/>
        <v/>
      </c>
      <c r="CV247" s="31" t="str">
        <f t="shared" si="339"/>
        <v/>
      </c>
      <c r="CW247" s="32" t="str">
        <f>IF($B247="","",(($AF247-CQ247)/ABS($AF247-CQ247))*Air!$D$14*CV247/2*(($AF247-CQ247)^2)*$AI247*$C247)</f>
        <v/>
      </c>
      <c r="CX247" s="32" t="str">
        <f>IF($B247="","",(-CQ247/ABS(CQ247))*Air!$D$14*CS247/8*(CQ247^2)*$AM247*$C247)</f>
        <v/>
      </c>
      <c r="CY247" s="32" t="str">
        <f>IF($B247="","",$AK247*$C247*$E247*Air!$D$14*Air!$I$10)</f>
        <v/>
      </c>
      <c r="CZ247" s="32" t="str">
        <f t="shared" si="391"/>
        <v/>
      </c>
      <c r="DA247" s="32" t="str">
        <f t="shared" si="340"/>
        <v/>
      </c>
      <c r="DB247" s="32" t="str">
        <f t="shared" si="392"/>
        <v/>
      </c>
      <c r="DC247" s="254" t="str">
        <f t="shared" si="341"/>
        <v/>
      </c>
      <c r="DD247" s="243"/>
      <c r="DE247" s="243"/>
      <c r="DF247" s="32" t="str">
        <f t="shared" si="342"/>
        <v/>
      </c>
      <c r="DG247" s="243" t="str">
        <f t="shared" si="343"/>
        <v/>
      </c>
      <c r="DH247" s="243" t="str">
        <f>IF($B247="","",IF(DC247="out",-(DG247*$I247*(2*ABS(DF247)/Air!$D$14)^0.5),(DG247*$I247*(2*ABS(DF247)/Air!$C$14)^0.5)))</f>
        <v/>
      </c>
      <c r="DI247" s="32" t="str">
        <f t="shared" si="344"/>
        <v/>
      </c>
      <c r="DJ247" s="217" t="str">
        <f t="shared" si="393"/>
        <v/>
      </c>
      <c r="DK247" s="31" t="str">
        <f t="shared" si="345"/>
        <v/>
      </c>
      <c r="DL247" s="251" t="str">
        <f>IF($B247="","",$AO247*ABS(DK247)/Air!$M$8)</f>
        <v/>
      </c>
      <c r="DM247" s="31" t="str">
        <f t="shared" si="346"/>
        <v/>
      </c>
      <c r="DN247" s="251" t="str">
        <f>IF($B247="","",$AO247*ABS($AF247-DK247)/Air!$M$8)</f>
        <v/>
      </c>
      <c r="DO247" s="31" t="str">
        <f t="shared" si="347"/>
        <v/>
      </c>
      <c r="DP247" s="31" t="str">
        <f t="shared" si="348"/>
        <v/>
      </c>
      <c r="DQ247" s="32" t="str">
        <f>IF($B247="","",(($AF247-DK247)/ABS($AF247-DK247))*Air!$D$14*DP247/2*(($AF247-DK247)^2)*$AI247*$C247)</f>
        <v/>
      </c>
      <c r="DR247" s="32" t="str">
        <f>IF($B247="","",(-DK247/ABS(DK247))*Air!$D$14*DM247/8*(DK247^2)*$AM247*$C247)</f>
        <v/>
      </c>
      <c r="DS247" s="32" t="str">
        <f>IF($B247="","",$AK247*$C247*$E247*Air!$D$14*Air!$I$10)</f>
        <v/>
      </c>
      <c r="DT247" s="32" t="str">
        <f t="shared" si="394"/>
        <v/>
      </c>
      <c r="DU247" s="32" t="str">
        <f t="shared" si="349"/>
        <v/>
      </c>
      <c r="DV247" s="32" t="str">
        <f t="shared" si="395"/>
        <v/>
      </c>
      <c r="DW247" s="254" t="str">
        <f t="shared" si="350"/>
        <v/>
      </c>
      <c r="DX247" s="243"/>
      <c r="DY247" s="243"/>
      <c r="DZ247" s="32" t="str">
        <f t="shared" si="351"/>
        <v/>
      </c>
      <c r="EA247" s="243" t="str">
        <f t="shared" si="352"/>
        <v/>
      </c>
      <c r="EB247" s="243" t="str">
        <f>IF($B247="","",IF(DW247="out",-(EA247*$I247*(2*ABS(DZ247)/Air!$D$14)^0.5),(EA247*$I247*(2*ABS(DZ247)/Air!$C$14)^0.5)))</f>
        <v/>
      </c>
      <c r="EC247" s="32" t="str">
        <f t="shared" si="353"/>
        <v/>
      </c>
      <c r="ED247" s="217" t="str">
        <f t="shared" si="396"/>
        <v/>
      </c>
      <c r="EE247" s="31" t="str">
        <f t="shared" si="354"/>
        <v/>
      </c>
      <c r="EF247" s="251" t="str">
        <f>IF($B247="","",$AO247*ABS(EE247)/Air!$M$8)</f>
        <v/>
      </c>
      <c r="EG247" s="31" t="str">
        <f t="shared" si="355"/>
        <v/>
      </c>
      <c r="EH247" s="251" t="str">
        <f>IF($B247="","",$AO247*ABS($AF247-EE247)/Air!$M$8)</f>
        <v/>
      </c>
      <c r="EI247" s="31" t="str">
        <f t="shared" si="356"/>
        <v/>
      </c>
      <c r="EJ247" s="31" t="str">
        <f t="shared" si="357"/>
        <v/>
      </c>
      <c r="EK247" s="32" t="str">
        <f>IF($B247="","",(($AF247-EE247)/ABS($AF247-EE247))*Air!$D$14*EJ247/2*(($AF247-EE247)^2)*$AI247*$C247)</f>
        <v/>
      </c>
      <c r="EL247" s="32" t="str">
        <f>IF($B247="","",(-EE247/ABS(EE247))*Air!$D$14*EG247/8*(EE247^2)*$AM247*$C247)</f>
        <v/>
      </c>
      <c r="EM247" s="32" t="str">
        <f>IF($B247="","",$AK247*$C247*$E247*Air!$D$14*Air!$I$10)</f>
        <v/>
      </c>
      <c r="EN247" s="32" t="str">
        <f t="shared" si="397"/>
        <v/>
      </c>
      <c r="EO247" s="32" t="str">
        <f t="shared" si="358"/>
        <v/>
      </c>
      <c r="EP247" s="32" t="str">
        <f t="shared" si="398"/>
        <v/>
      </c>
      <c r="EQ247" s="254" t="str">
        <f t="shared" si="359"/>
        <v/>
      </c>
      <c r="ER247" s="243"/>
      <c r="ES247" s="243"/>
      <c r="ET247" s="32" t="str">
        <f t="shared" si="360"/>
        <v/>
      </c>
      <c r="EU247" s="243" t="str">
        <f t="shared" si="361"/>
        <v/>
      </c>
      <c r="EV247" s="243" t="str">
        <f>IF($B247="","",IF(EQ247="out",-(EU247*$I247*(2*ABS(ET247)/Air!$D$14)^0.5),(EU247*$I247*(2*ABS(ET247)/Air!$C$14)^0.5)))</f>
        <v/>
      </c>
      <c r="EW247" s="32" t="str">
        <f t="shared" si="362"/>
        <v/>
      </c>
      <c r="EX247" s="259" t="str">
        <f t="shared" si="399"/>
        <v/>
      </c>
    </row>
    <row r="248" spans="1:154" customFormat="1" x14ac:dyDescent="0.2">
      <c r="A248" s="61"/>
      <c r="B248" s="247"/>
      <c r="C248" s="247"/>
      <c r="D248" s="247"/>
      <c r="E248" s="247"/>
      <c r="F248" s="247"/>
      <c r="G248" s="239"/>
      <c r="H248" s="239"/>
      <c r="I248" s="239"/>
      <c r="J248" s="239"/>
      <c r="K248" s="239"/>
      <c r="L248" s="62"/>
      <c r="M248" s="247"/>
      <c r="N248" s="247"/>
      <c r="O248" s="63"/>
      <c r="P248" s="92" t="str">
        <f t="shared" si="363"/>
        <v/>
      </c>
      <c r="Q248" s="93" t="str">
        <f t="shared" si="316"/>
        <v/>
      </c>
      <c r="R248" s="99" t="str">
        <f t="shared" si="364"/>
        <v/>
      </c>
      <c r="S248" s="100" t="str">
        <f t="shared" si="365"/>
        <v/>
      </c>
      <c r="T248" s="95" t="str">
        <f t="shared" si="366"/>
        <v/>
      </c>
      <c r="U248" s="231"/>
      <c r="V248" s="124" t="str">
        <f t="shared" si="367"/>
        <v/>
      </c>
      <c r="W248" s="125" t="str">
        <f t="shared" si="311"/>
        <v/>
      </c>
      <c r="X248" s="126" t="str">
        <f t="shared" si="368"/>
        <v/>
      </c>
      <c r="Y248" s="126" t="str">
        <f>IF($B248="","",VLOOKUP(X248,Depth!$A$4:$B$1004,2,1))</f>
        <v/>
      </c>
      <c r="Z248" s="127" t="str">
        <f t="shared" si="312"/>
        <v/>
      </c>
      <c r="AA248" s="128" t="str">
        <f t="shared" si="313"/>
        <v/>
      </c>
      <c r="AB248" s="129" t="str">
        <f t="shared" si="369"/>
        <v/>
      </c>
      <c r="AC248" s="129" t="str">
        <f t="shared" si="314"/>
        <v/>
      </c>
      <c r="AD248" s="31" t="str">
        <f t="shared" si="370"/>
        <v/>
      </c>
      <c r="AE248" s="128" t="str">
        <f t="shared" si="371"/>
        <v/>
      </c>
      <c r="AF248" s="130" t="str">
        <f t="shared" si="372"/>
        <v/>
      </c>
      <c r="AG248" s="122" t="str">
        <f t="shared" si="373"/>
        <v/>
      </c>
      <c r="AH248" s="131" t="str">
        <f t="shared" si="315"/>
        <v/>
      </c>
      <c r="AI248" s="132" t="str">
        <f t="shared" si="374"/>
        <v/>
      </c>
      <c r="AJ248" s="128"/>
      <c r="AK248" s="159" t="str">
        <f t="shared" si="375"/>
        <v/>
      </c>
      <c r="AL248" s="128" t="str">
        <f t="shared" si="376"/>
        <v/>
      </c>
      <c r="AM248" s="128" t="str">
        <f t="shared" si="377"/>
        <v/>
      </c>
      <c r="AN248" s="128" t="str">
        <f t="shared" si="378"/>
        <v/>
      </c>
      <c r="AO248" s="128" t="str">
        <f t="shared" si="317"/>
        <v/>
      </c>
      <c r="AP248" s="160" t="str">
        <f t="shared" si="379"/>
        <v/>
      </c>
      <c r="AQ248" s="31"/>
      <c r="AR248" s="174" t="str">
        <f>IF($B248="","",Air!$C$17*((J248-K248)/10)^Air!$C$28)</f>
        <v/>
      </c>
      <c r="AS248" s="36" t="str">
        <f>IF($B248="","",IF(E$8=B248,E$7,Air!$C$14/2*AR248^2))</f>
        <v/>
      </c>
      <c r="AT248" s="32" t="str">
        <f t="shared" si="380"/>
        <v/>
      </c>
      <c r="AU248" s="32" t="str">
        <f t="shared" si="381"/>
        <v/>
      </c>
      <c r="AV248" s="32" t="str">
        <f>IF($B248="","",Air!$I$11-AU248*Air!$C$14*Air!$I$10-AS248)</f>
        <v/>
      </c>
      <c r="AW248" s="175" t="str">
        <f t="shared" si="382"/>
        <v/>
      </c>
      <c r="AX248" s="175" t="str">
        <f>IF($B248="","",AW248*Air!$C$14*Air!$I$10)</f>
        <v/>
      </c>
      <c r="AY248" s="176" t="str">
        <f>IF($B248="","",AW248*Air!$D$14*Air!$I$10)</f>
        <v/>
      </c>
      <c r="AZ248" s="62"/>
      <c r="BA248" s="250" t="str">
        <f t="shared" si="318"/>
        <v/>
      </c>
      <c r="BB248" s="128" t="str">
        <f t="shared" si="383"/>
        <v/>
      </c>
      <c r="BC248" s="31" t="str">
        <f t="shared" si="384"/>
        <v/>
      </c>
      <c r="BD248" s="251" t="str">
        <f>IF($B248="","",$AO248*ABS(BC248)/Air!$M$8)</f>
        <v/>
      </c>
      <c r="BE248" s="31" t="str">
        <f t="shared" si="319"/>
        <v/>
      </c>
      <c r="BF248" s="251" t="str">
        <f>IF($B248="","",$AO248*ABS($AF248-BC248)/Air!$M$8)</f>
        <v/>
      </c>
      <c r="BG248" s="31" t="str">
        <f t="shared" si="320"/>
        <v/>
      </c>
      <c r="BH248" s="252" t="str">
        <f t="shared" si="321"/>
        <v/>
      </c>
      <c r="BI248" s="32" t="str">
        <f>IF($B248="","",(($AF248-BC248)/ABS($AF248-BC248))*Air!$D$14*BH248/2*(($AF248-BC248)^2)*$AI248*$C248)</f>
        <v/>
      </c>
      <c r="BJ248" s="32" t="str">
        <f>IF($B248="","",(-BC248/ABS(BC248))*Air!$D$14*BE248/8*(BC248^2)*$AM248*$C248)</f>
        <v/>
      </c>
      <c r="BK248" s="32" t="str">
        <f>IF($B248="","",$AK248*$C248*$E248*Air!$D$14*Air!$I$10)</f>
        <v/>
      </c>
      <c r="BL248" s="32" t="str">
        <f t="shared" si="385"/>
        <v/>
      </c>
      <c r="BM248" s="32" t="str">
        <f t="shared" si="322"/>
        <v/>
      </c>
      <c r="BN248" s="32" t="str">
        <f t="shared" si="386"/>
        <v/>
      </c>
      <c r="BO248" s="254" t="str">
        <f t="shared" si="323"/>
        <v/>
      </c>
      <c r="BP248" s="243"/>
      <c r="BQ248" s="243"/>
      <c r="BR248" s="32" t="str">
        <f t="shared" si="324"/>
        <v/>
      </c>
      <c r="BS248" s="243" t="str">
        <f t="shared" si="325"/>
        <v/>
      </c>
      <c r="BT248" s="243" t="str">
        <f>IF($B248="","",IF(BO248="out",-(BS248*$I248*(2*ABS(BR248)/Air!$D$14)^0.5),(BS248*$I248*(2*ABS(BR248)/Air!$C$14)^0.5)))</f>
        <v/>
      </c>
      <c r="BU248" s="32" t="str">
        <f t="shared" si="326"/>
        <v/>
      </c>
      <c r="BV248" s="217" t="str">
        <f t="shared" si="387"/>
        <v/>
      </c>
      <c r="BW248" s="31" t="str">
        <f t="shared" si="327"/>
        <v/>
      </c>
      <c r="BX248" s="251" t="str">
        <f>IF($B248="","",$AO248*ABS(BW248)/Air!$M$8)</f>
        <v/>
      </c>
      <c r="BY248" s="31" t="str">
        <f t="shared" si="328"/>
        <v/>
      </c>
      <c r="BZ248" s="251" t="str">
        <f>IF($B248="","",$AO248*ABS($AF248-BW248)/Air!$M$8)</f>
        <v/>
      </c>
      <c r="CA248" s="31" t="str">
        <f t="shared" si="329"/>
        <v/>
      </c>
      <c r="CB248" s="31" t="str">
        <f t="shared" si="330"/>
        <v/>
      </c>
      <c r="CC248" s="32" t="str">
        <f>IF($B248="","",(($AF248-BW248)/ABS($AF248-BW248))*Air!$D$14*CB248/2*(($AF248-BW248)^2)*$AI248*$C248)</f>
        <v/>
      </c>
      <c r="CD248" s="32" t="str">
        <f>IF($B248="","",(-BW248/ABS(BW248))*Air!$D$14*BY248/8*(BW248^2)*$AM248*$C248)</f>
        <v/>
      </c>
      <c r="CE248" s="32" t="str">
        <f>IF($B248="","",$AK248*$C248*$E248*Air!$D$14*Air!$I$10)</f>
        <v/>
      </c>
      <c r="CF248" s="32" t="str">
        <f t="shared" si="388"/>
        <v/>
      </c>
      <c r="CG248" s="32" t="str">
        <f t="shared" si="331"/>
        <v/>
      </c>
      <c r="CH248" s="32" t="str">
        <f t="shared" si="389"/>
        <v/>
      </c>
      <c r="CI248" s="254" t="str">
        <f t="shared" si="332"/>
        <v/>
      </c>
      <c r="CJ248" s="243"/>
      <c r="CK248" s="243"/>
      <c r="CL248" s="32" t="str">
        <f t="shared" si="333"/>
        <v/>
      </c>
      <c r="CM248" s="243" t="str">
        <f t="shared" si="334"/>
        <v/>
      </c>
      <c r="CN248" s="243" t="str">
        <f>IF($B248="","",IF(CI248="out",-(CM248*$I248*(2*ABS(CL248)/Air!$D$14)^0.5),(CM248*$I248*(2*ABS(CL248)/Air!$C$14)^0.5)))</f>
        <v/>
      </c>
      <c r="CO248" s="32" t="str">
        <f t="shared" si="335"/>
        <v/>
      </c>
      <c r="CP248" s="217" t="str">
        <f t="shared" si="390"/>
        <v/>
      </c>
      <c r="CQ248" s="31" t="str">
        <f t="shared" si="336"/>
        <v/>
      </c>
      <c r="CR248" s="251" t="str">
        <f>IF($B248="","",$AO248*ABS(CQ248)/Air!$M$8)</f>
        <v/>
      </c>
      <c r="CS248" s="31" t="str">
        <f t="shared" si="337"/>
        <v/>
      </c>
      <c r="CT248" s="251" t="str">
        <f>IF($B248="","",$AO248*ABS($AF248-CQ248)/Air!$M$8)</f>
        <v/>
      </c>
      <c r="CU248" s="31" t="str">
        <f t="shared" si="338"/>
        <v/>
      </c>
      <c r="CV248" s="31" t="str">
        <f t="shared" si="339"/>
        <v/>
      </c>
      <c r="CW248" s="32" t="str">
        <f>IF($B248="","",(($AF248-CQ248)/ABS($AF248-CQ248))*Air!$D$14*CV248/2*(($AF248-CQ248)^2)*$AI248*$C248)</f>
        <v/>
      </c>
      <c r="CX248" s="32" t="str">
        <f>IF($B248="","",(-CQ248/ABS(CQ248))*Air!$D$14*CS248/8*(CQ248^2)*$AM248*$C248)</f>
        <v/>
      </c>
      <c r="CY248" s="32" t="str">
        <f>IF($B248="","",$AK248*$C248*$E248*Air!$D$14*Air!$I$10)</f>
        <v/>
      </c>
      <c r="CZ248" s="32" t="str">
        <f t="shared" si="391"/>
        <v/>
      </c>
      <c r="DA248" s="32" t="str">
        <f t="shared" si="340"/>
        <v/>
      </c>
      <c r="DB248" s="32" t="str">
        <f t="shared" si="392"/>
        <v/>
      </c>
      <c r="DC248" s="254" t="str">
        <f t="shared" si="341"/>
        <v/>
      </c>
      <c r="DD248" s="243"/>
      <c r="DE248" s="243"/>
      <c r="DF248" s="32" t="str">
        <f t="shared" si="342"/>
        <v/>
      </c>
      <c r="DG248" s="243" t="str">
        <f t="shared" si="343"/>
        <v/>
      </c>
      <c r="DH248" s="243" t="str">
        <f>IF($B248="","",IF(DC248="out",-(DG248*$I248*(2*ABS(DF248)/Air!$D$14)^0.5),(DG248*$I248*(2*ABS(DF248)/Air!$C$14)^0.5)))</f>
        <v/>
      </c>
      <c r="DI248" s="32" t="str">
        <f t="shared" si="344"/>
        <v/>
      </c>
      <c r="DJ248" s="217" t="str">
        <f t="shared" si="393"/>
        <v/>
      </c>
      <c r="DK248" s="31" t="str">
        <f t="shared" si="345"/>
        <v/>
      </c>
      <c r="DL248" s="251" t="str">
        <f>IF($B248="","",$AO248*ABS(DK248)/Air!$M$8)</f>
        <v/>
      </c>
      <c r="DM248" s="31" t="str">
        <f t="shared" si="346"/>
        <v/>
      </c>
      <c r="DN248" s="251" t="str">
        <f>IF($B248="","",$AO248*ABS($AF248-DK248)/Air!$M$8)</f>
        <v/>
      </c>
      <c r="DO248" s="31" t="str">
        <f t="shared" si="347"/>
        <v/>
      </c>
      <c r="DP248" s="31" t="str">
        <f t="shared" si="348"/>
        <v/>
      </c>
      <c r="DQ248" s="32" t="str">
        <f>IF($B248="","",(($AF248-DK248)/ABS($AF248-DK248))*Air!$D$14*DP248/2*(($AF248-DK248)^2)*$AI248*$C248)</f>
        <v/>
      </c>
      <c r="DR248" s="32" t="str">
        <f>IF($B248="","",(-DK248/ABS(DK248))*Air!$D$14*DM248/8*(DK248^2)*$AM248*$C248)</f>
        <v/>
      </c>
      <c r="DS248" s="32" t="str">
        <f>IF($B248="","",$AK248*$C248*$E248*Air!$D$14*Air!$I$10)</f>
        <v/>
      </c>
      <c r="DT248" s="32" t="str">
        <f t="shared" si="394"/>
        <v/>
      </c>
      <c r="DU248" s="32" t="str">
        <f t="shared" si="349"/>
        <v/>
      </c>
      <c r="DV248" s="32" t="str">
        <f t="shared" si="395"/>
        <v/>
      </c>
      <c r="DW248" s="254" t="str">
        <f t="shared" si="350"/>
        <v/>
      </c>
      <c r="DX248" s="243"/>
      <c r="DY248" s="243"/>
      <c r="DZ248" s="32" t="str">
        <f t="shared" si="351"/>
        <v/>
      </c>
      <c r="EA248" s="243" t="str">
        <f t="shared" si="352"/>
        <v/>
      </c>
      <c r="EB248" s="243" t="str">
        <f>IF($B248="","",IF(DW248="out",-(EA248*$I248*(2*ABS(DZ248)/Air!$D$14)^0.5),(EA248*$I248*(2*ABS(DZ248)/Air!$C$14)^0.5)))</f>
        <v/>
      </c>
      <c r="EC248" s="32" t="str">
        <f t="shared" si="353"/>
        <v/>
      </c>
      <c r="ED248" s="217" t="str">
        <f t="shared" si="396"/>
        <v/>
      </c>
      <c r="EE248" s="31" t="str">
        <f t="shared" si="354"/>
        <v/>
      </c>
      <c r="EF248" s="251" t="str">
        <f>IF($B248="","",$AO248*ABS(EE248)/Air!$M$8)</f>
        <v/>
      </c>
      <c r="EG248" s="31" t="str">
        <f t="shared" si="355"/>
        <v/>
      </c>
      <c r="EH248" s="251" t="str">
        <f>IF($B248="","",$AO248*ABS($AF248-EE248)/Air!$M$8)</f>
        <v/>
      </c>
      <c r="EI248" s="31" t="str">
        <f t="shared" si="356"/>
        <v/>
      </c>
      <c r="EJ248" s="31" t="str">
        <f t="shared" si="357"/>
        <v/>
      </c>
      <c r="EK248" s="32" t="str">
        <f>IF($B248="","",(($AF248-EE248)/ABS($AF248-EE248))*Air!$D$14*EJ248/2*(($AF248-EE248)^2)*$AI248*$C248)</f>
        <v/>
      </c>
      <c r="EL248" s="32" t="str">
        <f>IF($B248="","",(-EE248/ABS(EE248))*Air!$D$14*EG248/8*(EE248^2)*$AM248*$C248)</f>
        <v/>
      </c>
      <c r="EM248" s="32" t="str">
        <f>IF($B248="","",$AK248*$C248*$E248*Air!$D$14*Air!$I$10)</f>
        <v/>
      </c>
      <c r="EN248" s="32" t="str">
        <f t="shared" si="397"/>
        <v/>
      </c>
      <c r="EO248" s="32" t="str">
        <f t="shared" si="358"/>
        <v/>
      </c>
      <c r="EP248" s="32" t="str">
        <f t="shared" si="398"/>
        <v/>
      </c>
      <c r="EQ248" s="254" t="str">
        <f t="shared" si="359"/>
        <v/>
      </c>
      <c r="ER248" s="243"/>
      <c r="ES248" s="243"/>
      <c r="ET248" s="32" t="str">
        <f t="shared" si="360"/>
        <v/>
      </c>
      <c r="EU248" s="243" t="str">
        <f t="shared" si="361"/>
        <v/>
      </c>
      <c r="EV248" s="243" t="str">
        <f>IF($B248="","",IF(EQ248="out",-(EU248*$I248*(2*ABS(ET248)/Air!$D$14)^0.5),(EU248*$I248*(2*ABS(ET248)/Air!$C$14)^0.5)))</f>
        <v/>
      </c>
      <c r="EW248" s="32" t="str">
        <f t="shared" si="362"/>
        <v/>
      </c>
      <c r="EX248" s="259" t="str">
        <f t="shared" si="399"/>
        <v/>
      </c>
    </row>
    <row r="249" spans="1:154" customFormat="1" x14ac:dyDescent="0.2">
      <c r="A249" s="61"/>
      <c r="B249" s="247"/>
      <c r="C249" s="247"/>
      <c r="D249" s="247"/>
      <c r="E249" s="247"/>
      <c r="F249" s="247"/>
      <c r="G249" s="239"/>
      <c r="H249" s="239"/>
      <c r="I249" s="239"/>
      <c r="J249" s="239"/>
      <c r="K249" s="239"/>
      <c r="L249" s="62"/>
      <c r="M249" s="247"/>
      <c r="N249" s="247"/>
      <c r="O249" s="63"/>
      <c r="P249" s="92" t="str">
        <f t="shared" si="363"/>
        <v/>
      </c>
      <c r="Q249" s="93" t="str">
        <f t="shared" si="316"/>
        <v/>
      </c>
      <c r="R249" s="99" t="str">
        <f t="shared" si="364"/>
        <v/>
      </c>
      <c r="S249" s="100" t="str">
        <f t="shared" si="365"/>
        <v/>
      </c>
      <c r="T249" s="95" t="str">
        <f t="shared" si="366"/>
        <v/>
      </c>
      <c r="U249" s="231"/>
      <c r="V249" s="124" t="str">
        <f t="shared" si="367"/>
        <v/>
      </c>
      <c r="W249" s="125" t="str">
        <f t="shared" si="311"/>
        <v/>
      </c>
      <c r="X249" s="126" t="str">
        <f t="shared" si="368"/>
        <v/>
      </c>
      <c r="Y249" s="126" t="str">
        <f>IF($B249="","",VLOOKUP(X249,Depth!$A$4:$B$1004,2,1))</f>
        <v/>
      </c>
      <c r="Z249" s="127" t="str">
        <f t="shared" si="312"/>
        <v/>
      </c>
      <c r="AA249" s="128" t="str">
        <f t="shared" si="313"/>
        <v/>
      </c>
      <c r="AB249" s="129" t="str">
        <f t="shared" si="369"/>
        <v/>
      </c>
      <c r="AC249" s="129" t="str">
        <f t="shared" si="314"/>
        <v/>
      </c>
      <c r="AD249" s="31" t="str">
        <f t="shared" si="370"/>
        <v/>
      </c>
      <c r="AE249" s="128" t="str">
        <f t="shared" si="371"/>
        <v/>
      </c>
      <c r="AF249" s="130" t="str">
        <f t="shared" si="372"/>
        <v/>
      </c>
      <c r="AG249" s="122" t="str">
        <f t="shared" si="373"/>
        <v/>
      </c>
      <c r="AH249" s="131" t="str">
        <f t="shared" si="315"/>
        <v/>
      </c>
      <c r="AI249" s="132" t="str">
        <f t="shared" si="374"/>
        <v/>
      </c>
      <c r="AJ249" s="128"/>
      <c r="AK249" s="159" t="str">
        <f t="shared" si="375"/>
        <v/>
      </c>
      <c r="AL249" s="128" t="str">
        <f t="shared" si="376"/>
        <v/>
      </c>
      <c r="AM249" s="128" t="str">
        <f t="shared" si="377"/>
        <v/>
      </c>
      <c r="AN249" s="128" t="str">
        <f t="shared" si="378"/>
        <v/>
      </c>
      <c r="AO249" s="128" t="str">
        <f t="shared" si="317"/>
        <v/>
      </c>
      <c r="AP249" s="160" t="str">
        <f t="shared" si="379"/>
        <v/>
      </c>
      <c r="AQ249" s="31"/>
      <c r="AR249" s="174" t="str">
        <f>IF($B249="","",Air!$C$17*((J249-K249)/10)^Air!$C$28)</f>
        <v/>
      </c>
      <c r="AS249" s="36" t="str">
        <f>IF($B249="","",IF(E$8=B249,E$7,Air!$C$14/2*AR249^2))</f>
        <v/>
      </c>
      <c r="AT249" s="32" t="str">
        <f t="shared" si="380"/>
        <v/>
      </c>
      <c r="AU249" s="32" t="str">
        <f t="shared" si="381"/>
        <v/>
      </c>
      <c r="AV249" s="32" t="str">
        <f>IF($B249="","",Air!$I$11-AU249*Air!$C$14*Air!$I$10-AS249)</f>
        <v/>
      </c>
      <c r="AW249" s="175" t="str">
        <f t="shared" si="382"/>
        <v/>
      </c>
      <c r="AX249" s="175" t="str">
        <f>IF($B249="","",AW249*Air!$C$14*Air!$I$10)</f>
        <v/>
      </c>
      <c r="AY249" s="176" t="str">
        <f>IF($B249="","",AW249*Air!$D$14*Air!$I$10)</f>
        <v/>
      </c>
      <c r="AZ249" s="62"/>
      <c r="BA249" s="250" t="str">
        <f t="shared" si="318"/>
        <v/>
      </c>
      <c r="BB249" s="128" t="str">
        <f t="shared" si="383"/>
        <v/>
      </c>
      <c r="BC249" s="31" t="str">
        <f t="shared" si="384"/>
        <v/>
      </c>
      <c r="BD249" s="251" t="str">
        <f>IF($B249="","",$AO249*ABS(BC249)/Air!$M$8)</f>
        <v/>
      </c>
      <c r="BE249" s="31" t="str">
        <f t="shared" si="319"/>
        <v/>
      </c>
      <c r="BF249" s="251" t="str">
        <f>IF($B249="","",$AO249*ABS($AF249-BC249)/Air!$M$8)</f>
        <v/>
      </c>
      <c r="BG249" s="31" t="str">
        <f t="shared" si="320"/>
        <v/>
      </c>
      <c r="BH249" s="252" t="str">
        <f t="shared" si="321"/>
        <v/>
      </c>
      <c r="BI249" s="32" t="str">
        <f>IF($B249="","",(($AF249-BC249)/ABS($AF249-BC249))*Air!$D$14*BH249/2*(($AF249-BC249)^2)*$AI249*$C249)</f>
        <v/>
      </c>
      <c r="BJ249" s="32" t="str">
        <f>IF($B249="","",(-BC249/ABS(BC249))*Air!$D$14*BE249/8*(BC249^2)*$AM249*$C249)</f>
        <v/>
      </c>
      <c r="BK249" s="32" t="str">
        <f>IF($B249="","",$AK249*$C249*$E249*Air!$D$14*Air!$I$10)</f>
        <v/>
      </c>
      <c r="BL249" s="32" t="str">
        <f t="shared" si="385"/>
        <v/>
      </c>
      <c r="BM249" s="32" t="str">
        <f t="shared" si="322"/>
        <v/>
      </c>
      <c r="BN249" s="32" t="str">
        <f t="shared" si="386"/>
        <v/>
      </c>
      <c r="BO249" s="254" t="str">
        <f t="shared" si="323"/>
        <v/>
      </c>
      <c r="BP249" s="243"/>
      <c r="BQ249" s="243"/>
      <c r="BR249" s="32" t="str">
        <f t="shared" si="324"/>
        <v/>
      </c>
      <c r="BS249" s="243" t="str">
        <f t="shared" si="325"/>
        <v/>
      </c>
      <c r="BT249" s="243" t="str">
        <f>IF($B249="","",IF(BO249="out",-(BS249*$I249*(2*ABS(BR249)/Air!$D$14)^0.5),(BS249*$I249*(2*ABS(BR249)/Air!$C$14)^0.5)))</f>
        <v/>
      </c>
      <c r="BU249" s="32" t="str">
        <f t="shared" si="326"/>
        <v/>
      </c>
      <c r="BV249" s="217" t="str">
        <f t="shared" si="387"/>
        <v/>
      </c>
      <c r="BW249" s="31" t="str">
        <f t="shared" si="327"/>
        <v/>
      </c>
      <c r="BX249" s="251" t="str">
        <f>IF($B249="","",$AO249*ABS(BW249)/Air!$M$8)</f>
        <v/>
      </c>
      <c r="BY249" s="31" t="str">
        <f t="shared" si="328"/>
        <v/>
      </c>
      <c r="BZ249" s="251" t="str">
        <f>IF($B249="","",$AO249*ABS($AF249-BW249)/Air!$M$8)</f>
        <v/>
      </c>
      <c r="CA249" s="31" t="str">
        <f t="shared" si="329"/>
        <v/>
      </c>
      <c r="CB249" s="31" t="str">
        <f t="shared" si="330"/>
        <v/>
      </c>
      <c r="CC249" s="32" t="str">
        <f>IF($B249="","",(($AF249-BW249)/ABS($AF249-BW249))*Air!$D$14*CB249/2*(($AF249-BW249)^2)*$AI249*$C249)</f>
        <v/>
      </c>
      <c r="CD249" s="32" t="str">
        <f>IF($B249="","",(-BW249/ABS(BW249))*Air!$D$14*BY249/8*(BW249^2)*$AM249*$C249)</f>
        <v/>
      </c>
      <c r="CE249" s="32" t="str">
        <f>IF($B249="","",$AK249*$C249*$E249*Air!$D$14*Air!$I$10)</f>
        <v/>
      </c>
      <c r="CF249" s="32" t="str">
        <f t="shared" si="388"/>
        <v/>
      </c>
      <c r="CG249" s="32" t="str">
        <f t="shared" si="331"/>
        <v/>
      </c>
      <c r="CH249" s="32" t="str">
        <f t="shared" si="389"/>
        <v/>
      </c>
      <c r="CI249" s="254" t="str">
        <f t="shared" si="332"/>
        <v/>
      </c>
      <c r="CJ249" s="243"/>
      <c r="CK249" s="243"/>
      <c r="CL249" s="32" t="str">
        <f t="shared" si="333"/>
        <v/>
      </c>
      <c r="CM249" s="243" t="str">
        <f t="shared" si="334"/>
        <v/>
      </c>
      <c r="CN249" s="243" t="str">
        <f>IF($B249="","",IF(CI249="out",-(CM249*$I249*(2*ABS(CL249)/Air!$D$14)^0.5),(CM249*$I249*(2*ABS(CL249)/Air!$C$14)^0.5)))</f>
        <v/>
      </c>
      <c r="CO249" s="32" t="str">
        <f t="shared" si="335"/>
        <v/>
      </c>
      <c r="CP249" s="217" t="str">
        <f t="shared" si="390"/>
        <v/>
      </c>
      <c r="CQ249" s="31" t="str">
        <f t="shared" si="336"/>
        <v/>
      </c>
      <c r="CR249" s="251" t="str">
        <f>IF($B249="","",$AO249*ABS(CQ249)/Air!$M$8)</f>
        <v/>
      </c>
      <c r="CS249" s="31" t="str">
        <f t="shared" si="337"/>
        <v/>
      </c>
      <c r="CT249" s="251" t="str">
        <f>IF($B249="","",$AO249*ABS($AF249-CQ249)/Air!$M$8)</f>
        <v/>
      </c>
      <c r="CU249" s="31" t="str">
        <f t="shared" si="338"/>
        <v/>
      </c>
      <c r="CV249" s="31" t="str">
        <f t="shared" si="339"/>
        <v/>
      </c>
      <c r="CW249" s="32" t="str">
        <f>IF($B249="","",(($AF249-CQ249)/ABS($AF249-CQ249))*Air!$D$14*CV249/2*(($AF249-CQ249)^2)*$AI249*$C249)</f>
        <v/>
      </c>
      <c r="CX249" s="32" t="str">
        <f>IF($B249="","",(-CQ249/ABS(CQ249))*Air!$D$14*CS249/8*(CQ249^2)*$AM249*$C249)</f>
        <v/>
      </c>
      <c r="CY249" s="32" t="str">
        <f>IF($B249="","",$AK249*$C249*$E249*Air!$D$14*Air!$I$10)</f>
        <v/>
      </c>
      <c r="CZ249" s="32" t="str">
        <f t="shared" si="391"/>
        <v/>
      </c>
      <c r="DA249" s="32" t="str">
        <f t="shared" si="340"/>
        <v/>
      </c>
      <c r="DB249" s="32" t="str">
        <f t="shared" si="392"/>
        <v/>
      </c>
      <c r="DC249" s="254" t="str">
        <f t="shared" si="341"/>
        <v/>
      </c>
      <c r="DD249" s="243"/>
      <c r="DE249" s="243"/>
      <c r="DF249" s="32" t="str">
        <f t="shared" si="342"/>
        <v/>
      </c>
      <c r="DG249" s="243" t="str">
        <f t="shared" si="343"/>
        <v/>
      </c>
      <c r="DH249" s="243" t="str">
        <f>IF($B249="","",IF(DC249="out",-(DG249*$I249*(2*ABS(DF249)/Air!$D$14)^0.5),(DG249*$I249*(2*ABS(DF249)/Air!$C$14)^0.5)))</f>
        <v/>
      </c>
      <c r="DI249" s="32" t="str">
        <f t="shared" si="344"/>
        <v/>
      </c>
      <c r="DJ249" s="217" t="str">
        <f t="shared" si="393"/>
        <v/>
      </c>
      <c r="DK249" s="31" t="str">
        <f t="shared" si="345"/>
        <v/>
      </c>
      <c r="DL249" s="251" t="str">
        <f>IF($B249="","",$AO249*ABS(DK249)/Air!$M$8)</f>
        <v/>
      </c>
      <c r="DM249" s="31" t="str">
        <f t="shared" si="346"/>
        <v/>
      </c>
      <c r="DN249" s="251" t="str">
        <f>IF($B249="","",$AO249*ABS($AF249-DK249)/Air!$M$8)</f>
        <v/>
      </c>
      <c r="DO249" s="31" t="str">
        <f t="shared" si="347"/>
        <v/>
      </c>
      <c r="DP249" s="31" t="str">
        <f t="shared" si="348"/>
        <v/>
      </c>
      <c r="DQ249" s="32" t="str">
        <f>IF($B249="","",(($AF249-DK249)/ABS($AF249-DK249))*Air!$D$14*DP249/2*(($AF249-DK249)^2)*$AI249*$C249)</f>
        <v/>
      </c>
      <c r="DR249" s="32" t="str">
        <f>IF($B249="","",(-DK249/ABS(DK249))*Air!$D$14*DM249/8*(DK249^2)*$AM249*$C249)</f>
        <v/>
      </c>
      <c r="DS249" s="32" t="str">
        <f>IF($B249="","",$AK249*$C249*$E249*Air!$D$14*Air!$I$10)</f>
        <v/>
      </c>
      <c r="DT249" s="32" t="str">
        <f t="shared" si="394"/>
        <v/>
      </c>
      <c r="DU249" s="32" t="str">
        <f t="shared" si="349"/>
        <v/>
      </c>
      <c r="DV249" s="32" t="str">
        <f t="shared" si="395"/>
        <v/>
      </c>
      <c r="DW249" s="254" t="str">
        <f t="shared" si="350"/>
        <v/>
      </c>
      <c r="DX249" s="243"/>
      <c r="DY249" s="243"/>
      <c r="DZ249" s="32" t="str">
        <f t="shared" si="351"/>
        <v/>
      </c>
      <c r="EA249" s="243" t="str">
        <f t="shared" si="352"/>
        <v/>
      </c>
      <c r="EB249" s="243" t="str">
        <f>IF($B249="","",IF(DW249="out",-(EA249*$I249*(2*ABS(DZ249)/Air!$D$14)^0.5),(EA249*$I249*(2*ABS(DZ249)/Air!$C$14)^0.5)))</f>
        <v/>
      </c>
      <c r="EC249" s="32" t="str">
        <f t="shared" si="353"/>
        <v/>
      </c>
      <c r="ED249" s="217" t="str">
        <f t="shared" si="396"/>
        <v/>
      </c>
      <c r="EE249" s="31" t="str">
        <f t="shared" si="354"/>
        <v/>
      </c>
      <c r="EF249" s="251" t="str">
        <f>IF($B249="","",$AO249*ABS(EE249)/Air!$M$8)</f>
        <v/>
      </c>
      <c r="EG249" s="31" t="str">
        <f t="shared" si="355"/>
        <v/>
      </c>
      <c r="EH249" s="251" t="str">
        <f>IF($B249="","",$AO249*ABS($AF249-EE249)/Air!$M$8)</f>
        <v/>
      </c>
      <c r="EI249" s="31" t="str">
        <f t="shared" si="356"/>
        <v/>
      </c>
      <c r="EJ249" s="31" t="str">
        <f t="shared" si="357"/>
        <v/>
      </c>
      <c r="EK249" s="32" t="str">
        <f>IF($B249="","",(($AF249-EE249)/ABS($AF249-EE249))*Air!$D$14*EJ249/2*(($AF249-EE249)^2)*$AI249*$C249)</f>
        <v/>
      </c>
      <c r="EL249" s="32" t="str">
        <f>IF($B249="","",(-EE249/ABS(EE249))*Air!$D$14*EG249/8*(EE249^2)*$AM249*$C249)</f>
        <v/>
      </c>
      <c r="EM249" s="32" t="str">
        <f>IF($B249="","",$AK249*$C249*$E249*Air!$D$14*Air!$I$10)</f>
        <v/>
      </c>
      <c r="EN249" s="32" t="str">
        <f t="shared" si="397"/>
        <v/>
      </c>
      <c r="EO249" s="32" t="str">
        <f t="shared" si="358"/>
        <v/>
      </c>
      <c r="EP249" s="32" t="str">
        <f t="shared" si="398"/>
        <v/>
      </c>
      <c r="EQ249" s="254" t="str">
        <f t="shared" si="359"/>
        <v/>
      </c>
      <c r="ER249" s="243"/>
      <c r="ES249" s="243"/>
      <c r="ET249" s="32" t="str">
        <f t="shared" si="360"/>
        <v/>
      </c>
      <c r="EU249" s="243" t="str">
        <f t="shared" si="361"/>
        <v/>
      </c>
      <c r="EV249" s="243" t="str">
        <f>IF($B249="","",IF(EQ249="out",-(EU249*$I249*(2*ABS(ET249)/Air!$D$14)^0.5),(EU249*$I249*(2*ABS(ET249)/Air!$C$14)^0.5)))</f>
        <v/>
      </c>
      <c r="EW249" s="32" t="str">
        <f t="shared" si="362"/>
        <v/>
      </c>
      <c r="EX249" s="259" t="str">
        <f t="shared" si="399"/>
        <v/>
      </c>
    </row>
    <row r="250" spans="1:154" customFormat="1" x14ac:dyDescent="0.2">
      <c r="A250" s="61"/>
      <c r="B250" s="247"/>
      <c r="C250" s="247"/>
      <c r="D250" s="247"/>
      <c r="E250" s="247"/>
      <c r="F250" s="247"/>
      <c r="G250" s="239"/>
      <c r="H250" s="239"/>
      <c r="I250" s="239"/>
      <c r="J250" s="239"/>
      <c r="K250" s="239"/>
      <c r="L250" s="62"/>
      <c r="M250" s="247"/>
      <c r="N250" s="247"/>
      <c r="O250" s="63"/>
      <c r="P250" s="92" t="str">
        <f t="shared" si="363"/>
        <v/>
      </c>
      <c r="Q250" s="93" t="str">
        <f t="shared" si="316"/>
        <v/>
      </c>
      <c r="R250" s="99" t="str">
        <f t="shared" si="364"/>
        <v/>
      </c>
      <c r="S250" s="100" t="str">
        <f t="shared" si="365"/>
        <v/>
      </c>
      <c r="T250" s="95" t="str">
        <f t="shared" si="366"/>
        <v/>
      </c>
      <c r="U250" s="231"/>
      <c r="V250" s="124" t="str">
        <f t="shared" si="367"/>
        <v/>
      </c>
      <c r="W250" s="125" t="str">
        <f t="shared" si="311"/>
        <v/>
      </c>
      <c r="X250" s="126" t="str">
        <f t="shared" si="368"/>
        <v/>
      </c>
      <c r="Y250" s="126" t="str">
        <f>IF($B250="","",VLOOKUP(X250,Depth!$A$4:$B$1004,2,1))</f>
        <v/>
      </c>
      <c r="Z250" s="127" t="str">
        <f t="shared" si="312"/>
        <v/>
      </c>
      <c r="AA250" s="128" t="str">
        <f t="shared" si="313"/>
        <v/>
      </c>
      <c r="AB250" s="129" t="str">
        <f t="shared" si="369"/>
        <v/>
      </c>
      <c r="AC250" s="129" t="str">
        <f t="shared" si="314"/>
        <v/>
      </c>
      <c r="AD250" s="31" t="str">
        <f t="shared" si="370"/>
        <v/>
      </c>
      <c r="AE250" s="128" t="str">
        <f t="shared" si="371"/>
        <v/>
      </c>
      <c r="AF250" s="130" t="str">
        <f t="shared" si="372"/>
        <v/>
      </c>
      <c r="AG250" s="122" t="str">
        <f t="shared" si="373"/>
        <v/>
      </c>
      <c r="AH250" s="131" t="str">
        <f t="shared" si="315"/>
        <v/>
      </c>
      <c r="AI250" s="132" t="str">
        <f t="shared" si="374"/>
        <v/>
      </c>
      <c r="AJ250" s="128"/>
      <c r="AK250" s="159" t="str">
        <f t="shared" si="375"/>
        <v/>
      </c>
      <c r="AL250" s="128" t="str">
        <f t="shared" si="376"/>
        <v/>
      </c>
      <c r="AM250" s="128" t="str">
        <f t="shared" si="377"/>
        <v/>
      </c>
      <c r="AN250" s="128" t="str">
        <f t="shared" si="378"/>
        <v/>
      </c>
      <c r="AO250" s="128" t="str">
        <f t="shared" si="317"/>
        <v/>
      </c>
      <c r="AP250" s="160" t="str">
        <f t="shared" si="379"/>
        <v/>
      </c>
      <c r="AQ250" s="31"/>
      <c r="AR250" s="174" t="str">
        <f>IF($B250="","",Air!$C$17*((J250-K250)/10)^Air!$C$28)</f>
        <v/>
      </c>
      <c r="AS250" s="36" t="str">
        <f>IF($B250="","",IF(E$8=B250,E$7,Air!$C$14/2*AR250^2))</f>
        <v/>
      </c>
      <c r="AT250" s="32" t="str">
        <f t="shared" si="380"/>
        <v/>
      </c>
      <c r="AU250" s="32" t="str">
        <f t="shared" si="381"/>
        <v/>
      </c>
      <c r="AV250" s="32" t="str">
        <f>IF($B250="","",Air!$I$11-AU250*Air!$C$14*Air!$I$10-AS250)</f>
        <v/>
      </c>
      <c r="AW250" s="175" t="str">
        <f t="shared" si="382"/>
        <v/>
      </c>
      <c r="AX250" s="175" t="str">
        <f>IF($B250="","",AW250*Air!$C$14*Air!$I$10)</f>
        <v/>
      </c>
      <c r="AY250" s="176" t="str">
        <f>IF($B250="","",AW250*Air!$D$14*Air!$I$10)</f>
        <v/>
      </c>
      <c r="AZ250" s="62"/>
      <c r="BA250" s="250" t="str">
        <f t="shared" si="318"/>
        <v/>
      </c>
      <c r="BB250" s="128" t="str">
        <f t="shared" si="383"/>
        <v/>
      </c>
      <c r="BC250" s="31" t="str">
        <f t="shared" si="384"/>
        <v/>
      </c>
      <c r="BD250" s="251" t="str">
        <f>IF($B250="","",$AO250*ABS(BC250)/Air!$M$8)</f>
        <v/>
      </c>
      <c r="BE250" s="31" t="str">
        <f t="shared" si="319"/>
        <v/>
      </c>
      <c r="BF250" s="251" t="str">
        <f>IF($B250="","",$AO250*ABS($AF250-BC250)/Air!$M$8)</f>
        <v/>
      </c>
      <c r="BG250" s="31" t="str">
        <f t="shared" si="320"/>
        <v/>
      </c>
      <c r="BH250" s="252" t="str">
        <f t="shared" si="321"/>
        <v/>
      </c>
      <c r="BI250" s="32" t="str">
        <f>IF($B250="","",(($AF250-BC250)/ABS($AF250-BC250))*Air!$D$14*BH250/2*(($AF250-BC250)^2)*$AI250*$C250)</f>
        <v/>
      </c>
      <c r="BJ250" s="32" t="str">
        <f>IF($B250="","",(-BC250/ABS(BC250))*Air!$D$14*BE250/8*(BC250^2)*$AM250*$C250)</f>
        <v/>
      </c>
      <c r="BK250" s="32" t="str">
        <f>IF($B250="","",$AK250*$C250*$E250*Air!$D$14*Air!$I$10)</f>
        <v/>
      </c>
      <c r="BL250" s="32" t="str">
        <f t="shared" si="385"/>
        <v/>
      </c>
      <c r="BM250" s="32" t="str">
        <f t="shared" si="322"/>
        <v/>
      </c>
      <c r="BN250" s="32" t="str">
        <f t="shared" si="386"/>
        <v/>
      </c>
      <c r="BO250" s="254" t="str">
        <f t="shared" si="323"/>
        <v/>
      </c>
      <c r="BP250" s="243"/>
      <c r="BQ250" s="243"/>
      <c r="BR250" s="32" t="str">
        <f t="shared" si="324"/>
        <v/>
      </c>
      <c r="BS250" s="243" t="str">
        <f t="shared" si="325"/>
        <v/>
      </c>
      <c r="BT250" s="243" t="str">
        <f>IF($B250="","",IF(BO250="out",-(BS250*$I250*(2*ABS(BR250)/Air!$D$14)^0.5),(BS250*$I250*(2*ABS(BR250)/Air!$C$14)^0.5)))</f>
        <v/>
      </c>
      <c r="BU250" s="32" t="str">
        <f t="shared" si="326"/>
        <v/>
      </c>
      <c r="BV250" s="217" t="str">
        <f t="shared" si="387"/>
        <v/>
      </c>
      <c r="BW250" s="31" t="str">
        <f t="shared" si="327"/>
        <v/>
      </c>
      <c r="BX250" s="251" t="str">
        <f>IF($B250="","",$AO250*ABS(BW250)/Air!$M$8)</f>
        <v/>
      </c>
      <c r="BY250" s="31" t="str">
        <f t="shared" si="328"/>
        <v/>
      </c>
      <c r="BZ250" s="251" t="str">
        <f>IF($B250="","",$AO250*ABS($AF250-BW250)/Air!$M$8)</f>
        <v/>
      </c>
      <c r="CA250" s="31" t="str">
        <f t="shared" si="329"/>
        <v/>
      </c>
      <c r="CB250" s="31" t="str">
        <f t="shared" si="330"/>
        <v/>
      </c>
      <c r="CC250" s="32" t="str">
        <f>IF($B250="","",(($AF250-BW250)/ABS($AF250-BW250))*Air!$D$14*CB250/2*(($AF250-BW250)^2)*$AI250*$C250)</f>
        <v/>
      </c>
      <c r="CD250" s="32" t="str">
        <f>IF($B250="","",(-BW250/ABS(BW250))*Air!$D$14*BY250/8*(BW250^2)*$AM250*$C250)</f>
        <v/>
      </c>
      <c r="CE250" s="32" t="str">
        <f>IF($B250="","",$AK250*$C250*$E250*Air!$D$14*Air!$I$10)</f>
        <v/>
      </c>
      <c r="CF250" s="32" t="str">
        <f t="shared" si="388"/>
        <v/>
      </c>
      <c r="CG250" s="32" t="str">
        <f t="shared" si="331"/>
        <v/>
      </c>
      <c r="CH250" s="32" t="str">
        <f t="shared" si="389"/>
        <v/>
      </c>
      <c r="CI250" s="254" t="str">
        <f t="shared" si="332"/>
        <v/>
      </c>
      <c r="CJ250" s="243"/>
      <c r="CK250" s="243"/>
      <c r="CL250" s="32" t="str">
        <f t="shared" si="333"/>
        <v/>
      </c>
      <c r="CM250" s="243" t="str">
        <f t="shared" si="334"/>
        <v/>
      </c>
      <c r="CN250" s="243" t="str">
        <f>IF($B250="","",IF(CI250="out",-(CM250*$I250*(2*ABS(CL250)/Air!$D$14)^0.5),(CM250*$I250*(2*ABS(CL250)/Air!$C$14)^0.5)))</f>
        <v/>
      </c>
      <c r="CO250" s="32" t="str">
        <f t="shared" si="335"/>
        <v/>
      </c>
      <c r="CP250" s="217" t="str">
        <f t="shared" si="390"/>
        <v/>
      </c>
      <c r="CQ250" s="31" t="str">
        <f t="shared" si="336"/>
        <v/>
      </c>
      <c r="CR250" s="251" t="str">
        <f>IF($B250="","",$AO250*ABS(CQ250)/Air!$M$8)</f>
        <v/>
      </c>
      <c r="CS250" s="31" t="str">
        <f t="shared" si="337"/>
        <v/>
      </c>
      <c r="CT250" s="251" t="str">
        <f>IF($B250="","",$AO250*ABS($AF250-CQ250)/Air!$M$8)</f>
        <v/>
      </c>
      <c r="CU250" s="31" t="str">
        <f t="shared" si="338"/>
        <v/>
      </c>
      <c r="CV250" s="31" t="str">
        <f t="shared" si="339"/>
        <v/>
      </c>
      <c r="CW250" s="32" t="str">
        <f>IF($B250="","",(($AF250-CQ250)/ABS($AF250-CQ250))*Air!$D$14*CV250/2*(($AF250-CQ250)^2)*$AI250*$C250)</f>
        <v/>
      </c>
      <c r="CX250" s="32" t="str">
        <f>IF($B250="","",(-CQ250/ABS(CQ250))*Air!$D$14*CS250/8*(CQ250^2)*$AM250*$C250)</f>
        <v/>
      </c>
      <c r="CY250" s="32" t="str">
        <f>IF($B250="","",$AK250*$C250*$E250*Air!$D$14*Air!$I$10)</f>
        <v/>
      </c>
      <c r="CZ250" s="32" t="str">
        <f t="shared" si="391"/>
        <v/>
      </c>
      <c r="DA250" s="32" t="str">
        <f t="shared" si="340"/>
        <v/>
      </c>
      <c r="DB250" s="32" t="str">
        <f t="shared" si="392"/>
        <v/>
      </c>
      <c r="DC250" s="254" t="str">
        <f t="shared" si="341"/>
        <v/>
      </c>
      <c r="DD250" s="243"/>
      <c r="DE250" s="243"/>
      <c r="DF250" s="32" t="str">
        <f t="shared" si="342"/>
        <v/>
      </c>
      <c r="DG250" s="243" t="str">
        <f t="shared" si="343"/>
        <v/>
      </c>
      <c r="DH250" s="243" t="str">
        <f>IF($B250="","",IF(DC250="out",-(DG250*$I250*(2*ABS(DF250)/Air!$D$14)^0.5),(DG250*$I250*(2*ABS(DF250)/Air!$C$14)^0.5)))</f>
        <v/>
      </c>
      <c r="DI250" s="32" t="str">
        <f t="shared" si="344"/>
        <v/>
      </c>
      <c r="DJ250" s="217" t="str">
        <f t="shared" si="393"/>
        <v/>
      </c>
      <c r="DK250" s="31" t="str">
        <f t="shared" si="345"/>
        <v/>
      </c>
      <c r="DL250" s="251" t="str">
        <f>IF($B250="","",$AO250*ABS(DK250)/Air!$M$8)</f>
        <v/>
      </c>
      <c r="DM250" s="31" t="str">
        <f t="shared" si="346"/>
        <v/>
      </c>
      <c r="DN250" s="251" t="str">
        <f>IF($B250="","",$AO250*ABS($AF250-DK250)/Air!$M$8)</f>
        <v/>
      </c>
      <c r="DO250" s="31" t="str">
        <f t="shared" si="347"/>
        <v/>
      </c>
      <c r="DP250" s="31" t="str">
        <f t="shared" si="348"/>
        <v/>
      </c>
      <c r="DQ250" s="32" t="str">
        <f>IF($B250="","",(($AF250-DK250)/ABS($AF250-DK250))*Air!$D$14*DP250/2*(($AF250-DK250)^2)*$AI250*$C250)</f>
        <v/>
      </c>
      <c r="DR250" s="32" t="str">
        <f>IF($B250="","",(-DK250/ABS(DK250))*Air!$D$14*DM250/8*(DK250^2)*$AM250*$C250)</f>
        <v/>
      </c>
      <c r="DS250" s="32" t="str">
        <f>IF($B250="","",$AK250*$C250*$E250*Air!$D$14*Air!$I$10)</f>
        <v/>
      </c>
      <c r="DT250" s="32" t="str">
        <f t="shared" si="394"/>
        <v/>
      </c>
      <c r="DU250" s="32" t="str">
        <f t="shared" si="349"/>
        <v/>
      </c>
      <c r="DV250" s="32" t="str">
        <f t="shared" si="395"/>
        <v/>
      </c>
      <c r="DW250" s="254" t="str">
        <f t="shared" si="350"/>
        <v/>
      </c>
      <c r="DX250" s="243"/>
      <c r="DY250" s="243"/>
      <c r="DZ250" s="32" t="str">
        <f t="shared" si="351"/>
        <v/>
      </c>
      <c r="EA250" s="243" t="str">
        <f t="shared" si="352"/>
        <v/>
      </c>
      <c r="EB250" s="243" t="str">
        <f>IF($B250="","",IF(DW250="out",-(EA250*$I250*(2*ABS(DZ250)/Air!$D$14)^0.5),(EA250*$I250*(2*ABS(DZ250)/Air!$C$14)^0.5)))</f>
        <v/>
      </c>
      <c r="EC250" s="32" t="str">
        <f t="shared" si="353"/>
        <v/>
      </c>
      <c r="ED250" s="217" t="str">
        <f t="shared" si="396"/>
        <v/>
      </c>
      <c r="EE250" s="31" t="str">
        <f t="shared" si="354"/>
        <v/>
      </c>
      <c r="EF250" s="251" t="str">
        <f>IF($B250="","",$AO250*ABS(EE250)/Air!$M$8)</f>
        <v/>
      </c>
      <c r="EG250" s="31" t="str">
        <f t="shared" si="355"/>
        <v/>
      </c>
      <c r="EH250" s="251" t="str">
        <f>IF($B250="","",$AO250*ABS($AF250-EE250)/Air!$M$8)</f>
        <v/>
      </c>
      <c r="EI250" s="31" t="str">
        <f t="shared" si="356"/>
        <v/>
      </c>
      <c r="EJ250" s="31" t="str">
        <f t="shared" si="357"/>
        <v/>
      </c>
      <c r="EK250" s="32" t="str">
        <f>IF($B250="","",(($AF250-EE250)/ABS($AF250-EE250))*Air!$D$14*EJ250/2*(($AF250-EE250)^2)*$AI250*$C250)</f>
        <v/>
      </c>
      <c r="EL250" s="32" t="str">
        <f>IF($B250="","",(-EE250/ABS(EE250))*Air!$D$14*EG250/8*(EE250^2)*$AM250*$C250)</f>
        <v/>
      </c>
      <c r="EM250" s="32" t="str">
        <f>IF($B250="","",$AK250*$C250*$E250*Air!$D$14*Air!$I$10)</f>
        <v/>
      </c>
      <c r="EN250" s="32" t="str">
        <f t="shared" si="397"/>
        <v/>
      </c>
      <c r="EO250" s="32" t="str">
        <f t="shared" si="358"/>
        <v/>
      </c>
      <c r="EP250" s="32" t="str">
        <f t="shared" si="398"/>
        <v/>
      </c>
      <c r="EQ250" s="254" t="str">
        <f t="shared" si="359"/>
        <v/>
      </c>
      <c r="ER250" s="243"/>
      <c r="ES250" s="243"/>
      <c r="ET250" s="32" t="str">
        <f t="shared" si="360"/>
        <v/>
      </c>
      <c r="EU250" s="243" t="str">
        <f t="shared" si="361"/>
        <v/>
      </c>
      <c r="EV250" s="243" t="str">
        <f>IF($B250="","",IF(EQ250="out",-(EU250*$I250*(2*ABS(ET250)/Air!$D$14)^0.5),(EU250*$I250*(2*ABS(ET250)/Air!$C$14)^0.5)))</f>
        <v/>
      </c>
      <c r="EW250" s="32" t="str">
        <f t="shared" si="362"/>
        <v/>
      </c>
      <c r="EX250" s="259" t="str">
        <f t="shared" si="399"/>
        <v/>
      </c>
    </row>
    <row r="251" spans="1:154" customFormat="1" x14ac:dyDescent="0.2">
      <c r="A251" s="61"/>
      <c r="B251" s="247"/>
      <c r="C251" s="247"/>
      <c r="D251" s="247"/>
      <c r="E251" s="247"/>
      <c r="F251" s="247"/>
      <c r="G251" s="239"/>
      <c r="H251" s="239"/>
      <c r="I251" s="239"/>
      <c r="J251" s="239"/>
      <c r="K251" s="239"/>
      <c r="L251" s="62"/>
      <c r="M251" s="247"/>
      <c r="N251" s="247"/>
      <c r="O251" s="63"/>
      <c r="P251" s="92" t="str">
        <f t="shared" si="363"/>
        <v/>
      </c>
      <c r="Q251" s="93" t="str">
        <f t="shared" si="316"/>
        <v/>
      </c>
      <c r="R251" s="99" t="str">
        <f t="shared" si="364"/>
        <v/>
      </c>
      <c r="S251" s="100" t="str">
        <f t="shared" si="365"/>
        <v/>
      </c>
      <c r="T251" s="95" t="str">
        <f t="shared" si="366"/>
        <v/>
      </c>
      <c r="U251" s="231"/>
      <c r="V251" s="124" t="str">
        <f t="shared" si="367"/>
        <v/>
      </c>
      <c r="W251" s="125" t="str">
        <f t="shared" si="311"/>
        <v/>
      </c>
      <c r="X251" s="126" t="str">
        <f t="shared" si="368"/>
        <v/>
      </c>
      <c r="Y251" s="126" t="str">
        <f>IF($B251="","",VLOOKUP(X251,Depth!$A$4:$B$1004,2,1))</f>
        <v/>
      </c>
      <c r="Z251" s="127" t="str">
        <f t="shared" si="312"/>
        <v/>
      </c>
      <c r="AA251" s="128" t="str">
        <f t="shared" si="313"/>
        <v/>
      </c>
      <c r="AB251" s="129" t="str">
        <f t="shared" si="369"/>
        <v/>
      </c>
      <c r="AC251" s="129" t="str">
        <f t="shared" si="314"/>
        <v/>
      </c>
      <c r="AD251" s="31" t="str">
        <f t="shared" si="370"/>
        <v/>
      </c>
      <c r="AE251" s="128" t="str">
        <f t="shared" si="371"/>
        <v/>
      </c>
      <c r="AF251" s="130" t="str">
        <f t="shared" si="372"/>
        <v/>
      </c>
      <c r="AG251" s="122" t="str">
        <f t="shared" si="373"/>
        <v/>
      </c>
      <c r="AH251" s="131" t="str">
        <f t="shared" si="315"/>
        <v/>
      </c>
      <c r="AI251" s="132" t="str">
        <f t="shared" si="374"/>
        <v/>
      </c>
      <c r="AJ251" s="128"/>
      <c r="AK251" s="159" t="str">
        <f t="shared" si="375"/>
        <v/>
      </c>
      <c r="AL251" s="128" t="str">
        <f t="shared" si="376"/>
        <v/>
      </c>
      <c r="AM251" s="128" t="str">
        <f t="shared" si="377"/>
        <v/>
      </c>
      <c r="AN251" s="128" t="str">
        <f t="shared" si="378"/>
        <v/>
      </c>
      <c r="AO251" s="128" t="str">
        <f t="shared" si="317"/>
        <v/>
      </c>
      <c r="AP251" s="160" t="str">
        <f t="shared" si="379"/>
        <v/>
      </c>
      <c r="AQ251" s="31"/>
      <c r="AR251" s="174" t="str">
        <f>IF($B251="","",Air!$C$17*((J251-K251)/10)^Air!$C$28)</f>
        <v/>
      </c>
      <c r="AS251" s="36" t="str">
        <f>IF($B251="","",IF(E$8=B251,E$7,Air!$C$14/2*AR251^2))</f>
        <v/>
      </c>
      <c r="AT251" s="32" t="str">
        <f t="shared" si="380"/>
        <v/>
      </c>
      <c r="AU251" s="32" t="str">
        <f t="shared" si="381"/>
        <v/>
      </c>
      <c r="AV251" s="32" t="str">
        <f>IF($B251="","",Air!$I$11-AU251*Air!$C$14*Air!$I$10-AS251)</f>
        <v/>
      </c>
      <c r="AW251" s="175" t="str">
        <f t="shared" si="382"/>
        <v/>
      </c>
      <c r="AX251" s="175" t="str">
        <f>IF($B251="","",AW251*Air!$C$14*Air!$I$10)</f>
        <v/>
      </c>
      <c r="AY251" s="176" t="str">
        <f>IF($B251="","",AW251*Air!$D$14*Air!$I$10)</f>
        <v/>
      </c>
      <c r="AZ251" s="62"/>
      <c r="BA251" s="250" t="str">
        <f t="shared" si="318"/>
        <v/>
      </c>
      <c r="BB251" s="128" t="str">
        <f t="shared" si="383"/>
        <v/>
      </c>
      <c r="BC251" s="31" t="str">
        <f t="shared" si="384"/>
        <v/>
      </c>
      <c r="BD251" s="251" t="str">
        <f>IF($B251="","",$AO251*ABS(BC251)/Air!$M$8)</f>
        <v/>
      </c>
      <c r="BE251" s="31" t="str">
        <f t="shared" si="319"/>
        <v/>
      </c>
      <c r="BF251" s="251" t="str">
        <f>IF($B251="","",$AO251*ABS($AF251-BC251)/Air!$M$8)</f>
        <v/>
      </c>
      <c r="BG251" s="31" t="str">
        <f t="shared" si="320"/>
        <v/>
      </c>
      <c r="BH251" s="252" t="str">
        <f t="shared" si="321"/>
        <v/>
      </c>
      <c r="BI251" s="32" t="str">
        <f>IF($B251="","",(($AF251-BC251)/ABS($AF251-BC251))*Air!$D$14*BH251/2*(($AF251-BC251)^2)*$AI251*$C251)</f>
        <v/>
      </c>
      <c r="BJ251" s="32" t="str">
        <f>IF($B251="","",(-BC251/ABS(BC251))*Air!$D$14*BE251/8*(BC251^2)*$AM251*$C251)</f>
        <v/>
      </c>
      <c r="BK251" s="32" t="str">
        <f>IF($B251="","",$AK251*$C251*$E251*Air!$D$14*Air!$I$10)</f>
        <v/>
      </c>
      <c r="BL251" s="32" t="str">
        <f t="shared" si="385"/>
        <v/>
      </c>
      <c r="BM251" s="32" t="str">
        <f t="shared" si="322"/>
        <v/>
      </c>
      <c r="BN251" s="32" t="str">
        <f t="shared" si="386"/>
        <v/>
      </c>
      <c r="BO251" s="254" t="str">
        <f t="shared" si="323"/>
        <v/>
      </c>
      <c r="BP251" s="243"/>
      <c r="BQ251" s="243"/>
      <c r="BR251" s="32" t="str">
        <f t="shared" si="324"/>
        <v/>
      </c>
      <c r="BS251" s="243" t="str">
        <f t="shared" si="325"/>
        <v/>
      </c>
      <c r="BT251" s="243" t="str">
        <f>IF($B251="","",IF(BO251="out",-(BS251*$I251*(2*ABS(BR251)/Air!$D$14)^0.5),(BS251*$I251*(2*ABS(BR251)/Air!$C$14)^0.5)))</f>
        <v/>
      </c>
      <c r="BU251" s="32" t="str">
        <f t="shared" si="326"/>
        <v/>
      </c>
      <c r="BV251" s="217" t="str">
        <f t="shared" si="387"/>
        <v/>
      </c>
      <c r="BW251" s="31" t="str">
        <f t="shared" si="327"/>
        <v/>
      </c>
      <c r="BX251" s="251" t="str">
        <f>IF($B251="","",$AO251*ABS(BW251)/Air!$M$8)</f>
        <v/>
      </c>
      <c r="BY251" s="31" t="str">
        <f t="shared" si="328"/>
        <v/>
      </c>
      <c r="BZ251" s="251" t="str">
        <f>IF($B251="","",$AO251*ABS($AF251-BW251)/Air!$M$8)</f>
        <v/>
      </c>
      <c r="CA251" s="31" t="str">
        <f t="shared" si="329"/>
        <v/>
      </c>
      <c r="CB251" s="31" t="str">
        <f t="shared" si="330"/>
        <v/>
      </c>
      <c r="CC251" s="32" t="str">
        <f>IF($B251="","",(($AF251-BW251)/ABS($AF251-BW251))*Air!$D$14*CB251/2*(($AF251-BW251)^2)*$AI251*$C251)</f>
        <v/>
      </c>
      <c r="CD251" s="32" t="str">
        <f>IF($B251="","",(-BW251/ABS(BW251))*Air!$D$14*BY251/8*(BW251^2)*$AM251*$C251)</f>
        <v/>
      </c>
      <c r="CE251" s="32" t="str">
        <f>IF($B251="","",$AK251*$C251*$E251*Air!$D$14*Air!$I$10)</f>
        <v/>
      </c>
      <c r="CF251" s="32" t="str">
        <f t="shared" si="388"/>
        <v/>
      </c>
      <c r="CG251" s="32" t="str">
        <f t="shared" si="331"/>
        <v/>
      </c>
      <c r="CH251" s="32" t="str">
        <f t="shared" si="389"/>
        <v/>
      </c>
      <c r="CI251" s="254" t="str">
        <f t="shared" si="332"/>
        <v/>
      </c>
      <c r="CJ251" s="243"/>
      <c r="CK251" s="243"/>
      <c r="CL251" s="32" t="str">
        <f t="shared" si="333"/>
        <v/>
      </c>
      <c r="CM251" s="243" t="str">
        <f t="shared" si="334"/>
        <v/>
      </c>
      <c r="CN251" s="243" t="str">
        <f>IF($B251="","",IF(CI251="out",-(CM251*$I251*(2*ABS(CL251)/Air!$D$14)^0.5),(CM251*$I251*(2*ABS(CL251)/Air!$C$14)^0.5)))</f>
        <v/>
      </c>
      <c r="CO251" s="32" t="str">
        <f t="shared" si="335"/>
        <v/>
      </c>
      <c r="CP251" s="217" t="str">
        <f t="shared" si="390"/>
        <v/>
      </c>
      <c r="CQ251" s="31" t="str">
        <f t="shared" si="336"/>
        <v/>
      </c>
      <c r="CR251" s="251" t="str">
        <f>IF($B251="","",$AO251*ABS(CQ251)/Air!$M$8)</f>
        <v/>
      </c>
      <c r="CS251" s="31" t="str">
        <f t="shared" si="337"/>
        <v/>
      </c>
      <c r="CT251" s="251" t="str">
        <f>IF($B251="","",$AO251*ABS($AF251-CQ251)/Air!$M$8)</f>
        <v/>
      </c>
      <c r="CU251" s="31" t="str">
        <f t="shared" si="338"/>
        <v/>
      </c>
      <c r="CV251" s="31" t="str">
        <f t="shared" si="339"/>
        <v/>
      </c>
      <c r="CW251" s="32" t="str">
        <f>IF($B251="","",(($AF251-CQ251)/ABS($AF251-CQ251))*Air!$D$14*CV251/2*(($AF251-CQ251)^2)*$AI251*$C251)</f>
        <v/>
      </c>
      <c r="CX251" s="32" t="str">
        <f>IF($B251="","",(-CQ251/ABS(CQ251))*Air!$D$14*CS251/8*(CQ251^2)*$AM251*$C251)</f>
        <v/>
      </c>
      <c r="CY251" s="32" t="str">
        <f>IF($B251="","",$AK251*$C251*$E251*Air!$D$14*Air!$I$10)</f>
        <v/>
      </c>
      <c r="CZ251" s="32" t="str">
        <f t="shared" si="391"/>
        <v/>
      </c>
      <c r="DA251" s="32" t="str">
        <f t="shared" si="340"/>
        <v/>
      </c>
      <c r="DB251" s="32" t="str">
        <f t="shared" si="392"/>
        <v/>
      </c>
      <c r="DC251" s="254" t="str">
        <f t="shared" si="341"/>
        <v/>
      </c>
      <c r="DD251" s="243"/>
      <c r="DE251" s="243"/>
      <c r="DF251" s="32" t="str">
        <f t="shared" si="342"/>
        <v/>
      </c>
      <c r="DG251" s="243" t="str">
        <f t="shared" si="343"/>
        <v/>
      </c>
      <c r="DH251" s="243" t="str">
        <f>IF($B251="","",IF(DC251="out",-(DG251*$I251*(2*ABS(DF251)/Air!$D$14)^0.5),(DG251*$I251*(2*ABS(DF251)/Air!$C$14)^0.5)))</f>
        <v/>
      </c>
      <c r="DI251" s="32" t="str">
        <f t="shared" si="344"/>
        <v/>
      </c>
      <c r="DJ251" s="217" t="str">
        <f t="shared" si="393"/>
        <v/>
      </c>
      <c r="DK251" s="31" t="str">
        <f t="shared" si="345"/>
        <v/>
      </c>
      <c r="DL251" s="251" t="str">
        <f>IF($B251="","",$AO251*ABS(DK251)/Air!$M$8)</f>
        <v/>
      </c>
      <c r="DM251" s="31" t="str">
        <f t="shared" si="346"/>
        <v/>
      </c>
      <c r="DN251" s="251" t="str">
        <f>IF($B251="","",$AO251*ABS($AF251-DK251)/Air!$M$8)</f>
        <v/>
      </c>
      <c r="DO251" s="31" t="str">
        <f t="shared" si="347"/>
        <v/>
      </c>
      <c r="DP251" s="31" t="str">
        <f t="shared" si="348"/>
        <v/>
      </c>
      <c r="DQ251" s="32" t="str">
        <f>IF($B251="","",(($AF251-DK251)/ABS($AF251-DK251))*Air!$D$14*DP251/2*(($AF251-DK251)^2)*$AI251*$C251)</f>
        <v/>
      </c>
      <c r="DR251" s="32" t="str">
        <f>IF($B251="","",(-DK251/ABS(DK251))*Air!$D$14*DM251/8*(DK251^2)*$AM251*$C251)</f>
        <v/>
      </c>
      <c r="DS251" s="32" t="str">
        <f>IF($B251="","",$AK251*$C251*$E251*Air!$D$14*Air!$I$10)</f>
        <v/>
      </c>
      <c r="DT251" s="32" t="str">
        <f t="shared" si="394"/>
        <v/>
      </c>
      <c r="DU251" s="32" t="str">
        <f t="shared" si="349"/>
        <v/>
      </c>
      <c r="DV251" s="32" t="str">
        <f t="shared" si="395"/>
        <v/>
      </c>
      <c r="DW251" s="254" t="str">
        <f t="shared" si="350"/>
        <v/>
      </c>
      <c r="DX251" s="243"/>
      <c r="DY251" s="243"/>
      <c r="DZ251" s="32" t="str">
        <f t="shared" si="351"/>
        <v/>
      </c>
      <c r="EA251" s="243" t="str">
        <f t="shared" si="352"/>
        <v/>
      </c>
      <c r="EB251" s="243" t="str">
        <f>IF($B251="","",IF(DW251="out",-(EA251*$I251*(2*ABS(DZ251)/Air!$D$14)^0.5),(EA251*$I251*(2*ABS(DZ251)/Air!$C$14)^0.5)))</f>
        <v/>
      </c>
      <c r="EC251" s="32" t="str">
        <f t="shared" si="353"/>
        <v/>
      </c>
      <c r="ED251" s="217" t="str">
        <f t="shared" si="396"/>
        <v/>
      </c>
      <c r="EE251" s="31" t="str">
        <f t="shared" si="354"/>
        <v/>
      </c>
      <c r="EF251" s="251" t="str">
        <f>IF($B251="","",$AO251*ABS(EE251)/Air!$M$8)</f>
        <v/>
      </c>
      <c r="EG251" s="31" t="str">
        <f t="shared" si="355"/>
        <v/>
      </c>
      <c r="EH251" s="251" t="str">
        <f>IF($B251="","",$AO251*ABS($AF251-EE251)/Air!$M$8)</f>
        <v/>
      </c>
      <c r="EI251" s="31" t="str">
        <f t="shared" si="356"/>
        <v/>
      </c>
      <c r="EJ251" s="31" t="str">
        <f t="shared" si="357"/>
        <v/>
      </c>
      <c r="EK251" s="32" t="str">
        <f>IF($B251="","",(($AF251-EE251)/ABS($AF251-EE251))*Air!$D$14*EJ251/2*(($AF251-EE251)^2)*$AI251*$C251)</f>
        <v/>
      </c>
      <c r="EL251" s="32" t="str">
        <f>IF($B251="","",(-EE251/ABS(EE251))*Air!$D$14*EG251/8*(EE251^2)*$AM251*$C251)</f>
        <v/>
      </c>
      <c r="EM251" s="32" t="str">
        <f>IF($B251="","",$AK251*$C251*$E251*Air!$D$14*Air!$I$10)</f>
        <v/>
      </c>
      <c r="EN251" s="32" t="str">
        <f t="shared" si="397"/>
        <v/>
      </c>
      <c r="EO251" s="32" t="str">
        <f t="shared" si="358"/>
        <v/>
      </c>
      <c r="EP251" s="32" t="str">
        <f t="shared" si="398"/>
        <v/>
      </c>
      <c r="EQ251" s="254" t="str">
        <f t="shared" si="359"/>
        <v/>
      </c>
      <c r="ER251" s="243"/>
      <c r="ES251" s="243"/>
      <c r="ET251" s="32" t="str">
        <f t="shared" si="360"/>
        <v/>
      </c>
      <c r="EU251" s="243" t="str">
        <f t="shared" si="361"/>
        <v/>
      </c>
      <c r="EV251" s="243" t="str">
        <f>IF($B251="","",IF(EQ251="out",-(EU251*$I251*(2*ABS(ET251)/Air!$D$14)^0.5),(EU251*$I251*(2*ABS(ET251)/Air!$C$14)^0.5)))</f>
        <v/>
      </c>
      <c r="EW251" s="32" t="str">
        <f t="shared" si="362"/>
        <v/>
      </c>
      <c r="EX251" s="259" t="str">
        <f t="shared" si="399"/>
        <v/>
      </c>
    </row>
    <row r="252" spans="1:154" customFormat="1" x14ac:dyDescent="0.2">
      <c r="A252" s="61"/>
      <c r="B252" s="247"/>
      <c r="C252" s="247"/>
      <c r="D252" s="247"/>
      <c r="E252" s="247"/>
      <c r="F252" s="247"/>
      <c r="G252" s="239"/>
      <c r="H252" s="239"/>
      <c r="I252" s="239"/>
      <c r="J252" s="239"/>
      <c r="K252" s="239"/>
      <c r="L252" s="62"/>
      <c r="M252" s="247"/>
      <c r="N252" s="247"/>
      <c r="O252" s="63"/>
      <c r="P252" s="92" t="str">
        <f t="shared" si="363"/>
        <v/>
      </c>
      <c r="Q252" s="93" t="str">
        <f t="shared" si="316"/>
        <v/>
      </c>
      <c r="R252" s="99" t="str">
        <f t="shared" si="364"/>
        <v/>
      </c>
      <c r="S252" s="100" t="str">
        <f t="shared" si="365"/>
        <v/>
      </c>
      <c r="T252" s="95" t="str">
        <f t="shared" si="366"/>
        <v/>
      </c>
      <c r="U252" s="231"/>
      <c r="V252" s="124" t="str">
        <f t="shared" si="367"/>
        <v/>
      </c>
      <c r="W252" s="125" t="str">
        <f t="shared" si="311"/>
        <v/>
      </c>
      <c r="X252" s="126" t="str">
        <f t="shared" si="368"/>
        <v/>
      </c>
      <c r="Y252" s="126" t="str">
        <f>IF($B252="","",VLOOKUP(X252,Depth!$A$4:$B$1004,2,1))</f>
        <v/>
      </c>
      <c r="Z252" s="127" t="str">
        <f t="shared" si="312"/>
        <v/>
      </c>
      <c r="AA252" s="128" t="str">
        <f t="shared" si="313"/>
        <v/>
      </c>
      <c r="AB252" s="129" t="str">
        <f t="shared" si="369"/>
        <v/>
      </c>
      <c r="AC252" s="129" t="str">
        <f t="shared" si="314"/>
        <v/>
      </c>
      <c r="AD252" s="31" t="str">
        <f t="shared" si="370"/>
        <v/>
      </c>
      <c r="AE252" s="128" t="str">
        <f t="shared" si="371"/>
        <v/>
      </c>
      <c r="AF252" s="130" t="str">
        <f t="shared" si="372"/>
        <v/>
      </c>
      <c r="AG252" s="122" t="str">
        <f t="shared" si="373"/>
        <v/>
      </c>
      <c r="AH252" s="131" t="str">
        <f t="shared" si="315"/>
        <v/>
      </c>
      <c r="AI252" s="132" t="str">
        <f t="shared" si="374"/>
        <v/>
      </c>
      <c r="AJ252" s="128"/>
      <c r="AK252" s="159" t="str">
        <f t="shared" si="375"/>
        <v/>
      </c>
      <c r="AL252" s="128" t="str">
        <f t="shared" si="376"/>
        <v/>
      </c>
      <c r="AM252" s="128" t="str">
        <f t="shared" si="377"/>
        <v/>
      </c>
      <c r="AN252" s="128" t="str">
        <f t="shared" si="378"/>
        <v/>
      </c>
      <c r="AO252" s="128" t="str">
        <f t="shared" si="317"/>
        <v/>
      </c>
      <c r="AP252" s="160" t="str">
        <f t="shared" si="379"/>
        <v/>
      </c>
      <c r="AQ252" s="31"/>
      <c r="AR252" s="174" t="str">
        <f>IF($B252="","",Air!$C$17*((J252-K252)/10)^Air!$C$28)</f>
        <v/>
      </c>
      <c r="AS252" s="36" t="str">
        <f>IF($B252="","",IF(E$8=B252,E$7,Air!$C$14/2*AR252^2))</f>
        <v/>
      </c>
      <c r="AT252" s="32" t="str">
        <f t="shared" si="380"/>
        <v/>
      </c>
      <c r="AU252" s="32" t="str">
        <f t="shared" si="381"/>
        <v/>
      </c>
      <c r="AV252" s="32" t="str">
        <f>IF($B252="","",Air!$I$11-AU252*Air!$C$14*Air!$I$10-AS252)</f>
        <v/>
      </c>
      <c r="AW252" s="175" t="str">
        <f t="shared" si="382"/>
        <v/>
      </c>
      <c r="AX252" s="175" t="str">
        <f>IF($B252="","",AW252*Air!$C$14*Air!$I$10)</f>
        <v/>
      </c>
      <c r="AY252" s="176" t="str">
        <f>IF($B252="","",AW252*Air!$D$14*Air!$I$10)</f>
        <v/>
      </c>
      <c r="AZ252" s="62"/>
      <c r="BA252" s="250" t="str">
        <f t="shared" si="318"/>
        <v/>
      </c>
      <c r="BB252" s="128" t="str">
        <f t="shared" si="383"/>
        <v/>
      </c>
      <c r="BC252" s="31" t="str">
        <f t="shared" si="384"/>
        <v/>
      </c>
      <c r="BD252" s="251" t="str">
        <f>IF($B252="","",$AO252*ABS(BC252)/Air!$M$8)</f>
        <v/>
      </c>
      <c r="BE252" s="31" t="str">
        <f t="shared" si="319"/>
        <v/>
      </c>
      <c r="BF252" s="251" t="str">
        <f>IF($B252="","",$AO252*ABS($AF252-BC252)/Air!$M$8)</f>
        <v/>
      </c>
      <c r="BG252" s="31" t="str">
        <f t="shared" si="320"/>
        <v/>
      </c>
      <c r="BH252" s="252" t="str">
        <f t="shared" si="321"/>
        <v/>
      </c>
      <c r="BI252" s="32" t="str">
        <f>IF($B252="","",(($AF252-BC252)/ABS($AF252-BC252))*Air!$D$14*BH252/2*(($AF252-BC252)^2)*$AI252*$C252)</f>
        <v/>
      </c>
      <c r="BJ252" s="32" t="str">
        <f>IF($B252="","",(-BC252/ABS(BC252))*Air!$D$14*BE252/8*(BC252^2)*$AM252*$C252)</f>
        <v/>
      </c>
      <c r="BK252" s="32" t="str">
        <f>IF($B252="","",$AK252*$C252*$E252*Air!$D$14*Air!$I$10)</f>
        <v/>
      </c>
      <c r="BL252" s="32" t="str">
        <f t="shared" si="385"/>
        <v/>
      </c>
      <c r="BM252" s="32" t="str">
        <f t="shared" si="322"/>
        <v/>
      </c>
      <c r="BN252" s="32" t="str">
        <f t="shared" si="386"/>
        <v/>
      </c>
      <c r="BO252" s="254" t="str">
        <f t="shared" si="323"/>
        <v/>
      </c>
      <c r="BP252" s="243"/>
      <c r="BQ252" s="243"/>
      <c r="BR252" s="32" t="str">
        <f t="shared" si="324"/>
        <v/>
      </c>
      <c r="BS252" s="243" t="str">
        <f t="shared" si="325"/>
        <v/>
      </c>
      <c r="BT252" s="243" t="str">
        <f>IF($B252="","",IF(BO252="out",-(BS252*$I252*(2*ABS(BR252)/Air!$D$14)^0.5),(BS252*$I252*(2*ABS(BR252)/Air!$C$14)^0.5)))</f>
        <v/>
      </c>
      <c r="BU252" s="32" t="str">
        <f t="shared" si="326"/>
        <v/>
      </c>
      <c r="BV252" s="217" t="str">
        <f t="shared" si="387"/>
        <v/>
      </c>
      <c r="BW252" s="31" t="str">
        <f t="shared" si="327"/>
        <v/>
      </c>
      <c r="BX252" s="251" t="str">
        <f>IF($B252="","",$AO252*ABS(BW252)/Air!$M$8)</f>
        <v/>
      </c>
      <c r="BY252" s="31" t="str">
        <f t="shared" si="328"/>
        <v/>
      </c>
      <c r="BZ252" s="251" t="str">
        <f>IF($B252="","",$AO252*ABS($AF252-BW252)/Air!$M$8)</f>
        <v/>
      </c>
      <c r="CA252" s="31" t="str">
        <f t="shared" si="329"/>
        <v/>
      </c>
      <c r="CB252" s="31" t="str">
        <f t="shared" si="330"/>
        <v/>
      </c>
      <c r="CC252" s="32" t="str">
        <f>IF($B252="","",(($AF252-BW252)/ABS($AF252-BW252))*Air!$D$14*CB252/2*(($AF252-BW252)^2)*$AI252*$C252)</f>
        <v/>
      </c>
      <c r="CD252" s="32" t="str">
        <f>IF($B252="","",(-BW252/ABS(BW252))*Air!$D$14*BY252/8*(BW252^2)*$AM252*$C252)</f>
        <v/>
      </c>
      <c r="CE252" s="32" t="str">
        <f>IF($B252="","",$AK252*$C252*$E252*Air!$D$14*Air!$I$10)</f>
        <v/>
      </c>
      <c r="CF252" s="32" t="str">
        <f t="shared" si="388"/>
        <v/>
      </c>
      <c r="CG252" s="32" t="str">
        <f t="shared" si="331"/>
        <v/>
      </c>
      <c r="CH252" s="32" t="str">
        <f t="shared" si="389"/>
        <v/>
      </c>
      <c r="CI252" s="254" t="str">
        <f t="shared" si="332"/>
        <v/>
      </c>
      <c r="CJ252" s="243"/>
      <c r="CK252" s="243"/>
      <c r="CL252" s="32" t="str">
        <f t="shared" si="333"/>
        <v/>
      </c>
      <c r="CM252" s="243" t="str">
        <f t="shared" si="334"/>
        <v/>
      </c>
      <c r="CN252" s="243" t="str">
        <f>IF($B252="","",IF(CI252="out",-(CM252*$I252*(2*ABS(CL252)/Air!$D$14)^0.5),(CM252*$I252*(2*ABS(CL252)/Air!$C$14)^0.5)))</f>
        <v/>
      </c>
      <c r="CO252" s="32" t="str">
        <f t="shared" si="335"/>
        <v/>
      </c>
      <c r="CP252" s="217" t="str">
        <f t="shared" si="390"/>
        <v/>
      </c>
      <c r="CQ252" s="31" t="str">
        <f t="shared" si="336"/>
        <v/>
      </c>
      <c r="CR252" s="251" t="str">
        <f>IF($B252="","",$AO252*ABS(CQ252)/Air!$M$8)</f>
        <v/>
      </c>
      <c r="CS252" s="31" t="str">
        <f t="shared" si="337"/>
        <v/>
      </c>
      <c r="CT252" s="251" t="str">
        <f>IF($B252="","",$AO252*ABS($AF252-CQ252)/Air!$M$8)</f>
        <v/>
      </c>
      <c r="CU252" s="31" t="str">
        <f t="shared" si="338"/>
        <v/>
      </c>
      <c r="CV252" s="31" t="str">
        <f t="shared" si="339"/>
        <v/>
      </c>
      <c r="CW252" s="32" t="str">
        <f>IF($B252="","",(($AF252-CQ252)/ABS($AF252-CQ252))*Air!$D$14*CV252/2*(($AF252-CQ252)^2)*$AI252*$C252)</f>
        <v/>
      </c>
      <c r="CX252" s="32" t="str">
        <f>IF($B252="","",(-CQ252/ABS(CQ252))*Air!$D$14*CS252/8*(CQ252^2)*$AM252*$C252)</f>
        <v/>
      </c>
      <c r="CY252" s="32" t="str">
        <f>IF($B252="","",$AK252*$C252*$E252*Air!$D$14*Air!$I$10)</f>
        <v/>
      </c>
      <c r="CZ252" s="32" t="str">
        <f t="shared" si="391"/>
        <v/>
      </c>
      <c r="DA252" s="32" t="str">
        <f t="shared" si="340"/>
        <v/>
      </c>
      <c r="DB252" s="32" t="str">
        <f t="shared" si="392"/>
        <v/>
      </c>
      <c r="DC252" s="254" t="str">
        <f t="shared" si="341"/>
        <v/>
      </c>
      <c r="DD252" s="243"/>
      <c r="DE252" s="243"/>
      <c r="DF252" s="32" t="str">
        <f t="shared" si="342"/>
        <v/>
      </c>
      <c r="DG252" s="243" t="str">
        <f t="shared" si="343"/>
        <v/>
      </c>
      <c r="DH252" s="243" t="str">
        <f>IF($B252="","",IF(DC252="out",-(DG252*$I252*(2*ABS(DF252)/Air!$D$14)^0.5),(DG252*$I252*(2*ABS(DF252)/Air!$C$14)^0.5)))</f>
        <v/>
      </c>
      <c r="DI252" s="32" t="str">
        <f t="shared" si="344"/>
        <v/>
      </c>
      <c r="DJ252" s="217" t="str">
        <f t="shared" si="393"/>
        <v/>
      </c>
      <c r="DK252" s="31" t="str">
        <f t="shared" si="345"/>
        <v/>
      </c>
      <c r="DL252" s="251" t="str">
        <f>IF($B252="","",$AO252*ABS(DK252)/Air!$M$8)</f>
        <v/>
      </c>
      <c r="DM252" s="31" t="str">
        <f t="shared" si="346"/>
        <v/>
      </c>
      <c r="DN252" s="251" t="str">
        <f>IF($B252="","",$AO252*ABS($AF252-DK252)/Air!$M$8)</f>
        <v/>
      </c>
      <c r="DO252" s="31" t="str">
        <f t="shared" si="347"/>
        <v/>
      </c>
      <c r="DP252" s="31" t="str">
        <f t="shared" si="348"/>
        <v/>
      </c>
      <c r="DQ252" s="32" t="str">
        <f>IF($B252="","",(($AF252-DK252)/ABS($AF252-DK252))*Air!$D$14*DP252/2*(($AF252-DK252)^2)*$AI252*$C252)</f>
        <v/>
      </c>
      <c r="DR252" s="32" t="str">
        <f>IF($B252="","",(-DK252/ABS(DK252))*Air!$D$14*DM252/8*(DK252^2)*$AM252*$C252)</f>
        <v/>
      </c>
      <c r="DS252" s="32" t="str">
        <f>IF($B252="","",$AK252*$C252*$E252*Air!$D$14*Air!$I$10)</f>
        <v/>
      </c>
      <c r="DT252" s="32" t="str">
        <f t="shared" si="394"/>
        <v/>
      </c>
      <c r="DU252" s="32" t="str">
        <f t="shared" si="349"/>
        <v/>
      </c>
      <c r="DV252" s="32" t="str">
        <f t="shared" si="395"/>
        <v/>
      </c>
      <c r="DW252" s="254" t="str">
        <f t="shared" si="350"/>
        <v/>
      </c>
      <c r="DX252" s="243"/>
      <c r="DY252" s="243"/>
      <c r="DZ252" s="32" t="str">
        <f t="shared" si="351"/>
        <v/>
      </c>
      <c r="EA252" s="243" t="str">
        <f t="shared" si="352"/>
        <v/>
      </c>
      <c r="EB252" s="243" t="str">
        <f>IF($B252="","",IF(DW252="out",-(EA252*$I252*(2*ABS(DZ252)/Air!$D$14)^0.5),(EA252*$I252*(2*ABS(DZ252)/Air!$C$14)^0.5)))</f>
        <v/>
      </c>
      <c r="EC252" s="32" t="str">
        <f t="shared" si="353"/>
        <v/>
      </c>
      <c r="ED252" s="217" t="str">
        <f t="shared" si="396"/>
        <v/>
      </c>
      <c r="EE252" s="31" t="str">
        <f t="shared" si="354"/>
        <v/>
      </c>
      <c r="EF252" s="251" t="str">
        <f>IF($B252="","",$AO252*ABS(EE252)/Air!$M$8)</f>
        <v/>
      </c>
      <c r="EG252" s="31" t="str">
        <f t="shared" si="355"/>
        <v/>
      </c>
      <c r="EH252" s="251" t="str">
        <f>IF($B252="","",$AO252*ABS($AF252-EE252)/Air!$M$8)</f>
        <v/>
      </c>
      <c r="EI252" s="31" t="str">
        <f t="shared" si="356"/>
        <v/>
      </c>
      <c r="EJ252" s="31" t="str">
        <f t="shared" si="357"/>
        <v/>
      </c>
      <c r="EK252" s="32" t="str">
        <f>IF($B252="","",(($AF252-EE252)/ABS($AF252-EE252))*Air!$D$14*EJ252/2*(($AF252-EE252)^2)*$AI252*$C252)</f>
        <v/>
      </c>
      <c r="EL252" s="32" t="str">
        <f>IF($B252="","",(-EE252/ABS(EE252))*Air!$D$14*EG252/8*(EE252^2)*$AM252*$C252)</f>
        <v/>
      </c>
      <c r="EM252" s="32" t="str">
        <f>IF($B252="","",$AK252*$C252*$E252*Air!$D$14*Air!$I$10)</f>
        <v/>
      </c>
      <c r="EN252" s="32" t="str">
        <f t="shared" si="397"/>
        <v/>
      </c>
      <c r="EO252" s="32" t="str">
        <f t="shared" si="358"/>
        <v/>
      </c>
      <c r="EP252" s="32" t="str">
        <f t="shared" si="398"/>
        <v/>
      </c>
      <c r="EQ252" s="254" t="str">
        <f t="shared" si="359"/>
        <v/>
      </c>
      <c r="ER252" s="243"/>
      <c r="ES252" s="243"/>
      <c r="ET252" s="32" t="str">
        <f t="shared" si="360"/>
        <v/>
      </c>
      <c r="EU252" s="243" t="str">
        <f t="shared" si="361"/>
        <v/>
      </c>
      <c r="EV252" s="243" t="str">
        <f>IF($B252="","",IF(EQ252="out",-(EU252*$I252*(2*ABS(ET252)/Air!$D$14)^0.5),(EU252*$I252*(2*ABS(ET252)/Air!$C$14)^0.5)))</f>
        <v/>
      </c>
      <c r="EW252" s="32" t="str">
        <f t="shared" si="362"/>
        <v/>
      </c>
      <c r="EX252" s="259" t="str">
        <f t="shared" si="399"/>
        <v/>
      </c>
    </row>
    <row r="253" spans="1:154" customFormat="1" x14ac:dyDescent="0.2">
      <c r="A253" s="61"/>
      <c r="B253" s="247"/>
      <c r="C253" s="247"/>
      <c r="D253" s="247"/>
      <c r="E253" s="247"/>
      <c r="F253" s="247"/>
      <c r="G253" s="239"/>
      <c r="H253" s="239"/>
      <c r="I253" s="239"/>
      <c r="J253" s="239"/>
      <c r="K253" s="239"/>
      <c r="L253" s="62"/>
      <c r="M253" s="247"/>
      <c r="N253" s="247"/>
      <c r="O253" s="63"/>
      <c r="P253" s="92" t="str">
        <f t="shared" si="363"/>
        <v/>
      </c>
      <c r="Q253" s="93" t="str">
        <f t="shared" si="316"/>
        <v/>
      </c>
      <c r="R253" s="99" t="str">
        <f t="shared" si="364"/>
        <v/>
      </c>
      <c r="S253" s="100" t="str">
        <f t="shared" si="365"/>
        <v/>
      </c>
      <c r="T253" s="95" t="str">
        <f t="shared" si="366"/>
        <v/>
      </c>
      <c r="U253" s="231"/>
      <c r="V253" s="124" t="str">
        <f t="shared" si="367"/>
        <v/>
      </c>
      <c r="W253" s="125" t="str">
        <f t="shared" si="311"/>
        <v/>
      </c>
      <c r="X253" s="126" t="str">
        <f t="shared" si="368"/>
        <v/>
      </c>
      <c r="Y253" s="126" t="str">
        <f>IF($B253="","",VLOOKUP(X253,Depth!$A$4:$B$1004,2,1))</f>
        <v/>
      </c>
      <c r="Z253" s="127" t="str">
        <f t="shared" si="312"/>
        <v/>
      </c>
      <c r="AA253" s="128" t="str">
        <f t="shared" si="313"/>
        <v/>
      </c>
      <c r="AB253" s="129" t="str">
        <f t="shared" si="369"/>
        <v/>
      </c>
      <c r="AC253" s="129" t="str">
        <f t="shared" si="314"/>
        <v/>
      </c>
      <c r="AD253" s="31" t="str">
        <f t="shared" si="370"/>
        <v/>
      </c>
      <c r="AE253" s="128" t="str">
        <f t="shared" si="371"/>
        <v/>
      </c>
      <c r="AF253" s="130" t="str">
        <f t="shared" si="372"/>
        <v/>
      </c>
      <c r="AG253" s="122" t="str">
        <f t="shared" si="373"/>
        <v/>
      </c>
      <c r="AH253" s="131" t="str">
        <f t="shared" si="315"/>
        <v/>
      </c>
      <c r="AI253" s="132" t="str">
        <f t="shared" si="374"/>
        <v/>
      </c>
      <c r="AJ253" s="128"/>
      <c r="AK253" s="159" t="str">
        <f t="shared" si="375"/>
        <v/>
      </c>
      <c r="AL253" s="128" t="str">
        <f t="shared" si="376"/>
        <v/>
      </c>
      <c r="AM253" s="128" t="str">
        <f t="shared" si="377"/>
        <v/>
      </c>
      <c r="AN253" s="128" t="str">
        <f t="shared" si="378"/>
        <v/>
      </c>
      <c r="AO253" s="128" t="str">
        <f t="shared" si="317"/>
        <v/>
      </c>
      <c r="AP253" s="160" t="str">
        <f t="shared" si="379"/>
        <v/>
      </c>
      <c r="AQ253" s="31"/>
      <c r="AR253" s="174" t="str">
        <f>IF($B253="","",Air!$C$17*((J253-K253)/10)^Air!$C$28)</f>
        <v/>
      </c>
      <c r="AS253" s="36" t="str">
        <f>IF($B253="","",IF(E$8=B253,E$7,Air!$C$14/2*AR253^2))</f>
        <v/>
      </c>
      <c r="AT253" s="32" t="str">
        <f t="shared" si="380"/>
        <v/>
      </c>
      <c r="AU253" s="32" t="str">
        <f t="shared" si="381"/>
        <v/>
      </c>
      <c r="AV253" s="32" t="str">
        <f>IF($B253="","",Air!$I$11-AU253*Air!$C$14*Air!$I$10-AS253)</f>
        <v/>
      </c>
      <c r="AW253" s="175" t="str">
        <f t="shared" si="382"/>
        <v/>
      </c>
      <c r="AX253" s="175" t="str">
        <f>IF($B253="","",AW253*Air!$C$14*Air!$I$10)</f>
        <v/>
      </c>
      <c r="AY253" s="176" t="str">
        <f>IF($B253="","",AW253*Air!$D$14*Air!$I$10)</f>
        <v/>
      </c>
      <c r="AZ253" s="62"/>
      <c r="BA253" s="250" t="str">
        <f t="shared" si="318"/>
        <v/>
      </c>
      <c r="BB253" s="128" t="str">
        <f t="shared" si="383"/>
        <v/>
      </c>
      <c r="BC253" s="31" t="str">
        <f t="shared" si="384"/>
        <v/>
      </c>
      <c r="BD253" s="251" t="str">
        <f>IF($B253="","",$AO253*ABS(BC253)/Air!$M$8)</f>
        <v/>
      </c>
      <c r="BE253" s="31" t="str">
        <f t="shared" si="319"/>
        <v/>
      </c>
      <c r="BF253" s="251" t="str">
        <f>IF($B253="","",$AO253*ABS($AF253-BC253)/Air!$M$8)</f>
        <v/>
      </c>
      <c r="BG253" s="31" t="str">
        <f t="shared" si="320"/>
        <v/>
      </c>
      <c r="BH253" s="252" t="str">
        <f t="shared" si="321"/>
        <v/>
      </c>
      <c r="BI253" s="32" t="str">
        <f>IF($B253="","",(($AF253-BC253)/ABS($AF253-BC253))*Air!$D$14*BH253/2*(($AF253-BC253)^2)*$AI253*$C253)</f>
        <v/>
      </c>
      <c r="BJ253" s="32" t="str">
        <f>IF($B253="","",(-BC253/ABS(BC253))*Air!$D$14*BE253/8*(BC253^2)*$AM253*$C253)</f>
        <v/>
      </c>
      <c r="BK253" s="32" t="str">
        <f>IF($B253="","",$AK253*$C253*$E253*Air!$D$14*Air!$I$10)</f>
        <v/>
      </c>
      <c r="BL253" s="32" t="str">
        <f t="shared" si="385"/>
        <v/>
      </c>
      <c r="BM253" s="32" t="str">
        <f t="shared" si="322"/>
        <v/>
      </c>
      <c r="BN253" s="32" t="str">
        <f t="shared" si="386"/>
        <v/>
      </c>
      <c r="BO253" s="254" t="str">
        <f t="shared" si="323"/>
        <v/>
      </c>
      <c r="BP253" s="243"/>
      <c r="BQ253" s="243"/>
      <c r="BR253" s="32" t="str">
        <f t="shared" si="324"/>
        <v/>
      </c>
      <c r="BS253" s="243" t="str">
        <f t="shared" si="325"/>
        <v/>
      </c>
      <c r="BT253" s="243" t="str">
        <f>IF($B253="","",IF(BO253="out",-(BS253*$I253*(2*ABS(BR253)/Air!$D$14)^0.5),(BS253*$I253*(2*ABS(BR253)/Air!$C$14)^0.5)))</f>
        <v/>
      </c>
      <c r="BU253" s="32" t="str">
        <f t="shared" si="326"/>
        <v/>
      </c>
      <c r="BV253" s="217" t="str">
        <f t="shared" si="387"/>
        <v/>
      </c>
      <c r="BW253" s="31" t="str">
        <f t="shared" si="327"/>
        <v/>
      </c>
      <c r="BX253" s="251" t="str">
        <f>IF($B253="","",$AO253*ABS(BW253)/Air!$M$8)</f>
        <v/>
      </c>
      <c r="BY253" s="31" t="str">
        <f t="shared" si="328"/>
        <v/>
      </c>
      <c r="BZ253" s="251" t="str">
        <f>IF($B253="","",$AO253*ABS($AF253-BW253)/Air!$M$8)</f>
        <v/>
      </c>
      <c r="CA253" s="31" t="str">
        <f t="shared" si="329"/>
        <v/>
      </c>
      <c r="CB253" s="31" t="str">
        <f t="shared" si="330"/>
        <v/>
      </c>
      <c r="CC253" s="32" t="str">
        <f>IF($B253="","",(($AF253-BW253)/ABS($AF253-BW253))*Air!$D$14*CB253/2*(($AF253-BW253)^2)*$AI253*$C253)</f>
        <v/>
      </c>
      <c r="CD253" s="32" t="str">
        <f>IF($B253="","",(-BW253/ABS(BW253))*Air!$D$14*BY253/8*(BW253^2)*$AM253*$C253)</f>
        <v/>
      </c>
      <c r="CE253" s="32" t="str">
        <f>IF($B253="","",$AK253*$C253*$E253*Air!$D$14*Air!$I$10)</f>
        <v/>
      </c>
      <c r="CF253" s="32" t="str">
        <f t="shared" si="388"/>
        <v/>
      </c>
      <c r="CG253" s="32" t="str">
        <f t="shared" si="331"/>
        <v/>
      </c>
      <c r="CH253" s="32" t="str">
        <f t="shared" si="389"/>
        <v/>
      </c>
      <c r="CI253" s="254" t="str">
        <f t="shared" si="332"/>
        <v/>
      </c>
      <c r="CJ253" s="243"/>
      <c r="CK253" s="243"/>
      <c r="CL253" s="32" t="str">
        <f t="shared" si="333"/>
        <v/>
      </c>
      <c r="CM253" s="243" t="str">
        <f t="shared" si="334"/>
        <v/>
      </c>
      <c r="CN253" s="243" t="str">
        <f>IF($B253="","",IF(CI253="out",-(CM253*$I253*(2*ABS(CL253)/Air!$D$14)^0.5),(CM253*$I253*(2*ABS(CL253)/Air!$C$14)^0.5)))</f>
        <v/>
      </c>
      <c r="CO253" s="32" t="str">
        <f t="shared" si="335"/>
        <v/>
      </c>
      <c r="CP253" s="217" t="str">
        <f t="shared" si="390"/>
        <v/>
      </c>
      <c r="CQ253" s="31" t="str">
        <f t="shared" si="336"/>
        <v/>
      </c>
      <c r="CR253" s="251" t="str">
        <f>IF($B253="","",$AO253*ABS(CQ253)/Air!$M$8)</f>
        <v/>
      </c>
      <c r="CS253" s="31" t="str">
        <f t="shared" si="337"/>
        <v/>
      </c>
      <c r="CT253" s="251" t="str">
        <f>IF($B253="","",$AO253*ABS($AF253-CQ253)/Air!$M$8)</f>
        <v/>
      </c>
      <c r="CU253" s="31" t="str">
        <f t="shared" si="338"/>
        <v/>
      </c>
      <c r="CV253" s="31" t="str">
        <f t="shared" si="339"/>
        <v/>
      </c>
      <c r="CW253" s="32" t="str">
        <f>IF($B253="","",(($AF253-CQ253)/ABS($AF253-CQ253))*Air!$D$14*CV253/2*(($AF253-CQ253)^2)*$AI253*$C253)</f>
        <v/>
      </c>
      <c r="CX253" s="32" t="str">
        <f>IF($B253="","",(-CQ253/ABS(CQ253))*Air!$D$14*CS253/8*(CQ253^2)*$AM253*$C253)</f>
        <v/>
      </c>
      <c r="CY253" s="32" t="str">
        <f>IF($B253="","",$AK253*$C253*$E253*Air!$D$14*Air!$I$10)</f>
        <v/>
      </c>
      <c r="CZ253" s="32" t="str">
        <f t="shared" si="391"/>
        <v/>
      </c>
      <c r="DA253" s="32" t="str">
        <f t="shared" si="340"/>
        <v/>
      </c>
      <c r="DB253" s="32" t="str">
        <f t="shared" si="392"/>
        <v/>
      </c>
      <c r="DC253" s="254" t="str">
        <f t="shared" si="341"/>
        <v/>
      </c>
      <c r="DD253" s="243"/>
      <c r="DE253" s="243"/>
      <c r="DF253" s="32" t="str">
        <f t="shared" si="342"/>
        <v/>
      </c>
      <c r="DG253" s="243" t="str">
        <f t="shared" si="343"/>
        <v/>
      </c>
      <c r="DH253" s="243" t="str">
        <f>IF($B253="","",IF(DC253="out",-(DG253*$I253*(2*ABS(DF253)/Air!$D$14)^0.5),(DG253*$I253*(2*ABS(DF253)/Air!$C$14)^0.5)))</f>
        <v/>
      </c>
      <c r="DI253" s="32" t="str">
        <f t="shared" si="344"/>
        <v/>
      </c>
      <c r="DJ253" s="217" t="str">
        <f t="shared" si="393"/>
        <v/>
      </c>
      <c r="DK253" s="31" t="str">
        <f t="shared" si="345"/>
        <v/>
      </c>
      <c r="DL253" s="251" t="str">
        <f>IF($B253="","",$AO253*ABS(DK253)/Air!$M$8)</f>
        <v/>
      </c>
      <c r="DM253" s="31" t="str">
        <f t="shared" si="346"/>
        <v/>
      </c>
      <c r="DN253" s="251" t="str">
        <f>IF($B253="","",$AO253*ABS($AF253-DK253)/Air!$M$8)</f>
        <v/>
      </c>
      <c r="DO253" s="31" t="str">
        <f t="shared" si="347"/>
        <v/>
      </c>
      <c r="DP253" s="31" t="str">
        <f t="shared" si="348"/>
        <v/>
      </c>
      <c r="DQ253" s="32" t="str">
        <f>IF($B253="","",(($AF253-DK253)/ABS($AF253-DK253))*Air!$D$14*DP253/2*(($AF253-DK253)^2)*$AI253*$C253)</f>
        <v/>
      </c>
      <c r="DR253" s="32" t="str">
        <f>IF($B253="","",(-DK253/ABS(DK253))*Air!$D$14*DM253/8*(DK253^2)*$AM253*$C253)</f>
        <v/>
      </c>
      <c r="DS253" s="32" t="str">
        <f>IF($B253="","",$AK253*$C253*$E253*Air!$D$14*Air!$I$10)</f>
        <v/>
      </c>
      <c r="DT253" s="32" t="str">
        <f t="shared" si="394"/>
        <v/>
      </c>
      <c r="DU253" s="32" t="str">
        <f t="shared" si="349"/>
        <v/>
      </c>
      <c r="DV253" s="32" t="str">
        <f t="shared" si="395"/>
        <v/>
      </c>
      <c r="DW253" s="254" t="str">
        <f t="shared" si="350"/>
        <v/>
      </c>
      <c r="DX253" s="243"/>
      <c r="DY253" s="243"/>
      <c r="DZ253" s="32" t="str">
        <f t="shared" si="351"/>
        <v/>
      </c>
      <c r="EA253" s="243" t="str">
        <f t="shared" si="352"/>
        <v/>
      </c>
      <c r="EB253" s="243" t="str">
        <f>IF($B253="","",IF(DW253="out",-(EA253*$I253*(2*ABS(DZ253)/Air!$D$14)^0.5),(EA253*$I253*(2*ABS(DZ253)/Air!$C$14)^0.5)))</f>
        <v/>
      </c>
      <c r="EC253" s="32" t="str">
        <f t="shared" si="353"/>
        <v/>
      </c>
      <c r="ED253" s="217" t="str">
        <f t="shared" si="396"/>
        <v/>
      </c>
      <c r="EE253" s="31" t="str">
        <f t="shared" si="354"/>
        <v/>
      </c>
      <c r="EF253" s="251" t="str">
        <f>IF($B253="","",$AO253*ABS(EE253)/Air!$M$8)</f>
        <v/>
      </c>
      <c r="EG253" s="31" t="str">
        <f t="shared" si="355"/>
        <v/>
      </c>
      <c r="EH253" s="251" t="str">
        <f>IF($B253="","",$AO253*ABS($AF253-EE253)/Air!$M$8)</f>
        <v/>
      </c>
      <c r="EI253" s="31" t="str">
        <f t="shared" si="356"/>
        <v/>
      </c>
      <c r="EJ253" s="31" t="str">
        <f t="shared" si="357"/>
        <v/>
      </c>
      <c r="EK253" s="32" t="str">
        <f>IF($B253="","",(($AF253-EE253)/ABS($AF253-EE253))*Air!$D$14*EJ253/2*(($AF253-EE253)^2)*$AI253*$C253)</f>
        <v/>
      </c>
      <c r="EL253" s="32" t="str">
        <f>IF($B253="","",(-EE253/ABS(EE253))*Air!$D$14*EG253/8*(EE253^2)*$AM253*$C253)</f>
        <v/>
      </c>
      <c r="EM253" s="32" t="str">
        <f>IF($B253="","",$AK253*$C253*$E253*Air!$D$14*Air!$I$10)</f>
        <v/>
      </c>
      <c r="EN253" s="32" t="str">
        <f t="shared" si="397"/>
        <v/>
      </c>
      <c r="EO253" s="32" t="str">
        <f t="shared" si="358"/>
        <v/>
      </c>
      <c r="EP253" s="32" t="str">
        <f t="shared" si="398"/>
        <v/>
      </c>
      <c r="EQ253" s="254" t="str">
        <f t="shared" si="359"/>
        <v/>
      </c>
      <c r="ER253" s="243"/>
      <c r="ES253" s="243"/>
      <c r="ET253" s="32" t="str">
        <f t="shared" si="360"/>
        <v/>
      </c>
      <c r="EU253" s="243" t="str">
        <f t="shared" si="361"/>
        <v/>
      </c>
      <c r="EV253" s="243" t="str">
        <f>IF($B253="","",IF(EQ253="out",-(EU253*$I253*(2*ABS(ET253)/Air!$D$14)^0.5),(EU253*$I253*(2*ABS(ET253)/Air!$C$14)^0.5)))</f>
        <v/>
      </c>
      <c r="EW253" s="32" t="str">
        <f t="shared" si="362"/>
        <v/>
      </c>
      <c r="EX253" s="259" t="str">
        <f t="shared" si="399"/>
        <v/>
      </c>
    </row>
    <row r="254" spans="1:154" customFormat="1" x14ac:dyDescent="0.2">
      <c r="A254" s="61"/>
      <c r="B254" s="247"/>
      <c r="C254" s="247"/>
      <c r="D254" s="247"/>
      <c r="E254" s="247"/>
      <c r="F254" s="247"/>
      <c r="G254" s="239"/>
      <c r="H254" s="239"/>
      <c r="I254" s="239"/>
      <c r="J254" s="239"/>
      <c r="K254" s="239"/>
      <c r="L254" s="62"/>
      <c r="M254" s="247"/>
      <c r="N254" s="247"/>
      <c r="O254" s="63"/>
      <c r="P254" s="92" t="str">
        <f t="shared" si="363"/>
        <v/>
      </c>
      <c r="Q254" s="93" t="str">
        <f t="shared" si="316"/>
        <v/>
      </c>
      <c r="R254" s="99" t="str">
        <f t="shared" si="364"/>
        <v/>
      </c>
      <c r="S254" s="100" t="str">
        <f t="shared" si="365"/>
        <v/>
      </c>
      <c r="T254" s="95" t="str">
        <f t="shared" si="366"/>
        <v/>
      </c>
      <c r="U254" s="231"/>
      <c r="V254" s="124" t="str">
        <f t="shared" si="367"/>
        <v/>
      </c>
      <c r="W254" s="125" t="str">
        <f t="shared" si="311"/>
        <v/>
      </c>
      <c r="X254" s="126" t="str">
        <f t="shared" si="368"/>
        <v/>
      </c>
      <c r="Y254" s="126" t="str">
        <f>IF($B254="","",VLOOKUP(X254,Depth!$A$4:$B$1004,2,1))</f>
        <v/>
      </c>
      <c r="Z254" s="127" t="str">
        <f t="shared" si="312"/>
        <v/>
      </c>
      <c r="AA254" s="128" t="str">
        <f t="shared" si="313"/>
        <v/>
      </c>
      <c r="AB254" s="129" t="str">
        <f t="shared" si="369"/>
        <v/>
      </c>
      <c r="AC254" s="129" t="str">
        <f t="shared" si="314"/>
        <v/>
      </c>
      <c r="AD254" s="31" t="str">
        <f t="shared" si="370"/>
        <v/>
      </c>
      <c r="AE254" s="128" t="str">
        <f t="shared" si="371"/>
        <v/>
      </c>
      <c r="AF254" s="130" t="str">
        <f t="shared" si="372"/>
        <v/>
      </c>
      <c r="AG254" s="122" t="str">
        <f t="shared" si="373"/>
        <v/>
      </c>
      <c r="AH254" s="131" t="str">
        <f t="shared" si="315"/>
        <v/>
      </c>
      <c r="AI254" s="132" t="str">
        <f t="shared" si="374"/>
        <v/>
      </c>
      <c r="AJ254" s="128"/>
      <c r="AK254" s="159" t="str">
        <f t="shared" si="375"/>
        <v/>
      </c>
      <c r="AL254" s="128" t="str">
        <f t="shared" si="376"/>
        <v/>
      </c>
      <c r="AM254" s="128" t="str">
        <f t="shared" si="377"/>
        <v/>
      </c>
      <c r="AN254" s="128" t="str">
        <f t="shared" si="378"/>
        <v/>
      </c>
      <c r="AO254" s="128" t="str">
        <f t="shared" si="317"/>
        <v/>
      </c>
      <c r="AP254" s="160" t="str">
        <f t="shared" si="379"/>
        <v/>
      </c>
      <c r="AQ254" s="31"/>
      <c r="AR254" s="174" t="str">
        <f>IF($B254="","",Air!$C$17*((J254-K254)/10)^Air!$C$28)</f>
        <v/>
      </c>
      <c r="AS254" s="36" t="str">
        <f>IF($B254="","",IF(E$8=B254,E$7,Air!$C$14/2*AR254^2))</f>
        <v/>
      </c>
      <c r="AT254" s="32" t="str">
        <f t="shared" si="380"/>
        <v/>
      </c>
      <c r="AU254" s="32" t="str">
        <f t="shared" si="381"/>
        <v/>
      </c>
      <c r="AV254" s="32" t="str">
        <f>IF($B254="","",Air!$I$11-AU254*Air!$C$14*Air!$I$10-AS254)</f>
        <v/>
      </c>
      <c r="AW254" s="175" t="str">
        <f t="shared" si="382"/>
        <v/>
      </c>
      <c r="AX254" s="175" t="str">
        <f>IF($B254="","",AW254*Air!$C$14*Air!$I$10)</f>
        <v/>
      </c>
      <c r="AY254" s="176" t="str">
        <f>IF($B254="","",AW254*Air!$D$14*Air!$I$10)</f>
        <v/>
      </c>
      <c r="AZ254" s="62"/>
      <c r="BA254" s="250" t="str">
        <f t="shared" si="318"/>
        <v/>
      </c>
      <c r="BB254" s="128" t="str">
        <f t="shared" si="383"/>
        <v/>
      </c>
      <c r="BC254" s="31" t="str">
        <f t="shared" si="384"/>
        <v/>
      </c>
      <c r="BD254" s="251" t="str">
        <f>IF($B254="","",$AO254*ABS(BC254)/Air!$M$8)</f>
        <v/>
      </c>
      <c r="BE254" s="31" t="str">
        <f t="shared" si="319"/>
        <v/>
      </c>
      <c r="BF254" s="251" t="str">
        <f>IF($B254="","",$AO254*ABS($AF254-BC254)/Air!$M$8)</f>
        <v/>
      </c>
      <c r="BG254" s="31" t="str">
        <f t="shared" si="320"/>
        <v/>
      </c>
      <c r="BH254" s="252" t="str">
        <f t="shared" si="321"/>
        <v/>
      </c>
      <c r="BI254" s="32" t="str">
        <f>IF($B254="","",(($AF254-BC254)/ABS($AF254-BC254))*Air!$D$14*BH254/2*(($AF254-BC254)^2)*$AI254*$C254)</f>
        <v/>
      </c>
      <c r="BJ254" s="32" t="str">
        <f>IF($B254="","",(-BC254/ABS(BC254))*Air!$D$14*BE254/8*(BC254^2)*$AM254*$C254)</f>
        <v/>
      </c>
      <c r="BK254" s="32" t="str">
        <f>IF($B254="","",$AK254*$C254*$E254*Air!$D$14*Air!$I$10)</f>
        <v/>
      </c>
      <c r="BL254" s="32" t="str">
        <f t="shared" si="385"/>
        <v/>
      </c>
      <c r="BM254" s="32" t="str">
        <f t="shared" si="322"/>
        <v/>
      </c>
      <c r="BN254" s="32" t="str">
        <f t="shared" si="386"/>
        <v/>
      </c>
      <c r="BO254" s="254" t="str">
        <f t="shared" si="323"/>
        <v/>
      </c>
      <c r="BP254" s="243"/>
      <c r="BQ254" s="243"/>
      <c r="BR254" s="32" t="str">
        <f t="shared" si="324"/>
        <v/>
      </c>
      <c r="BS254" s="243" t="str">
        <f t="shared" si="325"/>
        <v/>
      </c>
      <c r="BT254" s="243" t="str">
        <f>IF($B254="","",IF(BO254="out",-(BS254*$I254*(2*ABS(BR254)/Air!$D$14)^0.5),(BS254*$I254*(2*ABS(BR254)/Air!$C$14)^0.5)))</f>
        <v/>
      </c>
      <c r="BU254" s="32" t="str">
        <f t="shared" si="326"/>
        <v/>
      </c>
      <c r="BV254" s="217" t="str">
        <f t="shared" si="387"/>
        <v/>
      </c>
      <c r="BW254" s="31" t="str">
        <f t="shared" si="327"/>
        <v/>
      </c>
      <c r="BX254" s="251" t="str">
        <f>IF($B254="","",$AO254*ABS(BW254)/Air!$M$8)</f>
        <v/>
      </c>
      <c r="BY254" s="31" t="str">
        <f t="shared" si="328"/>
        <v/>
      </c>
      <c r="BZ254" s="251" t="str">
        <f>IF($B254="","",$AO254*ABS($AF254-BW254)/Air!$M$8)</f>
        <v/>
      </c>
      <c r="CA254" s="31" t="str">
        <f t="shared" si="329"/>
        <v/>
      </c>
      <c r="CB254" s="31" t="str">
        <f t="shared" si="330"/>
        <v/>
      </c>
      <c r="CC254" s="32" t="str">
        <f>IF($B254="","",(($AF254-BW254)/ABS($AF254-BW254))*Air!$D$14*CB254/2*(($AF254-BW254)^2)*$AI254*$C254)</f>
        <v/>
      </c>
      <c r="CD254" s="32" t="str">
        <f>IF($B254="","",(-BW254/ABS(BW254))*Air!$D$14*BY254/8*(BW254^2)*$AM254*$C254)</f>
        <v/>
      </c>
      <c r="CE254" s="32" t="str">
        <f>IF($B254="","",$AK254*$C254*$E254*Air!$D$14*Air!$I$10)</f>
        <v/>
      </c>
      <c r="CF254" s="32" t="str">
        <f t="shared" si="388"/>
        <v/>
      </c>
      <c r="CG254" s="32" t="str">
        <f t="shared" si="331"/>
        <v/>
      </c>
      <c r="CH254" s="32" t="str">
        <f t="shared" si="389"/>
        <v/>
      </c>
      <c r="CI254" s="254" t="str">
        <f t="shared" si="332"/>
        <v/>
      </c>
      <c r="CJ254" s="243"/>
      <c r="CK254" s="243"/>
      <c r="CL254" s="32" t="str">
        <f t="shared" si="333"/>
        <v/>
      </c>
      <c r="CM254" s="243" t="str">
        <f t="shared" si="334"/>
        <v/>
      </c>
      <c r="CN254" s="243" t="str">
        <f>IF($B254="","",IF(CI254="out",-(CM254*$I254*(2*ABS(CL254)/Air!$D$14)^0.5),(CM254*$I254*(2*ABS(CL254)/Air!$C$14)^0.5)))</f>
        <v/>
      </c>
      <c r="CO254" s="32" t="str">
        <f t="shared" si="335"/>
        <v/>
      </c>
      <c r="CP254" s="217" t="str">
        <f t="shared" si="390"/>
        <v/>
      </c>
      <c r="CQ254" s="31" t="str">
        <f t="shared" si="336"/>
        <v/>
      </c>
      <c r="CR254" s="251" t="str">
        <f>IF($B254="","",$AO254*ABS(CQ254)/Air!$M$8)</f>
        <v/>
      </c>
      <c r="CS254" s="31" t="str">
        <f t="shared" si="337"/>
        <v/>
      </c>
      <c r="CT254" s="251" t="str">
        <f>IF($B254="","",$AO254*ABS($AF254-CQ254)/Air!$M$8)</f>
        <v/>
      </c>
      <c r="CU254" s="31" t="str">
        <f t="shared" si="338"/>
        <v/>
      </c>
      <c r="CV254" s="31" t="str">
        <f t="shared" si="339"/>
        <v/>
      </c>
      <c r="CW254" s="32" t="str">
        <f>IF($B254="","",(($AF254-CQ254)/ABS($AF254-CQ254))*Air!$D$14*CV254/2*(($AF254-CQ254)^2)*$AI254*$C254)</f>
        <v/>
      </c>
      <c r="CX254" s="32" t="str">
        <f>IF($B254="","",(-CQ254/ABS(CQ254))*Air!$D$14*CS254/8*(CQ254^2)*$AM254*$C254)</f>
        <v/>
      </c>
      <c r="CY254" s="32" t="str">
        <f>IF($B254="","",$AK254*$C254*$E254*Air!$D$14*Air!$I$10)</f>
        <v/>
      </c>
      <c r="CZ254" s="32" t="str">
        <f t="shared" si="391"/>
        <v/>
      </c>
      <c r="DA254" s="32" t="str">
        <f t="shared" si="340"/>
        <v/>
      </c>
      <c r="DB254" s="32" t="str">
        <f t="shared" si="392"/>
        <v/>
      </c>
      <c r="DC254" s="254" t="str">
        <f t="shared" si="341"/>
        <v/>
      </c>
      <c r="DD254" s="243"/>
      <c r="DE254" s="243"/>
      <c r="DF254" s="32" t="str">
        <f t="shared" si="342"/>
        <v/>
      </c>
      <c r="DG254" s="243" t="str">
        <f t="shared" si="343"/>
        <v/>
      </c>
      <c r="DH254" s="243" t="str">
        <f>IF($B254="","",IF(DC254="out",-(DG254*$I254*(2*ABS(DF254)/Air!$D$14)^0.5),(DG254*$I254*(2*ABS(DF254)/Air!$C$14)^0.5)))</f>
        <v/>
      </c>
      <c r="DI254" s="32" t="str">
        <f t="shared" si="344"/>
        <v/>
      </c>
      <c r="DJ254" s="217" t="str">
        <f t="shared" si="393"/>
        <v/>
      </c>
      <c r="DK254" s="31" t="str">
        <f t="shared" si="345"/>
        <v/>
      </c>
      <c r="DL254" s="251" t="str">
        <f>IF($B254="","",$AO254*ABS(DK254)/Air!$M$8)</f>
        <v/>
      </c>
      <c r="DM254" s="31" t="str">
        <f t="shared" si="346"/>
        <v/>
      </c>
      <c r="DN254" s="251" t="str">
        <f>IF($B254="","",$AO254*ABS($AF254-DK254)/Air!$M$8)</f>
        <v/>
      </c>
      <c r="DO254" s="31" t="str">
        <f t="shared" si="347"/>
        <v/>
      </c>
      <c r="DP254" s="31" t="str">
        <f t="shared" si="348"/>
        <v/>
      </c>
      <c r="DQ254" s="32" t="str">
        <f>IF($B254="","",(($AF254-DK254)/ABS($AF254-DK254))*Air!$D$14*DP254/2*(($AF254-DK254)^2)*$AI254*$C254)</f>
        <v/>
      </c>
      <c r="DR254" s="32" t="str">
        <f>IF($B254="","",(-DK254/ABS(DK254))*Air!$D$14*DM254/8*(DK254^2)*$AM254*$C254)</f>
        <v/>
      </c>
      <c r="DS254" s="32" t="str">
        <f>IF($B254="","",$AK254*$C254*$E254*Air!$D$14*Air!$I$10)</f>
        <v/>
      </c>
      <c r="DT254" s="32" t="str">
        <f t="shared" si="394"/>
        <v/>
      </c>
      <c r="DU254" s="32" t="str">
        <f t="shared" si="349"/>
        <v/>
      </c>
      <c r="DV254" s="32" t="str">
        <f t="shared" si="395"/>
        <v/>
      </c>
      <c r="DW254" s="254" t="str">
        <f t="shared" si="350"/>
        <v/>
      </c>
      <c r="DX254" s="243"/>
      <c r="DY254" s="243"/>
      <c r="DZ254" s="32" t="str">
        <f t="shared" si="351"/>
        <v/>
      </c>
      <c r="EA254" s="243" t="str">
        <f t="shared" si="352"/>
        <v/>
      </c>
      <c r="EB254" s="243" t="str">
        <f>IF($B254="","",IF(DW254="out",-(EA254*$I254*(2*ABS(DZ254)/Air!$D$14)^0.5),(EA254*$I254*(2*ABS(DZ254)/Air!$C$14)^0.5)))</f>
        <v/>
      </c>
      <c r="EC254" s="32" t="str">
        <f t="shared" si="353"/>
        <v/>
      </c>
      <c r="ED254" s="217" t="str">
        <f t="shared" si="396"/>
        <v/>
      </c>
      <c r="EE254" s="31" t="str">
        <f t="shared" si="354"/>
        <v/>
      </c>
      <c r="EF254" s="251" t="str">
        <f>IF($B254="","",$AO254*ABS(EE254)/Air!$M$8)</f>
        <v/>
      </c>
      <c r="EG254" s="31" t="str">
        <f t="shared" si="355"/>
        <v/>
      </c>
      <c r="EH254" s="251" t="str">
        <f>IF($B254="","",$AO254*ABS($AF254-EE254)/Air!$M$8)</f>
        <v/>
      </c>
      <c r="EI254" s="31" t="str">
        <f t="shared" si="356"/>
        <v/>
      </c>
      <c r="EJ254" s="31" t="str">
        <f t="shared" si="357"/>
        <v/>
      </c>
      <c r="EK254" s="32" t="str">
        <f>IF($B254="","",(($AF254-EE254)/ABS($AF254-EE254))*Air!$D$14*EJ254/2*(($AF254-EE254)^2)*$AI254*$C254)</f>
        <v/>
      </c>
      <c r="EL254" s="32" t="str">
        <f>IF($B254="","",(-EE254/ABS(EE254))*Air!$D$14*EG254/8*(EE254^2)*$AM254*$C254)</f>
        <v/>
      </c>
      <c r="EM254" s="32" t="str">
        <f>IF($B254="","",$AK254*$C254*$E254*Air!$D$14*Air!$I$10)</f>
        <v/>
      </c>
      <c r="EN254" s="32" t="str">
        <f t="shared" si="397"/>
        <v/>
      </c>
      <c r="EO254" s="32" t="str">
        <f t="shared" si="358"/>
        <v/>
      </c>
      <c r="EP254" s="32" t="str">
        <f t="shared" si="398"/>
        <v/>
      </c>
      <c r="EQ254" s="254" t="str">
        <f t="shared" si="359"/>
        <v/>
      </c>
      <c r="ER254" s="243"/>
      <c r="ES254" s="243"/>
      <c r="ET254" s="32" t="str">
        <f t="shared" si="360"/>
        <v/>
      </c>
      <c r="EU254" s="243" t="str">
        <f t="shared" si="361"/>
        <v/>
      </c>
      <c r="EV254" s="243" t="str">
        <f>IF($B254="","",IF(EQ254="out",-(EU254*$I254*(2*ABS(ET254)/Air!$D$14)^0.5),(EU254*$I254*(2*ABS(ET254)/Air!$C$14)^0.5)))</f>
        <v/>
      </c>
      <c r="EW254" s="32" t="str">
        <f t="shared" si="362"/>
        <v/>
      </c>
      <c r="EX254" s="259" t="str">
        <f t="shared" si="399"/>
        <v/>
      </c>
    </row>
    <row r="255" spans="1:154" customFormat="1" x14ac:dyDescent="0.2">
      <c r="A255" s="61"/>
      <c r="B255" s="247"/>
      <c r="C255" s="247"/>
      <c r="D255" s="247"/>
      <c r="E255" s="247"/>
      <c r="F255" s="247"/>
      <c r="G255" s="239"/>
      <c r="H255" s="239"/>
      <c r="I255" s="239"/>
      <c r="J255" s="239"/>
      <c r="K255" s="239"/>
      <c r="L255" s="62"/>
      <c r="M255" s="247"/>
      <c r="N255" s="247"/>
      <c r="O255" s="63"/>
      <c r="P255" s="92" t="str">
        <f t="shared" si="363"/>
        <v/>
      </c>
      <c r="Q255" s="93" t="str">
        <f t="shared" si="316"/>
        <v/>
      </c>
      <c r="R255" s="99" t="str">
        <f t="shared" si="364"/>
        <v/>
      </c>
      <c r="S255" s="100" t="str">
        <f t="shared" si="365"/>
        <v/>
      </c>
      <c r="T255" s="95" t="str">
        <f t="shared" si="366"/>
        <v/>
      </c>
      <c r="U255" s="231"/>
      <c r="V255" s="124" t="str">
        <f t="shared" si="367"/>
        <v/>
      </c>
      <c r="W255" s="125" t="str">
        <f t="shared" si="311"/>
        <v/>
      </c>
      <c r="X255" s="126" t="str">
        <f t="shared" si="368"/>
        <v/>
      </c>
      <c r="Y255" s="126" t="str">
        <f>IF($B255="","",VLOOKUP(X255,Depth!$A$4:$B$1004,2,1))</f>
        <v/>
      </c>
      <c r="Z255" s="127" t="str">
        <f t="shared" si="312"/>
        <v/>
      </c>
      <c r="AA255" s="128" t="str">
        <f t="shared" si="313"/>
        <v/>
      </c>
      <c r="AB255" s="129" t="str">
        <f t="shared" si="369"/>
        <v/>
      </c>
      <c r="AC255" s="129" t="str">
        <f t="shared" si="314"/>
        <v/>
      </c>
      <c r="AD255" s="31" t="str">
        <f t="shared" si="370"/>
        <v/>
      </c>
      <c r="AE255" s="128" t="str">
        <f t="shared" si="371"/>
        <v/>
      </c>
      <c r="AF255" s="130" t="str">
        <f t="shared" si="372"/>
        <v/>
      </c>
      <c r="AG255" s="122" t="str">
        <f t="shared" si="373"/>
        <v/>
      </c>
      <c r="AH255" s="131" t="str">
        <f t="shared" si="315"/>
        <v/>
      </c>
      <c r="AI255" s="132" t="str">
        <f t="shared" si="374"/>
        <v/>
      </c>
      <c r="AJ255" s="128"/>
      <c r="AK255" s="159" t="str">
        <f t="shared" si="375"/>
        <v/>
      </c>
      <c r="AL255" s="128" t="str">
        <f t="shared" si="376"/>
        <v/>
      </c>
      <c r="AM255" s="128" t="str">
        <f t="shared" si="377"/>
        <v/>
      </c>
      <c r="AN255" s="128" t="str">
        <f t="shared" si="378"/>
        <v/>
      </c>
      <c r="AO255" s="128" t="str">
        <f t="shared" si="317"/>
        <v/>
      </c>
      <c r="AP255" s="160" t="str">
        <f t="shared" si="379"/>
        <v/>
      </c>
      <c r="AQ255" s="31"/>
      <c r="AR255" s="174" t="str">
        <f>IF($B255="","",Air!$C$17*((J255-K255)/10)^Air!$C$28)</f>
        <v/>
      </c>
      <c r="AS255" s="36" t="str">
        <f>IF($B255="","",IF(E$8=B255,E$7,Air!$C$14/2*AR255^2))</f>
        <v/>
      </c>
      <c r="AT255" s="32" t="str">
        <f t="shared" si="380"/>
        <v/>
      </c>
      <c r="AU255" s="32" t="str">
        <f t="shared" si="381"/>
        <v/>
      </c>
      <c r="AV255" s="32" t="str">
        <f>IF($B255="","",Air!$I$11-AU255*Air!$C$14*Air!$I$10-AS255)</f>
        <v/>
      </c>
      <c r="AW255" s="175" t="str">
        <f t="shared" si="382"/>
        <v/>
      </c>
      <c r="AX255" s="175" t="str">
        <f>IF($B255="","",AW255*Air!$C$14*Air!$I$10)</f>
        <v/>
      </c>
      <c r="AY255" s="176" t="str">
        <f>IF($B255="","",AW255*Air!$D$14*Air!$I$10)</f>
        <v/>
      </c>
      <c r="AZ255" s="62"/>
      <c r="BA255" s="250" t="str">
        <f t="shared" si="318"/>
        <v/>
      </c>
      <c r="BB255" s="128" t="str">
        <f t="shared" si="383"/>
        <v/>
      </c>
      <c r="BC255" s="31" t="str">
        <f t="shared" si="384"/>
        <v/>
      </c>
      <c r="BD255" s="251" t="str">
        <f>IF($B255="","",$AO255*ABS(BC255)/Air!$M$8)</f>
        <v/>
      </c>
      <c r="BE255" s="31" t="str">
        <f t="shared" si="319"/>
        <v/>
      </c>
      <c r="BF255" s="251" t="str">
        <f>IF($B255="","",$AO255*ABS($AF255-BC255)/Air!$M$8)</f>
        <v/>
      </c>
      <c r="BG255" s="31" t="str">
        <f t="shared" si="320"/>
        <v/>
      </c>
      <c r="BH255" s="252" t="str">
        <f t="shared" si="321"/>
        <v/>
      </c>
      <c r="BI255" s="32" t="str">
        <f>IF($B255="","",(($AF255-BC255)/ABS($AF255-BC255))*Air!$D$14*BH255/2*(($AF255-BC255)^2)*$AI255*$C255)</f>
        <v/>
      </c>
      <c r="BJ255" s="32" t="str">
        <f>IF($B255="","",(-BC255/ABS(BC255))*Air!$D$14*BE255/8*(BC255^2)*$AM255*$C255)</f>
        <v/>
      </c>
      <c r="BK255" s="32" t="str">
        <f>IF($B255="","",$AK255*$C255*$E255*Air!$D$14*Air!$I$10)</f>
        <v/>
      </c>
      <c r="BL255" s="32" t="str">
        <f t="shared" si="385"/>
        <v/>
      </c>
      <c r="BM255" s="32" t="str">
        <f t="shared" si="322"/>
        <v/>
      </c>
      <c r="BN255" s="32" t="str">
        <f t="shared" si="386"/>
        <v/>
      </c>
      <c r="BO255" s="254" t="str">
        <f t="shared" si="323"/>
        <v/>
      </c>
      <c r="BP255" s="243"/>
      <c r="BQ255" s="243"/>
      <c r="BR255" s="32" t="str">
        <f t="shared" si="324"/>
        <v/>
      </c>
      <c r="BS255" s="243" t="str">
        <f t="shared" si="325"/>
        <v/>
      </c>
      <c r="BT255" s="243" t="str">
        <f>IF($B255="","",IF(BO255="out",-(BS255*$I255*(2*ABS(BR255)/Air!$D$14)^0.5),(BS255*$I255*(2*ABS(BR255)/Air!$C$14)^0.5)))</f>
        <v/>
      </c>
      <c r="BU255" s="32" t="str">
        <f t="shared" si="326"/>
        <v/>
      </c>
      <c r="BV255" s="217" t="str">
        <f t="shared" si="387"/>
        <v/>
      </c>
      <c r="BW255" s="31" t="str">
        <f t="shared" si="327"/>
        <v/>
      </c>
      <c r="BX255" s="251" t="str">
        <f>IF($B255="","",$AO255*ABS(BW255)/Air!$M$8)</f>
        <v/>
      </c>
      <c r="BY255" s="31" t="str">
        <f t="shared" si="328"/>
        <v/>
      </c>
      <c r="BZ255" s="251" t="str">
        <f>IF($B255="","",$AO255*ABS($AF255-BW255)/Air!$M$8)</f>
        <v/>
      </c>
      <c r="CA255" s="31" t="str">
        <f t="shared" si="329"/>
        <v/>
      </c>
      <c r="CB255" s="31" t="str">
        <f t="shared" si="330"/>
        <v/>
      </c>
      <c r="CC255" s="32" t="str">
        <f>IF($B255="","",(($AF255-BW255)/ABS($AF255-BW255))*Air!$D$14*CB255/2*(($AF255-BW255)^2)*$AI255*$C255)</f>
        <v/>
      </c>
      <c r="CD255" s="32" t="str">
        <f>IF($B255="","",(-BW255/ABS(BW255))*Air!$D$14*BY255/8*(BW255^2)*$AM255*$C255)</f>
        <v/>
      </c>
      <c r="CE255" s="32" t="str">
        <f>IF($B255="","",$AK255*$C255*$E255*Air!$D$14*Air!$I$10)</f>
        <v/>
      </c>
      <c r="CF255" s="32" t="str">
        <f t="shared" si="388"/>
        <v/>
      </c>
      <c r="CG255" s="32" t="str">
        <f t="shared" si="331"/>
        <v/>
      </c>
      <c r="CH255" s="32" t="str">
        <f t="shared" si="389"/>
        <v/>
      </c>
      <c r="CI255" s="254" t="str">
        <f t="shared" si="332"/>
        <v/>
      </c>
      <c r="CJ255" s="243"/>
      <c r="CK255" s="243"/>
      <c r="CL255" s="32" t="str">
        <f t="shared" si="333"/>
        <v/>
      </c>
      <c r="CM255" s="243" t="str">
        <f t="shared" si="334"/>
        <v/>
      </c>
      <c r="CN255" s="243" t="str">
        <f>IF($B255="","",IF(CI255="out",-(CM255*$I255*(2*ABS(CL255)/Air!$D$14)^0.5),(CM255*$I255*(2*ABS(CL255)/Air!$C$14)^0.5)))</f>
        <v/>
      </c>
      <c r="CO255" s="32" t="str">
        <f t="shared" si="335"/>
        <v/>
      </c>
      <c r="CP255" s="217" t="str">
        <f t="shared" si="390"/>
        <v/>
      </c>
      <c r="CQ255" s="31" t="str">
        <f t="shared" si="336"/>
        <v/>
      </c>
      <c r="CR255" s="251" t="str">
        <f>IF($B255="","",$AO255*ABS(CQ255)/Air!$M$8)</f>
        <v/>
      </c>
      <c r="CS255" s="31" t="str">
        <f t="shared" si="337"/>
        <v/>
      </c>
      <c r="CT255" s="251" t="str">
        <f>IF($B255="","",$AO255*ABS($AF255-CQ255)/Air!$M$8)</f>
        <v/>
      </c>
      <c r="CU255" s="31" t="str">
        <f t="shared" si="338"/>
        <v/>
      </c>
      <c r="CV255" s="31" t="str">
        <f t="shared" si="339"/>
        <v/>
      </c>
      <c r="CW255" s="32" t="str">
        <f>IF($B255="","",(($AF255-CQ255)/ABS($AF255-CQ255))*Air!$D$14*CV255/2*(($AF255-CQ255)^2)*$AI255*$C255)</f>
        <v/>
      </c>
      <c r="CX255" s="32" t="str">
        <f>IF($B255="","",(-CQ255/ABS(CQ255))*Air!$D$14*CS255/8*(CQ255^2)*$AM255*$C255)</f>
        <v/>
      </c>
      <c r="CY255" s="32" t="str">
        <f>IF($B255="","",$AK255*$C255*$E255*Air!$D$14*Air!$I$10)</f>
        <v/>
      </c>
      <c r="CZ255" s="32" t="str">
        <f t="shared" si="391"/>
        <v/>
      </c>
      <c r="DA255" s="32" t="str">
        <f t="shared" si="340"/>
        <v/>
      </c>
      <c r="DB255" s="32" t="str">
        <f t="shared" si="392"/>
        <v/>
      </c>
      <c r="DC255" s="254" t="str">
        <f t="shared" si="341"/>
        <v/>
      </c>
      <c r="DD255" s="243"/>
      <c r="DE255" s="243"/>
      <c r="DF255" s="32" t="str">
        <f t="shared" si="342"/>
        <v/>
      </c>
      <c r="DG255" s="243" t="str">
        <f t="shared" si="343"/>
        <v/>
      </c>
      <c r="DH255" s="243" t="str">
        <f>IF($B255="","",IF(DC255="out",-(DG255*$I255*(2*ABS(DF255)/Air!$D$14)^0.5),(DG255*$I255*(2*ABS(DF255)/Air!$C$14)^0.5)))</f>
        <v/>
      </c>
      <c r="DI255" s="32" t="str">
        <f t="shared" si="344"/>
        <v/>
      </c>
      <c r="DJ255" s="217" t="str">
        <f t="shared" si="393"/>
        <v/>
      </c>
      <c r="DK255" s="31" t="str">
        <f t="shared" si="345"/>
        <v/>
      </c>
      <c r="DL255" s="251" t="str">
        <f>IF($B255="","",$AO255*ABS(DK255)/Air!$M$8)</f>
        <v/>
      </c>
      <c r="DM255" s="31" t="str">
        <f t="shared" si="346"/>
        <v/>
      </c>
      <c r="DN255" s="251" t="str">
        <f>IF($B255="","",$AO255*ABS($AF255-DK255)/Air!$M$8)</f>
        <v/>
      </c>
      <c r="DO255" s="31" t="str">
        <f t="shared" si="347"/>
        <v/>
      </c>
      <c r="DP255" s="31" t="str">
        <f t="shared" si="348"/>
        <v/>
      </c>
      <c r="DQ255" s="32" t="str">
        <f>IF($B255="","",(($AF255-DK255)/ABS($AF255-DK255))*Air!$D$14*DP255/2*(($AF255-DK255)^2)*$AI255*$C255)</f>
        <v/>
      </c>
      <c r="DR255" s="32" t="str">
        <f>IF($B255="","",(-DK255/ABS(DK255))*Air!$D$14*DM255/8*(DK255^2)*$AM255*$C255)</f>
        <v/>
      </c>
      <c r="DS255" s="32" t="str">
        <f>IF($B255="","",$AK255*$C255*$E255*Air!$D$14*Air!$I$10)</f>
        <v/>
      </c>
      <c r="DT255" s="32" t="str">
        <f t="shared" si="394"/>
        <v/>
      </c>
      <c r="DU255" s="32" t="str">
        <f t="shared" si="349"/>
        <v/>
      </c>
      <c r="DV255" s="32" t="str">
        <f t="shared" si="395"/>
        <v/>
      </c>
      <c r="DW255" s="254" t="str">
        <f t="shared" si="350"/>
        <v/>
      </c>
      <c r="DX255" s="243"/>
      <c r="DY255" s="243"/>
      <c r="DZ255" s="32" t="str">
        <f t="shared" si="351"/>
        <v/>
      </c>
      <c r="EA255" s="243" t="str">
        <f t="shared" si="352"/>
        <v/>
      </c>
      <c r="EB255" s="243" t="str">
        <f>IF($B255="","",IF(DW255="out",-(EA255*$I255*(2*ABS(DZ255)/Air!$D$14)^0.5),(EA255*$I255*(2*ABS(DZ255)/Air!$C$14)^0.5)))</f>
        <v/>
      </c>
      <c r="EC255" s="32" t="str">
        <f t="shared" si="353"/>
        <v/>
      </c>
      <c r="ED255" s="217" t="str">
        <f t="shared" si="396"/>
        <v/>
      </c>
      <c r="EE255" s="31" t="str">
        <f t="shared" si="354"/>
        <v/>
      </c>
      <c r="EF255" s="251" t="str">
        <f>IF($B255="","",$AO255*ABS(EE255)/Air!$M$8)</f>
        <v/>
      </c>
      <c r="EG255" s="31" t="str">
        <f t="shared" si="355"/>
        <v/>
      </c>
      <c r="EH255" s="251" t="str">
        <f>IF($B255="","",$AO255*ABS($AF255-EE255)/Air!$M$8)</f>
        <v/>
      </c>
      <c r="EI255" s="31" t="str">
        <f t="shared" si="356"/>
        <v/>
      </c>
      <c r="EJ255" s="31" t="str">
        <f t="shared" si="357"/>
        <v/>
      </c>
      <c r="EK255" s="32" t="str">
        <f>IF($B255="","",(($AF255-EE255)/ABS($AF255-EE255))*Air!$D$14*EJ255/2*(($AF255-EE255)^2)*$AI255*$C255)</f>
        <v/>
      </c>
      <c r="EL255" s="32" t="str">
        <f>IF($B255="","",(-EE255/ABS(EE255))*Air!$D$14*EG255/8*(EE255^2)*$AM255*$C255)</f>
        <v/>
      </c>
      <c r="EM255" s="32" t="str">
        <f>IF($B255="","",$AK255*$C255*$E255*Air!$D$14*Air!$I$10)</f>
        <v/>
      </c>
      <c r="EN255" s="32" t="str">
        <f t="shared" si="397"/>
        <v/>
      </c>
      <c r="EO255" s="32" t="str">
        <f t="shared" si="358"/>
        <v/>
      </c>
      <c r="EP255" s="32" t="str">
        <f t="shared" si="398"/>
        <v/>
      </c>
      <c r="EQ255" s="254" t="str">
        <f t="shared" si="359"/>
        <v/>
      </c>
      <c r="ER255" s="243"/>
      <c r="ES255" s="243"/>
      <c r="ET255" s="32" t="str">
        <f t="shared" si="360"/>
        <v/>
      </c>
      <c r="EU255" s="243" t="str">
        <f t="shared" si="361"/>
        <v/>
      </c>
      <c r="EV255" s="243" t="str">
        <f>IF($B255="","",IF(EQ255="out",-(EU255*$I255*(2*ABS(ET255)/Air!$D$14)^0.5),(EU255*$I255*(2*ABS(ET255)/Air!$C$14)^0.5)))</f>
        <v/>
      </c>
      <c r="EW255" s="32" t="str">
        <f t="shared" si="362"/>
        <v/>
      </c>
      <c r="EX255" s="259" t="str">
        <f t="shared" si="399"/>
        <v/>
      </c>
    </row>
    <row r="256" spans="1:154" customFormat="1" x14ac:dyDescent="0.2">
      <c r="A256" s="61"/>
      <c r="B256" s="247"/>
      <c r="C256" s="247"/>
      <c r="D256" s="247"/>
      <c r="E256" s="247"/>
      <c r="F256" s="247"/>
      <c r="G256" s="239"/>
      <c r="H256" s="239"/>
      <c r="I256" s="239"/>
      <c r="J256" s="239"/>
      <c r="K256" s="239"/>
      <c r="L256" s="62"/>
      <c r="M256" s="247"/>
      <c r="N256" s="247"/>
      <c r="O256" s="63"/>
      <c r="P256" s="92" t="str">
        <f t="shared" si="363"/>
        <v/>
      </c>
      <c r="Q256" s="93" t="str">
        <f t="shared" si="316"/>
        <v/>
      </c>
      <c r="R256" s="99" t="str">
        <f t="shared" si="364"/>
        <v/>
      </c>
      <c r="S256" s="100" t="str">
        <f t="shared" si="365"/>
        <v/>
      </c>
      <c r="T256" s="95" t="str">
        <f t="shared" si="366"/>
        <v/>
      </c>
      <c r="U256" s="231"/>
      <c r="V256" s="124" t="str">
        <f t="shared" si="367"/>
        <v/>
      </c>
      <c r="W256" s="125" t="str">
        <f t="shared" si="311"/>
        <v/>
      </c>
      <c r="X256" s="126" t="str">
        <f t="shared" si="368"/>
        <v/>
      </c>
      <c r="Y256" s="126" t="str">
        <f>IF($B256="","",VLOOKUP(X256,Depth!$A$4:$B$1004,2,1))</f>
        <v/>
      </c>
      <c r="Z256" s="127" t="str">
        <f t="shared" si="312"/>
        <v/>
      </c>
      <c r="AA256" s="128" t="str">
        <f t="shared" si="313"/>
        <v/>
      </c>
      <c r="AB256" s="129" t="str">
        <f t="shared" si="369"/>
        <v/>
      </c>
      <c r="AC256" s="129" t="str">
        <f t="shared" si="314"/>
        <v/>
      </c>
      <c r="AD256" s="31" t="str">
        <f t="shared" si="370"/>
        <v/>
      </c>
      <c r="AE256" s="128" t="str">
        <f t="shared" si="371"/>
        <v/>
      </c>
      <c r="AF256" s="130" t="str">
        <f t="shared" si="372"/>
        <v/>
      </c>
      <c r="AG256" s="122" t="str">
        <f t="shared" si="373"/>
        <v/>
      </c>
      <c r="AH256" s="131" t="str">
        <f t="shared" si="315"/>
        <v/>
      </c>
      <c r="AI256" s="132" t="str">
        <f t="shared" si="374"/>
        <v/>
      </c>
      <c r="AJ256" s="128"/>
      <c r="AK256" s="159" t="str">
        <f t="shared" si="375"/>
        <v/>
      </c>
      <c r="AL256" s="128" t="str">
        <f t="shared" si="376"/>
        <v/>
      </c>
      <c r="AM256" s="128" t="str">
        <f t="shared" si="377"/>
        <v/>
      </c>
      <c r="AN256" s="128" t="str">
        <f t="shared" si="378"/>
        <v/>
      </c>
      <c r="AO256" s="128" t="str">
        <f t="shared" si="317"/>
        <v/>
      </c>
      <c r="AP256" s="160" t="str">
        <f t="shared" si="379"/>
        <v/>
      </c>
      <c r="AQ256" s="31"/>
      <c r="AR256" s="174" t="str">
        <f>IF($B256="","",Air!$C$17*((J256-K256)/10)^Air!$C$28)</f>
        <v/>
      </c>
      <c r="AS256" s="36" t="str">
        <f>IF($B256="","",IF(E$8=B256,E$7,Air!$C$14/2*AR256^2))</f>
        <v/>
      </c>
      <c r="AT256" s="32" t="str">
        <f t="shared" si="380"/>
        <v/>
      </c>
      <c r="AU256" s="32" t="str">
        <f t="shared" si="381"/>
        <v/>
      </c>
      <c r="AV256" s="32" t="str">
        <f>IF($B256="","",Air!$I$11-AU256*Air!$C$14*Air!$I$10-AS256)</f>
        <v/>
      </c>
      <c r="AW256" s="175" t="str">
        <f t="shared" si="382"/>
        <v/>
      </c>
      <c r="AX256" s="175" t="str">
        <f>IF($B256="","",AW256*Air!$C$14*Air!$I$10)</f>
        <v/>
      </c>
      <c r="AY256" s="176" t="str">
        <f>IF($B256="","",AW256*Air!$D$14*Air!$I$10)</f>
        <v/>
      </c>
      <c r="AZ256" s="62"/>
      <c r="BA256" s="250" t="str">
        <f t="shared" si="318"/>
        <v/>
      </c>
      <c r="BB256" s="128" t="str">
        <f t="shared" si="383"/>
        <v/>
      </c>
      <c r="BC256" s="31" t="str">
        <f t="shared" si="384"/>
        <v/>
      </c>
      <c r="BD256" s="251" t="str">
        <f>IF($B256="","",$AO256*ABS(BC256)/Air!$M$8)</f>
        <v/>
      </c>
      <c r="BE256" s="31" t="str">
        <f t="shared" si="319"/>
        <v/>
      </c>
      <c r="BF256" s="251" t="str">
        <f>IF($B256="","",$AO256*ABS($AF256-BC256)/Air!$M$8)</f>
        <v/>
      </c>
      <c r="BG256" s="31" t="str">
        <f t="shared" si="320"/>
        <v/>
      </c>
      <c r="BH256" s="252" t="str">
        <f t="shared" si="321"/>
        <v/>
      </c>
      <c r="BI256" s="32" t="str">
        <f>IF($B256="","",(($AF256-BC256)/ABS($AF256-BC256))*Air!$D$14*BH256/2*(($AF256-BC256)^2)*$AI256*$C256)</f>
        <v/>
      </c>
      <c r="BJ256" s="32" t="str">
        <f>IF($B256="","",(-BC256/ABS(BC256))*Air!$D$14*BE256/8*(BC256^2)*$AM256*$C256)</f>
        <v/>
      </c>
      <c r="BK256" s="32" t="str">
        <f>IF($B256="","",$AK256*$C256*$E256*Air!$D$14*Air!$I$10)</f>
        <v/>
      </c>
      <c r="BL256" s="32" t="str">
        <f t="shared" si="385"/>
        <v/>
      </c>
      <c r="BM256" s="32" t="str">
        <f t="shared" si="322"/>
        <v/>
      </c>
      <c r="BN256" s="32" t="str">
        <f t="shared" si="386"/>
        <v/>
      </c>
      <c r="BO256" s="254" t="str">
        <f t="shared" si="323"/>
        <v/>
      </c>
      <c r="BP256" s="243"/>
      <c r="BQ256" s="243"/>
      <c r="BR256" s="32" t="str">
        <f t="shared" si="324"/>
        <v/>
      </c>
      <c r="BS256" s="243" t="str">
        <f t="shared" si="325"/>
        <v/>
      </c>
      <c r="BT256" s="243" t="str">
        <f>IF($B256="","",IF(BO256="out",-(BS256*$I256*(2*ABS(BR256)/Air!$D$14)^0.5),(BS256*$I256*(2*ABS(BR256)/Air!$C$14)^0.5)))</f>
        <v/>
      </c>
      <c r="BU256" s="32" t="str">
        <f t="shared" si="326"/>
        <v/>
      </c>
      <c r="BV256" s="217" t="str">
        <f t="shared" si="387"/>
        <v/>
      </c>
      <c r="BW256" s="31" t="str">
        <f t="shared" si="327"/>
        <v/>
      </c>
      <c r="BX256" s="251" t="str">
        <f>IF($B256="","",$AO256*ABS(BW256)/Air!$M$8)</f>
        <v/>
      </c>
      <c r="BY256" s="31" t="str">
        <f t="shared" si="328"/>
        <v/>
      </c>
      <c r="BZ256" s="251" t="str">
        <f>IF($B256="","",$AO256*ABS($AF256-BW256)/Air!$M$8)</f>
        <v/>
      </c>
      <c r="CA256" s="31" t="str">
        <f t="shared" si="329"/>
        <v/>
      </c>
      <c r="CB256" s="31" t="str">
        <f t="shared" si="330"/>
        <v/>
      </c>
      <c r="CC256" s="32" t="str">
        <f>IF($B256="","",(($AF256-BW256)/ABS($AF256-BW256))*Air!$D$14*CB256/2*(($AF256-BW256)^2)*$AI256*$C256)</f>
        <v/>
      </c>
      <c r="CD256" s="32" t="str">
        <f>IF($B256="","",(-BW256/ABS(BW256))*Air!$D$14*BY256/8*(BW256^2)*$AM256*$C256)</f>
        <v/>
      </c>
      <c r="CE256" s="32" t="str">
        <f>IF($B256="","",$AK256*$C256*$E256*Air!$D$14*Air!$I$10)</f>
        <v/>
      </c>
      <c r="CF256" s="32" t="str">
        <f t="shared" si="388"/>
        <v/>
      </c>
      <c r="CG256" s="32" t="str">
        <f t="shared" si="331"/>
        <v/>
      </c>
      <c r="CH256" s="32" t="str">
        <f t="shared" si="389"/>
        <v/>
      </c>
      <c r="CI256" s="254" t="str">
        <f t="shared" si="332"/>
        <v/>
      </c>
      <c r="CJ256" s="243"/>
      <c r="CK256" s="243"/>
      <c r="CL256" s="32" t="str">
        <f t="shared" si="333"/>
        <v/>
      </c>
      <c r="CM256" s="243" t="str">
        <f t="shared" si="334"/>
        <v/>
      </c>
      <c r="CN256" s="243" t="str">
        <f>IF($B256="","",IF(CI256="out",-(CM256*$I256*(2*ABS(CL256)/Air!$D$14)^0.5),(CM256*$I256*(2*ABS(CL256)/Air!$C$14)^0.5)))</f>
        <v/>
      </c>
      <c r="CO256" s="32" t="str">
        <f t="shared" si="335"/>
        <v/>
      </c>
      <c r="CP256" s="217" t="str">
        <f t="shared" si="390"/>
        <v/>
      </c>
      <c r="CQ256" s="31" t="str">
        <f t="shared" si="336"/>
        <v/>
      </c>
      <c r="CR256" s="251" t="str">
        <f>IF($B256="","",$AO256*ABS(CQ256)/Air!$M$8)</f>
        <v/>
      </c>
      <c r="CS256" s="31" t="str">
        <f t="shared" si="337"/>
        <v/>
      </c>
      <c r="CT256" s="251" t="str">
        <f>IF($B256="","",$AO256*ABS($AF256-CQ256)/Air!$M$8)</f>
        <v/>
      </c>
      <c r="CU256" s="31" t="str">
        <f t="shared" si="338"/>
        <v/>
      </c>
      <c r="CV256" s="31" t="str">
        <f t="shared" si="339"/>
        <v/>
      </c>
      <c r="CW256" s="32" t="str">
        <f>IF($B256="","",(($AF256-CQ256)/ABS($AF256-CQ256))*Air!$D$14*CV256/2*(($AF256-CQ256)^2)*$AI256*$C256)</f>
        <v/>
      </c>
      <c r="CX256" s="32" t="str">
        <f>IF($B256="","",(-CQ256/ABS(CQ256))*Air!$D$14*CS256/8*(CQ256^2)*$AM256*$C256)</f>
        <v/>
      </c>
      <c r="CY256" s="32" t="str">
        <f>IF($B256="","",$AK256*$C256*$E256*Air!$D$14*Air!$I$10)</f>
        <v/>
      </c>
      <c r="CZ256" s="32" t="str">
        <f t="shared" si="391"/>
        <v/>
      </c>
      <c r="DA256" s="32" t="str">
        <f t="shared" si="340"/>
        <v/>
      </c>
      <c r="DB256" s="32" t="str">
        <f t="shared" si="392"/>
        <v/>
      </c>
      <c r="DC256" s="254" t="str">
        <f t="shared" si="341"/>
        <v/>
      </c>
      <c r="DD256" s="243"/>
      <c r="DE256" s="243"/>
      <c r="DF256" s="32" t="str">
        <f t="shared" si="342"/>
        <v/>
      </c>
      <c r="DG256" s="243" t="str">
        <f t="shared" si="343"/>
        <v/>
      </c>
      <c r="DH256" s="243" t="str">
        <f>IF($B256="","",IF(DC256="out",-(DG256*$I256*(2*ABS(DF256)/Air!$D$14)^0.5),(DG256*$I256*(2*ABS(DF256)/Air!$C$14)^0.5)))</f>
        <v/>
      </c>
      <c r="DI256" s="32" t="str">
        <f t="shared" si="344"/>
        <v/>
      </c>
      <c r="DJ256" s="217" t="str">
        <f t="shared" si="393"/>
        <v/>
      </c>
      <c r="DK256" s="31" t="str">
        <f t="shared" si="345"/>
        <v/>
      </c>
      <c r="DL256" s="251" t="str">
        <f>IF($B256="","",$AO256*ABS(DK256)/Air!$M$8)</f>
        <v/>
      </c>
      <c r="DM256" s="31" t="str">
        <f t="shared" si="346"/>
        <v/>
      </c>
      <c r="DN256" s="251" t="str">
        <f>IF($B256="","",$AO256*ABS($AF256-DK256)/Air!$M$8)</f>
        <v/>
      </c>
      <c r="DO256" s="31" t="str">
        <f t="shared" si="347"/>
        <v/>
      </c>
      <c r="DP256" s="31" t="str">
        <f t="shared" si="348"/>
        <v/>
      </c>
      <c r="DQ256" s="32" t="str">
        <f>IF($B256="","",(($AF256-DK256)/ABS($AF256-DK256))*Air!$D$14*DP256/2*(($AF256-DK256)^2)*$AI256*$C256)</f>
        <v/>
      </c>
      <c r="DR256" s="32" t="str">
        <f>IF($B256="","",(-DK256/ABS(DK256))*Air!$D$14*DM256/8*(DK256^2)*$AM256*$C256)</f>
        <v/>
      </c>
      <c r="DS256" s="32" t="str">
        <f>IF($B256="","",$AK256*$C256*$E256*Air!$D$14*Air!$I$10)</f>
        <v/>
      </c>
      <c r="DT256" s="32" t="str">
        <f t="shared" si="394"/>
        <v/>
      </c>
      <c r="DU256" s="32" t="str">
        <f t="shared" si="349"/>
        <v/>
      </c>
      <c r="DV256" s="32" t="str">
        <f t="shared" si="395"/>
        <v/>
      </c>
      <c r="DW256" s="254" t="str">
        <f t="shared" si="350"/>
        <v/>
      </c>
      <c r="DX256" s="243"/>
      <c r="DY256" s="243"/>
      <c r="DZ256" s="32" t="str">
        <f t="shared" si="351"/>
        <v/>
      </c>
      <c r="EA256" s="243" t="str">
        <f t="shared" si="352"/>
        <v/>
      </c>
      <c r="EB256" s="243" t="str">
        <f>IF($B256="","",IF(DW256="out",-(EA256*$I256*(2*ABS(DZ256)/Air!$D$14)^0.5),(EA256*$I256*(2*ABS(DZ256)/Air!$C$14)^0.5)))</f>
        <v/>
      </c>
      <c r="EC256" s="32" t="str">
        <f t="shared" si="353"/>
        <v/>
      </c>
      <c r="ED256" s="217" t="str">
        <f t="shared" si="396"/>
        <v/>
      </c>
      <c r="EE256" s="31" t="str">
        <f t="shared" si="354"/>
        <v/>
      </c>
      <c r="EF256" s="251" t="str">
        <f>IF($B256="","",$AO256*ABS(EE256)/Air!$M$8)</f>
        <v/>
      </c>
      <c r="EG256" s="31" t="str">
        <f t="shared" si="355"/>
        <v/>
      </c>
      <c r="EH256" s="251" t="str">
        <f>IF($B256="","",$AO256*ABS($AF256-EE256)/Air!$M$8)</f>
        <v/>
      </c>
      <c r="EI256" s="31" t="str">
        <f t="shared" si="356"/>
        <v/>
      </c>
      <c r="EJ256" s="31" t="str">
        <f t="shared" si="357"/>
        <v/>
      </c>
      <c r="EK256" s="32" t="str">
        <f>IF($B256="","",(($AF256-EE256)/ABS($AF256-EE256))*Air!$D$14*EJ256/2*(($AF256-EE256)^2)*$AI256*$C256)</f>
        <v/>
      </c>
      <c r="EL256" s="32" t="str">
        <f>IF($B256="","",(-EE256/ABS(EE256))*Air!$D$14*EG256/8*(EE256^2)*$AM256*$C256)</f>
        <v/>
      </c>
      <c r="EM256" s="32" t="str">
        <f>IF($B256="","",$AK256*$C256*$E256*Air!$D$14*Air!$I$10)</f>
        <v/>
      </c>
      <c r="EN256" s="32" t="str">
        <f t="shared" si="397"/>
        <v/>
      </c>
      <c r="EO256" s="32" t="str">
        <f t="shared" si="358"/>
        <v/>
      </c>
      <c r="EP256" s="32" t="str">
        <f t="shared" si="398"/>
        <v/>
      </c>
      <c r="EQ256" s="254" t="str">
        <f t="shared" si="359"/>
        <v/>
      </c>
      <c r="ER256" s="243"/>
      <c r="ES256" s="243"/>
      <c r="ET256" s="32" t="str">
        <f t="shared" si="360"/>
        <v/>
      </c>
      <c r="EU256" s="243" t="str">
        <f t="shared" si="361"/>
        <v/>
      </c>
      <c r="EV256" s="243" t="str">
        <f>IF($B256="","",IF(EQ256="out",-(EU256*$I256*(2*ABS(ET256)/Air!$D$14)^0.5),(EU256*$I256*(2*ABS(ET256)/Air!$C$14)^0.5)))</f>
        <v/>
      </c>
      <c r="EW256" s="32" t="str">
        <f t="shared" si="362"/>
        <v/>
      </c>
      <c r="EX256" s="259" t="str">
        <f t="shared" si="399"/>
        <v/>
      </c>
    </row>
    <row r="257" spans="1:154" customFormat="1" x14ac:dyDescent="0.2">
      <c r="A257" s="61"/>
      <c r="B257" s="247"/>
      <c r="C257" s="247"/>
      <c r="D257" s="247"/>
      <c r="E257" s="247"/>
      <c r="F257" s="247"/>
      <c r="G257" s="239"/>
      <c r="H257" s="239"/>
      <c r="I257" s="239"/>
      <c r="J257" s="239"/>
      <c r="K257" s="239"/>
      <c r="L257" s="62"/>
      <c r="M257" s="247"/>
      <c r="N257" s="247"/>
      <c r="O257" s="63"/>
      <c r="P257" s="92" t="str">
        <f t="shared" si="363"/>
        <v/>
      </c>
      <c r="Q257" s="93" t="str">
        <f t="shared" si="316"/>
        <v/>
      </c>
      <c r="R257" s="99" t="str">
        <f t="shared" si="364"/>
        <v/>
      </c>
      <c r="S257" s="100" t="str">
        <f t="shared" si="365"/>
        <v/>
      </c>
      <c r="T257" s="95" t="str">
        <f t="shared" si="366"/>
        <v/>
      </c>
      <c r="U257" s="231"/>
      <c r="V257" s="124" t="str">
        <f t="shared" si="367"/>
        <v/>
      </c>
      <c r="W257" s="125" t="str">
        <f t="shared" si="311"/>
        <v/>
      </c>
      <c r="X257" s="126" t="str">
        <f t="shared" si="368"/>
        <v/>
      </c>
      <c r="Y257" s="126" t="str">
        <f>IF($B257="","",VLOOKUP(X257,Depth!$A$4:$B$1004,2,1))</f>
        <v/>
      </c>
      <c r="Z257" s="127" t="str">
        <f t="shared" si="312"/>
        <v/>
      </c>
      <c r="AA257" s="128" t="str">
        <f t="shared" si="313"/>
        <v/>
      </c>
      <c r="AB257" s="129" t="str">
        <f t="shared" si="369"/>
        <v/>
      </c>
      <c r="AC257" s="129" t="str">
        <f t="shared" si="314"/>
        <v/>
      </c>
      <c r="AD257" s="31" t="str">
        <f t="shared" si="370"/>
        <v/>
      </c>
      <c r="AE257" s="128" t="str">
        <f t="shared" si="371"/>
        <v/>
      </c>
      <c r="AF257" s="130" t="str">
        <f t="shared" si="372"/>
        <v/>
      </c>
      <c r="AG257" s="122" t="str">
        <f t="shared" si="373"/>
        <v/>
      </c>
      <c r="AH257" s="131" t="str">
        <f t="shared" si="315"/>
        <v/>
      </c>
      <c r="AI257" s="132" t="str">
        <f t="shared" si="374"/>
        <v/>
      </c>
      <c r="AJ257" s="128"/>
      <c r="AK257" s="159" t="str">
        <f t="shared" si="375"/>
        <v/>
      </c>
      <c r="AL257" s="128" t="str">
        <f t="shared" si="376"/>
        <v/>
      </c>
      <c r="AM257" s="128" t="str">
        <f t="shared" si="377"/>
        <v/>
      </c>
      <c r="AN257" s="128" t="str">
        <f t="shared" si="378"/>
        <v/>
      </c>
      <c r="AO257" s="128" t="str">
        <f t="shared" si="317"/>
        <v/>
      </c>
      <c r="AP257" s="160" t="str">
        <f t="shared" si="379"/>
        <v/>
      </c>
      <c r="AQ257" s="31"/>
      <c r="AR257" s="174" t="str">
        <f>IF($B257="","",Air!$C$17*((J257-K257)/10)^Air!$C$28)</f>
        <v/>
      </c>
      <c r="AS257" s="36" t="str">
        <f>IF($B257="","",IF(E$8=B257,E$7,Air!$C$14/2*AR257^2))</f>
        <v/>
      </c>
      <c r="AT257" s="32" t="str">
        <f t="shared" si="380"/>
        <v/>
      </c>
      <c r="AU257" s="32" t="str">
        <f t="shared" si="381"/>
        <v/>
      </c>
      <c r="AV257" s="32" t="str">
        <f>IF($B257="","",Air!$I$11-AU257*Air!$C$14*Air!$I$10-AS257)</f>
        <v/>
      </c>
      <c r="AW257" s="175" t="str">
        <f t="shared" si="382"/>
        <v/>
      </c>
      <c r="AX257" s="175" t="str">
        <f>IF($B257="","",AW257*Air!$C$14*Air!$I$10)</f>
        <v/>
      </c>
      <c r="AY257" s="176" t="str">
        <f>IF($B257="","",AW257*Air!$D$14*Air!$I$10)</f>
        <v/>
      </c>
      <c r="AZ257" s="62"/>
      <c r="BA257" s="250" t="str">
        <f t="shared" si="318"/>
        <v/>
      </c>
      <c r="BB257" s="128" t="str">
        <f t="shared" si="383"/>
        <v/>
      </c>
      <c r="BC257" s="31" t="str">
        <f t="shared" si="384"/>
        <v/>
      </c>
      <c r="BD257" s="251" t="str">
        <f>IF($B257="","",$AO257*ABS(BC257)/Air!$M$8)</f>
        <v/>
      </c>
      <c r="BE257" s="31" t="str">
        <f t="shared" si="319"/>
        <v/>
      </c>
      <c r="BF257" s="251" t="str">
        <f>IF($B257="","",$AO257*ABS($AF257-BC257)/Air!$M$8)</f>
        <v/>
      </c>
      <c r="BG257" s="31" t="str">
        <f t="shared" si="320"/>
        <v/>
      </c>
      <c r="BH257" s="252" t="str">
        <f t="shared" si="321"/>
        <v/>
      </c>
      <c r="BI257" s="32" t="str">
        <f>IF($B257="","",(($AF257-BC257)/ABS($AF257-BC257))*Air!$D$14*BH257/2*(($AF257-BC257)^2)*$AI257*$C257)</f>
        <v/>
      </c>
      <c r="BJ257" s="32" t="str">
        <f>IF($B257="","",(-BC257/ABS(BC257))*Air!$D$14*BE257/8*(BC257^2)*$AM257*$C257)</f>
        <v/>
      </c>
      <c r="BK257" s="32" t="str">
        <f>IF($B257="","",$AK257*$C257*$E257*Air!$D$14*Air!$I$10)</f>
        <v/>
      </c>
      <c r="BL257" s="32" t="str">
        <f t="shared" si="385"/>
        <v/>
      </c>
      <c r="BM257" s="32" t="str">
        <f t="shared" si="322"/>
        <v/>
      </c>
      <c r="BN257" s="32" t="str">
        <f t="shared" si="386"/>
        <v/>
      </c>
      <c r="BO257" s="254" t="str">
        <f t="shared" si="323"/>
        <v/>
      </c>
      <c r="BP257" s="243"/>
      <c r="BQ257" s="243"/>
      <c r="BR257" s="32" t="str">
        <f t="shared" si="324"/>
        <v/>
      </c>
      <c r="BS257" s="243" t="str">
        <f t="shared" si="325"/>
        <v/>
      </c>
      <c r="BT257" s="243" t="str">
        <f>IF($B257="","",IF(BO257="out",-(BS257*$I257*(2*ABS(BR257)/Air!$D$14)^0.5),(BS257*$I257*(2*ABS(BR257)/Air!$C$14)^0.5)))</f>
        <v/>
      </c>
      <c r="BU257" s="32" t="str">
        <f t="shared" si="326"/>
        <v/>
      </c>
      <c r="BV257" s="217" t="str">
        <f t="shared" si="387"/>
        <v/>
      </c>
      <c r="BW257" s="31" t="str">
        <f t="shared" si="327"/>
        <v/>
      </c>
      <c r="BX257" s="251" t="str">
        <f>IF($B257="","",$AO257*ABS(BW257)/Air!$M$8)</f>
        <v/>
      </c>
      <c r="BY257" s="31" t="str">
        <f t="shared" si="328"/>
        <v/>
      </c>
      <c r="BZ257" s="251" t="str">
        <f>IF($B257="","",$AO257*ABS($AF257-BW257)/Air!$M$8)</f>
        <v/>
      </c>
      <c r="CA257" s="31" t="str">
        <f t="shared" si="329"/>
        <v/>
      </c>
      <c r="CB257" s="31" t="str">
        <f t="shared" si="330"/>
        <v/>
      </c>
      <c r="CC257" s="32" t="str">
        <f>IF($B257="","",(($AF257-BW257)/ABS($AF257-BW257))*Air!$D$14*CB257/2*(($AF257-BW257)^2)*$AI257*$C257)</f>
        <v/>
      </c>
      <c r="CD257" s="32" t="str">
        <f>IF($B257="","",(-BW257/ABS(BW257))*Air!$D$14*BY257/8*(BW257^2)*$AM257*$C257)</f>
        <v/>
      </c>
      <c r="CE257" s="32" t="str">
        <f>IF($B257="","",$AK257*$C257*$E257*Air!$D$14*Air!$I$10)</f>
        <v/>
      </c>
      <c r="CF257" s="32" t="str">
        <f t="shared" si="388"/>
        <v/>
      </c>
      <c r="CG257" s="32" t="str">
        <f t="shared" si="331"/>
        <v/>
      </c>
      <c r="CH257" s="32" t="str">
        <f t="shared" si="389"/>
        <v/>
      </c>
      <c r="CI257" s="254" t="str">
        <f t="shared" si="332"/>
        <v/>
      </c>
      <c r="CJ257" s="243"/>
      <c r="CK257" s="243"/>
      <c r="CL257" s="32" t="str">
        <f t="shared" si="333"/>
        <v/>
      </c>
      <c r="CM257" s="243" t="str">
        <f t="shared" si="334"/>
        <v/>
      </c>
      <c r="CN257" s="243" t="str">
        <f>IF($B257="","",IF(CI257="out",-(CM257*$I257*(2*ABS(CL257)/Air!$D$14)^0.5),(CM257*$I257*(2*ABS(CL257)/Air!$C$14)^0.5)))</f>
        <v/>
      </c>
      <c r="CO257" s="32" t="str">
        <f t="shared" si="335"/>
        <v/>
      </c>
      <c r="CP257" s="217" t="str">
        <f t="shared" si="390"/>
        <v/>
      </c>
      <c r="CQ257" s="31" t="str">
        <f t="shared" si="336"/>
        <v/>
      </c>
      <c r="CR257" s="251" t="str">
        <f>IF($B257="","",$AO257*ABS(CQ257)/Air!$M$8)</f>
        <v/>
      </c>
      <c r="CS257" s="31" t="str">
        <f t="shared" si="337"/>
        <v/>
      </c>
      <c r="CT257" s="251" t="str">
        <f>IF($B257="","",$AO257*ABS($AF257-CQ257)/Air!$M$8)</f>
        <v/>
      </c>
      <c r="CU257" s="31" t="str">
        <f t="shared" si="338"/>
        <v/>
      </c>
      <c r="CV257" s="31" t="str">
        <f t="shared" si="339"/>
        <v/>
      </c>
      <c r="CW257" s="32" t="str">
        <f>IF($B257="","",(($AF257-CQ257)/ABS($AF257-CQ257))*Air!$D$14*CV257/2*(($AF257-CQ257)^2)*$AI257*$C257)</f>
        <v/>
      </c>
      <c r="CX257" s="32" t="str">
        <f>IF($B257="","",(-CQ257/ABS(CQ257))*Air!$D$14*CS257/8*(CQ257^2)*$AM257*$C257)</f>
        <v/>
      </c>
      <c r="CY257" s="32" t="str">
        <f>IF($B257="","",$AK257*$C257*$E257*Air!$D$14*Air!$I$10)</f>
        <v/>
      </c>
      <c r="CZ257" s="32" t="str">
        <f t="shared" si="391"/>
        <v/>
      </c>
      <c r="DA257" s="32" t="str">
        <f t="shared" si="340"/>
        <v/>
      </c>
      <c r="DB257" s="32" t="str">
        <f t="shared" si="392"/>
        <v/>
      </c>
      <c r="DC257" s="254" t="str">
        <f t="shared" si="341"/>
        <v/>
      </c>
      <c r="DD257" s="243"/>
      <c r="DE257" s="243"/>
      <c r="DF257" s="32" t="str">
        <f t="shared" si="342"/>
        <v/>
      </c>
      <c r="DG257" s="243" t="str">
        <f t="shared" si="343"/>
        <v/>
      </c>
      <c r="DH257" s="243" t="str">
        <f>IF($B257="","",IF(DC257="out",-(DG257*$I257*(2*ABS(DF257)/Air!$D$14)^0.5),(DG257*$I257*(2*ABS(DF257)/Air!$C$14)^0.5)))</f>
        <v/>
      </c>
      <c r="DI257" s="32" t="str">
        <f t="shared" si="344"/>
        <v/>
      </c>
      <c r="DJ257" s="217" t="str">
        <f t="shared" si="393"/>
        <v/>
      </c>
      <c r="DK257" s="31" t="str">
        <f t="shared" si="345"/>
        <v/>
      </c>
      <c r="DL257" s="251" t="str">
        <f>IF($B257="","",$AO257*ABS(DK257)/Air!$M$8)</f>
        <v/>
      </c>
      <c r="DM257" s="31" t="str">
        <f t="shared" si="346"/>
        <v/>
      </c>
      <c r="DN257" s="251" t="str">
        <f>IF($B257="","",$AO257*ABS($AF257-DK257)/Air!$M$8)</f>
        <v/>
      </c>
      <c r="DO257" s="31" t="str">
        <f t="shared" si="347"/>
        <v/>
      </c>
      <c r="DP257" s="31" t="str">
        <f t="shared" si="348"/>
        <v/>
      </c>
      <c r="DQ257" s="32" t="str">
        <f>IF($B257="","",(($AF257-DK257)/ABS($AF257-DK257))*Air!$D$14*DP257/2*(($AF257-DK257)^2)*$AI257*$C257)</f>
        <v/>
      </c>
      <c r="DR257" s="32" t="str">
        <f>IF($B257="","",(-DK257/ABS(DK257))*Air!$D$14*DM257/8*(DK257^2)*$AM257*$C257)</f>
        <v/>
      </c>
      <c r="DS257" s="32" t="str">
        <f>IF($B257="","",$AK257*$C257*$E257*Air!$D$14*Air!$I$10)</f>
        <v/>
      </c>
      <c r="DT257" s="32" t="str">
        <f t="shared" si="394"/>
        <v/>
      </c>
      <c r="DU257" s="32" t="str">
        <f t="shared" si="349"/>
        <v/>
      </c>
      <c r="DV257" s="32" t="str">
        <f t="shared" si="395"/>
        <v/>
      </c>
      <c r="DW257" s="254" t="str">
        <f t="shared" si="350"/>
        <v/>
      </c>
      <c r="DX257" s="243"/>
      <c r="DY257" s="243"/>
      <c r="DZ257" s="32" t="str">
        <f t="shared" si="351"/>
        <v/>
      </c>
      <c r="EA257" s="243" t="str">
        <f t="shared" si="352"/>
        <v/>
      </c>
      <c r="EB257" s="243" t="str">
        <f>IF($B257="","",IF(DW257="out",-(EA257*$I257*(2*ABS(DZ257)/Air!$D$14)^0.5),(EA257*$I257*(2*ABS(DZ257)/Air!$C$14)^0.5)))</f>
        <v/>
      </c>
      <c r="EC257" s="32" t="str">
        <f t="shared" si="353"/>
        <v/>
      </c>
      <c r="ED257" s="217" t="str">
        <f t="shared" si="396"/>
        <v/>
      </c>
      <c r="EE257" s="31" t="str">
        <f t="shared" si="354"/>
        <v/>
      </c>
      <c r="EF257" s="251" t="str">
        <f>IF($B257="","",$AO257*ABS(EE257)/Air!$M$8)</f>
        <v/>
      </c>
      <c r="EG257" s="31" t="str">
        <f t="shared" si="355"/>
        <v/>
      </c>
      <c r="EH257" s="251" t="str">
        <f>IF($B257="","",$AO257*ABS($AF257-EE257)/Air!$M$8)</f>
        <v/>
      </c>
      <c r="EI257" s="31" t="str">
        <f t="shared" si="356"/>
        <v/>
      </c>
      <c r="EJ257" s="31" t="str">
        <f t="shared" si="357"/>
        <v/>
      </c>
      <c r="EK257" s="32" t="str">
        <f>IF($B257="","",(($AF257-EE257)/ABS($AF257-EE257))*Air!$D$14*EJ257/2*(($AF257-EE257)^2)*$AI257*$C257)</f>
        <v/>
      </c>
      <c r="EL257" s="32" t="str">
        <f>IF($B257="","",(-EE257/ABS(EE257))*Air!$D$14*EG257/8*(EE257^2)*$AM257*$C257)</f>
        <v/>
      </c>
      <c r="EM257" s="32" t="str">
        <f>IF($B257="","",$AK257*$C257*$E257*Air!$D$14*Air!$I$10)</f>
        <v/>
      </c>
      <c r="EN257" s="32" t="str">
        <f t="shared" si="397"/>
        <v/>
      </c>
      <c r="EO257" s="32" t="str">
        <f t="shared" si="358"/>
        <v/>
      </c>
      <c r="EP257" s="32" t="str">
        <f t="shared" si="398"/>
        <v/>
      </c>
      <c r="EQ257" s="254" t="str">
        <f t="shared" si="359"/>
        <v/>
      </c>
      <c r="ER257" s="243"/>
      <c r="ES257" s="243"/>
      <c r="ET257" s="32" t="str">
        <f t="shared" si="360"/>
        <v/>
      </c>
      <c r="EU257" s="243" t="str">
        <f t="shared" si="361"/>
        <v/>
      </c>
      <c r="EV257" s="243" t="str">
        <f>IF($B257="","",IF(EQ257="out",-(EU257*$I257*(2*ABS(ET257)/Air!$D$14)^0.5),(EU257*$I257*(2*ABS(ET257)/Air!$C$14)^0.5)))</f>
        <v/>
      </c>
      <c r="EW257" s="32" t="str">
        <f t="shared" si="362"/>
        <v/>
      </c>
      <c r="EX257" s="259" t="str">
        <f t="shared" si="399"/>
        <v/>
      </c>
    </row>
    <row r="258" spans="1:154" customFormat="1" x14ac:dyDescent="0.2">
      <c r="A258" s="61"/>
      <c r="B258" s="247"/>
      <c r="C258" s="247"/>
      <c r="D258" s="247"/>
      <c r="E258" s="247"/>
      <c r="F258" s="247"/>
      <c r="G258" s="239"/>
      <c r="H258" s="239"/>
      <c r="I258" s="239"/>
      <c r="J258" s="239"/>
      <c r="K258" s="239"/>
      <c r="L258" s="62"/>
      <c r="M258" s="247"/>
      <c r="N258" s="247"/>
      <c r="O258" s="63"/>
      <c r="P258" s="92" t="str">
        <f t="shared" si="363"/>
        <v/>
      </c>
      <c r="Q258" s="93" t="str">
        <f t="shared" si="316"/>
        <v/>
      </c>
      <c r="R258" s="99" t="str">
        <f t="shared" si="364"/>
        <v/>
      </c>
      <c r="S258" s="100" t="str">
        <f t="shared" si="365"/>
        <v/>
      </c>
      <c r="T258" s="95" t="str">
        <f t="shared" si="366"/>
        <v/>
      </c>
      <c r="U258" s="231"/>
      <c r="V258" s="124" t="str">
        <f t="shared" si="367"/>
        <v/>
      </c>
      <c r="W258" s="125" t="str">
        <f t="shared" si="311"/>
        <v/>
      </c>
      <c r="X258" s="126" t="str">
        <f t="shared" si="368"/>
        <v/>
      </c>
      <c r="Y258" s="126" t="str">
        <f>IF($B258="","",VLOOKUP(X258,Depth!$A$4:$B$1004,2,1))</f>
        <v/>
      </c>
      <c r="Z258" s="127" t="str">
        <f t="shared" si="312"/>
        <v/>
      </c>
      <c r="AA258" s="128" t="str">
        <f t="shared" si="313"/>
        <v/>
      </c>
      <c r="AB258" s="129" t="str">
        <f t="shared" si="369"/>
        <v/>
      </c>
      <c r="AC258" s="129" t="str">
        <f t="shared" si="314"/>
        <v/>
      </c>
      <c r="AD258" s="31" t="str">
        <f t="shared" si="370"/>
        <v/>
      </c>
      <c r="AE258" s="128" t="str">
        <f t="shared" si="371"/>
        <v/>
      </c>
      <c r="AF258" s="130" t="str">
        <f t="shared" si="372"/>
        <v/>
      </c>
      <c r="AG258" s="122" t="str">
        <f t="shared" si="373"/>
        <v/>
      </c>
      <c r="AH258" s="131" t="str">
        <f t="shared" si="315"/>
        <v/>
      </c>
      <c r="AI258" s="132" t="str">
        <f t="shared" si="374"/>
        <v/>
      </c>
      <c r="AJ258" s="128"/>
      <c r="AK258" s="159" t="str">
        <f t="shared" si="375"/>
        <v/>
      </c>
      <c r="AL258" s="128" t="str">
        <f t="shared" si="376"/>
        <v/>
      </c>
      <c r="AM258" s="128" t="str">
        <f t="shared" si="377"/>
        <v/>
      </c>
      <c r="AN258" s="128" t="str">
        <f t="shared" si="378"/>
        <v/>
      </c>
      <c r="AO258" s="128" t="str">
        <f t="shared" si="317"/>
        <v/>
      </c>
      <c r="AP258" s="160" t="str">
        <f t="shared" si="379"/>
        <v/>
      </c>
      <c r="AQ258" s="31"/>
      <c r="AR258" s="174" t="str">
        <f>IF($B258="","",Air!$C$17*((J258-K258)/10)^Air!$C$28)</f>
        <v/>
      </c>
      <c r="AS258" s="36" t="str">
        <f>IF($B258="","",IF(E$8=B258,E$7,Air!$C$14/2*AR258^2))</f>
        <v/>
      </c>
      <c r="AT258" s="32" t="str">
        <f t="shared" si="380"/>
        <v/>
      </c>
      <c r="AU258" s="32" t="str">
        <f t="shared" si="381"/>
        <v/>
      </c>
      <c r="AV258" s="32" t="str">
        <f>IF($B258="","",Air!$I$11-AU258*Air!$C$14*Air!$I$10-AS258)</f>
        <v/>
      </c>
      <c r="AW258" s="175" t="str">
        <f t="shared" si="382"/>
        <v/>
      </c>
      <c r="AX258" s="175" t="str">
        <f>IF($B258="","",AW258*Air!$C$14*Air!$I$10)</f>
        <v/>
      </c>
      <c r="AY258" s="176" t="str">
        <f>IF($B258="","",AW258*Air!$D$14*Air!$I$10)</f>
        <v/>
      </c>
      <c r="AZ258" s="62"/>
      <c r="BA258" s="250" t="str">
        <f t="shared" si="318"/>
        <v/>
      </c>
      <c r="BB258" s="128" t="str">
        <f t="shared" si="383"/>
        <v/>
      </c>
      <c r="BC258" s="31" t="str">
        <f t="shared" si="384"/>
        <v/>
      </c>
      <c r="BD258" s="251" t="str">
        <f>IF($B258="","",$AO258*ABS(BC258)/Air!$M$8)</f>
        <v/>
      </c>
      <c r="BE258" s="31" t="str">
        <f t="shared" si="319"/>
        <v/>
      </c>
      <c r="BF258" s="251" t="str">
        <f>IF($B258="","",$AO258*ABS($AF258-BC258)/Air!$M$8)</f>
        <v/>
      </c>
      <c r="BG258" s="31" t="str">
        <f t="shared" si="320"/>
        <v/>
      </c>
      <c r="BH258" s="252" t="str">
        <f t="shared" si="321"/>
        <v/>
      </c>
      <c r="BI258" s="32" t="str">
        <f>IF($B258="","",(($AF258-BC258)/ABS($AF258-BC258))*Air!$D$14*BH258/2*(($AF258-BC258)^2)*$AI258*$C258)</f>
        <v/>
      </c>
      <c r="BJ258" s="32" t="str">
        <f>IF($B258="","",(-BC258/ABS(BC258))*Air!$D$14*BE258/8*(BC258^2)*$AM258*$C258)</f>
        <v/>
      </c>
      <c r="BK258" s="32" t="str">
        <f>IF($B258="","",$AK258*$C258*$E258*Air!$D$14*Air!$I$10)</f>
        <v/>
      </c>
      <c r="BL258" s="32" t="str">
        <f t="shared" si="385"/>
        <v/>
      </c>
      <c r="BM258" s="32" t="str">
        <f t="shared" si="322"/>
        <v/>
      </c>
      <c r="BN258" s="32" t="str">
        <f t="shared" si="386"/>
        <v/>
      </c>
      <c r="BO258" s="254" t="str">
        <f t="shared" si="323"/>
        <v/>
      </c>
      <c r="BP258" s="243"/>
      <c r="BQ258" s="243"/>
      <c r="BR258" s="32" t="str">
        <f t="shared" si="324"/>
        <v/>
      </c>
      <c r="BS258" s="243" t="str">
        <f t="shared" si="325"/>
        <v/>
      </c>
      <c r="BT258" s="243" t="str">
        <f>IF($B258="","",IF(BO258="out",-(BS258*$I258*(2*ABS(BR258)/Air!$D$14)^0.5),(BS258*$I258*(2*ABS(BR258)/Air!$C$14)^0.5)))</f>
        <v/>
      </c>
      <c r="BU258" s="32" t="str">
        <f t="shared" si="326"/>
        <v/>
      </c>
      <c r="BV258" s="217" t="str">
        <f t="shared" si="387"/>
        <v/>
      </c>
      <c r="BW258" s="31" t="str">
        <f t="shared" si="327"/>
        <v/>
      </c>
      <c r="BX258" s="251" t="str">
        <f>IF($B258="","",$AO258*ABS(BW258)/Air!$M$8)</f>
        <v/>
      </c>
      <c r="BY258" s="31" t="str">
        <f t="shared" si="328"/>
        <v/>
      </c>
      <c r="BZ258" s="251" t="str">
        <f>IF($B258="","",$AO258*ABS($AF258-BW258)/Air!$M$8)</f>
        <v/>
      </c>
      <c r="CA258" s="31" t="str">
        <f t="shared" si="329"/>
        <v/>
      </c>
      <c r="CB258" s="31" t="str">
        <f t="shared" si="330"/>
        <v/>
      </c>
      <c r="CC258" s="32" t="str">
        <f>IF($B258="","",(($AF258-BW258)/ABS($AF258-BW258))*Air!$D$14*CB258/2*(($AF258-BW258)^2)*$AI258*$C258)</f>
        <v/>
      </c>
      <c r="CD258" s="32" t="str">
        <f>IF($B258="","",(-BW258/ABS(BW258))*Air!$D$14*BY258/8*(BW258^2)*$AM258*$C258)</f>
        <v/>
      </c>
      <c r="CE258" s="32" t="str">
        <f>IF($B258="","",$AK258*$C258*$E258*Air!$D$14*Air!$I$10)</f>
        <v/>
      </c>
      <c r="CF258" s="32" t="str">
        <f t="shared" si="388"/>
        <v/>
      </c>
      <c r="CG258" s="32" t="str">
        <f t="shared" si="331"/>
        <v/>
      </c>
      <c r="CH258" s="32" t="str">
        <f t="shared" si="389"/>
        <v/>
      </c>
      <c r="CI258" s="254" t="str">
        <f t="shared" si="332"/>
        <v/>
      </c>
      <c r="CJ258" s="243"/>
      <c r="CK258" s="243"/>
      <c r="CL258" s="32" t="str">
        <f t="shared" si="333"/>
        <v/>
      </c>
      <c r="CM258" s="243" t="str">
        <f t="shared" si="334"/>
        <v/>
      </c>
      <c r="CN258" s="243" t="str">
        <f>IF($B258="","",IF(CI258="out",-(CM258*$I258*(2*ABS(CL258)/Air!$D$14)^0.5),(CM258*$I258*(2*ABS(CL258)/Air!$C$14)^0.5)))</f>
        <v/>
      </c>
      <c r="CO258" s="32" t="str">
        <f t="shared" si="335"/>
        <v/>
      </c>
      <c r="CP258" s="217" t="str">
        <f t="shared" si="390"/>
        <v/>
      </c>
      <c r="CQ258" s="31" t="str">
        <f t="shared" si="336"/>
        <v/>
      </c>
      <c r="CR258" s="251" t="str">
        <f>IF($B258="","",$AO258*ABS(CQ258)/Air!$M$8)</f>
        <v/>
      </c>
      <c r="CS258" s="31" t="str">
        <f t="shared" si="337"/>
        <v/>
      </c>
      <c r="CT258" s="251" t="str">
        <f>IF($B258="","",$AO258*ABS($AF258-CQ258)/Air!$M$8)</f>
        <v/>
      </c>
      <c r="CU258" s="31" t="str">
        <f t="shared" si="338"/>
        <v/>
      </c>
      <c r="CV258" s="31" t="str">
        <f t="shared" si="339"/>
        <v/>
      </c>
      <c r="CW258" s="32" t="str">
        <f>IF($B258="","",(($AF258-CQ258)/ABS($AF258-CQ258))*Air!$D$14*CV258/2*(($AF258-CQ258)^2)*$AI258*$C258)</f>
        <v/>
      </c>
      <c r="CX258" s="32" t="str">
        <f>IF($B258="","",(-CQ258/ABS(CQ258))*Air!$D$14*CS258/8*(CQ258^2)*$AM258*$C258)</f>
        <v/>
      </c>
      <c r="CY258" s="32" t="str">
        <f>IF($B258="","",$AK258*$C258*$E258*Air!$D$14*Air!$I$10)</f>
        <v/>
      </c>
      <c r="CZ258" s="32" t="str">
        <f t="shared" si="391"/>
        <v/>
      </c>
      <c r="DA258" s="32" t="str">
        <f t="shared" si="340"/>
        <v/>
      </c>
      <c r="DB258" s="32" t="str">
        <f t="shared" si="392"/>
        <v/>
      </c>
      <c r="DC258" s="254" t="str">
        <f t="shared" si="341"/>
        <v/>
      </c>
      <c r="DD258" s="243"/>
      <c r="DE258" s="243"/>
      <c r="DF258" s="32" t="str">
        <f t="shared" si="342"/>
        <v/>
      </c>
      <c r="DG258" s="243" t="str">
        <f t="shared" si="343"/>
        <v/>
      </c>
      <c r="DH258" s="243" t="str">
        <f>IF($B258="","",IF(DC258="out",-(DG258*$I258*(2*ABS(DF258)/Air!$D$14)^0.5),(DG258*$I258*(2*ABS(DF258)/Air!$C$14)^0.5)))</f>
        <v/>
      </c>
      <c r="DI258" s="32" t="str">
        <f t="shared" si="344"/>
        <v/>
      </c>
      <c r="DJ258" s="217" t="str">
        <f t="shared" si="393"/>
        <v/>
      </c>
      <c r="DK258" s="31" t="str">
        <f t="shared" si="345"/>
        <v/>
      </c>
      <c r="DL258" s="251" t="str">
        <f>IF($B258="","",$AO258*ABS(DK258)/Air!$M$8)</f>
        <v/>
      </c>
      <c r="DM258" s="31" t="str">
        <f t="shared" si="346"/>
        <v/>
      </c>
      <c r="DN258" s="251" t="str">
        <f>IF($B258="","",$AO258*ABS($AF258-DK258)/Air!$M$8)</f>
        <v/>
      </c>
      <c r="DO258" s="31" t="str">
        <f t="shared" si="347"/>
        <v/>
      </c>
      <c r="DP258" s="31" t="str">
        <f t="shared" si="348"/>
        <v/>
      </c>
      <c r="DQ258" s="32" t="str">
        <f>IF($B258="","",(($AF258-DK258)/ABS($AF258-DK258))*Air!$D$14*DP258/2*(($AF258-DK258)^2)*$AI258*$C258)</f>
        <v/>
      </c>
      <c r="DR258" s="32" t="str">
        <f>IF($B258="","",(-DK258/ABS(DK258))*Air!$D$14*DM258/8*(DK258^2)*$AM258*$C258)</f>
        <v/>
      </c>
      <c r="DS258" s="32" t="str">
        <f>IF($B258="","",$AK258*$C258*$E258*Air!$D$14*Air!$I$10)</f>
        <v/>
      </c>
      <c r="DT258" s="32" t="str">
        <f t="shared" si="394"/>
        <v/>
      </c>
      <c r="DU258" s="32" t="str">
        <f t="shared" si="349"/>
        <v/>
      </c>
      <c r="DV258" s="32" t="str">
        <f t="shared" si="395"/>
        <v/>
      </c>
      <c r="DW258" s="254" t="str">
        <f t="shared" si="350"/>
        <v/>
      </c>
      <c r="DX258" s="243"/>
      <c r="DY258" s="243"/>
      <c r="DZ258" s="32" t="str">
        <f t="shared" si="351"/>
        <v/>
      </c>
      <c r="EA258" s="243" t="str">
        <f t="shared" si="352"/>
        <v/>
      </c>
      <c r="EB258" s="243" t="str">
        <f>IF($B258="","",IF(DW258="out",-(EA258*$I258*(2*ABS(DZ258)/Air!$D$14)^0.5),(EA258*$I258*(2*ABS(DZ258)/Air!$C$14)^0.5)))</f>
        <v/>
      </c>
      <c r="EC258" s="32" t="str">
        <f t="shared" si="353"/>
        <v/>
      </c>
      <c r="ED258" s="217" t="str">
        <f t="shared" si="396"/>
        <v/>
      </c>
      <c r="EE258" s="31" t="str">
        <f t="shared" si="354"/>
        <v/>
      </c>
      <c r="EF258" s="251" t="str">
        <f>IF($B258="","",$AO258*ABS(EE258)/Air!$M$8)</f>
        <v/>
      </c>
      <c r="EG258" s="31" t="str">
        <f t="shared" si="355"/>
        <v/>
      </c>
      <c r="EH258" s="251" t="str">
        <f>IF($B258="","",$AO258*ABS($AF258-EE258)/Air!$M$8)</f>
        <v/>
      </c>
      <c r="EI258" s="31" t="str">
        <f t="shared" si="356"/>
        <v/>
      </c>
      <c r="EJ258" s="31" t="str">
        <f t="shared" si="357"/>
        <v/>
      </c>
      <c r="EK258" s="32" t="str">
        <f>IF($B258="","",(($AF258-EE258)/ABS($AF258-EE258))*Air!$D$14*EJ258/2*(($AF258-EE258)^2)*$AI258*$C258)</f>
        <v/>
      </c>
      <c r="EL258" s="32" t="str">
        <f>IF($B258="","",(-EE258/ABS(EE258))*Air!$D$14*EG258/8*(EE258^2)*$AM258*$C258)</f>
        <v/>
      </c>
      <c r="EM258" s="32" t="str">
        <f>IF($B258="","",$AK258*$C258*$E258*Air!$D$14*Air!$I$10)</f>
        <v/>
      </c>
      <c r="EN258" s="32" t="str">
        <f t="shared" si="397"/>
        <v/>
      </c>
      <c r="EO258" s="32" t="str">
        <f t="shared" si="358"/>
        <v/>
      </c>
      <c r="EP258" s="32" t="str">
        <f t="shared" si="398"/>
        <v/>
      </c>
      <c r="EQ258" s="254" t="str">
        <f t="shared" si="359"/>
        <v/>
      </c>
      <c r="ER258" s="243"/>
      <c r="ES258" s="243"/>
      <c r="ET258" s="32" t="str">
        <f t="shared" si="360"/>
        <v/>
      </c>
      <c r="EU258" s="243" t="str">
        <f t="shared" si="361"/>
        <v/>
      </c>
      <c r="EV258" s="243" t="str">
        <f>IF($B258="","",IF(EQ258="out",-(EU258*$I258*(2*ABS(ET258)/Air!$D$14)^0.5),(EU258*$I258*(2*ABS(ET258)/Air!$C$14)^0.5)))</f>
        <v/>
      </c>
      <c r="EW258" s="32" t="str">
        <f t="shared" si="362"/>
        <v/>
      </c>
      <c r="EX258" s="259" t="str">
        <f t="shared" si="399"/>
        <v/>
      </c>
    </row>
    <row r="259" spans="1:154" customFormat="1" x14ac:dyDescent="0.2">
      <c r="A259" s="61"/>
      <c r="B259" s="247"/>
      <c r="C259" s="247"/>
      <c r="D259" s="247"/>
      <c r="E259" s="247"/>
      <c r="F259" s="247"/>
      <c r="G259" s="239"/>
      <c r="H259" s="239"/>
      <c r="I259" s="239"/>
      <c r="J259" s="239"/>
      <c r="K259" s="239"/>
      <c r="L259" s="62"/>
      <c r="M259" s="247"/>
      <c r="N259" s="247"/>
      <c r="O259" s="63"/>
      <c r="P259" s="92" t="str">
        <f t="shared" si="363"/>
        <v/>
      </c>
      <c r="Q259" s="93" t="str">
        <f t="shared" si="316"/>
        <v/>
      </c>
      <c r="R259" s="99" t="str">
        <f t="shared" si="364"/>
        <v/>
      </c>
      <c r="S259" s="100" t="str">
        <f t="shared" si="365"/>
        <v/>
      </c>
      <c r="T259" s="95" t="str">
        <f t="shared" si="366"/>
        <v/>
      </c>
      <c r="U259" s="231"/>
      <c r="V259" s="124" t="str">
        <f t="shared" si="367"/>
        <v/>
      </c>
      <c r="W259" s="125" t="str">
        <f t="shared" si="311"/>
        <v/>
      </c>
      <c r="X259" s="126" t="str">
        <f t="shared" si="368"/>
        <v/>
      </c>
      <c r="Y259" s="126" t="str">
        <f>IF($B259="","",VLOOKUP(X259,Depth!$A$4:$B$1004,2,1))</f>
        <v/>
      </c>
      <c r="Z259" s="127" t="str">
        <f t="shared" si="312"/>
        <v/>
      </c>
      <c r="AA259" s="128" t="str">
        <f t="shared" si="313"/>
        <v/>
      </c>
      <c r="AB259" s="129" t="str">
        <f t="shared" si="369"/>
        <v/>
      </c>
      <c r="AC259" s="129" t="str">
        <f t="shared" si="314"/>
        <v/>
      </c>
      <c r="AD259" s="31" t="str">
        <f t="shared" si="370"/>
        <v/>
      </c>
      <c r="AE259" s="128" t="str">
        <f t="shared" si="371"/>
        <v/>
      </c>
      <c r="AF259" s="130" t="str">
        <f t="shared" si="372"/>
        <v/>
      </c>
      <c r="AG259" s="122" t="str">
        <f t="shared" si="373"/>
        <v/>
      </c>
      <c r="AH259" s="131" t="str">
        <f t="shared" si="315"/>
        <v/>
      </c>
      <c r="AI259" s="132" t="str">
        <f t="shared" si="374"/>
        <v/>
      </c>
      <c r="AJ259" s="128"/>
      <c r="AK259" s="159" t="str">
        <f t="shared" si="375"/>
        <v/>
      </c>
      <c r="AL259" s="128" t="str">
        <f t="shared" si="376"/>
        <v/>
      </c>
      <c r="AM259" s="128" t="str">
        <f t="shared" si="377"/>
        <v/>
      </c>
      <c r="AN259" s="128" t="str">
        <f t="shared" si="378"/>
        <v/>
      </c>
      <c r="AO259" s="128" t="str">
        <f t="shared" si="317"/>
        <v/>
      </c>
      <c r="AP259" s="160" t="str">
        <f t="shared" si="379"/>
        <v/>
      </c>
      <c r="AQ259" s="31"/>
      <c r="AR259" s="174" t="str">
        <f>IF($B259="","",Air!$C$17*((J259-K259)/10)^Air!$C$28)</f>
        <v/>
      </c>
      <c r="AS259" s="36" t="str">
        <f>IF($B259="","",IF(E$8=B259,E$7,Air!$C$14/2*AR259^2))</f>
        <v/>
      </c>
      <c r="AT259" s="32" t="str">
        <f t="shared" si="380"/>
        <v/>
      </c>
      <c r="AU259" s="32" t="str">
        <f t="shared" si="381"/>
        <v/>
      </c>
      <c r="AV259" s="32" t="str">
        <f>IF($B259="","",Air!$I$11-AU259*Air!$C$14*Air!$I$10-AS259)</f>
        <v/>
      </c>
      <c r="AW259" s="175" t="str">
        <f t="shared" si="382"/>
        <v/>
      </c>
      <c r="AX259" s="175" t="str">
        <f>IF($B259="","",AW259*Air!$C$14*Air!$I$10)</f>
        <v/>
      </c>
      <c r="AY259" s="176" t="str">
        <f>IF($B259="","",AW259*Air!$D$14*Air!$I$10)</f>
        <v/>
      </c>
      <c r="AZ259" s="62"/>
      <c r="BA259" s="250" t="str">
        <f t="shared" si="318"/>
        <v/>
      </c>
      <c r="BB259" s="128" t="str">
        <f t="shared" si="383"/>
        <v/>
      </c>
      <c r="BC259" s="31" t="str">
        <f t="shared" si="384"/>
        <v/>
      </c>
      <c r="BD259" s="251" t="str">
        <f>IF($B259="","",$AO259*ABS(BC259)/Air!$M$8)</f>
        <v/>
      </c>
      <c r="BE259" s="31" t="str">
        <f t="shared" si="319"/>
        <v/>
      </c>
      <c r="BF259" s="251" t="str">
        <f>IF($B259="","",$AO259*ABS($AF259-BC259)/Air!$M$8)</f>
        <v/>
      </c>
      <c r="BG259" s="31" t="str">
        <f t="shared" si="320"/>
        <v/>
      </c>
      <c r="BH259" s="252" t="str">
        <f t="shared" si="321"/>
        <v/>
      </c>
      <c r="BI259" s="32" t="str">
        <f>IF($B259="","",(($AF259-BC259)/ABS($AF259-BC259))*Air!$D$14*BH259/2*(($AF259-BC259)^2)*$AI259*$C259)</f>
        <v/>
      </c>
      <c r="BJ259" s="32" t="str">
        <f>IF($B259="","",(-BC259/ABS(BC259))*Air!$D$14*BE259/8*(BC259^2)*$AM259*$C259)</f>
        <v/>
      </c>
      <c r="BK259" s="32" t="str">
        <f>IF($B259="","",$AK259*$C259*$E259*Air!$D$14*Air!$I$10)</f>
        <v/>
      </c>
      <c r="BL259" s="32" t="str">
        <f t="shared" si="385"/>
        <v/>
      </c>
      <c r="BM259" s="32" t="str">
        <f t="shared" si="322"/>
        <v/>
      </c>
      <c r="BN259" s="32" t="str">
        <f t="shared" si="386"/>
        <v/>
      </c>
      <c r="BO259" s="254" t="str">
        <f t="shared" si="323"/>
        <v/>
      </c>
      <c r="BP259" s="243"/>
      <c r="BQ259" s="243"/>
      <c r="BR259" s="32" t="str">
        <f t="shared" si="324"/>
        <v/>
      </c>
      <c r="BS259" s="243" t="str">
        <f t="shared" si="325"/>
        <v/>
      </c>
      <c r="BT259" s="243" t="str">
        <f>IF($B259="","",IF(BO259="out",-(BS259*$I259*(2*ABS(BR259)/Air!$D$14)^0.5),(BS259*$I259*(2*ABS(BR259)/Air!$C$14)^0.5)))</f>
        <v/>
      </c>
      <c r="BU259" s="32" t="str">
        <f t="shared" si="326"/>
        <v/>
      </c>
      <c r="BV259" s="217" t="str">
        <f t="shared" si="387"/>
        <v/>
      </c>
      <c r="BW259" s="31" t="str">
        <f t="shared" si="327"/>
        <v/>
      </c>
      <c r="BX259" s="251" t="str">
        <f>IF($B259="","",$AO259*ABS(BW259)/Air!$M$8)</f>
        <v/>
      </c>
      <c r="BY259" s="31" t="str">
        <f t="shared" si="328"/>
        <v/>
      </c>
      <c r="BZ259" s="251" t="str">
        <f>IF($B259="","",$AO259*ABS($AF259-BW259)/Air!$M$8)</f>
        <v/>
      </c>
      <c r="CA259" s="31" t="str">
        <f t="shared" si="329"/>
        <v/>
      </c>
      <c r="CB259" s="31" t="str">
        <f t="shared" si="330"/>
        <v/>
      </c>
      <c r="CC259" s="32" t="str">
        <f>IF($B259="","",(($AF259-BW259)/ABS($AF259-BW259))*Air!$D$14*CB259/2*(($AF259-BW259)^2)*$AI259*$C259)</f>
        <v/>
      </c>
      <c r="CD259" s="32" t="str">
        <f>IF($B259="","",(-BW259/ABS(BW259))*Air!$D$14*BY259/8*(BW259^2)*$AM259*$C259)</f>
        <v/>
      </c>
      <c r="CE259" s="32" t="str">
        <f>IF($B259="","",$AK259*$C259*$E259*Air!$D$14*Air!$I$10)</f>
        <v/>
      </c>
      <c r="CF259" s="32" t="str">
        <f t="shared" si="388"/>
        <v/>
      </c>
      <c r="CG259" s="32" t="str">
        <f t="shared" si="331"/>
        <v/>
      </c>
      <c r="CH259" s="32" t="str">
        <f t="shared" si="389"/>
        <v/>
      </c>
      <c r="CI259" s="254" t="str">
        <f t="shared" si="332"/>
        <v/>
      </c>
      <c r="CJ259" s="243"/>
      <c r="CK259" s="243"/>
      <c r="CL259" s="32" t="str">
        <f t="shared" si="333"/>
        <v/>
      </c>
      <c r="CM259" s="243" t="str">
        <f t="shared" si="334"/>
        <v/>
      </c>
      <c r="CN259" s="243" t="str">
        <f>IF($B259="","",IF(CI259="out",-(CM259*$I259*(2*ABS(CL259)/Air!$D$14)^0.5),(CM259*$I259*(2*ABS(CL259)/Air!$C$14)^0.5)))</f>
        <v/>
      </c>
      <c r="CO259" s="32" t="str">
        <f t="shared" si="335"/>
        <v/>
      </c>
      <c r="CP259" s="217" t="str">
        <f t="shared" si="390"/>
        <v/>
      </c>
      <c r="CQ259" s="31" t="str">
        <f t="shared" si="336"/>
        <v/>
      </c>
      <c r="CR259" s="251" t="str">
        <f>IF($B259="","",$AO259*ABS(CQ259)/Air!$M$8)</f>
        <v/>
      </c>
      <c r="CS259" s="31" t="str">
        <f t="shared" si="337"/>
        <v/>
      </c>
      <c r="CT259" s="251" t="str">
        <f>IF($B259="","",$AO259*ABS($AF259-CQ259)/Air!$M$8)</f>
        <v/>
      </c>
      <c r="CU259" s="31" t="str">
        <f t="shared" si="338"/>
        <v/>
      </c>
      <c r="CV259" s="31" t="str">
        <f t="shared" si="339"/>
        <v/>
      </c>
      <c r="CW259" s="32" t="str">
        <f>IF($B259="","",(($AF259-CQ259)/ABS($AF259-CQ259))*Air!$D$14*CV259/2*(($AF259-CQ259)^2)*$AI259*$C259)</f>
        <v/>
      </c>
      <c r="CX259" s="32" t="str">
        <f>IF($B259="","",(-CQ259/ABS(CQ259))*Air!$D$14*CS259/8*(CQ259^2)*$AM259*$C259)</f>
        <v/>
      </c>
      <c r="CY259" s="32" t="str">
        <f>IF($B259="","",$AK259*$C259*$E259*Air!$D$14*Air!$I$10)</f>
        <v/>
      </c>
      <c r="CZ259" s="32" t="str">
        <f t="shared" si="391"/>
        <v/>
      </c>
      <c r="DA259" s="32" t="str">
        <f t="shared" si="340"/>
        <v/>
      </c>
      <c r="DB259" s="32" t="str">
        <f t="shared" si="392"/>
        <v/>
      </c>
      <c r="DC259" s="254" t="str">
        <f t="shared" si="341"/>
        <v/>
      </c>
      <c r="DD259" s="243"/>
      <c r="DE259" s="243"/>
      <c r="DF259" s="32" t="str">
        <f t="shared" si="342"/>
        <v/>
      </c>
      <c r="DG259" s="243" t="str">
        <f t="shared" si="343"/>
        <v/>
      </c>
      <c r="DH259" s="243" t="str">
        <f>IF($B259="","",IF(DC259="out",-(DG259*$I259*(2*ABS(DF259)/Air!$D$14)^0.5),(DG259*$I259*(2*ABS(DF259)/Air!$C$14)^0.5)))</f>
        <v/>
      </c>
      <c r="DI259" s="32" t="str">
        <f t="shared" si="344"/>
        <v/>
      </c>
      <c r="DJ259" s="217" t="str">
        <f t="shared" si="393"/>
        <v/>
      </c>
      <c r="DK259" s="31" t="str">
        <f t="shared" si="345"/>
        <v/>
      </c>
      <c r="DL259" s="251" t="str">
        <f>IF($B259="","",$AO259*ABS(DK259)/Air!$M$8)</f>
        <v/>
      </c>
      <c r="DM259" s="31" t="str">
        <f t="shared" si="346"/>
        <v/>
      </c>
      <c r="DN259" s="251" t="str">
        <f>IF($B259="","",$AO259*ABS($AF259-DK259)/Air!$M$8)</f>
        <v/>
      </c>
      <c r="DO259" s="31" t="str">
        <f t="shared" si="347"/>
        <v/>
      </c>
      <c r="DP259" s="31" t="str">
        <f t="shared" si="348"/>
        <v/>
      </c>
      <c r="DQ259" s="32" t="str">
        <f>IF($B259="","",(($AF259-DK259)/ABS($AF259-DK259))*Air!$D$14*DP259/2*(($AF259-DK259)^2)*$AI259*$C259)</f>
        <v/>
      </c>
      <c r="DR259" s="32" t="str">
        <f>IF($B259="","",(-DK259/ABS(DK259))*Air!$D$14*DM259/8*(DK259^2)*$AM259*$C259)</f>
        <v/>
      </c>
      <c r="DS259" s="32" t="str">
        <f>IF($B259="","",$AK259*$C259*$E259*Air!$D$14*Air!$I$10)</f>
        <v/>
      </c>
      <c r="DT259" s="32" t="str">
        <f t="shared" si="394"/>
        <v/>
      </c>
      <c r="DU259" s="32" t="str">
        <f t="shared" si="349"/>
        <v/>
      </c>
      <c r="DV259" s="32" t="str">
        <f t="shared" si="395"/>
        <v/>
      </c>
      <c r="DW259" s="254" t="str">
        <f t="shared" si="350"/>
        <v/>
      </c>
      <c r="DX259" s="243"/>
      <c r="DY259" s="243"/>
      <c r="DZ259" s="32" t="str">
        <f t="shared" si="351"/>
        <v/>
      </c>
      <c r="EA259" s="243" t="str">
        <f t="shared" si="352"/>
        <v/>
      </c>
      <c r="EB259" s="243" t="str">
        <f>IF($B259="","",IF(DW259="out",-(EA259*$I259*(2*ABS(DZ259)/Air!$D$14)^0.5),(EA259*$I259*(2*ABS(DZ259)/Air!$C$14)^0.5)))</f>
        <v/>
      </c>
      <c r="EC259" s="32" t="str">
        <f t="shared" si="353"/>
        <v/>
      </c>
      <c r="ED259" s="217" t="str">
        <f t="shared" si="396"/>
        <v/>
      </c>
      <c r="EE259" s="31" t="str">
        <f t="shared" si="354"/>
        <v/>
      </c>
      <c r="EF259" s="251" t="str">
        <f>IF($B259="","",$AO259*ABS(EE259)/Air!$M$8)</f>
        <v/>
      </c>
      <c r="EG259" s="31" t="str">
        <f t="shared" si="355"/>
        <v/>
      </c>
      <c r="EH259" s="251" t="str">
        <f>IF($B259="","",$AO259*ABS($AF259-EE259)/Air!$M$8)</f>
        <v/>
      </c>
      <c r="EI259" s="31" t="str">
        <f t="shared" si="356"/>
        <v/>
      </c>
      <c r="EJ259" s="31" t="str">
        <f t="shared" si="357"/>
        <v/>
      </c>
      <c r="EK259" s="32" t="str">
        <f>IF($B259="","",(($AF259-EE259)/ABS($AF259-EE259))*Air!$D$14*EJ259/2*(($AF259-EE259)^2)*$AI259*$C259)</f>
        <v/>
      </c>
      <c r="EL259" s="32" t="str">
        <f>IF($B259="","",(-EE259/ABS(EE259))*Air!$D$14*EG259/8*(EE259^2)*$AM259*$C259)</f>
        <v/>
      </c>
      <c r="EM259" s="32" t="str">
        <f>IF($B259="","",$AK259*$C259*$E259*Air!$D$14*Air!$I$10)</f>
        <v/>
      </c>
      <c r="EN259" s="32" t="str">
        <f t="shared" si="397"/>
        <v/>
      </c>
      <c r="EO259" s="32" t="str">
        <f t="shared" si="358"/>
        <v/>
      </c>
      <c r="EP259" s="32" t="str">
        <f t="shared" si="398"/>
        <v/>
      </c>
      <c r="EQ259" s="254" t="str">
        <f t="shared" si="359"/>
        <v/>
      </c>
      <c r="ER259" s="243"/>
      <c r="ES259" s="243"/>
      <c r="ET259" s="32" t="str">
        <f t="shared" si="360"/>
        <v/>
      </c>
      <c r="EU259" s="243" t="str">
        <f t="shared" si="361"/>
        <v/>
      </c>
      <c r="EV259" s="243" t="str">
        <f>IF($B259="","",IF(EQ259="out",-(EU259*$I259*(2*ABS(ET259)/Air!$D$14)^0.5),(EU259*$I259*(2*ABS(ET259)/Air!$C$14)^0.5)))</f>
        <v/>
      </c>
      <c r="EW259" s="32" t="str">
        <f t="shared" si="362"/>
        <v/>
      </c>
      <c r="EX259" s="259" t="str">
        <f t="shared" si="399"/>
        <v/>
      </c>
    </row>
    <row r="260" spans="1:154" customFormat="1" x14ac:dyDescent="0.2">
      <c r="A260" s="61"/>
      <c r="B260" s="247"/>
      <c r="C260" s="247"/>
      <c r="D260" s="247"/>
      <c r="E260" s="247"/>
      <c r="F260" s="247"/>
      <c r="G260" s="239"/>
      <c r="H260" s="239"/>
      <c r="I260" s="239"/>
      <c r="J260" s="239"/>
      <c r="K260" s="239"/>
      <c r="L260" s="62"/>
      <c r="M260" s="247"/>
      <c r="N260" s="247"/>
      <c r="O260" s="63"/>
      <c r="P260" s="92" t="str">
        <f t="shared" si="363"/>
        <v/>
      </c>
      <c r="Q260" s="93" t="str">
        <f t="shared" si="316"/>
        <v/>
      </c>
      <c r="R260" s="99" t="str">
        <f t="shared" si="364"/>
        <v/>
      </c>
      <c r="S260" s="100" t="str">
        <f t="shared" si="365"/>
        <v/>
      </c>
      <c r="T260" s="95" t="str">
        <f t="shared" si="366"/>
        <v/>
      </c>
      <c r="U260" s="231"/>
      <c r="V260" s="124" t="str">
        <f t="shared" si="367"/>
        <v/>
      </c>
      <c r="W260" s="125" t="str">
        <f t="shared" si="311"/>
        <v/>
      </c>
      <c r="X260" s="126" t="str">
        <f t="shared" si="368"/>
        <v/>
      </c>
      <c r="Y260" s="126" t="str">
        <f>IF($B260="","",VLOOKUP(X260,Depth!$A$4:$B$1004,2,1))</f>
        <v/>
      </c>
      <c r="Z260" s="127" t="str">
        <f t="shared" si="312"/>
        <v/>
      </c>
      <c r="AA260" s="128" t="str">
        <f t="shared" si="313"/>
        <v/>
      </c>
      <c r="AB260" s="129" t="str">
        <f t="shared" si="369"/>
        <v/>
      </c>
      <c r="AC260" s="129" t="str">
        <f t="shared" si="314"/>
        <v/>
      </c>
      <c r="AD260" s="31" t="str">
        <f t="shared" si="370"/>
        <v/>
      </c>
      <c r="AE260" s="128" t="str">
        <f t="shared" si="371"/>
        <v/>
      </c>
      <c r="AF260" s="130" t="str">
        <f t="shared" si="372"/>
        <v/>
      </c>
      <c r="AG260" s="122" t="str">
        <f t="shared" si="373"/>
        <v/>
      </c>
      <c r="AH260" s="131" t="str">
        <f t="shared" si="315"/>
        <v/>
      </c>
      <c r="AI260" s="132" t="str">
        <f t="shared" si="374"/>
        <v/>
      </c>
      <c r="AJ260" s="128"/>
      <c r="AK260" s="159" t="str">
        <f t="shared" si="375"/>
        <v/>
      </c>
      <c r="AL260" s="128" t="str">
        <f t="shared" si="376"/>
        <v/>
      </c>
      <c r="AM260" s="128" t="str">
        <f t="shared" si="377"/>
        <v/>
      </c>
      <c r="AN260" s="128" t="str">
        <f t="shared" si="378"/>
        <v/>
      </c>
      <c r="AO260" s="128" t="str">
        <f t="shared" si="317"/>
        <v/>
      </c>
      <c r="AP260" s="160" t="str">
        <f t="shared" si="379"/>
        <v/>
      </c>
      <c r="AQ260" s="31"/>
      <c r="AR260" s="174" t="str">
        <f>IF($B260="","",Air!$C$17*((J260-K260)/10)^Air!$C$28)</f>
        <v/>
      </c>
      <c r="AS260" s="36" t="str">
        <f>IF($B260="","",IF(E$8=B260,E$7,Air!$C$14/2*AR260^2))</f>
        <v/>
      </c>
      <c r="AT260" s="32" t="str">
        <f t="shared" si="380"/>
        <v/>
      </c>
      <c r="AU260" s="32" t="str">
        <f t="shared" si="381"/>
        <v/>
      </c>
      <c r="AV260" s="32" t="str">
        <f>IF($B260="","",Air!$I$11-AU260*Air!$C$14*Air!$I$10-AS260)</f>
        <v/>
      </c>
      <c r="AW260" s="175" t="str">
        <f t="shared" si="382"/>
        <v/>
      </c>
      <c r="AX260" s="175" t="str">
        <f>IF($B260="","",AW260*Air!$C$14*Air!$I$10)</f>
        <v/>
      </c>
      <c r="AY260" s="176" t="str">
        <f>IF($B260="","",AW260*Air!$D$14*Air!$I$10)</f>
        <v/>
      </c>
      <c r="AZ260" s="62"/>
      <c r="BA260" s="250" t="str">
        <f t="shared" si="318"/>
        <v/>
      </c>
      <c r="BB260" s="128" t="str">
        <f t="shared" si="383"/>
        <v/>
      </c>
      <c r="BC260" s="31" t="str">
        <f t="shared" si="384"/>
        <v/>
      </c>
      <c r="BD260" s="251" t="str">
        <f>IF($B260="","",$AO260*ABS(BC260)/Air!$M$8)</f>
        <v/>
      </c>
      <c r="BE260" s="31" t="str">
        <f t="shared" si="319"/>
        <v/>
      </c>
      <c r="BF260" s="251" t="str">
        <f>IF($B260="","",$AO260*ABS($AF260-BC260)/Air!$M$8)</f>
        <v/>
      </c>
      <c r="BG260" s="31" t="str">
        <f t="shared" si="320"/>
        <v/>
      </c>
      <c r="BH260" s="252" t="str">
        <f t="shared" si="321"/>
        <v/>
      </c>
      <c r="BI260" s="32" t="str">
        <f>IF($B260="","",(($AF260-BC260)/ABS($AF260-BC260))*Air!$D$14*BH260/2*(($AF260-BC260)^2)*$AI260*$C260)</f>
        <v/>
      </c>
      <c r="BJ260" s="32" t="str">
        <f>IF($B260="","",(-BC260/ABS(BC260))*Air!$D$14*BE260/8*(BC260^2)*$AM260*$C260)</f>
        <v/>
      </c>
      <c r="BK260" s="32" t="str">
        <f>IF($B260="","",$AK260*$C260*$E260*Air!$D$14*Air!$I$10)</f>
        <v/>
      </c>
      <c r="BL260" s="32" t="str">
        <f t="shared" si="385"/>
        <v/>
      </c>
      <c r="BM260" s="32" t="str">
        <f t="shared" si="322"/>
        <v/>
      </c>
      <c r="BN260" s="32" t="str">
        <f t="shared" si="386"/>
        <v/>
      </c>
      <c r="BO260" s="254" t="str">
        <f t="shared" si="323"/>
        <v/>
      </c>
      <c r="BP260" s="243"/>
      <c r="BQ260" s="243"/>
      <c r="BR260" s="32" t="str">
        <f t="shared" si="324"/>
        <v/>
      </c>
      <c r="BS260" s="243" t="str">
        <f t="shared" si="325"/>
        <v/>
      </c>
      <c r="BT260" s="243" t="str">
        <f>IF($B260="","",IF(BO260="out",-(BS260*$I260*(2*ABS(BR260)/Air!$D$14)^0.5),(BS260*$I260*(2*ABS(BR260)/Air!$C$14)^0.5)))</f>
        <v/>
      </c>
      <c r="BU260" s="32" t="str">
        <f t="shared" si="326"/>
        <v/>
      </c>
      <c r="BV260" s="217" t="str">
        <f t="shared" si="387"/>
        <v/>
      </c>
      <c r="BW260" s="31" t="str">
        <f t="shared" si="327"/>
        <v/>
      </c>
      <c r="BX260" s="251" t="str">
        <f>IF($B260="","",$AO260*ABS(BW260)/Air!$M$8)</f>
        <v/>
      </c>
      <c r="BY260" s="31" t="str">
        <f t="shared" si="328"/>
        <v/>
      </c>
      <c r="BZ260" s="251" t="str">
        <f>IF($B260="","",$AO260*ABS($AF260-BW260)/Air!$M$8)</f>
        <v/>
      </c>
      <c r="CA260" s="31" t="str">
        <f t="shared" si="329"/>
        <v/>
      </c>
      <c r="CB260" s="31" t="str">
        <f t="shared" si="330"/>
        <v/>
      </c>
      <c r="CC260" s="32" t="str">
        <f>IF($B260="","",(($AF260-BW260)/ABS($AF260-BW260))*Air!$D$14*CB260/2*(($AF260-BW260)^2)*$AI260*$C260)</f>
        <v/>
      </c>
      <c r="CD260" s="32" t="str">
        <f>IF($B260="","",(-BW260/ABS(BW260))*Air!$D$14*BY260/8*(BW260^2)*$AM260*$C260)</f>
        <v/>
      </c>
      <c r="CE260" s="32" t="str">
        <f>IF($B260="","",$AK260*$C260*$E260*Air!$D$14*Air!$I$10)</f>
        <v/>
      </c>
      <c r="CF260" s="32" t="str">
        <f t="shared" si="388"/>
        <v/>
      </c>
      <c r="CG260" s="32" t="str">
        <f t="shared" si="331"/>
        <v/>
      </c>
      <c r="CH260" s="32" t="str">
        <f t="shared" si="389"/>
        <v/>
      </c>
      <c r="CI260" s="254" t="str">
        <f t="shared" si="332"/>
        <v/>
      </c>
      <c r="CJ260" s="243"/>
      <c r="CK260" s="243"/>
      <c r="CL260" s="32" t="str">
        <f t="shared" si="333"/>
        <v/>
      </c>
      <c r="CM260" s="243" t="str">
        <f t="shared" si="334"/>
        <v/>
      </c>
      <c r="CN260" s="243" t="str">
        <f>IF($B260="","",IF(CI260="out",-(CM260*$I260*(2*ABS(CL260)/Air!$D$14)^0.5),(CM260*$I260*(2*ABS(CL260)/Air!$C$14)^0.5)))</f>
        <v/>
      </c>
      <c r="CO260" s="32" t="str">
        <f t="shared" si="335"/>
        <v/>
      </c>
      <c r="CP260" s="217" t="str">
        <f t="shared" si="390"/>
        <v/>
      </c>
      <c r="CQ260" s="31" t="str">
        <f t="shared" si="336"/>
        <v/>
      </c>
      <c r="CR260" s="251" t="str">
        <f>IF($B260="","",$AO260*ABS(CQ260)/Air!$M$8)</f>
        <v/>
      </c>
      <c r="CS260" s="31" t="str">
        <f t="shared" si="337"/>
        <v/>
      </c>
      <c r="CT260" s="251" t="str">
        <f>IF($B260="","",$AO260*ABS($AF260-CQ260)/Air!$M$8)</f>
        <v/>
      </c>
      <c r="CU260" s="31" t="str">
        <f t="shared" si="338"/>
        <v/>
      </c>
      <c r="CV260" s="31" t="str">
        <f t="shared" si="339"/>
        <v/>
      </c>
      <c r="CW260" s="32" t="str">
        <f>IF($B260="","",(($AF260-CQ260)/ABS($AF260-CQ260))*Air!$D$14*CV260/2*(($AF260-CQ260)^2)*$AI260*$C260)</f>
        <v/>
      </c>
      <c r="CX260" s="32" t="str">
        <f>IF($B260="","",(-CQ260/ABS(CQ260))*Air!$D$14*CS260/8*(CQ260^2)*$AM260*$C260)</f>
        <v/>
      </c>
      <c r="CY260" s="32" t="str">
        <f>IF($B260="","",$AK260*$C260*$E260*Air!$D$14*Air!$I$10)</f>
        <v/>
      </c>
      <c r="CZ260" s="32" t="str">
        <f t="shared" si="391"/>
        <v/>
      </c>
      <c r="DA260" s="32" t="str">
        <f t="shared" si="340"/>
        <v/>
      </c>
      <c r="DB260" s="32" t="str">
        <f t="shared" si="392"/>
        <v/>
      </c>
      <c r="DC260" s="254" t="str">
        <f t="shared" si="341"/>
        <v/>
      </c>
      <c r="DD260" s="243"/>
      <c r="DE260" s="243"/>
      <c r="DF260" s="32" t="str">
        <f t="shared" si="342"/>
        <v/>
      </c>
      <c r="DG260" s="243" t="str">
        <f t="shared" si="343"/>
        <v/>
      </c>
      <c r="DH260" s="243" t="str">
        <f>IF($B260="","",IF(DC260="out",-(DG260*$I260*(2*ABS(DF260)/Air!$D$14)^0.5),(DG260*$I260*(2*ABS(DF260)/Air!$C$14)^0.5)))</f>
        <v/>
      </c>
      <c r="DI260" s="32" t="str">
        <f t="shared" si="344"/>
        <v/>
      </c>
      <c r="DJ260" s="217" t="str">
        <f t="shared" si="393"/>
        <v/>
      </c>
      <c r="DK260" s="31" t="str">
        <f t="shared" si="345"/>
        <v/>
      </c>
      <c r="DL260" s="251" t="str">
        <f>IF($B260="","",$AO260*ABS(DK260)/Air!$M$8)</f>
        <v/>
      </c>
      <c r="DM260" s="31" t="str">
        <f t="shared" si="346"/>
        <v/>
      </c>
      <c r="DN260" s="251" t="str">
        <f>IF($B260="","",$AO260*ABS($AF260-DK260)/Air!$M$8)</f>
        <v/>
      </c>
      <c r="DO260" s="31" t="str">
        <f t="shared" si="347"/>
        <v/>
      </c>
      <c r="DP260" s="31" t="str">
        <f t="shared" si="348"/>
        <v/>
      </c>
      <c r="DQ260" s="32" t="str">
        <f>IF($B260="","",(($AF260-DK260)/ABS($AF260-DK260))*Air!$D$14*DP260/2*(($AF260-DK260)^2)*$AI260*$C260)</f>
        <v/>
      </c>
      <c r="DR260" s="32" t="str">
        <f>IF($B260="","",(-DK260/ABS(DK260))*Air!$D$14*DM260/8*(DK260^2)*$AM260*$C260)</f>
        <v/>
      </c>
      <c r="DS260" s="32" t="str">
        <f>IF($B260="","",$AK260*$C260*$E260*Air!$D$14*Air!$I$10)</f>
        <v/>
      </c>
      <c r="DT260" s="32" t="str">
        <f t="shared" si="394"/>
        <v/>
      </c>
      <c r="DU260" s="32" t="str">
        <f t="shared" si="349"/>
        <v/>
      </c>
      <c r="DV260" s="32" t="str">
        <f t="shared" si="395"/>
        <v/>
      </c>
      <c r="DW260" s="254" t="str">
        <f t="shared" si="350"/>
        <v/>
      </c>
      <c r="DX260" s="243"/>
      <c r="DY260" s="243"/>
      <c r="DZ260" s="32" t="str">
        <f t="shared" si="351"/>
        <v/>
      </c>
      <c r="EA260" s="243" t="str">
        <f t="shared" si="352"/>
        <v/>
      </c>
      <c r="EB260" s="243" t="str">
        <f>IF($B260="","",IF(DW260="out",-(EA260*$I260*(2*ABS(DZ260)/Air!$D$14)^0.5),(EA260*$I260*(2*ABS(DZ260)/Air!$C$14)^0.5)))</f>
        <v/>
      </c>
      <c r="EC260" s="32" t="str">
        <f t="shared" si="353"/>
        <v/>
      </c>
      <c r="ED260" s="217" t="str">
        <f t="shared" si="396"/>
        <v/>
      </c>
      <c r="EE260" s="31" t="str">
        <f t="shared" si="354"/>
        <v/>
      </c>
      <c r="EF260" s="251" t="str">
        <f>IF($B260="","",$AO260*ABS(EE260)/Air!$M$8)</f>
        <v/>
      </c>
      <c r="EG260" s="31" t="str">
        <f t="shared" si="355"/>
        <v/>
      </c>
      <c r="EH260" s="251" t="str">
        <f>IF($B260="","",$AO260*ABS($AF260-EE260)/Air!$M$8)</f>
        <v/>
      </c>
      <c r="EI260" s="31" t="str">
        <f t="shared" si="356"/>
        <v/>
      </c>
      <c r="EJ260" s="31" t="str">
        <f t="shared" si="357"/>
        <v/>
      </c>
      <c r="EK260" s="32" t="str">
        <f>IF($B260="","",(($AF260-EE260)/ABS($AF260-EE260))*Air!$D$14*EJ260/2*(($AF260-EE260)^2)*$AI260*$C260)</f>
        <v/>
      </c>
      <c r="EL260" s="32" t="str">
        <f>IF($B260="","",(-EE260/ABS(EE260))*Air!$D$14*EG260/8*(EE260^2)*$AM260*$C260)</f>
        <v/>
      </c>
      <c r="EM260" s="32" t="str">
        <f>IF($B260="","",$AK260*$C260*$E260*Air!$D$14*Air!$I$10)</f>
        <v/>
      </c>
      <c r="EN260" s="32" t="str">
        <f t="shared" si="397"/>
        <v/>
      </c>
      <c r="EO260" s="32" t="str">
        <f t="shared" si="358"/>
        <v/>
      </c>
      <c r="EP260" s="32" t="str">
        <f t="shared" si="398"/>
        <v/>
      </c>
      <c r="EQ260" s="254" t="str">
        <f t="shared" si="359"/>
        <v/>
      </c>
      <c r="ER260" s="243"/>
      <c r="ES260" s="243"/>
      <c r="ET260" s="32" t="str">
        <f t="shared" si="360"/>
        <v/>
      </c>
      <c r="EU260" s="243" t="str">
        <f t="shared" si="361"/>
        <v/>
      </c>
      <c r="EV260" s="243" t="str">
        <f>IF($B260="","",IF(EQ260="out",-(EU260*$I260*(2*ABS(ET260)/Air!$D$14)^0.5),(EU260*$I260*(2*ABS(ET260)/Air!$C$14)^0.5)))</f>
        <v/>
      </c>
      <c r="EW260" s="32" t="str">
        <f t="shared" si="362"/>
        <v/>
      </c>
      <c r="EX260" s="259" t="str">
        <f t="shared" si="399"/>
        <v/>
      </c>
    </row>
    <row r="261" spans="1:154" customFormat="1" x14ac:dyDescent="0.2">
      <c r="A261" s="61"/>
      <c r="B261" s="247"/>
      <c r="C261" s="247"/>
      <c r="D261" s="247"/>
      <c r="E261" s="247"/>
      <c r="F261" s="247"/>
      <c r="G261" s="239"/>
      <c r="H261" s="239"/>
      <c r="I261" s="239"/>
      <c r="J261" s="239"/>
      <c r="K261" s="239"/>
      <c r="L261" s="62"/>
      <c r="M261" s="247"/>
      <c r="N261" s="247"/>
      <c r="O261" s="63"/>
      <c r="P261" s="92" t="str">
        <f t="shared" si="363"/>
        <v/>
      </c>
      <c r="Q261" s="93" t="str">
        <f t="shared" si="316"/>
        <v/>
      </c>
      <c r="R261" s="99" t="str">
        <f t="shared" si="364"/>
        <v/>
      </c>
      <c r="S261" s="100" t="str">
        <f t="shared" si="365"/>
        <v/>
      </c>
      <c r="T261" s="95" t="str">
        <f t="shared" si="366"/>
        <v/>
      </c>
      <c r="U261" s="231"/>
      <c r="V261" s="124" t="str">
        <f t="shared" si="367"/>
        <v/>
      </c>
      <c r="W261" s="125" t="str">
        <f t="shared" si="311"/>
        <v/>
      </c>
      <c r="X261" s="126" t="str">
        <f t="shared" si="368"/>
        <v/>
      </c>
      <c r="Y261" s="126" t="str">
        <f>IF($B261="","",VLOOKUP(X261,Depth!$A$4:$B$1004,2,1))</f>
        <v/>
      </c>
      <c r="Z261" s="127" t="str">
        <f t="shared" si="312"/>
        <v/>
      </c>
      <c r="AA261" s="128" t="str">
        <f t="shared" si="313"/>
        <v/>
      </c>
      <c r="AB261" s="129" t="str">
        <f t="shared" si="369"/>
        <v/>
      </c>
      <c r="AC261" s="129" t="str">
        <f t="shared" si="314"/>
        <v/>
      </c>
      <c r="AD261" s="31" t="str">
        <f t="shared" si="370"/>
        <v/>
      </c>
      <c r="AE261" s="128" t="str">
        <f t="shared" si="371"/>
        <v/>
      </c>
      <c r="AF261" s="130" t="str">
        <f t="shared" si="372"/>
        <v/>
      </c>
      <c r="AG261" s="122" t="str">
        <f t="shared" si="373"/>
        <v/>
      </c>
      <c r="AH261" s="131" t="str">
        <f t="shared" si="315"/>
        <v/>
      </c>
      <c r="AI261" s="132" t="str">
        <f t="shared" si="374"/>
        <v/>
      </c>
      <c r="AJ261" s="128"/>
      <c r="AK261" s="159" t="str">
        <f t="shared" si="375"/>
        <v/>
      </c>
      <c r="AL261" s="128" t="str">
        <f t="shared" si="376"/>
        <v/>
      </c>
      <c r="AM261" s="128" t="str">
        <f t="shared" si="377"/>
        <v/>
      </c>
      <c r="AN261" s="128" t="str">
        <f t="shared" si="378"/>
        <v/>
      </c>
      <c r="AO261" s="128" t="str">
        <f t="shared" si="317"/>
        <v/>
      </c>
      <c r="AP261" s="160" t="str">
        <f t="shared" si="379"/>
        <v/>
      </c>
      <c r="AQ261" s="31"/>
      <c r="AR261" s="174" t="str">
        <f>IF($B261="","",Air!$C$17*((J261-K261)/10)^Air!$C$28)</f>
        <v/>
      </c>
      <c r="AS261" s="36" t="str">
        <f>IF($B261="","",IF(E$8=B261,E$7,Air!$C$14/2*AR261^2))</f>
        <v/>
      </c>
      <c r="AT261" s="32" t="str">
        <f t="shared" si="380"/>
        <v/>
      </c>
      <c r="AU261" s="32" t="str">
        <f t="shared" si="381"/>
        <v/>
      </c>
      <c r="AV261" s="32" t="str">
        <f>IF($B261="","",Air!$I$11-AU261*Air!$C$14*Air!$I$10-AS261)</f>
        <v/>
      </c>
      <c r="AW261" s="175" t="str">
        <f t="shared" si="382"/>
        <v/>
      </c>
      <c r="AX261" s="175" t="str">
        <f>IF($B261="","",AW261*Air!$C$14*Air!$I$10)</f>
        <v/>
      </c>
      <c r="AY261" s="176" t="str">
        <f>IF($B261="","",AW261*Air!$D$14*Air!$I$10)</f>
        <v/>
      </c>
      <c r="AZ261" s="62"/>
      <c r="BA261" s="250" t="str">
        <f t="shared" si="318"/>
        <v/>
      </c>
      <c r="BB261" s="128" t="str">
        <f t="shared" si="383"/>
        <v/>
      </c>
      <c r="BC261" s="31" t="str">
        <f t="shared" si="384"/>
        <v/>
      </c>
      <c r="BD261" s="251" t="str">
        <f>IF($B261="","",$AO261*ABS(BC261)/Air!$M$8)</f>
        <v/>
      </c>
      <c r="BE261" s="31" t="str">
        <f t="shared" si="319"/>
        <v/>
      </c>
      <c r="BF261" s="251" t="str">
        <f>IF($B261="","",$AO261*ABS($AF261-BC261)/Air!$M$8)</f>
        <v/>
      </c>
      <c r="BG261" s="31" t="str">
        <f t="shared" si="320"/>
        <v/>
      </c>
      <c r="BH261" s="252" t="str">
        <f t="shared" si="321"/>
        <v/>
      </c>
      <c r="BI261" s="32" t="str">
        <f>IF($B261="","",(($AF261-BC261)/ABS($AF261-BC261))*Air!$D$14*BH261/2*(($AF261-BC261)^2)*$AI261*$C261)</f>
        <v/>
      </c>
      <c r="BJ261" s="32" t="str">
        <f>IF($B261="","",(-BC261/ABS(BC261))*Air!$D$14*BE261/8*(BC261^2)*$AM261*$C261)</f>
        <v/>
      </c>
      <c r="BK261" s="32" t="str">
        <f>IF($B261="","",$AK261*$C261*$E261*Air!$D$14*Air!$I$10)</f>
        <v/>
      </c>
      <c r="BL261" s="32" t="str">
        <f t="shared" si="385"/>
        <v/>
      </c>
      <c r="BM261" s="32" t="str">
        <f t="shared" si="322"/>
        <v/>
      </c>
      <c r="BN261" s="32" t="str">
        <f t="shared" si="386"/>
        <v/>
      </c>
      <c r="BO261" s="254" t="str">
        <f t="shared" si="323"/>
        <v/>
      </c>
      <c r="BP261" s="243"/>
      <c r="BQ261" s="243"/>
      <c r="BR261" s="32" t="str">
        <f t="shared" si="324"/>
        <v/>
      </c>
      <c r="BS261" s="243" t="str">
        <f t="shared" si="325"/>
        <v/>
      </c>
      <c r="BT261" s="243" t="str">
        <f>IF($B261="","",IF(BO261="out",-(BS261*$I261*(2*ABS(BR261)/Air!$D$14)^0.5),(BS261*$I261*(2*ABS(BR261)/Air!$C$14)^0.5)))</f>
        <v/>
      </c>
      <c r="BU261" s="32" t="str">
        <f t="shared" si="326"/>
        <v/>
      </c>
      <c r="BV261" s="217" t="str">
        <f t="shared" si="387"/>
        <v/>
      </c>
      <c r="BW261" s="31" t="str">
        <f t="shared" si="327"/>
        <v/>
      </c>
      <c r="BX261" s="251" t="str">
        <f>IF($B261="","",$AO261*ABS(BW261)/Air!$M$8)</f>
        <v/>
      </c>
      <c r="BY261" s="31" t="str">
        <f t="shared" si="328"/>
        <v/>
      </c>
      <c r="BZ261" s="251" t="str">
        <f>IF($B261="","",$AO261*ABS($AF261-BW261)/Air!$M$8)</f>
        <v/>
      </c>
      <c r="CA261" s="31" t="str">
        <f t="shared" si="329"/>
        <v/>
      </c>
      <c r="CB261" s="31" t="str">
        <f t="shared" si="330"/>
        <v/>
      </c>
      <c r="CC261" s="32" t="str">
        <f>IF($B261="","",(($AF261-BW261)/ABS($AF261-BW261))*Air!$D$14*CB261/2*(($AF261-BW261)^2)*$AI261*$C261)</f>
        <v/>
      </c>
      <c r="CD261" s="32" t="str">
        <f>IF($B261="","",(-BW261/ABS(BW261))*Air!$D$14*BY261/8*(BW261^2)*$AM261*$C261)</f>
        <v/>
      </c>
      <c r="CE261" s="32" t="str">
        <f>IF($B261="","",$AK261*$C261*$E261*Air!$D$14*Air!$I$10)</f>
        <v/>
      </c>
      <c r="CF261" s="32" t="str">
        <f t="shared" si="388"/>
        <v/>
      </c>
      <c r="CG261" s="32" t="str">
        <f t="shared" si="331"/>
        <v/>
      </c>
      <c r="CH261" s="32" t="str">
        <f t="shared" si="389"/>
        <v/>
      </c>
      <c r="CI261" s="254" t="str">
        <f t="shared" si="332"/>
        <v/>
      </c>
      <c r="CJ261" s="243"/>
      <c r="CK261" s="243"/>
      <c r="CL261" s="32" t="str">
        <f t="shared" si="333"/>
        <v/>
      </c>
      <c r="CM261" s="243" t="str">
        <f t="shared" si="334"/>
        <v/>
      </c>
      <c r="CN261" s="243" t="str">
        <f>IF($B261="","",IF(CI261="out",-(CM261*$I261*(2*ABS(CL261)/Air!$D$14)^0.5),(CM261*$I261*(2*ABS(CL261)/Air!$C$14)^0.5)))</f>
        <v/>
      </c>
      <c r="CO261" s="32" t="str">
        <f t="shared" si="335"/>
        <v/>
      </c>
      <c r="CP261" s="217" t="str">
        <f t="shared" si="390"/>
        <v/>
      </c>
      <c r="CQ261" s="31" t="str">
        <f t="shared" si="336"/>
        <v/>
      </c>
      <c r="CR261" s="251" t="str">
        <f>IF($B261="","",$AO261*ABS(CQ261)/Air!$M$8)</f>
        <v/>
      </c>
      <c r="CS261" s="31" t="str">
        <f t="shared" si="337"/>
        <v/>
      </c>
      <c r="CT261" s="251" t="str">
        <f>IF($B261="","",$AO261*ABS($AF261-CQ261)/Air!$M$8)</f>
        <v/>
      </c>
      <c r="CU261" s="31" t="str">
        <f t="shared" si="338"/>
        <v/>
      </c>
      <c r="CV261" s="31" t="str">
        <f t="shared" si="339"/>
        <v/>
      </c>
      <c r="CW261" s="32" t="str">
        <f>IF($B261="","",(($AF261-CQ261)/ABS($AF261-CQ261))*Air!$D$14*CV261/2*(($AF261-CQ261)^2)*$AI261*$C261)</f>
        <v/>
      </c>
      <c r="CX261" s="32" t="str">
        <f>IF($B261="","",(-CQ261/ABS(CQ261))*Air!$D$14*CS261/8*(CQ261^2)*$AM261*$C261)</f>
        <v/>
      </c>
      <c r="CY261" s="32" t="str">
        <f>IF($B261="","",$AK261*$C261*$E261*Air!$D$14*Air!$I$10)</f>
        <v/>
      </c>
      <c r="CZ261" s="32" t="str">
        <f t="shared" si="391"/>
        <v/>
      </c>
      <c r="DA261" s="32" t="str">
        <f t="shared" si="340"/>
        <v/>
      </c>
      <c r="DB261" s="32" t="str">
        <f t="shared" si="392"/>
        <v/>
      </c>
      <c r="DC261" s="254" t="str">
        <f t="shared" si="341"/>
        <v/>
      </c>
      <c r="DD261" s="243"/>
      <c r="DE261" s="243"/>
      <c r="DF261" s="32" t="str">
        <f t="shared" si="342"/>
        <v/>
      </c>
      <c r="DG261" s="243" t="str">
        <f t="shared" si="343"/>
        <v/>
      </c>
      <c r="DH261" s="243" t="str">
        <f>IF($B261="","",IF(DC261="out",-(DG261*$I261*(2*ABS(DF261)/Air!$D$14)^0.5),(DG261*$I261*(2*ABS(DF261)/Air!$C$14)^0.5)))</f>
        <v/>
      </c>
      <c r="DI261" s="32" t="str">
        <f t="shared" si="344"/>
        <v/>
      </c>
      <c r="DJ261" s="217" t="str">
        <f t="shared" si="393"/>
        <v/>
      </c>
      <c r="DK261" s="31" t="str">
        <f t="shared" si="345"/>
        <v/>
      </c>
      <c r="DL261" s="251" t="str">
        <f>IF($B261="","",$AO261*ABS(DK261)/Air!$M$8)</f>
        <v/>
      </c>
      <c r="DM261" s="31" t="str">
        <f t="shared" si="346"/>
        <v/>
      </c>
      <c r="DN261" s="251" t="str">
        <f>IF($B261="","",$AO261*ABS($AF261-DK261)/Air!$M$8)</f>
        <v/>
      </c>
      <c r="DO261" s="31" t="str">
        <f t="shared" si="347"/>
        <v/>
      </c>
      <c r="DP261" s="31" t="str">
        <f t="shared" si="348"/>
        <v/>
      </c>
      <c r="DQ261" s="32" t="str">
        <f>IF($B261="","",(($AF261-DK261)/ABS($AF261-DK261))*Air!$D$14*DP261/2*(($AF261-DK261)^2)*$AI261*$C261)</f>
        <v/>
      </c>
      <c r="DR261" s="32" t="str">
        <f>IF($B261="","",(-DK261/ABS(DK261))*Air!$D$14*DM261/8*(DK261^2)*$AM261*$C261)</f>
        <v/>
      </c>
      <c r="DS261" s="32" t="str">
        <f>IF($B261="","",$AK261*$C261*$E261*Air!$D$14*Air!$I$10)</f>
        <v/>
      </c>
      <c r="DT261" s="32" t="str">
        <f t="shared" si="394"/>
        <v/>
      </c>
      <c r="DU261" s="32" t="str">
        <f t="shared" si="349"/>
        <v/>
      </c>
      <c r="DV261" s="32" t="str">
        <f t="shared" si="395"/>
        <v/>
      </c>
      <c r="DW261" s="254" t="str">
        <f t="shared" si="350"/>
        <v/>
      </c>
      <c r="DX261" s="243"/>
      <c r="DY261" s="243"/>
      <c r="DZ261" s="32" t="str">
        <f t="shared" si="351"/>
        <v/>
      </c>
      <c r="EA261" s="243" t="str">
        <f t="shared" si="352"/>
        <v/>
      </c>
      <c r="EB261" s="243" t="str">
        <f>IF($B261="","",IF(DW261="out",-(EA261*$I261*(2*ABS(DZ261)/Air!$D$14)^0.5),(EA261*$I261*(2*ABS(DZ261)/Air!$C$14)^0.5)))</f>
        <v/>
      </c>
      <c r="EC261" s="32" t="str">
        <f t="shared" si="353"/>
        <v/>
      </c>
      <c r="ED261" s="217" t="str">
        <f t="shared" si="396"/>
        <v/>
      </c>
      <c r="EE261" s="31" t="str">
        <f t="shared" si="354"/>
        <v/>
      </c>
      <c r="EF261" s="251" t="str">
        <f>IF($B261="","",$AO261*ABS(EE261)/Air!$M$8)</f>
        <v/>
      </c>
      <c r="EG261" s="31" t="str">
        <f t="shared" si="355"/>
        <v/>
      </c>
      <c r="EH261" s="251" t="str">
        <f>IF($B261="","",$AO261*ABS($AF261-EE261)/Air!$M$8)</f>
        <v/>
      </c>
      <c r="EI261" s="31" t="str">
        <f t="shared" si="356"/>
        <v/>
      </c>
      <c r="EJ261" s="31" t="str">
        <f t="shared" si="357"/>
        <v/>
      </c>
      <c r="EK261" s="32" t="str">
        <f>IF($B261="","",(($AF261-EE261)/ABS($AF261-EE261))*Air!$D$14*EJ261/2*(($AF261-EE261)^2)*$AI261*$C261)</f>
        <v/>
      </c>
      <c r="EL261" s="32" t="str">
        <f>IF($B261="","",(-EE261/ABS(EE261))*Air!$D$14*EG261/8*(EE261^2)*$AM261*$C261)</f>
        <v/>
      </c>
      <c r="EM261" s="32" t="str">
        <f>IF($B261="","",$AK261*$C261*$E261*Air!$D$14*Air!$I$10)</f>
        <v/>
      </c>
      <c r="EN261" s="32" t="str">
        <f t="shared" si="397"/>
        <v/>
      </c>
      <c r="EO261" s="32" t="str">
        <f t="shared" si="358"/>
        <v/>
      </c>
      <c r="EP261" s="32" t="str">
        <f t="shared" si="398"/>
        <v/>
      </c>
      <c r="EQ261" s="254" t="str">
        <f t="shared" si="359"/>
        <v/>
      </c>
      <c r="ER261" s="243"/>
      <c r="ES261" s="243"/>
      <c r="ET261" s="32" t="str">
        <f t="shared" si="360"/>
        <v/>
      </c>
      <c r="EU261" s="243" t="str">
        <f t="shared" si="361"/>
        <v/>
      </c>
      <c r="EV261" s="243" t="str">
        <f>IF($B261="","",IF(EQ261="out",-(EU261*$I261*(2*ABS(ET261)/Air!$D$14)^0.5),(EU261*$I261*(2*ABS(ET261)/Air!$C$14)^0.5)))</f>
        <v/>
      </c>
      <c r="EW261" s="32" t="str">
        <f t="shared" si="362"/>
        <v/>
      </c>
      <c r="EX261" s="259" t="str">
        <f t="shared" si="399"/>
        <v/>
      </c>
    </row>
    <row r="262" spans="1:154" customFormat="1" x14ac:dyDescent="0.2">
      <c r="A262" s="61"/>
      <c r="B262" s="247"/>
      <c r="C262" s="247"/>
      <c r="D262" s="247"/>
      <c r="E262" s="247"/>
      <c r="F262" s="247"/>
      <c r="G262" s="239"/>
      <c r="H262" s="239"/>
      <c r="I262" s="239"/>
      <c r="J262" s="239"/>
      <c r="K262" s="239"/>
      <c r="L262" s="62"/>
      <c r="M262" s="247"/>
      <c r="N262" s="247"/>
      <c r="O262" s="63"/>
      <c r="P262" s="92" t="str">
        <f t="shared" si="363"/>
        <v/>
      </c>
      <c r="Q262" s="93" t="str">
        <f t="shared" si="316"/>
        <v/>
      </c>
      <c r="R262" s="99" t="str">
        <f t="shared" si="364"/>
        <v/>
      </c>
      <c r="S262" s="100" t="str">
        <f t="shared" si="365"/>
        <v/>
      </c>
      <c r="T262" s="95" t="str">
        <f t="shared" si="366"/>
        <v/>
      </c>
      <c r="U262" s="231"/>
      <c r="V262" s="124" t="str">
        <f t="shared" si="367"/>
        <v/>
      </c>
      <c r="W262" s="125" t="str">
        <f t="shared" si="311"/>
        <v/>
      </c>
      <c r="X262" s="126" t="str">
        <f t="shared" si="368"/>
        <v/>
      </c>
      <c r="Y262" s="126" t="str">
        <f>IF($B262="","",VLOOKUP(X262,Depth!$A$4:$B$1004,2,1))</f>
        <v/>
      </c>
      <c r="Z262" s="127" t="str">
        <f t="shared" si="312"/>
        <v/>
      </c>
      <c r="AA262" s="128" t="str">
        <f t="shared" si="313"/>
        <v/>
      </c>
      <c r="AB262" s="129" t="str">
        <f t="shared" si="369"/>
        <v/>
      </c>
      <c r="AC262" s="129" t="str">
        <f t="shared" si="314"/>
        <v/>
      </c>
      <c r="AD262" s="31" t="str">
        <f t="shared" si="370"/>
        <v/>
      </c>
      <c r="AE262" s="128" t="str">
        <f t="shared" si="371"/>
        <v/>
      </c>
      <c r="AF262" s="130" t="str">
        <f t="shared" si="372"/>
        <v/>
      </c>
      <c r="AG262" s="122" t="str">
        <f t="shared" si="373"/>
        <v/>
      </c>
      <c r="AH262" s="131" t="str">
        <f t="shared" si="315"/>
        <v/>
      </c>
      <c r="AI262" s="132" t="str">
        <f t="shared" si="374"/>
        <v/>
      </c>
      <c r="AJ262" s="128"/>
      <c r="AK262" s="159" t="str">
        <f t="shared" si="375"/>
        <v/>
      </c>
      <c r="AL262" s="128" t="str">
        <f t="shared" si="376"/>
        <v/>
      </c>
      <c r="AM262" s="128" t="str">
        <f t="shared" si="377"/>
        <v/>
      </c>
      <c r="AN262" s="128" t="str">
        <f t="shared" si="378"/>
        <v/>
      </c>
      <c r="AO262" s="128" t="str">
        <f t="shared" si="317"/>
        <v/>
      </c>
      <c r="AP262" s="160" t="str">
        <f t="shared" si="379"/>
        <v/>
      </c>
      <c r="AQ262" s="31"/>
      <c r="AR262" s="174" t="str">
        <f>IF($B262="","",Air!$C$17*((J262-K262)/10)^Air!$C$28)</f>
        <v/>
      </c>
      <c r="AS262" s="36" t="str">
        <f>IF($B262="","",IF(E$8=B262,E$7,Air!$C$14/2*AR262^2))</f>
        <v/>
      </c>
      <c r="AT262" s="32" t="str">
        <f t="shared" si="380"/>
        <v/>
      </c>
      <c r="AU262" s="32" t="str">
        <f t="shared" si="381"/>
        <v/>
      </c>
      <c r="AV262" s="32" t="str">
        <f>IF($B262="","",Air!$I$11-AU262*Air!$C$14*Air!$I$10-AS262)</f>
        <v/>
      </c>
      <c r="AW262" s="175" t="str">
        <f t="shared" si="382"/>
        <v/>
      </c>
      <c r="AX262" s="175" t="str">
        <f>IF($B262="","",AW262*Air!$C$14*Air!$I$10)</f>
        <v/>
      </c>
      <c r="AY262" s="176" t="str">
        <f>IF($B262="","",AW262*Air!$D$14*Air!$I$10)</f>
        <v/>
      </c>
      <c r="AZ262" s="62"/>
      <c r="BA262" s="250" t="str">
        <f t="shared" si="318"/>
        <v/>
      </c>
      <c r="BB262" s="128" t="str">
        <f t="shared" si="383"/>
        <v/>
      </c>
      <c r="BC262" s="31" t="str">
        <f t="shared" si="384"/>
        <v/>
      </c>
      <c r="BD262" s="251" t="str">
        <f>IF($B262="","",$AO262*ABS(BC262)/Air!$M$8)</f>
        <v/>
      </c>
      <c r="BE262" s="31" t="str">
        <f t="shared" si="319"/>
        <v/>
      </c>
      <c r="BF262" s="251" t="str">
        <f>IF($B262="","",$AO262*ABS($AF262-BC262)/Air!$M$8)</f>
        <v/>
      </c>
      <c r="BG262" s="31" t="str">
        <f t="shared" si="320"/>
        <v/>
      </c>
      <c r="BH262" s="252" t="str">
        <f t="shared" si="321"/>
        <v/>
      </c>
      <c r="BI262" s="32" t="str">
        <f>IF($B262="","",(($AF262-BC262)/ABS($AF262-BC262))*Air!$D$14*BH262/2*(($AF262-BC262)^2)*$AI262*$C262)</f>
        <v/>
      </c>
      <c r="BJ262" s="32" t="str">
        <f>IF($B262="","",(-BC262/ABS(BC262))*Air!$D$14*BE262/8*(BC262^2)*$AM262*$C262)</f>
        <v/>
      </c>
      <c r="BK262" s="32" t="str">
        <f>IF($B262="","",$AK262*$C262*$E262*Air!$D$14*Air!$I$10)</f>
        <v/>
      </c>
      <c r="BL262" s="32" t="str">
        <f t="shared" si="385"/>
        <v/>
      </c>
      <c r="BM262" s="32" t="str">
        <f t="shared" si="322"/>
        <v/>
      </c>
      <c r="BN262" s="32" t="str">
        <f t="shared" si="386"/>
        <v/>
      </c>
      <c r="BO262" s="254" t="str">
        <f t="shared" si="323"/>
        <v/>
      </c>
      <c r="BP262" s="243"/>
      <c r="BQ262" s="243"/>
      <c r="BR262" s="32" t="str">
        <f t="shared" si="324"/>
        <v/>
      </c>
      <c r="BS262" s="243" t="str">
        <f t="shared" si="325"/>
        <v/>
      </c>
      <c r="BT262" s="243" t="str">
        <f>IF($B262="","",IF(BO262="out",-(BS262*$I262*(2*ABS(BR262)/Air!$D$14)^0.5),(BS262*$I262*(2*ABS(BR262)/Air!$C$14)^0.5)))</f>
        <v/>
      </c>
      <c r="BU262" s="32" t="str">
        <f t="shared" si="326"/>
        <v/>
      </c>
      <c r="BV262" s="217" t="str">
        <f t="shared" si="387"/>
        <v/>
      </c>
      <c r="BW262" s="31" t="str">
        <f t="shared" si="327"/>
        <v/>
      </c>
      <c r="BX262" s="251" t="str">
        <f>IF($B262="","",$AO262*ABS(BW262)/Air!$M$8)</f>
        <v/>
      </c>
      <c r="BY262" s="31" t="str">
        <f t="shared" si="328"/>
        <v/>
      </c>
      <c r="BZ262" s="251" t="str">
        <f>IF($B262="","",$AO262*ABS($AF262-BW262)/Air!$M$8)</f>
        <v/>
      </c>
      <c r="CA262" s="31" t="str">
        <f t="shared" si="329"/>
        <v/>
      </c>
      <c r="CB262" s="31" t="str">
        <f t="shared" si="330"/>
        <v/>
      </c>
      <c r="CC262" s="32" t="str">
        <f>IF($B262="","",(($AF262-BW262)/ABS($AF262-BW262))*Air!$D$14*CB262/2*(($AF262-BW262)^2)*$AI262*$C262)</f>
        <v/>
      </c>
      <c r="CD262" s="32" t="str">
        <f>IF($B262="","",(-BW262/ABS(BW262))*Air!$D$14*BY262/8*(BW262^2)*$AM262*$C262)</f>
        <v/>
      </c>
      <c r="CE262" s="32" t="str">
        <f>IF($B262="","",$AK262*$C262*$E262*Air!$D$14*Air!$I$10)</f>
        <v/>
      </c>
      <c r="CF262" s="32" t="str">
        <f t="shared" si="388"/>
        <v/>
      </c>
      <c r="CG262" s="32" t="str">
        <f t="shared" si="331"/>
        <v/>
      </c>
      <c r="CH262" s="32" t="str">
        <f t="shared" si="389"/>
        <v/>
      </c>
      <c r="CI262" s="254" t="str">
        <f t="shared" si="332"/>
        <v/>
      </c>
      <c r="CJ262" s="243"/>
      <c r="CK262" s="243"/>
      <c r="CL262" s="32" t="str">
        <f t="shared" si="333"/>
        <v/>
      </c>
      <c r="CM262" s="243" t="str">
        <f t="shared" si="334"/>
        <v/>
      </c>
      <c r="CN262" s="243" t="str">
        <f>IF($B262="","",IF(CI262="out",-(CM262*$I262*(2*ABS(CL262)/Air!$D$14)^0.5),(CM262*$I262*(2*ABS(CL262)/Air!$C$14)^0.5)))</f>
        <v/>
      </c>
      <c r="CO262" s="32" t="str">
        <f t="shared" si="335"/>
        <v/>
      </c>
      <c r="CP262" s="217" t="str">
        <f t="shared" si="390"/>
        <v/>
      </c>
      <c r="CQ262" s="31" t="str">
        <f t="shared" si="336"/>
        <v/>
      </c>
      <c r="CR262" s="251" t="str">
        <f>IF($B262="","",$AO262*ABS(CQ262)/Air!$M$8)</f>
        <v/>
      </c>
      <c r="CS262" s="31" t="str">
        <f t="shared" si="337"/>
        <v/>
      </c>
      <c r="CT262" s="251" t="str">
        <f>IF($B262="","",$AO262*ABS($AF262-CQ262)/Air!$M$8)</f>
        <v/>
      </c>
      <c r="CU262" s="31" t="str">
        <f t="shared" si="338"/>
        <v/>
      </c>
      <c r="CV262" s="31" t="str">
        <f t="shared" si="339"/>
        <v/>
      </c>
      <c r="CW262" s="32" t="str">
        <f>IF($B262="","",(($AF262-CQ262)/ABS($AF262-CQ262))*Air!$D$14*CV262/2*(($AF262-CQ262)^2)*$AI262*$C262)</f>
        <v/>
      </c>
      <c r="CX262" s="32" t="str">
        <f>IF($B262="","",(-CQ262/ABS(CQ262))*Air!$D$14*CS262/8*(CQ262^2)*$AM262*$C262)</f>
        <v/>
      </c>
      <c r="CY262" s="32" t="str">
        <f>IF($B262="","",$AK262*$C262*$E262*Air!$D$14*Air!$I$10)</f>
        <v/>
      </c>
      <c r="CZ262" s="32" t="str">
        <f t="shared" si="391"/>
        <v/>
      </c>
      <c r="DA262" s="32" t="str">
        <f t="shared" si="340"/>
        <v/>
      </c>
      <c r="DB262" s="32" t="str">
        <f t="shared" si="392"/>
        <v/>
      </c>
      <c r="DC262" s="254" t="str">
        <f t="shared" si="341"/>
        <v/>
      </c>
      <c r="DD262" s="243"/>
      <c r="DE262" s="243"/>
      <c r="DF262" s="32" t="str">
        <f t="shared" si="342"/>
        <v/>
      </c>
      <c r="DG262" s="243" t="str">
        <f t="shared" si="343"/>
        <v/>
      </c>
      <c r="DH262" s="243" t="str">
        <f>IF($B262="","",IF(DC262="out",-(DG262*$I262*(2*ABS(DF262)/Air!$D$14)^0.5),(DG262*$I262*(2*ABS(DF262)/Air!$C$14)^0.5)))</f>
        <v/>
      </c>
      <c r="DI262" s="32" t="str">
        <f t="shared" si="344"/>
        <v/>
      </c>
      <c r="DJ262" s="217" t="str">
        <f t="shared" si="393"/>
        <v/>
      </c>
      <c r="DK262" s="31" t="str">
        <f t="shared" si="345"/>
        <v/>
      </c>
      <c r="DL262" s="251" t="str">
        <f>IF($B262="","",$AO262*ABS(DK262)/Air!$M$8)</f>
        <v/>
      </c>
      <c r="DM262" s="31" t="str">
        <f t="shared" si="346"/>
        <v/>
      </c>
      <c r="DN262" s="251" t="str">
        <f>IF($B262="","",$AO262*ABS($AF262-DK262)/Air!$M$8)</f>
        <v/>
      </c>
      <c r="DO262" s="31" t="str">
        <f t="shared" si="347"/>
        <v/>
      </c>
      <c r="DP262" s="31" t="str">
        <f t="shared" si="348"/>
        <v/>
      </c>
      <c r="DQ262" s="32" t="str">
        <f>IF($B262="","",(($AF262-DK262)/ABS($AF262-DK262))*Air!$D$14*DP262/2*(($AF262-DK262)^2)*$AI262*$C262)</f>
        <v/>
      </c>
      <c r="DR262" s="32" t="str">
        <f>IF($B262="","",(-DK262/ABS(DK262))*Air!$D$14*DM262/8*(DK262^2)*$AM262*$C262)</f>
        <v/>
      </c>
      <c r="DS262" s="32" t="str">
        <f>IF($B262="","",$AK262*$C262*$E262*Air!$D$14*Air!$I$10)</f>
        <v/>
      </c>
      <c r="DT262" s="32" t="str">
        <f t="shared" si="394"/>
        <v/>
      </c>
      <c r="DU262" s="32" t="str">
        <f t="shared" si="349"/>
        <v/>
      </c>
      <c r="DV262" s="32" t="str">
        <f t="shared" si="395"/>
        <v/>
      </c>
      <c r="DW262" s="254" t="str">
        <f t="shared" si="350"/>
        <v/>
      </c>
      <c r="DX262" s="243"/>
      <c r="DY262" s="243"/>
      <c r="DZ262" s="32" t="str">
        <f t="shared" si="351"/>
        <v/>
      </c>
      <c r="EA262" s="243" t="str">
        <f t="shared" si="352"/>
        <v/>
      </c>
      <c r="EB262" s="243" t="str">
        <f>IF($B262="","",IF(DW262="out",-(EA262*$I262*(2*ABS(DZ262)/Air!$D$14)^0.5),(EA262*$I262*(2*ABS(DZ262)/Air!$C$14)^0.5)))</f>
        <v/>
      </c>
      <c r="EC262" s="32" t="str">
        <f t="shared" si="353"/>
        <v/>
      </c>
      <c r="ED262" s="217" t="str">
        <f t="shared" si="396"/>
        <v/>
      </c>
      <c r="EE262" s="31" t="str">
        <f t="shared" si="354"/>
        <v/>
      </c>
      <c r="EF262" s="251" t="str">
        <f>IF($B262="","",$AO262*ABS(EE262)/Air!$M$8)</f>
        <v/>
      </c>
      <c r="EG262" s="31" t="str">
        <f t="shared" si="355"/>
        <v/>
      </c>
      <c r="EH262" s="251" t="str">
        <f>IF($B262="","",$AO262*ABS($AF262-EE262)/Air!$M$8)</f>
        <v/>
      </c>
      <c r="EI262" s="31" t="str">
        <f t="shared" si="356"/>
        <v/>
      </c>
      <c r="EJ262" s="31" t="str">
        <f t="shared" si="357"/>
        <v/>
      </c>
      <c r="EK262" s="32" t="str">
        <f>IF($B262="","",(($AF262-EE262)/ABS($AF262-EE262))*Air!$D$14*EJ262/2*(($AF262-EE262)^2)*$AI262*$C262)</f>
        <v/>
      </c>
      <c r="EL262" s="32" t="str">
        <f>IF($B262="","",(-EE262/ABS(EE262))*Air!$D$14*EG262/8*(EE262^2)*$AM262*$C262)</f>
        <v/>
      </c>
      <c r="EM262" s="32" t="str">
        <f>IF($B262="","",$AK262*$C262*$E262*Air!$D$14*Air!$I$10)</f>
        <v/>
      </c>
      <c r="EN262" s="32" t="str">
        <f t="shared" si="397"/>
        <v/>
      </c>
      <c r="EO262" s="32" t="str">
        <f t="shared" si="358"/>
        <v/>
      </c>
      <c r="EP262" s="32" t="str">
        <f t="shared" si="398"/>
        <v/>
      </c>
      <c r="EQ262" s="254" t="str">
        <f t="shared" si="359"/>
        <v/>
      </c>
      <c r="ER262" s="243"/>
      <c r="ES262" s="243"/>
      <c r="ET262" s="32" t="str">
        <f t="shared" si="360"/>
        <v/>
      </c>
      <c r="EU262" s="243" t="str">
        <f t="shared" si="361"/>
        <v/>
      </c>
      <c r="EV262" s="243" t="str">
        <f>IF($B262="","",IF(EQ262="out",-(EU262*$I262*(2*ABS(ET262)/Air!$D$14)^0.5),(EU262*$I262*(2*ABS(ET262)/Air!$C$14)^0.5)))</f>
        <v/>
      </c>
      <c r="EW262" s="32" t="str">
        <f t="shared" si="362"/>
        <v/>
      </c>
      <c r="EX262" s="259" t="str">
        <f t="shared" si="399"/>
        <v/>
      </c>
    </row>
    <row r="263" spans="1:154" customFormat="1" x14ac:dyDescent="0.2">
      <c r="A263" s="61"/>
      <c r="B263" s="247"/>
      <c r="C263" s="247"/>
      <c r="D263" s="247"/>
      <c r="E263" s="247"/>
      <c r="F263" s="247"/>
      <c r="G263" s="239"/>
      <c r="H263" s="239"/>
      <c r="I263" s="239"/>
      <c r="J263" s="239"/>
      <c r="K263" s="239"/>
      <c r="L263" s="62"/>
      <c r="M263" s="247"/>
      <c r="N263" s="247"/>
      <c r="O263" s="63"/>
      <c r="P263" s="92" t="str">
        <f t="shared" si="363"/>
        <v/>
      </c>
      <c r="Q263" s="93" t="str">
        <f t="shared" si="316"/>
        <v/>
      </c>
      <c r="R263" s="99" t="str">
        <f t="shared" si="364"/>
        <v/>
      </c>
      <c r="S263" s="100" t="str">
        <f t="shared" si="365"/>
        <v/>
      </c>
      <c r="T263" s="95" t="str">
        <f t="shared" si="366"/>
        <v/>
      </c>
      <c r="U263" s="231"/>
      <c r="V263" s="124" t="str">
        <f t="shared" si="367"/>
        <v/>
      </c>
      <c r="W263" s="125" t="str">
        <f t="shared" si="311"/>
        <v/>
      </c>
      <c r="X263" s="126" t="str">
        <f t="shared" si="368"/>
        <v/>
      </c>
      <c r="Y263" s="126" t="str">
        <f>IF($B263="","",VLOOKUP(X263,Depth!$A$4:$B$1004,2,1))</f>
        <v/>
      </c>
      <c r="Z263" s="127" t="str">
        <f t="shared" si="312"/>
        <v/>
      </c>
      <c r="AA263" s="128" t="str">
        <f t="shared" si="313"/>
        <v/>
      </c>
      <c r="AB263" s="129" t="str">
        <f t="shared" si="369"/>
        <v/>
      </c>
      <c r="AC263" s="129" t="str">
        <f t="shared" si="314"/>
        <v/>
      </c>
      <c r="AD263" s="31" t="str">
        <f t="shared" si="370"/>
        <v/>
      </c>
      <c r="AE263" s="128" t="str">
        <f t="shared" si="371"/>
        <v/>
      </c>
      <c r="AF263" s="130" t="str">
        <f t="shared" si="372"/>
        <v/>
      </c>
      <c r="AG263" s="122" t="str">
        <f t="shared" si="373"/>
        <v/>
      </c>
      <c r="AH263" s="131" t="str">
        <f t="shared" si="315"/>
        <v/>
      </c>
      <c r="AI263" s="132" t="str">
        <f t="shared" si="374"/>
        <v/>
      </c>
      <c r="AJ263" s="128"/>
      <c r="AK263" s="159" t="str">
        <f t="shared" si="375"/>
        <v/>
      </c>
      <c r="AL263" s="128" t="str">
        <f t="shared" si="376"/>
        <v/>
      </c>
      <c r="AM263" s="128" t="str">
        <f t="shared" si="377"/>
        <v/>
      </c>
      <c r="AN263" s="128" t="str">
        <f t="shared" si="378"/>
        <v/>
      </c>
      <c r="AO263" s="128" t="str">
        <f t="shared" si="317"/>
        <v/>
      </c>
      <c r="AP263" s="160" t="str">
        <f t="shared" si="379"/>
        <v/>
      </c>
      <c r="AQ263" s="31"/>
      <c r="AR263" s="174" t="str">
        <f>IF($B263="","",Air!$C$17*((J263-K263)/10)^Air!$C$28)</f>
        <v/>
      </c>
      <c r="AS263" s="36" t="str">
        <f>IF($B263="","",IF(E$8=B263,E$7,Air!$C$14/2*AR263^2))</f>
        <v/>
      </c>
      <c r="AT263" s="32" t="str">
        <f t="shared" si="380"/>
        <v/>
      </c>
      <c r="AU263" s="32" t="str">
        <f t="shared" si="381"/>
        <v/>
      </c>
      <c r="AV263" s="32" t="str">
        <f>IF($B263="","",Air!$I$11-AU263*Air!$C$14*Air!$I$10-AS263)</f>
        <v/>
      </c>
      <c r="AW263" s="175" t="str">
        <f t="shared" si="382"/>
        <v/>
      </c>
      <c r="AX263" s="175" t="str">
        <f>IF($B263="","",AW263*Air!$C$14*Air!$I$10)</f>
        <v/>
      </c>
      <c r="AY263" s="176" t="str">
        <f>IF($B263="","",AW263*Air!$D$14*Air!$I$10)</f>
        <v/>
      </c>
      <c r="AZ263" s="62"/>
      <c r="BA263" s="250" t="str">
        <f t="shared" si="318"/>
        <v/>
      </c>
      <c r="BB263" s="128" t="str">
        <f t="shared" si="383"/>
        <v/>
      </c>
      <c r="BC263" s="31" t="str">
        <f t="shared" si="384"/>
        <v/>
      </c>
      <c r="BD263" s="251" t="str">
        <f>IF($B263="","",$AO263*ABS(BC263)/Air!$M$8)</f>
        <v/>
      </c>
      <c r="BE263" s="31" t="str">
        <f t="shared" si="319"/>
        <v/>
      </c>
      <c r="BF263" s="251" t="str">
        <f>IF($B263="","",$AO263*ABS($AF263-BC263)/Air!$M$8)</f>
        <v/>
      </c>
      <c r="BG263" s="31" t="str">
        <f t="shared" si="320"/>
        <v/>
      </c>
      <c r="BH263" s="252" t="str">
        <f t="shared" si="321"/>
        <v/>
      </c>
      <c r="BI263" s="32" t="str">
        <f>IF($B263="","",(($AF263-BC263)/ABS($AF263-BC263))*Air!$D$14*BH263/2*(($AF263-BC263)^2)*$AI263*$C263)</f>
        <v/>
      </c>
      <c r="BJ263" s="32" t="str">
        <f>IF($B263="","",(-BC263/ABS(BC263))*Air!$D$14*BE263/8*(BC263^2)*$AM263*$C263)</f>
        <v/>
      </c>
      <c r="BK263" s="32" t="str">
        <f>IF($B263="","",$AK263*$C263*$E263*Air!$D$14*Air!$I$10)</f>
        <v/>
      </c>
      <c r="BL263" s="32" t="str">
        <f t="shared" si="385"/>
        <v/>
      </c>
      <c r="BM263" s="32" t="str">
        <f t="shared" si="322"/>
        <v/>
      </c>
      <c r="BN263" s="32" t="str">
        <f t="shared" si="386"/>
        <v/>
      </c>
      <c r="BO263" s="254" t="str">
        <f t="shared" si="323"/>
        <v/>
      </c>
      <c r="BP263" s="243"/>
      <c r="BQ263" s="243"/>
      <c r="BR263" s="32" t="str">
        <f t="shared" si="324"/>
        <v/>
      </c>
      <c r="BS263" s="243" t="str">
        <f t="shared" si="325"/>
        <v/>
      </c>
      <c r="BT263" s="243" t="str">
        <f>IF($B263="","",IF(BO263="out",-(BS263*$I263*(2*ABS(BR263)/Air!$D$14)^0.5),(BS263*$I263*(2*ABS(BR263)/Air!$C$14)^0.5)))</f>
        <v/>
      </c>
      <c r="BU263" s="32" t="str">
        <f t="shared" si="326"/>
        <v/>
      </c>
      <c r="BV263" s="217" t="str">
        <f t="shared" si="387"/>
        <v/>
      </c>
      <c r="BW263" s="31" t="str">
        <f t="shared" si="327"/>
        <v/>
      </c>
      <c r="BX263" s="251" t="str">
        <f>IF($B263="","",$AO263*ABS(BW263)/Air!$M$8)</f>
        <v/>
      </c>
      <c r="BY263" s="31" t="str">
        <f t="shared" si="328"/>
        <v/>
      </c>
      <c r="BZ263" s="251" t="str">
        <f>IF($B263="","",$AO263*ABS($AF263-BW263)/Air!$M$8)</f>
        <v/>
      </c>
      <c r="CA263" s="31" t="str">
        <f t="shared" si="329"/>
        <v/>
      </c>
      <c r="CB263" s="31" t="str">
        <f t="shared" si="330"/>
        <v/>
      </c>
      <c r="CC263" s="32" t="str">
        <f>IF($B263="","",(($AF263-BW263)/ABS($AF263-BW263))*Air!$D$14*CB263/2*(($AF263-BW263)^2)*$AI263*$C263)</f>
        <v/>
      </c>
      <c r="CD263" s="32" t="str">
        <f>IF($B263="","",(-BW263/ABS(BW263))*Air!$D$14*BY263/8*(BW263^2)*$AM263*$C263)</f>
        <v/>
      </c>
      <c r="CE263" s="32" t="str">
        <f>IF($B263="","",$AK263*$C263*$E263*Air!$D$14*Air!$I$10)</f>
        <v/>
      </c>
      <c r="CF263" s="32" t="str">
        <f t="shared" si="388"/>
        <v/>
      </c>
      <c r="CG263" s="32" t="str">
        <f t="shared" si="331"/>
        <v/>
      </c>
      <c r="CH263" s="32" t="str">
        <f t="shared" si="389"/>
        <v/>
      </c>
      <c r="CI263" s="254" t="str">
        <f t="shared" si="332"/>
        <v/>
      </c>
      <c r="CJ263" s="243"/>
      <c r="CK263" s="243"/>
      <c r="CL263" s="32" t="str">
        <f t="shared" si="333"/>
        <v/>
      </c>
      <c r="CM263" s="243" t="str">
        <f t="shared" si="334"/>
        <v/>
      </c>
      <c r="CN263" s="243" t="str">
        <f>IF($B263="","",IF(CI263="out",-(CM263*$I263*(2*ABS(CL263)/Air!$D$14)^0.5),(CM263*$I263*(2*ABS(CL263)/Air!$C$14)^0.5)))</f>
        <v/>
      </c>
      <c r="CO263" s="32" t="str">
        <f t="shared" si="335"/>
        <v/>
      </c>
      <c r="CP263" s="217" t="str">
        <f t="shared" si="390"/>
        <v/>
      </c>
      <c r="CQ263" s="31" t="str">
        <f t="shared" si="336"/>
        <v/>
      </c>
      <c r="CR263" s="251" t="str">
        <f>IF($B263="","",$AO263*ABS(CQ263)/Air!$M$8)</f>
        <v/>
      </c>
      <c r="CS263" s="31" t="str">
        <f t="shared" si="337"/>
        <v/>
      </c>
      <c r="CT263" s="251" t="str">
        <f>IF($B263="","",$AO263*ABS($AF263-CQ263)/Air!$M$8)</f>
        <v/>
      </c>
      <c r="CU263" s="31" t="str">
        <f t="shared" si="338"/>
        <v/>
      </c>
      <c r="CV263" s="31" t="str">
        <f t="shared" si="339"/>
        <v/>
      </c>
      <c r="CW263" s="32" t="str">
        <f>IF($B263="","",(($AF263-CQ263)/ABS($AF263-CQ263))*Air!$D$14*CV263/2*(($AF263-CQ263)^2)*$AI263*$C263)</f>
        <v/>
      </c>
      <c r="CX263" s="32" t="str">
        <f>IF($B263="","",(-CQ263/ABS(CQ263))*Air!$D$14*CS263/8*(CQ263^2)*$AM263*$C263)</f>
        <v/>
      </c>
      <c r="CY263" s="32" t="str">
        <f>IF($B263="","",$AK263*$C263*$E263*Air!$D$14*Air!$I$10)</f>
        <v/>
      </c>
      <c r="CZ263" s="32" t="str">
        <f t="shared" si="391"/>
        <v/>
      </c>
      <c r="DA263" s="32" t="str">
        <f t="shared" si="340"/>
        <v/>
      </c>
      <c r="DB263" s="32" t="str">
        <f t="shared" si="392"/>
        <v/>
      </c>
      <c r="DC263" s="254" t="str">
        <f t="shared" si="341"/>
        <v/>
      </c>
      <c r="DD263" s="243"/>
      <c r="DE263" s="243"/>
      <c r="DF263" s="32" t="str">
        <f t="shared" si="342"/>
        <v/>
      </c>
      <c r="DG263" s="243" t="str">
        <f t="shared" si="343"/>
        <v/>
      </c>
      <c r="DH263" s="243" t="str">
        <f>IF($B263="","",IF(DC263="out",-(DG263*$I263*(2*ABS(DF263)/Air!$D$14)^0.5),(DG263*$I263*(2*ABS(DF263)/Air!$C$14)^0.5)))</f>
        <v/>
      </c>
      <c r="DI263" s="32" t="str">
        <f t="shared" si="344"/>
        <v/>
      </c>
      <c r="DJ263" s="217" t="str">
        <f t="shared" si="393"/>
        <v/>
      </c>
      <c r="DK263" s="31" t="str">
        <f t="shared" si="345"/>
        <v/>
      </c>
      <c r="DL263" s="251" t="str">
        <f>IF($B263="","",$AO263*ABS(DK263)/Air!$M$8)</f>
        <v/>
      </c>
      <c r="DM263" s="31" t="str">
        <f t="shared" si="346"/>
        <v/>
      </c>
      <c r="DN263" s="251" t="str">
        <f>IF($B263="","",$AO263*ABS($AF263-DK263)/Air!$M$8)</f>
        <v/>
      </c>
      <c r="DO263" s="31" t="str">
        <f t="shared" si="347"/>
        <v/>
      </c>
      <c r="DP263" s="31" t="str">
        <f t="shared" si="348"/>
        <v/>
      </c>
      <c r="DQ263" s="32" t="str">
        <f>IF($B263="","",(($AF263-DK263)/ABS($AF263-DK263))*Air!$D$14*DP263/2*(($AF263-DK263)^2)*$AI263*$C263)</f>
        <v/>
      </c>
      <c r="DR263" s="32" t="str">
        <f>IF($B263="","",(-DK263/ABS(DK263))*Air!$D$14*DM263/8*(DK263^2)*$AM263*$C263)</f>
        <v/>
      </c>
      <c r="DS263" s="32" t="str">
        <f>IF($B263="","",$AK263*$C263*$E263*Air!$D$14*Air!$I$10)</f>
        <v/>
      </c>
      <c r="DT263" s="32" t="str">
        <f t="shared" si="394"/>
        <v/>
      </c>
      <c r="DU263" s="32" t="str">
        <f t="shared" si="349"/>
        <v/>
      </c>
      <c r="DV263" s="32" t="str">
        <f t="shared" si="395"/>
        <v/>
      </c>
      <c r="DW263" s="254" t="str">
        <f t="shared" si="350"/>
        <v/>
      </c>
      <c r="DX263" s="243"/>
      <c r="DY263" s="243"/>
      <c r="DZ263" s="32" t="str">
        <f t="shared" si="351"/>
        <v/>
      </c>
      <c r="EA263" s="243" t="str">
        <f t="shared" si="352"/>
        <v/>
      </c>
      <c r="EB263" s="243" t="str">
        <f>IF($B263="","",IF(DW263="out",-(EA263*$I263*(2*ABS(DZ263)/Air!$D$14)^0.5),(EA263*$I263*(2*ABS(DZ263)/Air!$C$14)^0.5)))</f>
        <v/>
      </c>
      <c r="EC263" s="32" t="str">
        <f t="shared" si="353"/>
        <v/>
      </c>
      <c r="ED263" s="217" t="str">
        <f t="shared" si="396"/>
        <v/>
      </c>
      <c r="EE263" s="31" t="str">
        <f t="shared" si="354"/>
        <v/>
      </c>
      <c r="EF263" s="251" t="str">
        <f>IF($B263="","",$AO263*ABS(EE263)/Air!$M$8)</f>
        <v/>
      </c>
      <c r="EG263" s="31" t="str">
        <f t="shared" si="355"/>
        <v/>
      </c>
      <c r="EH263" s="251" t="str">
        <f>IF($B263="","",$AO263*ABS($AF263-EE263)/Air!$M$8)</f>
        <v/>
      </c>
      <c r="EI263" s="31" t="str">
        <f t="shared" si="356"/>
        <v/>
      </c>
      <c r="EJ263" s="31" t="str">
        <f t="shared" si="357"/>
        <v/>
      </c>
      <c r="EK263" s="32" t="str">
        <f>IF($B263="","",(($AF263-EE263)/ABS($AF263-EE263))*Air!$D$14*EJ263/2*(($AF263-EE263)^2)*$AI263*$C263)</f>
        <v/>
      </c>
      <c r="EL263" s="32" t="str">
        <f>IF($B263="","",(-EE263/ABS(EE263))*Air!$D$14*EG263/8*(EE263^2)*$AM263*$C263)</f>
        <v/>
      </c>
      <c r="EM263" s="32" t="str">
        <f>IF($B263="","",$AK263*$C263*$E263*Air!$D$14*Air!$I$10)</f>
        <v/>
      </c>
      <c r="EN263" s="32" t="str">
        <f t="shared" si="397"/>
        <v/>
      </c>
      <c r="EO263" s="32" t="str">
        <f t="shared" si="358"/>
        <v/>
      </c>
      <c r="EP263" s="32" t="str">
        <f t="shared" si="398"/>
        <v/>
      </c>
      <c r="EQ263" s="254" t="str">
        <f t="shared" si="359"/>
        <v/>
      </c>
      <c r="ER263" s="243"/>
      <c r="ES263" s="243"/>
      <c r="ET263" s="32" t="str">
        <f t="shared" si="360"/>
        <v/>
      </c>
      <c r="EU263" s="243" t="str">
        <f t="shared" si="361"/>
        <v/>
      </c>
      <c r="EV263" s="243" t="str">
        <f>IF($B263="","",IF(EQ263="out",-(EU263*$I263*(2*ABS(ET263)/Air!$D$14)^0.5),(EU263*$I263*(2*ABS(ET263)/Air!$C$14)^0.5)))</f>
        <v/>
      </c>
      <c r="EW263" s="32" t="str">
        <f t="shared" si="362"/>
        <v/>
      </c>
      <c r="EX263" s="259" t="str">
        <f t="shared" si="399"/>
        <v/>
      </c>
    </row>
    <row r="264" spans="1:154" customFormat="1" x14ac:dyDescent="0.2">
      <c r="A264" s="61"/>
      <c r="B264" s="247"/>
      <c r="C264" s="247"/>
      <c r="D264" s="247"/>
      <c r="E264" s="247"/>
      <c r="F264" s="247"/>
      <c r="G264" s="239"/>
      <c r="H264" s="239"/>
      <c r="I264" s="239"/>
      <c r="J264" s="239"/>
      <c r="K264" s="239"/>
      <c r="L264" s="62"/>
      <c r="M264" s="247"/>
      <c r="N264" s="247"/>
      <c r="O264" s="63"/>
      <c r="P264" s="92" t="str">
        <f t="shared" si="363"/>
        <v/>
      </c>
      <c r="Q264" s="93" t="str">
        <f t="shared" si="316"/>
        <v/>
      </c>
      <c r="R264" s="99" t="str">
        <f t="shared" si="364"/>
        <v/>
      </c>
      <c r="S264" s="100" t="str">
        <f t="shared" si="365"/>
        <v/>
      </c>
      <c r="T264" s="95" t="str">
        <f t="shared" si="366"/>
        <v/>
      </c>
      <c r="U264" s="231"/>
      <c r="V264" s="124" t="str">
        <f t="shared" si="367"/>
        <v/>
      </c>
      <c r="W264" s="125" t="str">
        <f t="shared" si="311"/>
        <v/>
      </c>
      <c r="X264" s="126" t="str">
        <f t="shared" si="368"/>
        <v/>
      </c>
      <c r="Y264" s="126" t="str">
        <f>IF($B264="","",VLOOKUP(X264,Depth!$A$4:$B$1004,2,1))</f>
        <v/>
      </c>
      <c r="Z264" s="127" t="str">
        <f t="shared" si="312"/>
        <v/>
      </c>
      <c r="AA264" s="128" t="str">
        <f t="shared" si="313"/>
        <v/>
      </c>
      <c r="AB264" s="129" t="str">
        <f t="shared" si="369"/>
        <v/>
      </c>
      <c r="AC264" s="129" t="str">
        <f t="shared" si="314"/>
        <v/>
      </c>
      <c r="AD264" s="31" t="str">
        <f t="shared" si="370"/>
        <v/>
      </c>
      <c r="AE264" s="128" t="str">
        <f t="shared" si="371"/>
        <v/>
      </c>
      <c r="AF264" s="130" t="str">
        <f t="shared" si="372"/>
        <v/>
      </c>
      <c r="AG264" s="122" t="str">
        <f t="shared" si="373"/>
        <v/>
      </c>
      <c r="AH264" s="131" t="str">
        <f t="shared" si="315"/>
        <v/>
      </c>
      <c r="AI264" s="132" t="str">
        <f t="shared" si="374"/>
        <v/>
      </c>
      <c r="AJ264" s="128"/>
      <c r="AK264" s="159" t="str">
        <f t="shared" si="375"/>
        <v/>
      </c>
      <c r="AL264" s="128" t="str">
        <f t="shared" si="376"/>
        <v/>
      </c>
      <c r="AM264" s="128" t="str">
        <f t="shared" si="377"/>
        <v/>
      </c>
      <c r="AN264" s="128" t="str">
        <f t="shared" si="378"/>
        <v/>
      </c>
      <c r="AO264" s="128" t="str">
        <f t="shared" si="317"/>
        <v/>
      </c>
      <c r="AP264" s="160" t="str">
        <f t="shared" si="379"/>
        <v/>
      </c>
      <c r="AQ264" s="31"/>
      <c r="AR264" s="174" t="str">
        <f>IF($B264="","",Air!$C$17*((J264-K264)/10)^Air!$C$28)</f>
        <v/>
      </c>
      <c r="AS264" s="36" t="str">
        <f>IF($B264="","",IF(E$8=B264,E$7,Air!$C$14/2*AR264^2))</f>
        <v/>
      </c>
      <c r="AT264" s="32" t="str">
        <f t="shared" si="380"/>
        <v/>
      </c>
      <c r="AU264" s="32" t="str">
        <f t="shared" si="381"/>
        <v/>
      </c>
      <c r="AV264" s="32" t="str">
        <f>IF($B264="","",Air!$I$11-AU264*Air!$C$14*Air!$I$10-AS264)</f>
        <v/>
      </c>
      <c r="AW264" s="175" t="str">
        <f t="shared" si="382"/>
        <v/>
      </c>
      <c r="AX264" s="175" t="str">
        <f>IF($B264="","",AW264*Air!$C$14*Air!$I$10)</f>
        <v/>
      </c>
      <c r="AY264" s="176" t="str">
        <f>IF($B264="","",AW264*Air!$D$14*Air!$I$10)</f>
        <v/>
      </c>
      <c r="AZ264" s="62"/>
      <c r="BA264" s="250" t="str">
        <f t="shared" si="318"/>
        <v/>
      </c>
      <c r="BB264" s="128" t="str">
        <f t="shared" si="383"/>
        <v/>
      </c>
      <c r="BC264" s="31" t="str">
        <f t="shared" si="384"/>
        <v/>
      </c>
      <c r="BD264" s="251" t="str">
        <f>IF($B264="","",$AO264*ABS(BC264)/Air!$M$8)</f>
        <v/>
      </c>
      <c r="BE264" s="31" t="str">
        <f t="shared" si="319"/>
        <v/>
      </c>
      <c r="BF264" s="251" t="str">
        <f>IF($B264="","",$AO264*ABS($AF264-BC264)/Air!$M$8)</f>
        <v/>
      </c>
      <c r="BG264" s="31" t="str">
        <f t="shared" si="320"/>
        <v/>
      </c>
      <c r="BH264" s="252" t="str">
        <f t="shared" si="321"/>
        <v/>
      </c>
      <c r="BI264" s="32" t="str">
        <f>IF($B264="","",(($AF264-BC264)/ABS($AF264-BC264))*Air!$D$14*BH264/2*(($AF264-BC264)^2)*$AI264*$C264)</f>
        <v/>
      </c>
      <c r="BJ264" s="32" t="str">
        <f>IF($B264="","",(-BC264/ABS(BC264))*Air!$D$14*BE264/8*(BC264^2)*$AM264*$C264)</f>
        <v/>
      </c>
      <c r="BK264" s="32" t="str">
        <f>IF($B264="","",$AK264*$C264*$E264*Air!$D$14*Air!$I$10)</f>
        <v/>
      </c>
      <c r="BL264" s="32" t="str">
        <f t="shared" si="385"/>
        <v/>
      </c>
      <c r="BM264" s="32" t="str">
        <f t="shared" si="322"/>
        <v/>
      </c>
      <c r="BN264" s="32" t="str">
        <f t="shared" si="386"/>
        <v/>
      </c>
      <c r="BO264" s="254" t="str">
        <f t="shared" si="323"/>
        <v/>
      </c>
      <c r="BP264" s="243"/>
      <c r="BQ264" s="243"/>
      <c r="BR264" s="32" t="str">
        <f t="shared" si="324"/>
        <v/>
      </c>
      <c r="BS264" s="243" t="str">
        <f t="shared" si="325"/>
        <v/>
      </c>
      <c r="BT264" s="243" t="str">
        <f>IF($B264="","",IF(BO264="out",-(BS264*$I264*(2*ABS(BR264)/Air!$D$14)^0.5),(BS264*$I264*(2*ABS(BR264)/Air!$C$14)^0.5)))</f>
        <v/>
      </c>
      <c r="BU264" s="32" t="str">
        <f t="shared" si="326"/>
        <v/>
      </c>
      <c r="BV264" s="217" t="str">
        <f t="shared" si="387"/>
        <v/>
      </c>
      <c r="BW264" s="31" t="str">
        <f t="shared" si="327"/>
        <v/>
      </c>
      <c r="BX264" s="251" t="str">
        <f>IF($B264="","",$AO264*ABS(BW264)/Air!$M$8)</f>
        <v/>
      </c>
      <c r="BY264" s="31" t="str">
        <f t="shared" si="328"/>
        <v/>
      </c>
      <c r="BZ264" s="251" t="str">
        <f>IF($B264="","",$AO264*ABS($AF264-BW264)/Air!$M$8)</f>
        <v/>
      </c>
      <c r="CA264" s="31" t="str">
        <f t="shared" si="329"/>
        <v/>
      </c>
      <c r="CB264" s="31" t="str">
        <f t="shared" si="330"/>
        <v/>
      </c>
      <c r="CC264" s="32" t="str">
        <f>IF($B264="","",(($AF264-BW264)/ABS($AF264-BW264))*Air!$D$14*CB264/2*(($AF264-BW264)^2)*$AI264*$C264)</f>
        <v/>
      </c>
      <c r="CD264" s="32" t="str">
        <f>IF($B264="","",(-BW264/ABS(BW264))*Air!$D$14*BY264/8*(BW264^2)*$AM264*$C264)</f>
        <v/>
      </c>
      <c r="CE264" s="32" t="str">
        <f>IF($B264="","",$AK264*$C264*$E264*Air!$D$14*Air!$I$10)</f>
        <v/>
      </c>
      <c r="CF264" s="32" t="str">
        <f t="shared" si="388"/>
        <v/>
      </c>
      <c r="CG264" s="32" t="str">
        <f t="shared" si="331"/>
        <v/>
      </c>
      <c r="CH264" s="32" t="str">
        <f t="shared" si="389"/>
        <v/>
      </c>
      <c r="CI264" s="254" t="str">
        <f t="shared" si="332"/>
        <v/>
      </c>
      <c r="CJ264" s="243"/>
      <c r="CK264" s="243"/>
      <c r="CL264" s="32" t="str">
        <f t="shared" si="333"/>
        <v/>
      </c>
      <c r="CM264" s="243" t="str">
        <f t="shared" si="334"/>
        <v/>
      </c>
      <c r="CN264" s="243" t="str">
        <f>IF($B264="","",IF(CI264="out",-(CM264*$I264*(2*ABS(CL264)/Air!$D$14)^0.5),(CM264*$I264*(2*ABS(CL264)/Air!$C$14)^0.5)))</f>
        <v/>
      </c>
      <c r="CO264" s="32" t="str">
        <f t="shared" si="335"/>
        <v/>
      </c>
      <c r="CP264" s="217" t="str">
        <f t="shared" si="390"/>
        <v/>
      </c>
      <c r="CQ264" s="31" t="str">
        <f t="shared" si="336"/>
        <v/>
      </c>
      <c r="CR264" s="251" t="str">
        <f>IF($B264="","",$AO264*ABS(CQ264)/Air!$M$8)</f>
        <v/>
      </c>
      <c r="CS264" s="31" t="str">
        <f t="shared" si="337"/>
        <v/>
      </c>
      <c r="CT264" s="251" t="str">
        <f>IF($B264="","",$AO264*ABS($AF264-CQ264)/Air!$M$8)</f>
        <v/>
      </c>
      <c r="CU264" s="31" t="str">
        <f t="shared" si="338"/>
        <v/>
      </c>
      <c r="CV264" s="31" t="str">
        <f t="shared" si="339"/>
        <v/>
      </c>
      <c r="CW264" s="32" t="str">
        <f>IF($B264="","",(($AF264-CQ264)/ABS($AF264-CQ264))*Air!$D$14*CV264/2*(($AF264-CQ264)^2)*$AI264*$C264)</f>
        <v/>
      </c>
      <c r="CX264" s="32" t="str">
        <f>IF($B264="","",(-CQ264/ABS(CQ264))*Air!$D$14*CS264/8*(CQ264^2)*$AM264*$C264)</f>
        <v/>
      </c>
      <c r="CY264" s="32" t="str">
        <f>IF($B264="","",$AK264*$C264*$E264*Air!$D$14*Air!$I$10)</f>
        <v/>
      </c>
      <c r="CZ264" s="32" t="str">
        <f t="shared" si="391"/>
        <v/>
      </c>
      <c r="DA264" s="32" t="str">
        <f t="shared" si="340"/>
        <v/>
      </c>
      <c r="DB264" s="32" t="str">
        <f t="shared" si="392"/>
        <v/>
      </c>
      <c r="DC264" s="254" t="str">
        <f t="shared" si="341"/>
        <v/>
      </c>
      <c r="DD264" s="243"/>
      <c r="DE264" s="243"/>
      <c r="DF264" s="32" t="str">
        <f t="shared" si="342"/>
        <v/>
      </c>
      <c r="DG264" s="243" t="str">
        <f t="shared" si="343"/>
        <v/>
      </c>
      <c r="DH264" s="243" t="str">
        <f>IF($B264="","",IF(DC264="out",-(DG264*$I264*(2*ABS(DF264)/Air!$D$14)^0.5),(DG264*$I264*(2*ABS(DF264)/Air!$C$14)^0.5)))</f>
        <v/>
      </c>
      <c r="DI264" s="32" t="str">
        <f t="shared" si="344"/>
        <v/>
      </c>
      <c r="DJ264" s="217" t="str">
        <f t="shared" si="393"/>
        <v/>
      </c>
      <c r="DK264" s="31" t="str">
        <f t="shared" si="345"/>
        <v/>
      </c>
      <c r="DL264" s="251" t="str">
        <f>IF($B264="","",$AO264*ABS(DK264)/Air!$M$8)</f>
        <v/>
      </c>
      <c r="DM264" s="31" t="str">
        <f t="shared" si="346"/>
        <v/>
      </c>
      <c r="DN264" s="251" t="str">
        <f>IF($B264="","",$AO264*ABS($AF264-DK264)/Air!$M$8)</f>
        <v/>
      </c>
      <c r="DO264" s="31" t="str">
        <f t="shared" si="347"/>
        <v/>
      </c>
      <c r="DP264" s="31" t="str">
        <f t="shared" si="348"/>
        <v/>
      </c>
      <c r="DQ264" s="32" t="str">
        <f>IF($B264="","",(($AF264-DK264)/ABS($AF264-DK264))*Air!$D$14*DP264/2*(($AF264-DK264)^2)*$AI264*$C264)</f>
        <v/>
      </c>
      <c r="DR264" s="32" t="str">
        <f>IF($B264="","",(-DK264/ABS(DK264))*Air!$D$14*DM264/8*(DK264^2)*$AM264*$C264)</f>
        <v/>
      </c>
      <c r="DS264" s="32" t="str">
        <f>IF($B264="","",$AK264*$C264*$E264*Air!$D$14*Air!$I$10)</f>
        <v/>
      </c>
      <c r="DT264" s="32" t="str">
        <f t="shared" si="394"/>
        <v/>
      </c>
      <c r="DU264" s="32" t="str">
        <f t="shared" si="349"/>
        <v/>
      </c>
      <c r="DV264" s="32" t="str">
        <f t="shared" si="395"/>
        <v/>
      </c>
      <c r="DW264" s="254" t="str">
        <f t="shared" si="350"/>
        <v/>
      </c>
      <c r="DX264" s="243"/>
      <c r="DY264" s="243"/>
      <c r="DZ264" s="32" t="str">
        <f t="shared" si="351"/>
        <v/>
      </c>
      <c r="EA264" s="243" t="str">
        <f t="shared" si="352"/>
        <v/>
      </c>
      <c r="EB264" s="243" t="str">
        <f>IF($B264="","",IF(DW264="out",-(EA264*$I264*(2*ABS(DZ264)/Air!$D$14)^0.5),(EA264*$I264*(2*ABS(DZ264)/Air!$C$14)^0.5)))</f>
        <v/>
      </c>
      <c r="EC264" s="32" t="str">
        <f t="shared" si="353"/>
        <v/>
      </c>
      <c r="ED264" s="217" t="str">
        <f t="shared" si="396"/>
        <v/>
      </c>
      <c r="EE264" s="31" t="str">
        <f t="shared" si="354"/>
        <v/>
      </c>
      <c r="EF264" s="251" t="str">
        <f>IF($B264="","",$AO264*ABS(EE264)/Air!$M$8)</f>
        <v/>
      </c>
      <c r="EG264" s="31" t="str">
        <f t="shared" si="355"/>
        <v/>
      </c>
      <c r="EH264" s="251" t="str">
        <f>IF($B264="","",$AO264*ABS($AF264-EE264)/Air!$M$8)</f>
        <v/>
      </c>
      <c r="EI264" s="31" t="str">
        <f t="shared" si="356"/>
        <v/>
      </c>
      <c r="EJ264" s="31" t="str">
        <f t="shared" si="357"/>
        <v/>
      </c>
      <c r="EK264" s="32" t="str">
        <f>IF($B264="","",(($AF264-EE264)/ABS($AF264-EE264))*Air!$D$14*EJ264/2*(($AF264-EE264)^2)*$AI264*$C264)</f>
        <v/>
      </c>
      <c r="EL264" s="32" t="str">
        <f>IF($B264="","",(-EE264/ABS(EE264))*Air!$D$14*EG264/8*(EE264^2)*$AM264*$C264)</f>
        <v/>
      </c>
      <c r="EM264" s="32" t="str">
        <f>IF($B264="","",$AK264*$C264*$E264*Air!$D$14*Air!$I$10)</f>
        <v/>
      </c>
      <c r="EN264" s="32" t="str">
        <f t="shared" si="397"/>
        <v/>
      </c>
      <c r="EO264" s="32" t="str">
        <f t="shared" si="358"/>
        <v/>
      </c>
      <c r="EP264" s="32" t="str">
        <f t="shared" si="398"/>
        <v/>
      </c>
      <c r="EQ264" s="254" t="str">
        <f t="shared" si="359"/>
        <v/>
      </c>
      <c r="ER264" s="243"/>
      <c r="ES264" s="243"/>
      <c r="ET264" s="32" t="str">
        <f t="shared" si="360"/>
        <v/>
      </c>
      <c r="EU264" s="243" t="str">
        <f t="shared" si="361"/>
        <v/>
      </c>
      <c r="EV264" s="243" t="str">
        <f>IF($B264="","",IF(EQ264="out",-(EU264*$I264*(2*ABS(ET264)/Air!$D$14)^0.5),(EU264*$I264*(2*ABS(ET264)/Air!$C$14)^0.5)))</f>
        <v/>
      </c>
      <c r="EW264" s="32" t="str">
        <f t="shared" si="362"/>
        <v/>
      </c>
      <c r="EX264" s="259" t="str">
        <f t="shared" si="399"/>
        <v/>
      </c>
    </row>
    <row r="265" spans="1:154" customFormat="1" x14ac:dyDescent="0.2">
      <c r="A265" s="61"/>
      <c r="B265" s="247"/>
      <c r="C265" s="247"/>
      <c r="D265" s="247"/>
      <c r="E265" s="247"/>
      <c r="F265" s="247"/>
      <c r="G265" s="239"/>
      <c r="H265" s="239"/>
      <c r="I265" s="239"/>
      <c r="J265" s="239"/>
      <c r="K265" s="239"/>
      <c r="L265" s="62"/>
      <c r="M265" s="247"/>
      <c r="N265" s="247"/>
      <c r="O265" s="63"/>
      <c r="P265" s="92" t="str">
        <f t="shared" si="363"/>
        <v/>
      </c>
      <c r="Q265" s="93" t="str">
        <f t="shared" si="316"/>
        <v/>
      </c>
      <c r="R265" s="99" t="str">
        <f t="shared" si="364"/>
        <v/>
      </c>
      <c r="S265" s="100" t="str">
        <f t="shared" si="365"/>
        <v/>
      </c>
      <c r="T265" s="95" t="str">
        <f t="shared" si="366"/>
        <v/>
      </c>
      <c r="U265" s="231"/>
      <c r="V265" s="124" t="str">
        <f t="shared" si="367"/>
        <v/>
      </c>
      <c r="W265" s="125" t="str">
        <f t="shared" si="311"/>
        <v/>
      </c>
      <c r="X265" s="126" t="str">
        <f t="shared" si="368"/>
        <v/>
      </c>
      <c r="Y265" s="126" t="str">
        <f>IF($B265="","",VLOOKUP(X265,Depth!$A$4:$B$1004,2,1))</f>
        <v/>
      </c>
      <c r="Z265" s="127" t="str">
        <f t="shared" si="312"/>
        <v/>
      </c>
      <c r="AA265" s="128" t="str">
        <f t="shared" si="313"/>
        <v/>
      </c>
      <c r="AB265" s="129" t="str">
        <f t="shared" si="369"/>
        <v/>
      </c>
      <c r="AC265" s="129" t="str">
        <f t="shared" si="314"/>
        <v/>
      </c>
      <c r="AD265" s="31" t="str">
        <f t="shared" si="370"/>
        <v/>
      </c>
      <c r="AE265" s="128" t="str">
        <f t="shared" si="371"/>
        <v/>
      </c>
      <c r="AF265" s="130" t="str">
        <f t="shared" si="372"/>
        <v/>
      </c>
      <c r="AG265" s="122" t="str">
        <f t="shared" si="373"/>
        <v/>
      </c>
      <c r="AH265" s="131" t="str">
        <f t="shared" si="315"/>
        <v/>
      </c>
      <c r="AI265" s="132" t="str">
        <f t="shared" si="374"/>
        <v/>
      </c>
      <c r="AJ265" s="128"/>
      <c r="AK265" s="159" t="str">
        <f t="shared" si="375"/>
        <v/>
      </c>
      <c r="AL265" s="128" t="str">
        <f t="shared" si="376"/>
        <v/>
      </c>
      <c r="AM265" s="128" t="str">
        <f t="shared" si="377"/>
        <v/>
      </c>
      <c r="AN265" s="128" t="str">
        <f t="shared" si="378"/>
        <v/>
      </c>
      <c r="AO265" s="128" t="str">
        <f t="shared" si="317"/>
        <v/>
      </c>
      <c r="AP265" s="160" t="str">
        <f t="shared" si="379"/>
        <v/>
      </c>
      <c r="AQ265" s="31"/>
      <c r="AR265" s="174" t="str">
        <f>IF($B265="","",Air!$C$17*((J265-K265)/10)^Air!$C$28)</f>
        <v/>
      </c>
      <c r="AS265" s="36" t="str">
        <f>IF($B265="","",IF(E$8=B265,E$7,Air!$C$14/2*AR265^2))</f>
        <v/>
      </c>
      <c r="AT265" s="32" t="str">
        <f t="shared" si="380"/>
        <v/>
      </c>
      <c r="AU265" s="32" t="str">
        <f t="shared" si="381"/>
        <v/>
      </c>
      <c r="AV265" s="32" t="str">
        <f>IF($B265="","",Air!$I$11-AU265*Air!$C$14*Air!$I$10-AS265)</f>
        <v/>
      </c>
      <c r="AW265" s="175" t="str">
        <f t="shared" si="382"/>
        <v/>
      </c>
      <c r="AX265" s="175" t="str">
        <f>IF($B265="","",AW265*Air!$C$14*Air!$I$10)</f>
        <v/>
      </c>
      <c r="AY265" s="176" t="str">
        <f>IF($B265="","",AW265*Air!$D$14*Air!$I$10)</f>
        <v/>
      </c>
      <c r="AZ265" s="62"/>
      <c r="BA265" s="250" t="str">
        <f t="shared" si="318"/>
        <v/>
      </c>
      <c r="BB265" s="128" t="str">
        <f t="shared" si="383"/>
        <v/>
      </c>
      <c r="BC265" s="31" t="str">
        <f t="shared" si="384"/>
        <v/>
      </c>
      <c r="BD265" s="251" t="str">
        <f>IF($B265="","",$AO265*ABS(BC265)/Air!$M$8)</f>
        <v/>
      </c>
      <c r="BE265" s="31" t="str">
        <f t="shared" si="319"/>
        <v/>
      </c>
      <c r="BF265" s="251" t="str">
        <f>IF($B265="","",$AO265*ABS($AF265-BC265)/Air!$M$8)</f>
        <v/>
      </c>
      <c r="BG265" s="31" t="str">
        <f t="shared" si="320"/>
        <v/>
      </c>
      <c r="BH265" s="252" t="str">
        <f t="shared" si="321"/>
        <v/>
      </c>
      <c r="BI265" s="32" t="str">
        <f>IF($B265="","",(($AF265-BC265)/ABS($AF265-BC265))*Air!$D$14*BH265/2*(($AF265-BC265)^2)*$AI265*$C265)</f>
        <v/>
      </c>
      <c r="BJ265" s="32" t="str">
        <f>IF($B265="","",(-BC265/ABS(BC265))*Air!$D$14*BE265/8*(BC265^2)*$AM265*$C265)</f>
        <v/>
      </c>
      <c r="BK265" s="32" t="str">
        <f>IF($B265="","",$AK265*$C265*$E265*Air!$D$14*Air!$I$10)</f>
        <v/>
      </c>
      <c r="BL265" s="32" t="str">
        <f t="shared" si="385"/>
        <v/>
      </c>
      <c r="BM265" s="32" t="str">
        <f t="shared" si="322"/>
        <v/>
      </c>
      <c r="BN265" s="32" t="str">
        <f t="shared" si="386"/>
        <v/>
      </c>
      <c r="BO265" s="254" t="str">
        <f t="shared" si="323"/>
        <v/>
      </c>
      <c r="BP265" s="243"/>
      <c r="BQ265" s="243"/>
      <c r="BR265" s="32" t="str">
        <f t="shared" si="324"/>
        <v/>
      </c>
      <c r="BS265" s="243" t="str">
        <f t="shared" si="325"/>
        <v/>
      </c>
      <c r="BT265" s="243" t="str">
        <f>IF($B265="","",IF(BO265="out",-(BS265*$I265*(2*ABS(BR265)/Air!$D$14)^0.5),(BS265*$I265*(2*ABS(BR265)/Air!$C$14)^0.5)))</f>
        <v/>
      </c>
      <c r="BU265" s="32" t="str">
        <f t="shared" si="326"/>
        <v/>
      </c>
      <c r="BV265" s="217" t="str">
        <f t="shared" si="387"/>
        <v/>
      </c>
      <c r="BW265" s="31" t="str">
        <f t="shared" si="327"/>
        <v/>
      </c>
      <c r="BX265" s="251" t="str">
        <f>IF($B265="","",$AO265*ABS(BW265)/Air!$M$8)</f>
        <v/>
      </c>
      <c r="BY265" s="31" t="str">
        <f t="shared" si="328"/>
        <v/>
      </c>
      <c r="BZ265" s="251" t="str">
        <f>IF($B265="","",$AO265*ABS($AF265-BW265)/Air!$M$8)</f>
        <v/>
      </c>
      <c r="CA265" s="31" t="str">
        <f t="shared" si="329"/>
        <v/>
      </c>
      <c r="CB265" s="31" t="str">
        <f t="shared" si="330"/>
        <v/>
      </c>
      <c r="CC265" s="32" t="str">
        <f>IF($B265="","",(($AF265-BW265)/ABS($AF265-BW265))*Air!$D$14*CB265/2*(($AF265-BW265)^2)*$AI265*$C265)</f>
        <v/>
      </c>
      <c r="CD265" s="32" t="str">
        <f>IF($B265="","",(-BW265/ABS(BW265))*Air!$D$14*BY265/8*(BW265^2)*$AM265*$C265)</f>
        <v/>
      </c>
      <c r="CE265" s="32" t="str">
        <f>IF($B265="","",$AK265*$C265*$E265*Air!$D$14*Air!$I$10)</f>
        <v/>
      </c>
      <c r="CF265" s="32" t="str">
        <f t="shared" si="388"/>
        <v/>
      </c>
      <c r="CG265" s="32" t="str">
        <f t="shared" si="331"/>
        <v/>
      </c>
      <c r="CH265" s="32" t="str">
        <f t="shared" si="389"/>
        <v/>
      </c>
      <c r="CI265" s="254" t="str">
        <f t="shared" si="332"/>
        <v/>
      </c>
      <c r="CJ265" s="243"/>
      <c r="CK265" s="243"/>
      <c r="CL265" s="32" t="str">
        <f t="shared" si="333"/>
        <v/>
      </c>
      <c r="CM265" s="243" t="str">
        <f t="shared" si="334"/>
        <v/>
      </c>
      <c r="CN265" s="243" t="str">
        <f>IF($B265="","",IF(CI265="out",-(CM265*$I265*(2*ABS(CL265)/Air!$D$14)^0.5),(CM265*$I265*(2*ABS(CL265)/Air!$C$14)^0.5)))</f>
        <v/>
      </c>
      <c r="CO265" s="32" t="str">
        <f t="shared" si="335"/>
        <v/>
      </c>
      <c r="CP265" s="217" t="str">
        <f t="shared" si="390"/>
        <v/>
      </c>
      <c r="CQ265" s="31" t="str">
        <f t="shared" si="336"/>
        <v/>
      </c>
      <c r="CR265" s="251" t="str">
        <f>IF($B265="","",$AO265*ABS(CQ265)/Air!$M$8)</f>
        <v/>
      </c>
      <c r="CS265" s="31" t="str">
        <f t="shared" si="337"/>
        <v/>
      </c>
      <c r="CT265" s="251" t="str">
        <f>IF($B265="","",$AO265*ABS($AF265-CQ265)/Air!$M$8)</f>
        <v/>
      </c>
      <c r="CU265" s="31" t="str">
        <f t="shared" si="338"/>
        <v/>
      </c>
      <c r="CV265" s="31" t="str">
        <f t="shared" si="339"/>
        <v/>
      </c>
      <c r="CW265" s="32" t="str">
        <f>IF($B265="","",(($AF265-CQ265)/ABS($AF265-CQ265))*Air!$D$14*CV265/2*(($AF265-CQ265)^2)*$AI265*$C265)</f>
        <v/>
      </c>
      <c r="CX265" s="32" t="str">
        <f>IF($B265="","",(-CQ265/ABS(CQ265))*Air!$D$14*CS265/8*(CQ265^2)*$AM265*$C265)</f>
        <v/>
      </c>
      <c r="CY265" s="32" t="str">
        <f>IF($B265="","",$AK265*$C265*$E265*Air!$D$14*Air!$I$10)</f>
        <v/>
      </c>
      <c r="CZ265" s="32" t="str">
        <f t="shared" si="391"/>
        <v/>
      </c>
      <c r="DA265" s="32" t="str">
        <f t="shared" si="340"/>
        <v/>
      </c>
      <c r="DB265" s="32" t="str">
        <f t="shared" si="392"/>
        <v/>
      </c>
      <c r="DC265" s="254" t="str">
        <f t="shared" si="341"/>
        <v/>
      </c>
      <c r="DD265" s="243"/>
      <c r="DE265" s="243"/>
      <c r="DF265" s="32" t="str">
        <f t="shared" si="342"/>
        <v/>
      </c>
      <c r="DG265" s="243" t="str">
        <f t="shared" si="343"/>
        <v/>
      </c>
      <c r="DH265" s="243" t="str">
        <f>IF($B265="","",IF(DC265="out",-(DG265*$I265*(2*ABS(DF265)/Air!$D$14)^0.5),(DG265*$I265*(2*ABS(DF265)/Air!$C$14)^0.5)))</f>
        <v/>
      </c>
      <c r="DI265" s="32" t="str">
        <f t="shared" si="344"/>
        <v/>
      </c>
      <c r="DJ265" s="217" t="str">
        <f t="shared" si="393"/>
        <v/>
      </c>
      <c r="DK265" s="31" t="str">
        <f t="shared" si="345"/>
        <v/>
      </c>
      <c r="DL265" s="251" t="str">
        <f>IF($B265="","",$AO265*ABS(DK265)/Air!$M$8)</f>
        <v/>
      </c>
      <c r="DM265" s="31" t="str">
        <f t="shared" si="346"/>
        <v/>
      </c>
      <c r="DN265" s="251" t="str">
        <f>IF($B265="","",$AO265*ABS($AF265-DK265)/Air!$M$8)</f>
        <v/>
      </c>
      <c r="DO265" s="31" t="str">
        <f t="shared" si="347"/>
        <v/>
      </c>
      <c r="DP265" s="31" t="str">
        <f t="shared" si="348"/>
        <v/>
      </c>
      <c r="DQ265" s="32" t="str">
        <f>IF($B265="","",(($AF265-DK265)/ABS($AF265-DK265))*Air!$D$14*DP265/2*(($AF265-DK265)^2)*$AI265*$C265)</f>
        <v/>
      </c>
      <c r="DR265" s="32" t="str">
        <f>IF($B265="","",(-DK265/ABS(DK265))*Air!$D$14*DM265/8*(DK265^2)*$AM265*$C265)</f>
        <v/>
      </c>
      <c r="DS265" s="32" t="str">
        <f>IF($B265="","",$AK265*$C265*$E265*Air!$D$14*Air!$I$10)</f>
        <v/>
      </c>
      <c r="DT265" s="32" t="str">
        <f t="shared" si="394"/>
        <v/>
      </c>
      <c r="DU265" s="32" t="str">
        <f t="shared" si="349"/>
        <v/>
      </c>
      <c r="DV265" s="32" t="str">
        <f t="shared" si="395"/>
        <v/>
      </c>
      <c r="DW265" s="254" t="str">
        <f t="shared" si="350"/>
        <v/>
      </c>
      <c r="DX265" s="243"/>
      <c r="DY265" s="243"/>
      <c r="DZ265" s="32" t="str">
        <f t="shared" si="351"/>
        <v/>
      </c>
      <c r="EA265" s="243" t="str">
        <f t="shared" si="352"/>
        <v/>
      </c>
      <c r="EB265" s="243" t="str">
        <f>IF($B265="","",IF(DW265="out",-(EA265*$I265*(2*ABS(DZ265)/Air!$D$14)^0.5),(EA265*$I265*(2*ABS(DZ265)/Air!$C$14)^0.5)))</f>
        <v/>
      </c>
      <c r="EC265" s="32" t="str">
        <f t="shared" si="353"/>
        <v/>
      </c>
      <c r="ED265" s="217" t="str">
        <f t="shared" si="396"/>
        <v/>
      </c>
      <c r="EE265" s="31" t="str">
        <f t="shared" si="354"/>
        <v/>
      </c>
      <c r="EF265" s="251" t="str">
        <f>IF($B265="","",$AO265*ABS(EE265)/Air!$M$8)</f>
        <v/>
      </c>
      <c r="EG265" s="31" t="str">
        <f t="shared" si="355"/>
        <v/>
      </c>
      <c r="EH265" s="251" t="str">
        <f>IF($B265="","",$AO265*ABS($AF265-EE265)/Air!$M$8)</f>
        <v/>
      </c>
      <c r="EI265" s="31" t="str">
        <f t="shared" si="356"/>
        <v/>
      </c>
      <c r="EJ265" s="31" t="str">
        <f t="shared" si="357"/>
        <v/>
      </c>
      <c r="EK265" s="32" t="str">
        <f>IF($B265="","",(($AF265-EE265)/ABS($AF265-EE265))*Air!$D$14*EJ265/2*(($AF265-EE265)^2)*$AI265*$C265)</f>
        <v/>
      </c>
      <c r="EL265" s="32" t="str">
        <f>IF($B265="","",(-EE265/ABS(EE265))*Air!$D$14*EG265/8*(EE265^2)*$AM265*$C265)</f>
        <v/>
      </c>
      <c r="EM265" s="32" t="str">
        <f>IF($B265="","",$AK265*$C265*$E265*Air!$D$14*Air!$I$10)</f>
        <v/>
      </c>
      <c r="EN265" s="32" t="str">
        <f t="shared" si="397"/>
        <v/>
      </c>
      <c r="EO265" s="32" t="str">
        <f t="shared" si="358"/>
        <v/>
      </c>
      <c r="EP265" s="32" t="str">
        <f t="shared" si="398"/>
        <v/>
      </c>
      <c r="EQ265" s="254" t="str">
        <f t="shared" si="359"/>
        <v/>
      </c>
      <c r="ER265" s="243"/>
      <c r="ES265" s="243"/>
      <c r="ET265" s="32" t="str">
        <f t="shared" si="360"/>
        <v/>
      </c>
      <c r="EU265" s="243" t="str">
        <f t="shared" si="361"/>
        <v/>
      </c>
      <c r="EV265" s="243" t="str">
        <f>IF($B265="","",IF(EQ265="out",-(EU265*$I265*(2*ABS(ET265)/Air!$D$14)^0.5),(EU265*$I265*(2*ABS(ET265)/Air!$C$14)^0.5)))</f>
        <v/>
      </c>
      <c r="EW265" s="32" t="str">
        <f t="shared" si="362"/>
        <v/>
      </c>
      <c r="EX265" s="259" t="str">
        <f t="shared" si="399"/>
        <v/>
      </c>
    </row>
    <row r="266" spans="1:154" customFormat="1" x14ac:dyDescent="0.2">
      <c r="A266" s="61"/>
      <c r="B266" s="247"/>
      <c r="C266" s="247"/>
      <c r="D266" s="247"/>
      <c r="E266" s="247"/>
      <c r="F266" s="247"/>
      <c r="G266" s="239"/>
      <c r="H266" s="239"/>
      <c r="I266" s="239"/>
      <c r="J266" s="239"/>
      <c r="K266" s="239"/>
      <c r="L266" s="62"/>
      <c r="M266" s="247"/>
      <c r="N266" s="247"/>
      <c r="O266" s="63"/>
      <c r="P266" s="92" t="str">
        <f t="shared" si="363"/>
        <v/>
      </c>
      <c r="Q266" s="93" t="str">
        <f t="shared" si="316"/>
        <v/>
      </c>
      <c r="R266" s="99" t="str">
        <f t="shared" si="364"/>
        <v/>
      </c>
      <c r="S266" s="100" t="str">
        <f t="shared" si="365"/>
        <v/>
      </c>
      <c r="T266" s="95" t="str">
        <f t="shared" si="366"/>
        <v/>
      </c>
      <c r="U266" s="231"/>
      <c r="V266" s="124" t="str">
        <f t="shared" si="367"/>
        <v/>
      </c>
      <c r="W266" s="125" t="str">
        <f t="shared" si="311"/>
        <v/>
      </c>
      <c r="X266" s="126" t="str">
        <f t="shared" si="368"/>
        <v/>
      </c>
      <c r="Y266" s="126" t="str">
        <f>IF($B266="","",VLOOKUP(X266,Depth!$A$4:$B$1004,2,1))</f>
        <v/>
      </c>
      <c r="Z266" s="127" t="str">
        <f t="shared" si="312"/>
        <v/>
      </c>
      <c r="AA266" s="128" t="str">
        <f t="shared" si="313"/>
        <v/>
      </c>
      <c r="AB266" s="129" t="str">
        <f t="shared" si="369"/>
        <v/>
      </c>
      <c r="AC266" s="129" t="str">
        <f t="shared" si="314"/>
        <v/>
      </c>
      <c r="AD266" s="31" t="str">
        <f t="shared" si="370"/>
        <v/>
      </c>
      <c r="AE266" s="128" t="str">
        <f t="shared" si="371"/>
        <v/>
      </c>
      <c r="AF266" s="130" t="str">
        <f t="shared" si="372"/>
        <v/>
      </c>
      <c r="AG266" s="122" t="str">
        <f t="shared" si="373"/>
        <v/>
      </c>
      <c r="AH266" s="131" t="str">
        <f t="shared" si="315"/>
        <v/>
      </c>
      <c r="AI266" s="132" t="str">
        <f t="shared" si="374"/>
        <v/>
      </c>
      <c r="AJ266" s="128"/>
      <c r="AK266" s="159" t="str">
        <f t="shared" si="375"/>
        <v/>
      </c>
      <c r="AL266" s="128" t="str">
        <f t="shared" si="376"/>
        <v/>
      </c>
      <c r="AM266" s="128" t="str">
        <f t="shared" si="377"/>
        <v/>
      </c>
      <c r="AN266" s="128" t="str">
        <f t="shared" si="378"/>
        <v/>
      </c>
      <c r="AO266" s="128" t="str">
        <f t="shared" si="317"/>
        <v/>
      </c>
      <c r="AP266" s="160" t="str">
        <f t="shared" si="379"/>
        <v/>
      </c>
      <c r="AQ266" s="31"/>
      <c r="AR266" s="174" t="str">
        <f>IF($B266="","",Air!$C$17*((J266-K266)/10)^Air!$C$28)</f>
        <v/>
      </c>
      <c r="AS266" s="36" t="str">
        <f>IF($B266="","",IF(E$8=B266,E$7,Air!$C$14/2*AR266^2))</f>
        <v/>
      </c>
      <c r="AT266" s="32" t="str">
        <f t="shared" si="380"/>
        <v/>
      </c>
      <c r="AU266" s="32" t="str">
        <f t="shared" si="381"/>
        <v/>
      </c>
      <c r="AV266" s="32" t="str">
        <f>IF($B266="","",Air!$I$11-AU266*Air!$C$14*Air!$I$10-AS266)</f>
        <v/>
      </c>
      <c r="AW266" s="175" t="str">
        <f t="shared" si="382"/>
        <v/>
      </c>
      <c r="AX266" s="175" t="str">
        <f>IF($B266="","",AW266*Air!$C$14*Air!$I$10)</f>
        <v/>
      </c>
      <c r="AY266" s="176" t="str">
        <f>IF($B266="","",AW266*Air!$D$14*Air!$I$10)</f>
        <v/>
      </c>
      <c r="AZ266" s="62"/>
      <c r="BA266" s="250" t="str">
        <f t="shared" si="318"/>
        <v/>
      </c>
      <c r="BB266" s="128" t="str">
        <f t="shared" si="383"/>
        <v/>
      </c>
      <c r="BC266" s="31" t="str">
        <f t="shared" si="384"/>
        <v/>
      </c>
      <c r="BD266" s="251" t="str">
        <f>IF($B266="","",$AO266*ABS(BC266)/Air!$M$8)</f>
        <v/>
      </c>
      <c r="BE266" s="31" t="str">
        <f t="shared" si="319"/>
        <v/>
      </c>
      <c r="BF266" s="251" t="str">
        <f>IF($B266="","",$AO266*ABS($AF266-BC266)/Air!$M$8)</f>
        <v/>
      </c>
      <c r="BG266" s="31" t="str">
        <f t="shared" si="320"/>
        <v/>
      </c>
      <c r="BH266" s="252" t="str">
        <f t="shared" si="321"/>
        <v/>
      </c>
      <c r="BI266" s="32" t="str">
        <f>IF($B266="","",(($AF266-BC266)/ABS($AF266-BC266))*Air!$D$14*BH266/2*(($AF266-BC266)^2)*$AI266*$C266)</f>
        <v/>
      </c>
      <c r="BJ266" s="32" t="str">
        <f>IF($B266="","",(-BC266/ABS(BC266))*Air!$D$14*BE266/8*(BC266^2)*$AM266*$C266)</f>
        <v/>
      </c>
      <c r="BK266" s="32" t="str">
        <f>IF($B266="","",$AK266*$C266*$E266*Air!$D$14*Air!$I$10)</f>
        <v/>
      </c>
      <c r="BL266" s="32" t="str">
        <f t="shared" si="385"/>
        <v/>
      </c>
      <c r="BM266" s="32" t="str">
        <f t="shared" si="322"/>
        <v/>
      </c>
      <c r="BN266" s="32" t="str">
        <f t="shared" si="386"/>
        <v/>
      </c>
      <c r="BO266" s="254" t="str">
        <f t="shared" si="323"/>
        <v/>
      </c>
      <c r="BP266" s="243"/>
      <c r="BQ266" s="243"/>
      <c r="BR266" s="32" t="str">
        <f t="shared" si="324"/>
        <v/>
      </c>
      <c r="BS266" s="243" t="str">
        <f t="shared" si="325"/>
        <v/>
      </c>
      <c r="BT266" s="243" t="str">
        <f>IF($B266="","",IF(BO266="out",-(BS266*$I266*(2*ABS(BR266)/Air!$D$14)^0.5),(BS266*$I266*(2*ABS(BR266)/Air!$C$14)^0.5)))</f>
        <v/>
      </c>
      <c r="BU266" s="32" t="str">
        <f t="shared" si="326"/>
        <v/>
      </c>
      <c r="BV266" s="217" t="str">
        <f t="shared" si="387"/>
        <v/>
      </c>
      <c r="BW266" s="31" t="str">
        <f t="shared" si="327"/>
        <v/>
      </c>
      <c r="BX266" s="251" t="str">
        <f>IF($B266="","",$AO266*ABS(BW266)/Air!$M$8)</f>
        <v/>
      </c>
      <c r="BY266" s="31" t="str">
        <f t="shared" si="328"/>
        <v/>
      </c>
      <c r="BZ266" s="251" t="str">
        <f>IF($B266="","",$AO266*ABS($AF266-BW266)/Air!$M$8)</f>
        <v/>
      </c>
      <c r="CA266" s="31" t="str">
        <f t="shared" si="329"/>
        <v/>
      </c>
      <c r="CB266" s="31" t="str">
        <f t="shared" si="330"/>
        <v/>
      </c>
      <c r="CC266" s="32" t="str">
        <f>IF($B266="","",(($AF266-BW266)/ABS($AF266-BW266))*Air!$D$14*CB266/2*(($AF266-BW266)^2)*$AI266*$C266)</f>
        <v/>
      </c>
      <c r="CD266" s="32" t="str">
        <f>IF($B266="","",(-BW266/ABS(BW266))*Air!$D$14*BY266/8*(BW266^2)*$AM266*$C266)</f>
        <v/>
      </c>
      <c r="CE266" s="32" t="str">
        <f>IF($B266="","",$AK266*$C266*$E266*Air!$D$14*Air!$I$10)</f>
        <v/>
      </c>
      <c r="CF266" s="32" t="str">
        <f t="shared" si="388"/>
        <v/>
      </c>
      <c r="CG266" s="32" t="str">
        <f t="shared" si="331"/>
        <v/>
      </c>
      <c r="CH266" s="32" t="str">
        <f t="shared" si="389"/>
        <v/>
      </c>
      <c r="CI266" s="254" t="str">
        <f t="shared" si="332"/>
        <v/>
      </c>
      <c r="CJ266" s="243"/>
      <c r="CK266" s="243"/>
      <c r="CL266" s="32" t="str">
        <f t="shared" si="333"/>
        <v/>
      </c>
      <c r="CM266" s="243" t="str">
        <f t="shared" si="334"/>
        <v/>
      </c>
      <c r="CN266" s="243" t="str">
        <f>IF($B266="","",IF(CI266="out",-(CM266*$I266*(2*ABS(CL266)/Air!$D$14)^0.5),(CM266*$I266*(2*ABS(CL266)/Air!$C$14)^0.5)))</f>
        <v/>
      </c>
      <c r="CO266" s="32" t="str">
        <f t="shared" si="335"/>
        <v/>
      </c>
      <c r="CP266" s="217" t="str">
        <f t="shared" si="390"/>
        <v/>
      </c>
      <c r="CQ266" s="31" t="str">
        <f t="shared" si="336"/>
        <v/>
      </c>
      <c r="CR266" s="251" t="str">
        <f>IF($B266="","",$AO266*ABS(CQ266)/Air!$M$8)</f>
        <v/>
      </c>
      <c r="CS266" s="31" t="str">
        <f t="shared" si="337"/>
        <v/>
      </c>
      <c r="CT266" s="251" t="str">
        <f>IF($B266="","",$AO266*ABS($AF266-CQ266)/Air!$M$8)</f>
        <v/>
      </c>
      <c r="CU266" s="31" t="str">
        <f t="shared" si="338"/>
        <v/>
      </c>
      <c r="CV266" s="31" t="str">
        <f t="shared" si="339"/>
        <v/>
      </c>
      <c r="CW266" s="32" t="str">
        <f>IF($B266="","",(($AF266-CQ266)/ABS($AF266-CQ266))*Air!$D$14*CV266/2*(($AF266-CQ266)^2)*$AI266*$C266)</f>
        <v/>
      </c>
      <c r="CX266" s="32" t="str">
        <f>IF($B266="","",(-CQ266/ABS(CQ266))*Air!$D$14*CS266/8*(CQ266^2)*$AM266*$C266)</f>
        <v/>
      </c>
      <c r="CY266" s="32" t="str">
        <f>IF($B266="","",$AK266*$C266*$E266*Air!$D$14*Air!$I$10)</f>
        <v/>
      </c>
      <c r="CZ266" s="32" t="str">
        <f t="shared" si="391"/>
        <v/>
      </c>
      <c r="DA266" s="32" t="str">
        <f t="shared" si="340"/>
        <v/>
      </c>
      <c r="DB266" s="32" t="str">
        <f t="shared" si="392"/>
        <v/>
      </c>
      <c r="DC266" s="254" t="str">
        <f t="shared" si="341"/>
        <v/>
      </c>
      <c r="DD266" s="243"/>
      <c r="DE266" s="243"/>
      <c r="DF266" s="32" t="str">
        <f t="shared" si="342"/>
        <v/>
      </c>
      <c r="DG266" s="243" t="str">
        <f t="shared" si="343"/>
        <v/>
      </c>
      <c r="DH266" s="243" t="str">
        <f>IF($B266="","",IF(DC266="out",-(DG266*$I266*(2*ABS(DF266)/Air!$D$14)^0.5),(DG266*$I266*(2*ABS(DF266)/Air!$C$14)^0.5)))</f>
        <v/>
      </c>
      <c r="DI266" s="32" t="str">
        <f t="shared" si="344"/>
        <v/>
      </c>
      <c r="DJ266" s="217" t="str">
        <f t="shared" si="393"/>
        <v/>
      </c>
      <c r="DK266" s="31" t="str">
        <f t="shared" si="345"/>
        <v/>
      </c>
      <c r="DL266" s="251" t="str">
        <f>IF($B266="","",$AO266*ABS(DK266)/Air!$M$8)</f>
        <v/>
      </c>
      <c r="DM266" s="31" t="str">
        <f t="shared" si="346"/>
        <v/>
      </c>
      <c r="DN266" s="251" t="str">
        <f>IF($B266="","",$AO266*ABS($AF266-DK266)/Air!$M$8)</f>
        <v/>
      </c>
      <c r="DO266" s="31" t="str">
        <f t="shared" si="347"/>
        <v/>
      </c>
      <c r="DP266" s="31" t="str">
        <f t="shared" si="348"/>
        <v/>
      </c>
      <c r="DQ266" s="32" t="str">
        <f>IF($B266="","",(($AF266-DK266)/ABS($AF266-DK266))*Air!$D$14*DP266/2*(($AF266-DK266)^2)*$AI266*$C266)</f>
        <v/>
      </c>
      <c r="DR266" s="32" t="str">
        <f>IF($B266="","",(-DK266/ABS(DK266))*Air!$D$14*DM266/8*(DK266^2)*$AM266*$C266)</f>
        <v/>
      </c>
      <c r="DS266" s="32" t="str">
        <f>IF($B266="","",$AK266*$C266*$E266*Air!$D$14*Air!$I$10)</f>
        <v/>
      </c>
      <c r="DT266" s="32" t="str">
        <f t="shared" si="394"/>
        <v/>
      </c>
      <c r="DU266" s="32" t="str">
        <f t="shared" si="349"/>
        <v/>
      </c>
      <c r="DV266" s="32" t="str">
        <f t="shared" si="395"/>
        <v/>
      </c>
      <c r="DW266" s="254" t="str">
        <f t="shared" si="350"/>
        <v/>
      </c>
      <c r="DX266" s="243"/>
      <c r="DY266" s="243"/>
      <c r="DZ266" s="32" t="str">
        <f t="shared" si="351"/>
        <v/>
      </c>
      <c r="EA266" s="243" t="str">
        <f t="shared" si="352"/>
        <v/>
      </c>
      <c r="EB266" s="243" t="str">
        <f>IF($B266="","",IF(DW266="out",-(EA266*$I266*(2*ABS(DZ266)/Air!$D$14)^0.5),(EA266*$I266*(2*ABS(DZ266)/Air!$C$14)^0.5)))</f>
        <v/>
      </c>
      <c r="EC266" s="32" t="str">
        <f t="shared" si="353"/>
        <v/>
      </c>
      <c r="ED266" s="217" t="str">
        <f t="shared" si="396"/>
        <v/>
      </c>
      <c r="EE266" s="31" t="str">
        <f t="shared" si="354"/>
        <v/>
      </c>
      <c r="EF266" s="251" t="str">
        <f>IF($B266="","",$AO266*ABS(EE266)/Air!$M$8)</f>
        <v/>
      </c>
      <c r="EG266" s="31" t="str">
        <f t="shared" si="355"/>
        <v/>
      </c>
      <c r="EH266" s="251" t="str">
        <f>IF($B266="","",$AO266*ABS($AF266-EE266)/Air!$M$8)</f>
        <v/>
      </c>
      <c r="EI266" s="31" t="str">
        <f t="shared" si="356"/>
        <v/>
      </c>
      <c r="EJ266" s="31" t="str">
        <f t="shared" si="357"/>
        <v/>
      </c>
      <c r="EK266" s="32" t="str">
        <f>IF($B266="","",(($AF266-EE266)/ABS($AF266-EE266))*Air!$D$14*EJ266/2*(($AF266-EE266)^2)*$AI266*$C266)</f>
        <v/>
      </c>
      <c r="EL266" s="32" t="str">
        <f>IF($B266="","",(-EE266/ABS(EE266))*Air!$D$14*EG266/8*(EE266^2)*$AM266*$C266)</f>
        <v/>
      </c>
      <c r="EM266" s="32" t="str">
        <f>IF($B266="","",$AK266*$C266*$E266*Air!$D$14*Air!$I$10)</f>
        <v/>
      </c>
      <c r="EN266" s="32" t="str">
        <f t="shared" si="397"/>
        <v/>
      </c>
      <c r="EO266" s="32" t="str">
        <f t="shared" si="358"/>
        <v/>
      </c>
      <c r="EP266" s="32" t="str">
        <f t="shared" si="398"/>
        <v/>
      </c>
      <c r="EQ266" s="254" t="str">
        <f t="shared" si="359"/>
        <v/>
      </c>
      <c r="ER266" s="243"/>
      <c r="ES266" s="243"/>
      <c r="ET266" s="32" t="str">
        <f t="shared" si="360"/>
        <v/>
      </c>
      <c r="EU266" s="243" t="str">
        <f t="shared" si="361"/>
        <v/>
      </c>
      <c r="EV266" s="243" t="str">
        <f>IF($B266="","",IF(EQ266="out",-(EU266*$I266*(2*ABS(ET266)/Air!$D$14)^0.5),(EU266*$I266*(2*ABS(ET266)/Air!$C$14)^0.5)))</f>
        <v/>
      </c>
      <c r="EW266" s="32" t="str">
        <f t="shared" si="362"/>
        <v/>
      </c>
      <c r="EX266" s="259" t="str">
        <f t="shared" si="399"/>
        <v/>
      </c>
    </row>
    <row r="267" spans="1:154" customFormat="1" x14ac:dyDescent="0.2">
      <c r="A267" s="61"/>
      <c r="B267" s="247"/>
      <c r="C267" s="247"/>
      <c r="D267" s="247"/>
      <c r="E267" s="247"/>
      <c r="F267" s="247"/>
      <c r="G267" s="239"/>
      <c r="H267" s="239"/>
      <c r="I267" s="239"/>
      <c r="J267" s="239"/>
      <c r="K267" s="239"/>
      <c r="L267" s="62"/>
      <c r="M267" s="247"/>
      <c r="N267" s="247"/>
      <c r="O267" s="63"/>
      <c r="P267" s="92" t="str">
        <f t="shared" si="363"/>
        <v/>
      </c>
      <c r="Q267" s="93" t="str">
        <f t="shared" si="316"/>
        <v/>
      </c>
      <c r="R267" s="99" t="str">
        <f t="shared" si="364"/>
        <v/>
      </c>
      <c r="S267" s="100" t="str">
        <f t="shared" si="365"/>
        <v/>
      </c>
      <c r="T267" s="95" t="str">
        <f t="shared" si="366"/>
        <v/>
      </c>
      <c r="U267" s="231"/>
      <c r="V267" s="124" t="str">
        <f t="shared" si="367"/>
        <v/>
      </c>
      <c r="W267" s="125" t="str">
        <f t="shared" si="311"/>
        <v/>
      </c>
      <c r="X267" s="126" t="str">
        <f t="shared" si="368"/>
        <v/>
      </c>
      <c r="Y267" s="126" t="str">
        <f>IF($B267="","",VLOOKUP(X267,Depth!$A$4:$B$1004,2,1))</f>
        <v/>
      </c>
      <c r="Z267" s="127" t="str">
        <f t="shared" si="312"/>
        <v/>
      </c>
      <c r="AA267" s="128" t="str">
        <f t="shared" si="313"/>
        <v/>
      </c>
      <c r="AB267" s="129" t="str">
        <f t="shared" si="369"/>
        <v/>
      </c>
      <c r="AC267" s="129" t="str">
        <f t="shared" si="314"/>
        <v/>
      </c>
      <c r="AD267" s="31" t="str">
        <f t="shared" si="370"/>
        <v/>
      </c>
      <c r="AE267" s="128" t="str">
        <f t="shared" si="371"/>
        <v/>
      </c>
      <c r="AF267" s="130" t="str">
        <f t="shared" si="372"/>
        <v/>
      </c>
      <c r="AG267" s="122" t="str">
        <f t="shared" si="373"/>
        <v/>
      </c>
      <c r="AH267" s="131" t="str">
        <f t="shared" si="315"/>
        <v/>
      </c>
      <c r="AI267" s="132" t="str">
        <f t="shared" si="374"/>
        <v/>
      </c>
      <c r="AJ267" s="128"/>
      <c r="AK267" s="159" t="str">
        <f t="shared" si="375"/>
        <v/>
      </c>
      <c r="AL267" s="128" t="str">
        <f t="shared" si="376"/>
        <v/>
      </c>
      <c r="AM267" s="128" t="str">
        <f t="shared" si="377"/>
        <v/>
      </c>
      <c r="AN267" s="128" t="str">
        <f t="shared" si="378"/>
        <v/>
      </c>
      <c r="AO267" s="128" t="str">
        <f t="shared" si="317"/>
        <v/>
      </c>
      <c r="AP267" s="160" t="str">
        <f t="shared" si="379"/>
        <v/>
      </c>
      <c r="AQ267" s="31"/>
      <c r="AR267" s="174" t="str">
        <f>IF($B267="","",Air!$C$17*((J267-K267)/10)^Air!$C$28)</f>
        <v/>
      </c>
      <c r="AS267" s="36" t="str">
        <f>IF($B267="","",IF(E$8=B267,E$7,Air!$C$14/2*AR267^2))</f>
        <v/>
      </c>
      <c r="AT267" s="32" t="str">
        <f t="shared" si="380"/>
        <v/>
      </c>
      <c r="AU267" s="32" t="str">
        <f t="shared" si="381"/>
        <v/>
      </c>
      <c r="AV267" s="32" t="str">
        <f>IF($B267="","",Air!$I$11-AU267*Air!$C$14*Air!$I$10-AS267)</f>
        <v/>
      </c>
      <c r="AW267" s="175" t="str">
        <f t="shared" si="382"/>
        <v/>
      </c>
      <c r="AX267" s="175" t="str">
        <f>IF($B267="","",AW267*Air!$C$14*Air!$I$10)</f>
        <v/>
      </c>
      <c r="AY267" s="176" t="str">
        <f>IF($B267="","",AW267*Air!$D$14*Air!$I$10)</f>
        <v/>
      </c>
      <c r="AZ267" s="62"/>
      <c r="BA267" s="250" t="str">
        <f t="shared" si="318"/>
        <v/>
      </c>
      <c r="BB267" s="128" t="str">
        <f t="shared" si="383"/>
        <v/>
      </c>
      <c r="BC267" s="31" t="str">
        <f t="shared" si="384"/>
        <v/>
      </c>
      <c r="BD267" s="251" t="str">
        <f>IF($B267="","",$AO267*ABS(BC267)/Air!$M$8)</f>
        <v/>
      </c>
      <c r="BE267" s="31" t="str">
        <f t="shared" si="319"/>
        <v/>
      </c>
      <c r="BF267" s="251" t="str">
        <f>IF($B267="","",$AO267*ABS($AF267-BC267)/Air!$M$8)</f>
        <v/>
      </c>
      <c r="BG267" s="31" t="str">
        <f t="shared" si="320"/>
        <v/>
      </c>
      <c r="BH267" s="252" t="str">
        <f t="shared" si="321"/>
        <v/>
      </c>
      <c r="BI267" s="32" t="str">
        <f>IF($B267="","",(($AF267-BC267)/ABS($AF267-BC267))*Air!$D$14*BH267/2*(($AF267-BC267)^2)*$AI267*$C267)</f>
        <v/>
      </c>
      <c r="BJ267" s="32" t="str">
        <f>IF($B267="","",(-BC267/ABS(BC267))*Air!$D$14*BE267/8*(BC267^2)*$AM267*$C267)</f>
        <v/>
      </c>
      <c r="BK267" s="32" t="str">
        <f>IF($B267="","",$AK267*$C267*$E267*Air!$D$14*Air!$I$10)</f>
        <v/>
      </c>
      <c r="BL267" s="32" t="str">
        <f t="shared" si="385"/>
        <v/>
      </c>
      <c r="BM267" s="32" t="str">
        <f t="shared" si="322"/>
        <v/>
      </c>
      <c r="BN267" s="32" t="str">
        <f t="shared" si="386"/>
        <v/>
      </c>
      <c r="BO267" s="254" t="str">
        <f t="shared" si="323"/>
        <v/>
      </c>
      <c r="BP267" s="243"/>
      <c r="BQ267" s="243"/>
      <c r="BR267" s="32" t="str">
        <f t="shared" si="324"/>
        <v/>
      </c>
      <c r="BS267" s="243" t="str">
        <f t="shared" si="325"/>
        <v/>
      </c>
      <c r="BT267" s="243" t="str">
        <f>IF($B267="","",IF(BO267="out",-(BS267*$I267*(2*ABS(BR267)/Air!$D$14)^0.5),(BS267*$I267*(2*ABS(BR267)/Air!$C$14)^0.5)))</f>
        <v/>
      </c>
      <c r="BU267" s="32" t="str">
        <f t="shared" si="326"/>
        <v/>
      </c>
      <c r="BV267" s="217" t="str">
        <f t="shared" si="387"/>
        <v/>
      </c>
      <c r="BW267" s="31" t="str">
        <f t="shared" si="327"/>
        <v/>
      </c>
      <c r="BX267" s="251" t="str">
        <f>IF($B267="","",$AO267*ABS(BW267)/Air!$M$8)</f>
        <v/>
      </c>
      <c r="BY267" s="31" t="str">
        <f t="shared" si="328"/>
        <v/>
      </c>
      <c r="BZ267" s="251" t="str">
        <f>IF($B267="","",$AO267*ABS($AF267-BW267)/Air!$M$8)</f>
        <v/>
      </c>
      <c r="CA267" s="31" t="str">
        <f t="shared" si="329"/>
        <v/>
      </c>
      <c r="CB267" s="31" t="str">
        <f t="shared" si="330"/>
        <v/>
      </c>
      <c r="CC267" s="32" t="str">
        <f>IF($B267="","",(($AF267-BW267)/ABS($AF267-BW267))*Air!$D$14*CB267/2*(($AF267-BW267)^2)*$AI267*$C267)</f>
        <v/>
      </c>
      <c r="CD267" s="32" t="str">
        <f>IF($B267="","",(-BW267/ABS(BW267))*Air!$D$14*BY267/8*(BW267^2)*$AM267*$C267)</f>
        <v/>
      </c>
      <c r="CE267" s="32" t="str">
        <f>IF($B267="","",$AK267*$C267*$E267*Air!$D$14*Air!$I$10)</f>
        <v/>
      </c>
      <c r="CF267" s="32" t="str">
        <f t="shared" si="388"/>
        <v/>
      </c>
      <c r="CG267" s="32" t="str">
        <f t="shared" si="331"/>
        <v/>
      </c>
      <c r="CH267" s="32" t="str">
        <f t="shared" si="389"/>
        <v/>
      </c>
      <c r="CI267" s="254" t="str">
        <f t="shared" si="332"/>
        <v/>
      </c>
      <c r="CJ267" s="243"/>
      <c r="CK267" s="243"/>
      <c r="CL267" s="32" t="str">
        <f t="shared" si="333"/>
        <v/>
      </c>
      <c r="CM267" s="243" t="str">
        <f t="shared" si="334"/>
        <v/>
      </c>
      <c r="CN267" s="243" t="str">
        <f>IF($B267="","",IF(CI267="out",-(CM267*$I267*(2*ABS(CL267)/Air!$D$14)^0.5),(CM267*$I267*(2*ABS(CL267)/Air!$C$14)^0.5)))</f>
        <v/>
      </c>
      <c r="CO267" s="32" t="str">
        <f t="shared" si="335"/>
        <v/>
      </c>
      <c r="CP267" s="217" t="str">
        <f t="shared" si="390"/>
        <v/>
      </c>
      <c r="CQ267" s="31" t="str">
        <f t="shared" si="336"/>
        <v/>
      </c>
      <c r="CR267" s="251" t="str">
        <f>IF($B267="","",$AO267*ABS(CQ267)/Air!$M$8)</f>
        <v/>
      </c>
      <c r="CS267" s="31" t="str">
        <f t="shared" si="337"/>
        <v/>
      </c>
      <c r="CT267" s="251" t="str">
        <f>IF($B267="","",$AO267*ABS($AF267-CQ267)/Air!$M$8)</f>
        <v/>
      </c>
      <c r="CU267" s="31" t="str">
        <f t="shared" si="338"/>
        <v/>
      </c>
      <c r="CV267" s="31" t="str">
        <f t="shared" si="339"/>
        <v/>
      </c>
      <c r="CW267" s="32" t="str">
        <f>IF($B267="","",(($AF267-CQ267)/ABS($AF267-CQ267))*Air!$D$14*CV267/2*(($AF267-CQ267)^2)*$AI267*$C267)</f>
        <v/>
      </c>
      <c r="CX267" s="32" t="str">
        <f>IF($B267="","",(-CQ267/ABS(CQ267))*Air!$D$14*CS267/8*(CQ267^2)*$AM267*$C267)</f>
        <v/>
      </c>
      <c r="CY267" s="32" t="str">
        <f>IF($B267="","",$AK267*$C267*$E267*Air!$D$14*Air!$I$10)</f>
        <v/>
      </c>
      <c r="CZ267" s="32" t="str">
        <f t="shared" si="391"/>
        <v/>
      </c>
      <c r="DA267" s="32" t="str">
        <f t="shared" si="340"/>
        <v/>
      </c>
      <c r="DB267" s="32" t="str">
        <f t="shared" si="392"/>
        <v/>
      </c>
      <c r="DC267" s="254" t="str">
        <f t="shared" si="341"/>
        <v/>
      </c>
      <c r="DD267" s="243"/>
      <c r="DE267" s="243"/>
      <c r="DF267" s="32" t="str">
        <f t="shared" si="342"/>
        <v/>
      </c>
      <c r="DG267" s="243" t="str">
        <f t="shared" si="343"/>
        <v/>
      </c>
      <c r="DH267" s="243" t="str">
        <f>IF($B267="","",IF(DC267="out",-(DG267*$I267*(2*ABS(DF267)/Air!$D$14)^0.5),(DG267*$I267*(2*ABS(DF267)/Air!$C$14)^0.5)))</f>
        <v/>
      </c>
      <c r="DI267" s="32" t="str">
        <f t="shared" si="344"/>
        <v/>
      </c>
      <c r="DJ267" s="217" t="str">
        <f t="shared" si="393"/>
        <v/>
      </c>
      <c r="DK267" s="31" t="str">
        <f t="shared" si="345"/>
        <v/>
      </c>
      <c r="DL267" s="251" t="str">
        <f>IF($B267="","",$AO267*ABS(DK267)/Air!$M$8)</f>
        <v/>
      </c>
      <c r="DM267" s="31" t="str">
        <f t="shared" si="346"/>
        <v/>
      </c>
      <c r="DN267" s="251" t="str">
        <f>IF($B267="","",$AO267*ABS($AF267-DK267)/Air!$M$8)</f>
        <v/>
      </c>
      <c r="DO267" s="31" t="str">
        <f t="shared" si="347"/>
        <v/>
      </c>
      <c r="DP267" s="31" t="str">
        <f t="shared" si="348"/>
        <v/>
      </c>
      <c r="DQ267" s="32" t="str">
        <f>IF($B267="","",(($AF267-DK267)/ABS($AF267-DK267))*Air!$D$14*DP267/2*(($AF267-DK267)^2)*$AI267*$C267)</f>
        <v/>
      </c>
      <c r="DR267" s="32" t="str">
        <f>IF($B267="","",(-DK267/ABS(DK267))*Air!$D$14*DM267/8*(DK267^2)*$AM267*$C267)</f>
        <v/>
      </c>
      <c r="DS267" s="32" t="str">
        <f>IF($B267="","",$AK267*$C267*$E267*Air!$D$14*Air!$I$10)</f>
        <v/>
      </c>
      <c r="DT267" s="32" t="str">
        <f t="shared" si="394"/>
        <v/>
      </c>
      <c r="DU267" s="32" t="str">
        <f t="shared" si="349"/>
        <v/>
      </c>
      <c r="DV267" s="32" t="str">
        <f t="shared" si="395"/>
        <v/>
      </c>
      <c r="DW267" s="254" t="str">
        <f t="shared" si="350"/>
        <v/>
      </c>
      <c r="DX267" s="243"/>
      <c r="DY267" s="243"/>
      <c r="DZ267" s="32" t="str">
        <f t="shared" si="351"/>
        <v/>
      </c>
      <c r="EA267" s="243" t="str">
        <f t="shared" si="352"/>
        <v/>
      </c>
      <c r="EB267" s="243" t="str">
        <f>IF($B267="","",IF(DW267="out",-(EA267*$I267*(2*ABS(DZ267)/Air!$D$14)^0.5),(EA267*$I267*(2*ABS(DZ267)/Air!$C$14)^0.5)))</f>
        <v/>
      </c>
      <c r="EC267" s="32" t="str">
        <f t="shared" si="353"/>
        <v/>
      </c>
      <c r="ED267" s="217" t="str">
        <f t="shared" si="396"/>
        <v/>
      </c>
      <c r="EE267" s="31" t="str">
        <f t="shared" si="354"/>
        <v/>
      </c>
      <c r="EF267" s="251" t="str">
        <f>IF($B267="","",$AO267*ABS(EE267)/Air!$M$8)</f>
        <v/>
      </c>
      <c r="EG267" s="31" t="str">
        <f t="shared" si="355"/>
        <v/>
      </c>
      <c r="EH267" s="251" t="str">
        <f>IF($B267="","",$AO267*ABS($AF267-EE267)/Air!$M$8)</f>
        <v/>
      </c>
      <c r="EI267" s="31" t="str">
        <f t="shared" si="356"/>
        <v/>
      </c>
      <c r="EJ267" s="31" t="str">
        <f t="shared" si="357"/>
        <v/>
      </c>
      <c r="EK267" s="32" t="str">
        <f>IF($B267="","",(($AF267-EE267)/ABS($AF267-EE267))*Air!$D$14*EJ267/2*(($AF267-EE267)^2)*$AI267*$C267)</f>
        <v/>
      </c>
      <c r="EL267" s="32" t="str">
        <f>IF($B267="","",(-EE267/ABS(EE267))*Air!$D$14*EG267/8*(EE267^2)*$AM267*$C267)</f>
        <v/>
      </c>
      <c r="EM267" s="32" t="str">
        <f>IF($B267="","",$AK267*$C267*$E267*Air!$D$14*Air!$I$10)</f>
        <v/>
      </c>
      <c r="EN267" s="32" t="str">
        <f t="shared" si="397"/>
        <v/>
      </c>
      <c r="EO267" s="32" t="str">
        <f t="shared" si="358"/>
        <v/>
      </c>
      <c r="EP267" s="32" t="str">
        <f t="shared" si="398"/>
        <v/>
      </c>
      <c r="EQ267" s="254" t="str">
        <f t="shared" si="359"/>
        <v/>
      </c>
      <c r="ER267" s="243"/>
      <c r="ES267" s="243"/>
      <c r="ET267" s="32" t="str">
        <f t="shared" si="360"/>
        <v/>
      </c>
      <c r="EU267" s="243" t="str">
        <f t="shared" si="361"/>
        <v/>
      </c>
      <c r="EV267" s="243" t="str">
        <f>IF($B267="","",IF(EQ267="out",-(EU267*$I267*(2*ABS(ET267)/Air!$D$14)^0.5),(EU267*$I267*(2*ABS(ET267)/Air!$C$14)^0.5)))</f>
        <v/>
      </c>
      <c r="EW267" s="32" t="str">
        <f t="shared" si="362"/>
        <v/>
      </c>
      <c r="EX267" s="259" t="str">
        <f t="shared" si="399"/>
        <v/>
      </c>
    </row>
    <row r="268" spans="1:154" customFormat="1" x14ac:dyDescent="0.2">
      <c r="A268" s="61"/>
      <c r="B268" s="247"/>
      <c r="C268" s="247"/>
      <c r="D268" s="247"/>
      <c r="E268" s="247"/>
      <c r="F268" s="247"/>
      <c r="G268" s="239"/>
      <c r="H268" s="239"/>
      <c r="I268" s="239"/>
      <c r="J268" s="239"/>
      <c r="K268" s="239"/>
      <c r="L268" s="62"/>
      <c r="M268" s="247"/>
      <c r="N268" s="247"/>
      <c r="O268" s="63"/>
      <c r="P268" s="92" t="str">
        <f t="shared" si="363"/>
        <v/>
      </c>
      <c r="Q268" s="93" t="str">
        <f t="shared" si="316"/>
        <v/>
      </c>
      <c r="R268" s="99" t="str">
        <f t="shared" si="364"/>
        <v/>
      </c>
      <c r="S268" s="100" t="str">
        <f t="shared" si="365"/>
        <v/>
      </c>
      <c r="T268" s="95" t="str">
        <f t="shared" si="366"/>
        <v/>
      </c>
      <c r="U268" s="231"/>
      <c r="V268" s="124" t="str">
        <f t="shared" si="367"/>
        <v/>
      </c>
      <c r="W268" s="125" t="str">
        <f t="shared" si="311"/>
        <v/>
      </c>
      <c r="X268" s="126" t="str">
        <f t="shared" si="368"/>
        <v/>
      </c>
      <c r="Y268" s="126" t="str">
        <f>IF($B268="","",VLOOKUP(X268,Depth!$A$4:$B$1004,2,1))</f>
        <v/>
      </c>
      <c r="Z268" s="127" t="str">
        <f t="shared" si="312"/>
        <v/>
      </c>
      <c r="AA268" s="128" t="str">
        <f t="shared" si="313"/>
        <v/>
      </c>
      <c r="AB268" s="129" t="str">
        <f t="shared" si="369"/>
        <v/>
      </c>
      <c r="AC268" s="129" t="str">
        <f t="shared" si="314"/>
        <v/>
      </c>
      <c r="AD268" s="31" t="str">
        <f t="shared" si="370"/>
        <v/>
      </c>
      <c r="AE268" s="128" t="str">
        <f t="shared" si="371"/>
        <v/>
      </c>
      <c r="AF268" s="130" t="str">
        <f t="shared" si="372"/>
        <v/>
      </c>
      <c r="AG268" s="122" t="str">
        <f t="shared" si="373"/>
        <v/>
      </c>
      <c r="AH268" s="131" t="str">
        <f t="shared" si="315"/>
        <v/>
      </c>
      <c r="AI268" s="132" t="str">
        <f t="shared" si="374"/>
        <v/>
      </c>
      <c r="AJ268" s="128"/>
      <c r="AK268" s="159" t="str">
        <f t="shared" si="375"/>
        <v/>
      </c>
      <c r="AL268" s="128" t="str">
        <f t="shared" si="376"/>
        <v/>
      </c>
      <c r="AM268" s="128" t="str">
        <f t="shared" si="377"/>
        <v/>
      </c>
      <c r="AN268" s="128" t="str">
        <f t="shared" si="378"/>
        <v/>
      </c>
      <c r="AO268" s="128" t="str">
        <f t="shared" si="317"/>
        <v/>
      </c>
      <c r="AP268" s="160" t="str">
        <f t="shared" si="379"/>
        <v/>
      </c>
      <c r="AQ268" s="31"/>
      <c r="AR268" s="174" t="str">
        <f>IF($B268="","",Air!$C$17*((J268-K268)/10)^Air!$C$28)</f>
        <v/>
      </c>
      <c r="AS268" s="36" t="str">
        <f>IF($B268="","",IF(E$8=B268,E$7,Air!$C$14/2*AR268^2))</f>
        <v/>
      </c>
      <c r="AT268" s="32" t="str">
        <f t="shared" si="380"/>
        <v/>
      </c>
      <c r="AU268" s="32" t="str">
        <f t="shared" si="381"/>
        <v/>
      </c>
      <c r="AV268" s="32" t="str">
        <f>IF($B268="","",Air!$I$11-AU268*Air!$C$14*Air!$I$10-AS268)</f>
        <v/>
      </c>
      <c r="AW268" s="175" t="str">
        <f t="shared" si="382"/>
        <v/>
      </c>
      <c r="AX268" s="175" t="str">
        <f>IF($B268="","",AW268*Air!$C$14*Air!$I$10)</f>
        <v/>
      </c>
      <c r="AY268" s="176" t="str">
        <f>IF($B268="","",AW268*Air!$D$14*Air!$I$10)</f>
        <v/>
      </c>
      <c r="AZ268" s="62"/>
      <c r="BA268" s="250" t="str">
        <f t="shared" si="318"/>
        <v/>
      </c>
      <c r="BB268" s="128" t="str">
        <f t="shared" si="383"/>
        <v/>
      </c>
      <c r="BC268" s="31" t="str">
        <f t="shared" si="384"/>
        <v/>
      </c>
      <c r="BD268" s="251" t="str">
        <f>IF($B268="","",$AO268*ABS(BC268)/Air!$M$8)</f>
        <v/>
      </c>
      <c r="BE268" s="31" t="str">
        <f t="shared" si="319"/>
        <v/>
      </c>
      <c r="BF268" s="251" t="str">
        <f>IF($B268="","",$AO268*ABS($AF268-BC268)/Air!$M$8)</f>
        <v/>
      </c>
      <c r="BG268" s="31" t="str">
        <f t="shared" si="320"/>
        <v/>
      </c>
      <c r="BH268" s="252" t="str">
        <f t="shared" si="321"/>
        <v/>
      </c>
      <c r="BI268" s="32" t="str">
        <f>IF($B268="","",(($AF268-BC268)/ABS($AF268-BC268))*Air!$D$14*BH268/2*(($AF268-BC268)^2)*$AI268*$C268)</f>
        <v/>
      </c>
      <c r="BJ268" s="32" t="str">
        <f>IF($B268="","",(-BC268/ABS(BC268))*Air!$D$14*BE268/8*(BC268^2)*$AM268*$C268)</f>
        <v/>
      </c>
      <c r="BK268" s="32" t="str">
        <f>IF($B268="","",$AK268*$C268*$E268*Air!$D$14*Air!$I$10)</f>
        <v/>
      </c>
      <c r="BL268" s="32" t="str">
        <f t="shared" si="385"/>
        <v/>
      </c>
      <c r="BM268" s="32" t="str">
        <f t="shared" si="322"/>
        <v/>
      </c>
      <c r="BN268" s="32" t="str">
        <f t="shared" si="386"/>
        <v/>
      </c>
      <c r="BO268" s="254" t="str">
        <f t="shared" si="323"/>
        <v/>
      </c>
      <c r="BP268" s="243"/>
      <c r="BQ268" s="243"/>
      <c r="BR268" s="32" t="str">
        <f t="shared" si="324"/>
        <v/>
      </c>
      <c r="BS268" s="243" t="str">
        <f t="shared" si="325"/>
        <v/>
      </c>
      <c r="BT268" s="243" t="str">
        <f>IF($B268="","",IF(BO268="out",-(BS268*$I268*(2*ABS(BR268)/Air!$D$14)^0.5),(BS268*$I268*(2*ABS(BR268)/Air!$C$14)^0.5)))</f>
        <v/>
      </c>
      <c r="BU268" s="32" t="str">
        <f t="shared" si="326"/>
        <v/>
      </c>
      <c r="BV268" s="217" t="str">
        <f t="shared" si="387"/>
        <v/>
      </c>
      <c r="BW268" s="31" t="str">
        <f t="shared" si="327"/>
        <v/>
      </c>
      <c r="BX268" s="251" t="str">
        <f>IF($B268="","",$AO268*ABS(BW268)/Air!$M$8)</f>
        <v/>
      </c>
      <c r="BY268" s="31" t="str">
        <f t="shared" si="328"/>
        <v/>
      </c>
      <c r="BZ268" s="251" t="str">
        <f>IF($B268="","",$AO268*ABS($AF268-BW268)/Air!$M$8)</f>
        <v/>
      </c>
      <c r="CA268" s="31" t="str">
        <f t="shared" si="329"/>
        <v/>
      </c>
      <c r="CB268" s="31" t="str">
        <f t="shared" si="330"/>
        <v/>
      </c>
      <c r="CC268" s="32" t="str">
        <f>IF($B268="","",(($AF268-BW268)/ABS($AF268-BW268))*Air!$D$14*CB268/2*(($AF268-BW268)^2)*$AI268*$C268)</f>
        <v/>
      </c>
      <c r="CD268" s="32" t="str">
        <f>IF($B268="","",(-BW268/ABS(BW268))*Air!$D$14*BY268/8*(BW268^2)*$AM268*$C268)</f>
        <v/>
      </c>
      <c r="CE268" s="32" t="str">
        <f>IF($B268="","",$AK268*$C268*$E268*Air!$D$14*Air!$I$10)</f>
        <v/>
      </c>
      <c r="CF268" s="32" t="str">
        <f t="shared" si="388"/>
        <v/>
      </c>
      <c r="CG268" s="32" t="str">
        <f t="shared" si="331"/>
        <v/>
      </c>
      <c r="CH268" s="32" t="str">
        <f t="shared" si="389"/>
        <v/>
      </c>
      <c r="CI268" s="254" t="str">
        <f t="shared" si="332"/>
        <v/>
      </c>
      <c r="CJ268" s="243"/>
      <c r="CK268" s="243"/>
      <c r="CL268" s="32" t="str">
        <f t="shared" si="333"/>
        <v/>
      </c>
      <c r="CM268" s="243" t="str">
        <f t="shared" si="334"/>
        <v/>
      </c>
      <c r="CN268" s="243" t="str">
        <f>IF($B268="","",IF(CI268="out",-(CM268*$I268*(2*ABS(CL268)/Air!$D$14)^0.5),(CM268*$I268*(2*ABS(CL268)/Air!$C$14)^0.5)))</f>
        <v/>
      </c>
      <c r="CO268" s="32" t="str">
        <f t="shared" si="335"/>
        <v/>
      </c>
      <c r="CP268" s="217" t="str">
        <f t="shared" si="390"/>
        <v/>
      </c>
      <c r="CQ268" s="31" t="str">
        <f t="shared" si="336"/>
        <v/>
      </c>
      <c r="CR268" s="251" t="str">
        <f>IF($B268="","",$AO268*ABS(CQ268)/Air!$M$8)</f>
        <v/>
      </c>
      <c r="CS268" s="31" t="str">
        <f t="shared" si="337"/>
        <v/>
      </c>
      <c r="CT268" s="251" t="str">
        <f>IF($B268="","",$AO268*ABS($AF268-CQ268)/Air!$M$8)</f>
        <v/>
      </c>
      <c r="CU268" s="31" t="str">
        <f t="shared" si="338"/>
        <v/>
      </c>
      <c r="CV268" s="31" t="str">
        <f t="shared" si="339"/>
        <v/>
      </c>
      <c r="CW268" s="32" t="str">
        <f>IF($B268="","",(($AF268-CQ268)/ABS($AF268-CQ268))*Air!$D$14*CV268/2*(($AF268-CQ268)^2)*$AI268*$C268)</f>
        <v/>
      </c>
      <c r="CX268" s="32" t="str">
        <f>IF($B268="","",(-CQ268/ABS(CQ268))*Air!$D$14*CS268/8*(CQ268^2)*$AM268*$C268)</f>
        <v/>
      </c>
      <c r="CY268" s="32" t="str">
        <f>IF($B268="","",$AK268*$C268*$E268*Air!$D$14*Air!$I$10)</f>
        <v/>
      </c>
      <c r="CZ268" s="32" t="str">
        <f t="shared" si="391"/>
        <v/>
      </c>
      <c r="DA268" s="32" t="str">
        <f t="shared" si="340"/>
        <v/>
      </c>
      <c r="DB268" s="32" t="str">
        <f t="shared" si="392"/>
        <v/>
      </c>
      <c r="DC268" s="254" t="str">
        <f t="shared" si="341"/>
        <v/>
      </c>
      <c r="DD268" s="243"/>
      <c r="DE268" s="243"/>
      <c r="DF268" s="32" t="str">
        <f t="shared" si="342"/>
        <v/>
      </c>
      <c r="DG268" s="243" t="str">
        <f t="shared" si="343"/>
        <v/>
      </c>
      <c r="DH268" s="243" t="str">
        <f>IF($B268="","",IF(DC268="out",-(DG268*$I268*(2*ABS(DF268)/Air!$D$14)^0.5),(DG268*$I268*(2*ABS(DF268)/Air!$C$14)^0.5)))</f>
        <v/>
      </c>
      <c r="DI268" s="32" t="str">
        <f t="shared" si="344"/>
        <v/>
      </c>
      <c r="DJ268" s="217" t="str">
        <f t="shared" si="393"/>
        <v/>
      </c>
      <c r="DK268" s="31" t="str">
        <f t="shared" si="345"/>
        <v/>
      </c>
      <c r="DL268" s="251" t="str">
        <f>IF($B268="","",$AO268*ABS(DK268)/Air!$M$8)</f>
        <v/>
      </c>
      <c r="DM268" s="31" t="str">
        <f t="shared" si="346"/>
        <v/>
      </c>
      <c r="DN268" s="251" t="str">
        <f>IF($B268="","",$AO268*ABS($AF268-DK268)/Air!$M$8)</f>
        <v/>
      </c>
      <c r="DO268" s="31" t="str">
        <f t="shared" si="347"/>
        <v/>
      </c>
      <c r="DP268" s="31" t="str">
        <f t="shared" si="348"/>
        <v/>
      </c>
      <c r="DQ268" s="32" t="str">
        <f>IF($B268="","",(($AF268-DK268)/ABS($AF268-DK268))*Air!$D$14*DP268/2*(($AF268-DK268)^2)*$AI268*$C268)</f>
        <v/>
      </c>
      <c r="DR268" s="32" t="str">
        <f>IF($B268="","",(-DK268/ABS(DK268))*Air!$D$14*DM268/8*(DK268^2)*$AM268*$C268)</f>
        <v/>
      </c>
      <c r="DS268" s="32" t="str">
        <f>IF($B268="","",$AK268*$C268*$E268*Air!$D$14*Air!$I$10)</f>
        <v/>
      </c>
      <c r="DT268" s="32" t="str">
        <f t="shared" si="394"/>
        <v/>
      </c>
      <c r="DU268" s="32" t="str">
        <f t="shared" si="349"/>
        <v/>
      </c>
      <c r="DV268" s="32" t="str">
        <f t="shared" si="395"/>
        <v/>
      </c>
      <c r="DW268" s="254" t="str">
        <f t="shared" si="350"/>
        <v/>
      </c>
      <c r="DX268" s="243"/>
      <c r="DY268" s="243"/>
      <c r="DZ268" s="32" t="str">
        <f t="shared" si="351"/>
        <v/>
      </c>
      <c r="EA268" s="243" t="str">
        <f t="shared" si="352"/>
        <v/>
      </c>
      <c r="EB268" s="243" t="str">
        <f>IF($B268="","",IF(DW268="out",-(EA268*$I268*(2*ABS(DZ268)/Air!$D$14)^0.5),(EA268*$I268*(2*ABS(DZ268)/Air!$C$14)^0.5)))</f>
        <v/>
      </c>
      <c r="EC268" s="32" t="str">
        <f t="shared" si="353"/>
        <v/>
      </c>
      <c r="ED268" s="217" t="str">
        <f t="shared" si="396"/>
        <v/>
      </c>
      <c r="EE268" s="31" t="str">
        <f t="shared" si="354"/>
        <v/>
      </c>
      <c r="EF268" s="251" t="str">
        <f>IF($B268="","",$AO268*ABS(EE268)/Air!$M$8)</f>
        <v/>
      </c>
      <c r="EG268" s="31" t="str">
        <f t="shared" si="355"/>
        <v/>
      </c>
      <c r="EH268" s="251" t="str">
        <f>IF($B268="","",$AO268*ABS($AF268-EE268)/Air!$M$8)</f>
        <v/>
      </c>
      <c r="EI268" s="31" t="str">
        <f t="shared" si="356"/>
        <v/>
      </c>
      <c r="EJ268" s="31" t="str">
        <f t="shared" si="357"/>
        <v/>
      </c>
      <c r="EK268" s="32" t="str">
        <f>IF($B268="","",(($AF268-EE268)/ABS($AF268-EE268))*Air!$D$14*EJ268/2*(($AF268-EE268)^2)*$AI268*$C268)</f>
        <v/>
      </c>
      <c r="EL268" s="32" t="str">
        <f>IF($B268="","",(-EE268/ABS(EE268))*Air!$D$14*EG268/8*(EE268^2)*$AM268*$C268)</f>
        <v/>
      </c>
      <c r="EM268" s="32" t="str">
        <f>IF($B268="","",$AK268*$C268*$E268*Air!$D$14*Air!$I$10)</f>
        <v/>
      </c>
      <c r="EN268" s="32" t="str">
        <f t="shared" si="397"/>
        <v/>
      </c>
      <c r="EO268" s="32" t="str">
        <f t="shared" si="358"/>
        <v/>
      </c>
      <c r="EP268" s="32" t="str">
        <f t="shared" si="398"/>
        <v/>
      </c>
      <c r="EQ268" s="254" t="str">
        <f t="shared" si="359"/>
        <v/>
      </c>
      <c r="ER268" s="243"/>
      <c r="ES268" s="243"/>
      <c r="ET268" s="32" t="str">
        <f t="shared" si="360"/>
        <v/>
      </c>
      <c r="EU268" s="243" t="str">
        <f t="shared" si="361"/>
        <v/>
      </c>
      <c r="EV268" s="243" t="str">
        <f>IF($B268="","",IF(EQ268="out",-(EU268*$I268*(2*ABS(ET268)/Air!$D$14)^0.5),(EU268*$I268*(2*ABS(ET268)/Air!$C$14)^0.5)))</f>
        <v/>
      </c>
      <c r="EW268" s="32" t="str">
        <f t="shared" si="362"/>
        <v/>
      </c>
      <c r="EX268" s="259" t="str">
        <f t="shared" si="399"/>
        <v/>
      </c>
    </row>
    <row r="269" spans="1:154" customFormat="1" x14ac:dyDescent="0.2">
      <c r="A269" s="61"/>
      <c r="B269" s="247"/>
      <c r="C269" s="247"/>
      <c r="D269" s="247"/>
      <c r="E269" s="247"/>
      <c r="F269" s="247"/>
      <c r="G269" s="239"/>
      <c r="H269" s="239"/>
      <c r="I269" s="239"/>
      <c r="J269" s="239"/>
      <c r="K269" s="239"/>
      <c r="L269" s="62"/>
      <c r="M269" s="247"/>
      <c r="N269" s="247"/>
      <c r="O269" s="63"/>
      <c r="P269" s="92" t="str">
        <f t="shared" si="363"/>
        <v/>
      </c>
      <c r="Q269" s="93" t="str">
        <f t="shared" si="316"/>
        <v/>
      </c>
      <c r="R269" s="99" t="str">
        <f t="shared" si="364"/>
        <v/>
      </c>
      <c r="S269" s="100" t="str">
        <f t="shared" si="365"/>
        <v/>
      </c>
      <c r="T269" s="95" t="str">
        <f t="shared" si="366"/>
        <v/>
      </c>
      <c r="U269" s="231"/>
      <c r="V269" s="124" t="str">
        <f t="shared" si="367"/>
        <v/>
      </c>
      <c r="W269" s="125" t="str">
        <f t="shared" si="311"/>
        <v/>
      </c>
      <c r="X269" s="126" t="str">
        <f t="shared" si="368"/>
        <v/>
      </c>
      <c r="Y269" s="126" t="str">
        <f>IF($B269="","",VLOOKUP(X269,Depth!$A$4:$B$1004,2,1))</f>
        <v/>
      </c>
      <c r="Z269" s="127" t="str">
        <f t="shared" si="312"/>
        <v/>
      </c>
      <c r="AA269" s="128" t="str">
        <f t="shared" si="313"/>
        <v/>
      </c>
      <c r="AB269" s="129" t="str">
        <f t="shared" si="369"/>
        <v/>
      </c>
      <c r="AC269" s="129" t="str">
        <f t="shared" si="314"/>
        <v/>
      </c>
      <c r="AD269" s="31" t="str">
        <f t="shared" si="370"/>
        <v/>
      </c>
      <c r="AE269" s="128" t="str">
        <f t="shared" si="371"/>
        <v/>
      </c>
      <c r="AF269" s="130" t="str">
        <f t="shared" si="372"/>
        <v/>
      </c>
      <c r="AG269" s="122" t="str">
        <f t="shared" si="373"/>
        <v/>
      </c>
      <c r="AH269" s="131" t="str">
        <f t="shared" si="315"/>
        <v/>
      </c>
      <c r="AI269" s="132" t="str">
        <f t="shared" si="374"/>
        <v/>
      </c>
      <c r="AJ269" s="128"/>
      <c r="AK269" s="159" t="str">
        <f t="shared" si="375"/>
        <v/>
      </c>
      <c r="AL269" s="128" t="str">
        <f t="shared" si="376"/>
        <v/>
      </c>
      <c r="AM269" s="128" t="str">
        <f t="shared" si="377"/>
        <v/>
      </c>
      <c r="AN269" s="128" t="str">
        <f t="shared" si="378"/>
        <v/>
      </c>
      <c r="AO269" s="128" t="str">
        <f t="shared" si="317"/>
        <v/>
      </c>
      <c r="AP269" s="160" t="str">
        <f t="shared" si="379"/>
        <v/>
      </c>
      <c r="AQ269" s="31"/>
      <c r="AR269" s="174" t="str">
        <f>IF($B269="","",Air!$C$17*((J269-K269)/10)^Air!$C$28)</f>
        <v/>
      </c>
      <c r="AS269" s="36" t="str">
        <f>IF($B269="","",IF(E$8=B269,E$7,Air!$C$14/2*AR269^2))</f>
        <v/>
      </c>
      <c r="AT269" s="32" t="str">
        <f t="shared" si="380"/>
        <v/>
      </c>
      <c r="AU269" s="32" t="str">
        <f t="shared" si="381"/>
        <v/>
      </c>
      <c r="AV269" s="32" t="str">
        <f>IF($B269="","",Air!$I$11-AU269*Air!$C$14*Air!$I$10-AS269)</f>
        <v/>
      </c>
      <c r="AW269" s="175" t="str">
        <f t="shared" si="382"/>
        <v/>
      </c>
      <c r="AX269" s="175" t="str">
        <f>IF($B269="","",AW269*Air!$C$14*Air!$I$10)</f>
        <v/>
      </c>
      <c r="AY269" s="176" t="str">
        <f>IF($B269="","",AW269*Air!$D$14*Air!$I$10)</f>
        <v/>
      </c>
      <c r="AZ269" s="62"/>
      <c r="BA269" s="250" t="str">
        <f t="shared" si="318"/>
        <v/>
      </c>
      <c r="BB269" s="128" t="str">
        <f t="shared" si="383"/>
        <v/>
      </c>
      <c r="BC269" s="31" t="str">
        <f t="shared" si="384"/>
        <v/>
      </c>
      <c r="BD269" s="251" t="str">
        <f>IF($B269="","",$AO269*ABS(BC269)/Air!$M$8)</f>
        <v/>
      </c>
      <c r="BE269" s="31" t="str">
        <f t="shared" si="319"/>
        <v/>
      </c>
      <c r="BF269" s="251" t="str">
        <f>IF($B269="","",$AO269*ABS($AF269-BC269)/Air!$M$8)</f>
        <v/>
      </c>
      <c r="BG269" s="31" t="str">
        <f t="shared" si="320"/>
        <v/>
      </c>
      <c r="BH269" s="252" t="str">
        <f t="shared" si="321"/>
        <v/>
      </c>
      <c r="BI269" s="32" t="str">
        <f>IF($B269="","",(($AF269-BC269)/ABS($AF269-BC269))*Air!$D$14*BH269/2*(($AF269-BC269)^2)*$AI269*$C269)</f>
        <v/>
      </c>
      <c r="BJ269" s="32" t="str">
        <f>IF($B269="","",(-BC269/ABS(BC269))*Air!$D$14*BE269/8*(BC269^2)*$AM269*$C269)</f>
        <v/>
      </c>
      <c r="BK269" s="32" t="str">
        <f>IF($B269="","",$AK269*$C269*$E269*Air!$D$14*Air!$I$10)</f>
        <v/>
      </c>
      <c r="BL269" s="32" t="str">
        <f t="shared" si="385"/>
        <v/>
      </c>
      <c r="BM269" s="32" t="str">
        <f t="shared" si="322"/>
        <v/>
      </c>
      <c r="BN269" s="32" t="str">
        <f t="shared" si="386"/>
        <v/>
      </c>
      <c r="BO269" s="254" t="str">
        <f t="shared" si="323"/>
        <v/>
      </c>
      <c r="BP269" s="243"/>
      <c r="BQ269" s="243"/>
      <c r="BR269" s="32" t="str">
        <f t="shared" si="324"/>
        <v/>
      </c>
      <c r="BS269" s="243" t="str">
        <f t="shared" si="325"/>
        <v/>
      </c>
      <c r="BT269" s="243" t="str">
        <f>IF($B269="","",IF(BO269="out",-(BS269*$I269*(2*ABS(BR269)/Air!$D$14)^0.5),(BS269*$I269*(2*ABS(BR269)/Air!$C$14)^0.5)))</f>
        <v/>
      </c>
      <c r="BU269" s="32" t="str">
        <f t="shared" si="326"/>
        <v/>
      </c>
      <c r="BV269" s="217" t="str">
        <f t="shared" si="387"/>
        <v/>
      </c>
      <c r="BW269" s="31" t="str">
        <f t="shared" si="327"/>
        <v/>
      </c>
      <c r="BX269" s="251" t="str">
        <f>IF($B269="","",$AO269*ABS(BW269)/Air!$M$8)</f>
        <v/>
      </c>
      <c r="BY269" s="31" t="str">
        <f t="shared" si="328"/>
        <v/>
      </c>
      <c r="BZ269" s="251" t="str">
        <f>IF($B269="","",$AO269*ABS($AF269-BW269)/Air!$M$8)</f>
        <v/>
      </c>
      <c r="CA269" s="31" t="str">
        <f t="shared" si="329"/>
        <v/>
      </c>
      <c r="CB269" s="31" t="str">
        <f t="shared" si="330"/>
        <v/>
      </c>
      <c r="CC269" s="32" t="str">
        <f>IF($B269="","",(($AF269-BW269)/ABS($AF269-BW269))*Air!$D$14*CB269/2*(($AF269-BW269)^2)*$AI269*$C269)</f>
        <v/>
      </c>
      <c r="CD269" s="32" t="str">
        <f>IF($B269="","",(-BW269/ABS(BW269))*Air!$D$14*BY269/8*(BW269^2)*$AM269*$C269)</f>
        <v/>
      </c>
      <c r="CE269" s="32" t="str">
        <f>IF($B269="","",$AK269*$C269*$E269*Air!$D$14*Air!$I$10)</f>
        <v/>
      </c>
      <c r="CF269" s="32" t="str">
        <f t="shared" si="388"/>
        <v/>
      </c>
      <c r="CG269" s="32" t="str">
        <f t="shared" si="331"/>
        <v/>
      </c>
      <c r="CH269" s="32" t="str">
        <f t="shared" si="389"/>
        <v/>
      </c>
      <c r="CI269" s="254" t="str">
        <f t="shared" si="332"/>
        <v/>
      </c>
      <c r="CJ269" s="243"/>
      <c r="CK269" s="243"/>
      <c r="CL269" s="32" t="str">
        <f t="shared" si="333"/>
        <v/>
      </c>
      <c r="CM269" s="243" t="str">
        <f t="shared" si="334"/>
        <v/>
      </c>
      <c r="CN269" s="243" t="str">
        <f>IF($B269="","",IF(CI269="out",-(CM269*$I269*(2*ABS(CL269)/Air!$D$14)^0.5),(CM269*$I269*(2*ABS(CL269)/Air!$C$14)^0.5)))</f>
        <v/>
      </c>
      <c r="CO269" s="32" t="str">
        <f t="shared" si="335"/>
        <v/>
      </c>
      <c r="CP269" s="217" t="str">
        <f t="shared" si="390"/>
        <v/>
      </c>
      <c r="CQ269" s="31" t="str">
        <f t="shared" si="336"/>
        <v/>
      </c>
      <c r="CR269" s="251" t="str">
        <f>IF($B269="","",$AO269*ABS(CQ269)/Air!$M$8)</f>
        <v/>
      </c>
      <c r="CS269" s="31" t="str">
        <f t="shared" si="337"/>
        <v/>
      </c>
      <c r="CT269" s="251" t="str">
        <f>IF($B269="","",$AO269*ABS($AF269-CQ269)/Air!$M$8)</f>
        <v/>
      </c>
      <c r="CU269" s="31" t="str">
        <f t="shared" si="338"/>
        <v/>
      </c>
      <c r="CV269" s="31" t="str">
        <f t="shared" si="339"/>
        <v/>
      </c>
      <c r="CW269" s="32" t="str">
        <f>IF($B269="","",(($AF269-CQ269)/ABS($AF269-CQ269))*Air!$D$14*CV269/2*(($AF269-CQ269)^2)*$AI269*$C269)</f>
        <v/>
      </c>
      <c r="CX269" s="32" t="str">
        <f>IF($B269="","",(-CQ269/ABS(CQ269))*Air!$D$14*CS269/8*(CQ269^2)*$AM269*$C269)</f>
        <v/>
      </c>
      <c r="CY269" s="32" t="str">
        <f>IF($B269="","",$AK269*$C269*$E269*Air!$D$14*Air!$I$10)</f>
        <v/>
      </c>
      <c r="CZ269" s="32" t="str">
        <f t="shared" si="391"/>
        <v/>
      </c>
      <c r="DA269" s="32" t="str">
        <f t="shared" si="340"/>
        <v/>
      </c>
      <c r="DB269" s="32" t="str">
        <f t="shared" si="392"/>
        <v/>
      </c>
      <c r="DC269" s="254" t="str">
        <f t="shared" si="341"/>
        <v/>
      </c>
      <c r="DD269" s="243"/>
      <c r="DE269" s="243"/>
      <c r="DF269" s="32" t="str">
        <f t="shared" si="342"/>
        <v/>
      </c>
      <c r="DG269" s="243" t="str">
        <f t="shared" si="343"/>
        <v/>
      </c>
      <c r="DH269" s="243" t="str">
        <f>IF($B269="","",IF(DC269="out",-(DG269*$I269*(2*ABS(DF269)/Air!$D$14)^0.5),(DG269*$I269*(2*ABS(DF269)/Air!$C$14)^0.5)))</f>
        <v/>
      </c>
      <c r="DI269" s="32" t="str">
        <f t="shared" si="344"/>
        <v/>
      </c>
      <c r="DJ269" s="217" t="str">
        <f t="shared" si="393"/>
        <v/>
      </c>
      <c r="DK269" s="31" t="str">
        <f t="shared" si="345"/>
        <v/>
      </c>
      <c r="DL269" s="251" t="str">
        <f>IF($B269="","",$AO269*ABS(DK269)/Air!$M$8)</f>
        <v/>
      </c>
      <c r="DM269" s="31" t="str">
        <f t="shared" si="346"/>
        <v/>
      </c>
      <c r="DN269" s="251" t="str">
        <f>IF($B269="","",$AO269*ABS($AF269-DK269)/Air!$M$8)</f>
        <v/>
      </c>
      <c r="DO269" s="31" t="str">
        <f t="shared" si="347"/>
        <v/>
      </c>
      <c r="DP269" s="31" t="str">
        <f t="shared" si="348"/>
        <v/>
      </c>
      <c r="DQ269" s="32" t="str">
        <f>IF($B269="","",(($AF269-DK269)/ABS($AF269-DK269))*Air!$D$14*DP269/2*(($AF269-DK269)^2)*$AI269*$C269)</f>
        <v/>
      </c>
      <c r="DR269" s="32" t="str">
        <f>IF($B269="","",(-DK269/ABS(DK269))*Air!$D$14*DM269/8*(DK269^2)*$AM269*$C269)</f>
        <v/>
      </c>
      <c r="DS269" s="32" t="str">
        <f>IF($B269="","",$AK269*$C269*$E269*Air!$D$14*Air!$I$10)</f>
        <v/>
      </c>
      <c r="DT269" s="32" t="str">
        <f t="shared" si="394"/>
        <v/>
      </c>
      <c r="DU269" s="32" t="str">
        <f t="shared" si="349"/>
        <v/>
      </c>
      <c r="DV269" s="32" t="str">
        <f t="shared" si="395"/>
        <v/>
      </c>
      <c r="DW269" s="254" t="str">
        <f t="shared" si="350"/>
        <v/>
      </c>
      <c r="DX269" s="243"/>
      <c r="DY269" s="243"/>
      <c r="DZ269" s="32" t="str">
        <f t="shared" si="351"/>
        <v/>
      </c>
      <c r="EA269" s="243" t="str">
        <f t="shared" si="352"/>
        <v/>
      </c>
      <c r="EB269" s="243" t="str">
        <f>IF($B269="","",IF(DW269="out",-(EA269*$I269*(2*ABS(DZ269)/Air!$D$14)^0.5),(EA269*$I269*(2*ABS(DZ269)/Air!$C$14)^0.5)))</f>
        <v/>
      </c>
      <c r="EC269" s="32" t="str">
        <f t="shared" si="353"/>
        <v/>
      </c>
      <c r="ED269" s="217" t="str">
        <f t="shared" si="396"/>
        <v/>
      </c>
      <c r="EE269" s="31" t="str">
        <f t="shared" si="354"/>
        <v/>
      </c>
      <c r="EF269" s="251" t="str">
        <f>IF($B269="","",$AO269*ABS(EE269)/Air!$M$8)</f>
        <v/>
      </c>
      <c r="EG269" s="31" t="str">
        <f t="shared" si="355"/>
        <v/>
      </c>
      <c r="EH269" s="251" t="str">
        <f>IF($B269="","",$AO269*ABS($AF269-EE269)/Air!$M$8)</f>
        <v/>
      </c>
      <c r="EI269" s="31" t="str">
        <f t="shared" si="356"/>
        <v/>
      </c>
      <c r="EJ269" s="31" t="str">
        <f t="shared" si="357"/>
        <v/>
      </c>
      <c r="EK269" s="32" t="str">
        <f>IF($B269="","",(($AF269-EE269)/ABS($AF269-EE269))*Air!$D$14*EJ269/2*(($AF269-EE269)^2)*$AI269*$C269)</f>
        <v/>
      </c>
      <c r="EL269" s="32" t="str">
        <f>IF($B269="","",(-EE269/ABS(EE269))*Air!$D$14*EG269/8*(EE269^2)*$AM269*$C269)</f>
        <v/>
      </c>
      <c r="EM269" s="32" t="str">
        <f>IF($B269="","",$AK269*$C269*$E269*Air!$D$14*Air!$I$10)</f>
        <v/>
      </c>
      <c r="EN269" s="32" t="str">
        <f t="shared" si="397"/>
        <v/>
      </c>
      <c r="EO269" s="32" t="str">
        <f t="shared" si="358"/>
        <v/>
      </c>
      <c r="EP269" s="32" t="str">
        <f t="shared" si="398"/>
        <v/>
      </c>
      <c r="EQ269" s="254" t="str">
        <f t="shared" si="359"/>
        <v/>
      </c>
      <c r="ER269" s="243"/>
      <c r="ES269" s="243"/>
      <c r="ET269" s="32" t="str">
        <f t="shared" si="360"/>
        <v/>
      </c>
      <c r="EU269" s="243" t="str">
        <f t="shared" si="361"/>
        <v/>
      </c>
      <c r="EV269" s="243" t="str">
        <f>IF($B269="","",IF(EQ269="out",-(EU269*$I269*(2*ABS(ET269)/Air!$D$14)^0.5),(EU269*$I269*(2*ABS(ET269)/Air!$C$14)^0.5)))</f>
        <v/>
      </c>
      <c r="EW269" s="32" t="str">
        <f t="shared" si="362"/>
        <v/>
      </c>
      <c r="EX269" s="259" t="str">
        <f t="shared" si="399"/>
        <v/>
      </c>
    </row>
    <row r="270" spans="1:154" customFormat="1" x14ac:dyDescent="0.2">
      <c r="A270" s="61"/>
      <c r="B270" s="247"/>
      <c r="C270" s="247"/>
      <c r="D270" s="247"/>
      <c r="E270" s="247"/>
      <c r="F270" s="247"/>
      <c r="G270" s="239"/>
      <c r="H270" s="239"/>
      <c r="I270" s="239"/>
      <c r="J270" s="239"/>
      <c r="K270" s="239"/>
      <c r="L270" s="62"/>
      <c r="M270" s="247"/>
      <c r="N270" s="247"/>
      <c r="O270" s="63"/>
      <c r="P270" s="92" t="str">
        <f t="shared" si="363"/>
        <v/>
      </c>
      <c r="Q270" s="93" t="str">
        <f t="shared" si="316"/>
        <v/>
      </c>
      <c r="R270" s="99" t="str">
        <f t="shared" si="364"/>
        <v/>
      </c>
      <c r="S270" s="100" t="str">
        <f t="shared" si="365"/>
        <v/>
      </c>
      <c r="T270" s="95" t="str">
        <f t="shared" si="366"/>
        <v/>
      </c>
      <c r="U270" s="231"/>
      <c r="V270" s="124" t="str">
        <f t="shared" si="367"/>
        <v/>
      </c>
      <c r="W270" s="125" t="str">
        <f t="shared" si="311"/>
        <v/>
      </c>
      <c r="X270" s="126" t="str">
        <f t="shared" si="368"/>
        <v/>
      </c>
      <c r="Y270" s="126" t="str">
        <f>IF($B270="","",VLOOKUP(X270,Depth!$A$4:$B$1004,2,1))</f>
        <v/>
      </c>
      <c r="Z270" s="127" t="str">
        <f t="shared" si="312"/>
        <v/>
      </c>
      <c r="AA270" s="128" t="str">
        <f t="shared" si="313"/>
        <v/>
      </c>
      <c r="AB270" s="129" t="str">
        <f t="shared" si="369"/>
        <v/>
      </c>
      <c r="AC270" s="129" t="str">
        <f t="shared" si="314"/>
        <v/>
      </c>
      <c r="AD270" s="31" t="str">
        <f t="shared" si="370"/>
        <v/>
      </c>
      <c r="AE270" s="128" t="str">
        <f t="shared" si="371"/>
        <v/>
      </c>
      <c r="AF270" s="130" t="str">
        <f t="shared" si="372"/>
        <v/>
      </c>
      <c r="AG270" s="122" t="str">
        <f t="shared" si="373"/>
        <v/>
      </c>
      <c r="AH270" s="131" t="str">
        <f t="shared" si="315"/>
        <v/>
      </c>
      <c r="AI270" s="132" t="str">
        <f t="shared" si="374"/>
        <v/>
      </c>
      <c r="AJ270" s="128"/>
      <c r="AK270" s="159" t="str">
        <f t="shared" si="375"/>
        <v/>
      </c>
      <c r="AL270" s="128" t="str">
        <f t="shared" si="376"/>
        <v/>
      </c>
      <c r="AM270" s="128" t="str">
        <f t="shared" si="377"/>
        <v/>
      </c>
      <c r="AN270" s="128" t="str">
        <f t="shared" si="378"/>
        <v/>
      </c>
      <c r="AO270" s="128" t="str">
        <f t="shared" si="317"/>
        <v/>
      </c>
      <c r="AP270" s="160" t="str">
        <f t="shared" si="379"/>
        <v/>
      </c>
      <c r="AQ270" s="31"/>
      <c r="AR270" s="174" t="str">
        <f>IF($B270="","",Air!$C$17*((J270-K270)/10)^Air!$C$28)</f>
        <v/>
      </c>
      <c r="AS270" s="36" t="str">
        <f>IF($B270="","",IF(E$8=B270,E$7,Air!$C$14/2*AR270^2))</f>
        <v/>
      </c>
      <c r="AT270" s="32" t="str">
        <f t="shared" si="380"/>
        <v/>
      </c>
      <c r="AU270" s="32" t="str">
        <f t="shared" si="381"/>
        <v/>
      </c>
      <c r="AV270" s="32" t="str">
        <f>IF($B270="","",Air!$I$11-AU270*Air!$C$14*Air!$I$10-AS270)</f>
        <v/>
      </c>
      <c r="AW270" s="175" t="str">
        <f t="shared" si="382"/>
        <v/>
      </c>
      <c r="AX270" s="175" t="str">
        <f>IF($B270="","",AW270*Air!$C$14*Air!$I$10)</f>
        <v/>
      </c>
      <c r="AY270" s="176" t="str">
        <f>IF($B270="","",AW270*Air!$D$14*Air!$I$10)</f>
        <v/>
      </c>
      <c r="AZ270" s="62"/>
      <c r="BA270" s="250" t="str">
        <f t="shared" si="318"/>
        <v/>
      </c>
      <c r="BB270" s="128" t="str">
        <f t="shared" si="383"/>
        <v/>
      </c>
      <c r="BC270" s="31" t="str">
        <f t="shared" si="384"/>
        <v/>
      </c>
      <c r="BD270" s="251" t="str">
        <f>IF($B270="","",$AO270*ABS(BC270)/Air!$M$8)</f>
        <v/>
      </c>
      <c r="BE270" s="31" t="str">
        <f t="shared" si="319"/>
        <v/>
      </c>
      <c r="BF270" s="251" t="str">
        <f>IF($B270="","",$AO270*ABS($AF270-BC270)/Air!$M$8)</f>
        <v/>
      </c>
      <c r="BG270" s="31" t="str">
        <f t="shared" si="320"/>
        <v/>
      </c>
      <c r="BH270" s="252" t="str">
        <f t="shared" si="321"/>
        <v/>
      </c>
      <c r="BI270" s="32" t="str">
        <f>IF($B270="","",(($AF270-BC270)/ABS($AF270-BC270))*Air!$D$14*BH270/2*(($AF270-BC270)^2)*$AI270*$C270)</f>
        <v/>
      </c>
      <c r="BJ270" s="32" t="str">
        <f>IF($B270="","",(-BC270/ABS(BC270))*Air!$D$14*BE270/8*(BC270^2)*$AM270*$C270)</f>
        <v/>
      </c>
      <c r="BK270" s="32" t="str">
        <f>IF($B270="","",$AK270*$C270*$E270*Air!$D$14*Air!$I$10)</f>
        <v/>
      </c>
      <c r="BL270" s="32" t="str">
        <f t="shared" si="385"/>
        <v/>
      </c>
      <c r="BM270" s="32" t="str">
        <f t="shared" si="322"/>
        <v/>
      </c>
      <c r="BN270" s="32" t="str">
        <f t="shared" si="386"/>
        <v/>
      </c>
      <c r="BO270" s="254" t="str">
        <f t="shared" si="323"/>
        <v/>
      </c>
      <c r="BP270" s="243"/>
      <c r="BQ270" s="243"/>
      <c r="BR270" s="32" t="str">
        <f t="shared" si="324"/>
        <v/>
      </c>
      <c r="BS270" s="243" t="str">
        <f t="shared" si="325"/>
        <v/>
      </c>
      <c r="BT270" s="243" t="str">
        <f>IF($B270="","",IF(BO270="out",-(BS270*$I270*(2*ABS(BR270)/Air!$D$14)^0.5),(BS270*$I270*(2*ABS(BR270)/Air!$C$14)^0.5)))</f>
        <v/>
      </c>
      <c r="BU270" s="32" t="str">
        <f t="shared" si="326"/>
        <v/>
      </c>
      <c r="BV270" s="217" t="str">
        <f t="shared" si="387"/>
        <v/>
      </c>
      <c r="BW270" s="31" t="str">
        <f t="shared" si="327"/>
        <v/>
      </c>
      <c r="BX270" s="251" t="str">
        <f>IF($B270="","",$AO270*ABS(BW270)/Air!$M$8)</f>
        <v/>
      </c>
      <c r="BY270" s="31" t="str">
        <f t="shared" si="328"/>
        <v/>
      </c>
      <c r="BZ270" s="251" t="str">
        <f>IF($B270="","",$AO270*ABS($AF270-BW270)/Air!$M$8)</f>
        <v/>
      </c>
      <c r="CA270" s="31" t="str">
        <f t="shared" si="329"/>
        <v/>
      </c>
      <c r="CB270" s="31" t="str">
        <f t="shared" si="330"/>
        <v/>
      </c>
      <c r="CC270" s="32" t="str">
        <f>IF($B270="","",(($AF270-BW270)/ABS($AF270-BW270))*Air!$D$14*CB270/2*(($AF270-BW270)^2)*$AI270*$C270)</f>
        <v/>
      </c>
      <c r="CD270" s="32" t="str">
        <f>IF($B270="","",(-BW270/ABS(BW270))*Air!$D$14*BY270/8*(BW270^2)*$AM270*$C270)</f>
        <v/>
      </c>
      <c r="CE270" s="32" t="str">
        <f>IF($B270="","",$AK270*$C270*$E270*Air!$D$14*Air!$I$10)</f>
        <v/>
      </c>
      <c r="CF270" s="32" t="str">
        <f t="shared" si="388"/>
        <v/>
      </c>
      <c r="CG270" s="32" t="str">
        <f t="shared" si="331"/>
        <v/>
      </c>
      <c r="CH270" s="32" t="str">
        <f t="shared" si="389"/>
        <v/>
      </c>
      <c r="CI270" s="254" t="str">
        <f t="shared" si="332"/>
        <v/>
      </c>
      <c r="CJ270" s="243"/>
      <c r="CK270" s="243"/>
      <c r="CL270" s="32" t="str">
        <f t="shared" si="333"/>
        <v/>
      </c>
      <c r="CM270" s="243" t="str">
        <f t="shared" si="334"/>
        <v/>
      </c>
      <c r="CN270" s="243" t="str">
        <f>IF($B270="","",IF(CI270="out",-(CM270*$I270*(2*ABS(CL270)/Air!$D$14)^0.5),(CM270*$I270*(2*ABS(CL270)/Air!$C$14)^0.5)))</f>
        <v/>
      </c>
      <c r="CO270" s="32" t="str">
        <f t="shared" si="335"/>
        <v/>
      </c>
      <c r="CP270" s="217" t="str">
        <f t="shared" si="390"/>
        <v/>
      </c>
      <c r="CQ270" s="31" t="str">
        <f t="shared" si="336"/>
        <v/>
      </c>
      <c r="CR270" s="251" t="str">
        <f>IF($B270="","",$AO270*ABS(CQ270)/Air!$M$8)</f>
        <v/>
      </c>
      <c r="CS270" s="31" t="str">
        <f t="shared" si="337"/>
        <v/>
      </c>
      <c r="CT270" s="251" t="str">
        <f>IF($B270="","",$AO270*ABS($AF270-CQ270)/Air!$M$8)</f>
        <v/>
      </c>
      <c r="CU270" s="31" t="str">
        <f t="shared" si="338"/>
        <v/>
      </c>
      <c r="CV270" s="31" t="str">
        <f t="shared" si="339"/>
        <v/>
      </c>
      <c r="CW270" s="32" t="str">
        <f>IF($B270="","",(($AF270-CQ270)/ABS($AF270-CQ270))*Air!$D$14*CV270/2*(($AF270-CQ270)^2)*$AI270*$C270)</f>
        <v/>
      </c>
      <c r="CX270" s="32" t="str">
        <f>IF($B270="","",(-CQ270/ABS(CQ270))*Air!$D$14*CS270/8*(CQ270^2)*$AM270*$C270)</f>
        <v/>
      </c>
      <c r="CY270" s="32" t="str">
        <f>IF($B270="","",$AK270*$C270*$E270*Air!$D$14*Air!$I$10)</f>
        <v/>
      </c>
      <c r="CZ270" s="32" t="str">
        <f t="shared" si="391"/>
        <v/>
      </c>
      <c r="DA270" s="32" t="str">
        <f t="shared" si="340"/>
        <v/>
      </c>
      <c r="DB270" s="32" t="str">
        <f t="shared" si="392"/>
        <v/>
      </c>
      <c r="DC270" s="254" t="str">
        <f t="shared" si="341"/>
        <v/>
      </c>
      <c r="DD270" s="243"/>
      <c r="DE270" s="243"/>
      <c r="DF270" s="32" t="str">
        <f t="shared" si="342"/>
        <v/>
      </c>
      <c r="DG270" s="243" t="str">
        <f t="shared" si="343"/>
        <v/>
      </c>
      <c r="DH270" s="243" t="str">
        <f>IF($B270="","",IF(DC270="out",-(DG270*$I270*(2*ABS(DF270)/Air!$D$14)^0.5),(DG270*$I270*(2*ABS(DF270)/Air!$C$14)^0.5)))</f>
        <v/>
      </c>
      <c r="DI270" s="32" t="str">
        <f t="shared" si="344"/>
        <v/>
      </c>
      <c r="DJ270" s="217" t="str">
        <f t="shared" si="393"/>
        <v/>
      </c>
      <c r="DK270" s="31" t="str">
        <f t="shared" si="345"/>
        <v/>
      </c>
      <c r="DL270" s="251" t="str">
        <f>IF($B270="","",$AO270*ABS(DK270)/Air!$M$8)</f>
        <v/>
      </c>
      <c r="DM270" s="31" t="str">
        <f t="shared" si="346"/>
        <v/>
      </c>
      <c r="DN270" s="251" t="str">
        <f>IF($B270="","",$AO270*ABS($AF270-DK270)/Air!$M$8)</f>
        <v/>
      </c>
      <c r="DO270" s="31" t="str">
        <f t="shared" si="347"/>
        <v/>
      </c>
      <c r="DP270" s="31" t="str">
        <f t="shared" si="348"/>
        <v/>
      </c>
      <c r="DQ270" s="32" t="str">
        <f>IF($B270="","",(($AF270-DK270)/ABS($AF270-DK270))*Air!$D$14*DP270/2*(($AF270-DK270)^2)*$AI270*$C270)</f>
        <v/>
      </c>
      <c r="DR270" s="32" t="str">
        <f>IF($B270="","",(-DK270/ABS(DK270))*Air!$D$14*DM270/8*(DK270^2)*$AM270*$C270)</f>
        <v/>
      </c>
      <c r="DS270" s="32" t="str">
        <f>IF($B270="","",$AK270*$C270*$E270*Air!$D$14*Air!$I$10)</f>
        <v/>
      </c>
      <c r="DT270" s="32" t="str">
        <f t="shared" si="394"/>
        <v/>
      </c>
      <c r="DU270" s="32" t="str">
        <f t="shared" si="349"/>
        <v/>
      </c>
      <c r="DV270" s="32" t="str">
        <f t="shared" si="395"/>
        <v/>
      </c>
      <c r="DW270" s="254" t="str">
        <f t="shared" si="350"/>
        <v/>
      </c>
      <c r="DX270" s="243"/>
      <c r="DY270" s="243"/>
      <c r="DZ270" s="32" t="str">
        <f t="shared" si="351"/>
        <v/>
      </c>
      <c r="EA270" s="243" t="str">
        <f t="shared" si="352"/>
        <v/>
      </c>
      <c r="EB270" s="243" t="str">
        <f>IF($B270="","",IF(DW270="out",-(EA270*$I270*(2*ABS(DZ270)/Air!$D$14)^0.5),(EA270*$I270*(2*ABS(DZ270)/Air!$C$14)^0.5)))</f>
        <v/>
      </c>
      <c r="EC270" s="32" t="str">
        <f t="shared" si="353"/>
        <v/>
      </c>
      <c r="ED270" s="217" t="str">
        <f t="shared" si="396"/>
        <v/>
      </c>
      <c r="EE270" s="31" t="str">
        <f t="shared" si="354"/>
        <v/>
      </c>
      <c r="EF270" s="251" t="str">
        <f>IF($B270="","",$AO270*ABS(EE270)/Air!$M$8)</f>
        <v/>
      </c>
      <c r="EG270" s="31" t="str">
        <f t="shared" si="355"/>
        <v/>
      </c>
      <c r="EH270" s="251" t="str">
        <f>IF($B270="","",$AO270*ABS($AF270-EE270)/Air!$M$8)</f>
        <v/>
      </c>
      <c r="EI270" s="31" t="str">
        <f t="shared" si="356"/>
        <v/>
      </c>
      <c r="EJ270" s="31" t="str">
        <f t="shared" si="357"/>
        <v/>
      </c>
      <c r="EK270" s="32" t="str">
        <f>IF($B270="","",(($AF270-EE270)/ABS($AF270-EE270))*Air!$D$14*EJ270/2*(($AF270-EE270)^2)*$AI270*$C270)</f>
        <v/>
      </c>
      <c r="EL270" s="32" t="str">
        <f>IF($B270="","",(-EE270/ABS(EE270))*Air!$D$14*EG270/8*(EE270^2)*$AM270*$C270)</f>
        <v/>
      </c>
      <c r="EM270" s="32" t="str">
        <f>IF($B270="","",$AK270*$C270*$E270*Air!$D$14*Air!$I$10)</f>
        <v/>
      </c>
      <c r="EN270" s="32" t="str">
        <f t="shared" si="397"/>
        <v/>
      </c>
      <c r="EO270" s="32" t="str">
        <f t="shared" si="358"/>
        <v/>
      </c>
      <c r="EP270" s="32" t="str">
        <f t="shared" si="398"/>
        <v/>
      </c>
      <c r="EQ270" s="254" t="str">
        <f t="shared" si="359"/>
        <v/>
      </c>
      <c r="ER270" s="243"/>
      <c r="ES270" s="243"/>
      <c r="ET270" s="32" t="str">
        <f t="shared" si="360"/>
        <v/>
      </c>
      <c r="EU270" s="243" t="str">
        <f t="shared" si="361"/>
        <v/>
      </c>
      <c r="EV270" s="243" t="str">
        <f>IF($B270="","",IF(EQ270="out",-(EU270*$I270*(2*ABS(ET270)/Air!$D$14)^0.5),(EU270*$I270*(2*ABS(ET270)/Air!$C$14)^0.5)))</f>
        <v/>
      </c>
      <c r="EW270" s="32" t="str">
        <f t="shared" si="362"/>
        <v/>
      </c>
      <c r="EX270" s="259" t="str">
        <f t="shared" si="399"/>
        <v/>
      </c>
    </row>
    <row r="271" spans="1:154" customFormat="1" x14ac:dyDescent="0.2">
      <c r="A271" s="61"/>
      <c r="B271" s="247"/>
      <c r="C271" s="247"/>
      <c r="D271" s="247"/>
      <c r="E271" s="247"/>
      <c r="F271" s="247"/>
      <c r="G271" s="239"/>
      <c r="H271" s="239"/>
      <c r="I271" s="239"/>
      <c r="J271" s="239"/>
      <c r="K271" s="239"/>
      <c r="L271" s="62"/>
      <c r="M271" s="247"/>
      <c r="N271" s="247"/>
      <c r="O271" s="63"/>
      <c r="P271" s="92" t="str">
        <f t="shared" si="363"/>
        <v/>
      </c>
      <c r="Q271" s="93" t="str">
        <f t="shared" si="316"/>
        <v/>
      </c>
      <c r="R271" s="99" t="str">
        <f t="shared" si="364"/>
        <v/>
      </c>
      <c r="S271" s="100" t="str">
        <f t="shared" si="365"/>
        <v/>
      </c>
      <c r="T271" s="95" t="str">
        <f t="shared" si="366"/>
        <v/>
      </c>
      <c r="U271" s="231"/>
      <c r="V271" s="124" t="str">
        <f t="shared" si="367"/>
        <v/>
      </c>
      <c r="W271" s="125" t="str">
        <f t="shared" si="311"/>
        <v/>
      </c>
      <c r="X271" s="126" t="str">
        <f t="shared" si="368"/>
        <v/>
      </c>
      <c r="Y271" s="126" t="str">
        <f>IF($B271="","",VLOOKUP(X271,Depth!$A$4:$B$1004,2,1))</f>
        <v/>
      </c>
      <c r="Z271" s="127" t="str">
        <f t="shared" si="312"/>
        <v/>
      </c>
      <c r="AA271" s="128" t="str">
        <f t="shared" si="313"/>
        <v/>
      </c>
      <c r="AB271" s="129" t="str">
        <f t="shared" si="369"/>
        <v/>
      </c>
      <c r="AC271" s="129" t="str">
        <f t="shared" si="314"/>
        <v/>
      </c>
      <c r="AD271" s="31" t="str">
        <f t="shared" si="370"/>
        <v/>
      </c>
      <c r="AE271" s="128" t="str">
        <f t="shared" si="371"/>
        <v/>
      </c>
      <c r="AF271" s="130" t="str">
        <f t="shared" si="372"/>
        <v/>
      </c>
      <c r="AG271" s="122" t="str">
        <f t="shared" si="373"/>
        <v/>
      </c>
      <c r="AH271" s="131" t="str">
        <f t="shared" si="315"/>
        <v/>
      </c>
      <c r="AI271" s="132" t="str">
        <f t="shared" si="374"/>
        <v/>
      </c>
      <c r="AJ271" s="128"/>
      <c r="AK271" s="159" t="str">
        <f t="shared" si="375"/>
        <v/>
      </c>
      <c r="AL271" s="128" t="str">
        <f t="shared" si="376"/>
        <v/>
      </c>
      <c r="AM271" s="128" t="str">
        <f t="shared" si="377"/>
        <v/>
      </c>
      <c r="AN271" s="128" t="str">
        <f t="shared" si="378"/>
        <v/>
      </c>
      <c r="AO271" s="128" t="str">
        <f t="shared" si="317"/>
        <v/>
      </c>
      <c r="AP271" s="160" t="str">
        <f t="shared" si="379"/>
        <v/>
      </c>
      <c r="AQ271" s="31"/>
      <c r="AR271" s="174" t="str">
        <f>IF($B271="","",Air!$C$17*((J271-K271)/10)^Air!$C$28)</f>
        <v/>
      </c>
      <c r="AS271" s="36" t="str">
        <f>IF($B271="","",IF(E$8=B271,E$7,Air!$C$14/2*AR271^2))</f>
        <v/>
      </c>
      <c r="AT271" s="32" t="str">
        <f t="shared" si="380"/>
        <v/>
      </c>
      <c r="AU271" s="32" t="str">
        <f t="shared" si="381"/>
        <v/>
      </c>
      <c r="AV271" s="32" t="str">
        <f>IF($B271="","",Air!$I$11-AU271*Air!$C$14*Air!$I$10-AS271)</f>
        <v/>
      </c>
      <c r="AW271" s="175" t="str">
        <f t="shared" si="382"/>
        <v/>
      </c>
      <c r="AX271" s="175" t="str">
        <f>IF($B271="","",AW271*Air!$C$14*Air!$I$10)</f>
        <v/>
      </c>
      <c r="AY271" s="176" t="str">
        <f>IF($B271="","",AW271*Air!$D$14*Air!$I$10)</f>
        <v/>
      </c>
      <c r="AZ271" s="62"/>
      <c r="BA271" s="250" t="str">
        <f t="shared" si="318"/>
        <v/>
      </c>
      <c r="BB271" s="128" t="str">
        <f t="shared" si="383"/>
        <v/>
      </c>
      <c r="BC271" s="31" t="str">
        <f t="shared" si="384"/>
        <v/>
      </c>
      <c r="BD271" s="251" t="str">
        <f>IF($B271="","",$AO271*ABS(BC271)/Air!$M$8)</f>
        <v/>
      </c>
      <c r="BE271" s="31" t="str">
        <f t="shared" si="319"/>
        <v/>
      </c>
      <c r="BF271" s="251" t="str">
        <f>IF($B271="","",$AO271*ABS($AF271-BC271)/Air!$M$8)</f>
        <v/>
      </c>
      <c r="BG271" s="31" t="str">
        <f t="shared" si="320"/>
        <v/>
      </c>
      <c r="BH271" s="252" t="str">
        <f t="shared" si="321"/>
        <v/>
      </c>
      <c r="BI271" s="32" t="str">
        <f>IF($B271="","",(($AF271-BC271)/ABS($AF271-BC271))*Air!$D$14*BH271/2*(($AF271-BC271)^2)*$AI271*$C271)</f>
        <v/>
      </c>
      <c r="BJ271" s="32" t="str">
        <f>IF($B271="","",(-BC271/ABS(BC271))*Air!$D$14*BE271/8*(BC271^2)*$AM271*$C271)</f>
        <v/>
      </c>
      <c r="BK271" s="32" t="str">
        <f>IF($B271="","",$AK271*$C271*$E271*Air!$D$14*Air!$I$10)</f>
        <v/>
      </c>
      <c r="BL271" s="32" t="str">
        <f t="shared" si="385"/>
        <v/>
      </c>
      <c r="BM271" s="32" t="str">
        <f t="shared" si="322"/>
        <v/>
      </c>
      <c r="BN271" s="32" t="str">
        <f t="shared" si="386"/>
        <v/>
      </c>
      <c r="BO271" s="254" t="str">
        <f t="shared" si="323"/>
        <v/>
      </c>
      <c r="BP271" s="243"/>
      <c r="BQ271" s="243"/>
      <c r="BR271" s="32" t="str">
        <f t="shared" si="324"/>
        <v/>
      </c>
      <c r="BS271" s="243" t="str">
        <f t="shared" si="325"/>
        <v/>
      </c>
      <c r="BT271" s="243" t="str">
        <f>IF($B271="","",IF(BO271="out",-(BS271*$I271*(2*ABS(BR271)/Air!$D$14)^0.5),(BS271*$I271*(2*ABS(BR271)/Air!$C$14)^0.5)))</f>
        <v/>
      </c>
      <c r="BU271" s="32" t="str">
        <f t="shared" si="326"/>
        <v/>
      </c>
      <c r="BV271" s="217" t="str">
        <f t="shared" si="387"/>
        <v/>
      </c>
      <c r="BW271" s="31" t="str">
        <f t="shared" si="327"/>
        <v/>
      </c>
      <c r="BX271" s="251" t="str">
        <f>IF($B271="","",$AO271*ABS(BW271)/Air!$M$8)</f>
        <v/>
      </c>
      <c r="BY271" s="31" t="str">
        <f t="shared" si="328"/>
        <v/>
      </c>
      <c r="BZ271" s="251" t="str">
        <f>IF($B271="","",$AO271*ABS($AF271-BW271)/Air!$M$8)</f>
        <v/>
      </c>
      <c r="CA271" s="31" t="str">
        <f t="shared" si="329"/>
        <v/>
      </c>
      <c r="CB271" s="31" t="str">
        <f t="shared" si="330"/>
        <v/>
      </c>
      <c r="CC271" s="32" t="str">
        <f>IF($B271="","",(($AF271-BW271)/ABS($AF271-BW271))*Air!$D$14*CB271/2*(($AF271-BW271)^2)*$AI271*$C271)</f>
        <v/>
      </c>
      <c r="CD271" s="32" t="str">
        <f>IF($B271="","",(-BW271/ABS(BW271))*Air!$D$14*BY271/8*(BW271^2)*$AM271*$C271)</f>
        <v/>
      </c>
      <c r="CE271" s="32" t="str">
        <f>IF($B271="","",$AK271*$C271*$E271*Air!$D$14*Air!$I$10)</f>
        <v/>
      </c>
      <c r="CF271" s="32" t="str">
        <f t="shared" si="388"/>
        <v/>
      </c>
      <c r="CG271" s="32" t="str">
        <f t="shared" si="331"/>
        <v/>
      </c>
      <c r="CH271" s="32" t="str">
        <f t="shared" si="389"/>
        <v/>
      </c>
      <c r="CI271" s="254" t="str">
        <f t="shared" si="332"/>
        <v/>
      </c>
      <c r="CJ271" s="243"/>
      <c r="CK271" s="243"/>
      <c r="CL271" s="32" t="str">
        <f t="shared" si="333"/>
        <v/>
      </c>
      <c r="CM271" s="243" t="str">
        <f t="shared" si="334"/>
        <v/>
      </c>
      <c r="CN271" s="243" t="str">
        <f>IF($B271="","",IF(CI271="out",-(CM271*$I271*(2*ABS(CL271)/Air!$D$14)^0.5),(CM271*$I271*(2*ABS(CL271)/Air!$C$14)^0.5)))</f>
        <v/>
      </c>
      <c r="CO271" s="32" t="str">
        <f t="shared" si="335"/>
        <v/>
      </c>
      <c r="CP271" s="217" t="str">
        <f t="shared" si="390"/>
        <v/>
      </c>
      <c r="CQ271" s="31" t="str">
        <f t="shared" si="336"/>
        <v/>
      </c>
      <c r="CR271" s="251" t="str">
        <f>IF($B271="","",$AO271*ABS(CQ271)/Air!$M$8)</f>
        <v/>
      </c>
      <c r="CS271" s="31" t="str">
        <f t="shared" si="337"/>
        <v/>
      </c>
      <c r="CT271" s="251" t="str">
        <f>IF($B271="","",$AO271*ABS($AF271-CQ271)/Air!$M$8)</f>
        <v/>
      </c>
      <c r="CU271" s="31" t="str">
        <f t="shared" si="338"/>
        <v/>
      </c>
      <c r="CV271" s="31" t="str">
        <f t="shared" si="339"/>
        <v/>
      </c>
      <c r="CW271" s="32" t="str">
        <f>IF($B271="","",(($AF271-CQ271)/ABS($AF271-CQ271))*Air!$D$14*CV271/2*(($AF271-CQ271)^2)*$AI271*$C271)</f>
        <v/>
      </c>
      <c r="CX271" s="32" t="str">
        <f>IF($B271="","",(-CQ271/ABS(CQ271))*Air!$D$14*CS271/8*(CQ271^2)*$AM271*$C271)</f>
        <v/>
      </c>
      <c r="CY271" s="32" t="str">
        <f>IF($B271="","",$AK271*$C271*$E271*Air!$D$14*Air!$I$10)</f>
        <v/>
      </c>
      <c r="CZ271" s="32" t="str">
        <f t="shared" si="391"/>
        <v/>
      </c>
      <c r="DA271" s="32" t="str">
        <f t="shared" si="340"/>
        <v/>
      </c>
      <c r="DB271" s="32" t="str">
        <f t="shared" si="392"/>
        <v/>
      </c>
      <c r="DC271" s="254" t="str">
        <f t="shared" si="341"/>
        <v/>
      </c>
      <c r="DD271" s="243"/>
      <c r="DE271" s="243"/>
      <c r="DF271" s="32" t="str">
        <f t="shared" si="342"/>
        <v/>
      </c>
      <c r="DG271" s="243" t="str">
        <f t="shared" si="343"/>
        <v/>
      </c>
      <c r="DH271" s="243" t="str">
        <f>IF($B271="","",IF(DC271="out",-(DG271*$I271*(2*ABS(DF271)/Air!$D$14)^0.5),(DG271*$I271*(2*ABS(DF271)/Air!$C$14)^0.5)))</f>
        <v/>
      </c>
      <c r="DI271" s="32" t="str">
        <f t="shared" si="344"/>
        <v/>
      </c>
      <c r="DJ271" s="217" t="str">
        <f t="shared" si="393"/>
        <v/>
      </c>
      <c r="DK271" s="31" t="str">
        <f t="shared" si="345"/>
        <v/>
      </c>
      <c r="DL271" s="251" t="str">
        <f>IF($B271="","",$AO271*ABS(DK271)/Air!$M$8)</f>
        <v/>
      </c>
      <c r="DM271" s="31" t="str">
        <f t="shared" si="346"/>
        <v/>
      </c>
      <c r="DN271" s="251" t="str">
        <f>IF($B271="","",$AO271*ABS($AF271-DK271)/Air!$M$8)</f>
        <v/>
      </c>
      <c r="DO271" s="31" t="str">
        <f t="shared" si="347"/>
        <v/>
      </c>
      <c r="DP271" s="31" t="str">
        <f t="shared" si="348"/>
        <v/>
      </c>
      <c r="DQ271" s="32" t="str">
        <f>IF($B271="","",(($AF271-DK271)/ABS($AF271-DK271))*Air!$D$14*DP271/2*(($AF271-DK271)^2)*$AI271*$C271)</f>
        <v/>
      </c>
      <c r="DR271" s="32" t="str">
        <f>IF($B271="","",(-DK271/ABS(DK271))*Air!$D$14*DM271/8*(DK271^2)*$AM271*$C271)</f>
        <v/>
      </c>
      <c r="DS271" s="32" t="str">
        <f>IF($B271="","",$AK271*$C271*$E271*Air!$D$14*Air!$I$10)</f>
        <v/>
      </c>
      <c r="DT271" s="32" t="str">
        <f t="shared" si="394"/>
        <v/>
      </c>
      <c r="DU271" s="32" t="str">
        <f t="shared" si="349"/>
        <v/>
      </c>
      <c r="DV271" s="32" t="str">
        <f t="shared" si="395"/>
        <v/>
      </c>
      <c r="DW271" s="254" t="str">
        <f t="shared" si="350"/>
        <v/>
      </c>
      <c r="DX271" s="243"/>
      <c r="DY271" s="243"/>
      <c r="DZ271" s="32" t="str">
        <f t="shared" si="351"/>
        <v/>
      </c>
      <c r="EA271" s="243" t="str">
        <f t="shared" si="352"/>
        <v/>
      </c>
      <c r="EB271" s="243" t="str">
        <f>IF($B271="","",IF(DW271="out",-(EA271*$I271*(2*ABS(DZ271)/Air!$D$14)^0.5),(EA271*$I271*(2*ABS(DZ271)/Air!$C$14)^0.5)))</f>
        <v/>
      </c>
      <c r="EC271" s="32" t="str">
        <f t="shared" si="353"/>
        <v/>
      </c>
      <c r="ED271" s="217" t="str">
        <f t="shared" si="396"/>
        <v/>
      </c>
      <c r="EE271" s="31" t="str">
        <f t="shared" si="354"/>
        <v/>
      </c>
      <c r="EF271" s="251" t="str">
        <f>IF($B271="","",$AO271*ABS(EE271)/Air!$M$8)</f>
        <v/>
      </c>
      <c r="EG271" s="31" t="str">
        <f t="shared" si="355"/>
        <v/>
      </c>
      <c r="EH271" s="251" t="str">
        <f>IF($B271="","",$AO271*ABS($AF271-EE271)/Air!$M$8)</f>
        <v/>
      </c>
      <c r="EI271" s="31" t="str">
        <f t="shared" si="356"/>
        <v/>
      </c>
      <c r="EJ271" s="31" t="str">
        <f t="shared" si="357"/>
        <v/>
      </c>
      <c r="EK271" s="32" t="str">
        <f>IF($B271="","",(($AF271-EE271)/ABS($AF271-EE271))*Air!$D$14*EJ271/2*(($AF271-EE271)^2)*$AI271*$C271)</f>
        <v/>
      </c>
      <c r="EL271" s="32" t="str">
        <f>IF($B271="","",(-EE271/ABS(EE271))*Air!$D$14*EG271/8*(EE271^2)*$AM271*$C271)</f>
        <v/>
      </c>
      <c r="EM271" s="32" t="str">
        <f>IF($B271="","",$AK271*$C271*$E271*Air!$D$14*Air!$I$10)</f>
        <v/>
      </c>
      <c r="EN271" s="32" t="str">
        <f t="shared" si="397"/>
        <v/>
      </c>
      <c r="EO271" s="32" t="str">
        <f t="shared" si="358"/>
        <v/>
      </c>
      <c r="EP271" s="32" t="str">
        <f t="shared" si="398"/>
        <v/>
      </c>
      <c r="EQ271" s="254" t="str">
        <f t="shared" si="359"/>
        <v/>
      </c>
      <c r="ER271" s="243"/>
      <c r="ES271" s="243"/>
      <c r="ET271" s="32" t="str">
        <f t="shared" si="360"/>
        <v/>
      </c>
      <c r="EU271" s="243" t="str">
        <f t="shared" si="361"/>
        <v/>
      </c>
      <c r="EV271" s="243" t="str">
        <f>IF($B271="","",IF(EQ271="out",-(EU271*$I271*(2*ABS(ET271)/Air!$D$14)^0.5),(EU271*$I271*(2*ABS(ET271)/Air!$C$14)^0.5)))</f>
        <v/>
      </c>
      <c r="EW271" s="32" t="str">
        <f t="shared" si="362"/>
        <v/>
      </c>
      <c r="EX271" s="259" t="str">
        <f t="shared" si="399"/>
        <v/>
      </c>
    </row>
    <row r="272" spans="1:154" customFormat="1" x14ac:dyDescent="0.2">
      <c r="A272" s="61"/>
      <c r="B272" s="247"/>
      <c r="C272" s="247"/>
      <c r="D272" s="247"/>
      <c r="E272" s="247"/>
      <c r="F272" s="247"/>
      <c r="G272" s="239"/>
      <c r="H272" s="239"/>
      <c r="I272" s="239"/>
      <c r="J272" s="239"/>
      <c r="K272" s="239"/>
      <c r="L272" s="62"/>
      <c r="M272" s="247"/>
      <c r="N272" s="247"/>
      <c r="O272" s="63"/>
      <c r="P272" s="92" t="str">
        <f t="shared" si="363"/>
        <v/>
      </c>
      <c r="Q272" s="93" t="str">
        <f t="shared" si="316"/>
        <v/>
      </c>
      <c r="R272" s="99" t="str">
        <f t="shared" si="364"/>
        <v/>
      </c>
      <c r="S272" s="100" t="str">
        <f t="shared" si="365"/>
        <v/>
      </c>
      <c r="T272" s="95" t="str">
        <f t="shared" si="366"/>
        <v/>
      </c>
      <c r="U272" s="231"/>
      <c r="V272" s="124" t="str">
        <f t="shared" si="367"/>
        <v/>
      </c>
      <c r="W272" s="125" t="str">
        <f t="shared" ref="W272:W335" si="400">IF($B272="","",(1/$F272)*(PI()*($D272^2)/4)*(($D272/4)^(2/3))*($E272^0.5))</f>
        <v/>
      </c>
      <c r="X272" s="126" t="str">
        <f t="shared" si="368"/>
        <v/>
      </c>
      <c r="Y272" s="126" t="str">
        <f>IF($B272="","",VLOOKUP(X272,Depth!$A$4:$B$1004,2,1))</f>
        <v/>
      </c>
      <c r="Z272" s="127" t="str">
        <f t="shared" ref="Z272:Z335" si="401">IF($B272="","",Y272*$D272)</f>
        <v/>
      </c>
      <c r="AA272" s="128" t="str">
        <f t="shared" ref="AA272:AA335" si="402">IF(AND(NOT(Z272=""),Z273=""),Z272,"")</f>
        <v/>
      </c>
      <c r="AB272" s="129" t="str">
        <f t="shared" si="369"/>
        <v/>
      </c>
      <c r="AC272" s="129" t="str">
        <f t="shared" ref="AC272:AC335" si="403">IF($B272="","",AB272/PI()*(PI()*($D272^2)/4))</f>
        <v/>
      </c>
      <c r="AD272" s="31" t="str">
        <f t="shared" si="370"/>
        <v/>
      </c>
      <c r="AE272" s="128" t="str">
        <f t="shared" si="371"/>
        <v/>
      </c>
      <c r="AF272" s="130" t="str">
        <f t="shared" si="372"/>
        <v/>
      </c>
      <c r="AG272" s="122" t="str">
        <f t="shared" si="373"/>
        <v/>
      </c>
      <c r="AH272" s="131" t="str">
        <f t="shared" ref="AH272:AH335" si="404">IF($B272="","",(AG272-$V272)/$V272)</f>
        <v/>
      </c>
      <c r="AI272" s="132" t="str">
        <f t="shared" si="374"/>
        <v/>
      </c>
      <c r="AJ272" s="128"/>
      <c r="AK272" s="159" t="str">
        <f t="shared" si="375"/>
        <v/>
      </c>
      <c r="AL272" s="128" t="str">
        <f t="shared" si="376"/>
        <v/>
      </c>
      <c r="AM272" s="128" t="str">
        <f t="shared" si="377"/>
        <v/>
      </c>
      <c r="AN272" s="128" t="str">
        <f t="shared" si="378"/>
        <v/>
      </c>
      <c r="AO272" s="128" t="str">
        <f t="shared" si="317"/>
        <v/>
      </c>
      <c r="AP272" s="160" t="str">
        <f t="shared" si="379"/>
        <v/>
      </c>
      <c r="AQ272" s="31"/>
      <c r="AR272" s="174" t="str">
        <f>IF($B272="","",Air!$C$17*((J272-K272)/10)^Air!$C$28)</f>
        <v/>
      </c>
      <c r="AS272" s="36" t="str">
        <f>IF($B272="","",IF(E$8=B272,E$7,Air!$C$14/2*AR272^2))</f>
        <v/>
      </c>
      <c r="AT272" s="32" t="str">
        <f t="shared" si="380"/>
        <v/>
      </c>
      <c r="AU272" s="32" t="str">
        <f t="shared" si="381"/>
        <v/>
      </c>
      <c r="AV272" s="32" t="str">
        <f>IF($B272="","",Air!$I$11-AU272*Air!$C$14*Air!$I$10-AS272)</f>
        <v/>
      </c>
      <c r="AW272" s="175" t="str">
        <f t="shared" si="382"/>
        <v/>
      </c>
      <c r="AX272" s="175" t="str">
        <f>IF($B272="","",AW272*Air!$C$14*Air!$I$10)</f>
        <v/>
      </c>
      <c r="AY272" s="176" t="str">
        <f>IF($B272="","",AW272*Air!$D$14*Air!$I$10)</f>
        <v/>
      </c>
      <c r="AZ272" s="62"/>
      <c r="BA272" s="250" t="str">
        <f t="shared" si="318"/>
        <v/>
      </c>
      <c r="BB272" s="128" t="str">
        <f t="shared" si="383"/>
        <v/>
      </c>
      <c r="BC272" s="31" t="str">
        <f t="shared" si="384"/>
        <v/>
      </c>
      <c r="BD272" s="251" t="str">
        <f>IF($B272="","",$AO272*ABS(BC272)/Air!$M$8)</f>
        <v/>
      </c>
      <c r="BE272" s="31" t="str">
        <f t="shared" si="319"/>
        <v/>
      </c>
      <c r="BF272" s="251" t="str">
        <f>IF($B272="","",$AO272*ABS($AF272-BC272)/Air!$M$8)</f>
        <v/>
      </c>
      <c r="BG272" s="31" t="str">
        <f t="shared" si="320"/>
        <v/>
      </c>
      <c r="BH272" s="252" t="str">
        <f t="shared" si="321"/>
        <v/>
      </c>
      <c r="BI272" s="32" t="str">
        <f>IF($B272="","",(($AF272-BC272)/ABS($AF272-BC272))*Air!$D$14*BH272/2*(($AF272-BC272)^2)*$AI272*$C272)</f>
        <v/>
      </c>
      <c r="BJ272" s="32" t="str">
        <f>IF($B272="","",(-BC272/ABS(BC272))*Air!$D$14*BE272/8*(BC272^2)*$AM272*$C272)</f>
        <v/>
      </c>
      <c r="BK272" s="32" t="str">
        <f>IF($B272="","",$AK272*$C272*$E272*Air!$D$14*Air!$I$10)</f>
        <v/>
      </c>
      <c r="BL272" s="32" t="str">
        <f t="shared" si="385"/>
        <v/>
      </c>
      <c r="BM272" s="32" t="str">
        <f t="shared" si="322"/>
        <v/>
      </c>
      <c r="BN272" s="32" t="str">
        <f t="shared" si="386"/>
        <v/>
      </c>
      <c r="BO272" s="254" t="str">
        <f t="shared" si="323"/>
        <v/>
      </c>
      <c r="BP272" s="243"/>
      <c r="BQ272" s="243"/>
      <c r="BR272" s="32" t="str">
        <f t="shared" si="324"/>
        <v/>
      </c>
      <c r="BS272" s="243" t="str">
        <f t="shared" si="325"/>
        <v/>
      </c>
      <c r="BT272" s="243" t="str">
        <f>IF($B272="","",IF(BO272="out",-(BS272*$I272*(2*ABS(BR272)/Air!$D$14)^0.5),(BS272*$I272*(2*ABS(BR272)/Air!$C$14)^0.5)))</f>
        <v/>
      </c>
      <c r="BU272" s="32" t="str">
        <f t="shared" si="326"/>
        <v/>
      </c>
      <c r="BV272" s="217" t="str">
        <f t="shared" si="387"/>
        <v/>
      </c>
      <c r="BW272" s="31" t="str">
        <f t="shared" si="327"/>
        <v/>
      </c>
      <c r="BX272" s="251" t="str">
        <f>IF($B272="","",$AO272*ABS(BW272)/Air!$M$8)</f>
        <v/>
      </c>
      <c r="BY272" s="31" t="str">
        <f t="shared" si="328"/>
        <v/>
      </c>
      <c r="BZ272" s="251" t="str">
        <f>IF($B272="","",$AO272*ABS($AF272-BW272)/Air!$M$8)</f>
        <v/>
      </c>
      <c r="CA272" s="31" t="str">
        <f t="shared" si="329"/>
        <v/>
      </c>
      <c r="CB272" s="31" t="str">
        <f t="shared" si="330"/>
        <v/>
      </c>
      <c r="CC272" s="32" t="str">
        <f>IF($B272="","",(($AF272-BW272)/ABS($AF272-BW272))*Air!$D$14*CB272/2*(($AF272-BW272)^2)*$AI272*$C272)</f>
        <v/>
      </c>
      <c r="CD272" s="32" t="str">
        <f>IF($B272="","",(-BW272/ABS(BW272))*Air!$D$14*BY272/8*(BW272^2)*$AM272*$C272)</f>
        <v/>
      </c>
      <c r="CE272" s="32" t="str">
        <f>IF($B272="","",$AK272*$C272*$E272*Air!$D$14*Air!$I$10)</f>
        <v/>
      </c>
      <c r="CF272" s="32" t="str">
        <f t="shared" si="388"/>
        <v/>
      </c>
      <c r="CG272" s="32" t="str">
        <f t="shared" si="331"/>
        <v/>
      </c>
      <c r="CH272" s="32" t="str">
        <f t="shared" si="389"/>
        <v/>
      </c>
      <c r="CI272" s="254" t="str">
        <f t="shared" si="332"/>
        <v/>
      </c>
      <c r="CJ272" s="243"/>
      <c r="CK272" s="243"/>
      <c r="CL272" s="32" t="str">
        <f t="shared" si="333"/>
        <v/>
      </c>
      <c r="CM272" s="243" t="str">
        <f t="shared" si="334"/>
        <v/>
      </c>
      <c r="CN272" s="243" t="str">
        <f>IF($B272="","",IF(CI272="out",-(CM272*$I272*(2*ABS(CL272)/Air!$D$14)^0.5),(CM272*$I272*(2*ABS(CL272)/Air!$C$14)^0.5)))</f>
        <v/>
      </c>
      <c r="CO272" s="32" t="str">
        <f t="shared" si="335"/>
        <v/>
      </c>
      <c r="CP272" s="217" t="str">
        <f t="shared" si="390"/>
        <v/>
      </c>
      <c r="CQ272" s="31" t="str">
        <f t="shared" si="336"/>
        <v/>
      </c>
      <c r="CR272" s="251" t="str">
        <f>IF($B272="","",$AO272*ABS(CQ272)/Air!$M$8)</f>
        <v/>
      </c>
      <c r="CS272" s="31" t="str">
        <f t="shared" si="337"/>
        <v/>
      </c>
      <c r="CT272" s="251" t="str">
        <f>IF($B272="","",$AO272*ABS($AF272-CQ272)/Air!$M$8)</f>
        <v/>
      </c>
      <c r="CU272" s="31" t="str">
        <f t="shared" si="338"/>
        <v/>
      </c>
      <c r="CV272" s="31" t="str">
        <f t="shared" si="339"/>
        <v/>
      </c>
      <c r="CW272" s="32" t="str">
        <f>IF($B272="","",(($AF272-CQ272)/ABS($AF272-CQ272))*Air!$D$14*CV272/2*(($AF272-CQ272)^2)*$AI272*$C272)</f>
        <v/>
      </c>
      <c r="CX272" s="32" t="str">
        <f>IF($B272="","",(-CQ272/ABS(CQ272))*Air!$D$14*CS272/8*(CQ272^2)*$AM272*$C272)</f>
        <v/>
      </c>
      <c r="CY272" s="32" t="str">
        <f>IF($B272="","",$AK272*$C272*$E272*Air!$D$14*Air!$I$10)</f>
        <v/>
      </c>
      <c r="CZ272" s="32" t="str">
        <f t="shared" si="391"/>
        <v/>
      </c>
      <c r="DA272" s="32" t="str">
        <f t="shared" si="340"/>
        <v/>
      </c>
      <c r="DB272" s="32" t="str">
        <f t="shared" si="392"/>
        <v/>
      </c>
      <c r="DC272" s="254" t="str">
        <f t="shared" si="341"/>
        <v/>
      </c>
      <c r="DD272" s="243"/>
      <c r="DE272" s="243"/>
      <c r="DF272" s="32" t="str">
        <f t="shared" si="342"/>
        <v/>
      </c>
      <c r="DG272" s="243" t="str">
        <f t="shared" si="343"/>
        <v/>
      </c>
      <c r="DH272" s="243" t="str">
        <f>IF($B272="","",IF(DC272="out",-(DG272*$I272*(2*ABS(DF272)/Air!$D$14)^0.5),(DG272*$I272*(2*ABS(DF272)/Air!$C$14)^0.5)))</f>
        <v/>
      </c>
      <c r="DI272" s="32" t="str">
        <f t="shared" si="344"/>
        <v/>
      </c>
      <c r="DJ272" s="217" t="str">
        <f t="shared" si="393"/>
        <v/>
      </c>
      <c r="DK272" s="31" t="str">
        <f t="shared" si="345"/>
        <v/>
      </c>
      <c r="DL272" s="251" t="str">
        <f>IF($B272="","",$AO272*ABS(DK272)/Air!$M$8)</f>
        <v/>
      </c>
      <c r="DM272" s="31" t="str">
        <f t="shared" si="346"/>
        <v/>
      </c>
      <c r="DN272" s="251" t="str">
        <f>IF($B272="","",$AO272*ABS($AF272-DK272)/Air!$M$8)</f>
        <v/>
      </c>
      <c r="DO272" s="31" t="str">
        <f t="shared" si="347"/>
        <v/>
      </c>
      <c r="DP272" s="31" t="str">
        <f t="shared" si="348"/>
        <v/>
      </c>
      <c r="DQ272" s="32" t="str">
        <f>IF($B272="","",(($AF272-DK272)/ABS($AF272-DK272))*Air!$D$14*DP272/2*(($AF272-DK272)^2)*$AI272*$C272)</f>
        <v/>
      </c>
      <c r="DR272" s="32" t="str">
        <f>IF($B272="","",(-DK272/ABS(DK272))*Air!$D$14*DM272/8*(DK272^2)*$AM272*$C272)</f>
        <v/>
      </c>
      <c r="DS272" s="32" t="str">
        <f>IF($B272="","",$AK272*$C272*$E272*Air!$D$14*Air!$I$10)</f>
        <v/>
      </c>
      <c r="DT272" s="32" t="str">
        <f t="shared" si="394"/>
        <v/>
      </c>
      <c r="DU272" s="32" t="str">
        <f t="shared" si="349"/>
        <v/>
      </c>
      <c r="DV272" s="32" t="str">
        <f t="shared" si="395"/>
        <v/>
      </c>
      <c r="DW272" s="254" t="str">
        <f t="shared" si="350"/>
        <v/>
      </c>
      <c r="DX272" s="243"/>
      <c r="DY272" s="243"/>
      <c r="DZ272" s="32" t="str">
        <f t="shared" si="351"/>
        <v/>
      </c>
      <c r="EA272" s="243" t="str">
        <f t="shared" si="352"/>
        <v/>
      </c>
      <c r="EB272" s="243" t="str">
        <f>IF($B272="","",IF(DW272="out",-(EA272*$I272*(2*ABS(DZ272)/Air!$D$14)^0.5),(EA272*$I272*(2*ABS(DZ272)/Air!$C$14)^0.5)))</f>
        <v/>
      </c>
      <c r="EC272" s="32" t="str">
        <f t="shared" si="353"/>
        <v/>
      </c>
      <c r="ED272" s="217" t="str">
        <f t="shared" si="396"/>
        <v/>
      </c>
      <c r="EE272" s="31" t="str">
        <f t="shared" si="354"/>
        <v/>
      </c>
      <c r="EF272" s="251" t="str">
        <f>IF($B272="","",$AO272*ABS(EE272)/Air!$M$8)</f>
        <v/>
      </c>
      <c r="EG272" s="31" t="str">
        <f t="shared" si="355"/>
        <v/>
      </c>
      <c r="EH272" s="251" t="str">
        <f>IF($B272="","",$AO272*ABS($AF272-EE272)/Air!$M$8)</f>
        <v/>
      </c>
      <c r="EI272" s="31" t="str">
        <f t="shared" si="356"/>
        <v/>
      </c>
      <c r="EJ272" s="31" t="str">
        <f t="shared" si="357"/>
        <v/>
      </c>
      <c r="EK272" s="32" t="str">
        <f>IF($B272="","",(($AF272-EE272)/ABS($AF272-EE272))*Air!$D$14*EJ272/2*(($AF272-EE272)^2)*$AI272*$C272)</f>
        <v/>
      </c>
      <c r="EL272" s="32" t="str">
        <f>IF($B272="","",(-EE272/ABS(EE272))*Air!$D$14*EG272/8*(EE272^2)*$AM272*$C272)</f>
        <v/>
      </c>
      <c r="EM272" s="32" t="str">
        <f>IF($B272="","",$AK272*$C272*$E272*Air!$D$14*Air!$I$10)</f>
        <v/>
      </c>
      <c r="EN272" s="32" t="str">
        <f t="shared" si="397"/>
        <v/>
      </c>
      <c r="EO272" s="32" t="str">
        <f t="shared" si="358"/>
        <v/>
      </c>
      <c r="EP272" s="32" t="str">
        <f t="shared" si="398"/>
        <v/>
      </c>
      <c r="EQ272" s="254" t="str">
        <f t="shared" si="359"/>
        <v/>
      </c>
      <c r="ER272" s="243"/>
      <c r="ES272" s="243"/>
      <c r="ET272" s="32" t="str">
        <f t="shared" si="360"/>
        <v/>
      </c>
      <c r="EU272" s="243" t="str">
        <f t="shared" si="361"/>
        <v/>
      </c>
      <c r="EV272" s="243" t="str">
        <f>IF($B272="","",IF(EQ272="out",-(EU272*$I272*(2*ABS(ET272)/Air!$D$14)^0.5),(EU272*$I272*(2*ABS(ET272)/Air!$C$14)^0.5)))</f>
        <v/>
      </c>
      <c r="EW272" s="32" t="str">
        <f t="shared" si="362"/>
        <v/>
      </c>
      <c r="EX272" s="259" t="str">
        <f t="shared" si="399"/>
        <v/>
      </c>
    </row>
    <row r="273" spans="1:154" customFormat="1" x14ac:dyDescent="0.2">
      <c r="A273" s="61"/>
      <c r="B273" s="247"/>
      <c r="C273" s="247"/>
      <c r="D273" s="247"/>
      <c r="E273" s="247"/>
      <c r="F273" s="247"/>
      <c r="G273" s="239"/>
      <c r="H273" s="239"/>
      <c r="I273" s="239"/>
      <c r="J273" s="239"/>
      <c r="K273" s="239"/>
      <c r="L273" s="62"/>
      <c r="M273" s="247"/>
      <c r="N273" s="247"/>
      <c r="O273" s="63"/>
      <c r="P273" s="92" t="str">
        <f t="shared" si="363"/>
        <v/>
      </c>
      <c r="Q273" s="93" t="str">
        <f t="shared" ref="Q273:Q336" si="405">IF($B273="","",ET273)</f>
        <v/>
      </c>
      <c r="R273" s="99" t="str">
        <f t="shared" si="364"/>
        <v/>
      </c>
      <c r="S273" s="100" t="str">
        <f t="shared" si="365"/>
        <v/>
      </c>
      <c r="T273" s="95" t="str">
        <f t="shared" si="366"/>
        <v/>
      </c>
      <c r="U273" s="231"/>
      <c r="V273" s="124" t="str">
        <f t="shared" si="367"/>
        <v/>
      </c>
      <c r="W273" s="125" t="str">
        <f t="shared" si="400"/>
        <v/>
      </c>
      <c r="X273" s="126" t="str">
        <f t="shared" si="368"/>
        <v/>
      </c>
      <c r="Y273" s="126" t="str">
        <f>IF($B273="","",VLOOKUP(X273,Depth!$A$4:$B$1004,2,1))</f>
        <v/>
      </c>
      <c r="Z273" s="127" t="str">
        <f t="shared" si="401"/>
        <v/>
      </c>
      <c r="AA273" s="128" t="str">
        <f t="shared" si="402"/>
        <v/>
      </c>
      <c r="AB273" s="129" t="str">
        <f t="shared" si="369"/>
        <v/>
      </c>
      <c r="AC273" s="129" t="str">
        <f t="shared" si="403"/>
        <v/>
      </c>
      <c r="AD273" s="31" t="str">
        <f t="shared" si="370"/>
        <v/>
      </c>
      <c r="AE273" s="128" t="str">
        <f t="shared" si="371"/>
        <v/>
      </c>
      <c r="AF273" s="130" t="str">
        <f t="shared" si="372"/>
        <v/>
      </c>
      <c r="AG273" s="122" t="str">
        <f t="shared" si="373"/>
        <v/>
      </c>
      <c r="AH273" s="131" t="str">
        <f t="shared" si="404"/>
        <v/>
      </c>
      <c r="AI273" s="132" t="str">
        <f t="shared" si="374"/>
        <v/>
      </c>
      <c r="AJ273" s="128"/>
      <c r="AK273" s="159" t="str">
        <f t="shared" si="375"/>
        <v/>
      </c>
      <c r="AL273" s="128" t="str">
        <f t="shared" si="376"/>
        <v/>
      </c>
      <c r="AM273" s="128" t="str">
        <f t="shared" si="377"/>
        <v/>
      </c>
      <c r="AN273" s="128" t="str">
        <f t="shared" si="378"/>
        <v/>
      </c>
      <c r="AO273" s="128" t="str">
        <f t="shared" ref="AO273:AO336" si="406">IF($B273="","",AN273*4)</f>
        <v/>
      </c>
      <c r="AP273" s="160" t="str">
        <f t="shared" si="379"/>
        <v/>
      </c>
      <c r="AQ273" s="31"/>
      <c r="AR273" s="174" t="str">
        <f>IF($B273="","",Air!$C$17*((J273-K273)/10)^Air!$C$28)</f>
        <v/>
      </c>
      <c r="AS273" s="36" t="str">
        <f>IF($B273="","",IF(E$8=B273,E$7,Air!$C$14/2*AR273^2))</f>
        <v/>
      </c>
      <c r="AT273" s="32" t="str">
        <f t="shared" si="380"/>
        <v/>
      </c>
      <c r="AU273" s="32" t="str">
        <f t="shared" si="381"/>
        <v/>
      </c>
      <c r="AV273" s="32" t="str">
        <f>IF($B273="","",Air!$I$11-AU273*Air!$C$14*Air!$I$10-AS273)</f>
        <v/>
      </c>
      <c r="AW273" s="175" t="str">
        <f t="shared" si="382"/>
        <v/>
      </c>
      <c r="AX273" s="175" t="str">
        <f>IF($B273="","",AW273*Air!$C$14*Air!$I$10)</f>
        <v/>
      </c>
      <c r="AY273" s="176" t="str">
        <f>IF($B273="","",AW273*Air!$D$14*Air!$I$10)</f>
        <v/>
      </c>
      <c r="AZ273" s="62"/>
      <c r="BA273" s="250" t="str">
        <f t="shared" ref="BA273:BA336" si="407">IF($B273="","",IF(BB273="",BA274,BB273))</f>
        <v/>
      </c>
      <c r="BB273" s="128" t="str">
        <f t="shared" si="383"/>
        <v/>
      </c>
      <c r="BC273" s="31" t="str">
        <f t="shared" si="384"/>
        <v/>
      </c>
      <c r="BD273" s="251" t="str">
        <f>IF($B273="","",$AO273*ABS(BC273)/Air!$M$8)</f>
        <v/>
      </c>
      <c r="BE273" s="31" t="str">
        <f t="shared" ref="BE273:BE336" si="408">IF($B273="","",IF(BD273&gt;4000,(1/(-1.8*LOG10((($AP273/3.7)^1.11)+6.9/BD273)))^2,IF(BD273&lt;2000,64/BD273,AVERAGE((1/(-1.8*LOG10((($AP273/3.7)^1.11)+6.9/BD273)))^2,64/BD273))))</f>
        <v/>
      </c>
      <c r="BF273" s="251" t="str">
        <f>IF($B273="","",$AO273*ABS($AF273-BC273)/Air!$M$8)</f>
        <v/>
      </c>
      <c r="BG273" s="31" t="str">
        <f t="shared" ref="BG273:BG336" si="409">IF($B273="","",(1/(-1.8*LOG10((6.9/BF273)))^2))</f>
        <v/>
      </c>
      <c r="BH273" s="252" t="str">
        <f t="shared" ref="BH273:BH336" si="410">IF($B273="","",BG273/4)</f>
        <v/>
      </c>
      <c r="BI273" s="32" t="str">
        <f>IF($B273="","",(($AF273-BC273)/ABS($AF273-BC273))*Air!$D$14*BH273/2*(($AF273-BC273)^2)*$AI273*$C273)</f>
        <v/>
      </c>
      <c r="BJ273" s="32" t="str">
        <f>IF($B273="","",(-BC273/ABS(BC273))*Air!$D$14*BE273/8*(BC273^2)*$AM273*$C273)</f>
        <v/>
      </c>
      <c r="BK273" s="32" t="str">
        <f>IF($B273="","",$AK273*$C273*$E273*Air!$D$14*Air!$I$10)</f>
        <v/>
      </c>
      <c r="BL273" s="32" t="str">
        <f t="shared" si="385"/>
        <v/>
      </c>
      <c r="BM273" s="32" t="str">
        <f t="shared" ref="BM273:BM336" si="411">IF($B273="","",BL273/$AK273)</f>
        <v/>
      </c>
      <c r="BN273" s="32" t="str">
        <f t="shared" si="386"/>
        <v/>
      </c>
      <c r="BO273" s="254" t="str">
        <f t="shared" ref="BO273:BO336" si="412">IF(B273="","",IF(($AV273-(BN273-MIN($AX273,$AY273)))&lt;0,"out","in"))</f>
        <v/>
      </c>
      <c r="BP273" s="243"/>
      <c r="BQ273" s="243"/>
      <c r="BR273" s="32" t="str">
        <f t="shared" ref="BR273:BR336" si="413">IF($B273="","",IF(BO273="out",-$AV273+(BN273-$AY273),-$AV273+(BN273-$AX273)))</f>
        <v/>
      </c>
      <c r="BS273" s="243" t="str">
        <f t="shared" ref="BS273:BS336" si="414">IF($B273="","",$H273)</f>
        <v/>
      </c>
      <c r="BT273" s="243" t="str">
        <f>IF($B273="","",IF(BO273="out",-(BS273*$I273*(2*ABS(BR273)/Air!$D$14)^0.5),(BS273*$I273*(2*ABS(BR273)/Air!$C$14)^0.5)))</f>
        <v/>
      </c>
      <c r="BU273" s="32" t="str">
        <f t="shared" ref="BU273:BU336" si="415">IF($B273="","",BT273*1000)</f>
        <v/>
      </c>
      <c r="BV273" s="217" t="str">
        <f t="shared" si="387"/>
        <v/>
      </c>
      <c r="BW273" s="31" t="str">
        <f t="shared" ref="BW273:BW336" si="416">IF($B273="","",BV273/$AK273)</f>
        <v/>
      </c>
      <c r="BX273" s="251" t="str">
        <f>IF($B273="","",$AO273*ABS(BW273)/Air!$M$8)</f>
        <v/>
      </c>
      <c r="BY273" s="31" t="str">
        <f t="shared" ref="BY273:BY336" si="417">IF($B273="","",IF(BX273&gt;4000,(1/(-1.8*LOG10((($AP273/3.7)^1.11)+6.9/BX273)))^2,IF(BX273&lt;2000,64/BX273,AVERAGE((1/(-1.8*LOG10((($AP273/3.7)^1.11)+6.9/BX273)))^2,64/BX273))))</f>
        <v/>
      </c>
      <c r="BZ273" s="251" t="str">
        <f>IF($B273="","",$AO273*ABS($AF273-BW273)/Air!$M$8)</f>
        <v/>
      </c>
      <c r="CA273" s="31" t="str">
        <f t="shared" ref="CA273:CA336" si="418">IF($B273="","",(1/(-1.8*LOG10((6.9/BZ273)))^2))</f>
        <v/>
      </c>
      <c r="CB273" s="31" t="str">
        <f t="shared" ref="CB273:CB336" si="419">IF($B273="","",CA273/4)</f>
        <v/>
      </c>
      <c r="CC273" s="32" t="str">
        <f>IF($B273="","",(($AF273-BW273)/ABS($AF273-BW273))*Air!$D$14*CB273/2*(($AF273-BW273)^2)*$AI273*$C273)</f>
        <v/>
      </c>
      <c r="CD273" s="32" t="str">
        <f>IF($B273="","",(-BW273/ABS(BW273))*Air!$D$14*BY273/8*(BW273^2)*$AM273*$C273)</f>
        <v/>
      </c>
      <c r="CE273" s="32" t="str">
        <f>IF($B273="","",$AK273*$C273*$E273*Air!$D$14*Air!$I$10)</f>
        <v/>
      </c>
      <c r="CF273" s="32" t="str">
        <f t="shared" si="388"/>
        <v/>
      </c>
      <c r="CG273" s="32" t="str">
        <f t="shared" ref="CG273:CG336" si="420">IF($B273="","",CF273/$AK273)</f>
        <v/>
      </c>
      <c r="CH273" s="32" t="str">
        <f t="shared" si="389"/>
        <v/>
      </c>
      <c r="CI273" s="254" t="str">
        <f t="shared" ref="CI273:CI336" si="421">IF(V273="","",IF(($AV273-(CH273-MIN($AX273,$AY273)))&lt;0,"out","in"))</f>
        <v/>
      </c>
      <c r="CJ273" s="243"/>
      <c r="CK273" s="243"/>
      <c r="CL273" s="32" t="str">
        <f t="shared" ref="CL273:CL336" si="422">IF($B273="","",IF(CI273="out",-$AV273+(CH273-$AY273),-$AV273+(CH273-$AX273)))</f>
        <v/>
      </c>
      <c r="CM273" s="243" t="str">
        <f t="shared" ref="CM273:CM336" si="423">IF($B273="","",$H273)</f>
        <v/>
      </c>
      <c r="CN273" s="243" t="str">
        <f>IF($B273="","",IF(CI273="out",-(CM273*$I273*(2*ABS(CL273)/Air!$D$14)^0.5),(CM273*$I273*(2*ABS(CL273)/Air!$C$14)^0.5)))</f>
        <v/>
      </c>
      <c r="CO273" s="32" t="str">
        <f t="shared" ref="CO273:CO336" si="424">IF($B273="","",CN273*1000)</f>
        <v/>
      </c>
      <c r="CP273" s="217" t="str">
        <f t="shared" si="390"/>
        <v/>
      </c>
      <c r="CQ273" s="31" t="str">
        <f t="shared" ref="CQ273:CQ336" si="425">IF($B273="","",CP273/$AK273)</f>
        <v/>
      </c>
      <c r="CR273" s="251" t="str">
        <f>IF($B273="","",$AO273*ABS(CQ273)/Air!$M$8)</f>
        <v/>
      </c>
      <c r="CS273" s="31" t="str">
        <f t="shared" ref="CS273:CS336" si="426">IF($B273="","",IF(CR273&gt;4000,(1/(-1.8*LOG10((($AP273/3.7)^1.11)+6.9/CR273)))^2,IF(CR273&lt;2000,64/CR273,AVERAGE((1/(-1.8*LOG10((($AP273/3.7)^1.11)+6.9/CR273)))^2,64/CR273))))</f>
        <v/>
      </c>
      <c r="CT273" s="251" t="str">
        <f>IF($B273="","",$AO273*ABS($AF273-CQ273)/Air!$M$8)</f>
        <v/>
      </c>
      <c r="CU273" s="31" t="str">
        <f t="shared" ref="CU273:CU336" si="427">IF($B273="","",(1/(-1.8*LOG10((6.9/CT273)))^2))</f>
        <v/>
      </c>
      <c r="CV273" s="31" t="str">
        <f t="shared" ref="CV273:CV336" si="428">IF($B273="","",CU273/4)</f>
        <v/>
      </c>
      <c r="CW273" s="32" t="str">
        <f>IF($B273="","",(($AF273-CQ273)/ABS($AF273-CQ273))*Air!$D$14*CV273/2*(($AF273-CQ273)^2)*$AI273*$C273)</f>
        <v/>
      </c>
      <c r="CX273" s="32" t="str">
        <f>IF($B273="","",(-CQ273/ABS(CQ273))*Air!$D$14*CS273/8*(CQ273^2)*$AM273*$C273)</f>
        <v/>
      </c>
      <c r="CY273" s="32" t="str">
        <f>IF($B273="","",$AK273*$C273*$E273*Air!$D$14*Air!$I$10)</f>
        <v/>
      </c>
      <c r="CZ273" s="32" t="str">
        <f t="shared" si="391"/>
        <v/>
      </c>
      <c r="DA273" s="32" t="str">
        <f t="shared" ref="DA273:DA336" si="429">IF($B273="","",CZ273/$AK273)</f>
        <v/>
      </c>
      <c r="DB273" s="32" t="str">
        <f t="shared" si="392"/>
        <v/>
      </c>
      <c r="DC273" s="254" t="str">
        <f t="shared" ref="DC273:DC336" si="430">IF(AP273="","",IF(($AV273-(DB273-MIN($AX273,$AY273)))&lt;0,"out","in"))</f>
        <v/>
      </c>
      <c r="DD273" s="243"/>
      <c r="DE273" s="243"/>
      <c r="DF273" s="32" t="str">
        <f t="shared" ref="DF273:DF336" si="431">IF($B273="","",IF(DC273="out",-$AV273+(DB273-$AY273),-$AV273+(DB273-$AX273)))</f>
        <v/>
      </c>
      <c r="DG273" s="243" t="str">
        <f t="shared" ref="DG273:DG336" si="432">IF($B273="","",$H273)</f>
        <v/>
      </c>
      <c r="DH273" s="243" t="str">
        <f>IF($B273="","",IF(DC273="out",-(DG273*$I273*(2*ABS(DF273)/Air!$D$14)^0.5),(DG273*$I273*(2*ABS(DF273)/Air!$C$14)^0.5)))</f>
        <v/>
      </c>
      <c r="DI273" s="32" t="str">
        <f t="shared" ref="DI273:DI336" si="433">IF($B273="","",DH273*1000)</f>
        <v/>
      </c>
      <c r="DJ273" s="217" t="str">
        <f t="shared" si="393"/>
        <v/>
      </c>
      <c r="DK273" s="31" t="str">
        <f t="shared" ref="DK273:DK336" si="434">IF($B273="","",DJ273/$AK273)</f>
        <v/>
      </c>
      <c r="DL273" s="251" t="str">
        <f>IF($B273="","",$AO273*ABS(DK273)/Air!$M$8)</f>
        <v/>
      </c>
      <c r="DM273" s="31" t="str">
        <f t="shared" ref="DM273:DM336" si="435">IF($B273="","",IF(DL273&gt;4000,(1/(-1.8*LOG10((($AP273/3.7)^1.11)+6.9/DL273)))^2,IF(DL273&lt;2000,64/DL273,AVERAGE((1/(-1.8*LOG10((($AP273/3.7)^1.11)+6.9/DL273)))^2,64/DL273))))</f>
        <v/>
      </c>
      <c r="DN273" s="251" t="str">
        <f>IF($B273="","",$AO273*ABS($AF273-DK273)/Air!$M$8)</f>
        <v/>
      </c>
      <c r="DO273" s="31" t="str">
        <f t="shared" ref="DO273:DO336" si="436">IF($B273="","",(1/(-1.8*LOG10((6.9/DN273)))^2))</f>
        <v/>
      </c>
      <c r="DP273" s="31" t="str">
        <f t="shared" ref="DP273:DP336" si="437">IF($B273="","",DO273/4)</f>
        <v/>
      </c>
      <c r="DQ273" s="32" t="str">
        <f>IF($B273="","",(($AF273-DK273)/ABS($AF273-DK273))*Air!$D$14*DP273/2*(($AF273-DK273)^2)*$AI273*$C273)</f>
        <v/>
      </c>
      <c r="DR273" s="32" t="str">
        <f>IF($B273="","",(-DK273/ABS(DK273))*Air!$D$14*DM273/8*(DK273^2)*$AM273*$C273)</f>
        <v/>
      </c>
      <c r="DS273" s="32" t="str">
        <f>IF($B273="","",$AK273*$C273*$E273*Air!$D$14*Air!$I$10)</f>
        <v/>
      </c>
      <c r="DT273" s="32" t="str">
        <f t="shared" si="394"/>
        <v/>
      </c>
      <c r="DU273" s="32" t="str">
        <f t="shared" ref="DU273:DU336" si="438">IF($B273="","",DT273/$AK273)</f>
        <v/>
      </c>
      <c r="DV273" s="32" t="str">
        <f t="shared" si="395"/>
        <v/>
      </c>
      <c r="DW273" s="254" t="str">
        <f t="shared" ref="DW273:DW336" si="439">IF(BJ273="","",IF(($AV273-(DV273-MIN($AX273,$AY273)))&lt;0,"out","in"))</f>
        <v/>
      </c>
      <c r="DX273" s="243"/>
      <c r="DY273" s="243"/>
      <c r="DZ273" s="32" t="str">
        <f t="shared" ref="DZ273:DZ336" si="440">IF($B273="","",IF(DW273="out",-$AV273+(DV273-$AY273),-$AV273+(DV273-$AX273)))</f>
        <v/>
      </c>
      <c r="EA273" s="243" t="str">
        <f t="shared" ref="EA273:EA336" si="441">IF($B273="","",$H273)</f>
        <v/>
      </c>
      <c r="EB273" s="243" t="str">
        <f>IF($B273="","",IF(DW273="out",-(EA273*$I273*(2*ABS(DZ273)/Air!$D$14)^0.5),(EA273*$I273*(2*ABS(DZ273)/Air!$C$14)^0.5)))</f>
        <v/>
      </c>
      <c r="EC273" s="32" t="str">
        <f t="shared" ref="EC273:EC336" si="442">IF($B273="","",EB273*1000)</f>
        <v/>
      </c>
      <c r="ED273" s="217" t="str">
        <f t="shared" si="396"/>
        <v/>
      </c>
      <c r="EE273" s="31" t="str">
        <f t="shared" ref="EE273:EE336" si="443">IF($B273="","",ED273/$AK273)</f>
        <v/>
      </c>
      <c r="EF273" s="251" t="str">
        <f>IF($B273="","",$AO273*ABS(EE273)/Air!$M$8)</f>
        <v/>
      </c>
      <c r="EG273" s="31" t="str">
        <f t="shared" ref="EG273:EG336" si="444">IF($B273="","",IF(EF273&gt;4000,(1/(-1.8*LOG10((($AP273/3.7)^1.11)+6.9/EF273)))^2,IF(EF273&lt;2000,64/EF273,AVERAGE((1/(-1.8*LOG10((($AP273/3.7)^1.11)+6.9/EF273)))^2,64/EF273))))</f>
        <v/>
      </c>
      <c r="EH273" s="251" t="str">
        <f>IF($B273="","",$AO273*ABS($AF273-EE273)/Air!$M$8)</f>
        <v/>
      </c>
      <c r="EI273" s="31" t="str">
        <f t="shared" ref="EI273:EI336" si="445">IF($B273="","",(1/(-1.8*LOG10((6.9/EH273)))^2))</f>
        <v/>
      </c>
      <c r="EJ273" s="31" t="str">
        <f t="shared" ref="EJ273:EJ336" si="446">IF($B273="","",EI273/4)</f>
        <v/>
      </c>
      <c r="EK273" s="32" t="str">
        <f>IF($B273="","",(($AF273-EE273)/ABS($AF273-EE273))*Air!$D$14*EJ273/2*(($AF273-EE273)^2)*$AI273*$C273)</f>
        <v/>
      </c>
      <c r="EL273" s="32" t="str">
        <f>IF($B273="","",(-EE273/ABS(EE273))*Air!$D$14*EG273/8*(EE273^2)*$AM273*$C273)</f>
        <v/>
      </c>
      <c r="EM273" s="32" t="str">
        <f>IF($B273="","",$AK273*$C273*$E273*Air!$D$14*Air!$I$10)</f>
        <v/>
      </c>
      <c r="EN273" s="32" t="str">
        <f t="shared" si="397"/>
        <v/>
      </c>
      <c r="EO273" s="32" t="str">
        <f t="shared" ref="EO273:EO336" si="447">IF($B273="","",EN273/$AK273)</f>
        <v/>
      </c>
      <c r="EP273" s="32" t="str">
        <f t="shared" si="398"/>
        <v/>
      </c>
      <c r="EQ273" s="254" t="str">
        <f t="shared" ref="EQ273:EQ336" si="448">IF(CD273="","",IF(($AV273-(EP273-MIN($AX273,$AY273)))&lt;0,"out","in"))</f>
        <v/>
      </c>
      <c r="ER273" s="243"/>
      <c r="ES273" s="243"/>
      <c r="ET273" s="32" t="str">
        <f t="shared" ref="ET273:ET336" si="449">IF($B273="","",IF(EQ273="out",-$AV273+(EP273-$AY273),-$AV273+(EP273-$AX273)))</f>
        <v/>
      </c>
      <c r="EU273" s="243" t="str">
        <f t="shared" ref="EU273:EU336" si="450">IF($B273="","",$H273)</f>
        <v/>
      </c>
      <c r="EV273" s="243" t="str">
        <f>IF($B273="","",IF(EQ273="out",-(EU273*$I273*(2*ABS(ET273)/Air!$D$14)^0.5),(EU273*$I273*(2*ABS(ET273)/Air!$C$14)^0.5)))</f>
        <v/>
      </c>
      <c r="EW273" s="32" t="str">
        <f t="shared" ref="EW273:EW336" si="451">IF($B273="","",EV273*1000)</f>
        <v/>
      </c>
      <c r="EX273" s="259" t="str">
        <f t="shared" si="399"/>
        <v/>
      </c>
    </row>
    <row r="274" spans="1:154" customFormat="1" x14ac:dyDescent="0.2">
      <c r="A274" s="61"/>
      <c r="B274" s="247"/>
      <c r="C274" s="247"/>
      <c r="D274" s="247"/>
      <c r="E274" s="247"/>
      <c r="F274" s="247"/>
      <c r="G274" s="239"/>
      <c r="H274" s="239"/>
      <c r="I274" s="239"/>
      <c r="J274" s="239"/>
      <c r="K274" s="239"/>
      <c r="L274" s="62"/>
      <c r="M274" s="247"/>
      <c r="N274" s="247"/>
      <c r="O274" s="63"/>
      <c r="P274" s="92" t="str">
        <f t="shared" si="363"/>
        <v/>
      </c>
      <c r="Q274" s="93" t="str">
        <f t="shared" si="405"/>
        <v/>
      </c>
      <c r="R274" s="99" t="str">
        <f t="shared" si="364"/>
        <v/>
      </c>
      <c r="S274" s="100" t="str">
        <f t="shared" si="365"/>
        <v/>
      </c>
      <c r="T274" s="95" t="str">
        <f t="shared" si="366"/>
        <v/>
      </c>
      <c r="U274" s="231"/>
      <c r="V274" s="124" t="str">
        <f t="shared" si="367"/>
        <v/>
      </c>
      <c r="W274" s="125" t="str">
        <f t="shared" si="400"/>
        <v/>
      </c>
      <c r="X274" s="126" t="str">
        <f t="shared" si="368"/>
        <v/>
      </c>
      <c r="Y274" s="126" t="str">
        <f>IF($B274="","",VLOOKUP(X274,Depth!$A$4:$B$1004,2,1))</f>
        <v/>
      </c>
      <c r="Z274" s="127" t="str">
        <f t="shared" si="401"/>
        <v/>
      </c>
      <c r="AA274" s="128" t="str">
        <f t="shared" si="402"/>
        <v/>
      </c>
      <c r="AB274" s="129" t="str">
        <f t="shared" si="369"/>
        <v/>
      </c>
      <c r="AC274" s="129" t="str">
        <f t="shared" si="403"/>
        <v/>
      </c>
      <c r="AD274" s="31" t="str">
        <f t="shared" si="370"/>
        <v/>
      </c>
      <c r="AE274" s="128" t="str">
        <f t="shared" si="371"/>
        <v/>
      </c>
      <c r="AF274" s="130" t="str">
        <f t="shared" si="372"/>
        <v/>
      </c>
      <c r="AG274" s="122" t="str">
        <f t="shared" si="373"/>
        <v/>
      </c>
      <c r="AH274" s="131" t="str">
        <f t="shared" si="404"/>
        <v/>
      </c>
      <c r="AI274" s="132" t="str">
        <f t="shared" si="374"/>
        <v/>
      </c>
      <c r="AJ274" s="128"/>
      <c r="AK274" s="159" t="str">
        <f t="shared" si="375"/>
        <v/>
      </c>
      <c r="AL274" s="128" t="str">
        <f t="shared" si="376"/>
        <v/>
      </c>
      <c r="AM274" s="128" t="str">
        <f t="shared" si="377"/>
        <v/>
      </c>
      <c r="AN274" s="128" t="str">
        <f t="shared" si="378"/>
        <v/>
      </c>
      <c r="AO274" s="128" t="str">
        <f t="shared" si="406"/>
        <v/>
      </c>
      <c r="AP274" s="160" t="str">
        <f t="shared" si="379"/>
        <v/>
      </c>
      <c r="AQ274" s="31"/>
      <c r="AR274" s="174" t="str">
        <f>IF($B274="","",Air!$C$17*((J274-K274)/10)^Air!$C$28)</f>
        <v/>
      </c>
      <c r="AS274" s="36" t="str">
        <f>IF($B274="","",IF(E$8=B274,E$7,Air!$C$14/2*AR274^2))</f>
        <v/>
      </c>
      <c r="AT274" s="32" t="str">
        <f t="shared" si="380"/>
        <v/>
      </c>
      <c r="AU274" s="32" t="str">
        <f t="shared" si="381"/>
        <v/>
      </c>
      <c r="AV274" s="32" t="str">
        <f>IF($B274="","",Air!$I$11-AU274*Air!$C$14*Air!$I$10-AS274)</f>
        <v/>
      </c>
      <c r="AW274" s="175" t="str">
        <f t="shared" si="382"/>
        <v/>
      </c>
      <c r="AX274" s="175" t="str">
        <f>IF($B274="","",AW274*Air!$C$14*Air!$I$10)</f>
        <v/>
      </c>
      <c r="AY274" s="176" t="str">
        <f>IF($B274="","",AW274*Air!$D$14*Air!$I$10)</f>
        <v/>
      </c>
      <c r="AZ274" s="62"/>
      <c r="BA274" s="250" t="str">
        <f t="shared" si="407"/>
        <v/>
      </c>
      <c r="BB274" s="128" t="str">
        <f t="shared" si="383"/>
        <v/>
      </c>
      <c r="BC274" s="31" t="str">
        <f t="shared" si="384"/>
        <v/>
      </c>
      <c r="BD274" s="251" t="str">
        <f>IF($B274="","",$AO274*ABS(BC274)/Air!$M$8)</f>
        <v/>
      </c>
      <c r="BE274" s="31" t="str">
        <f t="shared" si="408"/>
        <v/>
      </c>
      <c r="BF274" s="251" t="str">
        <f>IF($B274="","",$AO274*ABS($AF274-BC274)/Air!$M$8)</f>
        <v/>
      </c>
      <c r="BG274" s="31" t="str">
        <f t="shared" si="409"/>
        <v/>
      </c>
      <c r="BH274" s="252" t="str">
        <f t="shared" si="410"/>
        <v/>
      </c>
      <c r="BI274" s="32" t="str">
        <f>IF($B274="","",(($AF274-BC274)/ABS($AF274-BC274))*Air!$D$14*BH274/2*(($AF274-BC274)^2)*$AI274*$C274)</f>
        <v/>
      </c>
      <c r="BJ274" s="32" t="str">
        <f>IF($B274="","",(-BC274/ABS(BC274))*Air!$D$14*BE274/8*(BC274^2)*$AM274*$C274)</f>
        <v/>
      </c>
      <c r="BK274" s="32" t="str">
        <f>IF($B274="","",$AK274*$C274*$E274*Air!$D$14*Air!$I$10)</f>
        <v/>
      </c>
      <c r="BL274" s="32" t="str">
        <f t="shared" si="385"/>
        <v/>
      </c>
      <c r="BM274" s="32" t="str">
        <f t="shared" si="411"/>
        <v/>
      </c>
      <c r="BN274" s="32" t="str">
        <f t="shared" si="386"/>
        <v/>
      </c>
      <c r="BO274" s="254" t="str">
        <f t="shared" si="412"/>
        <v/>
      </c>
      <c r="BP274" s="243"/>
      <c r="BQ274" s="243"/>
      <c r="BR274" s="32" t="str">
        <f t="shared" si="413"/>
        <v/>
      </c>
      <c r="BS274" s="243" t="str">
        <f t="shared" si="414"/>
        <v/>
      </c>
      <c r="BT274" s="243" t="str">
        <f>IF($B274="","",IF(BO274="out",-(BS274*$I274*(2*ABS(BR274)/Air!$D$14)^0.5),(BS274*$I274*(2*ABS(BR274)/Air!$C$14)^0.5)))</f>
        <v/>
      </c>
      <c r="BU274" s="32" t="str">
        <f t="shared" si="415"/>
        <v/>
      </c>
      <c r="BV274" s="217" t="str">
        <f t="shared" si="387"/>
        <v/>
      </c>
      <c r="BW274" s="31" t="str">
        <f t="shared" si="416"/>
        <v/>
      </c>
      <c r="BX274" s="251" t="str">
        <f>IF($B274="","",$AO274*ABS(BW274)/Air!$M$8)</f>
        <v/>
      </c>
      <c r="BY274" s="31" t="str">
        <f t="shared" si="417"/>
        <v/>
      </c>
      <c r="BZ274" s="251" t="str">
        <f>IF($B274="","",$AO274*ABS($AF274-BW274)/Air!$M$8)</f>
        <v/>
      </c>
      <c r="CA274" s="31" t="str">
        <f t="shared" si="418"/>
        <v/>
      </c>
      <c r="CB274" s="31" t="str">
        <f t="shared" si="419"/>
        <v/>
      </c>
      <c r="CC274" s="32" t="str">
        <f>IF($B274="","",(($AF274-BW274)/ABS($AF274-BW274))*Air!$D$14*CB274/2*(($AF274-BW274)^2)*$AI274*$C274)</f>
        <v/>
      </c>
      <c r="CD274" s="32" t="str">
        <f>IF($B274="","",(-BW274/ABS(BW274))*Air!$D$14*BY274/8*(BW274^2)*$AM274*$C274)</f>
        <v/>
      </c>
      <c r="CE274" s="32" t="str">
        <f>IF($B274="","",$AK274*$C274*$E274*Air!$D$14*Air!$I$10)</f>
        <v/>
      </c>
      <c r="CF274" s="32" t="str">
        <f t="shared" si="388"/>
        <v/>
      </c>
      <c r="CG274" s="32" t="str">
        <f t="shared" si="420"/>
        <v/>
      </c>
      <c r="CH274" s="32" t="str">
        <f t="shared" si="389"/>
        <v/>
      </c>
      <c r="CI274" s="254" t="str">
        <f t="shared" si="421"/>
        <v/>
      </c>
      <c r="CJ274" s="243"/>
      <c r="CK274" s="243"/>
      <c r="CL274" s="32" t="str">
        <f t="shared" si="422"/>
        <v/>
      </c>
      <c r="CM274" s="243" t="str">
        <f t="shared" si="423"/>
        <v/>
      </c>
      <c r="CN274" s="243" t="str">
        <f>IF($B274="","",IF(CI274="out",-(CM274*$I274*(2*ABS(CL274)/Air!$D$14)^0.5),(CM274*$I274*(2*ABS(CL274)/Air!$C$14)^0.5)))</f>
        <v/>
      </c>
      <c r="CO274" s="32" t="str">
        <f t="shared" si="424"/>
        <v/>
      </c>
      <c r="CP274" s="217" t="str">
        <f t="shared" si="390"/>
        <v/>
      </c>
      <c r="CQ274" s="31" t="str">
        <f t="shared" si="425"/>
        <v/>
      </c>
      <c r="CR274" s="251" t="str">
        <f>IF($B274="","",$AO274*ABS(CQ274)/Air!$M$8)</f>
        <v/>
      </c>
      <c r="CS274" s="31" t="str">
        <f t="shared" si="426"/>
        <v/>
      </c>
      <c r="CT274" s="251" t="str">
        <f>IF($B274="","",$AO274*ABS($AF274-CQ274)/Air!$M$8)</f>
        <v/>
      </c>
      <c r="CU274" s="31" t="str">
        <f t="shared" si="427"/>
        <v/>
      </c>
      <c r="CV274" s="31" t="str">
        <f t="shared" si="428"/>
        <v/>
      </c>
      <c r="CW274" s="32" t="str">
        <f>IF($B274="","",(($AF274-CQ274)/ABS($AF274-CQ274))*Air!$D$14*CV274/2*(($AF274-CQ274)^2)*$AI274*$C274)</f>
        <v/>
      </c>
      <c r="CX274" s="32" t="str">
        <f>IF($B274="","",(-CQ274/ABS(CQ274))*Air!$D$14*CS274/8*(CQ274^2)*$AM274*$C274)</f>
        <v/>
      </c>
      <c r="CY274" s="32" t="str">
        <f>IF($B274="","",$AK274*$C274*$E274*Air!$D$14*Air!$I$10)</f>
        <v/>
      </c>
      <c r="CZ274" s="32" t="str">
        <f t="shared" si="391"/>
        <v/>
      </c>
      <c r="DA274" s="32" t="str">
        <f t="shared" si="429"/>
        <v/>
      </c>
      <c r="DB274" s="32" t="str">
        <f t="shared" si="392"/>
        <v/>
      </c>
      <c r="DC274" s="254" t="str">
        <f t="shared" si="430"/>
        <v/>
      </c>
      <c r="DD274" s="243"/>
      <c r="DE274" s="243"/>
      <c r="DF274" s="32" t="str">
        <f t="shared" si="431"/>
        <v/>
      </c>
      <c r="DG274" s="243" t="str">
        <f t="shared" si="432"/>
        <v/>
      </c>
      <c r="DH274" s="243" t="str">
        <f>IF($B274="","",IF(DC274="out",-(DG274*$I274*(2*ABS(DF274)/Air!$D$14)^0.5),(DG274*$I274*(2*ABS(DF274)/Air!$C$14)^0.5)))</f>
        <v/>
      </c>
      <c r="DI274" s="32" t="str">
        <f t="shared" si="433"/>
        <v/>
      </c>
      <c r="DJ274" s="217" t="str">
        <f t="shared" si="393"/>
        <v/>
      </c>
      <c r="DK274" s="31" t="str">
        <f t="shared" si="434"/>
        <v/>
      </c>
      <c r="DL274" s="251" t="str">
        <f>IF($B274="","",$AO274*ABS(DK274)/Air!$M$8)</f>
        <v/>
      </c>
      <c r="DM274" s="31" t="str">
        <f t="shared" si="435"/>
        <v/>
      </c>
      <c r="DN274" s="251" t="str">
        <f>IF($B274="","",$AO274*ABS($AF274-DK274)/Air!$M$8)</f>
        <v/>
      </c>
      <c r="DO274" s="31" t="str">
        <f t="shared" si="436"/>
        <v/>
      </c>
      <c r="DP274" s="31" t="str">
        <f t="shared" si="437"/>
        <v/>
      </c>
      <c r="DQ274" s="32" t="str">
        <f>IF($B274="","",(($AF274-DK274)/ABS($AF274-DK274))*Air!$D$14*DP274/2*(($AF274-DK274)^2)*$AI274*$C274)</f>
        <v/>
      </c>
      <c r="DR274" s="32" t="str">
        <f>IF($B274="","",(-DK274/ABS(DK274))*Air!$D$14*DM274/8*(DK274^2)*$AM274*$C274)</f>
        <v/>
      </c>
      <c r="DS274" s="32" t="str">
        <f>IF($B274="","",$AK274*$C274*$E274*Air!$D$14*Air!$I$10)</f>
        <v/>
      </c>
      <c r="DT274" s="32" t="str">
        <f t="shared" si="394"/>
        <v/>
      </c>
      <c r="DU274" s="32" t="str">
        <f t="shared" si="438"/>
        <v/>
      </c>
      <c r="DV274" s="32" t="str">
        <f t="shared" si="395"/>
        <v/>
      </c>
      <c r="DW274" s="254" t="str">
        <f t="shared" si="439"/>
        <v/>
      </c>
      <c r="DX274" s="243"/>
      <c r="DY274" s="243"/>
      <c r="DZ274" s="32" t="str">
        <f t="shared" si="440"/>
        <v/>
      </c>
      <c r="EA274" s="243" t="str">
        <f t="shared" si="441"/>
        <v/>
      </c>
      <c r="EB274" s="243" t="str">
        <f>IF($B274="","",IF(DW274="out",-(EA274*$I274*(2*ABS(DZ274)/Air!$D$14)^0.5),(EA274*$I274*(2*ABS(DZ274)/Air!$C$14)^0.5)))</f>
        <v/>
      </c>
      <c r="EC274" s="32" t="str">
        <f t="shared" si="442"/>
        <v/>
      </c>
      <c r="ED274" s="217" t="str">
        <f t="shared" si="396"/>
        <v/>
      </c>
      <c r="EE274" s="31" t="str">
        <f t="shared" si="443"/>
        <v/>
      </c>
      <c r="EF274" s="251" t="str">
        <f>IF($B274="","",$AO274*ABS(EE274)/Air!$M$8)</f>
        <v/>
      </c>
      <c r="EG274" s="31" t="str">
        <f t="shared" si="444"/>
        <v/>
      </c>
      <c r="EH274" s="251" t="str">
        <f>IF($B274="","",$AO274*ABS($AF274-EE274)/Air!$M$8)</f>
        <v/>
      </c>
      <c r="EI274" s="31" t="str">
        <f t="shared" si="445"/>
        <v/>
      </c>
      <c r="EJ274" s="31" t="str">
        <f t="shared" si="446"/>
        <v/>
      </c>
      <c r="EK274" s="32" t="str">
        <f>IF($B274="","",(($AF274-EE274)/ABS($AF274-EE274))*Air!$D$14*EJ274/2*(($AF274-EE274)^2)*$AI274*$C274)</f>
        <v/>
      </c>
      <c r="EL274" s="32" t="str">
        <f>IF($B274="","",(-EE274/ABS(EE274))*Air!$D$14*EG274/8*(EE274^2)*$AM274*$C274)</f>
        <v/>
      </c>
      <c r="EM274" s="32" t="str">
        <f>IF($B274="","",$AK274*$C274*$E274*Air!$D$14*Air!$I$10)</f>
        <v/>
      </c>
      <c r="EN274" s="32" t="str">
        <f t="shared" si="397"/>
        <v/>
      </c>
      <c r="EO274" s="32" t="str">
        <f t="shared" si="447"/>
        <v/>
      </c>
      <c r="EP274" s="32" t="str">
        <f t="shared" si="398"/>
        <v/>
      </c>
      <c r="EQ274" s="254" t="str">
        <f t="shared" si="448"/>
        <v/>
      </c>
      <c r="ER274" s="243"/>
      <c r="ES274" s="243"/>
      <c r="ET274" s="32" t="str">
        <f t="shared" si="449"/>
        <v/>
      </c>
      <c r="EU274" s="243" t="str">
        <f t="shared" si="450"/>
        <v/>
      </c>
      <c r="EV274" s="243" t="str">
        <f>IF($B274="","",IF(EQ274="out",-(EU274*$I274*(2*ABS(ET274)/Air!$D$14)^0.5),(EU274*$I274*(2*ABS(ET274)/Air!$C$14)^0.5)))</f>
        <v/>
      </c>
      <c r="EW274" s="32" t="str">
        <f t="shared" si="451"/>
        <v/>
      </c>
      <c r="EX274" s="259" t="str">
        <f t="shared" si="399"/>
        <v/>
      </c>
    </row>
    <row r="275" spans="1:154" customFormat="1" x14ac:dyDescent="0.2">
      <c r="A275" s="61"/>
      <c r="B275" s="247"/>
      <c r="C275" s="247"/>
      <c r="D275" s="247"/>
      <c r="E275" s="247"/>
      <c r="F275" s="247"/>
      <c r="G275" s="239"/>
      <c r="H275" s="239"/>
      <c r="I275" s="239"/>
      <c r="J275" s="239"/>
      <c r="K275" s="239"/>
      <c r="L275" s="62"/>
      <c r="M275" s="247"/>
      <c r="N275" s="247"/>
      <c r="O275" s="63"/>
      <c r="P275" s="92" t="str">
        <f t="shared" si="363"/>
        <v/>
      </c>
      <c r="Q275" s="93" t="str">
        <f t="shared" si="405"/>
        <v/>
      </c>
      <c r="R275" s="99" t="str">
        <f t="shared" si="364"/>
        <v/>
      </c>
      <c r="S275" s="100" t="str">
        <f t="shared" si="365"/>
        <v/>
      </c>
      <c r="T275" s="95" t="str">
        <f t="shared" si="366"/>
        <v/>
      </c>
      <c r="U275" s="231"/>
      <c r="V275" s="124" t="str">
        <f t="shared" si="367"/>
        <v/>
      </c>
      <c r="W275" s="125" t="str">
        <f t="shared" si="400"/>
        <v/>
      </c>
      <c r="X275" s="126" t="str">
        <f t="shared" si="368"/>
        <v/>
      </c>
      <c r="Y275" s="126" t="str">
        <f>IF($B275="","",VLOOKUP(X275,Depth!$A$4:$B$1004,2,1))</f>
        <v/>
      </c>
      <c r="Z275" s="127" t="str">
        <f t="shared" si="401"/>
        <v/>
      </c>
      <c r="AA275" s="128" t="str">
        <f t="shared" si="402"/>
        <v/>
      </c>
      <c r="AB275" s="129" t="str">
        <f t="shared" si="369"/>
        <v/>
      </c>
      <c r="AC275" s="129" t="str">
        <f t="shared" si="403"/>
        <v/>
      </c>
      <c r="AD275" s="31" t="str">
        <f t="shared" si="370"/>
        <v/>
      </c>
      <c r="AE275" s="128" t="str">
        <f t="shared" si="371"/>
        <v/>
      </c>
      <c r="AF275" s="130" t="str">
        <f t="shared" si="372"/>
        <v/>
      </c>
      <c r="AG275" s="122" t="str">
        <f t="shared" si="373"/>
        <v/>
      </c>
      <c r="AH275" s="131" t="str">
        <f t="shared" si="404"/>
        <v/>
      </c>
      <c r="AI275" s="132" t="str">
        <f t="shared" si="374"/>
        <v/>
      </c>
      <c r="AJ275" s="128"/>
      <c r="AK275" s="159" t="str">
        <f t="shared" si="375"/>
        <v/>
      </c>
      <c r="AL275" s="128" t="str">
        <f t="shared" si="376"/>
        <v/>
      </c>
      <c r="AM275" s="128" t="str">
        <f t="shared" si="377"/>
        <v/>
      </c>
      <c r="AN275" s="128" t="str">
        <f t="shared" si="378"/>
        <v/>
      </c>
      <c r="AO275" s="128" t="str">
        <f t="shared" si="406"/>
        <v/>
      </c>
      <c r="AP275" s="160" t="str">
        <f t="shared" si="379"/>
        <v/>
      </c>
      <c r="AQ275" s="31"/>
      <c r="AR275" s="174" t="str">
        <f>IF($B275="","",Air!$C$17*((J275-K275)/10)^Air!$C$28)</f>
        <v/>
      </c>
      <c r="AS275" s="36" t="str">
        <f>IF($B275="","",IF(E$8=B275,E$7,Air!$C$14/2*AR275^2))</f>
        <v/>
      </c>
      <c r="AT275" s="32" t="str">
        <f t="shared" si="380"/>
        <v/>
      </c>
      <c r="AU275" s="32" t="str">
        <f t="shared" si="381"/>
        <v/>
      </c>
      <c r="AV275" s="32" t="str">
        <f>IF($B275="","",Air!$I$11-AU275*Air!$C$14*Air!$I$10-AS275)</f>
        <v/>
      </c>
      <c r="AW275" s="175" t="str">
        <f t="shared" si="382"/>
        <v/>
      </c>
      <c r="AX275" s="175" t="str">
        <f>IF($B275="","",AW275*Air!$C$14*Air!$I$10)</f>
        <v/>
      </c>
      <c r="AY275" s="176" t="str">
        <f>IF($B275="","",AW275*Air!$D$14*Air!$I$10)</f>
        <v/>
      </c>
      <c r="AZ275" s="62"/>
      <c r="BA275" s="250" t="str">
        <f t="shared" si="407"/>
        <v/>
      </c>
      <c r="BB275" s="128" t="str">
        <f t="shared" si="383"/>
        <v/>
      </c>
      <c r="BC275" s="31" t="str">
        <f t="shared" si="384"/>
        <v/>
      </c>
      <c r="BD275" s="251" t="str">
        <f>IF($B275="","",$AO275*ABS(BC275)/Air!$M$8)</f>
        <v/>
      </c>
      <c r="BE275" s="31" t="str">
        <f t="shared" si="408"/>
        <v/>
      </c>
      <c r="BF275" s="251" t="str">
        <f>IF($B275="","",$AO275*ABS($AF275-BC275)/Air!$M$8)</f>
        <v/>
      </c>
      <c r="BG275" s="31" t="str">
        <f t="shared" si="409"/>
        <v/>
      </c>
      <c r="BH275" s="252" t="str">
        <f t="shared" si="410"/>
        <v/>
      </c>
      <c r="BI275" s="32" t="str">
        <f>IF($B275="","",(($AF275-BC275)/ABS($AF275-BC275))*Air!$D$14*BH275/2*(($AF275-BC275)^2)*$AI275*$C275)</f>
        <v/>
      </c>
      <c r="BJ275" s="32" t="str">
        <f>IF($B275="","",(-BC275/ABS(BC275))*Air!$D$14*BE275/8*(BC275^2)*$AM275*$C275)</f>
        <v/>
      </c>
      <c r="BK275" s="32" t="str">
        <f>IF($B275="","",$AK275*$C275*$E275*Air!$D$14*Air!$I$10)</f>
        <v/>
      </c>
      <c r="BL275" s="32" t="str">
        <f t="shared" si="385"/>
        <v/>
      </c>
      <c r="BM275" s="32" t="str">
        <f t="shared" si="411"/>
        <v/>
      </c>
      <c r="BN275" s="32" t="str">
        <f t="shared" si="386"/>
        <v/>
      </c>
      <c r="BO275" s="254" t="str">
        <f t="shared" si="412"/>
        <v/>
      </c>
      <c r="BP275" s="243"/>
      <c r="BQ275" s="243"/>
      <c r="BR275" s="32" t="str">
        <f t="shared" si="413"/>
        <v/>
      </c>
      <c r="BS275" s="243" t="str">
        <f t="shared" si="414"/>
        <v/>
      </c>
      <c r="BT275" s="243" t="str">
        <f>IF($B275="","",IF(BO275="out",-(BS275*$I275*(2*ABS(BR275)/Air!$D$14)^0.5),(BS275*$I275*(2*ABS(BR275)/Air!$C$14)^0.5)))</f>
        <v/>
      </c>
      <c r="BU275" s="32" t="str">
        <f t="shared" si="415"/>
        <v/>
      </c>
      <c r="BV275" s="217" t="str">
        <f t="shared" si="387"/>
        <v/>
      </c>
      <c r="BW275" s="31" t="str">
        <f t="shared" si="416"/>
        <v/>
      </c>
      <c r="BX275" s="251" t="str">
        <f>IF($B275="","",$AO275*ABS(BW275)/Air!$M$8)</f>
        <v/>
      </c>
      <c r="BY275" s="31" t="str">
        <f t="shared" si="417"/>
        <v/>
      </c>
      <c r="BZ275" s="251" t="str">
        <f>IF($B275="","",$AO275*ABS($AF275-BW275)/Air!$M$8)</f>
        <v/>
      </c>
      <c r="CA275" s="31" t="str">
        <f t="shared" si="418"/>
        <v/>
      </c>
      <c r="CB275" s="31" t="str">
        <f t="shared" si="419"/>
        <v/>
      </c>
      <c r="CC275" s="32" t="str">
        <f>IF($B275="","",(($AF275-BW275)/ABS($AF275-BW275))*Air!$D$14*CB275/2*(($AF275-BW275)^2)*$AI275*$C275)</f>
        <v/>
      </c>
      <c r="CD275" s="32" t="str">
        <f>IF($B275="","",(-BW275/ABS(BW275))*Air!$D$14*BY275/8*(BW275^2)*$AM275*$C275)</f>
        <v/>
      </c>
      <c r="CE275" s="32" t="str">
        <f>IF($B275="","",$AK275*$C275*$E275*Air!$D$14*Air!$I$10)</f>
        <v/>
      </c>
      <c r="CF275" s="32" t="str">
        <f t="shared" si="388"/>
        <v/>
      </c>
      <c r="CG275" s="32" t="str">
        <f t="shared" si="420"/>
        <v/>
      </c>
      <c r="CH275" s="32" t="str">
        <f t="shared" si="389"/>
        <v/>
      </c>
      <c r="CI275" s="254" t="str">
        <f t="shared" si="421"/>
        <v/>
      </c>
      <c r="CJ275" s="243"/>
      <c r="CK275" s="243"/>
      <c r="CL275" s="32" t="str">
        <f t="shared" si="422"/>
        <v/>
      </c>
      <c r="CM275" s="243" t="str">
        <f t="shared" si="423"/>
        <v/>
      </c>
      <c r="CN275" s="243" t="str">
        <f>IF($B275="","",IF(CI275="out",-(CM275*$I275*(2*ABS(CL275)/Air!$D$14)^0.5),(CM275*$I275*(2*ABS(CL275)/Air!$C$14)^0.5)))</f>
        <v/>
      </c>
      <c r="CO275" s="32" t="str">
        <f t="shared" si="424"/>
        <v/>
      </c>
      <c r="CP275" s="217" t="str">
        <f t="shared" si="390"/>
        <v/>
      </c>
      <c r="CQ275" s="31" t="str">
        <f t="shared" si="425"/>
        <v/>
      </c>
      <c r="CR275" s="251" t="str">
        <f>IF($B275="","",$AO275*ABS(CQ275)/Air!$M$8)</f>
        <v/>
      </c>
      <c r="CS275" s="31" t="str">
        <f t="shared" si="426"/>
        <v/>
      </c>
      <c r="CT275" s="251" t="str">
        <f>IF($B275="","",$AO275*ABS($AF275-CQ275)/Air!$M$8)</f>
        <v/>
      </c>
      <c r="CU275" s="31" t="str">
        <f t="shared" si="427"/>
        <v/>
      </c>
      <c r="CV275" s="31" t="str">
        <f t="shared" si="428"/>
        <v/>
      </c>
      <c r="CW275" s="32" t="str">
        <f>IF($B275="","",(($AF275-CQ275)/ABS($AF275-CQ275))*Air!$D$14*CV275/2*(($AF275-CQ275)^2)*$AI275*$C275)</f>
        <v/>
      </c>
      <c r="CX275" s="32" t="str">
        <f>IF($B275="","",(-CQ275/ABS(CQ275))*Air!$D$14*CS275/8*(CQ275^2)*$AM275*$C275)</f>
        <v/>
      </c>
      <c r="CY275" s="32" t="str">
        <f>IF($B275="","",$AK275*$C275*$E275*Air!$D$14*Air!$I$10)</f>
        <v/>
      </c>
      <c r="CZ275" s="32" t="str">
        <f t="shared" si="391"/>
        <v/>
      </c>
      <c r="DA275" s="32" t="str">
        <f t="shared" si="429"/>
        <v/>
      </c>
      <c r="DB275" s="32" t="str">
        <f t="shared" si="392"/>
        <v/>
      </c>
      <c r="DC275" s="254" t="str">
        <f t="shared" si="430"/>
        <v/>
      </c>
      <c r="DD275" s="243"/>
      <c r="DE275" s="243"/>
      <c r="DF275" s="32" t="str">
        <f t="shared" si="431"/>
        <v/>
      </c>
      <c r="DG275" s="243" t="str">
        <f t="shared" si="432"/>
        <v/>
      </c>
      <c r="DH275" s="243" t="str">
        <f>IF($B275="","",IF(DC275="out",-(DG275*$I275*(2*ABS(DF275)/Air!$D$14)^0.5),(DG275*$I275*(2*ABS(DF275)/Air!$C$14)^0.5)))</f>
        <v/>
      </c>
      <c r="DI275" s="32" t="str">
        <f t="shared" si="433"/>
        <v/>
      </c>
      <c r="DJ275" s="217" t="str">
        <f t="shared" si="393"/>
        <v/>
      </c>
      <c r="DK275" s="31" t="str">
        <f t="shared" si="434"/>
        <v/>
      </c>
      <c r="DL275" s="251" t="str">
        <f>IF($B275="","",$AO275*ABS(DK275)/Air!$M$8)</f>
        <v/>
      </c>
      <c r="DM275" s="31" t="str">
        <f t="shared" si="435"/>
        <v/>
      </c>
      <c r="DN275" s="251" t="str">
        <f>IF($B275="","",$AO275*ABS($AF275-DK275)/Air!$M$8)</f>
        <v/>
      </c>
      <c r="DO275" s="31" t="str">
        <f t="shared" si="436"/>
        <v/>
      </c>
      <c r="DP275" s="31" t="str">
        <f t="shared" si="437"/>
        <v/>
      </c>
      <c r="DQ275" s="32" t="str">
        <f>IF($B275="","",(($AF275-DK275)/ABS($AF275-DK275))*Air!$D$14*DP275/2*(($AF275-DK275)^2)*$AI275*$C275)</f>
        <v/>
      </c>
      <c r="DR275" s="32" t="str">
        <f>IF($B275="","",(-DK275/ABS(DK275))*Air!$D$14*DM275/8*(DK275^2)*$AM275*$C275)</f>
        <v/>
      </c>
      <c r="DS275" s="32" t="str">
        <f>IF($B275="","",$AK275*$C275*$E275*Air!$D$14*Air!$I$10)</f>
        <v/>
      </c>
      <c r="DT275" s="32" t="str">
        <f t="shared" si="394"/>
        <v/>
      </c>
      <c r="DU275" s="32" t="str">
        <f t="shared" si="438"/>
        <v/>
      </c>
      <c r="DV275" s="32" t="str">
        <f t="shared" si="395"/>
        <v/>
      </c>
      <c r="DW275" s="254" t="str">
        <f t="shared" si="439"/>
        <v/>
      </c>
      <c r="DX275" s="243"/>
      <c r="DY275" s="243"/>
      <c r="DZ275" s="32" t="str">
        <f t="shared" si="440"/>
        <v/>
      </c>
      <c r="EA275" s="243" t="str">
        <f t="shared" si="441"/>
        <v/>
      </c>
      <c r="EB275" s="243" t="str">
        <f>IF($B275="","",IF(DW275="out",-(EA275*$I275*(2*ABS(DZ275)/Air!$D$14)^0.5),(EA275*$I275*(2*ABS(DZ275)/Air!$C$14)^0.5)))</f>
        <v/>
      </c>
      <c r="EC275" s="32" t="str">
        <f t="shared" si="442"/>
        <v/>
      </c>
      <c r="ED275" s="217" t="str">
        <f t="shared" si="396"/>
        <v/>
      </c>
      <c r="EE275" s="31" t="str">
        <f t="shared" si="443"/>
        <v/>
      </c>
      <c r="EF275" s="251" t="str">
        <f>IF($B275="","",$AO275*ABS(EE275)/Air!$M$8)</f>
        <v/>
      </c>
      <c r="EG275" s="31" t="str">
        <f t="shared" si="444"/>
        <v/>
      </c>
      <c r="EH275" s="251" t="str">
        <f>IF($B275="","",$AO275*ABS($AF275-EE275)/Air!$M$8)</f>
        <v/>
      </c>
      <c r="EI275" s="31" t="str">
        <f t="shared" si="445"/>
        <v/>
      </c>
      <c r="EJ275" s="31" t="str">
        <f t="shared" si="446"/>
        <v/>
      </c>
      <c r="EK275" s="32" t="str">
        <f>IF($B275="","",(($AF275-EE275)/ABS($AF275-EE275))*Air!$D$14*EJ275/2*(($AF275-EE275)^2)*$AI275*$C275)</f>
        <v/>
      </c>
      <c r="EL275" s="32" t="str">
        <f>IF($B275="","",(-EE275/ABS(EE275))*Air!$D$14*EG275/8*(EE275^2)*$AM275*$C275)</f>
        <v/>
      </c>
      <c r="EM275" s="32" t="str">
        <f>IF($B275="","",$AK275*$C275*$E275*Air!$D$14*Air!$I$10)</f>
        <v/>
      </c>
      <c r="EN275" s="32" t="str">
        <f t="shared" si="397"/>
        <v/>
      </c>
      <c r="EO275" s="32" t="str">
        <f t="shared" si="447"/>
        <v/>
      </c>
      <c r="EP275" s="32" t="str">
        <f t="shared" si="398"/>
        <v/>
      </c>
      <c r="EQ275" s="254" t="str">
        <f t="shared" si="448"/>
        <v/>
      </c>
      <c r="ER275" s="243"/>
      <c r="ES275" s="243"/>
      <c r="ET275" s="32" t="str">
        <f t="shared" si="449"/>
        <v/>
      </c>
      <c r="EU275" s="243" t="str">
        <f t="shared" si="450"/>
        <v/>
      </c>
      <c r="EV275" s="243" t="str">
        <f>IF($B275="","",IF(EQ275="out",-(EU275*$I275*(2*ABS(ET275)/Air!$D$14)^0.5),(EU275*$I275*(2*ABS(ET275)/Air!$C$14)^0.5)))</f>
        <v/>
      </c>
      <c r="EW275" s="32" t="str">
        <f t="shared" si="451"/>
        <v/>
      </c>
      <c r="EX275" s="259" t="str">
        <f t="shared" si="399"/>
        <v/>
      </c>
    </row>
    <row r="276" spans="1:154" customFormat="1" x14ac:dyDescent="0.2">
      <c r="A276" s="61"/>
      <c r="B276" s="247"/>
      <c r="C276" s="247"/>
      <c r="D276" s="247"/>
      <c r="E276" s="247"/>
      <c r="F276" s="247"/>
      <c r="G276" s="239"/>
      <c r="H276" s="239"/>
      <c r="I276" s="239"/>
      <c r="J276" s="239"/>
      <c r="K276" s="239"/>
      <c r="L276" s="62"/>
      <c r="M276" s="247"/>
      <c r="N276" s="247"/>
      <c r="O276" s="63"/>
      <c r="P276" s="92" t="str">
        <f t="shared" si="363"/>
        <v/>
      </c>
      <c r="Q276" s="93" t="str">
        <f t="shared" si="405"/>
        <v/>
      </c>
      <c r="R276" s="99" t="str">
        <f t="shared" si="364"/>
        <v/>
      </c>
      <c r="S276" s="100" t="str">
        <f t="shared" si="365"/>
        <v/>
      </c>
      <c r="T276" s="95" t="str">
        <f t="shared" si="366"/>
        <v/>
      </c>
      <c r="U276" s="231"/>
      <c r="V276" s="124" t="str">
        <f t="shared" si="367"/>
        <v/>
      </c>
      <c r="W276" s="125" t="str">
        <f t="shared" si="400"/>
        <v/>
      </c>
      <c r="X276" s="126" t="str">
        <f t="shared" si="368"/>
        <v/>
      </c>
      <c r="Y276" s="126" t="str">
        <f>IF($B276="","",VLOOKUP(X276,Depth!$A$4:$B$1004,2,1))</f>
        <v/>
      </c>
      <c r="Z276" s="127" t="str">
        <f t="shared" si="401"/>
        <v/>
      </c>
      <c r="AA276" s="128" t="str">
        <f t="shared" si="402"/>
        <v/>
      </c>
      <c r="AB276" s="129" t="str">
        <f t="shared" si="369"/>
        <v/>
      </c>
      <c r="AC276" s="129" t="str">
        <f t="shared" si="403"/>
        <v/>
      </c>
      <c r="AD276" s="31" t="str">
        <f t="shared" si="370"/>
        <v/>
      </c>
      <c r="AE276" s="128" t="str">
        <f t="shared" si="371"/>
        <v/>
      </c>
      <c r="AF276" s="130" t="str">
        <f t="shared" si="372"/>
        <v/>
      </c>
      <c r="AG276" s="122" t="str">
        <f t="shared" si="373"/>
        <v/>
      </c>
      <c r="AH276" s="131" t="str">
        <f t="shared" si="404"/>
        <v/>
      </c>
      <c r="AI276" s="132" t="str">
        <f t="shared" si="374"/>
        <v/>
      </c>
      <c r="AJ276" s="128"/>
      <c r="AK276" s="159" t="str">
        <f t="shared" si="375"/>
        <v/>
      </c>
      <c r="AL276" s="128" t="str">
        <f t="shared" si="376"/>
        <v/>
      </c>
      <c r="AM276" s="128" t="str">
        <f t="shared" si="377"/>
        <v/>
      </c>
      <c r="AN276" s="128" t="str">
        <f t="shared" si="378"/>
        <v/>
      </c>
      <c r="AO276" s="128" t="str">
        <f t="shared" si="406"/>
        <v/>
      </c>
      <c r="AP276" s="160" t="str">
        <f t="shared" si="379"/>
        <v/>
      </c>
      <c r="AQ276" s="31"/>
      <c r="AR276" s="174" t="str">
        <f>IF($B276="","",Air!$C$17*((J276-K276)/10)^Air!$C$28)</f>
        <v/>
      </c>
      <c r="AS276" s="36" t="str">
        <f>IF($B276="","",IF(E$8=B276,E$7,Air!$C$14/2*AR276^2))</f>
        <v/>
      </c>
      <c r="AT276" s="32" t="str">
        <f t="shared" si="380"/>
        <v/>
      </c>
      <c r="AU276" s="32" t="str">
        <f t="shared" si="381"/>
        <v/>
      </c>
      <c r="AV276" s="32" t="str">
        <f>IF($B276="","",Air!$I$11-AU276*Air!$C$14*Air!$I$10-AS276)</f>
        <v/>
      </c>
      <c r="AW276" s="175" t="str">
        <f t="shared" si="382"/>
        <v/>
      </c>
      <c r="AX276" s="175" t="str">
        <f>IF($B276="","",AW276*Air!$C$14*Air!$I$10)</f>
        <v/>
      </c>
      <c r="AY276" s="176" t="str">
        <f>IF($B276="","",AW276*Air!$D$14*Air!$I$10)</f>
        <v/>
      </c>
      <c r="AZ276" s="62"/>
      <c r="BA276" s="250" t="str">
        <f t="shared" si="407"/>
        <v/>
      </c>
      <c r="BB276" s="128" t="str">
        <f t="shared" si="383"/>
        <v/>
      </c>
      <c r="BC276" s="31" t="str">
        <f t="shared" si="384"/>
        <v/>
      </c>
      <c r="BD276" s="251" t="str">
        <f>IF($B276="","",$AO276*ABS(BC276)/Air!$M$8)</f>
        <v/>
      </c>
      <c r="BE276" s="31" t="str">
        <f t="shared" si="408"/>
        <v/>
      </c>
      <c r="BF276" s="251" t="str">
        <f>IF($B276="","",$AO276*ABS($AF276-BC276)/Air!$M$8)</f>
        <v/>
      </c>
      <c r="BG276" s="31" t="str">
        <f t="shared" si="409"/>
        <v/>
      </c>
      <c r="BH276" s="252" t="str">
        <f t="shared" si="410"/>
        <v/>
      </c>
      <c r="BI276" s="32" t="str">
        <f>IF($B276="","",(($AF276-BC276)/ABS($AF276-BC276))*Air!$D$14*BH276/2*(($AF276-BC276)^2)*$AI276*$C276)</f>
        <v/>
      </c>
      <c r="BJ276" s="32" t="str">
        <f>IF($B276="","",(-BC276/ABS(BC276))*Air!$D$14*BE276/8*(BC276^2)*$AM276*$C276)</f>
        <v/>
      </c>
      <c r="BK276" s="32" t="str">
        <f>IF($B276="","",$AK276*$C276*$E276*Air!$D$14*Air!$I$10)</f>
        <v/>
      </c>
      <c r="BL276" s="32" t="str">
        <f t="shared" si="385"/>
        <v/>
      </c>
      <c r="BM276" s="32" t="str">
        <f t="shared" si="411"/>
        <v/>
      </c>
      <c r="BN276" s="32" t="str">
        <f t="shared" si="386"/>
        <v/>
      </c>
      <c r="BO276" s="254" t="str">
        <f t="shared" si="412"/>
        <v/>
      </c>
      <c r="BP276" s="243"/>
      <c r="BQ276" s="243"/>
      <c r="BR276" s="32" t="str">
        <f t="shared" si="413"/>
        <v/>
      </c>
      <c r="BS276" s="243" t="str">
        <f t="shared" si="414"/>
        <v/>
      </c>
      <c r="BT276" s="243" t="str">
        <f>IF($B276="","",IF(BO276="out",-(BS276*$I276*(2*ABS(BR276)/Air!$D$14)^0.5),(BS276*$I276*(2*ABS(BR276)/Air!$C$14)^0.5)))</f>
        <v/>
      </c>
      <c r="BU276" s="32" t="str">
        <f t="shared" si="415"/>
        <v/>
      </c>
      <c r="BV276" s="217" t="str">
        <f t="shared" si="387"/>
        <v/>
      </c>
      <c r="BW276" s="31" t="str">
        <f t="shared" si="416"/>
        <v/>
      </c>
      <c r="BX276" s="251" t="str">
        <f>IF($B276="","",$AO276*ABS(BW276)/Air!$M$8)</f>
        <v/>
      </c>
      <c r="BY276" s="31" t="str">
        <f t="shared" si="417"/>
        <v/>
      </c>
      <c r="BZ276" s="251" t="str">
        <f>IF($B276="","",$AO276*ABS($AF276-BW276)/Air!$M$8)</f>
        <v/>
      </c>
      <c r="CA276" s="31" t="str">
        <f t="shared" si="418"/>
        <v/>
      </c>
      <c r="CB276" s="31" t="str">
        <f t="shared" si="419"/>
        <v/>
      </c>
      <c r="CC276" s="32" t="str">
        <f>IF($B276="","",(($AF276-BW276)/ABS($AF276-BW276))*Air!$D$14*CB276/2*(($AF276-BW276)^2)*$AI276*$C276)</f>
        <v/>
      </c>
      <c r="CD276" s="32" t="str">
        <f>IF($B276="","",(-BW276/ABS(BW276))*Air!$D$14*BY276/8*(BW276^2)*$AM276*$C276)</f>
        <v/>
      </c>
      <c r="CE276" s="32" t="str">
        <f>IF($B276="","",$AK276*$C276*$E276*Air!$D$14*Air!$I$10)</f>
        <v/>
      </c>
      <c r="CF276" s="32" t="str">
        <f t="shared" si="388"/>
        <v/>
      </c>
      <c r="CG276" s="32" t="str">
        <f t="shared" si="420"/>
        <v/>
      </c>
      <c r="CH276" s="32" t="str">
        <f t="shared" si="389"/>
        <v/>
      </c>
      <c r="CI276" s="254" t="str">
        <f t="shared" si="421"/>
        <v/>
      </c>
      <c r="CJ276" s="243"/>
      <c r="CK276" s="243"/>
      <c r="CL276" s="32" t="str">
        <f t="shared" si="422"/>
        <v/>
      </c>
      <c r="CM276" s="243" t="str">
        <f t="shared" si="423"/>
        <v/>
      </c>
      <c r="CN276" s="243" t="str">
        <f>IF($B276="","",IF(CI276="out",-(CM276*$I276*(2*ABS(CL276)/Air!$D$14)^0.5),(CM276*$I276*(2*ABS(CL276)/Air!$C$14)^0.5)))</f>
        <v/>
      </c>
      <c r="CO276" s="32" t="str">
        <f t="shared" si="424"/>
        <v/>
      </c>
      <c r="CP276" s="217" t="str">
        <f t="shared" si="390"/>
        <v/>
      </c>
      <c r="CQ276" s="31" t="str">
        <f t="shared" si="425"/>
        <v/>
      </c>
      <c r="CR276" s="251" t="str">
        <f>IF($B276="","",$AO276*ABS(CQ276)/Air!$M$8)</f>
        <v/>
      </c>
      <c r="CS276" s="31" t="str">
        <f t="shared" si="426"/>
        <v/>
      </c>
      <c r="CT276" s="251" t="str">
        <f>IF($B276="","",$AO276*ABS($AF276-CQ276)/Air!$M$8)</f>
        <v/>
      </c>
      <c r="CU276" s="31" t="str">
        <f t="shared" si="427"/>
        <v/>
      </c>
      <c r="CV276" s="31" t="str">
        <f t="shared" si="428"/>
        <v/>
      </c>
      <c r="CW276" s="32" t="str">
        <f>IF($B276="","",(($AF276-CQ276)/ABS($AF276-CQ276))*Air!$D$14*CV276/2*(($AF276-CQ276)^2)*$AI276*$C276)</f>
        <v/>
      </c>
      <c r="CX276" s="32" t="str">
        <f>IF($B276="","",(-CQ276/ABS(CQ276))*Air!$D$14*CS276/8*(CQ276^2)*$AM276*$C276)</f>
        <v/>
      </c>
      <c r="CY276" s="32" t="str">
        <f>IF($B276="","",$AK276*$C276*$E276*Air!$D$14*Air!$I$10)</f>
        <v/>
      </c>
      <c r="CZ276" s="32" t="str">
        <f t="shared" si="391"/>
        <v/>
      </c>
      <c r="DA276" s="32" t="str">
        <f t="shared" si="429"/>
        <v/>
      </c>
      <c r="DB276" s="32" t="str">
        <f t="shared" si="392"/>
        <v/>
      </c>
      <c r="DC276" s="254" t="str">
        <f t="shared" si="430"/>
        <v/>
      </c>
      <c r="DD276" s="243"/>
      <c r="DE276" s="243"/>
      <c r="DF276" s="32" t="str">
        <f t="shared" si="431"/>
        <v/>
      </c>
      <c r="DG276" s="243" t="str">
        <f t="shared" si="432"/>
        <v/>
      </c>
      <c r="DH276" s="243" t="str">
        <f>IF($B276="","",IF(DC276="out",-(DG276*$I276*(2*ABS(DF276)/Air!$D$14)^0.5),(DG276*$I276*(2*ABS(DF276)/Air!$C$14)^0.5)))</f>
        <v/>
      </c>
      <c r="DI276" s="32" t="str">
        <f t="shared" si="433"/>
        <v/>
      </c>
      <c r="DJ276" s="217" t="str">
        <f t="shared" si="393"/>
        <v/>
      </c>
      <c r="DK276" s="31" t="str">
        <f t="shared" si="434"/>
        <v/>
      </c>
      <c r="DL276" s="251" t="str">
        <f>IF($B276="","",$AO276*ABS(DK276)/Air!$M$8)</f>
        <v/>
      </c>
      <c r="DM276" s="31" t="str">
        <f t="shared" si="435"/>
        <v/>
      </c>
      <c r="DN276" s="251" t="str">
        <f>IF($B276="","",$AO276*ABS($AF276-DK276)/Air!$M$8)</f>
        <v/>
      </c>
      <c r="DO276" s="31" t="str">
        <f t="shared" si="436"/>
        <v/>
      </c>
      <c r="DP276" s="31" t="str">
        <f t="shared" si="437"/>
        <v/>
      </c>
      <c r="DQ276" s="32" t="str">
        <f>IF($B276="","",(($AF276-DK276)/ABS($AF276-DK276))*Air!$D$14*DP276/2*(($AF276-DK276)^2)*$AI276*$C276)</f>
        <v/>
      </c>
      <c r="DR276" s="32" t="str">
        <f>IF($B276="","",(-DK276/ABS(DK276))*Air!$D$14*DM276/8*(DK276^2)*$AM276*$C276)</f>
        <v/>
      </c>
      <c r="DS276" s="32" t="str">
        <f>IF($B276="","",$AK276*$C276*$E276*Air!$D$14*Air!$I$10)</f>
        <v/>
      </c>
      <c r="DT276" s="32" t="str">
        <f t="shared" si="394"/>
        <v/>
      </c>
      <c r="DU276" s="32" t="str">
        <f t="shared" si="438"/>
        <v/>
      </c>
      <c r="DV276" s="32" t="str">
        <f t="shared" si="395"/>
        <v/>
      </c>
      <c r="DW276" s="254" t="str">
        <f t="shared" si="439"/>
        <v/>
      </c>
      <c r="DX276" s="243"/>
      <c r="DY276" s="243"/>
      <c r="DZ276" s="32" t="str">
        <f t="shared" si="440"/>
        <v/>
      </c>
      <c r="EA276" s="243" t="str">
        <f t="shared" si="441"/>
        <v/>
      </c>
      <c r="EB276" s="243" t="str">
        <f>IF($B276="","",IF(DW276="out",-(EA276*$I276*(2*ABS(DZ276)/Air!$D$14)^0.5),(EA276*$I276*(2*ABS(DZ276)/Air!$C$14)^0.5)))</f>
        <v/>
      </c>
      <c r="EC276" s="32" t="str">
        <f t="shared" si="442"/>
        <v/>
      </c>
      <c r="ED276" s="217" t="str">
        <f t="shared" si="396"/>
        <v/>
      </c>
      <c r="EE276" s="31" t="str">
        <f t="shared" si="443"/>
        <v/>
      </c>
      <c r="EF276" s="251" t="str">
        <f>IF($B276="","",$AO276*ABS(EE276)/Air!$M$8)</f>
        <v/>
      </c>
      <c r="EG276" s="31" t="str">
        <f t="shared" si="444"/>
        <v/>
      </c>
      <c r="EH276" s="251" t="str">
        <f>IF($B276="","",$AO276*ABS($AF276-EE276)/Air!$M$8)</f>
        <v/>
      </c>
      <c r="EI276" s="31" t="str">
        <f t="shared" si="445"/>
        <v/>
      </c>
      <c r="EJ276" s="31" t="str">
        <f t="shared" si="446"/>
        <v/>
      </c>
      <c r="EK276" s="32" t="str">
        <f>IF($B276="","",(($AF276-EE276)/ABS($AF276-EE276))*Air!$D$14*EJ276/2*(($AF276-EE276)^2)*$AI276*$C276)</f>
        <v/>
      </c>
      <c r="EL276" s="32" t="str">
        <f>IF($B276="","",(-EE276/ABS(EE276))*Air!$D$14*EG276/8*(EE276^2)*$AM276*$C276)</f>
        <v/>
      </c>
      <c r="EM276" s="32" t="str">
        <f>IF($B276="","",$AK276*$C276*$E276*Air!$D$14*Air!$I$10)</f>
        <v/>
      </c>
      <c r="EN276" s="32" t="str">
        <f t="shared" si="397"/>
        <v/>
      </c>
      <c r="EO276" s="32" t="str">
        <f t="shared" si="447"/>
        <v/>
      </c>
      <c r="EP276" s="32" t="str">
        <f t="shared" si="398"/>
        <v/>
      </c>
      <c r="EQ276" s="254" t="str">
        <f t="shared" si="448"/>
        <v/>
      </c>
      <c r="ER276" s="243"/>
      <c r="ES276" s="243"/>
      <c r="ET276" s="32" t="str">
        <f t="shared" si="449"/>
        <v/>
      </c>
      <c r="EU276" s="243" t="str">
        <f t="shared" si="450"/>
        <v/>
      </c>
      <c r="EV276" s="243" t="str">
        <f>IF($B276="","",IF(EQ276="out",-(EU276*$I276*(2*ABS(ET276)/Air!$D$14)^0.5),(EU276*$I276*(2*ABS(ET276)/Air!$C$14)^0.5)))</f>
        <v/>
      </c>
      <c r="EW276" s="32" t="str">
        <f t="shared" si="451"/>
        <v/>
      </c>
      <c r="EX276" s="259" t="str">
        <f t="shared" si="399"/>
        <v/>
      </c>
    </row>
    <row r="277" spans="1:154" customFormat="1" x14ac:dyDescent="0.2">
      <c r="A277" s="61"/>
      <c r="B277" s="247"/>
      <c r="C277" s="247"/>
      <c r="D277" s="247"/>
      <c r="E277" s="247"/>
      <c r="F277" s="247"/>
      <c r="G277" s="239"/>
      <c r="H277" s="239"/>
      <c r="I277" s="239"/>
      <c r="J277" s="239"/>
      <c r="K277" s="239"/>
      <c r="L277" s="62"/>
      <c r="M277" s="247"/>
      <c r="N277" s="247"/>
      <c r="O277" s="63"/>
      <c r="P277" s="92" t="str">
        <f t="shared" si="363"/>
        <v/>
      </c>
      <c r="Q277" s="93" t="str">
        <f t="shared" si="405"/>
        <v/>
      </c>
      <c r="R277" s="99" t="str">
        <f t="shared" si="364"/>
        <v/>
      </c>
      <c r="S277" s="100" t="str">
        <f t="shared" si="365"/>
        <v/>
      </c>
      <c r="T277" s="95" t="str">
        <f t="shared" si="366"/>
        <v/>
      </c>
      <c r="U277" s="231"/>
      <c r="V277" s="124" t="str">
        <f t="shared" si="367"/>
        <v/>
      </c>
      <c r="W277" s="125" t="str">
        <f t="shared" si="400"/>
        <v/>
      </c>
      <c r="X277" s="126" t="str">
        <f t="shared" si="368"/>
        <v/>
      </c>
      <c r="Y277" s="126" t="str">
        <f>IF($B277="","",VLOOKUP(X277,Depth!$A$4:$B$1004,2,1))</f>
        <v/>
      </c>
      <c r="Z277" s="127" t="str">
        <f t="shared" si="401"/>
        <v/>
      </c>
      <c r="AA277" s="128" t="str">
        <f t="shared" si="402"/>
        <v/>
      </c>
      <c r="AB277" s="129" t="str">
        <f t="shared" si="369"/>
        <v/>
      </c>
      <c r="AC277" s="129" t="str">
        <f t="shared" si="403"/>
        <v/>
      </c>
      <c r="AD277" s="31" t="str">
        <f t="shared" si="370"/>
        <v/>
      </c>
      <c r="AE277" s="128" t="str">
        <f t="shared" si="371"/>
        <v/>
      </c>
      <c r="AF277" s="130" t="str">
        <f t="shared" si="372"/>
        <v/>
      </c>
      <c r="AG277" s="122" t="str">
        <f t="shared" si="373"/>
        <v/>
      </c>
      <c r="AH277" s="131" t="str">
        <f t="shared" si="404"/>
        <v/>
      </c>
      <c r="AI277" s="132" t="str">
        <f t="shared" si="374"/>
        <v/>
      </c>
      <c r="AJ277" s="128"/>
      <c r="AK277" s="159" t="str">
        <f t="shared" si="375"/>
        <v/>
      </c>
      <c r="AL277" s="128" t="str">
        <f t="shared" si="376"/>
        <v/>
      </c>
      <c r="AM277" s="128" t="str">
        <f t="shared" si="377"/>
        <v/>
      </c>
      <c r="AN277" s="128" t="str">
        <f t="shared" si="378"/>
        <v/>
      </c>
      <c r="AO277" s="128" t="str">
        <f t="shared" si="406"/>
        <v/>
      </c>
      <c r="AP277" s="160" t="str">
        <f t="shared" si="379"/>
        <v/>
      </c>
      <c r="AQ277" s="31"/>
      <c r="AR277" s="174" t="str">
        <f>IF($B277="","",Air!$C$17*((J277-K277)/10)^Air!$C$28)</f>
        <v/>
      </c>
      <c r="AS277" s="36" t="str">
        <f>IF($B277="","",IF(E$8=B277,E$7,Air!$C$14/2*AR277^2))</f>
        <v/>
      </c>
      <c r="AT277" s="32" t="str">
        <f t="shared" si="380"/>
        <v/>
      </c>
      <c r="AU277" s="32" t="str">
        <f t="shared" si="381"/>
        <v/>
      </c>
      <c r="AV277" s="32" t="str">
        <f>IF($B277="","",Air!$I$11-AU277*Air!$C$14*Air!$I$10-AS277)</f>
        <v/>
      </c>
      <c r="AW277" s="175" t="str">
        <f t="shared" si="382"/>
        <v/>
      </c>
      <c r="AX277" s="175" t="str">
        <f>IF($B277="","",AW277*Air!$C$14*Air!$I$10)</f>
        <v/>
      </c>
      <c r="AY277" s="176" t="str">
        <f>IF($B277="","",AW277*Air!$D$14*Air!$I$10)</f>
        <v/>
      </c>
      <c r="AZ277" s="62"/>
      <c r="BA277" s="250" t="str">
        <f t="shared" si="407"/>
        <v/>
      </c>
      <c r="BB277" s="128" t="str">
        <f t="shared" si="383"/>
        <v/>
      </c>
      <c r="BC277" s="31" t="str">
        <f t="shared" si="384"/>
        <v/>
      </c>
      <c r="BD277" s="251" t="str">
        <f>IF($B277="","",$AO277*ABS(BC277)/Air!$M$8)</f>
        <v/>
      </c>
      <c r="BE277" s="31" t="str">
        <f t="shared" si="408"/>
        <v/>
      </c>
      <c r="BF277" s="251" t="str">
        <f>IF($B277="","",$AO277*ABS($AF277-BC277)/Air!$M$8)</f>
        <v/>
      </c>
      <c r="BG277" s="31" t="str">
        <f t="shared" si="409"/>
        <v/>
      </c>
      <c r="BH277" s="252" t="str">
        <f t="shared" si="410"/>
        <v/>
      </c>
      <c r="BI277" s="32" t="str">
        <f>IF($B277="","",(($AF277-BC277)/ABS($AF277-BC277))*Air!$D$14*BH277/2*(($AF277-BC277)^2)*$AI277*$C277)</f>
        <v/>
      </c>
      <c r="BJ277" s="32" t="str">
        <f>IF($B277="","",(-BC277/ABS(BC277))*Air!$D$14*BE277/8*(BC277^2)*$AM277*$C277)</f>
        <v/>
      </c>
      <c r="BK277" s="32" t="str">
        <f>IF($B277="","",$AK277*$C277*$E277*Air!$D$14*Air!$I$10)</f>
        <v/>
      </c>
      <c r="BL277" s="32" t="str">
        <f t="shared" si="385"/>
        <v/>
      </c>
      <c r="BM277" s="32" t="str">
        <f t="shared" si="411"/>
        <v/>
      </c>
      <c r="BN277" s="32" t="str">
        <f t="shared" si="386"/>
        <v/>
      </c>
      <c r="BO277" s="254" t="str">
        <f t="shared" si="412"/>
        <v/>
      </c>
      <c r="BP277" s="243"/>
      <c r="BQ277" s="243"/>
      <c r="BR277" s="32" t="str">
        <f t="shared" si="413"/>
        <v/>
      </c>
      <c r="BS277" s="243" t="str">
        <f t="shared" si="414"/>
        <v/>
      </c>
      <c r="BT277" s="243" t="str">
        <f>IF($B277="","",IF(BO277="out",-(BS277*$I277*(2*ABS(BR277)/Air!$D$14)^0.5),(BS277*$I277*(2*ABS(BR277)/Air!$C$14)^0.5)))</f>
        <v/>
      </c>
      <c r="BU277" s="32" t="str">
        <f t="shared" si="415"/>
        <v/>
      </c>
      <c r="BV277" s="217" t="str">
        <f t="shared" si="387"/>
        <v/>
      </c>
      <c r="BW277" s="31" t="str">
        <f t="shared" si="416"/>
        <v/>
      </c>
      <c r="BX277" s="251" t="str">
        <f>IF($B277="","",$AO277*ABS(BW277)/Air!$M$8)</f>
        <v/>
      </c>
      <c r="BY277" s="31" t="str">
        <f t="shared" si="417"/>
        <v/>
      </c>
      <c r="BZ277" s="251" t="str">
        <f>IF($B277="","",$AO277*ABS($AF277-BW277)/Air!$M$8)</f>
        <v/>
      </c>
      <c r="CA277" s="31" t="str">
        <f t="shared" si="418"/>
        <v/>
      </c>
      <c r="CB277" s="31" t="str">
        <f t="shared" si="419"/>
        <v/>
      </c>
      <c r="CC277" s="32" t="str">
        <f>IF($B277="","",(($AF277-BW277)/ABS($AF277-BW277))*Air!$D$14*CB277/2*(($AF277-BW277)^2)*$AI277*$C277)</f>
        <v/>
      </c>
      <c r="CD277" s="32" t="str">
        <f>IF($B277="","",(-BW277/ABS(BW277))*Air!$D$14*BY277/8*(BW277^2)*$AM277*$C277)</f>
        <v/>
      </c>
      <c r="CE277" s="32" t="str">
        <f>IF($B277="","",$AK277*$C277*$E277*Air!$D$14*Air!$I$10)</f>
        <v/>
      </c>
      <c r="CF277" s="32" t="str">
        <f t="shared" si="388"/>
        <v/>
      </c>
      <c r="CG277" s="32" t="str">
        <f t="shared" si="420"/>
        <v/>
      </c>
      <c r="CH277" s="32" t="str">
        <f t="shared" si="389"/>
        <v/>
      </c>
      <c r="CI277" s="254" t="str">
        <f t="shared" si="421"/>
        <v/>
      </c>
      <c r="CJ277" s="243"/>
      <c r="CK277" s="243"/>
      <c r="CL277" s="32" t="str">
        <f t="shared" si="422"/>
        <v/>
      </c>
      <c r="CM277" s="243" t="str">
        <f t="shared" si="423"/>
        <v/>
      </c>
      <c r="CN277" s="243" t="str">
        <f>IF($B277="","",IF(CI277="out",-(CM277*$I277*(2*ABS(CL277)/Air!$D$14)^0.5),(CM277*$I277*(2*ABS(CL277)/Air!$C$14)^0.5)))</f>
        <v/>
      </c>
      <c r="CO277" s="32" t="str">
        <f t="shared" si="424"/>
        <v/>
      </c>
      <c r="CP277" s="217" t="str">
        <f t="shared" si="390"/>
        <v/>
      </c>
      <c r="CQ277" s="31" t="str">
        <f t="shared" si="425"/>
        <v/>
      </c>
      <c r="CR277" s="251" t="str">
        <f>IF($B277="","",$AO277*ABS(CQ277)/Air!$M$8)</f>
        <v/>
      </c>
      <c r="CS277" s="31" t="str">
        <f t="shared" si="426"/>
        <v/>
      </c>
      <c r="CT277" s="251" t="str">
        <f>IF($B277="","",$AO277*ABS($AF277-CQ277)/Air!$M$8)</f>
        <v/>
      </c>
      <c r="CU277" s="31" t="str">
        <f t="shared" si="427"/>
        <v/>
      </c>
      <c r="CV277" s="31" t="str">
        <f t="shared" si="428"/>
        <v/>
      </c>
      <c r="CW277" s="32" t="str">
        <f>IF($B277="","",(($AF277-CQ277)/ABS($AF277-CQ277))*Air!$D$14*CV277/2*(($AF277-CQ277)^2)*$AI277*$C277)</f>
        <v/>
      </c>
      <c r="CX277" s="32" t="str">
        <f>IF($B277="","",(-CQ277/ABS(CQ277))*Air!$D$14*CS277/8*(CQ277^2)*$AM277*$C277)</f>
        <v/>
      </c>
      <c r="CY277" s="32" t="str">
        <f>IF($B277="","",$AK277*$C277*$E277*Air!$D$14*Air!$I$10)</f>
        <v/>
      </c>
      <c r="CZ277" s="32" t="str">
        <f t="shared" si="391"/>
        <v/>
      </c>
      <c r="DA277" s="32" t="str">
        <f t="shared" si="429"/>
        <v/>
      </c>
      <c r="DB277" s="32" t="str">
        <f t="shared" si="392"/>
        <v/>
      </c>
      <c r="DC277" s="254" t="str">
        <f t="shared" si="430"/>
        <v/>
      </c>
      <c r="DD277" s="243"/>
      <c r="DE277" s="243"/>
      <c r="DF277" s="32" t="str">
        <f t="shared" si="431"/>
        <v/>
      </c>
      <c r="DG277" s="243" t="str">
        <f t="shared" si="432"/>
        <v/>
      </c>
      <c r="DH277" s="243" t="str">
        <f>IF($B277="","",IF(DC277="out",-(DG277*$I277*(2*ABS(DF277)/Air!$D$14)^0.5),(DG277*$I277*(2*ABS(DF277)/Air!$C$14)^0.5)))</f>
        <v/>
      </c>
      <c r="DI277" s="32" t="str">
        <f t="shared" si="433"/>
        <v/>
      </c>
      <c r="DJ277" s="217" t="str">
        <f t="shared" si="393"/>
        <v/>
      </c>
      <c r="DK277" s="31" t="str">
        <f t="shared" si="434"/>
        <v/>
      </c>
      <c r="DL277" s="251" t="str">
        <f>IF($B277="","",$AO277*ABS(DK277)/Air!$M$8)</f>
        <v/>
      </c>
      <c r="DM277" s="31" t="str">
        <f t="shared" si="435"/>
        <v/>
      </c>
      <c r="DN277" s="251" t="str">
        <f>IF($B277="","",$AO277*ABS($AF277-DK277)/Air!$M$8)</f>
        <v/>
      </c>
      <c r="DO277" s="31" t="str">
        <f t="shared" si="436"/>
        <v/>
      </c>
      <c r="DP277" s="31" t="str">
        <f t="shared" si="437"/>
        <v/>
      </c>
      <c r="DQ277" s="32" t="str">
        <f>IF($B277="","",(($AF277-DK277)/ABS($AF277-DK277))*Air!$D$14*DP277/2*(($AF277-DK277)^2)*$AI277*$C277)</f>
        <v/>
      </c>
      <c r="DR277" s="32" t="str">
        <f>IF($B277="","",(-DK277/ABS(DK277))*Air!$D$14*DM277/8*(DK277^2)*$AM277*$C277)</f>
        <v/>
      </c>
      <c r="DS277" s="32" t="str">
        <f>IF($B277="","",$AK277*$C277*$E277*Air!$D$14*Air!$I$10)</f>
        <v/>
      </c>
      <c r="DT277" s="32" t="str">
        <f t="shared" si="394"/>
        <v/>
      </c>
      <c r="DU277" s="32" t="str">
        <f t="shared" si="438"/>
        <v/>
      </c>
      <c r="DV277" s="32" t="str">
        <f t="shared" si="395"/>
        <v/>
      </c>
      <c r="DW277" s="254" t="str">
        <f t="shared" si="439"/>
        <v/>
      </c>
      <c r="DX277" s="243"/>
      <c r="DY277" s="243"/>
      <c r="DZ277" s="32" t="str">
        <f t="shared" si="440"/>
        <v/>
      </c>
      <c r="EA277" s="243" t="str">
        <f t="shared" si="441"/>
        <v/>
      </c>
      <c r="EB277" s="243" t="str">
        <f>IF($B277="","",IF(DW277="out",-(EA277*$I277*(2*ABS(DZ277)/Air!$D$14)^0.5),(EA277*$I277*(2*ABS(DZ277)/Air!$C$14)^0.5)))</f>
        <v/>
      </c>
      <c r="EC277" s="32" t="str">
        <f t="shared" si="442"/>
        <v/>
      </c>
      <c r="ED277" s="217" t="str">
        <f t="shared" si="396"/>
        <v/>
      </c>
      <c r="EE277" s="31" t="str">
        <f t="shared" si="443"/>
        <v/>
      </c>
      <c r="EF277" s="251" t="str">
        <f>IF($B277="","",$AO277*ABS(EE277)/Air!$M$8)</f>
        <v/>
      </c>
      <c r="EG277" s="31" t="str">
        <f t="shared" si="444"/>
        <v/>
      </c>
      <c r="EH277" s="251" t="str">
        <f>IF($B277="","",$AO277*ABS($AF277-EE277)/Air!$M$8)</f>
        <v/>
      </c>
      <c r="EI277" s="31" t="str">
        <f t="shared" si="445"/>
        <v/>
      </c>
      <c r="EJ277" s="31" t="str">
        <f t="shared" si="446"/>
        <v/>
      </c>
      <c r="EK277" s="32" t="str">
        <f>IF($B277="","",(($AF277-EE277)/ABS($AF277-EE277))*Air!$D$14*EJ277/2*(($AF277-EE277)^2)*$AI277*$C277)</f>
        <v/>
      </c>
      <c r="EL277" s="32" t="str">
        <f>IF($B277="","",(-EE277/ABS(EE277))*Air!$D$14*EG277/8*(EE277^2)*$AM277*$C277)</f>
        <v/>
      </c>
      <c r="EM277" s="32" t="str">
        <f>IF($B277="","",$AK277*$C277*$E277*Air!$D$14*Air!$I$10)</f>
        <v/>
      </c>
      <c r="EN277" s="32" t="str">
        <f t="shared" si="397"/>
        <v/>
      </c>
      <c r="EO277" s="32" t="str">
        <f t="shared" si="447"/>
        <v/>
      </c>
      <c r="EP277" s="32" t="str">
        <f t="shared" si="398"/>
        <v/>
      </c>
      <c r="EQ277" s="254" t="str">
        <f t="shared" si="448"/>
        <v/>
      </c>
      <c r="ER277" s="243"/>
      <c r="ES277" s="243"/>
      <c r="ET277" s="32" t="str">
        <f t="shared" si="449"/>
        <v/>
      </c>
      <c r="EU277" s="243" t="str">
        <f t="shared" si="450"/>
        <v/>
      </c>
      <c r="EV277" s="243" t="str">
        <f>IF($B277="","",IF(EQ277="out",-(EU277*$I277*(2*ABS(ET277)/Air!$D$14)^0.5),(EU277*$I277*(2*ABS(ET277)/Air!$C$14)^0.5)))</f>
        <v/>
      </c>
      <c r="EW277" s="32" t="str">
        <f t="shared" si="451"/>
        <v/>
      </c>
      <c r="EX277" s="259" t="str">
        <f t="shared" si="399"/>
        <v/>
      </c>
    </row>
    <row r="278" spans="1:154" customFormat="1" x14ac:dyDescent="0.2">
      <c r="A278" s="61"/>
      <c r="B278" s="247"/>
      <c r="C278" s="247"/>
      <c r="D278" s="247"/>
      <c r="E278" s="247"/>
      <c r="F278" s="247"/>
      <c r="G278" s="239"/>
      <c r="H278" s="239"/>
      <c r="I278" s="239"/>
      <c r="J278" s="239"/>
      <c r="K278" s="239"/>
      <c r="L278" s="62"/>
      <c r="M278" s="247"/>
      <c r="N278" s="247"/>
      <c r="O278" s="63"/>
      <c r="P278" s="92" t="str">
        <f t="shared" si="363"/>
        <v/>
      </c>
      <c r="Q278" s="93" t="str">
        <f t="shared" si="405"/>
        <v/>
      </c>
      <c r="R278" s="99" t="str">
        <f t="shared" si="364"/>
        <v/>
      </c>
      <c r="S278" s="100" t="str">
        <f t="shared" si="365"/>
        <v/>
      </c>
      <c r="T278" s="95" t="str">
        <f t="shared" si="366"/>
        <v/>
      </c>
      <c r="U278" s="231"/>
      <c r="V278" s="124" t="str">
        <f t="shared" si="367"/>
        <v/>
      </c>
      <c r="W278" s="125" t="str">
        <f t="shared" si="400"/>
        <v/>
      </c>
      <c r="X278" s="126" t="str">
        <f t="shared" si="368"/>
        <v/>
      </c>
      <c r="Y278" s="126" t="str">
        <f>IF($B278="","",VLOOKUP(X278,Depth!$A$4:$B$1004,2,1))</f>
        <v/>
      </c>
      <c r="Z278" s="127" t="str">
        <f t="shared" si="401"/>
        <v/>
      </c>
      <c r="AA278" s="128" t="str">
        <f t="shared" si="402"/>
        <v/>
      </c>
      <c r="AB278" s="129" t="str">
        <f t="shared" si="369"/>
        <v/>
      </c>
      <c r="AC278" s="129" t="str">
        <f t="shared" si="403"/>
        <v/>
      </c>
      <c r="AD278" s="31" t="str">
        <f t="shared" si="370"/>
        <v/>
      </c>
      <c r="AE278" s="128" t="str">
        <f t="shared" si="371"/>
        <v/>
      </c>
      <c r="AF278" s="130" t="str">
        <f t="shared" si="372"/>
        <v/>
      </c>
      <c r="AG278" s="122" t="str">
        <f t="shared" si="373"/>
        <v/>
      </c>
      <c r="AH278" s="131" t="str">
        <f t="shared" si="404"/>
        <v/>
      </c>
      <c r="AI278" s="132" t="str">
        <f t="shared" si="374"/>
        <v/>
      </c>
      <c r="AJ278" s="128"/>
      <c r="AK278" s="159" t="str">
        <f t="shared" si="375"/>
        <v/>
      </c>
      <c r="AL278" s="128" t="str">
        <f t="shared" si="376"/>
        <v/>
      </c>
      <c r="AM278" s="128" t="str">
        <f t="shared" si="377"/>
        <v/>
      </c>
      <c r="AN278" s="128" t="str">
        <f t="shared" si="378"/>
        <v/>
      </c>
      <c r="AO278" s="128" t="str">
        <f t="shared" si="406"/>
        <v/>
      </c>
      <c r="AP278" s="160" t="str">
        <f t="shared" si="379"/>
        <v/>
      </c>
      <c r="AQ278" s="31"/>
      <c r="AR278" s="174" t="str">
        <f>IF($B278="","",Air!$C$17*((J278-K278)/10)^Air!$C$28)</f>
        <v/>
      </c>
      <c r="AS278" s="36" t="str">
        <f>IF($B278="","",IF(E$8=B278,E$7,Air!$C$14/2*AR278^2))</f>
        <v/>
      </c>
      <c r="AT278" s="32" t="str">
        <f t="shared" si="380"/>
        <v/>
      </c>
      <c r="AU278" s="32" t="str">
        <f t="shared" si="381"/>
        <v/>
      </c>
      <c r="AV278" s="32" t="str">
        <f>IF($B278="","",Air!$I$11-AU278*Air!$C$14*Air!$I$10-AS278)</f>
        <v/>
      </c>
      <c r="AW278" s="175" t="str">
        <f t="shared" si="382"/>
        <v/>
      </c>
      <c r="AX278" s="175" t="str">
        <f>IF($B278="","",AW278*Air!$C$14*Air!$I$10)</f>
        <v/>
      </c>
      <c r="AY278" s="176" t="str">
        <f>IF($B278="","",AW278*Air!$D$14*Air!$I$10)</f>
        <v/>
      </c>
      <c r="AZ278" s="62"/>
      <c r="BA278" s="250" t="str">
        <f t="shared" si="407"/>
        <v/>
      </c>
      <c r="BB278" s="128" t="str">
        <f t="shared" si="383"/>
        <v/>
      </c>
      <c r="BC278" s="31" t="str">
        <f t="shared" si="384"/>
        <v/>
      </c>
      <c r="BD278" s="251" t="str">
        <f>IF($B278="","",$AO278*ABS(BC278)/Air!$M$8)</f>
        <v/>
      </c>
      <c r="BE278" s="31" t="str">
        <f t="shared" si="408"/>
        <v/>
      </c>
      <c r="BF278" s="251" t="str">
        <f>IF($B278="","",$AO278*ABS($AF278-BC278)/Air!$M$8)</f>
        <v/>
      </c>
      <c r="BG278" s="31" t="str">
        <f t="shared" si="409"/>
        <v/>
      </c>
      <c r="BH278" s="252" t="str">
        <f t="shared" si="410"/>
        <v/>
      </c>
      <c r="BI278" s="32" t="str">
        <f>IF($B278="","",(($AF278-BC278)/ABS($AF278-BC278))*Air!$D$14*BH278/2*(($AF278-BC278)^2)*$AI278*$C278)</f>
        <v/>
      </c>
      <c r="BJ278" s="32" t="str">
        <f>IF($B278="","",(-BC278/ABS(BC278))*Air!$D$14*BE278/8*(BC278^2)*$AM278*$C278)</f>
        <v/>
      </c>
      <c r="BK278" s="32" t="str">
        <f>IF($B278="","",$AK278*$C278*$E278*Air!$D$14*Air!$I$10)</f>
        <v/>
      </c>
      <c r="BL278" s="32" t="str">
        <f t="shared" si="385"/>
        <v/>
      </c>
      <c r="BM278" s="32" t="str">
        <f t="shared" si="411"/>
        <v/>
      </c>
      <c r="BN278" s="32" t="str">
        <f t="shared" si="386"/>
        <v/>
      </c>
      <c r="BO278" s="254" t="str">
        <f t="shared" si="412"/>
        <v/>
      </c>
      <c r="BP278" s="243"/>
      <c r="BQ278" s="243"/>
      <c r="BR278" s="32" t="str">
        <f t="shared" si="413"/>
        <v/>
      </c>
      <c r="BS278" s="243" t="str">
        <f t="shared" si="414"/>
        <v/>
      </c>
      <c r="BT278" s="243" t="str">
        <f>IF($B278="","",IF(BO278="out",-(BS278*$I278*(2*ABS(BR278)/Air!$D$14)^0.5),(BS278*$I278*(2*ABS(BR278)/Air!$C$14)^0.5)))</f>
        <v/>
      </c>
      <c r="BU278" s="32" t="str">
        <f t="shared" si="415"/>
        <v/>
      </c>
      <c r="BV278" s="217" t="str">
        <f t="shared" si="387"/>
        <v/>
      </c>
      <c r="BW278" s="31" t="str">
        <f t="shared" si="416"/>
        <v/>
      </c>
      <c r="BX278" s="251" t="str">
        <f>IF($B278="","",$AO278*ABS(BW278)/Air!$M$8)</f>
        <v/>
      </c>
      <c r="BY278" s="31" t="str">
        <f t="shared" si="417"/>
        <v/>
      </c>
      <c r="BZ278" s="251" t="str">
        <f>IF($B278="","",$AO278*ABS($AF278-BW278)/Air!$M$8)</f>
        <v/>
      </c>
      <c r="CA278" s="31" t="str">
        <f t="shared" si="418"/>
        <v/>
      </c>
      <c r="CB278" s="31" t="str">
        <f t="shared" si="419"/>
        <v/>
      </c>
      <c r="CC278" s="32" t="str">
        <f>IF($B278="","",(($AF278-BW278)/ABS($AF278-BW278))*Air!$D$14*CB278/2*(($AF278-BW278)^2)*$AI278*$C278)</f>
        <v/>
      </c>
      <c r="CD278" s="32" t="str">
        <f>IF($B278="","",(-BW278/ABS(BW278))*Air!$D$14*BY278/8*(BW278^2)*$AM278*$C278)</f>
        <v/>
      </c>
      <c r="CE278" s="32" t="str">
        <f>IF($B278="","",$AK278*$C278*$E278*Air!$D$14*Air!$I$10)</f>
        <v/>
      </c>
      <c r="CF278" s="32" t="str">
        <f t="shared" si="388"/>
        <v/>
      </c>
      <c r="CG278" s="32" t="str">
        <f t="shared" si="420"/>
        <v/>
      </c>
      <c r="CH278" s="32" t="str">
        <f t="shared" si="389"/>
        <v/>
      </c>
      <c r="CI278" s="254" t="str">
        <f t="shared" si="421"/>
        <v/>
      </c>
      <c r="CJ278" s="243"/>
      <c r="CK278" s="243"/>
      <c r="CL278" s="32" t="str">
        <f t="shared" si="422"/>
        <v/>
      </c>
      <c r="CM278" s="243" t="str">
        <f t="shared" si="423"/>
        <v/>
      </c>
      <c r="CN278" s="243" t="str">
        <f>IF($B278="","",IF(CI278="out",-(CM278*$I278*(2*ABS(CL278)/Air!$D$14)^0.5),(CM278*$I278*(2*ABS(CL278)/Air!$C$14)^0.5)))</f>
        <v/>
      </c>
      <c r="CO278" s="32" t="str">
        <f t="shared" si="424"/>
        <v/>
      </c>
      <c r="CP278" s="217" t="str">
        <f t="shared" si="390"/>
        <v/>
      </c>
      <c r="CQ278" s="31" t="str">
        <f t="shared" si="425"/>
        <v/>
      </c>
      <c r="CR278" s="251" t="str">
        <f>IF($B278="","",$AO278*ABS(CQ278)/Air!$M$8)</f>
        <v/>
      </c>
      <c r="CS278" s="31" t="str">
        <f t="shared" si="426"/>
        <v/>
      </c>
      <c r="CT278" s="251" t="str">
        <f>IF($B278="","",$AO278*ABS($AF278-CQ278)/Air!$M$8)</f>
        <v/>
      </c>
      <c r="CU278" s="31" t="str">
        <f t="shared" si="427"/>
        <v/>
      </c>
      <c r="CV278" s="31" t="str">
        <f t="shared" si="428"/>
        <v/>
      </c>
      <c r="CW278" s="32" t="str">
        <f>IF($B278="","",(($AF278-CQ278)/ABS($AF278-CQ278))*Air!$D$14*CV278/2*(($AF278-CQ278)^2)*$AI278*$C278)</f>
        <v/>
      </c>
      <c r="CX278" s="32" t="str">
        <f>IF($B278="","",(-CQ278/ABS(CQ278))*Air!$D$14*CS278/8*(CQ278^2)*$AM278*$C278)</f>
        <v/>
      </c>
      <c r="CY278" s="32" t="str">
        <f>IF($B278="","",$AK278*$C278*$E278*Air!$D$14*Air!$I$10)</f>
        <v/>
      </c>
      <c r="CZ278" s="32" t="str">
        <f t="shared" si="391"/>
        <v/>
      </c>
      <c r="DA278" s="32" t="str">
        <f t="shared" si="429"/>
        <v/>
      </c>
      <c r="DB278" s="32" t="str">
        <f t="shared" si="392"/>
        <v/>
      </c>
      <c r="DC278" s="254" t="str">
        <f t="shared" si="430"/>
        <v/>
      </c>
      <c r="DD278" s="243"/>
      <c r="DE278" s="243"/>
      <c r="DF278" s="32" t="str">
        <f t="shared" si="431"/>
        <v/>
      </c>
      <c r="DG278" s="243" t="str">
        <f t="shared" si="432"/>
        <v/>
      </c>
      <c r="DH278" s="243" t="str">
        <f>IF($B278="","",IF(DC278="out",-(DG278*$I278*(2*ABS(DF278)/Air!$D$14)^0.5),(DG278*$I278*(2*ABS(DF278)/Air!$C$14)^0.5)))</f>
        <v/>
      </c>
      <c r="DI278" s="32" t="str">
        <f t="shared" si="433"/>
        <v/>
      </c>
      <c r="DJ278" s="217" t="str">
        <f t="shared" si="393"/>
        <v/>
      </c>
      <c r="DK278" s="31" t="str">
        <f t="shared" si="434"/>
        <v/>
      </c>
      <c r="DL278" s="251" t="str">
        <f>IF($B278="","",$AO278*ABS(DK278)/Air!$M$8)</f>
        <v/>
      </c>
      <c r="DM278" s="31" t="str">
        <f t="shared" si="435"/>
        <v/>
      </c>
      <c r="DN278" s="251" t="str">
        <f>IF($B278="","",$AO278*ABS($AF278-DK278)/Air!$M$8)</f>
        <v/>
      </c>
      <c r="DO278" s="31" t="str">
        <f t="shared" si="436"/>
        <v/>
      </c>
      <c r="DP278" s="31" t="str">
        <f t="shared" si="437"/>
        <v/>
      </c>
      <c r="DQ278" s="32" t="str">
        <f>IF($B278="","",(($AF278-DK278)/ABS($AF278-DK278))*Air!$D$14*DP278/2*(($AF278-DK278)^2)*$AI278*$C278)</f>
        <v/>
      </c>
      <c r="DR278" s="32" t="str">
        <f>IF($B278="","",(-DK278/ABS(DK278))*Air!$D$14*DM278/8*(DK278^2)*$AM278*$C278)</f>
        <v/>
      </c>
      <c r="DS278" s="32" t="str">
        <f>IF($B278="","",$AK278*$C278*$E278*Air!$D$14*Air!$I$10)</f>
        <v/>
      </c>
      <c r="DT278" s="32" t="str">
        <f t="shared" si="394"/>
        <v/>
      </c>
      <c r="DU278" s="32" t="str">
        <f t="shared" si="438"/>
        <v/>
      </c>
      <c r="DV278" s="32" t="str">
        <f t="shared" si="395"/>
        <v/>
      </c>
      <c r="DW278" s="254" t="str">
        <f t="shared" si="439"/>
        <v/>
      </c>
      <c r="DX278" s="243"/>
      <c r="DY278" s="243"/>
      <c r="DZ278" s="32" t="str">
        <f t="shared" si="440"/>
        <v/>
      </c>
      <c r="EA278" s="243" t="str">
        <f t="shared" si="441"/>
        <v/>
      </c>
      <c r="EB278" s="243" t="str">
        <f>IF($B278="","",IF(DW278="out",-(EA278*$I278*(2*ABS(DZ278)/Air!$D$14)^0.5),(EA278*$I278*(2*ABS(DZ278)/Air!$C$14)^0.5)))</f>
        <v/>
      </c>
      <c r="EC278" s="32" t="str">
        <f t="shared" si="442"/>
        <v/>
      </c>
      <c r="ED278" s="217" t="str">
        <f t="shared" si="396"/>
        <v/>
      </c>
      <c r="EE278" s="31" t="str">
        <f t="shared" si="443"/>
        <v/>
      </c>
      <c r="EF278" s="251" t="str">
        <f>IF($B278="","",$AO278*ABS(EE278)/Air!$M$8)</f>
        <v/>
      </c>
      <c r="EG278" s="31" t="str">
        <f t="shared" si="444"/>
        <v/>
      </c>
      <c r="EH278" s="251" t="str">
        <f>IF($B278="","",$AO278*ABS($AF278-EE278)/Air!$M$8)</f>
        <v/>
      </c>
      <c r="EI278" s="31" t="str">
        <f t="shared" si="445"/>
        <v/>
      </c>
      <c r="EJ278" s="31" t="str">
        <f t="shared" si="446"/>
        <v/>
      </c>
      <c r="EK278" s="32" t="str">
        <f>IF($B278="","",(($AF278-EE278)/ABS($AF278-EE278))*Air!$D$14*EJ278/2*(($AF278-EE278)^2)*$AI278*$C278)</f>
        <v/>
      </c>
      <c r="EL278" s="32" t="str">
        <f>IF($B278="","",(-EE278/ABS(EE278))*Air!$D$14*EG278/8*(EE278^2)*$AM278*$C278)</f>
        <v/>
      </c>
      <c r="EM278" s="32" t="str">
        <f>IF($B278="","",$AK278*$C278*$E278*Air!$D$14*Air!$I$10)</f>
        <v/>
      </c>
      <c r="EN278" s="32" t="str">
        <f t="shared" si="397"/>
        <v/>
      </c>
      <c r="EO278" s="32" t="str">
        <f t="shared" si="447"/>
        <v/>
      </c>
      <c r="EP278" s="32" t="str">
        <f t="shared" si="398"/>
        <v/>
      </c>
      <c r="EQ278" s="254" t="str">
        <f t="shared" si="448"/>
        <v/>
      </c>
      <c r="ER278" s="243"/>
      <c r="ES278" s="243"/>
      <c r="ET278" s="32" t="str">
        <f t="shared" si="449"/>
        <v/>
      </c>
      <c r="EU278" s="243" t="str">
        <f t="shared" si="450"/>
        <v/>
      </c>
      <c r="EV278" s="243" t="str">
        <f>IF($B278="","",IF(EQ278="out",-(EU278*$I278*(2*ABS(ET278)/Air!$D$14)^0.5),(EU278*$I278*(2*ABS(ET278)/Air!$C$14)^0.5)))</f>
        <v/>
      </c>
      <c r="EW278" s="32" t="str">
        <f t="shared" si="451"/>
        <v/>
      </c>
      <c r="EX278" s="259" t="str">
        <f t="shared" si="399"/>
        <v/>
      </c>
    </row>
    <row r="279" spans="1:154" customFormat="1" x14ac:dyDescent="0.2">
      <c r="A279" s="61"/>
      <c r="B279" s="247"/>
      <c r="C279" s="247"/>
      <c r="D279" s="247"/>
      <c r="E279" s="247"/>
      <c r="F279" s="247"/>
      <c r="G279" s="239"/>
      <c r="H279" s="239"/>
      <c r="I279" s="239"/>
      <c r="J279" s="239"/>
      <c r="K279" s="239"/>
      <c r="L279" s="62"/>
      <c r="M279" s="247"/>
      <c r="N279" s="247"/>
      <c r="O279" s="63"/>
      <c r="P279" s="92" t="str">
        <f t="shared" si="363"/>
        <v/>
      </c>
      <c r="Q279" s="93" t="str">
        <f t="shared" si="405"/>
        <v/>
      </c>
      <c r="R279" s="99" t="str">
        <f t="shared" si="364"/>
        <v/>
      </c>
      <c r="S279" s="100" t="str">
        <f t="shared" si="365"/>
        <v/>
      </c>
      <c r="T279" s="95" t="str">
        <f t="shared" si="366"/>
        <v/>
      </c>
      <c r="U279" s="231"/>
      <c r="V279" s="124" t="str">
        <f t="shared" si="367"/>
        <v/>
      </c>
      <c r="W279" s="125" t="str">
        <f t="shared" si="400"/>
        <v/>
      </c>
      <c r="X279" s="126" t="str">
        <f t="shared" si="368"/>
        <v/>
      </c>
      <c r="Y279" s="126" t="str">
        <f>IF($B279="","",VLOOKUP(X279,Depth!$A$4:$B$1004,2,1))</f>
        <v/>
      </c>
      <c r="Z279" s="127" t="str">
        <f t="shared" si="401"/>
        <v/>
      </c>
      <c r="AA279" s="128" t="str">
        <f t="shared" si="402"/>
        <v/>
      </c>
      <c r="AB279" s="129" t="str">
        <f t="shared" si="369"/>
        <v/>
      </c>
      <c r="AC279" s="129" t="str">
        <f t="shared" si="403"/>
        <v/>
      </c>
      <c r="AD279" s="31" t="str">
        <f t="shared" si="370"/>
        <v/>
      </c>
      <c r="AE279" s="128" t="str">
        <f t="shared" si="371"/>
        <v/>
      </c>
      <c r="AF279" s="130" t="str">
        <f t="shared" si="372"/>
        <v/>
      </c>
      <c r="AG279" s="122" t="str">
        <f t="shared" si="373"/>
        <v/>
      </c>
      <c r="AH279" s="131" t="str">
        <f t="shared" si="404"/>
        <v/>
      </c>
      <c r="AI279" s="132" t="str">
        <f t="shared" si="374"/>
        <v/>
      </c>
      <c r="AJ279" s="128"/>
      <c r="AK279" s="159" t="str">
        <f t="shared" si="375"/>
        <v/>
      </c>
      <c r="AL279" s="128" t="str">
        <f t="shared" si="376"/>
        <v/>
      </c>
      <c r="AM279" s="128" t="str">
        <f t="shared" si="377"/>
        <v/>
      </c>
      <c r="AN279" s="128" t="str">
        <f t="shared" si="378"/>
        <v/>
      </c>
      <c r="AO279" s="128" t="str">
        <f t="shared" si="406"/>
        <v/>
      </c>
      <c r="AP279" s="160" t="str">
        <f t="shared" si="379"/>
        <v/>
      </c>
      <c r="AQ279" s="31"/>
      <c r="AR279" s="174" t="str">
        <f>IF($B279="","",Air!$C$17*((J279-K279)/10)^Air!$C$28)</f>
        <v/>
      </c>
      <c r="AS279" s="36" t="str">
        <f>IF($B279="","",IF(E$8=B279,E$7,Air!$C$14/2*AR279^2))</f>
        <v/>
      </c>
      <c r="AT279" s="32" t="str">
        <f t="shared" si="380"/>
        <v/>
      </c>
      <c r="AU279" s="32" t="str">
        <f t="shared" si="381"/>
        <v/>
      </c>
      <c r="AV279" s="32" t="str">
        <f>IF($B279="","",Air!$I$11-AU279*Air!$C$14*Air!$I$10-AS279)</f>
        <v/>
      </c>
      <c r="AW279" s="175" t="str">
        <f t="shared" si="382"/>
        <v/>
      </c>
      <c r="AX279" s="175" t="str">
        <f>IF($B279="","",AW279*Air!$C$14*Air!$I$10)</f>
        <v/>
      </c>
      <c r="AY279" s="176" t="str">
        <f>IF($B279="","",AW279*Air!$D$14*Air!$I$10)</f>
        <v/>
      </c>
      <c r="AZ279" s="62"/>
      <c r="BA279" s="250" t="str">
        <f t="shared" si="407"/>
        <v/>
      </c>
      <c r="BB279" s="128" t="str">
        <f t="shared" si="383"/>
        <v/>
      </c>
      <c r="BC279" s="31" t="str">
        <f t="shared" si="384"/>
        <v/>
      </c>
      <c r="BD279" s="251" t="str">
        <f>IF($B279="","",$AO279*ABS(BC279)/Air!$M$8)</f>
        <v/>
      </c>
      <c r="BE279" s="31" t="str">
        <f t="shared" si="408"/>
        <v/>
      </c>
      <c r="BF279" s="251" t="str">
        <f>IF($B279="","",$AO279*ABS($AF279-BC279)/Air!$M$8)</f>
        <v/>
      </c>
      <c r="BG279" s="31" t="str">
        <f t="shared" si="409"/>
        <v/>
      </c>
      <c r="BH279" s="252" t="str">
        <f t="shared" si="410"/>
        <v/>
      </c>
      <c r="BI279" s="32" t="str">
        <f>IF($B279="","",(($AF279-BC279)/ABS($AF279-BC279))*Air!$D$14*BH279/2*(($AF279-BC279)^2)*$AI279*$C279)</f>
        <v/>
      </c>
      <c r="BJ279" s="32" t="str">
        <f>IF($B279="","",(-BC279/ABS(BC279))*Air!$D$14*BE279/8*(BC279^2)*$AM279*$C279)</f>
        <v/>
      </c>
      <c r="BK279" s="32" t="str">
        <f>IF($B279="","",$AK279*$C279*$E279*Air!$D$14*Air!$I$10)</f>
        <v/>
      </c>
      <c r="BL279" s="32" t="str">
        <f t="shared" si="385"/>
        <v/>
      </c>
      <c r="BM279" s="32" t="str">
        <f t="shared" si="411"/>
        <v/>
      </c>
      <c r="BN279" s="32" t="str">
        <f t="shared" si="386"/>
        <v/>
      </c>
      <c r="BO279" s="254" t="str">
        <f t="shared" si="412"/>
        <v/>
      </c>
      <c r="BP279" s="243"/>
      <c r="BQ279" s="243"/>
      <c r="BR279" s="32" t="str">
        <f t="shared" si="413"/>
        <v/>
      </c>
      <c r="BS279" s="243" t="str">
        <f t="shared" si="414"/>
        <v/>
      </c>
      <c r="BT279" s="243" t="str">
        <f>IF($B279="","",IF(BO279="out",-(BS279*$I279*(2*ABS(BR279)/Air!$D$14)^0.5),(BS279*$I279*(2*ABS(BR279)/Air!$C$14)^0.5)))</f>
        <v/>
      </c>
      <c r="BU279" s="32" t="str">
        <f t="shared" si="415"/>
        <v/>
      </c>
      <c r="BV279" s="217" t="str">
        <f t="shared" si="387"/>
        <v/>
      </c>
      <c r="BW279" s="31" t="str">
        <f t="shared" si="416"/>
        <v/>
      </c>
      <c r="BX279" s="251" t="str">
        <f>IF($B279="","",$AO279*ABS(BW279)/Air!$M$8)</f>
        <v/>
      </c>
      <c r="BY279" s="31" t="str">
        <f t="shared" si="417"/>
        <v/>
      </c>
      <c r="BZ279" s="251" t="str">
        <f>IF($B279="","",$AO279*ABS($AF279-BW279)/Air!$M$8)</f>
        <v/>
      </c>
      <c r="CA279" s="31" t="str">
        <f t="shared" si="418"/>
        <v/>
      </c>
      <c r="CB279" s="31" t="str">
        <f t="shared" si="419"/>
        <v/>
      </c>
      <c r="CC279" s="32" t="str">
        <f>IF($B279="","",(($AF279-BW279)/ABS($AF279-BW279))*Air!$D$14*CB279/2*(($AF279-BW279)^2)*$AI279*$C279)</f>
        <v/>
      </c>
      <c r="CD279" s="32" t="str">
        <f>IF($B279="","",(-BW279/ABS(BW279))*Air!$D$14*BY279/8*(BW279^2)*$AM279*$C279)</f>
        <v/>
      </c>
      <c r="CE279" s="32" t="str">
        <f>IF($B279="","",$AK279*$C279*$E279*Air!$D$14*Air!$I$10)</f>
        <v/>
      </c>
      <c r="CF279" s="32" t="str">
        <f t="shared" si="388"/>
        <v/>
      </c>
      <c r="CG279" s="32" t="str">
        <f t="shared" si="420"/>
        <v/>
      </c>
      <c r="CH279" s="32" t="str">
        <f t="shared" si="389"/>
        <v/>
      </c>
      <c r="CI279" s="254" t="str">
        <f t="shared" si="421"/>
        <v/>
      </c>
      <c r="CJ279" s="243"/>
      <c r="CK279" s="243"/>
      <c r="CL279" s="32" t="str">
        <f t="shared" si="422"/>
        <v/>
      </c>
      <c r="CM279" s="243" t="str">
        <f t="shared" si="423"/>
        <v/>
      </c>
      <c r="CN279" s="243" t="str">
        <f>IF($B279="","",IF(CI279="out",-(CM279*$I279*(2*ABS(CL279)/Air!$D$14)^0.5),(CM279*$I279*(2*ABS(CL279)/Air!$C$14)^0.5)))</f>
        <v/>
      </c>
      <c r="CO279" s="32" t="str">
        <f t="shared" si="424"/>
        <v/>
      </c>
      <c r="CP279" s="217" t="str">
        <f t="shared" si="390"/>
        <v/>
      </c>
      <c r="CQ279" s="31" t="str">
        <f t="shared" si="425"/>
        <v/>
      </c>
      <c r="CR279" s="251" t="str">
        <f>IF($B279="","",$AO279*ABS(CQ279)/Air!$M$8)</f>
        <v/>
      </c>
      <c r="CS279" s="31" t="str">
        <f t="shared" si="426"/>
        <v/>
      </c>
      <c r="CT279" s="251" t="str">
        <f>IF($B279="","",$AO279*ABS($AF279-CQ279)/Air!$M$8)</f>
        <v/>
      </c>
      <c r="CU279" s="31" t="str">
        <f t="shared" si="427"/>
        <v/>
      </c>
      <c r="CV279" s="31" t="str">
        <f t="shared" si="428"/>
        <v/>
      </c>
      <c r="CW279" s="32" t="str">
        <f>IF($B279="","",(($AF279-CQ279)/ABS($AF279-CQ279))*Air!$D$14*CV279/2*(($AF279-CQ279)^2)*$AI279*$C279)</f>
        <v/>
      </c>
      <c r="CX279" s="32" t="str">
        <f>IF($B279="","",(-CQ279/ABS(CQ279))*Air!$D$14*CS279/8*(CQ279^2)*$AM279*$C279)</f>
        <v/>
      </c>
      <c r="CY279" s="32" t="str">
        <f>IF($B279="","",$AK279*$C279*$E279*Air!$D$14*Air!$I$10)</f>
        <v/>
      </c>
      <c r="CZ279" s="32" t="str">
        <f t="shared" si="391"/>
        <v/>
      </c>
      <c r="DA279" s="32" t="str">
        <f t="shared" si="429"/>
        <v/>
      </c>
      <c r="DB279" s="32" t="str">
        <f t="shared" si="392"/>
        <v/>
      </c>
      <c r="DC279" s="254" t="str">
        <f t="shared" si="430"/>
        <v/>
      </c>
      <c r="DD279" s="243"/>
      <c r="DE279" s="243"/>
      <c r="DF279" s="32" t="str">
        <f t="shared" si="431"/>
        <v/>
      </c>
      <c r="DG279" s="243" t="str">
        <f t="shared" si="432"/>
        <v/>
      </c>
      <c r="DH279" s="243" t="str">
        <f>IF($B279="","",IF(DC279="out",-(DG279*$I279*(2*ABS(DF279)/Air!$D$14)^0.5),(DG279*$I279*(2*ABS(DF279)/Air!$C$14)^0.5)))</f>
        <v/>
      </c>
      <c r="DI279" s="32" t="str">
        <f t="shared" si="433"/>
        <v/>
      </c>
      <c r="DJ279" s="217" t="str">
        <f t="shared" si="393"/>
        <v/>
      </c>
      <c r="DK279" s="31" t="str">
        <f t="shared" si="434"/>
        <v/>
      </c>
      <c r="DL279" s="251" t="str">
        <f>IF($B279="","",$AO279*ABS(DK279)/Air!$M$8)</f>
        <v/>
      </c>
      <c r="DM279" s="31" t="str">
        <f t="shared" si="435"/>
        <v/>
      </c>
      <c r="DN279" s="251" t="str">
        <f>IF($B279="","",$AO279*ABS($AF279-DK279)/Air!$M$8)</f>
        <v/>
      </c>
      <c r="DO279" s="31" t="str">
        <f t="shared" si="436"/>
        <v/>
      </c>
      <c r="DP279" s="31" t="str">
        <f t="shared" si="437"/>
        <v/>
      </c>
      <c r="DQ279" s="32" t="str">
        <f>IF($B279="","",(($AF279-DK279)/ABS($AF279-DK279))*Air!$D$14*DP279/2*(($AF279-DK279)^2)*$AI279*$C279)</f>
        <v/>
      </c>
      <c r="DR279" s="32" t="str">
        <f>IF($B279="","",(-DK279/ABS(DK279))*Air!$D$14*DM279/8*(DK279^2)*$AM279*$C279)</f>
        <v/>
      </c>
      <c r="DS279" s="32" t="str">
        <f>IF($B279="","",$AK279*$C279*$E279*Air!$D$14*Air!$I$10)</f>
        <v/>
      </c>
      <c r="DT279" s="32" t="str">
        <f t="shared" si="394"/>
        <v/>
      </c>
      <c r="DU279" s="32" t="str">
        <f t="shared" si="438"/>
        <v/>
      </c>
      <c r="DV279" s="32" t="str">
        <f t="shared" si="395"/>
        <v/>
      </c>
      <c r="DW279" s="254" t="str">
        <f t="shared" si="439"/>
        <v/>
      </c>
      <c r="DX279" s="243"/>
      <c r="DY279" s="243"/>
      <c r="DZ279" s="32" t="str">
        <f t="shared" si="440"/>
        <v/>
      </c>
      <c r="EA279" s="243" t="str">
        <f t="shared" si="441"/>
        <v/>
      </c>
      <c r="EB279" s="243" t="str">
        <f>IF($B279="","",IF(DW279="out",-(EA279*$I279*(2*ABS(DZ279)/Air!$D$14)^0.5),(EA279*$I279*(2*ABS(DZ279)/Air!$C$14)^0.5)))</f>
        <v/>
      </c>
      <c r="EC279" s="32" t="str">
        <f t="shared" si="442"/>
        <v/>
      </c>
      <c r="ED279" s="217" t="str">
        <f t="shared" si="396"/>
        <v/>
      </c>
      <c r="EE279" s="31" t="str">
        <f t="shared" si="443"/>
        <v/>
      </c>
      <c r="EF279" s="251" t="str">
        <f>IF($B279="","",$AO279*ABS(EE279)/Air!$M$8)</f>
        <v/>
      </c>
      <c r="EG279" s="31" t="str">
        <f t="shared" si="444"/>
        <v/>
      </c>
      <c r="EH279" s="251" t="str">
        <f>IF($B279="","",$AO279*ABS($AF279-EE279)/Air!$M$8)</f>
        <v/>
      </c>
      <c r="EI279" s="31" t="str">
        <f t="shared" si="445"/>
        <v/>
      </c>
      <c r="EJ279" s="31" t="str">
        <f t="shared" si="446"/>
        <v/>
      </c>
      <c r="EK279" s="32" t="str">
        <f>IF($B279="","",(($AF279-EE279)/ABS($AF279-EE279))*Air!$D$14*EJ279/2*(($AF279-EE279)^2)*$AI279*$C279)</f>
        <v/>
      </c>
      <c r="EL279" s="32" t="str">
        <f>IF($B279="","",(-EE279/ABS(EE279))*Air!$D$14*EG279/8*(EE279^2)*$AM279*$C279)</f>
        <v/>
      </c>
      <c r="EM279" s="32" t="str">
        <f>IF($B279="","",$AK279*$C279*$E279*Air!$D$14*Air!$I$10)</f>
        <v/>
      </c>
      <c r="EN279" s="32" t="str">
        <f t="shared" si="397"/>
        <v/>
      </c>
      <c r="EO279" s="32" t="str">
        <f t="shared" si="447"/>
        <v/>
      </c>
      <c r="EP279" s="32" t="str">
        <f t="shared" si="398"/>
        <v/>
      </c>
      <c r="EQ279" s="254" t="str">
        <f t="shared" si="448"/>
        <v/>
      </c>
      <c r="ER279" s="243"/>
      <c r="ES279" s="243"/>
      <c r="ET279" s="32" t="str">
        <f t="shared" si="449"/>
        <v/>
      </c>
      <c r="EU279" s="243" t="str">
        <f t="shared" si="450"/>
        <v/>
      </c>
      <c r="EV279" s="243" t="str">
        <f>IF($B279="","",IF(EQ279="out",-(EU279*$I279*(2*ABS(ET279)/Air!$D$14)^0.5),(EU279*$I279*(2*ABS(ET279)/Air!$C$14)^0.5)))</f>
        <v/>
      </c>
      <c r="EW279" s="32" t="str">
        <f t="shared" si="451"/>
        <v/>
      </c>
      <c r="EX279" s="259" t="str">
        <f t="shared" si="399"/>
        <v/>
      </c>
    </row>
    <row r="280" spans="1:154" customFormat="1" x14ac:dyDescent="0.2">
      <c r="A280" s="61"/>
      <c r="B280" s="247"/>
      <c r="C280" s="247"/>
      <c r="D280" s="247"/>
      <c r="E280" s="247"/>
      <c r="F280" s="247"/>
      <c r="G280" s="239"/>
      <c r="H280" s="239"/>
      <c r="I280" s="239"/>
      <c r="J280" s="239"/>
      <c r="K280" s="239"/>
      <c r="L280" s="62"/>
      <c r="M280" s="247"/>
      <c r="N280" s="247"/>
      <c r="O280" s="63"/>
      <c r="P280" s="92" t="str">
        <f t="shared" si="363"/>
        <v/>
      </c>
      <c r="Q280" s="93" t="str">
        <f t="shared" si="405"/>
        <v/>
      </c>
      <c r="R280" s="99" t="str">
        <f t="shared" si="364"/>
        <v/>
      </c>
      <c r="S280" s="100" t="str">
        <f t="shared" si="365"/>
        <v/>
      </c>
      <c r="T280" s="95" t="str">
        <f t="shared" si="366"/>
        <v/>
      </c>
      <c r="U280" s="231"/>
      <c r="V280" s="124" t="str">
        <f t="shared" si="367"/>
        <v/>
      </c>
      <c r="W280" s="125" t="str">
        <f t="shared" si="400"/>
        <v/>
      </c>
      <c r="X280" s="126" t="str">
        <f t="shared" si="368"/>
        <v/>
      </c>
      <c r="Y280" s="126" t="str">
        <f>IF($B280="","",VLOOKUP(X280,Depth!$A$4:$B$1004,2,1))</f>
        <v/>
      </c>
      <c r="Z280" s="127" t="str">
        <f t="shared" si="401"/>
        <v/>
      </c>
      <c r="AA280" s="128" t="str">
        <f t="shared" si="402"/>
        <v/>
      </c>
      <c r="AB280" s="129" t="str">
        <f t="shared" si="369"/>
        <v/>
      </c>
      <c r="AC280" s="129" t="str">
        <f t="shared" si="403"/>
        <v/>
      </c>
      <c r="AD280" s="31" t="str">
        <f t="shared" si="370"/>
        <v/>
      </c>
      <c r="AE280" s="128" t="str">
        <f t="shared" si="371"/>
        <v/>
      </c>
      <c r="AF280" s="130" t="str">
        <f t="shared" si="372"/>
        <v/>
      </c>
      <c r="AG280" s="122" t="str">
        <f t="shared" si="373"/>
        <v/>
      </c>
      <c r="AH280" s="131" t="str">
        <f t="shared" si="404"/>
        <v/>
      </c>
      <c r="AI280" s="132" t="str">
        <f t="shared" si="374"/>
        <v/>
      </c>
      <c r="AJ280" s="128"/>
      <c r="AK280" s="159" t="str">
        <f t="shared" si="375"/>
        <v/>
      </c>
      <c r="AL280" s="128" t="str">
        <f t="shared" si="376"/>
        <v/>
      </c>
      <c r="AM280" s="128" t="str">
        <f t="shared" si="377"/>
        <v/>
      </c>
      <c r="AN280" s="128" t="str">
        <f t="shared" si="378"/>
        <v/>
      </c>
      <c r="AO280" s="128" t="str">
        <f t="shared" si="406"/>
        <v/>
      </c>
      <c r="AP280" s="160" t="str">
        <f t="shared" si="379"/>
        <v/>
      </c>
      <c r="AQ280" s="31"/>
      <c r="AR280" s="174" t="str">
        <f>IF($B280="","",Air!$C$17*((J280-K280)/10)^Air!$C$28)</f>
        <v/>
      </c>
      <c r="AS280" s="36" t="str">
        <f>IF($B280="","",IF(E$8=B280,E$7,Air!$C$14/2*AR280^2))</f>
        <v/>
      </c>
      <c r="AT280" s="32" t="str">
        <f t="shared" si="380"/>
        <v/>
      </c>
      <c r="AU280" s="32" t="str">
        <f t="shared" si="381"/>
        <v/>
      </c>
      <c r="AV280" s="32" t="str">
        <f>IF($B280="","",Air!$I$11-AU280*Air!$C$14*Air!$I$10-AS280)</f>
        <v/>
      </c>
      <c r="AW280" s="175" t="str">
        <f t="shared" si="382"/>
        <v/>
      </c>
      <c r="AX280" s="175" t="str">
        <f>IF($B280="","",AW280*Air!$C$14*Air!$I$10)</f>
        <v/>
      </c>
      <c r="AY280" s="176" t="str">
        <f>IF($B280="","",AW280*Air!$D$14*Air!$I$10)</f>
        <v/>
      </c>
      <c r="AZ280" s="62"/>
      <c r="BA280" s="250" t="str">
        <f t="shared" si="407"/>
        <v/>
      </c>
      <c r="BB280" s="128" t="str">
        <f t="shared" si="383"/>
        <v/>
      </c>
      <c r="BC280" s="31" t="str">
        <f t="shared" si="384"/>
        <v/>
      </c>
      <c r="BD280" s="251" t="str">
        <f>IF($B280="","",$AO280*ABS(BC280)/Air!$M$8)</f>
        <v/>
      </c>
      <c r="BE280" s="31" t="str">
        <f t="shared" si="408"/>
        <v/>
      </c>
      <c r="BF280" s="251" t="str">
        <f>IF($B280="","",$AO280*ABS($AF280-BC280)/Air!$M$8)</f>
        <v/>
      </c>
      <c r="BG280" s="31" t="str">
        <f t="shared" si="409"/>
        <v/>
      </c>
      <c r="BH280" s="252" t="str">
        <f t="shared" si="410"/>
        <v/>
      </c>
      <c r="BI280" s="32" t="str">
        <f>IF($B280="","",(($AF280-BC280)/ABS($AF280-BC280))*Air!$D$14*BH280/2*(($AF280-BC280)^2)*$AI280*$C280)</f>
        <v/>
      </c>
      <c r="BJ280" s="32" t="str">
        <f>IF($B280="","",(-BC280/ABS(BC280))*Air!$D$14*BE280/8*(BC280^2)*$AM280*$C280)</f>
        <v/>
      </c>
      <c r="BK280" s="32" t="str">
        <f>IF($B280="","",$AK280*$C280*$E280*Air!$D$14*Air!$I$10)</f>
        <v/>
      </c>
      <c r="BL280" s="32" t="str">
        <f t="shared" si="385"/>
        <v/>
      </c>
      <c r="BM280" s="32" t="str">
        <f t="shared" si="411"/>
        <v/>
      </c>
      <c r="BN280" s="32" t="str">
        <f t="shared" si="386"/>
        <v/>
      </c>
      <c r="BO280" s="254" t="str">
        <f t="shared" si="412"/>
        <v/>
      </c>
      <c r="BP280" s="243"/>
      <c r="BQ280" s="243"/>
      <c r="BR280" s="32" t="str">
        <f t="shared" si="413"/>
        <v/>
      </c>
      <c r="BS280" s="243" t="str">
        <f t="shared" si="414"/>
        <v/>
      </c>
      <c r="BT280" s="243" t="str">
        <f>IF($B280="","",IF(BO280="out",-(BS280*$I280*(2*ABS(BR280)/Air!$D$14)^0.5),(BS280*$I280*(2*ABS(BR280)/Air!$C$14)^0.5)))</f>
        <v/>
      </c>
      <c r="BU280" s="32" t="str">
        <f t="shared" si="415"/>
        <v/>
      </c>
      <c r="BV280" s="217" t="str">
        <f t="shared" si="387"/>
        <v/>
      </c>
      <c r="BW280" s="31" t="str">
        <f t="shared" si="416"/>
        <v/>
      </c>
      <c r="BX280" s="251" t="str">
        <f>IF($B280="","",$AO280*ABS(BW280)/Air!$M$8)</f>
        <v/>
      </c>
      <c r="BY280" s="31" t="str">
        <f t="shared" si="417"/>
        <v/>
      </c>
      <c r="BZ280" s="251" t="str">
        <f>IF($B280="","",$AO280*ABS($AF280-BW280)/Air!$M$8)</f>
        <v/>
      </c>
      <c r="CA280" s="31" t="str">
        <f t="shared" si="418"/>
        <v/>
      </c>
      <c r="CB280" s="31" t="str">
        <f t="shared" si="419"/>
        <v/>
      </c>
      <c r="CC280" s="32" t="str">
        <f>IF($B280="","",(($AF280-BW280)/ABS($AF280-BW280))*Air!$D$14*CB280/2*(($AF280-BW280)^2)*$AI280*$C280)</f>
        <v/>
      </c>
      <c r="CD280" s="32" t="str">
        <f>IF($B280="","",(-BW280/ABS(BW280))*Air!$D$14*BY280/8*(BW280^2)*$AM280*$C280)</f>
        <v/>
      </c>
      <c r="CE280" s="32" t="str">
        <f>IF($B280="","",$AK280*$C280*$E280*Air!$D$14*Air!$I$10)</f>
        <v/>
      </c>
      <c r="CF280" s="32" t="str">
        <f t="shared" si="388"/>
        <v/>
      </c>
      <c r="CG280" s="32" t="str">
        <f t="shared" si="420"/>
        <v/>
      </c>
      <c r="CH280" s="32" t="str">
        <f t="shared" si="389"/>
        <v/>
      </c>
      <c r="CI280" s="254" t="str">
        <f t="shared" si="421"/>
        <v/>
      </c>
      <c r="CJ280" s="243"/>
      <c r="CK280" s="243"/>
      <c r="CL280" s="32" t="str">
        <f t="shared" si="422"/>
        <v/>
      </c>
      <c r="CM280" s="243" t="str">
        <f t="shared" si="423"/>
        <v/>
      </c>
      <c r="CN280" s="243" t="str">
        <f>IF($B280="","",IF(CI280="out",-(CM280*$I280*(2*ABS(CL280)/Air!$D$14)^0.5),(CM280*$I280*(2*ABS(CL280)/Air!$C$14)^0.5)))</f>
        <v/>
      </c>
      <c r="CO280" s="32" t="str">
        <f t="shared" si="424"/>
        <v/>
      </c>
      <c r="CP280" s="217" t="str">
        <f t="shared" si="390"/>
        <v/>
      </c>
      <c r="CQ280" s="31" t="str">
        <f t="shared" si="425"/>
        <v/>
      </c>
      <c r="CR280" s="251" t="str">
        <f>IF($B280="","",$AO280*ABS(CQ280)/Air!$M$8)</f>
        <v/>
      </c>
      <c r="CS280" s="31" t="str">
        <f t="shared" si="426"/>
        <v/>
      </c>
      <c r="CT280" s="251" t="str">
        <f>IF($B280="","",$AO280*ABS($AF280-CQ280)/Air!$M$8)</f>
        <v/>
      </c>
      <c r="CU280" s="31" t="str">
        <f t="shared" si="427"/>
        <v/>
      </c>
      <c r="CV280" s="31" t="str">
        <f t="shared" si="428"/>
        <v/>
      </c>
      <c r="CW280" s="32" t="str">
        <f>IF($B280="","",(($AF280-CQ280)/ABS($AF280-CQ280))*Air!$D$14*CV280/2*(($AF280-CQ280)^2)*$AI280*$C280)</f>
        <v/>
      </c>
      <c r="CX280" s="32" t="str">
        <f>IF($B280="","",(-CQ280/ABS(CQ280))*Air!$D$14*CS280/8*(CQ280^2)*$AM280*$C280)</f>
        <v/>
      </c>
      <c r="CY280" s="32" t="str">
        <f>IF($B280="","",$AK280*$C280*$E280*Air!$D$14*Air!$I$10)</f>
        <v/>
      </c>
      <c r="CZ280" s="32" t="str">
        <f t="shared" si="391"/>
        <v/>
      </c>
      <c r="DA280" s="32" t="str">
        <f t="shared" si="429"/>
        <v/>
      </c>
      <c r="DB280" s="32" t="str">
        <f t="shared" si="392"/>
        <v/>
      </c>
      <c r="DC280" s="254" t="str">
        <f t="shared" si="430"/>
        <v/>
      </c>
      <c r="DD280" s="243"/>
      <c r="DE280" s="243"/>
      <c r="DF280" s="32" t="str">
        <f t="shared" si="431"/>
        <v/>
      </c>
      <c r="DG280" s="243" t="str">
        <f t="shared" si="432"/>
        <v/>
      </c>
      <c r="DH280" s="243" t="str">
        <f>IF($B280="","",IF(DC280="out",-(DG280*$I280*(2*ABS(DF280)/Air!$D$14)^0.5),(DG280*$I280*(2*ABS(DF280)/Air!$C$14)^0.5)))</f>
        <v/>
      </c>
      <c r="DI280" s="32" t="str">
        <f t="shared" si="433"/>
        <v/>
      </c>
      <c r="DJ280" s="217" t="str">
        <f t="shared" si="393"/>
        <v/>
      </c>
      <c r="DK280" s="31" t="str">
        <f t="shared" si="434"/>
        <v/>
      </c>
      <c r="DL280" s="251" t="str">
        <f>IF($B280="","",$AO280*ABS(DK280)/Air!$M$8)</f>
        <v/>
      </c>
      <c r="DM280" s="31" t="str">
        <f t="shared" si="435"/>
        <v/>
      </c>
      <c r="DN280" s="251" t="str">
        <f>IF($B280="","",$AO280*ABS($AF280-DK280)/Air!$M$8)</f>
        <v/>
      </c>
      <c r="DO280" s="31" t="str">
        <f t="shared" si="436"/>
        <v/>
      </c>
      <c r="DP280" s="31" t="str">
        <f t="shared" si="437"/>
        <v/>
      </c>
      <c r="DQ280" s="32" t="str">
        <f>IF($B280="","",(($AF280-DK280)/ABS($AF280-DK280))*Air!$D$14*DP280/2*(($AF280-DK280)^2)*$AI280*$C280)</f>
        <v/>
      </c>
      <c r="DR280" s="32" t="str">
        <f>IF($B280="","",(-DK280/ABS(DK280))*Air!$D$14*DM280/8*(DK280^2)*$AM280*$C280)</f>
        <v/>
      </c>
      <c r="DS280" s="32" t="str">
        <f>IF($B280="","",$AK280*$C280*$E280*Air!$D$14*Air!$I$10)</f>
        <v/>
      </c>
      <c r="DT280" s="32" t="str">
        <f t="shared" si="394"/>
        <v/>
      </c>
      <c r="DU280" s="32" t="str">
        <f t="shared" si="438"/>
        <v/>
      </c>
      <c r="DV280" s="32" t="str">
        <f t="shared" si="395"/>
        <v/>
      </c>
      <c r="DW280" s="254" t="str">
        <f t="shared" si="439"/>
        <v/>
      </c>
      <c r="DX280" s="243"/>
      <c r="DY280" s="243"/>
      <c r="DZ280" s="32" t="str">
        <f t="shared" si="440"/>
        <v/>
      </c>
      <c r="EA280" s="243" t="str">
        <f t="shared" si="441"/>
        <v/>
      </c>
      <c r="EB280" s="243" t="str">
        <f>IF($B280="","",IF(DW280="out",-(EA280*$I280*(2*ABS(DZ280)/Air!$D$14)^0.5),(EA280*$I280*(2*ABS(DZ280)/Air!$C$14)^0.5)))</f>
        <v/>
      </c>
      <c r="EC280" s="32" t="str">
        <f t="shared" si="442"/>
        <v/>
      </c>
      <c r="ED280" s="217" t="str">
        <f t="shared" si="396"/>
        <v/>
      </c>
      <c r="EE280" s="31" t="str">
        <f t="shared" si="443"/>
        <v/>
      </c>
      <c r="EF280" s="251" t="str">
        <f>IF($B280="","",$AO280*ABS(EE280)/Air!$M$8)</f>
        <v/>
      </c>
      <c r="EG280" s="31" t="str">
        <f t="shared" si="444"/>
        <v/>
      </c>
      <c r="EH280" s="251" t="str">
        <f>IF($B280="","",$AO280*ABS($AF280-EE280)/Air!$M$8)</f>
        <v/>
      </c>
      <c r="EI280" s="31" t="str">
        <f t="shared" si="445"/>
        <v/>
      </c>
      <c r="EJ280" s="31" t="str">
        <f t="shared" si="446"/>
        <v/>
      </c>
      <c r="EK280" s="32" t="str">
        <f>IF($B280="","",(($AF280-EE280)/ABS($AF280-EE280))*Air!$D$14*EJ280/2*(($AF280-EE280)^2)*$AI280*$C280)</f>
        <v/>
      </c>
      <c r="EL280" s="32" t="str">
        <f>IF($B280="","",(-EE280/ABS(EE280))*Air!$D$14*EG280/8*(EE280^2)*$AM280*$C280)</f>
        <v/>
      </c>
      <c r="EM280" s="32" t="str">
        <f>IF($B280="","",$AK280*$C280*$E280*Air!$D$14*Air!$I$10)</f>
        <v/>
      </c>
      <c r="EN280" s="32" t="str">
        <f t="shared" si="397"/>
        <v/>
      </c>
      <c r="EO280" s="32" t="str">
        <f t="shared" si="447"/>
        <v/>
      </c>
      <c r="EP280" s="32" t="str">
        <f t="shared" si="398"/>
        <v/>
      </c>
      <c r="EQ280" s="254" t="str">
        <f t="shared" si="448"/>
        <v/>
      </c>
      <c r="ER280" s="243"/>
      <c r="ES280" s="243"/>
      <c r="ET280" s="32" t="str">
        <f t="shared" si="449"/>
        <v/>
      </c>
      <c r="EU280" s="243" t="str">
        <f t="shared" si="450"/>
        <v/>
      </c>
      <c r="EV280" s="243" t="str">
        <f>IF($B280="","",IF(EQ280="out",-(EU280*$I280*(2*ABS(ET280)/Air!$D$14)^0.5),(EU280*$I280*(2*ABS(ET280)/Air!$C$14)^0.5)))</f>
        <v/>
      </c>
      <c r="EW280" s="32" t="str">
        <f t="shared" si="451"/>
        <v/>
      </c>
      <c r="EX280" s="259" t="str">
        <f t="shared" si="399"/>
        <v/>
      </c>
    </row>
    <row r="281" spans="1:154" customFormat="1" x14ac:dyDescent="0.2">
      <c r="A281" s="61"/>
      <c r="B281" s="247"/>
      <c r="C281" s="247"/>
      <c r="D281" s="247"/>
      <c r="E281" s="247"/>
      <c r="F281" s="247"/>
      <c r="G281" s="239"/>
      <c r="H281" s="239"/>
      <c r="I281" s="239"/>
      <c r="J281" s="239"/>
      <c r="K281" s="239"/>
      <c r="L281" s="62"/>
      <c r="M281" s="247"/>
      <c r="N281" s="247"/>
      <c r="O281" s="63"/>
      <c r="P281" s="92" t="str">
        <f t="shared" si="363"/>
        <v/>
      </c>
      <c r="Q281" s="93" t="str">
        <f t="shared" si="405"/>
        <v/>
      </c>
      <c r="R281" s="99" t="str">
        <f t="shared" si="364"/>
        <v/>
      </c>
      <c r="S281" s="100" t="str">
        <f t="shared" si="365"/>
        <v/>
      </c>
      <c r="T281" s="95" t="str">
        <f t="shared" si="366"/>
        <v/>
      </c>
      <c r="U281" s="231"/>
      <c r="V281" s="124" t="str">
        <f t="shared" si="367"/>
        <v/>
      </c>
      <c r="W281" s="125" t="str">
        <f t="shared" si="400"/>
        <v/>
      </c>
      <c r="X281" s="126" t="str">
        <f t="shared" si="368"/>
        <v/>
      </c>
      <c r="Y281" s="126" t="str">
        <f>IF($B281="","",VLOOKUP(X281,Depth!$A$4:$B$1004,2,1))</f>
        <v/>
      </c>
      <c r="Z281" s="127" t="str">
        <f t="shared" si="401"/>
        <v/>
      </c>
      <c r="AA281" s="128" t="str">
        <f t="shared" si="402"/>
        <v/>
      </c>
      <c r="AB281" s="129" t="str">
        <f t="shared" si="369"/>
        <v/>
      </c>
      <c r="AC281" s="129" t="str">
        <f t="shared" si="403"/>
        <v/>
      </c>
      <c r="AD281" s="31" t="str">
        <f t="shared" si="370"/>
        <v/>
      </c>
      <c r="AE281" s="128" t="str">
        <f t="shared" si="371"/>
        <v/>
      </c>
      <c r="AF281" s="130" t="str">
        <f t="shared" si="372"/>
        <v/>
      </c>
      <c r="AG281" s="122" t="str">
        <f t="shared" si="373"/>
        <v/>
      </c>
      <c r="AH281" s="131" t="str">
        <f t="shared" si="404"/>
        <v/>
      </c>
      <c r="AI281" s="132" t="str">
        <f t="shared" si="374"/>
        <v/>
      </c>
      <c r="AJ281" s="128"/>
      <c r="AK281" s="159" t="str">
        <f t="shared" si="375"/>
        <v/>
      </c>
      <c r="AL281" s="128" t="str">
        <f t="shared" si="376"/>
        <v/>
      </c>
      <c r="AM281" s="128" t="str">
        <f t="shared" si="377"/>
        <v/>
      </c>
      <c r="AN281" s="128" t="str">
        <f t="shared" si="378"/>
        <v/>
      </c>
      <c r="AO281" s="128" t="str">
        <f t="shared" si="406"/>
        <v/>
      </c>
      <c r="AP281" s="160" t="str">
        <f t="shared" si="379"/>
        <v/>
      </c>
      <c r="AQ281" s="31"/>
      <c r="AR281" s="174" t="str">
        <f>IF($B281="","",Air!$C$17*((J281-K281)/10)^Air!$C$28)</f>
        <v/>
      </c>
      <c r="AS281" s="36" t="str">
        <f>IF($B281="","",IF(E$8=B281,E$7,Air!$C$14/2*AR281^2))</f>
        <v/>
      </c>
      <c r="AT281" s="32" t="str">
        <f t="shared" si="380"/>
        <v/>
      </c>
      <c r="AU281" s="32" t="str">
        <f t="shared" si="381"/>
        <v/>
      </c>
      <c r="AV281" s="32" t="str">
        <f>IF($B281="","",Air!$I$11-AU281*Air!$C$14*Air!$I$10-AS281)</f>
        <v/>
      </c>
      <c r="AW281" s="175" t="str">
        <f t="shared" si="382"/>
        <v/>
      </c>
      <c r="AX281" s="175" t="str">
        <f>IF($B281="","",AW281*Air!$C$14*Air!$I$10)</f>
        <v/>
      </c>
      <c r="AY281" s="176" t="str">
        <f>IF($B281="","",AW281*Air!$D$14*Air!$I$10)</f>
        <v/>
      </c>
      <c r="AZ281" s="62"/>
      <c r="BA281" s="250" t="str">
        <f t="shared" si="407"/>
        <v/>
      </c>
      <c r="BB281" s="128" t="str">
        <f t="shared" si="383"/>
        <v/>
      </c>
      <c r="BC281" s="31" t="str">
        <f t="shared" si="384"/>
        <v/>
      </c>
      <c r="BD281" s="251" t="str">
        <f>IF($B281="","",$AO281*ABS(BC281)/Air!$M$8)</f>
        <v/>
      </c>
      <c r="BE281" s="31" t="str">
        <f t="shared" si="408"/>
        <v/>
      </c>
      <c r="BF281" s="251" t="str">
        <f>IF($B281="","",$AO281*ABS($AF281-BC281)/Air!$M$8)</f>
        <v/>
      </c>
      <c r="BG281" s="31" t="str">
        <f t="shared" si="409"/>
        <v/>
      </c>
      <c r="BH281" s="252" t="str">
        <f t="shared" si="410"/>
        <v/>
      </c>
      <c r="BI281" s="32" t="str">
        <f>IF($B281="","",(($AF281-BC281)/ABS($AF281-BC281))*Air!$D$14*BH281/2*(($AF281-BC281)^2)*$AI281*$C281)</f>
        <v/>
      </c>
      <c r="BJ281" s="32" t="str">
        <f>IF($B281="","",(-BC281/ABS(BC281))*Air!$D$14*BE281/8*(BC281^2)*$AM281*$C281)</f>
        <v/>
      </c>
      <c r="BK281" s="32" t="str">
        <f>IF($B281="","",$AK281*$C281*$E281*Air!$D$14*Air!$I$10)</f>
        <v/>
      </c>
      <c r="BL281" s="32" t="str">
        <f t="shared" si="385"/>
        <v/>
      </c>
      <c r="BM281" s="32" t="str">
        <f t="shared" si="411"/>
        <v/>
      </c>
      <c r="BN281" s="32" t="str">
        <f t="shared" si="386"/>
        <v/>
      </c>
      <c r="BO281" s="254" t="str">
        <f t="shared" si="412"/>
        <v/>
      </c>
      <c r="BP281" s="243"/>
      <c r="BQ281" s="243"/>
      <c r="BR281" s="32" t="str">
        <f t="shared" si="413"/>
        <v/>
      </c>
      <c r="BS281" s="243" t="str">
        <f t="shared" si="414"/>
        <v/>
      </c>
      <c r="BT281" s="243" t="str">
        <f>IF($B281="","",IF(BO281="out",-(BS281*$I281*(2*ABS(BR281)/Air!$D$14)^0.5),(BS281*$I281*(2*ABS(BR281)/Air!$C$14)^0.5)))</f>
        <v/>
      </c>
      <c r="BU281" s="32" t="str">
        <f t="shared" si="415"/>
        <v/>
      </c>
      <c r="BV281" s="217" t="str">
        <f t="shared" si="387"/>
        <v/>
      </c>
      <c r="BW281" s="31" t="str">
        <f t="shared" si="416"/>
        <v/>
      </c>
      <c r="BX281" s="251" t="str">
        <f>IF($B281="","",$AO281*ABS(BW281)/Air!$M$8)</f>
        <v/>
      </c>
      <c r="BY281" s="31" t="str">
        <f t="shared" si="417"/>
        <v/>
      </c>
      <c r="BZ281" s="251" t="str">
        <f>IF($B281="","",$AO281*ABS($AF281-BW281)/Air!$M$8)</f>
        <v/>
      </c>
      <c r="CA281" s="31" t="str">
        <f t="shared" si="418"/>
        <v/>
      </c>
      <c r="CB281" s="31" t="str">
        <f t="shared" si="419"/>
        <v/>
      </c>
      <c r="CC281" s="32" t="str">
        <f>IF($B281="","",(($AF281-BW281)/ABS($AF281-BW281))*Air!$D$14*CB281/2*(($AF281-BW281)^2)*$AI281*$C281)</f>
        <v/>
      </c>
      <c r="CD281" s="32" t="str">
        <f>IF($B281="","",(-BW281/ABS(BW281))*Air!$D$14*BY281/8*(BW281^2)*$AM281*$C281)</f>
        <v/>
      </c>
      <c r="CE281" s="32" t="str">
        <f>IF($B281="","",$AK281*$C281*$E281*Air!$D$14*Air!$I$10)</f>
        <v/>
      </c>
      <c r="CF281" s="32" t="str">
        <f t="shared" si="388"/>
        <v/>
      </c>
      <c r="CG281" s="32" t="str">
        <f t="shared" si="420"/>
        <v/>
      </c>
      <c r="CH281" s="32" t="str">
        <f t="shared" si="389"/>
        <v/>
      </c>
      <c r="CI281" s="254" t="str">
        <f t="shared" si="421"/>
        <v/>
      </c>
      <c r="CJ281" s="243"/>
      <c r="CK281" s="243"/>
      <c r="CL281" s="32" t="str">
        <f t="shared" si="422"/>
        <v/>
      </c>
      <c r="CM281" s="243" t="str">
        <f t="shared" si="423"/>
        <v/>
      </c>
      <c r="CN281" s="243" t="str">
        <f>IF($B281="","",IF(CI281="out",-(CM281*$I281*(2*ABS(CL281)/Air!$D$14)^0.5),(CM281*$I281*(2*ABS(CL281)/Air!$C$14)^0.5)))</f>
        <v/>
      </c>
      <c r="CO281" s="32" t="str">
        <f t="shared" si="424"/>
        <v/>
      </c>
      <c r="CP281" s="217" t="str">
        <f t="shared" si="390"/>
        <v/>
      </c>
      <c r="CQ281" s="31" t="str">
        <f t="shared" si="425"/>
        <v/>
      </c>
      <c r="CR281" s="251" t="str">
        <f>IF($B281="","",$AO281*ABS(CQ281)/Air!$M$8)</f>
        <v/>
      </c>
      <c r="CS281" s="31" t="str">
        <f t="shared" si="426"/>
        <v/>
      </c>
      <c r="CT281" s="251" t="str">
        <f>IF($B281="","",$AO281*ABS($AF281-CQ281)/Air!$M$8)</f>
        <v/>
      </c>
      <c r="CU281" s="31" t="str">
        <f t="shared" si="427"/>
        <v/>
      </c>
      <c r="CV281" s="31" t="str">
        <f t="shared" si="428"/>
        <v/>
      </c>
      <c r="CW281" s="32" t="str">
        <f>IF($B281="","",(($AF281-CQ281)/ABS($AF281-CQ281))*Air!$D$14*CV281/2*(($AF281-CQ281)^2)*$AI281*$C281)</f>
        <v/>
      </c>
      <c r="CX281" s="32" t="str">
        <f>IF($B281="","",(-CQ281/ABS(CQ281))*Air!$D$14*CS281/8*(CQ281^2)*$AM281*$C281)</f>
        <v/>
      </c>
      <c r="CY281" s="32" t="str">
        <f>IF($B281="","",$AK281*$C281*$E281*Air!$D$14*Air!$I$10)</f>
        <v/>
      </c>
      <c r="CZ281" s="32" t="str">
        <f t="shared" si="391"/>
        <v/>
      </c>
      <c r="DA281" s="32" t="str">
        <f t="shared" si="429"/>
        <v/>
      </c>
      <c r="DB281" s="32" t="str">
        <f t="shared" si="392"/>
        <v/>
      </c>
      <c r="DC281" s="254" t="str">
        <f t="shared" si="430"/>
        <v/>
      </c>
      <c r="DD281" s="243"/>
      <c r="DE281" s="243"/>
      <c r="DF281" s="32" t="str">
        <f t="shared" si="431"/>
        <v/>
      </c>
      <c r="DG281" s="243" t="str">
        <f t="shared" si="432"/>
        <v/>
      </c>
      <c r="DH281" s="243" t="str">
        <f>IF($B281="","",IF(DC281="out",-(DG281*$I281*(2*ABS(DF281)/Air!$D$14)^0.5),(DG281*$I281*(2*ABS(DF281)/Air!$C$14)^0.5)))</f>
        <v/>
      </c>
      <c r="DI281" s="32" t="str">
        <f t="shared" si="433"/>
        <v/>
      </c>
      <c r="DJ281" s="217" t="str">
        <f t="shared" si="393"/>
        <v/>
      </c>
      <c r="DK281" s="31" t="str">
        <f t="shared" si="434"/>
        <v/>
      </c>
      <c r="DL281" s="251" t="str">
        <f>IF($B281="","",$AO281*ABS(DK281)/Air!$M$8)</f>
        <v/>
      </c>
      <c r="DM281" s="31" t="str">
        <f t="shared" si="435"/>
        <v/>
      </c>
      <c r="DN281" s="251" t="str">
        <f>IF($B281="","",$AO281*ABS($AF281-DK281)/Air!$M$8)</f>
        <v/>
      </c>
      <c r="DO281" s="31" t="str">
        <f t="shared" si="436"/>
        <v/>
      </c>
      <c r="DP281" s="31" t="str">
        <f t="shared" si="437"/>
        <v/>
      </c>
      <c r="DQ281" s="32" t="str">
        <f>IF($B281="","",(($AF281-DK281)/ABS($AF281-DK281))*Air!$D$14*DP281/2*(($AF281-DK281)^2)*$AI281*$C281)</f>
        <v/>
      </c>
      <c r="DR281" s="32" t="str">
        <f>IF($B281="","",(-DK281/ABS(DK281))*Air!$D$14*DM281/8*(DK281^2)*$AM281*$C281)</f>
        <v/>
      </c>
      <c r="DS281" s="32" t="str">
        <f>IF($B281="","",$AK281*$C281*$E281*Air!$D$14*Air!$I$10)</f>
        <v/>
      </c>
      <c r="DT281" s="32" t="str">
        <f t="shared" si="394"/>
        <v/>
      </c>
      <c r="DU281" s="32" t="str">
        <f t="shared" si="438"/>
        <v/>
      </c>
      <c r="DV281" s="32" t="str">
        <f t="shared" si="395"/>
        <v/>
      </c>
      <c r="DW281" s="254" t="str">
        <f t="shared" si="439"/>
        <v/>
      </c>
      <c r="DX281" s="243"/>
      <c r="DY281" s="243"/>
      <c r="DZ281" s="32" t="str">
        <f t="shared" si="440"/>
        <v/>
      </c>
      <c r="EA281" s="243" t="str">
        <f t="shared" si="441"/>
        <v/>
      </c>
      <c r="EB281" s="243" t="str">
        <f>IF($B281="","",IF(DW281="out",-(EA281*$I281*(2*ABS(DZ281)/Air!$D$14)^0.5),(EA281*$I281*(2*ABS(DZ281)/Air!$C$14)^0.5)))</f>
        <v/>
      </c>
      <c r="EC281" s="32" t="str">
        <f t="shared" si="442"/>
        <v/>
      </c>
      <c r="ED281" s="217" t="str">
        <f t="shared" si="396"/>
        <v/>
      </c>
      <c r="EE281" s="31" t="str">
        <f t="shared" si="443"/>
        <v/>
      </c>
      <c r="EF281" s="251" t="str">
        <f>IF($B281="","",$AO281*ABS(EE281)/Air!$M$8)</f>
        <v/>
      </c>
      <c r="EG281" s="31" t="str">
        <f t="shared" si="444"/>
        <v/>
      </c>
      <c r="EH281" s="251" t="str">
        <f>IF($B281="","",$AO281*ABS($AF281-EE281)/Air!$M$8)</f>
        <v/>
      </c>
      <c r="EI281" s="31" t="str">
        <f t="shared" si="445"/>
        <v/>
      </c>
      <c r="EJ281" s="31" t="str">
        <f t="shared" si="446"/>
        <v/>
      </c>
      <c r="EK281" s="32" t="str">
        <f>IF($B281="","",(($AF281-EE281)/ABS($AF281-EE281))*Air!$D$14*EJ281/2*(($AF281-EE281)^2)*$AI281*$C281)</f>
        <v/>
      </c>
      <c r="EL281" s="32" t="str">
        <f>IF($B281="","",(-EE281/ABS(EE281))*Air!$D$14*EG281/8*(EE281^2)*$AM281*$C281)</f>
        <v/>
      </c>
      <c r="EM281" s="32" t="str">
        <f>IF($B281="","",$AK281*$C281*$E281*Air!$D$14*Air!$I$10)</f>
        <v/>
      </c>
      <c r="EN281" s="32" t="str">
        <f t="shared" si="397"/>
        <v/>
      </c>
      <c r="EO281" s="32" t="str">
        <f t="shared" si="447"/>
        <v/>
      </c>
      <c r="EP281" s="32" t="str">
        <f t="shared" si="398"/>
        <v/>
      </c>
      <c r="EQ281" s="254" t="str">
        <f t="shared" si="448"/>
        <v/>
      </c>
      <c r="ER281" s="243"/>
      <c r="ES281" s="243"/>
      <c r="ET281" s="32" t="str">
        <f t="shared" si="449"/>
        <v/>
      </c>
      <c r="EU281" s="243" t="str">
        <f t="shared" si="450"/>
        <v/>
      </c>
      <c r="EV281" s="243" t="str">
        <f>IF($B281="","",IF(EQ281="out",-(EU281*$I281*(2*ABS(ET281)/Air!$D$14)^0.5),(EU281*$I281*(2*ABS(ET281)/Air!$C$14)^0.5)))</f>
        <v/>
      </c>
      <c r="EW281" s="32" t="str">
        <f t="shared" si="451"/>
        <v/>
      </c>
      <c r="EX281" s="259" t="str">
        <f t="shared" si="399"/>
        <v/>
      </c>
    </row>
    <row r="282" spans="1:154" customFormat="1" x14ac:dyDescent="0.2">
      <c r="A282" s="61"/>
      <c r="B282" s="247"/>
      <c r="C282" s="247"/>
      <c r="D282" s="247"/>
      <c r="E282" s="247"/>
      <c r="F282" s="247"/>
      <c r="G282" s="239"/>
      <c r="H282" s="239"/>
      <c r="I282" s="239"/>
      <c r="J282" s="239"/>
      <c r="K282" s="239"/>
      <c r="L282" s="62"/>
      <c r="M282" s="247"/>
      <c r="N282" s="247"/>
      <c r="O282" s="63"/>
      <c r="P282" s="92" t="str">
        <f t="shared" si="363"/>
        <v/>
      </c>
      <c r="Q282" s="93" t="str">
        <f t="shared" si="405"/>
        <v/>
      </c>
      <c r="R282" s="99" t="str">
        <f t="shared" si="364"/>
        <v/>
      </c>
      <c r="S282" s="100" t="str">
        <f t="shared" si="365"/>
        <v/>
      </c>
      <c r="T282" s="95" t="str">
        <f t="shared" si="366"/>
        <v/>
      </c>
      <c r="U282" s="231"/>
      <c r="V282" s="124" t="str">
        <f t="shared" si="367"/>
        <v/>
      </c>
      <c r="W282" s="125" t="str">
        <f t="shared" si="400"/>
        <v/>
      </c>
      <c r="X282" s="126" t="str">
        <f t="shared" si="368"/>
        <v/>
      </c>
      <c r="Y282" s="126" t="str">
        <f>IF($B282="","",VLOOKUP(X282,Depth!$A$4:$B$1004,2,1))</f>
        <v/>
      </c>
      <c r="Z282" s="127" t="str">
        <f t="shared" si="401"/>
        <v/>
      </c>
      <c r="AA282" s="128" t="str">
        <f t="shared" si="402"/>
        <v/>
      </c>
      <c r="AB282" s="129" t="str">
        <f t="shared" si="369"/>
        <v/>
      </c>
      <c r="AC282" s="129" t="str">
        <f t="shared" si="403"/>
        <v/>
      </c>
      <c r="AD282" s="31" t="str">
        <f t="shared" si="370"/>
        <v/>
      </c>
      <c r="AE282" s="128" t="str">
        <f t="shared" si="371"/>
        <v/>
      </c>
      <c r="AF282" s="130" t="str">
        <f t="shared" si="372"/>
        <v/>
      </c>
      <c r="AG282" s="122" t="str">
        <f t="shared" si="373"/>
        <v/>
      </c>
      <c r="AH282" s="131" t="str">
        <f t="shared" si="404"/>
        <v/>
      </c>
      <c r="AI282" s="132" t="str">
        <f t="shared" si="374"/>
        <v/>
      </c>
      <c r="AJ282" s="128"/>
      <c r="AK282" s="159" t="str">
        <f t="shared" si="375"/>
        <v/>
      </c>
      <c r="AL282" s="128" t="str">
        <f t="shared" si="376"/>
        <v/>
      </c>
      <c r="AM282" s="128" t="str">
        <f t="shared" si="377"/>
        <v/>
      </c>
      <c r="AN282" s="128" t="str">
        <f t="shared" si="378"/>
        <v/>
      </c>
      <c r="AO282" s="128" t="str">
        <f t="shared" si="406"/>
        <v/>
      </c>
      <c r="AP282" s="160" t="str">
        <f t="shared" si="379"/>
        <v/>
      </c>
      <c r="AQ282" s="31"/>
      <c r="AR282" s="174" t="str">
        <f>IF($B282="","",Air!$C$17*((J282-K282)/10)^Air!$C$28)</f>
        <v/>
      </c>
      <c r="AS282" s="36" t="str">
        <f>IF($B282="","",IF(E$8=B282,E$7,Air!$C$14/2*AR282^2))</f>
        <v/>
      </c>
      <c r="AT282" s="32" t="str">
        <f t="shared" si="380"/>
        <v/>
      </c>
      <c r="AU282" s="32" t="str">
        <f t="shared" si="381"/>
        <v/>
      </c>
      <c r="AV282" s="32" t="str">
        <f>IF($B282="","",Air!$I$11-AU282*Air!$C$14*Air!$I$10-AS282)</f>
        <v/>
      </c>
      <c r="AW282" s="175" t="str">
        <f t="shared" si="382"/>
        <v/>
      </c>
      <c r="AX282" s="175" t="str">
        <f>IF($B282="","",AW282*Air!$C$14*Air!$I$10)</f>
        <v/>
      </c>
      <c r="AY282" s="176" t="str">
        <f>IF($B282="","",AW282*Air!$D$14*Air!$I$10)</f>
        <v/>
      </c>
      <c r="AZ282" s="62"/>
      <c r="BA282" s="250" t="str">
        <f t="shared" si="407"/>
        <v/>
      </c>
      <c r="BB282" s="128" t="str">
        <f t="shared" si="383"/>
        <v/>
      </c>
      <c r="BC282" s="31" t="str">
        <f t="shared" si="384"/>
        <v/>
      </c>
      <c r="BD282" s="251" t="str">
        <f>IF($B282="","",$AO282*ABS(BC282)/Air!$M$8)</f>
        <v/>
      </c>
      <c r="BE282" s="31" t="str">
        <f t="shared" si="408"/>
        <v/>
      </c>
      <c r="BF282" s="251" t="str">
        <f>IF($B282="","",$AO282*ABS($AF282-BC282)/Air!$M$8)</f>
        <v/>
      </c>
      <c r="BG282" s="31" t="str">
        <f t="shared" si="409"/>
        <v/>
      </c>
      <c r="BH282" s="252" t="str">
        <f t="shared" si="410"/>
        <v/>
      </c>
      <c r="BI282" s="32" t="str">
        <f>IF($B282="","",(($AF282-BC282)/ABS($AF282-BC282))*Air!$D$14*BH282/2*(($AF282-BC282)^2)*$AI282*$C282)</f>
        <v/>
      </c>
      <c r="BJ282" s="32" t="str">
        <f>IF($B282="","",(-BC282/ABS(BC282))*Air!$D$14*BE282/8*(BC282^2)*$AM282*$C282)</f>
        <v/>
      </c>
      <c r="BK282" s="32" t="str">
        <f>IF($B282="","",$AK282*$C282*$E282*Air!$D$14*Air!$I$10)</f>
        <v/>
      </c>
      <c r="BL282" s="32" t="str">
        <f t="shared" si="385"/>
        <v/>
      </c>
      <c r="BM282" s="32" t="str">
        <f t="shared" si="411"/>
        <v/>
      </c>
      <c r="BN282" s="32" t="str">
        <f t="shared" si="386"/>
        <v/>
      </c>
      <c r="BO282" s="254" t="str">
        <f t="shared" si="412"/>
        <v/>
      </c>
      <c r="BP282" s="243"/>
      <c r="BQ282" s="243"/>
      <c r="BR282" s="32" t="str">
        <f t="shared" si="413"/>
        <v/>
      </c>
      <c r="BS282" s="243" t="str">
        <f t="shared" si="414"/>
        <v/>
      </c>
      <c r="BT282" s="243" t="str">
        <f>IF($B282="","",IF(BO282="out",-(BS282*$I282*(2*ABS(BR282)/Air!$D$14)^0.5),(BS282*$I282*(2*ABS(BR282)/Air!$C$14)^0.5)))</f>
        <v/>
      </c>
      <c r="BU282" s="32" t="str">
        <f t="shared" si="415"/>
        <v/>
      </c>
      <c r="BV282" s="217" t="str">
        <f t="shared" si="387"/>
        <v/>
      </c>
      <c r="BW282" s="31" t="str">
        <f t="shared" si="416"/>
        <v/>
      </c>
      <c r="BX282" s="251" t="str">
        <f>IF($B282="","",$AO282*ABS(BW282)/Air!$M$8)</f>
        <v/>
      </c>
      <c r="BY282" s="31" t="str">
        <f t="shared" si="417"/>
        <v/>
      </c>
      <c r="BZ282" s="251" t="str">
        <f>IF($B282="","",$AO282*ABS($AF282-BW282)/Air!$M$8)</f>
        <v/>
      </c>
      <c r="CA282" s="31" t="str">
        <f t="shared" si="418"/>
        <v/>
      </c>
      <c r="CB282" s="31" t="str">
        <f t="shared" si="419"/>
        <v/>
      </c>
      <c r="CC282" s="32" t="str">
        <f>IF($B282="","",(($AF282-BW282)/ABS($AF282-BW282))*Air!$D$14*CB282/2*(($AF282-BW282)^2)*$AI282*$C282)</f>
        <v/>
      </c>
      <c r="CD282" s="32" t="str">
        <f>IF($B282="","",(-BW282/ABS(BW282))*Air!$D$14*BY282/8*(BW282^2)*$AM282*$C282)</f>
        <v/>
      </c>
      <c r="CE282" s="32" t="str">
        <f>IF($B282="","",$AK282*$C282*$E282*Air!$D$14*Air!$I$10)</f>
        <v/>
      </c>
      <c r="CF282" s="32" t="str">
        <f t="shared" si="388"/>
        <v/>
      </c>
      <c r="CG282" s="32" t="str">
        <f t="shared" si="420"/>
        <v/>
      </c>
      <c r="CH282" s="32" t="str">
        <f t="shared" si="389"/>
        <v/>
      </c>
      <c r="CI282" s="254" t="str">
        <f t="shared" si="421"/>
        <v/>
      </c>
      <c r="CJ282" s="243"/>
      <c r="CK282" s="243"/>
      <c r="CL282" s="32" t="str">
        <f t="shared" si="422"/>
        <v/>
      </c>
      <c r="CM282" s="243" t="str">
        <f t="shared" si="423"/>
        <v/>
      </c>
      <c r="CN282" s="243" t="str">
        <f>IF($B282="","",IF(CI282="out",-(CM282*$I282*(2*ABS(CL282)/Air!$D$14)^0.5),(CM282*$I282*(2*ABS(CL282)/Air!$C$14)^0.5)))</f>
        <v/>
      </c>
      <c r="CO282" s="32" t="str">
        <f t="shared" si="424"/>
        <v/>
      </c>
      <c r="CP282" s="217" t="str">
        <f t="shared" si="390"/>
        <v/>
      </c>
      <c r="CQ282" s="31" t="str">
        <f t="shared" si="425"/>
        <v/>
      </c>
      <c r="CR282" s="251" t="str">
        <f>IF($B282="","",$AO282*ABS(CQ282)/Air!$M$8)</f>
        <v/>
      </c>
      <c r="CS282" s="31" t="str">
        <f t="shared" si="426"/>
        <v/>
      </c>
      <c r="CT282" s="251" t="str">
        <f>IF($B282="","",$AO282*ABS($AF282-CQ282)/Air!$M$8)</f>
        <v/>
      </c>
      <c r="CU282" s="31" t="str">
        <f t="shared" si="427"/>
        <v/>
      </c>
      <c r="CV282" s="31" t="str">
        <f t="shared" si="428"/>
        <v/>
      </c>
      <c r="CW282" s="32" t="str">
        <f>IF($B282="","",(($AF282-CQ282)/ABS($AF282-CQ282))*Air!$D$14*CV282/2*(($AF282-CQ282)^2)*$AI282*$C282)</f>
        <v/>
      </c>
      <c r="CX282" s="32" t="str">
        <f>IF($B282="","",(-CQ282/ABS(CQ282))*Air!$D$14*CS282/8*(CQ282^2)*$AM282*$C282)</f>
        <v/>
      </c>
      <c r="CY282" s="32" t="str">
        <f>IF($B282="","",$AK282*$C282*$E282*Air!$D$14*Air!$I$10)</f>
        <v/>
      </c>
      <c r="CZ282" s="32" t="str">
        <f t="shared" si="391"/>
        <v/>
      </c>
      <c r="DA282" s="32" t="str">
        <f t="shared" si="429"/>
        <v/>
      </c>
      <c r="DB282" s="32" t="str">
        <f t="shared" si="392"/>
        <v/>
      </c>
      <c r="DC282" s="254" t="str">
        <f t="shared" si="430"/>
        <v/>
      </c>
      <c r="DD282" s="243"/>
      <c r="DE282" s="243"/>
      <c r="DF282" s="32" t="str">
        <f t="shared" si="431"/>
        <v/>
      </c>
      <c r="DG282" s="243" t="str">
        <f t="shared" si="432"/>
        <v/>
      </c>
      <c r="DH282" s="243" t="str">
        <f>IF($B282="","",IF(DC282="out",-(DG282*$I282*(2*ABS(DF282)/Air!$D$14)^0.5),(DG282*$I282*(2*ABS(DF282)/Air!$C$14)^0.5)))</f>
        <v/>
      </c>
      <c r="DI282" s="32" t="str">
        <f t="shared" si="433"/>
        <v/>
      </c>
      <c r="DJ282" s="217" t="str">
        <f t="shared" si="393"/>
        <v/>
      </c>
      <c r="DK282" s="31" t="str">
        <f t="shared" si="434"/>
        <v/>
      </c>
      <c r="DL282" s="251" t="str">
        <f>IF($B282="","",$AO282*ABS(DK282)/Air!$M$8)</f>
        <v/>
      </c>
      <c r="DM282" s="31" t="str">
        <f t="shared" si="435"/>
        <v/>
      </c>
      <c r="DN282" s="251" t="str">
        <f>IF($B282="","",$AO282*ABS($AF282-DK282)/Air!$M$8)</f>
        <v/>
      </c>
      <c r="DO282" s="31" t="str">
        <f t="shared" si="436"/>
        <v/>
      </c>
      <c r="DP282" s="31" t="str">
        <f t="shared" si="437"/>
        <v/>
      </c>
      <c r="DQ282" s="32" t="str">
        <f>IF($B282="","",(($AF282-DK282)/ABS($AF282-DK282))*Air!$D$14*DP282/2*(($AF282-DK282)^2)*$AI282*$C282)</f>
        <v/>
      </c>
      <c r="DR282" s="32" t="str">
        <f>IF($B282="","",(-DK282/ABS(DK282))*Air!$D$14*DM282/8*(DK282^2)*$AM282*$C282)</f>
        <v/>
      </c>
      <c r="DS282" s="32" t="str">
        <f>IF($B282="","",$AK282*$C282*$E282*Air!$D$14*Air!$I$10)</f>
        <v/>
      </c>
      <c r="DT282" s="32" t="str">
        <f t="shared" si="394"/>
        <v/>
      </c>
      <c r="DU282" s="32" t="str">
        <f t="shared" si="438"/>
        <v/>
      </c>
      <c r="DV282" s="32" t="str">
        <f t="shared" si="395"/>
        <v/>
      </c>
      <c r="DW282" s="254" t="str">
        <f t="shared" si="439"/>
        <v/>
      </c>
      <c r="DX282" s="243"/>
      <c r="DY282" s="243"/>
      <c r="DZ282" s="32" t="str">
        <f t="shared" si="440"/>
        <v/>
      </c>
      <c r="EA282" s="243" t="str">
        <f t="shared" si="441"/>
        <v/>
      </c>
      <c r="EB282" s="243" t="str">
        <f>IF($B282="","",IF(DW282="out",-(EA282*$I282*(2*ABS(DZ282)/Air!$D$14)^0.5),(EA282*$I282*(2*ABS(DZ282)/Air!$C$14)^0.5)))</f>
        <v/>
      </c>
      <c r="EC282" s="32" t="str">
        <f t="shared" si="442"/>
        <v/>
      </c>
      <c r="ED282" s="217" t="str">
        <f t="shared" si="396"/>
        <v/>
      </c>
      <c r="EE282" s="31" t="str">
        <f t="shared" si="443"/>
        <v/>
      </c>
      <c r="EF282" s="251" t="str">
        <f>IF($B282="","",$AO282*ABS(EE282)/Air!$M$8)</f>
        <v/>
      </c>
      <c r="EG282" s="31" t="str">
        <f t="shared" si="444"/>
        <v/>
      </c>
      <c r="EH282" s="251" t="str">
        <f>IF($B282="","",$AO282*ABS($AF282-EE282)/Air!$M$8)</f>
        <v/>
      </c>
      <c r="EI282" s="31" t="str">
        <f t="shared" si="445"/>
        <v/>
      </c>
      <c r="EJ282" s="31" t="str">
        <f t="shared" si="446"/>
        <v/>
      </c>
      <c r="EK282" s="32" t="str">
        <f>IF($B282="","",(($AF282-EE282)/ABS($AF282-EE282))*Air!$D$14*EJ282/2*(($AF282-EE282)^2)*$AI282*$C282)</f>
        <v/>
      </c>
      <c r="EL282" s="32" t="str">
        <f>IF($B282="","",(-EE282/ABS(EE282))*Air!$D$14*EG282/8*(EE282^2)*$AM282*$C282)</f>
        <v/>
      </c>
      <c r="EM282" s="32" t="str">
        <f>IF($B282="","",$AK282*$C282*$E282*Air!$D$14*Air!$I$10)</f>
        <v/>
      </c>
      <c r="EN282" s="32" t="str">
        <f t="shared" si="397"/>
        <v/>
      </c>
      <c r="EO282" s="32" t="str">
        <f t="shared" si="447"/>
        <v/>
      </c>
      <c r="EP282" s="32" t="str">
        <f t="shared" si="398"/>
        <v/>
      </c>
      <c r="EQ282" s="254" t="str">
        <f t="shared" si="448"/>
        <v/>
      </c>
      <c r="ER282" s="243"/>
      <c r="ES282" s="243"/>
      <c r="ET282" s="32" t="str">
        <f t="shared" si="449"/>
        <v/>
      </c>
      <c r="EU282" s="243" t="str">
        <f t="shared" si="450"/>
        <v/>
      </c>
      <c r="EV282" s="243" t="str">
        <f>IF($B282="","",IF(EQ282="out",-(EU282*$I282*(2*ABS(ET282)/Air!$D$14)^0.5),(EU282*$I282*(2*ABS(ET282)/Air!$C$14)^0.5)))</f>
        <v/>
      </c>
      <c r="EW282" s="32" t="str">
        <f t="shared" si="451"/>
        <v/>
      </c>
      <c r="EX282" s="259" t="str">
        <f t="shared" si="399"/>
        <v/>
      </c>
    </row>
    <row r="283" spans="1:154" customFormat="1" x14ac:dyDescent="0.2">
      <c r="A283" s="61"/>
      <c r="B283" s="247"/>
      <c r="C283" s="247"/>
      <c r="D283" s="247"/>
      <c r="E283" s="247"/>
      <c r="F283" s="247"/>
      <c r="G283" s="239"/>
      <c r="H283" s="239"/>
      <c r="I283" s="239"/>
      <c r="J283" s="239"/>
      <c r="K283" s="239"/>
      <c r="L283" s="62"/>
      <c r="M283" s="247"/>
      <c r="N283" s="247"/>
      <c r="O283" s="63"/>
      <c r="P283" s="92" t="str">
        <f t="shared" ref="P283:P346" si="452">IF($B283="","",EP283)</f>
        <v/>
      </c>
      <c r="Q283" s="93" t="str">
        <f t="shared" si="405"/>
        <v/>
      </c>
      <c r="R283" s="99" t="str">
        <f t="shared" ref="R283:R346" si="453">IF($B283="","",EX283*1000)</f>
        <v/>
      </c>
      <c r="S283" s="100" t="str">
        <f t="shared" ref="S283:S346" si="454">IF($B283="","",EE283)</f>
        <v/>
      </c>
      <c r="T283" s="95" t="str">
        <f t="shared" ref="T283:T346" si="455">IF($B283="","",EW283)</f>
        <v/>
      </c>
      <c r="U283" s="231"/>
      <c r="V283" s="124" t="str">
        <f t="shared" ref="V283:V346" si="456">IF($B283="","",V282+N283)</f>
        <v/>
      </c>
      <c r="W283" s="125" t="str">
        <f t="shared" si="400"/>
        <v/>
      </c>
      <c r="X283" s="126" t="str">
        <f t="shared" ref="X283:X346" si="457">IF($B283="","",V283/W283)</f>
        <v/>
      </c>
      <c r="Y283" s="126" t="str">
        <f>IF($B283="","",VLOOKUP(X283,Depth!$A$4:$B$1004,2,1))</f>
        <v/>
      </c>
      <c r="Z283" s="127" t="str">
        <f t="shared" si="401"/>
        <v/>
      </c>
      <c r="AA283" s="128" t="str">
        <f t="shared" si="402"/>
        <v/>
      </c>
      <c r="AB283" s="129" t="str">
        <f t="shared" ref="AB283:AB346" si="458">IF($B283="","",ACOS((($D283/2)-Z283)/($D283/2)))</f>
        <v/>
      </c>
      <c r="AC283" s="129" t="str">
        <f t="shared" si="403"/>
        <v/>
      </c>
      <c r="AD283" s="31" t="str">
        <f t="shared" ref="AD283:AD346" si="459">IF($B283="","",AC283-($D283/2)*SIN(AB283)*(($D283/2)-Z283))</f>
        <v/>
      </c>
      <c r="AE283" s="128" t="str">
        <f t="shared" ref="AE283:AE346" si="460">IF($B283="","",AB283/PI()*PI()*$D283)</f>
        <v/>
      </c>
      <c r="AF283" s="130" t="str">
        <f t="shared" ref="AF283:AF346" si="461">IF($B283="","",(AD283/AE283)^(2/3)/$F283*($E283^0.5))</f>
        <v/>
      </c>
      <c r="AG283" s="122" t="str">
        <f t="shared" ref="AG283:AG346" si="462">IF($B283="","",AD283*AF283)</f>
        <v/>
      </c>
      <c r="AH283" s="131" t="str">
        <f t="shared" si="404"/>
        <v/>
      </c>
      <c r="AI283" s="132" t="str">
        <f t="shared" ref="AI283:AI346" si="463">IF($B283="","",2*(D283/2)*SIN(AB283))</f>
        <v/>
      </c>
      <c r="AJ283" s="128"/>
      <c r="AK283" s="159" t="str">
        <f t="shared" ref="AK283:AK346" si="464">IF($B283="","",PI()*(D283^2)/4-AD283)</f>
        <v/>
      </c>
      <c r="AL283" s="128" t="str">
        <f t="shared" ref="AL283:AL346" si="465">IF(AND(NOT(AK283=""),AK284=""),AK283,"")</f>
        <v/>
      </c>
      <c r="AM283" s="128" t="str">
        <f t="shared" ref="AM283:AM346" si="466">IF($B283="","",PI()*D283-AE283)</f>
        <v/>
      </c>
      <c r="AN283" s="128" t="str">
        <f t="shared" ref="AN283:AN346" si="467">IF($B283="","",AK283/(AM283+AI283))</f>
        <v/>
      </c>
      <c r="AO283" s="128" t="str">
        <f t="shared" si="406"/>
        <v/>
      </c>
      <c r="AP283" s="160" t="str">
        <f t="shared" ref="AP283:AP346" si="468">IF($B283="","",G283/AO283)</f>
        <v/>
      </c>
      <c r="AQ283" s="31"/>
      <c r="AR283" s="174" t="str">
        <f>IF($B283="","",Air!$C$17*((J283-K283)/10)^Air!$C$28)</f>
        <v/>
      </c>
      <c r="AS283" s="36" t="str">
        <f>IF($B283="","",IF(E$8=B283,E$7,Air!$C$14/2*AR283^2))</f>
        <v/>
      </c>
      <c r="AT283" s="32" t="str">
        <f t="shared" ref="AT283:AT346" si="469">IF($B283="","",M283+Z283)</f>
        <v/>
      </c>
      <c r="AU283" s="32" t="str">
        <f t="shared" ref="AU283:AU346" si="470">IF($B283="","",J283)</f>
        <v/>
      </c>
      <c r="AV283" s="32" t="str">
        <f>IF($B283="","",Air!$I$11-AU283*Air!$C$14*Air!$I$10-AS283)</f>
        <v/>
      </c>
      <c r="AW283" s="175" t="str">
        <f t="shared" ref="AW283:AW346" si="471">IF($B283="","",AU283-AT283)</f>
        <v/>
      </c>
      <c r="AX283" s="175" t="str">
        <f>IF($B283="","",AW283*Air!$C$14*Air!$I$10)</f>
        <v/>
      </c>
      <c r="AY283" s="176" t="str">
        <f>IF($B283="","",AW283*Air!$D$14*Air!$I$10)</f>
        <v/>
      </c>
      <c r="AZ283" s="62"/>
      <c r="BA283" s="250" t="str">
        <f t="shared" si="407"/>
        <v/>
      </c>
      <c r="BB283" s="128" t="str">
        <f t="shared" ref="BB283:BB346" si="472">IF(AND(NOT(B283=""),B284=""),-$BT$14,"")</f>
        <v/>
      </c>
      <c r="BC283" s="31" t="str">
        <f t="shared" ref="BC283:BC346" si="473">IF($B283="","",BA283/$AK283)</f>
        <v/>
      </c>
      <c r="BD283" s="251" t="str">
        <f>IF($B283="","",$AO283*ABS(BC283)/Air!$M$8)</f>
        <v/>
      </c>
      <c r="BE283" s="31" t="str">
        <f t="shared" si="408"/>
        <v/>
      </c>
      <c r="BF283" s="251" t="str">
        <f>IF($B283="","",$AO283*ABS($AF283-BC283)/Air!$M$8)</f>
        <v/>
      </c>
      <c r="BG283" s="31" t="str">
        <f t="shared" si="409"/>
        <v/>
      </c>
      <c r="BH283" s="252" t="str">
        <f t="shared" si="410"/>
        <v/>
      </c>
      <c r="BI283" s="32" t="str">
        <f>IF($B283="","",(($AF283-BC283)/ABS($AF283-BC283))*Air!$D$14*BH283/2*(($AF283-BC283)^2)*$AI283*$C283)</f>
        <v/>
      </c>
      <c r="BJ283" s="32" t="str">
        <f>IF($B283="","",(-BC283/ABS(BC283))*Air!$D$14*BE283/8*(BC283^2)*$AM283*$C283)</f>
        <v/>
      </c>
      <c r="BK283" s="32" t="str">
        <f>IF($B283="","",$AK283*$C283*$E283*Air!$D$14*Air!$I$10)</f>
        <v/>
      </c>
      <c r="BL283" s="32" t="str">
        <f t="shared" ref="BL283:BL346" si="474">IF($B283="","",BI283+BJ283+BK283)</f>
        <v/>
      </c>
      <c r="BM283" s="32" t="str">
        <f t="shared" si="411"/>
        <v/>
      </c>
      <c r="BN283" s="32" t="str">
        <f t="shared" ref="BN283:BN346" si="475">IF($B283="","",BN282+BM282)</f>
        <v/>
      </c>
      <c r="BO283" s="254" t="str">
        <f t="shared" si="412"/>
        <v/>
      </c>
      <c r="BP283" s="243"/>
      <c r="BQ283" s="243"/>
      <c r="BR283" s="32" t="str">
        <f t="shared" si="413"/>
        <v/>
      </c>
      <c r="BS283" s="243" t="str">
        <f t="shared" si="414"/>
        <v/>
      </c>
      <c r="BT283" s="243" t="str">
        <f>IF($B283="","",IF(BO283="out",-(BS283*$I283*(2*ABS(BR283)/Air!$D$14)^0.5),(BS283*$I283*(2*ABS(BR283)/Air!$C$14)^0.5)))</f>
        <v/>
      </c>
      <c r="BU283" s="32" t="str">
        <f t="shared" si="415"/>
        <v/>
      </c>
      <c r="BV283" s="217" t="str">
        <f t="shared" ref="BV283:BV346" si="476">IF($B283="","",BV282+BT283)</f>
        <v/>
      </c>
      <c r="BW283" s="31" t="str">
        <f t="shared" si="416"/>
        <v/>
      </c>
      <c r="BX283" s="251" t="str">
        <f>IF($B283="","",$AO283*ABS(BW283)/Air!$M$8)</f>
        <v/>
      </c>
      <c r="BY283" s="31" t="str">
        <f t="shared" si="417"/>
        <v/>
      </c>
      <c r="BZ283" s="251" t="str">
        <f>IF($B283="","",$AO283*ABS($AF283-BW283)/Air!$M$8)</f>
        <v/>
      </c>
      <c r="CA283" s="31" t="str">
        <f t="shared" si="418"/>
        <v/>
      </c>
      <c r="CB283" s="31" t="str">
        <f t="shared" si="419"/>
        <v/>
      </c>
      <c r="CC283" s="32" t="str">
        <f>IF($B283="","",(($AF283-BW283)/ABS($AF283-BW283))*Air!$D$14*CB283/2*(($AF283-BW283)^2)*$AI283*$C283)</f>
        <v/>
      </c>
      <c r="CD283" s="32" t="str">
        <f>IF($B283="","",(-BW283/ABS(BW283))*Air!$D$14*BY283/8*(BW283^2)*$AM283*$C283)</f>
        <v/>
      </c>
      <c r="CE283" s="32" t="str">
        <f>IF($B283="","",$AK283*$C283*$E283*Air!$D$14*Air!$I$10)</f>
        <v/>
      </c>
      <c r="CF283" s="32" t="str">
        <f t="shared" ref="CF283:CF346" si="477">IF($B283="","",CC283+CD283+CE283)</f>
        <v/>
      </c>
      <c r="CG283" s="32" t="str">
        <f t="shared" si="420"/>
        <v/>
      </c>
      <c r="CH283" s="32" t="str">
        <f t="shared" ref="CH283:CH346" si="478">IF($B283="","",CH282+CG282)</f>
        <v/>
      </c>
      <c r="CI283" s="254" t="str">
        <f t="shared" si="421"/>
        <v/>
      </c>
      <c r="CJ283" s="243"/>
      <c r="CK283" s="243"/>
      <c r="CL283" s="32" t="str">
        <f t="shared" si="422"/>
        <v/>
      </c>
      <c r="CM283" s="243" t="str">
        <f t="shared" si="423"/>
        <v/>
      </c>
      <c r="CN283" s="243" t="str">
        <f>IF($B283="","",IF(CI283="out",-(CM283*$I283*(2*ABS(CL283)/Air!$D$14)^0.5),(CM283*$I283*(2*ABS(CL283)/Air!$C$14)^0.5)))</f>
        <v/>
      </c>
      <c r="CO283" s="32" t="str">
        <f t="shared" si="424"/>
        <v/>
      </c>
      <c r="CP283" s="217" t="str">
        <f t="shared" ref="CP283:CP346" si="479">IF($B283="","",CP282+CN283)</f>
        <v/>
      </c>
      <c r="CQ283" s="31" t="str">
        <f t="shared" si="425"/>
        <v/>
      </c>
      <c r="CR283" s="251" t="str">
        <f>IF($B283="","",$AO283*ABS(CQ283)/Air!$M$8)</f>
        <v/>
      </c>
      <c r="CS283" s="31" t="str">
        <f t="shared" si="426"/>
        <v/>
      </c>
      <c r="CT283" s="251" t="str">
        <f>IF($B283="","",$AO283*ABS($AF283-CQ283)/Air!$M$8)</f>
        <v/>
      </c>
      <c r="CU283" s="31" t="str">
        <f t="shared" si="427"/>
        <v/>
      </c>
      <c r="CV283" s="31" t="str">
        <f t="shared" si="428"/>
        <v/>
      </c>
      <c r="CW283" s="32" t="str">
        <f>IF($B283="","",(($AF283-CQ283)/ABS($AF283-CQ283))*Air!$D$14*CV283/2*(($AF283-CQ283)^2)*$AI283*$C283)</f>
        <v/>
      </c>
      <c r="CX283" s="32" t="str">
        <f>IF($B283="","",(-CQ283/ABS(CQ283))*Air!$D$14*CS283/8*(CQ283^2)*$AM283*$C283)</f>
        <v/>
      </c>
      <c r="CY283" s="32" t="str">
        <f>IF($B283="","",$AK283*$C283*$E283*Air!$D$14*Air!$I$10)</f>
        <v/>
      </c>
      <c r="CZ283" s="32" t="str">
        <f t="shared" ref="CZ283:CZ346" si="480">IF($B283="","",CW283+CX283+CY283)</f>
        <v/>
      </c>
      <c r="DA283" s="32" t="str">
        <f t="shared" si="429"/>
        <v/>
      </c>
      <c r="DB283" s="32" t="str">
        <f t="shared" ref="DB283:DB346" si="481">IF($B283="","",DB282+DA282)</f>
        <v/>
      </c>
      <c r="DC283" s="254" t="str">
        <f t="shared" si="430"/>
        <v/>
      </c>
      <c r="DD283" s="243"/>
      <c r="DE283" s="243"/>
      <c r="DF283" s="32" t="str">
        <f t="shared" si="431"/>
        <v/>
      </c>
      <c r="DG283" s="243" t="str">
        <f t="shared" si="432"/>
        <v/>
      </c>
      <c r="DH283" s="243" t="str">
        <f>IF($B283="","",IF(DC283="out",-(DG283*$I283*(2*ABS(DF283)/Air!$D$14)^0.5),(DG283*$I283*(2*ABS(DF283)/Air!$C$14)^0.5)))</f>
        <v/>
      </c>
      <c r="DI283" s="32" t="str">
        <f t="shared" si="433"/>
        <v/>
      </c>
      <c r="DJ283" s="217" t="str">
        <f t="shared" ref="DJ283:DJ346" si="482">IF($B283="","",DJ282+DH283)</f>
        <v/>
      </c>
      <c r="DK283" s="31" t="str">
        <f t="shared" si="434"/>
        <v/>
      </c>
      <c r="DL283" s="251" t="str">
        <f>IF($B283="","",$AO283*ABS(DK283)/Air!$M$8)</f>
        <v/>
      </c>
      <c r="DM283" s="31" t="str">
        <f t="shared" si="435"/>
        <v/>
      </c>
      <c r="DN283" s="251" t="str">
        <f>IF($B283="","",$AO283*ABS($AF283-DK283)/Air!$M$8)</f>
        <v/>
      </c>
      <c r="DO283" s="31" t="str">
        <f t="shared" si="436"/>
        <v/>
      </c>
      <c r="DP283" s="31" t="str">
        <f t="shared" si="437"/>
        <v/>
      </c>
      <c r="DQ283" s="32" t="str">
        <f>IF($B283="","",(($AF283-DK283)/ABS($AF283-DK283))*Air!$D$14*DP283/2*(($AF283-DK283)^2)*$AI283*$C283)</f>
        <v/>
      </c>
      <c r="DR283" s="32" t="str">
        <f>IF($B283="","",(-DK283/ABS(DK283))*Air!$D$14*DM283/8*(DK283^2)*$AM283*$C283)</f>
        <v/>
      </c>
      <c r="DS283" s="32" t="str">
        <f>IF($B283="","",$AK283*$C283*$E283*Air!$D$14*Air!$I$10)</f>
        <v/>
      </c>
      <c r="DT283" s="32" t="str">
        <f t="shared" ref="DT283:DT346" si="483">IF($B283="","",DQ283+DR283+DS283)</f>
        <v/>
      </c>
      <c r="DU283" s="32" t="str">
        <f t="shared" si="438"/>
        <v/>
      </c>
      <c r="DV283" s="32" t="str">
        <f t="shared" ref="DV283:DV346" si="484">IF($B283="","",DV282+DU282)</f>
        <v/>
      </c>
      <c r="DW283" s="254" t="str">
        <f t="shared" si="439"/>
        <v/>
      </c>
      <c r="DX283" s="243"/>
      <c r="DY283" s="243"/>
      <c r="DZ283" s="32" t="str">
        <f t="shared" si="440"/>
        <v/>
      </c>
      <c r="EA283" s="243" t="str">
        <f t="shared" si="441"/>
        <v/>
      </c>
      <c r="EB283" s="243" t="str">
        <f>IF($B283="","",IF(DW283="out",-(EA283*$I283*(2*ABS(DZ283)/Air!$D$14)^0.5),(EA283*$I283*(2*ABS(DZ283)/Air!$C$14)^0.5)))</f>
        <v/>
      </c>
      <c r="EC283" s="32" t="str">
        <f t="shared" si="442"/>
        <v/>
      </c>
      <c r="ED283" s="217" t="str">
        <f t="shared" ref="ED283:ED346" si="485">IF($B283="","",ED282+EB283)</f>
        <v/>
      </c>
      <c r="EE283" s="31" t="str">
        <f t="shared" si="443"/>
        <v/>
      </c>
      <c r="EF283" s="251" t="str">
        <f>IF($B283="","",$AO283*ABS(EE283)/Air!$M$8)</f>
        <v/>
      </c>
      <c r="EG283" s="31" t="str">
        <f t="shared" si="444"/>
        <v/>
      </c>
      <c r="EH283" s="251" t="str">
        <f>IF($B283="","",$AO283*ABS($AF283-EE283)/Air!$M$8)</f>
        <v/>
      </c>
      <c r="EI283" s="31" t="str">
        <f t="shared" si="445"/>
        <v/>
      </c>
      <c r="EJ283" s="31" t="str">
        <f t="shared" si="446"/>
        <v/>
      </c>
      <c r="EK283" s="32" t="str">
        <f>IF($B283="","",(($AF283-EE283)/ABS($AF283-EE283))*Air!$D$14*EJ283/2*(($AF283-EE283)^2)*$AI283*$C283)</f>
        <v/>
      </c>
      <c r="EL283" s="32" t="str">
        <f>IF($B283="","",(-EE283/ABS(EE283))*Air!$D$14*EG283/8*(EE283^2)*$AM283*$C283)</f>
        <v/>
      </c>
      <c r="EM283" s="32" t="str">
        <f>IF($B283="","",$AK283*$C283*$E283*Air!$D$14*Air!$I$10)</f>
        <v/>
      </c>
      <c r="EN283" s="32" t="str">
        <f t="shared" ref="EN283:EN346" si="486">IF($B283="","",EK283+EL283+EM283)</f>
        <v/>
      </c>
      <c r="EO283" s="32" t="str">
        <f t="shared" si="447"/>
        <v/>
      </c>
      <c r="EP283" s="32" t="str">
        <f t="shared" ref="EP283:EP346" si="487">IF($B283="","",EP282+EO282)</f>
        <v/>
      </c>
      <c r="EQ283" s="254" t="str">
        <f t="shared" si="448"/>
        <v/>
      </c>
      <c r="ER283" s="243"/>
      <c r="ES283" s="243"/>
      <c r="ET283" s="32" t="str">
        <f t="shared" si="449"/>
        <v/>
      </c>
      <c r="EU283" s="243" t="str">
        <f t="shared" si="450"/>
        <v/>
      </c>
      <c r="EV283" s="243" t="str">
        <f>IF($B283="","",IF(EQ283="out",-(EU283*$I283*(2*ABS(ET283)/Air!$D$14)^0.5),(EU283*$I283*(2*ABS(ET283)/Air!$C$14)^0.5)))</f>
        <v/>
      </c>
      <c r="EW283" s="32" t="str">
        <f t="shared" si="451"/>
        <v/>
      </c>
      <c r="EX283" s="259" t="str">
        <f t="shared" ref="EX283:EX346" si="488">IF($B283="","",EX282+EV283)</f>
        <v/>
      </c>
    </row>
    <row r="284" spans="1:154" customFormat="1" x14ac:dyDescent="0.2">
      <c r="A284" s="61"/>
      <c r="B284" s="247"/>
      <c r="C284" s="247"/>
      <c r="D284" s="247"/>
      <c r="E284" s="247"/>
      <c r="F284" s="247"/>
      <c r="G284" s="239"/>
      <c r="H284" s="239"/>
      <c r="I284" s="239"/>
      <c r="J284" s="239"/>
      <c r="K284" s="239"/>
      <c r="L284" s="62"/>
      <c r="M284" s="247"/>
      <c r="N284" s="247"/>
      <c r="O284" s="63"/>
      <c r="P284" s="92" t="str">
        <f t="shared" si="452"/>
        <v/>
      </c>
      <c r="Q284" s="93" t="str">
        <f t="shared" si="405"/>
        <v/>
      </c>
      <c r="R284" s="99" t="str">
        <f t="shared" si="453"/>
        <v/>
      </c>
      <c r="S284" s="100" t="str">
        <f t="shared" si="454"/>
        <v/>
      </c>
      <c r="T284" s="95" t="str">
        <f t="shared" si="455"/>
        <v/>
      </c>
      <c r="U284" s="231"/>
      <c r="V284" s="124" t="str">
        <f t="shared" si="456"/>
        <v/>
      </c>
      <c r="W284" s="125" t="str">
        <f t="shared" si="400"/>
        <v/>
      </c>
      <c r="X284" s="126" t="str">
        <f t="shared" si="457"/>
        <v/>
      </c>
      <c r="Y284" s="126" t="str">
        <f>IF($B284="","",VLOOKUP(X284,Depth!$A$4:$B$1004,2,1))</f>
        <v/>
      </c>
      <c r="Z284" s="127" t="str">
        <f t="shared" si="401"/>
        <v/>
      </c>
      <c r="AA284" s="128" t="str">
        <f t="shared" si="402"/>
        <v/>
      </c>
      <c r="AB284" s="129" t="str">
        <f t="shared" si="458"/>
        <v/>
      </c>
      <c r="AC284" s="129" t="str">
        <f t="shared" si="403"/>
        <v/>
      </c>
      <c r="AD284" s="31" t="str">
        <f t="shared" si="459"/>
        <v/>
      </c>
      <c r="AE284" s="128" t="str">
        <f t="shared" si="460"/>
        <v/>
      </c>
      <c r="AF284" s="130" t="str">
        <f t="shared" si="461"/>
        <v/>
      </c>
      <c r="AG284" s="122" t="str">
        <f t="shared" si="462"/>
        <v/>
      </c>
      <c r="AH284" s="131" t="str">
        <f t="shared" si="404"/>
        <v/>
      </c>
      <c r="AI284" s="132" t="str">
        <f t="shared" si="463"/>
        <v/>
      </c>
      <c r="AJ284" s="128"/>
      <c r="AK284" s="159" t="str">
        <f t="shared" si="464"/>
        <v/>
      </c>
      <c r="AL284" s="128" t="str">
        <f t="shared" si="465"/>
        <v/>
      </c>
      <c r="AM284" s="128" t="str">
        <f t="shared" si="466"/>
        <v/>
      </c>
      <c r="AN284" s="128" t="str">
        <f t="shared" si="467"/>
        <v/>
      </c>
      <c r="AO284" s="128" t="str">
        <f t="shared" si="406"/>
        <v/>
      </c>
      <c r="AP284" s="160" t="str">
        <f t="shared" si="468"/>
        <v/>
      </c>
      <c r="AQ284" s="31"/>
      <c r="AR284" s="174" t="str">
        <f>IF($B284="","",Air!$C$17*((J284-K284)/10)^Air!$C$28)</f>
        <v/>
      </c>
      <c r="AS284" s="36" t="str">
        <f>IF($B284="","",IF(E$8=B284,E$7,Air!$C$14/2*AR284^2))</f>
        <v/>
      </c>
      <c r="AT284" s="32" t="str">
        <f t="shared" si="469"/>
        <v/>
      </c>
      <c r="AU284" s="32" t="str">
        <f t="shared" si="470"/>
        <v/>
      </c>
      <c r="AV284" s="32" t="str">
        <f>IF($B284="","",Air!$I$11-AU284*Air!$C$14*Air!$I$10-AS284)</f>
        <v/>
      </c>
      <c r="AW284" s="175" t="str">
        <f t="shared" si="471"/>
        <v/>
      </c>
      <c r="AX284" s="175" t="str">
        <f>IF($B284="","",AW284*Air!$C$14*Air!$I$10)</f>
        <v/>
      </c>
      <c r="AY284" s="176" t="str">
        <f>IF($B284="","",AW284*Air!$D$14*Air!$I$10)</f>
        <v/>
      </c>
      <c r="AZ284" s="62"/>
      <c r="BA284" s="250" t="str">
        <f t="shared" si="407"/>
        <v/>
      </c>
      <c r="BB284" s="128" t="str">
        <f t="shared" si="472"/>
        <v/>
      </c>
      <c r="BC284" s="31" t="str">
        <f t="shared" si="473"/>
        <v/>
      </c>
      <c r="BD284" s="251" t="str">
        <f>IF($B284="","",$AO284*ABS(BC284)/Air!$M$8)</f>
        <v/>
      </c>
      <c r="BE284" s="31" t="str">
        <f t="shared" si="408"/>
        <v/>
      </c>
      <c r="BF284" s="251" t="str">
        <f>IF($B284="","",$AO284*ABS($AF284-BC284)/Air!$M$8)</f>
        <v/>
      </c>
      <c r="BG284" s="31" t="str">
        <f t="shared" si="409"/>
        <v/>
      </c>
      <c r="BH284" s="252" t="str">
        <f t="shared" si="410"/>
        <v/>
      </c>
      <c r="BI284" s="32" t="str">
        <f>IF($B284="","",(($AF284-BC284)/ABS($AF284-BC284))*Air!$D$14*BH284/2*(($AF284-BC284)^2)*$AI284*$C284)</f>
        <v/>
      </c>
      <c r="BJ284" s="32" t="str">
        <f>IF($B284="","",(-BC284/ABS(BC284))*Air!$D$14*BE284/8*(BC284^2)*$AM284*$C284)</f>
        <v/>
      </c>
      <c r="BK284" s="32" t="str">
        <f>IF($B284="","",$AK284*$C284*$E284*Air!$D$14*Air!$I$10)</f>
        <v/>
      </c>
      <c r="BL284" s="32" t="str">
        <f t="shared" si="474"/>
        <v/>
      </c>
      <c r="BM284" s="32" t="str">
        <f t="shared" si="411"/>
        <v/>
      </c>
      <c r="BN284" s="32" t="str">
        <f t="shared" si="475"/>
        <v/>
      </c>
      <c r="BO284" s="254" t="str">
        <f t="shared" si="412"/>
        <v/>
      </c>
      <c r="BP284" s="243"/>
      <c r="BQ284" s="243"/>
      <c r="BR284" s="32" t="str">
        <f t="shared" si="413"/>
        <v/>
      </c>
      <c r="BS284" s="243" t="str">
        <f t="shared" si="414"/>
        <v/>
      </c>
      <c r="BT284" s="243" t="str">
        <f>IF($B284="","",IF(BO284="out",-(BS284*$I284*(2*ABS(BR284)/Air!$D$14)^0.5),(BS284*$I284*(2*ABS(BR284)/Air!$C$14)^0.5)))</f>
        <v/>
      </c>
      <c r="BU284" s="32" t="str">
        <f t="shared" si="415"/>
        <v/>
      </c>
      <c r="BV284" s="217" t="str">
        <f t="shared" si="476"/>
        <v/>
      </c>
      <c r="BW284" s="31" t="str">
        <f t="shared" si="416"/>
        <v/>
      </c>
      <c r="BX284" s="251" t="str">
        <f>IF($B284="","",$AO284*ABS(BW284)/Air!$M$8)</f>
        <v/>
      </c>
      <c r="BY284" s="31" t="str">
        <f t="shared" si="417"/>
        <v/>
      </c>
      <c r="BZ284" s="251" t="str">
        <f>IF($B284="","",$AO284*ABS($AF284-BW284)/Air!$M$8)</f>
        <v/>
      </c>
      <c r="CA284" s="31" t="str">
        <f t="shared" si="418"/>
        <v/>
      </c>
      <c r="CB284" s="31" t="str">
        <f t="shared" si="419"/>
        <v/>
      </c>
      <c r="CC284" s="32" t="str">
        <f>IF($B284="","",(($AF284-BW284)/ABS($AF284-BW284))*Air!$D$14*CB284/2*(($AF284-BW284)^2)*$AI284*$C284)</f>
        <v/>
      </c>
      <c r="CD284" s="32" t="str">
        <f>IF($B284="","",(-BW284/ABS(BW284))*Air!$D$14*BY284/8*(BW284^2)*$AM284*$C284)</f>
        <v/>
      </c>
      <c r="CE284" s="32" t="str">
        <f>IF($B284="","",$AK284*$C284*$E284*Air!$D$14*Air!$I$10)</f>
        <v/>
      </c>
      <c r="CF284" s="32" t="str">
        <f t="shared" si="477"/>
        <v/>
      </c>
      <c r="CG284" s="32" t="str">
        <f t="shared" si="420"/>
        <v/>
      </c>
      <c r="CH284" s="32" t="str">
        <f t="shared" si="478"/>
        <v/>
      </c>
      <c r="CI284" s="254" t="str">
        <f t="shared" si="421"/>
        <v/>
      </c>
      <c r="CJ284" s="243"/>
      <c r="CK284" s="243"/>
      <c r="CL284" s="32" t="str">
        <f t="shared" si="422"/>
        <v/>
      </c>
      <c r="CM284" s="243" t="str">
        <f t="shared" si="423"/>
        <v/>
      </c>
      <c r="CN284" s="243" t="str">
        <f>IF($B284="","",IF(CI284="out",-(CM284*$I284*(2*ABS(CL284)/Air!$D$14)^0.5),(CM284*$I284*(2*ABS(CL284)/Air!$C$14)^0.5)))</f>
        <v/>
      </c>
      <c r="CO284" s="32" t="str">
        <f t="shared" si="424"/>
        <v/>
      </c>
      <c r="CP284" s="217" t="str">
        <f t="shared" si="479"/>
        <v/>
      </c>
      <c r="CQ284" s="31" t="str">
        <f t="shared" si="425"/>
        <v/>
      </c>
      <c r="CR284" s="251" t="str">
        <f>IF($B284="","",$AO284*ABS(CQ284)/Air!$M$8)</f>
        <v/>
      </c>
      <c r="CS284" s="31" t="str">
        <f t="shared" si="426"/>
        <v/>
      </c>
      <c r="CT284" s="251" t="str">
        <f>IF($B284="","",$AO284*ABS($AF284-CQ284)/Air!$M$8)</f>
        <v/>
      </c>
      <c r="CU284" s="31" t="str">
        <f t="shared" si="427"/>
        <v/>
      </c>
      <c r="CV284" s="31" t="str">
        <f t="shared" si="428"/>
        <v/>
      </c>
      <c r="CW284" s="32" t="str">
        <f>IF($B284="","",(($AF284-CQ284)/ABS($AF284-CQ284))*Air!$D$14*CV284/2*(($AF284-CQ284)^2)*$AI284*$C284)</f>
        <v/>
      </c>
      <c r="CX284" s="32" t="str">
        <f>IF($B284="","",(-CQ284/ABS(CQ284))*Air!$D$14*CS284/8*(CQ284^2)*$AM284*$C284)</f>
        <v/>
      </c>
      <c r="CY284" s="32" t="str">
        <f>IF($B284="","",$AK284*$C284*$E284*Air!$D$14*Air!$I$10)</f>
        <v/>
      </c>
      <c r="CZ284" s="32" t="str">
        <f t="shared" si="480"/>
        <v/>
      </c>
      <c r="DA284" s="32" t="str">
        <f t="shared" si="429"/>
        <v/>
      </c>
      <c r="DB284" s="32" t="str">
        <f t="shared" si="481"/>
        <v/>
      </c>
      <c r="DC284" s="254" t="str">
        <f t="shared" si="430"/>
        <v/>
      </c>
      <c r="DD284" s="243"/>
      <c r="DE284" s="243"/>
      <c r="DF284" s="32" t="str">
        <f t="shared" si="431"/>
        <v/>
      </c>
      <c r="DG284" s="243" t="str">
        <f t="shared" si="432"/>
        <v/>
      </c>
      <c r="DH284" s="243" t="str">
        <f>IF($B284="","",IF(DC284="out",-(DG284*$I284*(2*ABS(DF284)/Air!$D$14)^0.5),(DG284*$I284*(2*ABS(DF284)/Air!$C$14)^0.5)))</f>
        <v/>
      </c>
      <c r="DI284" s="32" t="str">
        <f t="shared" si="433"/>
        <v/>
      </c>
      <c r="DJ284" s="217" t="str">
        <f t="shared" si="482"/>
        <v/>
      </c>
      <c r="DK284" s="31" t="str">
        <f t="shared" si="434"/>
        <v/>
      </c>
      <c r="DL284" s="251" t="str">
        <f>IF($B284="","",$AO284*ABS(DK284)/Air!$M$8)</f>
        <v/>
      </c>
      <c r="DM284" s="31" t="str">
        <f t="shared" si="435"/>
        <v/>
      </c>
      <c r="DN284" s="251" t="str">
        <f>IF($B284="","",$AO284*ABS($AF284-DK284)/Air!$M$8)</f>
        <v/>
      </c>
      <c r="DO284" s="31" t="str">
        <f t="shared" si="436"/>
        <v/>
      </c>
      <c r="DP284" s="31" t="str">
        <f t="shared" si="437"/>
        <v/>
      </c>
      <c r="DQ284" s="32" t="str">
        <f>IF($B284="","",(($AF284-DK284)/ABS($AF284-DK284))*Air!$D$14*DP284/2*(($AF284-DK284)^2)*$AI284*$C284)</f>
        <v/>
      </c>
      <c r="DR284" s="32" t="str">
        <f>IF($B284="","",(-DK284/ABS(DK284))*Air!$D$14*DM284/8*(DK284^2)*$AM284*$C284)</f>
        <v/>
      </c>
      <c r="DS284" s="32" t="str">
        <f>IF($B284="","",$AK284*$C284*$E284*Air!$D$14*Air!$I$10)</f>
        <v/>
      </c>
      <c r="DT284" s="32" t="str">
        <f t="shared" si="483"/>
        <v/>
      </c>
      <c r="DU284" s="32" t="str">
        <f t="shared" si="438"/>
        <v/>
      </c>
      <c r="DV284" s="32" t="str">
        <f t="shared" si="484"/>
        <v/>
      </c>
      <c r="DW284" s="254" t="str">
        <f t="shared" si="439"/>
        <v/>
      </c>
      <c r="DX284" s="243"/>
      <c r="DY284" s="243"/>
      <c r="DZ284" s="32" t="str">
        <f t="shared" si="440"/>
        <v/>
      </c>
      <c r="EA284" s="243" t="str">
        <f t="shared" si="441"/>
        <v/>
      </c>
      <c r="EB284" s="243" t="str">
        <f>IF($B284="","",IF(DW284="out",-(EA284*$I284*(2*ABS(DZ284)/Air!$D$14)^0.5),(EA284*$I284*(2*ABS(DZ284)/Air!$C$14)^0.5)))</f>
        <v/>
      </c>
      <c r="EC284" s="32" t="str">
        <f t="shared" si="442"/>
        <v/>
      </c>
      <c r="ED284" s="217" t="str">
        <f t="shared" si="485"/>
        <v/>
      </c>
      <c r="EE284" s="31" t="str">
        <f t="shared" si="443"/>
        <v/>
      </c>
      <c r="EF284" s="251" t="str">
        <f>IF($B284="","",$AO284*ABS(EE284)/Air!$M$8)</f>
        <v/>
      </c>
      <c r="EG284" s="31" t="str">
        <f t="shared" si="444"/>
        <v/>
      </c>
      <c r="EH284" s="251" t="str">
        <f>IF($B284="","",$AO284*ABS($AF284-EE284)/Air!$M$8)</f>
        <v/>
      </c>
      <c r="EI284" s="31" t="str">
        <f t="shared" si="445"/>
        <v/>
      </c>
      <c r="EJ284" s="31" t="str">
        <f t="shared" si="446"/>
        <v/>
      </c>
      <c r="EK284" s="32" t="str">
        <f>IF($B284="","",(($AF284-EE284)/ABS($AF284-EE284))*Air!$D$14*EJ284/2*(($AF284-EE284)^2)*$AI284*$C284)</f>
        <v/>
      </c>
      <c r="EL284" s="32" t="str">
        <f>IF($B284="","",(-EE284/ABS(EE284))*Air!$D$14*EG284/8*(EE284^2)*$AM284*$C284)</f>
        <v/>
      </c>
      <c r="EM284" s="32" t="str">
        <f>IF($B284="","",$AK284*$C284*$E284*Air!$D$14*Air!$I$10)</f>
        <v/>
      </c>
      <c r="EN284" s="32" t="str">
        <f t="shared" si="486"/>
        <v/>
      </c>
      <c r="EO284" s="32" t="str">
        <f t="shared" si="447"/>
        <v/>
      </c>
      <c r="EP284" s="32" t="str">
        <f t="shared" si="487"/>
        <v/>
      </c>
      <c r="EQ284" s="254" t="str">
        <f t="shared" si="448"/>
        <v/>
      </c>
      <c r="ER284" s="243"/>
      <c r="ES284" s="243"/>
      <c r="ET284" s="32" t="str">
        <f t="shared" si="449"/>
        <v/>
      </c>
      <c r="EU284" s="243" t="str">
        <f t="shared" si="450"/>
        <v/>
      </c>
      <c r="EV284" s="243" t="str">
        <f>IF($B284="","",IF(EQ284="out",-(EU284*$I284*(2*ABS(ET284)/Air!$D$14)^0.5),(EU284*$I284*(2*ABS(ET284)/Air!$C$14)^0.5)))</f>
        <v/>
      </c>
      <c r="EW284" s="32" t="str">
        <f t="shared" si="451"/>
        <v/>
      </c>
      <c r="EX284" s="259" t="str">
        <f t="shared" si="488"/>
        <v/>
      </c>
    </row>
    <row r="285" spans="1:154" customFormat="1" x14ac:dyDescent="0.2">
      <c r="A285" s="61"/>
      <c r="B285" s="247"/>
      <c r="C285" s="247"/>
      <c r="D285" s="247"/>
      <c r="E285" s="247"/>
      <c r="F285" s="247"/>
      <c r="G285" s="239"/>
      <c r="H285" s="239"/>
      <c r="I285" s="239"/>
      <c r="J285" s="239"/>
      <c r="K285" s="239"/>
      <c r="L285" s="62"/>
      <c r="M285" s="247"/>
      <c r="N285" s="247"/>
      <c r="O285" s="63"/>
      <c r="P285" s="92" t="str">
        <f t="shared" si="452"/>
        <v/>
      </c>
      <c r="Q285" s="93" t="str">
        <f t="shared" si="405"/>
        <v/>
      </c>
      <c r="R285" s="99" t="str">
        <f t="shared" si="453"/>
        <v/>
      </c>
      <c r="S285" s="100" t="str">
        <f t="shared" si="454"/>
        <v/>
      </c>
      <c r="T285" s="95" t="str">
        <f t="shared" si="455"/>
        <v/>
      </c>
      <c r="U285" s="231"/>
      <c r="V285" s="124" t="str">
        <f t="shared" si="456"/>
        <v/>
      </c>
      <c r="W285" s="125" t="str">
        <f t="shared" si="400"/>
        <v/>
      </c>
      <c r="X285" s="126" t="str">
        <f t="shared" si="457"/>
        <v/>
      </c>
      <c r="Y285" s="126" t="str">
        <f>IF($B285="","",VLOOKUP(X285,Depth!$A$4:$B$1004,2,1))</f>
        <v/>
      </c>
      <c r="Z285" s="127" t="str">
        <f t="shared" si="401"/>
        <v/>
      </c>
      <c r="AA285" s="128" t="str">
        <f t="shared" si="402"/>
        <v/>
      </c>
      <c r="AB285" s="129" t="str">
        <f t="shared" si="458"/>
        <v/>
      </c>
      <c r="AC285" s="129" t="str">
        <f t="shared" si="403"/>
        <v/>
      </c>
      <c r="AD285" s="31" t="str">
        <f t="shared" si="459"/>
        <v/>
      </c>
      <c r="AE285" s="128" t="str">
        <f t="shared" si="460"/>
        <v/>
      </c>
      <c r="AF285" s="130" t="str">
        <f t="shared" si="461"/>
        <v/>
      </c>
      <c r="AG285" s="122" t="str">
        <f t="shared" si="462"/>
        <v/>
      </c>
      <c r="AH285" s="131" t="str">
        <f t="shared" si="404"/>
        <v/>
      </c>
      <c r="AI285" s="132" t="str">
        <f t="shared" si="463"/>
        <v/>
      </c>
      <c r="AJ285" s="128"/>
      <c r="AK285" s="159" t="str">
        <f t="shared" si="464"/>
        <v/>
      </c>
      <c r="AL285" s="128" t="str">
        <f t="shared" si="465"/>
        <v/>
      </c>
      <c r="AM285" s="128" t="str">
        <f t="shared" si="466"/>
        <v/>
      </c>
      <c r="AN285" s="128" t="str">
        <f t="shared" si="467"/>
        <v/>
      </c>
      <c r="AO285" s="128" t="str">
        <f t="shared" si="406"/>
        <v/>
      </c>
      <c r="AP285" s="160" t="str">
        <f t="shared" si="468"/>
        <v/>
      </c>
      <c r="AQ285" s="31"/>
      <c r="AR285" s="174" t="str">
        <f>IF($B285="","",Air!$C$17*((J285-K285)/10)^Air!$C$28)</f>
        <v/>
      </c>
      <c r="AS285" s="36" t="str">
        <f>IF($B285="","",IF(E$8=B285,E$7,Air!$C$14/2*AR285^2))</f>
        <v/>
      </c>
      <c r="AT285" s="32" t="str">
        <f t="shared" si="469"/>
        <v/>
      </c>
      <c r="AU285" s="32" t="str">
        <f t="shared" si="470"/>
        <v/>
      </c>
      <c r="AV285" s="32" t="str">
        <f>IF($B285="","",Air!$I$11-AU285*Air!$C$14*Air!$I$10-AS285)</f>
        <v/>
      </c>
      <c r="AW285" s="175" t="str">
        <f t="shared" si="471"/>
        <v/>
      </c>
      <c r="AX285" s="175" t="str">
        <f>IF($B285="","",AW285*Air!$C$14*Air!$I$10)</f>
        <v/>
      </c>
      <c r="AY285" s="176" t="str">
        <f>IF($B285="","",AW285*Air!$D$14*Air!$I$10)</f>
        <v/>
      </c>
      <c r="AZ285" s="62"/>
      <c r="BA285" s="250" t="str">
        <f t="shared" si="407"/>
        <v/>
      </c>
      <c r="BB285" s="128" t="str">
        <f t="shared" si="472"/>
        <v/>
      </c>
      <c r="BC285" s="31" t="str">
        <f t="shared" si="473"/>
        <v/>
      </c>
      <c r="BD285" s="251" t="str">
        <f>IF($B285="","",$AO285*ABS(BC285)/Air!$M$8)</f>
        <v/>
      </c>
      <c r="BE285" s="31" t="str">
        <f t="shared" si="408"/>
        <v/>
      </c>
      <c r="BF285" s="251" t="str">
        <f>IF($B285="","",$AO285*ABS($AF285-BC285)/Air!$M$8)</f>
        <v/>
      </c>
      <c r="BG285" s="31" t="str">
        <f t="shared" si="409"/>
        <v/>
      </c>
      <c r="BH285" s="252" t="str">
        <f t="shared" si="410"/>
        <v/>
      </c>
      <c r="BI285" s="32" t="str">
        <f>IF($B285="","",(($AF285-BC285)/ABS($AF285-BC285))*Air!$D$14*BH285/2*(($AF285-BC285)^2)*$AI285*$C285)</f>
        <v/>
      </c>
      <c r="BJ285" s="32" t="str">
        <f>IF($B285="","",(-BC285/ABS(BC285))*Air!$D$14*BE285/8*(BC285^2)*$AM285*$C285)</f>
        <v/>
      </c>
      <c r="BK285" s="32" t="str">
        <f>IF($B285="","",$AK285*$C285*$E285*Air!$D$14*Air!$I$10)</f>
        <v/>
      </c>
      <c r="BL285" s="32" t="str">
        <f t="shared" si="474"/>
        <v/>
      </c>
      <c r="BM285" s="32" t="str">
        <f t="shared" si="411"/>
        <v/>
      </c>
      <c r="BN285" s="32" t="str">
        <f t="shared" si="475"/>
        <v/>
      </c>
      <c r="BO285" s="254" t="str">
        <f t="shared" si="412"/>
        <v/>
      </c>
      <c r="BP285" s="243"/>
      <c r="BQ285" s="243"/>
      <c r="BR285" s="32" t="str">
        <f t="shared" si="413"/>
        <v/>
      </c>
      <c r="BS285" s="243" t="str">
        <f t="shared" si="414"/>
        <v/>
      </c>
      <c r="BT285" s="243" t="str">
        <f>IF($B285="","",IF(BO285="out",-(BS285*$I285*(2*ABS(BR285)/Air!$D$14)^0.5),(BS285*$I285*(2*ABS(BR285)/Air!$C$14)^0.5)))</f>
        <v/>
      </c>
      <c r="BU285" s="32" t="str">
        <f t="shared" si="415"/>
        <v/>
      </c>
      <c r="BV285" s="217" t="str">
        <f t="shared" si="476"/>
        <v/>
      </c>
      <c r="BW285" s="31" t="str">
        <f t="shared" si="416"/>
        <v/>
      </c>
      <c r="BX285" s="251" t="str">
        <f>IF($B285="","",$AO285*ABS(BW285)/Air!$M$8)</f>
        <v/>
      </c>
      <c r="BY285" s="31" t="str">
        <f t="shared" si="417"/>
        <v/>
      </c>
      <c r="BZ285" s="251" t="str">
        <f>IF($B285="","",$AO285*ABS($AF285-BW285)/Air!$M$8)</f>
        <v/>
      </c>
      <c r="CA285" s="31" t="str">
        <f t="shared" si="418"/>
        <v/>
      </c>
      <c r="CB285" s="31" t="str">
        <f t="shared" si="419"/>
        <v/>
      </c>
      <c r="CC285" s="32" t="str">
        <f>IF($B285="","",(($AF285-BW285)/ABS($AF285-BW285))*Air!$D$14*CB285/2*(($AF285-BW285)^2)*$AI285*$C285)</f>
        <v/>
      </c>
      <c r="CD285" s="32" t="str">
        <f>IF($B285="","",(-BW285/ABS(BW285))*Air!$D$14*BY285/8*(BW285^2)*$AM285*$C285)</f>
        <v/>
      </c>
      <c r="CE285" s="32" t="str">
        <f>IF($B285="","",$AK285*$C285*$E285*Air!$D$14*Air!$I$10)</f>
        <v/>
      </c>
      <c r="CF285" s="32" t="str">
        <f t="shared" si="477"/>
        <v/>
      </c>
      <c r="CG285" s="32" t="str">
        <f t="shared" si="420"/>
        <v/>
      </c>
      <c r="CH285" s="32" t="str">
        <f t="shared" si="478"/>
        <v/>
      </c>
      <c r="CI285" s="254" t="str">
        <f t="shared" si="421"/>
        <v/>
      </c>
      <c r="CJ285" s="243"/>
      <c r="CK285" s="243"/>
      <c r="CL285" s="32" t="str">
        <f t="shared" si="422"/>
        <v/>
      </c>
      <c r="CM285" s="243" t="str">
        <f t="shared" si="423"/>
        <v/>
      </c>
      <c r="CN285" s="243" t="str">
        <f>IF($B285="","",IF(CI285="out",-(CM285*$I285*(2*ABS(CL285)/Air!$D$14)^0.5),(CM285*$I285*(2*ABS(CL285)/Air!$C$14)^0.5)))</f>
        <v/>
      </c>
      <c r="CO285" s="32" t="str">
        <f t="shared" si="424"/>
        <v/>
      </c>
      <c r="CP285" s="217" t="str">
        <f t="shared" si="479"/>
        <v/>
      </c>
      <c r="CQ285" s="31" t="str">
        <f t="shared" si="425"/>
        <v/>
      </c>
      <c r="CR285" s="251" t="str">
        <f>IF($B285="","",$AO285*ABS(CQ285)/Air!$M$8)</f>
        <v/>
      </c>
      <c r="CS285" s="31" t="str">
        <f t="shared" si="426"/>
        <v/>
      </c>
      <c r="CT285" s="251" t="str">
        <f>IF($B285="","",$AO285*ABS($AF285-CQ285)/Air!$M$8)</f>
        <v/>
      </c>
      <c r="CU285" s="31" t="str">
        <f t="shared" si="427"/>
        <v/>
      </c>
      <c r="CV285" s="31" t="str">
        <f t="shared" si="428"/>
        <v/>
      </c>
      <c r="CW285" s="32" t="str">
        <f>IF($B285="","",(($AF285-CQ285)/ABS($AF285-CQ285))*Air!$D$14*CV285/2*(($AF285-CQ285)^2)*$AI285*$C285)</f>
        <v/>
      </c>
      <c r="CX285" s="32" t="str">
        <f>IF($B285="","",(-CQ285/ABS(CQ285))*Air!$D$14*CS285/8*(CQ285^2)*$AM285*$C285)</f>
        <v/>
      </c>
      <c r="CY285" s="32" t="str">
        <f>IF($B285="","",$AK285*$C285*$E285*Air!$D$14*Air!$I$10)</f>
        <v/>
      </c>
      <c r="CZ285" s="32" t="str">
        <f t="shared" si="480"/>
        <v/>
      </c>
      <c r="DA285" s="32" t="str">
        <f t="shared" si="429"/>
        <v/>
      </c>
      <c r="DB285" s="32" t="str">
        <f t="shared" si="481"/>
        <v/>
      </c>
      <c r="DC285" s="254" t="str">
        <f t="shared" si="430"/>
        <v/>
      </c>
      <c r="DD285" s="243"/>
      <c r="DE285" s="243"/>
      <c r="DF285" s="32" t="str">
        <f t="shared" si="431"/>
        <v/>
      </c>
      <c r="DG285" s="243" t="str">
        <f t="shared" si="432"/>
        <v/>
      </c>
      <c r="DH285" s="243" t="str">
        <f>IF($B285="","",IF(DC285="out",-(DG285*$I285*(2*ABS(DF285)/Air!$D$14)^0.5),(DG285*$I285*(2*ABS(DF285)/Air!$C$14)^0.5)))</f>
        <v/>
      </c>
      <c r="DI285" s="32" t="str">
        <f t="shared" si="433"/>
        <v/>
      </c>
      <c r="DJ285" s="217" t="str">
        <f t="shared" si="482"/>
        <v/>
      </c>
      <c r="DK285" s="31" t="str">
        <f t="shared" si="434"/>
        <v/>
      </c>
      <c r="DL285" s="251" t="str">
        <f>IF($B285="","",$AO285*ABS(DK285)/Air!$M$8)</f>
        <v/>
      </c>
      <c r="DM285" s="31" t="str">
        <f t="shared" si="435"/>
        <v/>
      </c>
      <c r="DN285" s="251" t="str">
        <f>IF($B285="","",$AO285*ABS($AF285-DK285)/Air!$M$8)</f>
        <v/>
      </c>
      <c r="DO285" s="31" t="str">
        <f t="shared" si="436"/>
        <v/>
      </c>
      <c r="DP285" s="31" t="str">
        <f t="shared" si="437"/>
        <v/>
      </c>
      <c r="DQ285" s="32" t="str">
        <f>IF($B285="","",(($AF285-DK285)/ABS($AF285-DK285))*Air!$D$14*DP285/2*(($AF285-DK285)^2)*$AI285*$C285)</f>
        <v/>
      </c>
      <c r="DR285" s="32" t="str">
        <f>IF($B285="","",(-DK285/ABS(DK285))*Air!$D$14*DM285/8*(DK285^2)*$AM285*$C285)</f>
        <v/>
      </c>
      <c r="DS285" s="32" t="str">
        <f>IF($B285="","",$AK285*$C285*$E285*Air!$D$14*Air!$I$10)</f>
        <v/>
      </c>
      <c r="DT285" s="32" t="str">
        <f t="shared" si="483"/>
        <v/>
      </c>
      <c r="DU285" s="32" t="str">
        <f t="shared" si="438"/>
        <v/>
      </c>
      <c r="DV285" s="32" t="str">
        <f t="shared" si="484"/>
        <v/>
      </c>
      <c r="DW285" s="254" t="str">
        <f t="shared" si="439"/>
        <v/>
      </c>
      <c r="DX285" s="243"/>
      <c r="DY285" s="243"/>
      <c r="DZ285" s="32" t="str">
        <f t="shared" si="440"/>
        <v/>
      </c>
      <c r="EA285" s="243" t="str">
        <f t="shared" si="441"/>
        <v/>
      </c>
      <c r="EB285" s="243" t="str">
        <f>IF($B285="","",IF(DW285="out",-(EA285*$I285*(2*ABS(DZ285)/Air!$D$14)^0.5),(EA285*$I285*(2*ABS(DZ285)/Air!$C$14)^0.5)))</f>
        <v/>
      </c>
      <c r="EC285" s="32" t="str">
        <f t="shared" si="442"/>
        <v/>
      </c>
      <c r="ED285" s="217" t="str">
        <f t="shared" si="485"/>
        <v/>
      </c>
      <c r="EE285" s="31" t="str">
        <f t="shared" si="443"/>
        <v/>
      </c>
      <c r="EF285" s="251" t="str">
        <f>IF($B285="","",$AO285*ABS(EE285)/Air!$M$8)</f>
        <v/>
      </c>
      <c r="EG285" s="31" t="str">
        <f t="shared" si="444"/>
        <v/>
      </c>
      <c r="EH285" s="251" t="str">
        <f>IF($B285="","",$AO285*ABS($AF285-EE285)/Air!$M$8)</f>
        <v/>
      </c>
      <c r="EI285" s="31" t="str">
        <f t="shared" si="445"/>
        <v/>
      </c>
      <c r="EJ285" s="31" t="str">
        <f t="shared" si="446"/>
        <v/>
      </c>
      <c r="EK285" s="32" t="str">
        <f>IF($B285="","",(($AF285-EE285)/ABS($AF285-EE285))*Air!$D$14*EJ285/2*(($AF285-EE285)^2)*$AI285*$C285)</f>
        <v/>
      </c>
      <c r="EL285" s="32" t="str">
        <f>IF($B285="","",(-EE285/ABS(EE285))*Air!$D$14*EG285/8*(EE285^2)*$AM285*$C285)</f>
        <v/>
      </c>
      <c r="EM285" s="32" t="str">
        <f>IF($B285="","",$AK285*$C285*$E285*Air!$D$14*Air!$I$10)</f>
        <v/>
      </c>
      <c r="EN285" s="32" t="str">
        <f t="shared" si="486"/>
        <v/>
      </c>
      <c r="EO285" s="32" t="str">
        <f t="shared" si="447"/>
        <v/>
      </c>
      <c r="EP285" s="32" t="str">
        <f t="shared" si="487"/>
        <v/>
      </c>
      <c r="EQ285" s="254" t="str">
        <f t="shared" si="448"/>
        <v/>
      </c>
      <c r="ER285" s="243"/>
      <c r="ES285" s="243"/>
      <c r="ET285" s="32" t="str">
        <f t="shared" si="449"/>
        <v/>
      </c>
      <c r="EU285" s="243" t="str">
        <f t="shared" si="450"/>
        <v/>
      </c>
      <c r="EV285" s="243" t="str">
        <f>IF($B285="","",IF(EQ285="out",-(EU285*$I285*(2*ABS(ET285)/Air!$D$14)^0.5),(EU285*$I285*(2*ABS(ET285)/Air!$C$14)^0.5)))</f>
        <v/>
      </c>
      <c r="EW285" s="32" t="str">
        <f t="shared" si="451"/>
        <v/>
      </c>
      <c r="EX285" s="259" t="str">
        <f t="shared" si="488"/>
        <v/>
      </c>
    </row>
    <row r="286" spans="1:154" customFormat="1" x14ac:dyDescent="0.2">
      <c r="A286" s="61"/>
      <c r="B286" s="247"/>
      <c r="C286" s="247"/>
      <c r="D286" s="247"/>
      <c r="E286" s="247"/>
      <c r="F286" s="247"/>
      <c r="G286" s="239"/>
      <c r="H286" s="239"/>
      <c r="I286" s="239"/>
      <c r="J286" s="239"/>
      <c r="K286" s="239"/>
      <c r="L286" s="62"/>
      <c r="M286" s="247"/>
      <c r="N286" s="247"/>
      <c r="O286" s="63"/>
      <c r="P286" s="92" t="str">
        <f t="shared" si="452"/>
        <v/>
      </c>
      <c r="Q286" s="93" t="str">
        <f t="shared" si="405"/>
        <v/>
      </c>
      <c r="R286" s="99" t="str">
        <f t="shared" si="453"/>
        <v/>
      </c>
      <c r="S286" s="100" t="str">
        <f t="shared" si="454"/>
        <v/>
      </c>
      <c r="T286" s="95" t="str">
        <f t="shared" si="455"/>
        <v/>
      </c>
      <c r="U286" s="231"/>
      <c r="V286" s="124" t="str">
        <f t="shared" si="456"/>
        <v/>
      </c>
      <c r="W286" s="125" t="str">
        <f t="shared" si="400"/>
        <v/>
      </c>
      <c r="X286" s="126" t="str">
        <f t="shared" si="457"/>
        <v/>
      </c>
      <c r="Y286" s="126" t="str">
        <f>IF($B286="","",VLOOKUP(X286,Depth!$A$4:$B$1004,2,1))</f>
        <v/>
      </c>
      <c r="Z286" s="127" t="str">
        <f t="shared" si="401"/>
        <v/>
      </c>
      <c r="AA286" s="128" t="str">
        <f t="shared" si="402"/>
        <v/>
      </c>
      <c r="AB286" s="129" t="str">
        <f t="shared" si="458"/>
        <v/>
      </c>
      <c r="AC286" s="129" t="str">
        <f t="shared" si="403"/>
        <v/>
      </c>
      <c r="AD286" s="31" t="str">
        <f t="shared" si="459"/>
        <v/>
      </c>
      <c r="AE286" s="128" t="str">
        <f t="shared" si="460"/>
        <v/>
      </c>
      <c r="AF286" s="130" t="str">
        <f t="shared" si="461"/>
        <v/>
      </c>
      <c r="AG286" s="122" t="str">
        <f t="shared" si="462"/>
        <v/>
      </c>
      <c r="AH286" s="131" t="str">
        <f t="shared" si="404"/>
        <v/>
      </c>
      <c r="AI286" s="132" t="str">
        <f t="shared" si="463"/>
        <v/>
      </c>
      <c r="AJ286" s="128"/>
      <c r="AK286" s="159" t="str">
        <f t="shared" si="464"/>
        <v/>
      </c>
      <c r="AL286" s="128" t="str">
        <f t="shared" si="465"/>
        <v/>
      </c>
      <c r="AM286" s="128" t="str">
        <f t="shared" si="466"/>
        <v/>
      </c>
      <c r="AN286" s="128" t="str">
        <f t="shared" si="467"/>
        <v/>
      </c>
      <c r="AO286" s="128" t="str">
        <f t="shared" si="406"/>
        <v/>
      </c>
      <c r="AP286" s="160" t="str">
        <f t="shared" si="468"/>
        <v/>
      </c>
      <c r="AQ286" s="31"/>
      <c r="AR286" s="174" t="str">
        <f>IF($B286="","",Air!$C$17*((J286-K286)/10)^Air!$C$28)</f>
        <v/>
      </c>
      <c r="AS286" s="36" t="str">
        <f>IF($B286="","",IF(E$8=B286,E$7,Air!$C$14/2*AR286^2))</f>
        <v/>
      </c>
      <c r="AT286" s="32" t="str">
        <f t="shared" si="469"/>
        <v/>
      </c>
      <c r="AU286" s="32" t="str">
        <f t="shared" si="470"/>
        <v/>
      </c>
      <c r="AV286" s="32" t="str">
        <f>IF($B286="","",Air!$I$11-AU286*Air!$C$14*Air!$I$10-AS286)</f>
        <v/>
      </c>
      <c r="AW286" s="175" t="str">
        <f t="shared" si="471"/>
        <v/>
      </c>
      <c r="AX286" s="175" t="str">
        <f>IF($B286="","",AW286*Air!$C$14*Air!$I$10)</f>
        <v/>
      </c>
      <c r="AY286" s="176" t="str">
        <f>IF($B286="","",AW286*Air!$D$14*Air!$I$10)</f>
        <v/>
      </c>
      <c r="AZ286" s="62"/>
      <c r="BA286" s="250" t="str">
        <f t="shared" si="407"/>
        <v/>
      </c>
      <c r="BB286" s="128" t="str">
        <f t="shared" si="472"/>
        <v/>
      </c>
      <c r="BC286" s="31" t="str">
        <f t="shared" si="473"/>
        <v/>
      </c>
      <c r="BD286" s="251" t="str">
        <f>IF($B286="","",$AO286*ABS(BC286)/Air!$M$8)</f>
        <v/>
      </c>
      <c r="BE286" s="31" t="str">
        <f t="shared" si="408"/>
        <v/>
      </c>
      <c r="BF286" s="251" t="str">
        <f>IF($B286="","",$AO286*ABS($AF286-BC286)/Air!$M$8)</f>
        <v/>
      </c>
      <c r="BG286" s="31" t="str">
        <f t="shared" si="409"/>
        <v/>
      </c>
      <c r="BH286" s="252" t="str">
        <f t="shared" si="410"/>
        <v/>
      </c>
      <c r="BI286" s="32" t="str">
        <f>IF($B286="","",(($AF286-BC286)/ABS($AF286-BC286))*Air!$D$14*BH286/2*(($AF286-BC286)^2)*$AI286*$C286)</f>
        <v/>
      </c>
      <c r="BJ286" s="32" t="str">
        <f>IF($B286="","",(-BC286/ABS(BC286))*Air!$D$14*BE286/8*(BC286^2)*$AM286*$C286)</f>
        <v/>
      </c>
      <c r="BK286" s="32" t="str">
        <f>IF($B286="","",$AK286*$C286*$E286*Air!$D$14*Air!$I$10)</f>
        <v/>
      </c>
      <c r="BL286" s="32" t="str">
        <f t="shared" si="474"/>
        <v/>
      </c>
      <c r="BM286" s="32" t="str">
        <f t="shared" si="411"/>
        <v/>
      </c>
      <c r="BN286" s="32" t="str">
        <f t="shared" si="475"/>
        <v/>
      </c>
      <c r="BO286" s="254" t="str">
        <f t="shared" si="412"/>
        <v/>
      </c>
      <c r="BP286" s="243"/>
      <c r="BQ286" s="243"/>
      <c r="BR286" s="32" t="str">
        <f t="shared" si="413"/>
        <v/>
      </c>
      <c r="BS286" s="243" t="str">
        <f t="shared" si="414"/>
        <v/>
      </c>
      <c r="BT286" s="243" t="str">
        <f>IF($B286="","",IF(BO286="out",-(BS286*$I286*(2*ABS(BR286)/Air!$D$14)^0.5),(BS286*$I286*(2*ABS(BR286)/Air!$C$14)^0.5)))</f>
        <v/>
      </c>
      <c r="BU286" s="32" t="str">
        <f t="shared" si="415"/>
        <v/>
      </c>
      <c r="BV286" s="217" t="str">
        <f t="shared" si="476"/>
        <v/>
      </c>
      <c r="BW286" s="31" t="str">
        <f t="shared" si="416"/>
        <v/>
      </c>
      <c r="BX286" s="251" t="str">
        <f>IF($B286="","",$AO286*ABS(BW286)/Air!$M$8)</f>
        <v/>
      </c>
      <c r="BY286" s="31" t="str">
        <f t="shared" si="417"/>
        <v/>
      </c>
      <c r="BZ286" s="251" t="str">
        <f>IF($B286="","",$AO286*ABS($AF286-BW286)/Air!$M$8)</f>
        <v/>
      </c>
      <c r="CA286" s="31" t="str">
        <f t="shared" si="418"/>
        <v/>
      </c>
      <c r="CB286" s="31" t="str">
        <f t="shared" si="419"/>
        <v/>
      </c>
      <c r="CC286" s="32" t="str">
        <f>IF($B286="","",(($AF286-BW286)/ABS($AF286-BW286))*Air!$D$14*CB286/2*(($AF286-BW286)^2)*$AI286*$C286)</f>
        <v/>
      </c>
      <c r="CD286" s="32" t="str">
        <f>IF($B286="","",(-BW286/ABS(BW286))*Air!$D$14*BY286/8*(BW286^2)*$AM286*$C286)</f>
        <v/>
      </c>
      <c r="CE286" s="32" t="str">
        <f>IF($B286="","",$AK286*$C286*$E286*Air!$D$14*Air!$I$10)</f>
        <v/>
      </c>
      <c r="CF286" s="32" t="str">
        <f t="shared" si="477"/>
        <v/>
      </c>
      <c r="CG286" s="32" t="str">
        <f t="shared" si="420"/>
        <v/>
      </c>
      <c r="CH286" s="32" t="str">
        <f t="shared" si="478"/>
        <v/>
      </c>
      <c r="CI286" s="254" t="str">
        <f t="shared" si="421"/>
        <v/>
      </c>
      <c r="CJ286" s="243"/>
      <c r="CK286" s="243"/>
      <c r="CL286" s="32" t="str">
        <f t="shared" si="422"/>
        <v/>
      </c>
      <c r="CM286" s="243" t="str">
        <f t="shared" si="423"/>
        <v/>
      </c>
      <c r="CN286" s="243" t="str">
        <f>IF($B286="","",IF(CI286="out",-(CM286*$I286*(2*ABS(CL286)/Air!$D$14)^0.5),(CM286*$I286*(2*ABS(CL286)/Air!$C$14)^0.5)))</f>
        <v/>
      </c>
      <c r="CO286" s="32" t="str">
        <f t="shared" si="424"/>
        <v/>
      </c>
      <c r="CP286" s="217" t="str">
        <f t="shared" si="479"/>
        <v/>
      </c>
      <c r="CQ286" s="31" t="str">
        <f t="shared" si="425"/>
        <v/>
      </c>
      <c r="CR286" s="251" t="str">
        <f>IF($B286="","",$AO286*ABS(CQ286)/Air!$M$8)</f>
        <v/>
      </c>
      <c r="CS286" s="31" t="str">
        <f t="shared" si="426"/>
        <v/>
      </c>
      <c r="CT286" s="251" t="str">
        <f>IF($B286="","",$AO286*ABS($AF286-CQ286)/Air!$M$8)</f>
        <v/>
      </c>
      <c r="CU286" s="31" t="str">
        <f t="shared" si="427"/>
        <v/>
      </c>
      <c r="CV286" s="31" t="str">
        <f t="shared" si="428"/>
        <v/>
      </c>
      <c r="CW286" s="32" t="str">
        <f>IF($B286="","",(($AF286-CQ286)/ABS($AF286-CQ286))*Air!$D$14*CV286/2*(($AF286-CQ286)^2)*$AI286*$C286)</f>
        <v/>
      </c>
      <c r="CX286" s="32" t="str">
        <f>IF($B286="","",(-CQ286/ABS(CQ286))*Air!$D$14*CS286/8*(CQ286^2)*$AM286*$C286)</f>
        <v/>
      </c>
      <c r="CY286" s="32" t="str">
        <f>IF($B286="","",$AK286*$C286*$E286*Air!$D$14*Air!$I$10)</f>
        <v/>
      </c>
      <c r="CZ286" s="32" t="str">
        <f t="shared" si="480"/>
        <v/>
      </c>
      <c r="DA286" s="32" t="str">
        <f t="shared" si="429"/>
        <v/>
      </c>
      <c r="DB286" s="32" t="str">
        <f t="shared" si="481"/>
        <v/>
      </c>
      <c r="DC286" s="254" t="str">
        <f t="shared" si="430"/>
        <v/>
      </c>
      <c r="DD286" s="243"/>
      <c r="DE286" s="243"/>
      <c r="DF286" s="32" t="str">
        <f t="shared" si="431"/>
        <v/>
      </c>
      <c r="DG286" s="243" t="str">
        <f t="shared" si="432"/>
        <v/>
      </c>
      <c r="DH286" s="243" t="str">
        <f>IF($B286="","",IF(DC286="out",-(DG286*$I286*(2*ABS(DF286)/Air!$D$14)^0.5),(DG286*$I286*(2*ABS(DF286)/Air!$C$14)^0.5)))</f>
        <v/>
      </c>
      <c r="DI286" s="32" t="str">
        <f t="shared" si="433"/>
        <v/>
      </c>
      <c r="DJ286" s="217" t="str">
        <f t="shared" si="482"/>
        <v/>
      </c>
      <c r="DK286" s="31" t="str">
        <f t="shared" si="434"/>
        <v/>
      </c>
      <c r="DL286" s="251" t="str">
        <f>IF($B286="","",$AO286*ABS(DK286)/Air!$M$8)</f>
        <v/>
      </c>
      <c r="DM286" s="31" t="str">
        <f t="shared" si="435"/>
        <v/>
      </c>
      <c r="DN286" s="251" t="str">
        <f>IF($B286="","",$AO286*ABS($AF286-DK286)/Air!$M$8)</f>
        <v/>
      </c>
      <c r="DO286" s="31" t="str">
        <f t="shared" si="436"/>
        <v/>
      </c>
      <c r="DP286" s="31" t="str">
        <f t="shared" si="437"/>
        <v/>
      </c>
      <c r="DQ286" s="32" t="str">
        <f>IF($B286="","",(($AF286-DK286)/ABS($AF286-DK286))*Air!$D$14*DP286/2*(($AF286-DK286)^2)*$AI286*$C286)</f>
        <v/>
      </c>
      <c r="DR286" s="32" t="str">
        <f>IF($B286="","",(-DK286/ABS(DK286))*Air!$D$14*DM286/8*(DK286^2)*$AM286*$C286)</f>
        <v/>
      </c>
      <c r="DS286" s="32" t="str">
        <f>IF($B286="","",$AK286*$C286*$E286*Air!$D$14*Air!$I$10)</f>
        <v/>
      </c>
      <c r="DT286" s="32" t="str">
        <f t="shared" si="483"/>
        <v/>
      </c>
      <c r="DU286" s="32" t="str">
        <f t="shared" si="438"/>
        <v/>
      </c>
      <c r="DV286" s="32" t="str">
        <f t="shared" si="484"/>
        <v/>
      </c>
      <c r="DW286" s="254" t="str">
        <f t="shared" si="439"/>
        <v/>
      </c>
      <c r="DX286" s="243"/>
      <c r="DY286" s="243"/>
      <c r="DZ286" s="32" t="str">
        <f t="shared" si="440"/>
        <v/>
      </c>
      <c r="EA286" s="243" t="str">
        <f t="shared" si="441"/>
        <v/>
      </c>
      <c r="EB286" s="243" t="str">
        <f>IF($B286="","",IF(DW286="out",-(EA286*$I286*(2*ABS(DZ286)/Air!$D$14)^0.5),(EA286*$I286*(2*ABS(DZ286)/Air!$C$14)^0.5)))</f>
        <v/>
      </c>
      <c r="EC286" s="32" t="str">
        <f t="shared" si="442"/>
        <v/>
      </c>
      <c r="ED286" s="217" t="str">
        <f t="shared" si="485"/>
        <v/>
      </c>
      <c r="EE286" s="31" t="str">
        <f t="shared" si="443"/>
        <v/>
      </c>
      <c r="EF286" s="251" t="str">
        <f>IF($B286="","",$AO286*ABS(EE286)/Air!$M$8)</f>
        <v/>
      </c>
      <c r="EG286" s="31" t="str">
        <f t="shared" si="444"/>
        <v/>
      </c>
      <c r="EH286" s="251" t="str">
        <f>IF($B286="","",$AO286*ABS($AF286-EE286)/Air!$M$8)</f>
        <v/>
      </c>
      <c r="EI286" s="31" t="str">
        <f t="shared" si="445"/>
        <v/>
      </c>
      <c r="EJ286" s="31" t="str">
        <f t="shared" si="446"/>
        <v/>
      </c>
      <c r="EK286" s="32" t="str">
        <f>IF($B286="","",(($AF286-EE286)/ABS($AF286-EE286))*Air!$D$14*EJ286/2*(($AF286-EE286)^2)*$AI286*$C286)</f>
        <v/>
      </c>
      <c r="EL286" s="32" t="str">
        <f>IF($B286="","",(-EE286/ABS(EE286))*Air!$D$14*EG286/8*(EE286^2)*$AM286*$C286)</f>
        <v/>
      </c>
      <c r="EM286" s="32" t="str">
        <f>IF($B286="","",$AK286*$C286*$E286*Air!$D$14*Air!$I$10)</f>
        <v/>
      </c>
      <c r="EN286" s="32" t="str">
        <f t="shared" si="486"/>
        <v/>
      </c>
      <c r="EO286" s="32" t="str">
        <f t="shared" si="447"/>
        <v/>
      </c>
      <c r="EP286" s="32" t="str">
        <f t="shared" si="487"/>
        <v/>
      </c>
      <c r="EQ286" s="254" t="str">
        <f t="shared" si="448"/>
        <v/>
      </c>
      <c r="ER286" s="243"/>
      <c r="ES286" s="243"/>
      <c r="ET286" s="32" t="str">
        <f t="shared" si="449"/>
        <v/>
      </c>
      <c r="EU286" s="243" t="str">
        <f t="shared" si="450"/>
        <v/>
      </c>
      <c r="EV286" s="243" t="str">
        <f>IF($B286="","",IF(EQ286="out",-(EU286*$I286*(2*ABS(ET286)/Air!$D$14)^0.5),(EU286*$I286*(2*ABS(ET286)/Air!$C$14)^0.5)))</f>
        <v/>
      </c>
      <c r="EW286" s="32" t="str">
        <f t="shared" si="451"/>
        <v/>
      </c>
      <c r="EX286" s="259" t="str">
        <f t="shared" si="488"/>
        <v/>
      </c>
    </row>
    <row r="287" spans="1:154" customFormat="1" x14ac:dyDescent="0.2">
      <c r="A287" s="61"/>
      <c r="B287" s="247"/>
      <c r="C287" s="247"/>
      <c r="D287" s="247"/>
      <c r="E287" s="247"/>
      <c r="F287" s="247"/>
      <c r="G287" s="239"/>
      <c r="H287" s="239"/>
      <c r="I287" s="239"/>
      <c r="J287" s="239"/>
      <c r="K287" s="239"/>
      <c r="L287" s="62"/>
      <c r="M287" s="247"/>
      <c r="N287" s="247"/>
      <c r="O287" s="63"/>
      <c r="P287" s="92" t="str">
        <f t="shared" si="452"/>
        <v/>
      </c>
      <c r="Q287" s="93" t="str">
        <f t="shared" si="405"/>
        <v/>
      </c>
      <c r="R287" s="99" t="str">
        <f t="shared" si="453"/>
        <v/>
      </c>
      <c r="S287" s="100" t="str">
        <f t="shared" si="454"/>
        <v/>
      </c>
      <c r="T287" s="95" t="str">
        <f t="shared" si="455"/>
        <v/>
      </c>
      <c r="U287" s="231"/>
      <c r="V287" s="124" t="str">
        <f t="shared" si="456"/>
        <v/>
      </c>
      <c r="W287" s="125" t="str">
        <f t="shared" si="400"/>
        <v/>
      </c>
      <c r="X287" s="126" t="str">
        <f t="shared" si="457"/>
        <v/>
      </c>
      <c r="Y287" s="126" t="str">
        <f>IF($B287="","",VLOOKUP(X287,Depth!$A$4:$B$1004,2,1))</f>
        <v/>
      </c>
      <c r="Z287" s="127" t="str">
        <f t="shared" si="401"/>
        <v/>
      </c>
      <c r="AA287" s="128" t="str">
        <f t="shared" si="402"/>
        <v/>
      </c>
      <c r="AB287" s="129" t="str">
        <f t="shared" si="458"/>
        <v/>
      </c>
      <c r="AC287" s="129" t="str">
        <f t="shared" si="403"/>
        <v/>
      </c>
      <c r="AD287" s="31" t="str">
        <f t="shared" si="459"/>
        <v/>
      </c>
      <c r="AE287" s="128" t="str">
        <f t="shared" si="460"/>
        <v/>
      </c>
      <c r="AF287" s="130" t="str">
        <f t="shared" si="461"/>
        <v/>
      </c>
      <c r="AG287" s="122" t="str">
        <f t="shared" si="462"/>
        <v/>
      </c>
      <c r="AH287" s="131" t="str">
        <f t="shared" si="404"/>
        <v/>
      </c>
      <c r="AI287" s="132" t="str">
        <f t="shared" si="463"/>
        <v/>
      </c>
      <c r="AJ287" s="128"/>
      <c r="AK287" s="159" t="str">
        <f t="shared" si="464"/>
        <v/>
      </c>
      <c r="AL287" s="128" t="str">
        <f t="shared" si="465"/>
        <v/>
      </c>
      <c r="AM287" s="128" t="str">
        <f t="shared" si="466"/>
        <v/>
      </c>
      <c r="AN287" s="128" t="str">
        <f t="shared" si="467"/>
        <v/>
      </c>
      <c r="AO287" s="128" t="str">
        <f t="shared" si="406"/>
        <v/>
      </c>
      <c r="AP287" s="160" t="str">
        <f t="shared" si="468"/>
        <v/>
      </c>
      <c r="AQ287" s="31"/>
      <c r="AR287" s="174" t="str">
        <f>IF($B287="","",Air!$C$17*((J287-K287)/10)^Air!$C$28)</f>
        <v/>
      </c>
      <c r="AS287" s="36" t="str">
        <f>IF($B287="","",IF(E$8=B287,E$7,Air!$C$14/2*AR287^2))</f>
        <v/>
      </c>
      <c r="AT287" s="32" t="str">
        <f t="shared" si="469"/>
        <v/>
      </c>
      <c r="AU287" s="32" t="str">
        <f t="shared" si="470"/>
        <v/>
      </c>
      <c r="AV287" s="32" t="str">
        <f>IF($B287="","",Air!$I$11-AU287*Air!$C$14*Air!$I$10-AS287)</f>
        <v/>
      </c>
      <c r="AW287" s="175" t="str">
        <f t="shared" si="471"/>
        <v/>
      </c>
      <c r="AX287" s="175" t="str">
        <f>IF($B287="","",AW287*Air!$C$14*Air!$I$10)</f>
        <v/>
      </c>
      <c r="AY287" s="176" t="str">
        <f>IF($B287="","",AW287*Air!$D$14*Air!$I$10)</f>
        <v/>
      </c>
      <c r="AZ287" s="62"/>
      <c r="BA287" s="250" t="str">
        <f t="shared" si="407"/>
        <v/>
      </c>
      <c r="BB287" s="128" t="str">
        <f t="shared" si="472"/>
        <v/>
      </c>
      <c r="BC287" s="31" t="str">
        <f t="shared" si="473"/>
        <v/>
      </c>
      <c r="BD287" s="251" t="str">
        <f>IF($B287="","",$AO287*ABS(BC287)/Air!$M$8)</f>
        <v/>
      </c>
      <c r="BE287" s="31" t="str">
        <f t="shared" si="408"/>
        <v/>
      </c>
      <c r="BF287" s="251" t="str">
        <f>IF($B287="","",$AO287*ABS($AF287-BC287)/Air!$M$8)</f>
        <v/>
      </c>
      <c r="BG287" s="31" t="str">
        <f t="shared" si="409"/>
        <v/>
      </c>
      <c r="BH287" s="252" t="str">
        <f t="shared" si="410"/>
        <v/>
      </c>
      <c r="BI287" s="32" t="str">
        <f>IF($B287="","",(($AF287-BC287)/ABS($AF287-BC287))*Air!$D$14*BH287/2*(($AF287-BC287)^2)*$AI287*$C287)</f>
        <v/>
      </c>
      <c r="BJ287" s="32" t="str">
        <f>IF($B287="","",(-BC287/ABS(BC287))*Air!$D$14*BE287/8*(BC287^2)*$AM287*$C287)</f>
        <v/>
      </c>
      <c r="BK287" s="32" t="str">
        <f>IF($B287="","",$AK287*$C287*$E287*Air!$D$14*Air!$I$10)</f>
        <v/>
      </c>
      <c r="BL287" s="32" t="str">
        <f t="shared" si="474"/>
        <v/>
      </c>
      <c r="BM287" s="32" t="str">
        <f t="shared" si="411"/>
        <v/>
      </c>
      <c r="BN287" s="32" t="str">
        <f t="shared" si="475"/>
        <v/>
      </c>
      <c r="BO287" s="254" t="str">
        <f t="shared" si="412"/>
        <v/>
      </c>
      <c r="BP287" s="243"/>
      <c r="BQ287" s="243"/>
      <c r="BR287" s="32" t="str">
        <f t="shared" si="413"/>
        <v/>
      </c>
      <c r="BS287" s="243" t="str">
        <f t="shared" si="414"/>
        <v/>
      </c>
      <c r="BT287" s="243" t="str">
        <f>IF($B287="","",IF(BO287="out",-(BS287*$I287*(2*ABS(BR287)/Air!$D$14)^0.5),(BS287*$I287*(2*ABS(BR287)/Air!$C$14)^0.5)))</f>
        <v/>
      </c>
      <c r="BU287" s="32" t="str">
        <f t="shared" si="415"/>
        <v/>
      </c>
      <c r="BV287" s="217" t="str">
        <f t="shared" si="476"/>
        <v/>
      </c>
      <c r="BW287" s="31" t="str">
        <f t="shared" si="416"/>
        <v/>
      </c>
      <c r="BX287" s="251" t="str">
        <f>IF($B287="","",$AO287*ABS(BW287)/Air!$M$8)</f>
        <v/>
      </c>
      <c r="BY287" s="31" t="str">
        <f t="shared" si="417"/>
        <v/>
      </c>
      <c r="BZ287" s="251" t="str">
        <f>IF($B287="","",$AO287*ABS($AF287-BW287)/Air!$M$8)</f>
        <v/>
      </c>
      <c r="CA287" s="31" t="str">
        <f t="shared" si="418"/>
        <v/>
      </c>
      <c r="CB287" s="31" t="str">
        <f t="shared" si="419"/>
        <v/>
      </c>
      <c r="CC287" s="32" t="str">
        <f>IF($B287="","",(($AF287-BW287)/ABS($AF287-BW287))*Air!$D$14*CB287/2*(($AF287-BW287)^2)*$AI287*$C287)</f>
        <v/>
      </c>
      <c r="CD287" s="32" t="str">
        <f>IF($B287="","",(-BW287/ABS(BW287))*Air!$D$14*BY287/8*(BW287^2)*$AM287*$C287)</f>
        <v/>
      </c>
      <c r="CE287" s="32" t="str">
        <f>IF($B287="","",$AK287*$C287*$E287*Air!$D$14*Air!$I$10)</f>
        <v/>
      </c>
      <c r="CF287" s="32" t="str">
        <f t="shared" si="477"/>
        <v/>
      </c>
      <c r="CG287" s="32" t="str">
        <f t="shared" si="420"/>
        <v/>
      </c>
      <c r="CH287" s="32" t="str">
        <f t="shared" si="478"/>
        <v/>
      </c>
      <c r="CI287" s="254" t="str">
        <f t="shared" si="421"/>
        <v/>
      </c>
      <c r="CJ287" s="243"/>
      <c r="CK287" s="243"/>
      <c r="CL287" s="32" t="str">
        <f t="shared" si="422"/>
        <v/>
      </c>
      <c r="CM287" s="243" t="str">
        <f t="shared" si="423"/>
        <v/>
      </c>
      <c r="CN287" s="243" t="str">
        <f>IF($B287="","",IF(CI287="out",-(CM287*$I287*(2*ABS(CL287)/Air!$D$14)^0.5),(CM287*$I287*(2*ABS(CL287)/Air!$C$14)^0.5)))</f>
        <v/>
      </c>
      <c r="CO287" s="32" t="str">
        <f t="shared" si="424"/>
        <v/>
      </c>
      <c r="CP287" s="217" t="str">
        <f t="shared" si="479"/>
        <v/>
      </c>
      <c r="CQ287" s="31" t="str">
        <f t="shared" si="425"/>
        <v/>
      </c>
      <c r="CR287" s="251" t="str">
        <f>IF($B287="","",$AO287*ABS(CQ287)/Air!$M$8)</f>
        <v/>
      </c>
      <c r="CS287" s="31" t="str">
        <f t="shared" si="426"/>
        <v/>
      </c>
      <c r="CT287" s="251" t="str">
        <f>IF($B287="","",$AO287*ABS($AF287-CQ287)/Air!$M$8)</f>
        <v/>
      </c>
      <c r="CU287" s="31" t="str">
        <f t="shared" si="427"/>
        <v/>
      </c>
      <c r="CV287" s="31" t="str">
        <f t="shared" si="428"/>
        <v/>
      </c>
      <c r="CW287" s="32" t="str">
        <f>IF($B287="","",(($AF287-CQ287)/ABS($AF287-CQ287))*Air!$D$14*CV287/2*(($AF287-CQ287)^2)*$AI287*$C287)</f>
        <v/>
      </c>
      <c r="CX287" s="32" t="str">
        <f>IF($B287="","",(-CQ287/ABS(CQ287))*Air!$D$14*CS287/8*(CQ287^2)*$AM287*$C287)</f>
        <v/>
      </c>
      <c r="CY287" s="32" t="str">
        <f>IF($B287="","",$AK287*$C287*$E287*Air!$D$14*Air!$I$10)</f>
        <v/>
      </c>
      <c r="CZ287" s="32" t="str">
        <f t="shared" si="480"/>
        <v/>
      </c>
      <c r="DA287" s="32" t="str">
        <f t="shared" si="429"/>
        <v/>
      </c>
      <c r="DB287" s="32" t="str">
        <f t="shared" si="481"/>
        <v/>
      </c>
      <c r="DC287" s="254" t="str">
        <f t="shared" si="430"/>
        <v/>
      </c>
      <c r="DD287" s="243"/>
      <c r="DE287" s="243"/>
      <c r="DF287" s="32" t="str">
        <f t="shared" si="431"/>
        <v/>
      </c>
      <c r="DG287" s="243" t="str">
        <f t="shared" si="432"/>
        <v/>
      </c>
      <c r="DH287" s="243" t="str">
        <f>IF($B287="","",IF(DC287="out",-(DG287*$I287*(2*ABS(DF287)/Air!$D$14)^0.5),(DG287*$I287*(2*ABS(DF287)/Air!$C$14)^0.5)))</f>
        <v/>
      </c>
      <c r="DI287" s="32" t="str">
        <f t="shared" si="433"/>
        <v/>
      </c>
      <c r="DJ287" s="217" t="str">
        <f t="shared" si="482"/>
        <v/>
      </c>
      <c r="DK287" s="31" t="str">
        <f t="shared" si="434"/>
        <v/>
      </c>
      <c r="DL287" s="251" t="str">
        <f>IF($B287="","",$AO287*ABS(DK287)/Air!$M$8)</f>
        <v/>
      </c>
      <c r="DM287" s="31" t="str">
        <f t="shared" si="435"/>
        <v/>
      </c>
      <c r="DN287" s="251" t="str">
        <f>IF($B287="","",$AO287*ABS($AF287-DK287)/Air!$M$8)</f>
        <v/>
      </c>
      <c r="DO287" s="31" t="str">
        <f t="shared" si="436"/>
        <v/>
      </c>
      <c r="DP287" s="31" t="str">
        <f t="shared" si="437"/>
        <v/>
      </c>
      <c r="DQ287" s="32" t="str">
        <f>IF($B287="","",(($AF287-DK287)/ABS($AF287-DK287))*Air!$D$14*DP287/2*(($AF287-DK287)^2)*$AI287*$C287)</f>
        <v/>
      </c>
      <c r="DR287" s="32" t="str">
        <f>IF($B287="","",(-DK287/ABS(DK287))*Air!$D$14*DM287/8*(DK287^2)*$AM287*$C287)</f>
        <v/>
      </c>
      <c r="DS287" s="32" t="str">
        <f>IF($B287="","",$AK287*$C287*$E287*Air!$D$14*Air!$I$10)</f>
        <v/>
      </c>
      <c r="DT287" s="32" t="str">
        <f t="shared" si="483"/>
        <v/>
      </c>
      <c r="DU287" s="32" t="str">
        <f t="shared" si="438"/>
        <v/>
      </c>
      <c r="DV287" s="32" t="str">
        <f t="shared" si="484"/>
        <v/>
      </c>
      <c r="DW287" s="254" t="str">
        <f t="shared" si="439"/>
        <v/>
      </c>
      <c r="DX287" s="243"/>
      <c r="DY287" s="243"/>
      <c r="DZ287" s="32" t="str">
        <f t="shared" si="440"/>
        <v/>
      </c>
      <c r="EA287" s="243" t="str">
        <f t="shared" si="441"/>
        <v/>
      </c>
      <c r="EB287" s="243" t="str">
        <f>IF($B287="","",IF(DW287="out",-(EA287*$I287*(2*ABS(DZ287)/Air!$D$14)^0.5),(EA287*$I287*(2*ABS(DZ287)/Air!$C$14)^0.5)))</f>
        <v/>
      </c>
      <c r="EC287" s="32" t="str">
        <f t="shared" si="442"/>
        <v/>
      </c>
      <c r="ED287" s="217" t="str">
        <f t="shared" si="485"/>
        <v/>
      </c>
      <c r="EE287" s="31" t="str">
        <f t="shared" si="443"/>
        <v/>
      </c>
      <c r="EF287" s="251" t="str">
        <f>IF($B287="","",$AO287*ABS(EE287)/Air!$M$8)</f>
        <v/>
      </c>
      <c r="EG287" s="31" t="str">
        <f t="shared" si="444"/>
        <v/>
      </c>
      <c r="EH287" s="251" t="str">
        <f>IF($B287="","",$AO287*ABS($AF287-EE287)/Air!$M$8)</f>
        <v/>
      </c>
      <c r="EI287" s="31" t="str">
        <f t="shared" si="445"/>
        <v/>
      </c>
      <c r="EJ287" s="31" t="str">
        <f t="shared" si="446"/>
        <v/>
      </c>
      <c r="EK287" s="32" t="str">
        <f>IF($B287="","",(($AF287-EE287)/ABS($AF287-EE287))*Air!$D$14*EJ287/2*(($AF287-EE287)^2)*$AI287*$C287)</f>
        <v/>
      </c>
      <c r="EL287" s="32" t="str">
        <f>IF($B287="","",(-EE287/ABS(EE287))*Air!$D$14*EG287/8*(EE287^2)*$AM287*$C287)</f>
        <v/>
      </c>
      <c r="EM287" s="32" t="str">
        <f>IF($B287="","",$AK287*$C287*$E287*Air!$D$14*Air!$I$10)</f>
        <v/>
      </c>
      <c r="EN287" s="32" t="str">
        <f t="shared" si="486"/>
        <v/>
      </c>
      <c r="EO287" s="32" t="str">
        <f t="shared" si="447"/>
        <v/>
      </c>
      <c r="EP287" s="32" t="str">
        <f t="shared" si="487"/>
        <v/>
      </c>
      <c r="EQ287" s="254" t="str">
        <f t="shared" si="448"/>
        <v/>
      </c>
      <c r="ER287" s="243"/>
      <c r="ES287" s="243"/>
      <c r="ET287" s="32" t="str">
        <f t="shared" si="449"/>
        <v/>
      </c>
      <c r="EU287" s="243" t="str">
        <f t="shared" si="450"/>
        <v/>
      </c>
      <c r="EV287" s="243" t="str">
        <f>IF($B287="","",IF(EQ287="out",-(EU287*$I287*(2*ABS(ET287)/Air!$D$14)^0.5),(EU287*$I287*(2*ABS(ET287)/Air!$C$14)^0.5)))</f>
        <v/>
      </c>
      <c r="EW287" s="32" t="str">
        <f t="shared" si="451"/>
        <v/>
      </c>
      <c r="EX287" s="259" t="str">
        <f t="shared" si="488"/>
        <v/>
      </c>
    </row>
    <row r="288" spans="1:154" customFormat="1" x14ac:dyDescent="0.2">
      <c r="A288" s="61"/>
      <c r="B288" s="247"/>
      <c r="C288" s="247"/>
      <c r="D288" s="247"/>
      <c r="E288" s="247"/>
      <c r="F288" s="247"/>
      <c r="G288" s="239"/>
      <c r="H288" s="239"/>
      <c r="I288" s="239"/>
      <c r="J288" s="239"/>
      <c r="K288" s="239"/>
      <c r="L288" s="62"/>
      <c r="M288" s="247"/>
      <c r="N288" s="247"/>
      <c r="O288" s="63"/>
      <c r="P288" s="92" t="str">
        <f t="shared" si="452"/>
        <v/>
      </c>
      <c r="Q288" s="93" t="str">
        <f t="shared" si="405"/>
        <v/>
      </c>
      <c r="R288" s="99" t="str">
        <f t="shared" si="453"/>
        <v/>
      </c>
      <c r="S288" s="100" t="str">
        <f t="shared" si="454"/>
        <v/>
      </c>
      <c r="T288" s="95" t="str">
        <f t="shared" si="455"/>
        <v/>
      </c>
      <c r="U288" s="231"/>
      <c r="V288" s="124" t="str">
        <f t="shared" si="456"/>
        <v/>
      </c>
      <c r="W288" s="125" t="str">
        <f t="shared" si="400"/>
        <v/>
      </c>
      <c r="X288" s="126" t="str">
        <f t="shared" si="457"/>
        <v/>
      </c>
      <c r="Y288" s="126" t="str">
        <f>IF($B288="","",VLOOKUP(X288,Depth!$A$4:$B$1004,2,1))</f>
        <v/>
      </c>
      <c r="Z288" s="127" t="str">
        <f t="shared" si="401"/>
        <v/>
      </c>
      <c r="AA288" s="128" t="str">
        <f t="shared" si="402"/>
        <v/>
      </c>
      <c r="AB288" s="129" t="str">
        <f t="shared" si="458"/>
        <v/>
      </c>
      <c r="AC288" s="129" t="str">
        <f t="shared" si="403"/>
        <v/>
      </c>
      <c r="AD288" s="31" t="str">
        <f t="shared" si="459"/>
        <v/>
      </c>
      <c r="AE288" s="128" t="str">
        <f t="shared" si="460"/>
        <v/>
      </c>
      <c r="AF288" s="130" t="str">
        <f t="shared" si="461"/>
        <v/>
      </c>
      <c r="AG288" s="122" t="str">
        <f t="shared" si="462"/>
        <v/>
      </c>
      <c r="AH288" s="131" t="str">
        <f t="shared" si="404"/>
        <v/>
      </c>
      <c r="AI288" s="132" t="str">
        <f t="shared" si="463"/>
        <v/>
      </c>
      <c r="AJ288" s="128"/>
      <c r="AK288" s="159" t="str">
        <f t="shared" si="464"/>
        <v/>
      </c>
      <c r="AL288" s="128" t="str">
        <f t="shared" si="465"/>
        <v/>
      </c>
      <c r="AM288" s="128" t="str">
        <f t="shared" si="466"/>
        <v/>
      </c>
      <c r="AN288" s="128" t="str">
        <f t="shared" si="467"/>
        <v/>
      </c>
      <c r="AO288" s="128" t="str">
        <f t="shared" si="406"/>
        <v/>
      </c>
      <c r="AP288" s="160" t="str">
        <f t="shared" si="468"/>
        <v/>
      </c>
      <c r="AQ288" s="31"/>
      <c r="AR288" s="174" t="str">
        <f>IF($B288="","",Air!$C$17*((J288-K288)/10)^Air!$C$28)</f>
        <v/>
      </c>
      <c r="AS288" s="36" t="str">
        <f>IF($B288="","",IF(E$8=B288,E$7,Air!$C$14/2*AR288^2))</f>
        <v/>
      </c>
      <c r="AT288" s="32" t="str">
        <f t="shared" si="469"/>
        <v/>
      </c>
      <c r="AU288" s="32" t="str">
        <f t="shared" si="470"/>
        <v/>
      </c>
      <c r="AV288" s="32" t="str">
        <f>IF($B288="","",Air!$I$11-AU288*Air!$C$14*Air!$I$10-AS288)</f>
        <v/>
      </c>
      <c r="AW288" s="175" t="str">
        <f t="shared" si="471"/>
        <v/>
      </c>
      <c r="AX288" s="175" t="str">
        <f>IF($B288="","",AW288*Air!$C$14*Air!$I$10)</f>
        <v/>
      </c>
      <c r="AY288" s="176" t="str">
        <f>IF($B288="","",AW288*Air!$D$14*Air!$I$10)</f>
        <v/>
      </c>
      <c r="AZ288" s="62"/>
      <c r="BA288" s="250" t="str">
        <f t="shared" si="407"/>
        <v/>
      </c>
      <c r="BB288" s="128" t="str">
        <f t="shared" si="472"/>
        <v/>
      </c>
      <c r="BC288" s="31" t="str">
        <f t="shared" si="473"/>
        <v/>
      </c>
      <c r="BD288" s="251" t="str">
        <f>IF($B288="","",$AO288*ABS(BC288)/Air!$M$8)</f>
        <v/>
      </c>
      <c r="BE288" s="31" t="str">
        <f t="shared" si="408"/>
        <v/>
      </c>
      <c r="BF288" s="251" t="str">
        <f>IF($B288="","",$AO288*ABS($AF288-BC288)/Air!$M$8)</f>
        <v/>
      </c>
      <c r="BG288" s="31" t="str">
        <f t="shared" si="409"/>
        <v/>
      </c>
      <c r="BH288" s="252" t="str">
        <f t="shared" si="410"/>
        <v/>
      </c>
      <c r="BI288" s="32" t="str">
        <f>IF($B288="","",(($AF288-BC288)/ABS($AF288-BC288))*Air!$D$14*BH288/2*(($AF288-BC288)^2)*$AI288*$C288)</f>
        <v/>
      </c>
      <c r="BJ288" s="32" t="str">
        <f>IF($B288="","",(-BC288/ABS(BC288))*Air!$D$14*BE288/8*(BC288^2)*$AM288*$C288)</f>
        <v/>
      </c>
      <c r="BK288" s="32" t="str">
        <f>IF($B288="","",$AK288*$C288*$E288*Air!$D$14*Air!$I$10)</f>
        <v/>
      </c>
      <c r="BL288" s="32" t="str">
        <f t="shared" si="474"/>
        <v/>
      </c>
      <c r="BM288" s="32" t="str">
        <f t="shared" si="411"/>
        <v/>
      </c>
      <c r="BN288" s="32" t="str">
        <f t="shared" si="475"/>
        <v/>
      </c>
      <c r="BO288" s="254" t="str">
        <f t="shared" si="412"/>
        <v/>
      </c>
      <c r="BP288" s="243"/>
      <c r="BQ288" s="243"/>
      <c r="BR288" s="32" t="str">
        <f t="shared" si="413"/>
        <v/>
      </c>
      <c r="BS288" s="243" t="str">
        <f t="shared" si="414"/>
        <v/>
      </c>
      <c r="BT288" s="243" t="str">
        <f>IF($B288="","",IF(BO288="out",-(BS288*$I288*(2*ABS(BR288)/Air!$D$14)^0.5),(BS288*$I288*(2*ABS(BR288)/Air!$C$14)^0.5)))</f>
        <v/>
      </c>
      <c r="BU288" s="32" t="str">
        <f t="shared" si="415"/>
        <v/>
      </c>
      <c r="BV288" s="217" t="str">
        <f t="shared" si="476"/>
        <v/>
      </c>
      <c r="BW288" s="31" t="str">
        <f t="shared" si="416"/>
        <v/>
      </c>
      <c r="BX288" s="251" t="str">
        <f>IF($B288="","",$AO288*ABS(BW288)/Air!$M$8)</f>
        <v/>
      </c>
      <c r="BY288" s="31" t="str">
        <f t="shared" si="417"/>
        <v/>
      </c>
      <c r="BZ288" s="251" t="str">
        <f>IF($B288="","",$AO288*ABS($AF288-BW288)/Air!$M$8)</f>
        <v/>
      </c>
      <c r="CA288" s="31" t="str">
        <f t="shared" si="418"/>
        <v/>
      </c>
      <c r="CB288" s="31" t="str">
        <f t="shared" si="419"/>
        <v/>
      </c>
      <c r="CC288" s="32" t="str">
        <f>IF($B288="","",(($AF288-BW288)/ABS($AF288-BW288))*Air!$D$14*CB288/2*(($AF288-BW288)^2)*$AI288*$C288)</f>
        <v/>
      </c>
      <c r="CD288" s="32" t="str">
        <f>IF($B288="","",(-BW288/ABS(BW288))*Air!$D$14*BY288/8*(BW288^2)*$AM288*$C288)</f>
        <v/>
      </c>
      <c r="CE288" s="32" t="str">
        <f>IF($B288="","",$AK288*$C288*$E288*Air!$D$14*Air!$I$10)</f>
        <v/>
      </c>
      <c r="CF288" s="32" t="str">
        <f t="shared" si="477"/>
        <v/>
      </c>
      <c r="CG288" s="32" t="str">
        <f t="shared" si="420"/>
        <v/>
      </c>
      <c r="CH288" s="32" t="str">
        <f t="shared" si="478"/>
        <v/>
      </c>
      <c r="CI288" s="254" t="str">
        <f t="shared" si="421"/>
        <v/>
      </c>
      <c r="CJ288" s="243"/>
      <c r="CK288" s="243"/>
      <c r="CL288" s="32" t="str">
        <f t="shared" si="422"/>
        <v/>
      </c>
      <c r="CM288" s="243" t="str">
        <f t="shared" si="423"/>
        <v/>
      </c>
      <c r="CN288" s="243" t="str">
        <f>IF($B288="","",IF(CI288="out",-(CM288*$I288*(2*ABS(CL288)/Air!$D$14)^0.5),(CM288*$I288*(2*ABS(CL288)/Air!$C$14)^0.5)))</f>
        <v/>
      </c>
      <c r="CO288" s="32" t="str">
        <f t="shared" si="424"/>
        <v/>
      </c>
      <c r="CP288" s="217" t="str">
        <f t="shared" si="479"/>
        <v/>
      </c>
      <c r="CQ288" s="31" t="str">
        <f t="shared" si="425"/>
        <v/>
      </c>
      <c r="CR288" s="251" t="str">
        <f>IF($B288="","",$AO288*ABS(CQ288)/Air!$M$8)</f>
        <v/>
      </c>
      <c r="CS288" s="31" t="str">
        <f t="shared" si="426"/>
        <v/>
      </c>
      <c r="CT288" s="251" t="str">
        <f>IF($B288="","",$AO288*ABS($AF288-CQ288)/Air!$M$8)</f>
        <v/>
      </c>
      <c r="CU288" s="31" t="str">
        <f t="shared" si="427"/>
        <v/>
      </c>
      <c r="CV288" s="31" t="str">
        <f t="shared" si="428"/>
        <v/>
      </c>
      <c r="CW288" s="32" t="str">
        <f>IF($B288="","",(($AF288-CQ288)/ABS($AF288-CQ288))*Air!$D$14*CV288/2*(($AF288-CQ288)^2)*$AI288*$C288)</f>
        <v/>
      </c>
      <c r="CX288" s="32" t="str">
        <f>IF($B288="","",(-CQ288/ABS(CQ288))*Air!$D$14*CS288/8*(CQ288^2)*$AM288*$C288)</f>
        <v/>
      </c>
      <c r="CY288" s="32" t="str">
        <f>IF($B288="","",$AK288*$C288*$E288*Air!$D$14*Air!$I$10)</f>
        <v/>
      </c>
      <c r="CZ288" s="32" t="str">
        <f t="shared" si="480"/>
        <v/>
      </c>
      <c r="DA288" s="32" t="str">
        <f t="shared" si="429"/>
        <v/>
      </c>
      <c r="DB288" s="32" t="str">
        <f t="shared" si="481"/>
        <v/>
      </c>
      <c r="DC288" s="254" t="str">
        <f t="shared" si="430"/>
        <v/>
      </c>
      <c r="DD288" s="243"/>
      <c r="DE288" s="243"/>
      <c r="DF288" s="32" t="str">
        <f t="shared" si="431"/>
        <v/>
      </c>
      <c r="DG288" s="243" t="str">
        <f t="shared" si="432"/>
        <v/>
      </c>
      <c r="DH288" s="243" t="str">
        <f>IF($B288="","",IF(DC288="out",-(DG288*$I288*(2*ABS(DF288)/Air!$D$14)^0.5),(DG288*$I288*(2*ABS(DF288)/Air!$C$14)^0.5)))</f>
        <v/>
      </c>
      <c r="DI288" s="32" t="str">
        <f t="shared" si="433"/>
        <v/>
      </c>
      <c r="DJ288" s="217" t="str">
        <f t="shared" si="482"/>
        <v/>
      </c>
      <c r="DK288" s="31" t="str">
        <f t="shared" si="434"/>
        <v/>
      </c>
      <c r="DL288" s="251" t="str">
        <f>IF($B288="","",$AO288*ABS(DK288)/Air!$M$8)</f>
        <v/>
      </c>
      <c r="DM288" s="31" t="str">
        <f t="shared" si="435"/>
        <v/>
      </c>
      <c r="DN288" s="251" t="str">
        <f>IF($B288="","",$AO288*ABS($AF288-DK288)/Air!$M$8)</f>
        <v/>
      </c>
      <c r="DO288" s="31" t="str">
        <f t="shared" si="436"/>
        <v/>
      </c>
      <c r="DP288" s="31" t="str">
        <f t="shared" si="437"/>
        <v/>
      </c>
      <c r="DQ288" s="32" t="str">
        <f>IF($B288="","",(($AF288-DK288)/ABS($AF288-DK288))*Air!$D$14*DP288/2*(($AF288-DK288)^2)*$AI288*$C288)</f>
        <v/>
      </c>
      <c r="DR288" s="32" t="str">
        <f>IF($B288="","",(-DK288/ABS(DK288))*Air!$D$14*DM288/8*(DK288^2)*$AM288*$C288)</f>
        <v/>
      </c>
      <c r="DS288" s="32" t="str">
        <f>IF($B288="","",$AK288*$C288*$E288*Air!$D$14*Air!$I$10)</f>
        <v/>
      </c>
      <c r="DT288" s="32" t="str">
        <f t="shared" si="483"/>
        <v/>
      </c>
      <c r="DU288" s="32" t="str">
        <f t="shared" si="438"/>
        <v/>
      </c>
      <c r="DV288" s="32" t="str">
        <f t="shared" si="484"/>
        <v/>
      </c>
      <c r="DW288" s="254" t="str">
        <f t="shared" si="439"/>
        <v/>
      </c>
      <c r="DX288" s="243"/>
      <c r="DY288" s="243"/>
      <c r="DZ288" s="32" t="str">
        <f t="shared" si="440"/>
        <v/>
      </c>
      <c r="EA288" s="243" t="str">
        <f t="shared" si="441"/>
        <v/>
      </c>
      <c r="EB288" s="243" t="str">
        <f>IF($B288="","",IF(DW288="out",-(EA288*$I288*(2*ABS(DZ288)/Air!$D$14)^0.5),(EA288*$I288*(2*ABS(DZ288)/Air!$C$14)^0.5)))</f>
        <v/>
      </c>
      <c r="EC288" s="32" t="str">
        <f t="shared" si="442"/>
        <v/>
      </c>
      <c r="ED288" s="217" t="str">
        <f t="shared" si="485"/>
        <v/>
      </c>
      <c r="EE288" s="31" t="str">
        <f t="shared" si="443"/>
        <v/>
      </c>
      <c r="EF288" s="251" t="str">
        <f>IF($B288="","",$AO288*ABS(EE288)/Air!$M$8)</f>
        <v/>
      </c>
      <c r="EG288" s="31" t="str">
        <f t="shared" si="444"/>
        <v/>
      </c>
      <c r="EH288" s="251" t="str">
        <f>IF($B288="","",$AO288*ABS($AF288-EE288)/Air!$M$8)</f>
        <v/>
      </c>
      <c r="EI288" s="31" t="str">
        <f t="shared" si="445"/>
        <v/>
      </c>
      <c r="EJ288" s="31" t="str">
        <f t="shared" si="446"/>
        <v/>
      </c>
      <c r="EK288" s="32" t="str">
        <f>IF($B288="","",(($AF288-EE288)/ABS($AF288-EE288))*Air!$D$14*EJ288/2*(($AF288-EE288)^2)*$AI288*$C288)</f>
        <v/>
      </c>
      <c r="EL288" s="32" t="str">
        <f>IF($B288="","",(-EE288/ABS(EE288))*Air!$D$14*EG288/8*(EE288^2)*$AM288*$C288)</f>
        <v/>
      </c>
      <c r="EM288" s="32" t="str">
        <f>IF($B288="","",$AK288*$C288*$E288*Air!$D$14*Air!$I$10)</f>
        <v/>
      </c>
      <c r="EN288" s="32" t="str">
        <f t="shared" si="486"/>
        <v/>
      </c>
      <c r="EO288" s="32" t="str">
        <f t="shared" si="447"/>
        <v/>
      </c>
      <c r="EP288" s="32" t="str">
        <f t="shared" si="487"/>
        <v/>
      </c>
      <c r="EQ288" s="254" t="str">
        <f t="shared" si="448"/>
        <v/>
      </c>
      <c r="ER288" s="243"/>
      <c r="ES288" s="243"/>
      <c r="ET288" s="32" t="str">
        <f t="shared" si="449"/>
        <v/>
      </c>
      <c r="EU288" s="243" t="str">
        <f t="shared" si="450"/>
        <v/>
      </c>
      <c r="EV288" s="243" t="str">
        <f>IF($B288="","",IF(EQ288="out",-(EU288*$I288*(2*ABS(ET288)/Air!$D$14)^0.5),(EU288*$I288*(2*ABS(ET288)/Air!$C$14)^0.5)))</f>
        <v/>
      </c>
      <c r="EW288" s="32" t="str">
        <f t="shared" si="451"/>
        <v/>
      </c>
      <c r="EX288" s="259" t="str">
        <f t="shared" si="488"/>
        <v/>
      </c>
    </row>
    <row r="289" spans="1:154" customFormat="1" x14ac:dyDescent="0.2">
      <c r="A289" s="61"/>
      <c r="B289" s="247"/>
      <c r="C289" s="247"/>
      <c r="D289" s="247"/>
      <c r="E289" s="247"/>
      <c r="F289" s="247"/>
      <c r="G289" s="239"/>
      <c r="H289" s="239"/>
      <c r="I289" s="239"/>
      <c r="J289" s="239"/>
      <c r="K289" s="239"/>
      <c r="L289" s="62"/>
      <c r="M289" s="247"/>
      <c r="N289" s="247"/>
      <c r="O289" s="63"/>
      <c r="P289" s="92" t="str">
        <f t="shared" si="452"/>
        <v/>
      </c>
      <c r="Q289" s="93" t="str">
        <f t="shared" si="405"/>
        <v/>
      </c>
      <c r="R289" s="99" t="str">
        <f t="shared" si="453"/>
        <v/>
      </c>
      <c r="S289" s="100" t="str">
        <f t="shared" si="454"/>
        <v/>
      </c>
      <c r="T289" s="95" t="str">
        <f t="shared" si="455"/>
        <v/>
      </c>
      <c r="U289" s="231"/>
      <c r="V289" s="124" t="str">
        <f t="shared" si="456"/>
        <v/>
      </c>
      <c r="W289" s="125" t="str">
        <f t="shared" si="400"/>
        <v/>
      </c>
      <c r="X289" s="126" t="str">
        <f t="shared" si="457"/>
        <v/>
      </c>
      <c r="Y289" s="126" t="str">
        <f>IF($B289="","",VLOOKUP(X289,Depth!$A$4:$B$1004,2,1))</f>
        <v/>
      </c>
      <c r="Z289" s="127" t="str">
        <f t="shared" si="401"/>
        <v/>
      </c>
      <c r="AA289" s="128" t="str">
        <f t="shared" si="402"/>
        <v/>
      </c>
      <c r="AB289" s="129" t="str">
        <f t="shared" si="458"/>
        <v/>
      </c>
      <c r="AC289" s="129" t="str">
        <f t="shared" si="403"/>
        <v/>
      </c>
      <c r="AD289" s="31" t="str">
        <f t="shared" si="459"/>
        <v/>
      </c>
      <c r="AE289" s="128" t="str">
        <f t="shared" si="460"/>
        <v/>
      </c>
      <c r="AF289" s="130" t="str">
        <f t="shared" si="461"/>
        <v/>
      </c>
      <c r="AG289" s="122" t="str">
        <f t="shared" si="462"/>
        <v/>
      </c>
      <c r="AH289" s="131" t="str">
        <f t="shared" si="404"/>
        <v/>
      </c>
      <c r="AI289" s="132" t="str">
        <f t="shared" si="463"/>
        <v/>
      </c>
      <c r="AJ289" s="128"/>
      <c r="AK289" s="159" t="str">
        <f t="shared" si="464"/>
        <v/>
      </c>
      <c r="AL289" s="128" t="str">
        <f t="shared" si="465"/>
        <v/>
      </c>
      <c r="AM289" s="128" t="str">
        <f t="shared" si="466"/>
        <v/>
      </c>
      <c r="AN289" s="128" t="str">
        <f t="shared" si="467"/>
        <v/>
      </c>
      <c r="AO289" s="128" t="str">
        <f t="shared" si="406"/>
        <v/>
      </c>
      <c r="AP289" s="160" t="str">
        <f t="shared" si="468"/>
        <v/>
      </c>
      <c r="AQ289" s="31"/>
      <c r="AR289" s="174" t="str">
        <f>IF($B289="","",Air!$C$17*((J289-K289)/10)^Air!$C$28)</f>
        <v/>
      </c>
      <c r="AS289" s="36" t="str">
        <f>IF($B289="","",IF(E$8=B289,E$7,Air!$C$14/2*AR289^2))</f>
        <v/>
      </c>
      <c r="AT289" s="32" t="str">
        <f t="shared" si="469"/>
        <v/>
      </c>
      <c r="AU289" s="32" t="str">
        <f t="shared" si="470"/>
        <v/>
      </c>
      <c r="AV289" s="32" t="str">
        <f>IF($B289="","",Air!$I$11-AU289*Air!$C$14*Air!$I$10-AS289)</f>
        <v/>
      </c>
      <c r="AW289" s="175" t="str">
        <f t="shared" si="471"/>
        <v/>
      </c>
      <c r="AX289" s="175" t="str">
        <f>IF($B289="","",AW289*Air!$C$14*Air!$I$10)</f>
        <v/>
      </c>
      <c r="AY289" s="176" t="str">
        <f>IF($B289="","",AW289*Air!$D$14*Air!$I$10)</f>
        <v/>
      </c>
      <c r="AZ289" s="62"/>
      <c r="BA289" s="250" t="str">
        <f t="shared" si="407"/>
        <v/>
      </c>
      <c r="BB289" s="128" t="str">
        <f t="shared" si="472"/>
        <v/>
      </c>
      <c r="BC289" s="31" t="str">
        <f t="shared" si="473"/>
        <v/>
      </c>
      <c r="BD289" s="251" t="str">
        <f>IF($B289="","",$AO289*ABS(BC289)/Air!$M$8)</f>
        <v/>
      </c>
      <c r="BE289" s="31" t="str">
        <f t="shared" si="408"/>
        <v/>
      </c>
      <c r="BF289" s="251" t="str">
        <f>IF($B289="","",$AO289*ABS($AF289-BC289)/Air!$M$8)</f>
        <v/>
      </c>
      <c r="BG289" s="31" t="str">
        <f t="shared" si="409"/>
        <v/>
      </c>
      <c r="BH289" s="252" t="str">
        <f t="shared" si="410"/>
        <v/>
      </c>
      <c r="BI289" s="32" t="str">
        <f>IF($B289="","",(($AF289-BC289)/ABS($AF289-BC289))*Air!$D$14*BH289/2*(($AF289-BC289)^2)*$AI289*$C289)</f>
        <v/>
      </c>
      <c r="BJ289" s="32" t="str">
        <f>IF($B289="","",(-BC289/ABS(BC289))*Air!$D$14*BE289/8*(BC289^2)*$AM289*$C289)</f>
        <v/>
      </c>
      <c r="BK289" s="32" t="str">
        <f>IF($B289="","",$AK289*$C289*$E289*Air!$D$14*Air!$I$10)</f>
        <v/>
      </c>
      <c r="BL289" s="32" t="str">
        <f t="shared" si="474"/>
        <v/>
      </c>
      <c r="BM289" s="32" t="str">
        <f t="shared" si="411"/>
        <v/>
      </c>
      <c r="BN289" s="32" t="str">
        <f t="shared" si="475"/>
        <v/>
      </c>
      <c r="BO289" s="254" t="str">
        <f t="shared" si="412"/>
        <v/>
      </c>
      <c r="BP289" s="243"/>
      <c r="BQ289" s="243"/>
      <c r="BR289" s="32" t="str">
        <f t="shared" si="413"/>
        <v/>
      </c>
      <c r="BS289" s="243" t="str">
        <f t="shared" si="414"/>
        <v/>
      </c>
      <c r="BT289" s="243" t="str">
        <f>IF($B289="","",IF(BO289="out",-(BS289*$I289*(2*ABS(BR289)/Air!$D$14)^0.5),(BS289*$I289*(2*ABS(BR289)/Air!$C$14)^0.5)))</f>
        <v/>
      </c>
      <c r="BU289" s="32" t="str">
        <f t="shared" si="415"/>
        <v/>
      </c>
      <c r="BV289" s="217" t="str">
        <f t="shared" si="476"/>
        <v/>
      </c>
      <c r="BW289" s="31" t="str">
        <f t="shared" si="416"/>
        <v/>
      </c>
      <c r="BX289" s="251" t="str">
        <f>IF($B289="","",$AO289*ABS(BW289)/Air!$M$8)</f>
        <v/>
      </c>
      <c r="BY289" s="31" t="str">
        <f t="shared" si="417"/>
        <v/>
      </c>
      <c r="BZ289" s="251" t="str">
        <f>IF($B289="","",$AO289*ABS($AF289-BW289)/Air!$M$8)</f>
        <v/>
      </c>
      <c r="CA289" s="31" t="str">
        <f t="shared" si="418"/>
        <v/>
      </c>
      <c r="CB289" s="31" t="str">
        <f t="shared" si="419"/>
        <v/>
      </c>
      <c r="CC289" s="32" t="str">
        <f>IF($B289="","",(($AF289-BW289)/ABS($AF289-BW289))*Air!$D$14*CB289/2*(($AF289-BW289)^2)*$AI289*$C289)</f>
        <v/>
      </c>
      <c r="CD289" s="32" t="str">
        <f>IF($B289="","",(-BW289/ABS(BW289))*Air!$D$14*BY289/8*(BW289^2)*$AM289*$C289)</f>
        <v/>
      </c>
      <c r="CE289" s="32" t="str">
        <f>IF($B289="","",$AK289*$C289*$E289*Air!$D$14*Air!$I$10)</f>
        <v/>
      </c>
      <c r="CF289" s="32" t="str">
        <f t="shared" si="477"/>
        <v/>
      </c>
      <c r="CG289" s="32" t="str">
        <f t="shared" si="420"/>
        <v/>
      </c>
      <c r="CH289" s="32" t="str">
        <f t="shared" si="478"/>
        <v/>
      </c>
      <c r="CI289" s="254" t="str">
        <f t="shared" si="421"/>
        <v/>
      </c>
      <c r="CJ289" s="243"/>
      <c r="CK289" s="243"/>
      <c r="CL289" s="32" t="str">
        <f t="shared" si="422"/>
        <v/>
      </c>
      <c r="CM289" s="243" t="str">
        <f t="shared" si="423"/>
        <v/>
      </c>
      <c r="CN289" s="243" t="str">
        <f>IF($B289="","",IF(CI289="out",-(CM289*$I289*(2*ABS(CL289)/Air!$D$14)^0.5),(CM289*$I289*(2*ABS(CL289)/Air!$C$14)^0.5)))</f>
        <v/>
      </c>
      <c r="CO289" s="32" t="str">
        <f t="shared" si="424"/>
        <v/>
      </c>
      <c r="CP289" s="217" t="str">
        <f t="shared" si="479"/>
        <v/>
      </c>
      <c r="CQ289" s="31" t="str">
        <f t="shared" si="425"/>
        <v/>
      </c>
      <c r="CR289" s="251" t="str">
        <f>IF($B289="","",$AO289*ABS(CQ289)/Air!$M$8)</f>
        <v/>
      </c>
      <c r="CS289" s="31" t="str">
        <f t="shared" si="426"/>
        <v/>
      </c>
      <c r="CT289" s="251" t="str">
        <f>IF($B289="","",$AO289*ABS($AF289-CQ289)/Air!$M$8)</f>
        <v/>
      </c>
      <c r="CU289" s="31" t="str">
        <f t="shared" si="427"/>
        <v/>
      </c>
      <c r="CV289" s="31" t="str">
        <f t="shared" si="428"/>
        <v/>
      </c>
      <c r="CW289" s="32" t="str">
        <f>IF($B289="","",(($AF289-CQ289)/ABS($AF289-CQ289))*Air!$D$14*CV289/2*(($AF289-CQ289)^2)*$AI289*$C289)</f>
        <v/>
      </c>
      <c r="CX289" s="32" t="str">
        <f>IF($B289="","",(-CQ289/ABS(CQ289))*Air!$D$14*CS289/8*(CQ289^2)*$AM289*$C289)</f>
        <v/>
      </c>
      <c r="CY289" s="32" t="str">
        <f>IF($B289="","",$AK289*$C289*$E289*Air!$D$14*Air!$I$10)</f>
        <v/>
      </c>
      <c r="CZ289" s="32" t="str">
        <f t="shared" si="480"/>
        <v/>
      </c>
      <c r="DA289" s="32" t="str">
        <f t="shared" si="429"/>
        <v/>
      </c>
      <c r="DB289" s="32" t="str">
        <f t="shared" si="481"/>
        <v/>
      </c>
      <c r="DC289" s="254" t="str">
        <f t="shared" si="430"/>
        <v/>
      </c>
      <c r="DD289" s="243"/>
      <c r="DE289" s="243"/>
      <c r="DF289" s="32" t="str">
        <f t="shared" si="431"/>
        <v/>
      </c>
      <c r="DG289" s="243" t="str">
        <f t="shared" si="432"/>
        <v/>
      </c>
      <c r="DH289" s="243" t="str">
        <f>IF($B289="","",IF(DC289="out",-(DG289*$I289*(2*ABS(DF289)/Air!$D$14)^0.5),(DG289*$I289*(2*ABS(DF289)/Air!$C$14)^0.5)))</f>
        <v/>
      </c>
      <c r="DI289" s="32" t="str">
        <f t="shared" si="433"/>
        <v/>
      </c>
      <c r="DJ289" s="217" t="str">
        <f t="shared" si="482"/>
        <v/>
      </c>
      <c r="DK289" s="31" t="str">
        <f t="shared" si="434"/>
        <v/>
      </c>
      <c r="DL289" s="251" t="str">
        <f>IF($B289="","",$AO289*ABS(DK289)/Air!$M$8)</f>
        <v/>
      </c>
      <c r="DM289" s="31" t="str">
        <f t="shared" si="435"/>
        <v/>
      </c>
      <c r="DN289" s="251" t="str">
        <f>IF($B289="","",$AO289*ABS($AF289-DK289)/Air!$M$8)</f>
        <v/>
      </c>
      <c r="DO289" s="31" t="str">
        <f t="shared" si="436"/>
        <v/>
      </c>
      <c r="DP289" s="31" t="str">
        <f t="shared" si="437"/>
        <v/>
      </c>
      <c r="DQ289" s="32" t="str">
        <f>IF($B289="","",(($AF289-DK289)/ABS($AF289-DK289))*Air!$D$14*DP289/2*(($AF289-DK289)^2)*$AI289*$C289)</f>
        <v/>
      </c>
      <c r="DR289" s="32" t="str">
        <f>IF($B289="","",(-DK289/ABS(DK289))*Air!$D$14*DM289/8*(DK289^2)*$AM289*$C289)</f>
        <v/>
      </c>
      <c r="DS289" s="32" t="str">
        <f>IF($B289="","",$AK289*$C289*$E289*Air!$D$14*Air!$I$10)</f>
        <v/>
      </c>
      <c r="DT289" s="32" t="str">
        <f t="shared" si="483"/>
        <v/>
      </c>
      <c r="DU289" s="32" t="str">
        <f t="shared" si="438"/>
        <v/>
      </c>
      <c r="DV289" s="32" t="str">
        <f t="shared" si="484"/>
        <v/>
      </c>
      <c r="DW289" s="254" t="str">
        <f t="shared" si="439"/>
        <v/>
      </c>
      <c r="DX289" s="243"/>
      <c r="DY289" s="243"/>
      <c r="DZ289" s="32" t="str">
        <f t="shared" si="440"/>
        <v/>
      </c>
      <c r="EA289" s="243" t="str">
        <f t="shared" si="441"/>
        <v/>
      </c>
      <c r="EB289" s="243" t="str">
        <f>IF($B289="","",IF(DW289="out",-(EA289*$I289*(2*ABS(DZ289)/Air!$D$14)^0.5),(EA289*$I289*(2*ABS(DZ289)/Air!$C$14)^0.5)))</f>
        <v/>
      </c>
      <c r="EC289" s="32" t="str">
        <f t="shared" si="442"/>
        <v/>
      </c>
      <c r="ED289" s="217" t="str">
        <f t="shared" si="485"/>
        <v/>
      </c>
      <c r="EE289" s="31" t="str">
        <f t="shared" si="443"/>
        <v/>
      </c>
      <c r="EF289" s="251" t="str">
        <f>IF($B289="","",$AO289*ABS(EE289)/Air!$M$8)</f>
        <v/>
      </c>
      <c r="EG289" s="31" t="str">
        <f t="shared" si="444"/>
        <v/>
      </c>
      <c r="EH289" s="251" t="str">
        <f>IF($B289="","",$AO289*ABS($AF289-EE289)/Air!$M$8)</f>
        <v/>
      </c>
      <c r="EI289" s="31" t="str">
        <f t="shared" si="445"/>
        <v/>
      </c>
      <c r="EJ289" s="31" t="str">
        <f t="shared" si="446"/>
        <v/>
      </c>
      <c r="EK289" s="32" t="str">
        <f>IF($B289="","",(($AF289-EE289)/ABS($AF289-EE289))*Air!$D$14*EJ289/2*(($AF289-EE289)^2)*$AI289*$C289)</f>
        <v/>
      </c>
      <c r="EL289" s="32" t="str">
        <f>IF($B289="","",(-EE289/ABS(EE289))*Air!$D$14*EG289/8*(EE289^2)*$AM289*$C289)</f>
        <v/>
      </c>
      <c r="EM289" s="32" t="str">
        <f>IF($B289="","",$AK289*$C289*$E289*Air!$D$14*Air!$I$10)</f>
        <v/>
      </c>
      <c r="EN289" s="32" t="str">
        <f t="shared" si="486"/>
        <v/>
      </c>
      <c r="EO289" s="32" t="str">
        <f t="shared" si="447"/>
        <v/>
      </c>
      <c r="EP289" s="32" t="str">
        <f t="shared" si="487"/>
        <v/>
      </c>
      <c r="EQ289" s="254" t="str">
        <f t="shared" si="448"/>
        <v/>
      </c>
      <c r="ER289" s="243"/>
      <c r="ES289" s="243"/>
      <c r="ET289" s="32" t="str">
        <f t="shared" si="449"/>
        <v/>
      </c>
      <c r="EU289" s="243" t="str">
        <f t="shared" si="450"/>
        <v/>
      </c>
      <c r="EV289" s="243" t="str">
        <f>IF($B289="","",IF(EQ289="out",-(EU289*$I289*(2*ABS(ET289)/Air!$D$14)^0.5),(EU289*$I289*(2*ABS(ET289)/Air!$C$14)^0.5)))</f>
        <v/>
      </c>
      <c r="EW289" s="32" t="str">
        <f t="shared" si="451"/>
        <v/>
      </c>
      <c r="EX289" s="259" t="str">
        <f t="shared" si="488"/>
        <v/>
      </c>
    </row>
    <row r="290" spans="1:154" customFormat="1" x14ac:dyDescent="0.2">
      <c r="A290" s="61"/>
      <c r="B290" s="247"/>
      <c r="C290" s="247"/>
      <c r="D290" s="247"/>
      <c r="E290" s="247"/>
      <c r="F290" s="247"/>
      <c r="G290" s="239"/>
      <c r="H290" s="239"/>
      <c r="I290" s="239"/>
      <c r="J290" s="239"/>
      <c r="K290" s="239"/>
      <c r="L290" s="62"/>
      <c r="M290" s="247"/>
      <c r="N290" s="247"/>
      <c r="O290" s="63"/>
      <c r="P290" s="92" t="str">
        <f t="shared" si="452"/>
        <v/>
      </c>
      <c r="Q290" s="93" t="str">
        <f t="shared" si="405"/>
        <v/>
      </c>
      <c r="R290" s="99" t="str">
        <f t="shared" si="453"/>
        <v/>
      </c>
      <c r="S290" s="100" t="str">
        <f t="shared" si="454"/>
        <v/>
      </c>
      <c r="T290" s="95" t="str">
        <f t="shared" si="455"/>
        <v/>
      </c>
      <c r="U290" s="231"/>
      <c r="V290" s="124" t="str">
        <f t="shared" si="456"/>
        <v/>
      </c>
      <c r="W290" s="125" t="str">
        <f t="shared" si="400"/>
        <v/>
      </c>
      <c r="X290" s="126" t="str">
        <f t="shared" si="457"/>
        <v/>
      </c>
      <c r="Y290" s="126" t="str">
        <f>IF($B290="","",VLOOKUP(X290,Depth!$A$4:$B$1004,2,1))</f>
        <v/>
      </c>
      <c r="Z290" s="127" t="str">
        <f t="shared" si="401"/>
        <v/>
      </c>
      <c r="AA290" s="128" t="str">
        <f t="shared" si="402"/>
        <v/>
      </c>
      <c r="AB290" s="129" t="str">
        <f t="shared" si="458"/>
        <v/>
      </c>
      <c r="AC290" s="129" t="str">
        <f t="shared" si="403"/>
        <v/>
      </c>
      <c r="AD290" s="31" t="str">
        <f t="shared" si="459"/>
        <v/>
      </c>
      <c r="AE290" s="128" t="str">
        <f t="shared" si="460"/>
        <v/>
      </c>
      <c r="AF290" s="130" t="str">
        <f t="shared" si="461"/>
        <v/>
      </c>
      <c r="AG290" s="122" t="str">
        <f t="shared" si="462"/>
        <v/>
      </c>
      <c r="AH290" s="131" t="str">
        <f t="shared" si="404"/>
        <v/>
      </c>
      <c r="AI290" s="132" t="str">
        <f t="shared" si="463"/>
        <v/>
      </c>
      <c r="AJ290" s="128"/>
      <c r="AK290" s="159" t="str">
        <f t="shared" si="464"/>
        <v/>
      </c>
      <c r="AL290" s="128" t="str">
        <f t="shared" si="465"/>
        <v/>
      </c>
      <c r="AM290" s="128" t="str">
        <f t="shared" si="466"/>
        <v/>
      </c>
      <c r="AN290" s="128" t="str">
        <f t="shared" si="467"/>
        <v/>
      </c>
      <c r="AO290" s="128" t="str">
        <f t="shared" si="406"/>
        <v/>
      </c>
      <c r="AP290" s="160" t="str">
        <f t="shared" si="468"/>
        <v/>
      </c>
      <c r="AQ290" s="31"/>
      <c r="AR290" s="174" t="str">
        <f>IF($B290="","",Air!$C$17*((J290-K290)/10)^Air!$C$28)</f>
        <v/>
      </c>
      <c r="AS290" s="36" t="str">
        <f>IF($B290="","",IF(E$8=B290,E$7,Air!$C$14/2*AR290^2))</f>
        <v/>
      </c>
      <c r="AT290" s="32" t="str">
        <f t="shared" si="469"/>
        <v/>
      </c>
      <c r="AU290" s="32" t="str">
        <f t="shared" si="470"/>
        <v/>
      </c>
      <c r="AV290" s="32" t="str">
        <f>IF($B290="","",Air!$I$11-AU290*Air!$C$14*Air!$I$10-AS290)</f>
        <v/>
      </c>
      <c r="AW290" s="175" t="str">
        <f t="shared" si="471"/>
        <v/>
      </c>
      <c r="AX290" s="175" t="str">
        <f>IF($B290="","",AW290*Air!$C$14*Air!$I$10)</f>
        <v/>
      </c>
      <c r="AY290" s="176" t="str">
        <f>IF($B290="","",AW290*Air!$D$14*Air!$I$10)</f>
        <v/>
      </c>
      <c r="AZ290" s="62"/>
      <c r="BA290" s="250" t="str">
        <f t="shared" si="407"/>
        <v/>
      </c>
      <c r="BB290" s="128" t="str">
        <f t="shared" si="472"/>
        <v/>
      </c>
      <c r="BC290" s="31" t="str">
        <f t="shared" si="473"/>
        <v/>
      </c>
      <c r="BD290" s="251" t="str">
        <f>IF($B290="","",$AO290*ABS(BC290)/Air!$M$8)</f>
        <v/>
      </c>
      <c r="BE290" s="31" t="str">
        <f t="shared" si="408"/>
        <v/>
      </c>
      <c r="BF290" s="251" t="str">
        <f>IF($B290="","",$AO290*ABS($AF290-BC290)/Air!$M$8)</f>
        <v/>
      </c>
      <c r="BG290" s="31" t="str">
        <f t="shared" si="409"/>
        <v/>
      </c>
      <c r="BH290" s="252" t="str">
        <f t="shared" si="410"/>
        <v/>
      </c>
      <c r="BI290" s="32" t="str">
        <f>IF($B290="","",(($AF290-BC290)/ABS($AF290-BC290))*Air!$D$14*BH290/2*(($AF290-BC290)^2)*$AI290*$C290)</f>
        <v/>
      </c>
      <c r="BJ290" s="32" t="str">
        <f>IF($B290="","",(-BC290/ABS(BC290))*Air!$D$14*BE290/8*(BC290^2)*$AM290*$C290)</f>
        <v/>
      </c>
      <c r="BK290" s="32" t="str">
        <f>IF($B290="","",$AK290*$C290*$E290*Air!$D$14*Air!$I$10)</f>
        <v/>
      </c>
      <c r="BL290" s="32" t="str">
        <f t="shared" si="474"/>
        <v/>
      </c>
      <c r="BM290" s="32" t="str">
        <f t="shared" si="411"/>
        <v/>
      </c>
      <c r="BN290" s="32" t="str">
        <f t="shared" si="475"/>
        <v/>
      </c>
      <c r="BO290" s="254" t="str">
        <f t="shared" si="412"/>
        <v/>
      </c>
      <c r="BP290" s="243"/>
      <c r="BQ290" s="243"/>
      <c r="BR290" s="32" t="str">
        <f t="shared" si="413"/>
        <v/>
      </c>
      <c r="BS290" s="243" t="str">
        <f t="shared" si="414"/>
        <v/>
      </c>
      <c r="BT290" s="243" t="str">
        <f>IF($B290="","",IF(BO290="out",-(BS290*$I290*(2*ABS(BR290)/Air!$D$14)^0.5),(BS290*$I290*(2*ABS(BR290)/Air!$C$14)^0.5)))</f>
        <v/>
      </c>
      <c r="BU290" s="32" t="str">
        <f t="shared" si="415"/>
        <v/>
      </c>
      <c r="BV290" s="217" t="str">
        <f t="shared" si="476"/>
        <v/>
      </c>
      <c r="BW290" s="31" t="str">
        <f t="shared" si="416"/>
        <v/>
      </c>
      <c r="BX290" s="251" t="str">
        <f>IF($B290="","",$AO290*ABS(BW290)/Air!$M$8)</f>
        <v/>
      </c>
      <c r="BY290" s="31" t="str">
        <f t="shared" si="417"/>
        <v/>
      </c>
      <c r="BZ290" s="251" t="str">
        <f>IF($B290="","",$AO290*ABS($AF290-BW290)/Air!$M$8)</f>
        <v/>
      </c>
      <c r="CA290" s="31" t="str">
        <f t="shared" si="418"/>
        <v/>
      </c>
      <c r="CB290" s="31" t="str">
        <f t="shared" si="419"/>
        <v/>
      </c>
      <c r="CC290" s="32" t="str">
        <f>IF($B290="","",(($AF290-BW290)/ABS($AF290-BW290))*Air!$D$14*CB290/2*(($AF290-BW290)^2)*$AI290*$C290)</f>
        <v/>
      </c>
      <c r="CD290" s="32" t="str">
        <f>IF($B290="","",(-BW290/ABS(BW290))*Air!$D$14*BY290/8*(BW290^2)*$AM290*$C290)</f>
        <v/>
      </c>
      <c r="CE290" s="32" t="str">
        <f>IF($B290="","",$AK290*$C290*$E290*Air!$D$14*Air!$I$10)</f>
        <v/>
      </c>
      <c r="CF290" s="32" t="str">
        <f t="shared" si="477"/>
        <v/>
      </c>
      <c r="CG290" s="32" t="str">
        <f t="shared" si="420"/>
        <v/>
      </c>
      <c r="CH290" s="32" t="str">
        <f t="shared" si="478"/>
        <v/>
      </c>
      <c r="CI290" s="254" t="str">
        <f t="shared" si="421"/>
        <v/>
      </c>
      <c r="CJ290" s="243"/>
      <c r="CK290" s="243"/>
      <c r="CL290" s="32" t="str">
        <f t="shared" si="422"/>
        <v/>
      </c>
      <c r="CM290" s="243" t="str">
        <f t="shared" si="423"/>
        <v/>
      </c>
      <c r="CN290" s="243" t="str">
        <f>IF($B290="","",IF(CI290="out",-(CM290*$I290*(2*ABS(CL290)/Air!$D$14)^0.5),(CM290*$I290*(2*ABS(CL290)/Air!$C$14)^0.5)))</f>
        <v/>
      </c>
      <c r="CO290" s="32" t="str">
        <f t="shared" si="424"/>
        <v/>
      </c>
      <c r="CP290" s="217" t="str">
        <f t="shared" si="479"/>
        <v/>
      </c>
      <c r="CQ290" s="31" t="str">
        <f t="shared" si="425"/>
        <v/>
      </c>
      <c r="CR290" s="251" t="str">
        <f>IF($B290="","",$AO290*ABS(CQ290)/Air!$M$8)</f>
        <v/>
      </c>
      <c r="CS290" s="31" t="str">
        <f t="shared" si="426"/>
        <v/>
      </c>
      <c r="CT290" s="251" t="str">
        <f>IF($B290="","",$AO290*ABS($AF290-CQ290)/Air!$M$8)</f>
        <v/>
      </c>
      <c r="CU290" s="31" t="str">
        <f t="shared" si="427"/>
        <v/>
      </c>
      <c r="CV290" s="31" t="str">
        <f t="shared" si="428"/>
        <v/>
      </c>
      <c r="CW290" s="32" t="str">
        <f>IF($B290="","",(($AF290-CQ290)/ABS($AF290-CQ290))*Air!$D$14*CV290/2*(($AF290-CQ290)^2)*$AI290*$C290)</f>
        <v/>
      </c>
      <c r="CX290" s="32" t="str">
        <f>IF($B290="","",(-CQ290/ABS(CQ290))*Air!$D$14*CS290/8*(CQ290^2)*$AM290*$C290)</f>
        <v/>
      </c>
      <c r="CY290" s="32" t="str">
        <f>IF($B290="","",$AK290*$C290*$E290*Air!$D$14*Air!$I$10)</f>
        <v/>
      </c>
      <c r="CZ290" s="32" t="str">
        <f t="shared" si="480"/>
        <v/>
      </c>
      <c r="DA290" s="32" t="str">
        <f t="shared" si="429"/>
        <v/>
      </c>
      <c r="DB290" s="32" t="str">
        <f t="shared" si="481"/>
        <v/>
      </c>
      <c r="DC290" s="254" t="str">
        <f t="shared" si="430"/>
        <v/>
      </c>
      <c r="DD290" s="243"/>
      <c r="DE290" s="243"/>
      <c r="DF290" s="32" t="str">
        <f t="shared" si="431"/>
        <v/>
      </c>
      <c r="DG290" s="243" t="str">
        <f t="shared" si="432"/>
        <v/>
      </c>
      <c r="DH290" s="243" t="str">
        <f>IF($B290="","",IF(DC290="out",-(DG290*$I290*(2*ABS(DF290)/Air!$D$14)^0.5),(DG290*$I290*(2*ABS(DF290)/Air!$C$14)^0.5)))</f>
        <v/>
      </c>
      <c r="DI290" s="32" t="str">
        <f t="shared" si="433"/>
        <v/>
      </c>
      <c r="DJ290" s="217" t="str">
        <f t="shared" si="482"/>
        <v/>
      </c>
      <c r="DK290" s="31" t="str">
        <f t="shared" si="434"/>
        <v/>
      </c>
      <c r="DL290" s="251" t="str">
        <f>IF($B290="","",$AO290*ABS(DK290)/Air!$M$8)</f>
        <v/>
      </c>
      <c r="DM290" s="31" t="str">
        <f t="shared" si="435"/>
        <v/>
      </c>
      <c r="DN290" s="251" t="str">
        <f>IF($B290="","",$AO290*ABS($AF290-DK290)/Air!$M$8)</f>
        <v/>
      </c>
      <c r="DO290" s="31" t="str">
        <f t="shared" si="436"/>
        <v/>
      </c>
      <c r="DP290" s="31" t="str">
        <f t="shared" si="437"/>
        <v/>
      </c>
      <c r="DQ290" s="32" t="str">
        <f>IF($B290="","",(($AF290-DK290)/ABS($AF290-DK290))*Air!$D$14*DP290/2*(($AF290-DK290)^2)*$AI290*$C290)</f>
        <v/>
      </c>
      <c r="DR290" s="32" t="str">
        <f>IF($B290="","",(-DK290/ABS(DK290))*Air!$D$14*DM290/8*(DK290^2)*$AM290*$C290)</f>
        <v/>
      </c>
      <c r="DS290" s="32" t="str">
        <f>IF($B290="","",$AK290*$C290*$E290*Air!$D$14*Air!$I$10)</f>
        <v/>
      </c>
      <c r="DT290" s="32" t="str">
        <f t="shared" si="483"/>
        <v/>
      </c>
      <c r="DU290" s="32" t="str">
        <f t="shared" si="438"/>
        <v/>
      </c>
      <c r="DV290" s="32" t="str">
        <f t="shared" si="484"/>
        <v/>
      </c>
      <c r="DW290" s="254" t="str">
        <f t="shared" si="439"/>
        <v/>
      </c>
      <c r="DX290" s="243"/>
      <c r="DY290" s="243"/>
      <c r="DZ290" s="32" t="str">
        <f t="shared" si="440"/>
        <v/>
      </c>
      <c r="EA290" s="243" t="str">
        <f t="shared" si="441"/>
        <v/>
      </c>
      <c r="EB290" s="243" t="str">
        <f>IF($B290="","",IF(DW290="out",-(EA290*$I290*(2*ABS(DZ290)/Air!$D$14)^0.5),(EA290*$I290*(2*ABS(DZ290)/Air!$C$14)^0.5)))</f>
        <v/>
      </c>
      <c r="EC290" s="32" t="str">
        <f t="shared" si="442"/>
        <v/>
      </c>
      <c r="ED290" s="217" t="str">
        <f t="shared" si="485"/>
        <v/>
      </c>
      <c r="EE290" s="31" t="str">
        <f t="shared" si="443"/>
        <v/>
      </c>
      <c r="EF290" s="251" t="str">
        <f>IF($B290="","",$AO290*ABS(EE290)/Air!$M$8)</f>
        <v/>
      </c>
      <c r="EG290" s="31" t="str">
        <f t="shared" si="444"/>
        <v/>
      </c>
      <c r="EH290" s="251" t="str">
        <f>IF($B290="","",$AO290*ABS($AF290-EE290)/Air!$M$8)</f>
        <v/>
      </c>
      <c r="EI290" s="31" t="str">
        <f t="shared" si="445"/>
        <v/>
      </c>
      <c r="EJ290" s="31" t="str">
        <f t="shared" si="446"/>
        <v/>
      </c>
      <c r="EK290" s="32" t="str">
        <f>IF($B290="","",(($AF290-EE290)/ABS($AF290-EE290))*Air!$D$14*EJ290/2*(($AF290-EE290)^2)*$AI290*$C290)</f>
        <v/>
      </c>
      <c r="EL290" s="32" t="str">
        <f>IF($B290="","",(-EE290/ABS(EE290))*Air!$D$14*EG290/8*(EE290^2)*$AM290*$C290)</f>
        <v/>
      </c>
      <c r="EM290" s="32" t="str">
        <f>IF($B290="","",$AK290*$C290*$E290*Air!$D$14*Air!$I$10)</f>
        <v/>
      </c>
      <c r="EN290" s="32" t="str">
        <f t="shared" si="486"/>
        <v/>
      </c>
      <c r="EO290" s="32" t="str">
        <f t="shared" si="447"/>
        <v/>
      </c>
      <c r="EP290" s="32" t="str">
        <f t="shared" si="487"/>
        <v/>
      </c>
      <c r="EQ290" s="254" t="str">
        <f t="shared" si="448"/>
        <v/>
      </c>
      <c r="ER290" s="243"/>
      <c r="ES290" s="243"/>
      <c r="ET290" s="32" t="str">
        <f t="shared" si="449"/>
        <v/>
      </c>
      <c r="EU290" s="243" t="str">
        <f t="shared" si="450"/>
        <v/>
      </c>
      <c r="EV290" s="243" t="str">
        <f>IF($B290="","",IF(EQ290="out",-(EU290*$I290*(2*ABS(ET290)/Air!$D$14)^0.5),(EU290*$I290*(2*ABS(ET290)/Air!$C$14)^0.5)))</f>
        <v/>
      </c>
      <c r="EW290" s="32" t="str">
        <f t="shared" si="451"/>
        <v/>
      </c>
      <c r="EX290" s="259" t="str">
        <f t="shared" si="488"/>
        <v/>
      </c>
    </row>
    <row r="291" spans="1:154" customFormat="1" x14ac:dyDescent="0.2">
      <c r="A291" s="61"/>
      <c r="B291" s="247"/>
      <c r="C291" s="247"/>
      <c r="D291" s="247"/>
      <c r="E291" s="247"/>
      <c r="F291" s="247"/>
      <c r="G291" s="239"/>
      <c r="H291" s="239"/>
      <c r="I291" s="239"/>
      <c r="J291" s="239"/>
      <c r="K291" s="239"/>
      <c r="L291" s="62"/>
      <c r="M291" s="247"/>
      <c r="N291" s="247"/>
      <c r="O291" s="63"/>
      <c r="P291" s="92" t="str">
        <f t="shared" si="452"/>
        <v/>
      </c>
      <c r="Q291" s="93" t="str">
        <f t="shared" si="405"/>
        <v/>
      </c>
      <c r="R291" s="99" t="str">
        <f t="shared" si="453"/>
        <v/>
      </c>
      <c r="S291" s="100" t="str">
        <f t="shared" si="454"/>
        <v/>
      </c>
      <c r="T291" s="95" t="str">
        <f t="shared" si="455"/>
        <v/>
      </c>
      <c r="U291" s="231"/>
      <c r="V291" s="124" t="str">
        <f t="shared" si="456"/>
        <v/>
      </c>
      <c r="W291" s="125" t="str">
        <f t="shared" si="400"/>
        <v/>
      </c>
      <c r="X291" s="126" t="str">
        <f t="shared" si="457"/>
        <v/>
      </c>
      <c r="Y291" s="126" t="str">
        <f>IF($B291="","",VLOOKUP(X291,Depth!$A$4:$B$1004,2,1))</f>
        <v/>
      </c>
      <c r="Z291" s="127" t="str">
        <f t="shared" si="401"/>
        <v/>
      </c>
      <c r="AA291" s="128" t="str">
        <f t="shared" si="402"/>
        <v/>
      </c>
      <c r="AB291" s="129" t="str">
        <f t="shared" si="458"/>
        <v/>
      </c>
      <c r="AC291" s="129" t="str">
        <f t="shared" si="403"/>
        <v/>
      </c>
      <c r="AD291" s="31" t="str">
        <f t="shared" si="459"/>
        <v/>
      </c>
      <c r="AE291" s="128" t="str">
        <f t="shared" si="460"/>
        <v/>
      </c>
      <c r="AF291" s="130" t="str">
        <f t="shared" si="461"/>
        <v/>
      </c>
      <c r="AG291" s="122" t="str">
        <f t="shared" si="462"/>
        <v/>
      </c>
      <c r="AH291" s="131" t="str">
        <f t="shared" si="404"/>
        <v/>
      </c>
      <c r="AI291" s="132" t="str">
        <f t="shared" si="463"/>
        <v/>
      </c>
      <c r="AJ291" s="128"/>
      <c r="AK291" s="159" t="str">
        <f t="shared" si="464"/>
        <v/>
      </c>
      <c r="AL291" s="128" t="str">
        <f t="shared" si="465"/>
        <v/>
      </c>
      <c r="AM291" s="128" t="str">
        <f t="shared" si="466"/>
        <v/>
      </c>
      <c r="AN291" s="128" t="str">
        <f t="shared" si="467"/>
        <v/>
      </c>
      <c r="AO291" s="128" t="str">
        <f t="shared" si="406"/>
        <v/>
      </c>
      <c r="AP291" s="160" t="str">
        <f t="shared" si="468"/>
        <v/>
      </c>
      <c r="AQ291" s="31"/>
      <c r="AR291" s="174" t="str">
        <f>IF($B291="","",Air!$C$17*((J291-K291)/10)^Air!$C$28)</f>
        <v/>
      </c>
      <c r="AS291" s="36" t="str">
        <f>IF($B291="","",IF(E$8=B291,E$7,Air!$C$14/2*AR291^2))</f>
        <v/>
      </c>
      <c r="AT291" s="32" t="str">
        <f t="shared" si="469"/>
        <v/>
      </c>
      <c r="AU291" s="32" t="str">
        <f t="shared" si="470"/>
        <v/>
      </c>
      <c r="AV291" s="32" t="str">
        <f>IF($B291="","",Air!$I$11-AU291*Air!$C$14*Air!$I$10-AS291)</f>
        <v/>
      </c>
      <c r="AW291" s="175" t="str">
        <f t="shared" si="471"/>
        <v/>
      </c>
      <c r="AX291" s="175" t="str">
        <f>IF($B291="","",AW291*Air!$C$14*Air!$I$10)</f>
        <v/>
      </c>
      <c r="AY291" s="176" t="str">
        <f>IF($B291="","",AW291*Air!$D$14*Air!$I$10)</f>
        <v/>
      </c>
      <c r="AZ291" s="62"/>
      <c r="BA291" s="250" t="str">
        <f t="shared" si="407"/>
        <v/>
      </c>
      <c r="BB291" s="128" t="str">
        <f t="shared" si="472"/>
        <v/>
      </c>
      <c r="BC291" s="31" t="str">
        <f t="shared" si="473"/>
        <v/>
      </c>
      <c r="BD291" s="251" t="str">
        <f>IF($B291="","",$AO291*ABS(BC291)/Air!$M$8)</f>
        <v/>
      </c>
      <c r="BE291" s="31" t="str">
        <f t="shared" si="408"/>
        <v/>
      </c>
      <c r="BF291" s="251" t="str">
        <f>IF($B291="","",$AO291*ABS($AF291-BC291)/Air!$M$8)</f>
        <v/>
      </c>
      <c r="BG291" s="31" t="str">
        <f t="shared" si="409"/>
        <v/>
      </c>
      <c r="BH291" s="252" t="str">
        <f t="shared" si="410"/>
        <v/>
      </c>
      <c r="BI291" s="32" t="str">
        <f>IF($B291="","",(($AF291-BC291)/ABS($AF291-BC291))*Air!$D$14*BH291/2*(($AF291-BC291)^2)*$AI291*$C291)</f>
        <v/>
      </c>
      <c r="BJ291" s="32" t="str">
        <f>IF($B291="","",(-BC291/ABS(BC291))*Air!$D$14*BE291/8*(BC291^2)*$AM291*$C291)</f>
        <v/>
      </c>
      <c r="BK291" s="32" t="str">
        <f>IF($B291="","",$AK291*$C291*$E291*Air!$D$14*Air!$I$10)</f>
        <v/>
      </c>
      <c r="BL291" s="32" t="str">
        <f t="shared" si="474"/>
        <v/>
      </c>
      <c r="BM291" s="32" t="str">
        <f t="shared" si="411"/>
        <v/>
      </c>
      <c r="BN291" s="32" t="str">
        <f t="shared" si="475"/>
        <v/>
      </c>
      <c r="BO291" s="254" t="str">
        <f t="shared" si="412"/>
        <v/>
      </c>
      <c r="BP291" s="243"/>
      <c r="BQ291" s="243"/>
      <c r="BR291" s="32" t="str">
        <f t="shared" si="413"/>
        <v/>
      </c>
      <c r="BS291" s="243" t="str">
        <f t="shared" si="414"/>
        <v/>
      </c>
      <c r="BT291" s="243" t="str">
        <f>IF($B291="","",IF(BO291="out",-(BS291*$I291*(2*ABS(BR291)/Air!$D$14)^0.5),(BS291*$I291*(2*ABS(BR291)/Air!$C$14)^0.5)))</f>
        <v/>
      </c>
      <c r="BU291" s="32" t="str">
        <f t="shared" si="415"/>
        <v/>
      </c>
      <c r="BV291" s="217" t="str">
        <f t="shared" si="476"/>
        <v/>
      </c>
      <c r="BW291" s="31" t="str">
        <f t="shared" si="416"/>
        <v/>
      </c>
      <c r="BX291" s="251" t="str">
        <f>IF($B291="","",$AO291*ABS(BW291)/Air!$M$8)</f>
        <v/>
      </c>
      <c r="BY291" s="31" t="str">
        <f t="shared" si="417"/>
        <v/>
      </c>
      <c r="BZ291" s="251" t="str">
        <f>IF($B291="","",$AO291*ABS($AF291-BW291)/Air!$M$8)</f>
        <v/>
      </c>
      <c r="CA291" s="31" t="str">
        <f t="shared" si="418"/>
        <v/>
      </c>
      <c r="CB291" s="31" t="str">
        <f t="shared" si="419"/>
        <v/>
      </c>
      <c r="CC291" s="32" t="str">
        <f>IF($B291="","",(($AF291-BW291)/ABS($AF291-BW291))*Air!$D$14*CB291/2*(($AF291-BW291)^2)*$AI291*$C291)</f>
        <v/>
      </c>
      <c r="CD291" s="32" t="str">
        <f>IF($B291="","",(-BW291/ABS(BW291))*Air!$D$14*BY291/8*(BW291^2)*$AM291*$C291)</f>
        <v/>
      </c>
      <c r="CE291" s="32" t="str">
        <f>IF($B291="","",$AK291*$C291*$E291*Air!$D$14*Air!$I$10)</f>
        <v/>
      </c>
      <c r="CF291" s="32" t="str">
        <f t="shared" si="477"/>
        <v/>
      </c>
      <c r="CG291" s="32" t="str">
        <f t="shared" si="420"/>
        <v/>
      </c>
      <c r="CH291" s="32" t="str">
        <f t="shared" si="478"/>
        <v/>
      </c>
      <c r="CI291" s="254" t="str">
        <f t="shared" si="421"/>
        <v/>
      </c>
      <c r="CJ291" s="243"/>
      <c r="CK291" s="243"/>
      <c r="CL291" s="32" t="str">
        <f t="shared" si="422"/>
        <v/>
      </c>
      <c r="CM291" s="243" t="str">
        <f t="shared" si="423"/>
        <v/>
      </c>
      <c r="CN291" s="243" t="str">
        <f>IF($B291="","",IF(CI291="out",-(CM291*$I291*(2*ABS(CL291)/Air!$D$14)^0.5),(CM291*$I291*(2*ABS(CL291)/Air!$C$14)^0.5)))</f>
        <v/>
      </c>
      <c r="CO291" s="32" t="str">
        <f t="shared" si="424"/>
        <v/>
      </c>
      <c r="CP291" s="217" t="str">
        <f t="shared" si="479"/>
        <v/>
      </c>
      <c r="CQ291" s="31" t="str">
        <f t="shared" si="425"/>
        <v/>
      </c>
      <c r="CR291" s="251" t="str">
        <f>IF($B291="","",$AO291*ABS(CQ291)/Air!$M$8)</f>
        <v/>
      </c>
      <c r="CS291" s="31" t="str">
        <f t="shared" si="426"/>
        <v/>
      </c>
      <c r="CT291" s="251" t="str">
        <f>IF($B291="","",$AO291*ABS($AF291-CQ291)/Air!$M$8)</f>
        <v/>
      </c>
      <c r="CU291" s="31" t="str">
        <f t="shared" si="427"/>
        <v/>
      </c>
      <c r="CV291" s="31" t="str">
        <f t="shared" si="428"/>
        <v/>
      </c>
      <c r="CW291" s="32" t="str">
        <f>IF($B291="","",(($AF291-CQ291)/ABS($AF291-CQ291))*Air!$D$14*CV291/2*(($AF291-CQ291)^2)*$AI291*$C291)</f>
        <v/>
      </c>
      <c r="CX291" s="32" t="str">
        <f>IF($B291="","",(-CQ291/ABS(CQ291))*Air!$D$14*CS291/8*(CQ291^2)*$AM291*$C291)</f>
        <v/>
      </c>
      <c r="CY291" s="32" t="str">
        <f>IF($B291="","",$AK291*$C291*$E291*Air!$D$14*Air!$I$10)</f>
        <v/>
      </c>
      <c r="CZ291" s="32" t="str">
        <f t="shared" si="480"/>
        <v/>
      </c>
      <c r="DA291" s="32" t="str">
        <f t="shared" si="429"/>
        <v/>
      </c>
      <c r="DB291" s="32" t="str">
        <f t="shared" si="481"/>
        <v/>
      </c>
      <c r="DC291" s="254" t="str">
        <f t="shared" si="430"/>
        <v/>
      </c>
      <c r="DD291" s="243"/>
      <c r="DE291" s="243"/>
      <c r="DF291" s="32" t="str">
        <f t="shared" si="431"/>
        <v/>
      </c>
      <c r="DG291" s="243" t="str">
        <f t="shared" si="432"/>
        <v/>
      </c>
      <c r="DH291" s="243" t="str">
        <f>IF($B291="","",IF(DC291="out",-(DG291*$I291*(2*ABS(DF291)/Air!$D$14)^0.5),(DG291*$I291*(2*ABS(DF291)/Air!$C$14)^0.5)))</f>
        <v/>
      </c>
      <c r="DI291" s="32" t="str">
        <f t="shared" si="433"/>
        <v/>
      </c>
      <c r="DJ291" s="217" t="str">
        <f t="shared" si="482"/>
        <v/>
      </c>
      <c r="DK291" s="31" t="str">
        <f t="shared" si="434"/>
        <v/>
      </c>
      <c r="DL291" s="251" t="str">
        <f>IF($B291="","",$AO291*ABS(DK291)/Air!$M$8)</f>
        <v/>
      </c>
      <c r="DM291" s="31" t="str">
        <f t="shared" si="435"/>
        <v/>
      </c>
      <c r="DN291" s="251" t="str">
        <f>IF($B291="","",$AO291*ABS($AF291-DK291)/Air!$M$8)</f>
        <v/>
      </c>
      <c r="DO291" s="31" t="str">
        <f t="shared" si="436"/>
        <v/>
      </c>
      <c r="DP291" s="31" t="str">
        <f t="shared" si="437"/>
        <v/>
      </c>
      <c r="DQ291" s="32" t="str">
        <f>IF($B291="","",(($AF291-DK291)/ABS($AF291-DK291))*Air!$D$14*DP291/2*(($AF291-DK291)^2)*$AI291*$C291)</f>
        <v/>
      </c>
      <c r="DR291" s="32" t="str">
        <f>IF($B291="","",(-DK291/ABS(DK291))*Air!$D$14*DM291/8*(DK291^2)*$AM291*$C291)</f>
        <v/>
      </c>
      <c r="DS291" s="32" t="str">
        <f>IF($B291="","",$AK291*$C291*$E291*Air!$D$14*Air!$I$10)</f>
        <v/>
      </c>
      <c r="DT291" s="32" t="str">
        <f t="shared" si="483"/>
        <v/>
      </c>
      <c r="DU291" s="32" t="str">
        <f t="shared" si="438"/>
        <v/>
      </c>
      <c r="DV291" s="32" t="str">
        <f t="shared" si="484"/>
        <v/>
      </c>
      <c r="DW291" s="254" t="str">
        <f t="shared" si="439"/>
        <v/>
      </c>
      <c r="DX291" s="243"/>
      <c r="DY291" s="243"/>
      <c r="DZ291" s="32" t="str">
        <f t="shared" si="440"/>
        <v/>
      </c>
      <c r="EA291" s="243" t="str">
        <f t="shared" si="441"/>
        <v/>
      </c>
      <c r="EB291" s="243" t="str">
        <f>IF($B291="","",IF(DW291="out",-(EA291*$I291*(2*ABS(DZ291)/Air!$D$14)^0.5),(EA291*$I291*(2*ABS(DZ291)/Air!$C$14)^0.5)))</f>
        <v/>
      </c>
      <c r="EC291" s="32" t="str">
        <f t="shared" si="442"/>
        <v/>
      </c>
      <c r="ED291" s="217" t="str">
        <f t="shared" si="485"/>
        <v/>
      </c>
      <c r="EE291" s="31" t="str">
        <f t="shared" si="443"/>
        <v/>
      </c>
      <c r="EF291" s="251" t="str">
        <f>IF($B291="","",$AO291*ABS(EE291)/Air!$M$8)</f>
        <v/>
      </c>
      <c r="EG291" s="31" t="str">
        <f t="shared" si="444"/>
        <v/>
      </c>
      <c r="EH291" s="251" t="str">
        <f>IF($B291="","",$AO291*ABS($AF291-EE291)/Air!$M$8)</f>
        <v/>
      </c>
      <c r="EI291" s="31" t="str">
        <f t="shared" si="445"/>
        <v/>
      </c>
      <c r="EJ291" s="31" t="str">
        <f t="shared" si="446"/>
        <v/>
      </c>
      <c r="EK291" s="32" t="str">
        <f>IF($B291="","",(($AF291-EE291)/ABS($AF291-EE291))*Air!$D$14*EJ291/2*(($AF291-EE291)^2)*$AI291*$C291)</f>
        <v/>
      </c>
      <c r="EL291" s="32" t="str">
        <f>IF($B291="","",(-EE291/ABS(EE291))*Air!$D$14*EG291/8*(EE291^2)*$AM291*$C291)</f>
        <v/>
      </c>
      <c r="EM291" s="32" t="str">
        <f>IF($B291="","",$AK291*$C291*$E291*Air!$D$14*Air!$I$10)</f>
        <v/>
      </c>
      <c r="EN291" s="32" t="str">
        <f t="shared" si="486"/>
        <v/>
      </c>
      <c r="EO291" s="32" t="str">
        <f t="shared" si="447"/>
        <v/>
      </c>
      <c r="EP291" s="32" t="str">
        <f t="shared" si="487"/>
        <v/>
      </c>
      <c r="EQ291" s="254" t="str">
        <f t="shared" si="448"/>
        <v/>
      </c>
      <c r="ER291" s="243"/>
      <c r="ES291" s="243"/>
      <c r="ET291" s="32" t="str">
        <f t="shared" si="449"/>
        <v/>
      </c>
      <c r="EU291" s="243" t="str">
        <f t="shared" si="450"/>
        <v/>
      </c>
      <c r="EV291" s="243" t="str">
        <f>IF($B291="","",IF(EQ291="out",-(EU291*$I291*(2*ABS(ET291)/Air!$D$14)^0.5),(EU291*$I291*(2*ABS(ET291)/Air!$C$14)^0.5)))</f>
        <v/>
      </c>
      <c r="EW291" s="32" t="str">
        <f t="shared" si="451"/>
        <v/>
      </c>
      <c r="EX291" s="259" t="str">
        <f t="shared" si="488"/>
        <v/>
      </c>
    </row>
    <row r="292" spans="1:154" customFormat="1" x14ac:dyDescent="0.2">
      <c r="A292" s="61"/>
      <c r="B292" s="247"/>
      <c r="C292" s="247"/>
      <c r="D292" s="247"/>
      <c r="E292" s="247"/>
      <c r="F292" s="247"/>
      <c r="G292" s="239"/>
      <c r="H292" s="239"/>
      <c r="I292" s="239"/>
      <c r="J292" s="239"/>
      <c r="K292" s="239"/>
      <c r="L292" s="62"/>
      <c r="M292" s="247"/>
      <c r="N292" s="247"/>
      <c r="O292" s="63"/>
      <c r="P292" s="92" t="str">
        <f t="shared" si="452"/>
        <v/>
      </c>
      <c r="Q292" s="93" t="str">
        <f t="shared" si="405"/>
        <v/>
      </c>
      <c r="R292" s="99" t="str">
        <f t="shared" si="453"/>
        <v/>
      </c>
      <c r="S292" s="100" t="str">
        <f t="shared" si="454"/>
        <v/>
      </c>
      <c r="T292" s="95" t="str">
        <f t="shared" si="455"/>
        <v/>
      </c>
      <c r="U292" s="231"/>
      <c r="V292" s="124" t="str">
        <f t="shared" si="456"/>
        <v/>
      </c>
      <c r="W292" s="125" t="str">
        <f t="shared" si="400"/>
        <v/>
      </c>
      <c r="X292" s="126" t="str">
        <f t="shared" si="457"/>
        <v/>
      </c>
      <c r="Y292" s="126" t="str">
        <f>IF($B292="","",VLOOKUP(X292,Depth!$A$4:$B$1004,2,1))</f>
        <v/>
      </c>
      <c r="Z292" s="127" t="str">
        <f t="shared" si="401"/>
        <v/>
      </c>
      <c r="AA292" s="128" t="str">
        <f t="shared" si="402"/>
        <v/>
      </c>
      <c r="AB292" s="129" t="str">
        <f t="shared" si="458"/>
        <v/>
      </c>
      <c r="AC292" s="129" t="str">
        <f t="shared" si="403"/>
        <v/>
      </c>
      <c r="AD292" s="31" t="str">
        <f t="shared" si="459"/>
        <v/>
      </c>
      <c r="AE292" s="128" t="str">
        <f t="shared" si="460"/>
        <v/>
      </c>
      <c r="AF292" s="130" t="str">
        <f t="shared" si="461"/>
        <v/>
      </c>
      <c r="AG292" s="122" t="str">
        <f t="shared" si="462"/>
        <v/>
      </c>
      <c r="AH292" s="131" t="str">
        <f t="shared" si="404"/>
        <v/>
      </c>
      <c r="AI292" s="132" t="str">
        <f t="shared" si="463"/>
        <v/>
      </c>
      <c r="AJ292" s="128"/>
      <c r="AK292" s="159" t="str">
        <f t="shared" si="464"/>
        <v/>
      </c>
      <c r="AL292" s="128" t="str">
        <f t="shared" si="465"/>
        <v/>
      </c>
      <c r="AM292" s="128" t="str">
        <f t="shared" si="466"/>
        <v/>
      </c>
      <c r="AN292" s="128" t="str">
        <f t="shared" si="467"/>
        <v/>
      </c>
      <c r="AO292" s="128" t="str">
        <f t="shared" si="406"/>
        <v/>
      </c>
      <c r="AP292" s="160" t="str">
        <f t="shared" si="468"/>
        <v/>
      </c>
      <c r="AQ292" s="31"/>
      <c r="AR292" s="174" t="str">
        <f>IF($B292="","",Air!$C$17*((J292-K292)/10)^Air!$C$28)</f>
        <v/>
      </c>
      <c r="AS292" s="36" t="str">
        <f>IF($B292="","",IF(E$8=B292,E$7,Air!$C$14/2*AR292^2))</f>
        <v/>
      </c>
      <c r="AT292" s="32" t="str">
        <f t="shared" si="469"/>
        <v/>
      </c>
      <c r="AU292" s="32" t="str">
        <f t="shared" si="470"/>
        <v/>
      </c>
      <c r="AV292" s="32" t="str">
        <f>IF($B292="","",Air!$I$11-AU292*Air!$C$14*Air!$I$10-AS292)</f>
        <v/>
      </c>
      <c r="AW292" s="175" t="str">
        <f t="shared" si="471"/>
        <v/>
      </c>
      <c r="AX292" s="175" t="str">
        <f>IF($B292="","",AW292*Air!$C$14*Air!$I$10)</f>
        <v/>
      </c>
      <c r="AY292" s="176" t="str">
        <f>IF($B292="","",AW292*Air!$D$14*Air!$I$10)</f>
        <v/>
      </c>
      <c r="AZ292" s="62"/>
      <c r="BA292" s="250" t="str">
        <f t="shared" si="407"/>
        <v/>
      </c>
      <c r="BB292" s="128" t="str">
        <f t="shared" si="472"/>
        <v/>
      </c>
      <c r="BC292" s="31" t="str">
        <f t="shared" si="473"/>
        <v/>
      </c>
      <c r="BD292" s="251" t="str">
        <f>IF($B292="","",$AO292*ABS(BC292)/Air!$M$8)</f>
        <v/>
      </c>
      <c r="BE292" s="31" t="str">
        <f t="shared" si="408"/>
        <v/>
      </c>
      <c r="BF292" s="251" t="str">
        <f>IF($B292="","",$AO292*ABS($AF292-BC292)/Air!$M$8)</f>
        <v/>
      </c>
      <c r="BG292" s="31" t="str">
        <f t="shared" si="409"/>
        <v/>
      </c>
      <c r="BH292" s="252" t="str">
        <f t="shared" si="410"/>
        <v/>
      </c>
      <c r="BI292" s="32" t="str">
        <f>IF($B292="","",(($AF292-BC292)/ABS($AF292-BC292))*Air!$D$14*BH292/2*(($AF292-BC292)^2)*$AI292*$C292)</f>
        <v/>
      </c>
      <c r="BJ292" s="32" t="str">
        <f>IF($B292="","",(-BC292/ABS(BC292))*Air!$D$14*BE292/8*(BC292^2)*$AM292*$C292)</f>
        <v/>
      </c>
      <c r="BK292" s="32" t="str">
        <f>IF($B292="","",$AK292*$C292*$E292*Air!$D$14*Air!$I$10)</f>
        <v/>
      </c>
      <c r="BL292" s="32" t="str">
        <f t="shared" si="474"/>
        <v/>
      </c>
      <c r="BM292" s="32" t="str">
        <f t="shared" si="411"/>
        <v/>
      </c>
      <c r="BN292" s="32" t="str">
        <f t="shared" si="475"/>
        <v/>
      </c>
      <c r="BO292" s="254" t="str">
        <f t="shared" si="412"/>
        <v/>
      </c>
      <c r="BP292" s="243"/>
      <c r="BQ292" s="243"/>
      <c r="BR292" s="32" t="str">
        <f t="shared" si="413"/>
        <v/>
      </c>
      <c r="BS292" s="243" t="str">
        <f t="shared" si="414"/>
        <v/>
      </c>
      <c r="BT292" s="243" t="str">
        <f>IF($B292="","",IF(BO292="out",-(BS292*$I292*(2*ABS(BR292)/Air!$D$14)^0.5),(BS292*$I292*(2*ABS(BR292)/Air!$C$14)^0.5)))</f>
        <v/>
      </c>
      <c r="BU292" s="32" t="str">
        <f t="shared" si="415"/>
        <v/>
      </c>
      <c r="BV292" s="217" t="str">
        <f t="shared" si="476"/>
        <v/>
      </c>
      <c r="BW292" s="31" t="str">
        <f t="shared" si="416"/>
        <v/>
      </c>
      <c r="BX292" s="251" t="str">
        <f>IF($B292="","",$AO292*ABS(BW292)/Air!$M$8)</f>
        <v/>
      </c>
      <c r="BY292" s="31" t="str">
        <f t="shared" si="417"/>
        <v/>
      </c>
      <c r="BZ292" s="251" t="str">
        <f>IF($B292="","",$AO292*ABS($AF292-BW292)/Air!$M$8)</f>
        <v/>
      </c>
      <c r="CA292" s="31" t="str">
        <f t="shared" si="418"/>
        <v/>
      </c>
      <c r="CB292" s="31" t="str">
        <f t="shared" si="419"/>
        <v/>
      </c>
      <c r="CC292" s="32" t="str">
        <f>IF($B292="","",(($AF292-BW292)/ABS($AF292-BW292))*Air!$D$14*CB292/2*(($AF292-BW292)^2)*$AI292*$C292)</f>
        <v/>
      </c>
      <c r="CD292" s="32" t="str">
        <f>IF($B292="","",(-BW292/ABS(BW292))*Air!$D$14*BY292/8*(BW292^2)*$AM292*$C292)</f>
        <v/>
      </c>
      <c r="CE292" s="32" t="str">
        <f>IF($B292="","",$AK292*$C292*$E292*Air!$D$14*Air!$I$10)</f>
        <v/>
      </c>
      <c r="CF292" s="32" t="str">
        <f t="shared" si="477"/>
        <v/>
      </c>
      <c r="CG292" s="32" t="str">
        <f t="shared" si="420"/>
        <v/>
      </c>
      <c r="CH292" s="32" t="str">
        <f t="shared" si="478"/>
        <v/>
      </c>
      <c r="CI292" s="254" t="str">
        <f t="shared" si="421"/>
        <v/>
      </c>
      <c r="CJ292" s="243"/>
      <c r="CK292" s="243"/>
      <c r="CL292" s="32" t="str">
        <f t="shared" si="422"/>
        <v/>
      </c>
      <c r="CM292" s="243" t="str">
        <f t="shared" si="423"/>
        <v/>
      </c>
      <c r="CN292" s="243" t="str">
        <f>IF($B292="","",IF(CI292="out",-(CM292*$I292*(2*ABS(CL292)/Air!$D$14)^0.5),(CM292*$I292*(2*ABS(CL292)/Air!$C$14)^0.5)))</f>
        <v/>
      </c>
      <c r="CO292" s="32" t="str">
        <f t="shared" si="424"/>
        <v/>
      </c>
      <c r="CP292" s="217" t="str">
        <f t="shared" si="479"/>
        <v/>
      </c>
      <c r="CQ292" s="31" t="str">
        <f t="shared" si="425"/>
        <v/>
      </c>
      <c r="CR292" s="251" t="str">
        <f>IF($B292="","",$AO292*ABS(CQ292)/Air!$M$8)</f>
        <v/>
      </c>
      <c r="CS292" s="31" t="str">
        <f t="shared" si="426"/>
        <v/>
      </c>
      <c r="CT292" s="251" t="str">
        <f>IF($B292="","",$AO292*ABS($AF292-CQ292)/Air!$M$8)</f>
        <v/>
      </c>
      <c r="CU292" s="31" t="str">
        <f t="shared" si="427"/>
        <v/>
      </c>
      <c r="CV292" s="31" t="str">
        <f t="shared" si="428"/>
        <v/>
      </c>
      <c r="CW292" s="32" t="str">
        <f>IF($B292="","",(($AF292-CQ292)/ABS($AF292-CQ292))*Air!$D$14*CV292/2*(($AF292-CQ292)^2)*$AI292*$C292)</f>
        <v/>
      </c>
      <c r="CX292" s="32" t="str">
        <f>IF($B292="","",(-CQ292/ABS(CQ292))*Air!$D$14*CS292/8*(CQ292^2)*$AM292*$C292)</f>
        <v/>
      </c>
      <c r="CY292" s="32" t="str">
        <f>IF($B292="","",$AK292*$C292*$E292*Air!$D$14*Air!$I$10)</f>
        <v/>
      </c>
      <c r="CZ292" s="32" t="str">
        <f t="shared" si="480"/>
        <v/>
      </c>
      <c r="DA292" s="32" t="str">
        <f t="shared" si="429"/>
        <v/>
      </c>
      <c r="DB292" s="32" t="str">
        <f t="shared" si="481"/>
        <v/>
      </c>
      <c r="DC292" s="254" t="str">
        <f t="shared" si="430"/>
        <v/>
      </c>
      <c r="DD292" s="243"/>
      <c r="DE292" s="243"/>
      <c r="DF292" s="32" t="str">
        <f t="shared" si="431"/>
        <v/>
      </c>
      <c r="DG292" s="243" t="str">
        <f t="shared" si="432"/>
        <v/>
      </c>
      <c r="DH292" s="243" t="str">
        <f>IF($B292="","",IF(DC292="out",-(DG292*$I292*(2*ABS(DF292)/Air!$D$14)^0.5),(DG292*$I292*(2*ABS(DF292)/Air!$C$14)^0.5)))</f>
        <v/>
      </c>
      <c r="DI292" s="32" t="str">
        <f t="shared" si="433"/>
        <v/>
      </c>
      <c r="DJ292" s="217" t="str">
        <f t="shared" si="482"/>
        <v/>
      </c>
      <c r="DK292" s="31" t="str">
        <f t="shared" si="434"/>
        <v/>
      </c>
      <c r="DL292" s="251" t="str">
        <f>IF($B292="","",$AO292*ABS(DK292)/Air!$M$8)</f>
        <v/>
      </c>
      <c r="DM292" s="31" t="str">
        <f t="shared" si="435"/>
        <v/>
      </c>
      <c r="DN292" s="251" t="str">
        <f>IF($B292="","",$AO292*ABS($AF292-DK292)/Air!$M$8)</f>
        <v/>
      </c>
      <c r="DO292" s="31" t="str">
        <f t="shared" si="436"/>
        <v/>
      </c>
      <c r="DP292" s="31" t="str">
        <f t="shared" si="437"/>
        <v/>
      </c>
      <c r="DQ292" s="32" t="str">
        <f>IF($B292="","",(($AF292-DK292)/ABS($AF292-DK292))*Air!$D$14*DP292/2*(($AF292-DK292)^2)*$AI292*$C292)</f>
        <v/>
      </c>
      <c r="DR292" s="32" t="str">
        <f>IF($B292="","",(-DK292/ABS(DK292))*Air!$D$14*DM292/8*(DK292^2)*$AM292*$C292)</f>
        <v/>
      </c>
      <c r="DS292" s="32" t="str">
        <f>IF($B292="","",$AK292*$C292*$E292*Air!$D$14*Air!$I$10)</f>
        <v/>
      </c>
      <c r="DT292" s="32" t="str">
        <f t="shared" si="483"/>
        <v/>
      </c>
      <c r="DU292" s="32" t="str">
        <f t="shared" si="438"/>
        <v/>
      </c>
      <c r="DV292" s="32" t="str">
        <f t="shared" si="484"/>
        <v/>
      </c>
      <c r="DW292" s="254" t="str">
        <f t="shared" si="439"/>
        <v/>
      </c>
      <c r="DX292" s="243"/>
      <c r="DY292" s="243"/>
      <c r="DZ292" s="32" t="str">
        <f t="shared" si="440"/>
        <v/>
      </c>
      <c r="EA292" s="243" t="str">
        <f t="shared" si="441"/>
        <v/>
      </c>
      <c r="EB292" s="243" t="str">
        <f>IF($B292="","",IF(DW292="out",-(EA292*$I292*(2*ABS(DZ292)/Air!$D$14)^0.5),(EA292*$I292*(2*ABS(DZ292)/Air!$C$14)^0.5)))</f>
        <v/>
      </c>
      <c r="EC292" s="32" t="str">
        <f t="shared" si="442"/>
        <v/>
      </c>
      <c r="ED292" s="217" t="str">
        <f t="shared" si="485"/>
        <v/>
      </c>
      <c r="EE292" s="31" t="str">
        <f t="shared" si="443"/>
        <v/>
      </c>
      <c r="EF292" s="251" t="str">
        <f>IF($B292="","",$AO292*ABS(EE292)/Air!$M$8)</f>
        <v/>
      </c>
      <c r="EG292" s="31" t="str">
        <f t="shared" si="444"/>
        <v/>
      </c>
      <c r="EH292" s="251" t="str">
        <f>IF($B292="","",$AO292*ABS($AF292-EE292)/Air!$M$8)</f>
        <v/>
      </c>
      <c r="EI292" s="31" t="str">
        <f t="shared" si="445"/>
        <v/>
      </c>
      <c r="EJ292" s="31" t="str">
        <f t="shared" si="446"/>
        <v/>
      </c>
      <c r="EK292" s="32" t="str">
        <f>IF($B292="","",(($AF292-EE292)/ABS($AF292-EE292))*Air!$D$14*EJ292/2*(($AF292-EE292)^2)*$AI292*$C292)</f>
        <v/>
      </c>
      <c r="EL292" s="32" t="str">
        <f>IF($B292="","",(-EE292/ABS(EE292))*Air!$D$14*EG292/8*(EE292^2)*$AM292*$C292)</f>
        <v/>
      </c>
      <c r="EM292" s="32" t="str">
        <f>IF($B292="","",$AK292*$C292*$E292*Air!$D$14*Air!$I$10)</f>
        <v/>
      </c>
      <c r="EN292" s="32" t="str">
        <f t="shared" si="486"/>
        <v/>
      </c>
      <c r="EO292" s="32" t="str">
        <f t="shared" si="447"/>
        <v/>
      </c>
      <c r="EP292" s="32" t="str">
        <f t="shared" si="487"/>
        <v/>
      </c>
      <c r="EQ292" s="254" t="str">
        <f t="shared" si="448"/>
        <v/>
      </c>
      <c r="ER292" s="243"/>
      <c r="ES292" s="243"/>
      <c r="ET292" s="32" t="str">
        <f t="shared" si="449"/>
        <v/>
      </c>
      <c r="EU292" s="243" t="str">
        <f t="shared" si="450"/>
        <v/>
      </c>
      <c r="EV292" s="243" t="str">
        <f>IF($B292="","",IF(EQ292="out",-(EU292*$I292*(2*ABS(ET292)/Air!$D$14)^0.5),(EU292*$I292*(2*ABS(ET292)/Air!$C$14)^0.5)))</f>
        <v/>
      </c>
      <c r="EW292" s="32" t="str">
        <f t="shared" si="451"/>
        <v/>
      </c>
      <c r="EX292" s="259" t="str">
        <f t="shared" si="488"/>
        <v/>
      </c>
    </row>
    <row r="293" spans="1:154" customFormat="1" x14ac:dyDescent="0.2">
      <c r="A293" s="61"/>
      <c r="B293" s="247"/>
      <c r="C293" s="247"/>
      <c r="D293" s="247"/>
      <c r="E293" s="247"/>
      <c r="F293" s="247"/>
      <c r="G293" s="239"/>
      <c r="H293" s="239"/>
      <c r="I293" s="239"/>
      <c r="J293" s="239"/>
      <c r="K293" s="239"/>
      <c r="L293" s="62"/>
      <c r="M293" s="247"/>
      <c r="N293" s="247"/>
      <c r="O293" s="63"/>
      <c r="P293" s="92" t="str">
        <f t="shared" si="452"/>
        <v/>
      </c>
      <c r="Q293" s="93" t="str">
        <f t="shared" si="405"/>
        <v/>
      </c>
      <c r="R293" s="99" t="str">
        <f t="shared" si="453"/>
        <v/>
      </c>
      <c r="S293" s="100" t="str">
        <f t="shared" si="454"/>
        <v/>
      </c>
      <c r="T293" s="95" t="str">
        <f t="shared" si="455"/>
        <v/>
      </c>
      <c r="U293" s="231"/>
      <c r="V293" s="124" t="str">
        <f t="shared" si="456"/>
        <v/>
      </c>
      <c r="W293" s="125" t="str">
        <f t="shared" si="400"/>
        <v/>
      </c>
      <c r="X293" s="126" t="str">
        <f t="shared" si="457"/>
        <v/>
      </c>
      <c r="Y293" s="126" t="str">
        <f>IF($B293="","",VLOOKUP(X293,Depth!$A$4:$B$1004,2,1))</f>
        <v/>
      </c>
      <c r="Z293" s="127" t="str">
        <f t="shared" si="401"/>
        <v/>
      </c>
      <c r="AA293" s="128" t="str">
        <f t="shared" si="402"/>
        <v/>
      </c>
      <c r="AB293" s="129" t="str">
        <f t="shared" si="458"/>
        <v/>
      </c>
      <c r="AC293" s="129" t="str">
        <f t="shared" si="403"/>
        <v/>
      </c>
      <c r="AD293" s="31" t="str">
        <f t="shared" si="459"/>
        <v/>
      </c>
      <c r="AE293" s="128" t="str">
        <f t="shared" si="460"/>
        <v/>
      </c>
      <c r="AF293" s="130" t="str">
        <f t="shared" si="461"/>
        <v/>
      </c>
      <c r="AG293" s="122" t="str">
        <f t="shared" si="462"/>
        <v/>
      </c>
      <c r="AH293" s="131" t="str">
        <f t="shared" si="404"/>
        <v/>
      </c>
      <c r="AI293" s="132" t="str">
        <f t="shared" si="463"/>
        <v/>
      </c>
      <c r="AJ293" s="128"/>
      <c r="AK293" s="159" t="str">
        <f t="shared" si="464"/>
        <v/>
      </c>
      <c r="AL293" s="128" t="str">
        <f t="shared" si="465"/>
        <v/>
      </c>
      <c r="AM293" s="128" t="str">
        <f t="shared" si="466"/>
        <v/>
      </c>
      <c r="AN293" s="128" t="str">
        <f t="shared" si="467"/>
        <v/>
      </c>
      <c r="AO293" s="128" t="str">
        <f t="shared" si="406"/>
        <v/>
      </c>
      <c r="AP293" s="160" t="str">
        <f t="shared" si="468"/>
        <v/>
      </c>
      <c r="AQ293" s="31"/>
      <c r="AR293" s="174" t="str">
        <f>IF($B293="","",Air!$C$17*((J293-K293)/10)^Air!$C$28)</f>
        <v/>
      </c>
      <c r="AS293" s="36" t="str">
        <f>IF($B293="","",IF(E$8=B293,E$7,Air!$C$14/2*AR293^2))</f>
        <v/>
      </c>
      <c r="AT293" s="32" t="str">
        <f t="shared" si="469"/>
        <v/>
      </c>
      <c r="AU293" s="32" t="str">
        <f t="shared" si="470"/>
        <v/>
      </c>
      <c r="AV293" s="32" t="str">
        <f>IF($B293="","",Air!$I$11-AU293*Air!$C$14*Air!$I$10-AS293)</f>
        <v/>
      </c>
      <c r="AW293" s="175" t="str">
        <f t="shared" si="471"/>
        <v/>
      </c>
      <c r="AX293" s="175" t="str">
        <f>IF($B293="","",AW293*Air!$C$14*Air!$I$10)</f>
        <v/>
      </c>
      <c r="AY293" s="176" t="str">
        <f>IF($B293="","",AW293*Air!$D$14*Air!$I$10)</f>
        <v/>
      </c>
      <c r="AZ293" s="62"/>
      <c r="BA293" s="250" t="str">
        <f t="shared" si="407"/>
        <v/>
      </c>
      <c r="BB293" s="128" t="str">
        <f t="shared" si="472"/>
        <v/>
      </c>
      <c r="BC293" s="31" t="str">
        <f t="shared" si="473"/>
        <v/>
      </c>
      <c r="BD293" s="251" t="str">
        <f>IF($B293="","",$AO293*ABS(BC293)/Air!$M$8)</f>
        <v/>
      </c>
      <c r="BE293" s="31" t="str">
        <f t="shared" si="408"/>
        <v/>
      </c>
      <c r="BF293" s="251" t="str">
        <f>IF($B293="","",$AO293*ABS($AF293-BC293)/Air!$M$8)</f>
        <v/>
      </c>
      <c r="BG293" s="31" t="str">
        <f t="shared" si="409"/>
        <v/>
      </c>
      <c r="BH293" s="252" t="str">
        <f t="shared" si="410"/>
        <v/>
      </c>
      <c r="BI293" s="32" t="str">
        <f>IF($B293="","",(($AF293-BC293)/ABS($AF293-BC293))*Air!$D$14*BH293/2*(($AF293-BC293)^2)*$AI293*$C293)</f>
        <v/>
      </c>
      <c r="BJ293" s="32" t="str">
        <f>IF($B293="","",(-BC293/ABS(BC293))*Air!$D$14*BE293/8*(BC293^2)*$AM293*$C293)</f>
        <v/>
      </c>
      <c r="BK293" s="32" t="str">
        <f>IF($B293="","",$AK293*$C293*$E293*Air!$D$14*Air!$I$10)</f>
        <v/>
      </c>
      <c r="BL293" s="32" t="str">
        <f t="shared" si="474"/>
        <v/>
      </c>
      <c r="BM293" s="32" t="str">
        <f t="shared" si="411"/>
        <v/>
      </c>
      <c r="BN293" s="32" t="str">
        <f t="shared" si="475"/>
        <v/>
      </c>
      <c r="BO293" s="254" t="str">
        <f t="shared" si="412"/>
        <v/>
      </c>
      <c r="BP293" s="243"/>
      <c r="BQ293" s="243"/>
      <c r="BR293" s="32" t="str">
        <f t="shared" si="413"/>
        <v/>
      </c>
      <c r="BS293" s="243" t="str">
        <f t="shared" si="414"/>
        <v/>
      </c>
      <c r="BT293" s="243" t="str">
        <f>IF($B293="","",IF(BO293="out",-(BS293*$I293*(2*ABS(BR293)/Air!$D$14)^0.5),(BS293*$I293*(2*ABS(BR293)/Air!$C$14)^0.5)))</f>
        <v/>
      </c>
      <c r="BU293" s="32" t="str">
        <f t="shared" si="415"/>
        <v/>
      </c>
      <c r="BV293" s="217" t="str">
        <f t="shared" si="476"/>
        <v/>
      </c>
      <c r="BW293" s="31" t="str">
        <f t="shared" si="416"/>
        <v/>
      </c>
      <c r="BX293" s="251" t="str">
        <f>IF($B293="","",$AO293*ABS(BW293)/Air!$M$8)</f>
        <v/>
      </c>
      <c r="BY293" s="31" t="str">
        <f t="shared" si="417"/>
        <v/>
      </c>
      <c r="BZ293" s="251" t="str">
        <f>IF($B293="","",$AO293*ABS($AF293-BW293)/Air!$M$8)</f>
        <v/>
      </c>
      <c r="CA293" s="31" t="str">
        <f t="shared" si="418"/>
        <v/>
      </c>
      <c r="CB293" s="31" t="str">
        <f t="shared" si="419"/>
        <v/>
      </c>
      <c r="CC293" s="32" t="str">
        <f>IF($B293="","",(($AF293-BW293)/ABS($AF293-BW293))*Air!$D$14*CB293/2*(($AF293-BW293)^2)*$AI293*$C293)</f>
        <v/>
      </c>
      <c r="CD293" s="32" t="str">
        <f>IF($B293="","",(-BW293/ABS(BW293))*Air!$D$14*BY293/8*(BW293^2)*$AM293*$C293)</f>
        <v/>
      </c>
      <c r="CE293" s="32" t="str">
        <f>IF($B293="","",$AK293*$C293*$E293*Air!$D$14*Air!$I$10)</f>
        <v/>
      </c>
      <c r="CF293" s="32" t="str">
        <f t="shared" si="477"/>
        <v/>
      </c>
      <c r="CG293" s="32" t="str">
        <f t="shared" si="420"/>
        <v/>
      </c>
      <c r="CH293" s="32" t="str">
        <f t="shared" si="478"/>
        <v/>
      </c>
      <c r="CI293" s="254" t="str">
        <f t="shared" si="421"/>
        <v/>
      </c>
      <c r="CJ293" s="243"/>
      <c r="CK293" s="243"/>
      <c r="CL293" s="32" t="str">
        <f t="shared" si="422"/>
        <v/>
      </c>
      <c r="CM293" s="243" t="str">
        <f t="shared" si="423"/>
        <v/>
      </c>
      <c r="CN293" s="243" t="str">
        <f>IF($B293="","",IF(CI293="out",-(CM293*$I293*(2*ABS(CL293)/Air!$D$14)^0.5),(CM293*$I293*(2*ABS(CL293)/Air!$C$14)^0.5)))</f>
        <v/>
      </c>
      <c r="CO293" s="32" t="str">
        <f t="shared" si="424"/>
        <v/>
      </c>
      <c r="CP293" s="217" t="str">
        <f t="shared" si="479"/>
        <v/>
      </c>
      <c r="CQ293" s="31" t="str">
        <f t="shared" si="425"/>
        <v/>
      </c>
      <c r="CR293" s="251" t="str">
        <f>IF($B293="","",$AO293*ABS(CQ293)/Air!$M$8)</f>
        <v/>
      </c>
      <c r="CS293" s="31" t="str">
        <f t="shared" si="426"/>
        <v/>
      </c>
      <c r="CT293" s="251" t="str">
        <f>IF($B293="","",$AO293*ABS($AF293-CQ293)/Air!$M$8)</f>
        <v/>
      </c>
      <c r="CU293" s="31" t="str">
        <f t="shared" si="427"/>
        <v/>
      </c>
      <c r="CV293" s="31" t="str">
        <f t="shared" si="428"/>
        <v/>
      </c>
      <c r="CW293" s="32" t="str">
        <f>IF($B293="","",(($AF293-CQ293)/ABS($AF293-CQ293))*Air!$D$14*CV293/2*(($AF293-CQ293)^2)*$AI293*$C293)</f>
        <v/>
      </c>
      <c r="CX293" s="32" t="str">
        <f>IF($B293="","",(-CQ293/ABS(CQ293))*Air!$D$14*CS293/8*(CQ293^2)*$AM293*$C293)</f>
        <v/>
      </c>
      <c r="CY293" s="32" t="str">
        <f>IF($B293="","",$AK293*$C293*$E293*Air!$D$14*Air!$I$10)</f>
        <v/>
      </c>
      <c r="CZ293" s="32" t="str">
        <f t="shared" si="480"/>
        <v/>
      </c>
      <c r="DA293" s="32" t="str">
        <f t="shared" si="429"/>
        <v/>
      </c>
      <c r="DB293" s="32" t="str">
        <f t="shared" si="481"/>
        <v/>
      </c>
      <c r="DC293" s="254" t="str">
        <f t="shared" si="430"/>
        <v/>
      </c>
      <c r="DD293" s="243"/>
      <c r="DE293" s="243"/>
      <c r="DF293" s="32" t="str">
        <f t="shared" si="431"/>
        <v/>
      </c>
      <c r="DG293" s="243" t="str">
        <f t="shared" si="432"/>
        <v/>
      </c>
      <c r="DH293" s="243" t="str">
        <f>IF($B293="","",IF(DC293="out",-(DG293*$I293*(2*ABS(DF293)/Air!$D$14)^0.5),(DG293*$I293*(2*ABS(DF293)/Air!$C$14)^0.5)))</f>
        <v/>
      </c>
      <c r="DI293" s="32" t="str">
        <f t="shared" si="433"/>
        <v/>
      </c>
      <c r="DJ293" s="217" t="str">
        <f t="shared" si="482"/>
        <v/>
      </c>
      <c r="DK293" s="31" t="str">
        <f t="shared" si="434"/>
        <v/>
      </c>
      <c r="DL293" s="251" t="str">
        <f>IF($B293="","",$AO293*ABS(DK293)/Air!$M$8)</f>
        <v/>
      </c>
      <c r="DM293" s="31" t="str">
        <f t="shared" si="435"/>
        <v/>
      </c>
      <c r="DN293" s="251" t="str">
        <f>IF($B293="","",$AO293*ABS($AF293-DK293)/Air!$M$8)</f>
        <v/>
      </c>
      <c r="DO293" s="31" t="str">
        <f t="shared" si="436"/>
        <v/>
      </c>
      <c r="DP293" s="31" t="str">
        <f t="shared" si="437"/>
        <v/>
      </c>
      <c r="DQ293" s="32" t="str">
        <f>IF($B293="","",(($AF293-DK293)/ABS($AF293-DK293))*Air!$D$14*DP293/2*(($AF293-DK293)^2)*$AI293*$C293)</f>
        <v/>
      </c>
      <c r="DR293" s="32" t="str">
        <f>IF($B293="","",(-DK293/ABS(DK293))*Air!$D$14*DM293/8*(DK293^2)*$AM293*$C293)</f>
        <v/>
      </c>
      <c r="DS293" s="32" t="str">
        <f>IF($B293="","",$AK293*$C293*$E293*Air!$D$14*Air!$I$10)</f>
        <v/>
      </c>
      <c r="DT293" s="32" t="str">
        <f t="shared" si="483"/>
        <v/>
      </c>
      <c r="DU293" s="32" t="str">
        <f t="shared" si="438"/>
        <v/>
      </c>
      <c r="DV293" s="32" t="str">
        <f t="shared" si="484"/>
        <v/>
      </c>
      <c r="DW293" s="254" t="str">
        <f t="shared" si="439"/>
        <v/>
      </c>
      <c r="DX293" s="243"/>
      <c r="DY293" s="243"/>
      <c r="DZ293" s="32" t="str">
        <f t="shared" si="440"/>
        <v/>
      </c>
      <c r="EA293" s="243" t="str">
        <f t="shared" si="441"/>
        <v/>
      </c>
      <c r="EB293" s="243" t="str">
        <f>IF($B293="","",IF(DW293="out",-(EA293*$I293*(2*ABS(DZ293)/Air!$D$14)^0.5),(EA293*$I293*(2*ABS(DZ293)/Air!$C$14)^0.5)))</f>
        <v/>
      </c>
      <c r="EC293" s="32" t="str">
        <f t="shared" si="442"/>
        <v/>
      </c>
      <c r="ED293" s="217" t="str">
        <f t="shared" si="485"/>
        <v/>
      </c>
      <c r="EE293" s="31" t="str">
        <f t="shared" si="443"/>
        <v/>
      </c>
      <c r="EF293" s="251" t="str">
        <f>IF($B293="","",$AO293*ABS(EE293)/Air!$M$8)</f>
        <v/>
      </c>
      <c r="EG293" s="31" t="str">
        <f t="shared" si="444"/>
        <v/>
      </c>
      <c r="EH293" s="251" t="str">
        <f>IF($B293="","",$AO293*ABS($AF293-EE293)/Air!$M$8)</f>
        <v/>
      </c>
      <c r="EI293" s="31" t="str">
        <f t="shared" si="445"/>
        <v/>
      </c>
      <c r="EJ293" s="31" t="str">
        <f t="shared" si="446"/>
        <v/>
      </c>
      <c r="EK293" s="32" t="str">
        <f>IF($B293="","",(($AF293-EE293)/ABS($AF293-EE293))*Air!$D$14*EJ293/2*(($AF293-EE293)^2)*$AI293*$C293)</f>
        <v/>
      </c>
      <c r="EL293" s="32" t="str">
        <f>IF($B293="","",(-EE293/ABS(EE293))*Air!$D$14*EG293/8*(EE293^2)*$AM293*$C293)</f>
        <v/>
      </c>
      <c r="EM293" s="32" t="str">
        <f>IF($B293="","",$AK293*$C293*$E293*Air!$D$14*Air!$I$10)</f>
        <v/>
      </c>
      <c r="EN293" s="32" t="str">
        <f t="shared" si="486"/>
        <v/>
      </c>
      <c r="EO293" s="32" t="str">
        <f t="shared" si="447"/>
        <v/>
      </c>
      <c r="EP293" s="32" t="str">
        <f t="shared" si="487"/>
        <v/>
      </c>
      <c r="EQ293" s="254" t="str">
        <f t="shared" si="448"/>
        <v/>
      </c>
      <c r="ER293" s="243"/>
      <c r="ES293" s="243"/>
      <c r="ET293" s="32" t="str">
        <f t="shared" si="449"/>
        <v/>
      </c>
      <c r="EU293" s="243" t="str">
        <f t="shared" si="450"/>
        <v/>
      </c>
      <c r="EV293" s="243" t="str">
        <f>IF($B293="","",IF(EQ293="out",-(EU293*$I293*(2*ABS(ET293)/Air!$D$14)^0.5),(EU293*$I293*(2*ABS(ET293)/Air!$C$14)^0.5)))</f>
        <v/>
      </c>
      <c r="EW293" s="32" t="str">
        <f t="shared" si="451"/>
        <v/>
      </c>
      <c r="EX293" s="259" t="str">
        <f t="shared" si="488"/>
        <v/>
      </c>
    </row>
    <row r="294" spans="1:154" customFormat="1" x14ac:dyDescent="0.2">
      <c r="A294" s="61"/>
      <c r="B294" s="247"/>
      <c r="C294" s="247"/>
      <c r="D294" s="247"/>
      <c r="E294" s="247"/>
      <c r="F294" s="247"/>
      <c r="G294" s="239"/>
      <c r="H294" s="239"/>
      <c r="I294" s="239"/>
      <c r="J294" s="239"/>
      <c r="K294" s="239"/>
      <c r="L294" s="62"/>
      <c r="M294" s="247"/>
      <c r="N294" s="247"/>
      <c r="O294" s="63"/>
      <c r="P294" s="92" t="str">
        <f t="shared" si="452"/>
        <v/>
      </c>
      <c r="Q294" s="93" t="str">
        <f t="shared" si="405"/>
        <v/>
      </c>
      <c r="R294" s="99" t="str">
        <f t="shared" si="453"/>
        <v/>
      </c>
      <c r="S294" s="100" t="str">
        <f t="shared" si="454"/>
        <v/>
      </c>
      <c r="T294" s="95" t="str">
        <f t="shared" si="455"/>
        <v/>
      </c>
      <c r="U294" s="231"/>
      <c r="V294" s="124" t="str">
        <f t="shared" si="456"/>
        <v/>
      </c>
      <c r="W294" s="125" t="str">
        <f t="shared" si="400"/>
        <v/>
      </c>
      <c r="X294" s="126" t="str">
        <f t="shared" si="457"/>
        <v/>
      </c>
      <c r="Y294" s="126" t="str">
        <f>IF($B294="","",VLOOKUP(X294,Depth!$A$4:$B$1004,2,1))</f>
        <v/>
      </c>
      <c r="Z294" s="127" t="str">
        <f t="shared" si="401"/>
        <v/>
      </c>
      <c r="AA294" s="128" t="str">
        <f t="shared" si="402"/>
        <v/>
      </c>
      <c r="AB294" s="129" t="str">
        <f t="shared" si="458"/>
        <v/>
      </c>
      <c r="AC294" s="129" t="str">
        <f t="shared" si="403"/>
        <v/>
      </c>
      <c r="AD294" s="31" t="str">
        <f t="shared" si="459"/>
        <v/>
      </c>
      <c r="AE294" s="128" t="str">
        <f t="shared" si="460"/>
        <v/>
      </c>
      <c r="AF294" s="130" t="str">
        <f t="shared" si="461"/>
        <v/>
      </c>
      <c r="AG294" s="122" t="str">
        <f t="shared" si="462"/>
        <v/>
      </c>
      <c r="AH294" s="131" t="str">
        <f t="shared" si="404"/>
        <v/>
      </c>
      <c r="AI294" s="132" t="str">
        <f t="shared" si="463"/>
        <v/>
      </c>
      <c r="AJ294" s="128"/>
      <c r="AK294" s="159" t="str">
        <f t="shared" si="464"/>
        <v/>
      </c>
      <c r="AL294" s="128" t="str">
        <f t="shared" si="465"/>
        <v/>
      </c>
      <c r="AM294" s="128" t="str">
        <f t="shared" si="466"/>
        <v/>
      </c>
      <c r="AN294" s="128" t="str">
        <f t="shared" si="467"/>
        <v/>
      </c>
      <c r="AO294" s="128" t="str">
        <f t="shared" si="406"/>
        <v/>
      </c>
      <c r="AP294" s="160" t="str">
        <f t="shared" si="468"/>
        <v/>
      </c>
      <c r="AQ294" s="31"/>
      <c r="AR294" s="174" t="str">
        <f>IF($B294="","",Air!$C$17*((J294-K294)/10)^Air!$C$28)</f>
        <v/>
      </c>
      <c r="AS294" s="36" t="str">
        <f>IF($B294="","",IF(E$8=B294,E$7,Air!$C$14/2*AR294^2))</f>
        <v/>
      </c>
      <c r="AT294" s="32" t="str">
        <f t="shared" si="469"/>
        <v/>
      </c>
      <c r="AU294" s="32" t="str">
        <f t="shared" si="470"/>
        <v/>
      </c>
      <c r="AV294" s="32" t="str">
        <f>IF($B294="","",Air!$I$11-AU294*Air!$C$14*Air!$I$10-AS294)</f>
        <v/>
      </c>
      <c r="AW294" s="175" t="str">
        <f t="shared" si="471"/>
        <v/>
      </c>
      <c r="AX294" s="175" t="str">
        <f>IF($B294="","",AW294*Air!$C$14*Air!$I$10)</f>
        <v/>
      </c>
      <c r="AY294" s="176" t="str">
        <f>IF($B294="","",AW294*Air!$D$14*Air!$I$10)</f>
        <v/>
      </c>
      <c r="AZ294" s="62"/>
      <c r="BA294" s="250" t="str">
        <f t="shared" si="407"/>
        <v/>
      </c>
      <c r="BB294" s="128" t="str">
        <f t="shared" si="472"/>
        <v/>
      </c>
      <c r="BC294" s="31" t="str">
        <f t="shared" si="473"/>
        <v/>
      </c>
      <c r="BD294" s="251" t="str">
        <f>IF($B294="","",$AO294*ABS(BC294)/Air!$M$8)</f>
        <v/>
      </c>
      <c r="BE294" s="31" t="str">
        <f t="shared" si="408"/>
        <v/>
      </c>
      <c r="BF294" s="251" t="str">
        <f>IF($B294="","",$AO294*ABS($AF294-BC294)/Air!$M$8)</f>
        <v/>
      </c>
      <c r="BG294" s="31" t="str">
        <f t="shared" si="409"/>
        <v/>
      </c>
      <c r="BH294" s="252" t="str">
        <f t="shared" si="410"/>
        <v/>
      </c>
      <c r="BI294" s="32" t="str">
        <f>IF($B294="","",(($AF294-BC294)/ABS($AF294-BC294))*Air!$D$14*BH294/2*(($AF294-BC294)^2)*$AI294*$C294)</f>
        <v/>
      </c>
      <c r="BJ294" s="32" t="str">
        <f>IF($B294="","",(-BC294/ABS(BC294))*Air!$D$14*BE294/8*(BC294^2)*$AM294*$C294)</f>
        <v/>
      </c>
      <c r="BK294" s="32" t="str">
        <f>IF($B294="","",$AK294*$C294*$E294*Air!$D$14*Air!$I$10)</f>
        <v/>
      </c>
      <c r="BL294" s="32" t="str">
        <f t="shared" si="474"/>
        <v/>
      </c>
      <c r="BM294" s="32" t="str">
        <f t="shared" si="411"/>
        <v/>
      </c>
      <c r="BN294" s="32" t="str">
        <f t="shared" si="475"/>
        <v/>
      </c>
      <c r="BO294" s="254" t="str">
        <f t="shared" si="412"/>
        <v/>
      </c>
      <c r="BP294" s="243"/>
      <c r="BQ294" s="243"/>
      <c r="BR294" s="32" t="str">
        <f t="shared" si="413"/>
        <v/>
      </c>
      <c r="BS294" s="243" t="str">
        <f t="shared" si="414"/>
        <v/>
      </c>
      <c r="BT294" s="243" t="str">
        <f>IF($B294="","",IF(BO294="out",-(BS294*$I294*(2*ABS(BR294)/Air!$D$14)^0.5),(BS294*$I294*(2*ABS(BR294)/Air!$C$14)^0.5)))</f>
        <v/>
      </c>
      <c r="BU294" s="32" t="str">
        <f t="shared" si="415"/>
        <v/>
      </c>
      <c r="BV294" s="217" t="str">
        <f t="shared" si="476"/>
        <v/>
      </c>
      <c r="BW294" s="31" t="str">
        <f t="shared" si="416"/>
        <v/>
      </c>
      <c r="BX294" s="251" t="str">
        <f>IF($B294="","",$AO294*ABS(BW294)/Air!$M$8)</f>
        <v/>
      </c>
      <c r="BY294" s="31" t="str">
        <f t="shared" si="417"/>
        <v/>
      </c>
      <c r="BZ294" s="251" t="str">
        <f>IF($B294="","",$AO294*ABS($AF294-BW294)/Air!$M$8)</f>
        <v/>
      </c>
      <c r="CA294" s="31" t="str">
        <f t="shared" si="418"/>
        <v/>
      </c>
      <c r="CB294" s="31" t="str">
        <f t="shared" si="419"/>
        <v/>
      </c>
      <c r="CC294" s="32" t="str">
        <f>IF($B294="","",(($AF294-BW294)/ABS($AF294-BW294))*Air!$D$14*CB294/2*(($AF294-BW294)^2)*$AI294*$C294)</f>
        <v/>
      </c>
      <c r="CD294" s="32" t="str">
        <f>IF($B294="","",(-BW294/ABS(BW294))*Air!$D$14*BY294/8*(BW294^2)*$AM294*$C294)</f>
        <v/>
      </c>
      <c r="CE294" s="32" t="str">
        <f>IF($B294="","",$AK294*$C294*$E294*Air!$D$14*Air!$I$10)</f>
        <v/>
      </c>
      <c r="CF294" s="32" t="str">
        <f t="shared" si="477"/>
        <v/>
      </c>
      <c r="CG294" s="32" t="str">
        <f t="shared" si="420"/>
        <v/>
      </c>
      <c r="CH294" s="32" t="str">
        <f t="shared" si="478"/>
        <v/>
      </c>
      <c r="CI294" s="254" t="str">
        <f t="shared" si="421"/>
        <v/>
      </c>
      <c r="CJ294" s="243"/>
      <c r="CK294" s="243"/>
      <c r="CL294" s="32" t="str">
        <f t="shared" si="422"/>
        <v/>
      </c>
      <c r="CM294" s="243" t="str">
        <f t="shared" si="423"/>
        <v/>
      </c>
      <c r="CN294" s="243" t="str">
        <f>IF($B294="","",IF(CI294="out",-(CM294*$I294*(2*ABS(CL294)/Air!$D$14)^0.5),(CM294*$I294*(2*ABS(CL294)/Air!$C$14)^0.5)))</f>
        <v/>
      </c>
      <c r="CO294" s="32" t="str">
        <f t="shared" si="424"/>
        <v/>
      </c>
      <c r="CP294" s="217" t="str">
        <f t="shared" si="479"/>
        <v/>
      </c>
      <c r="CQ294" s="31" t="str">
        <f t="shared" si="425"/>
        <v/>
      </c>
      <c r="CR294" s="251" t="str">
        <f>IF($B294="","",$AO294*ABS(CQ294)/Air!$M$8)</f>
        <v/>
      </c>
      <c r="CS294" s="31" t="str">
        <f t="shared" si="426"/>
        <v/>
      </c>
      <c r="CT294" s="251" t="str">
        <f>IF($B294="","",$AO294*ABS($AF294-CQ294)/Air!$M$8)</f>
        <v/>
      </c>
      <c r="CU294" s="31" t="str">
        <f t="shared" si="427"/>
        <v/>
      </c>
      <c r="CV294" s="31" t="str">
        <f t="shared" si="428"/>
        <v/>
      </c>
      <c r="CW294" s="32" t="str">
        <f>IF($B294="","",(($AF294-CQ294)/ABS($AF294-CQ294))*Air!$D$14*CV294/2*(($AF294-CQ294)^2)*$AI294*$C294)</f>
        <v/>
      </c>
      <c r="CX294" s="32" t="str">
        <f>IF($B294="","",(-CQ294/ABS(CQ294))*Air!$D$14*CS294/8*(CQ294^2)*$AM294*$C294)</f>
        <v/>
      </c>
      <c r="CY294" s="32" t="str">
        <f>IF($B294="","",$AK294*$C294*$E294*Air!$D$14*Air!$I$10)</f>
        <v/>
      </c>
      <c r="CZ294" s="32" t="str">
        <f t="shared" si="480"/>
        <v/>
      </c>
      <c r="DA294" s="32" t="str">
        <f t="shared" si="429"/>
        <v/>
      </c>
      <c r="DB294" s="32" t="str">
        <f t="shared" si="481"/>
        <v/>
      </c>
      <c r="DC294" s="254" t="str">
        <f t="shared" si="430"/>
        <v/>
      </c>
      <c r="DD294" s="243"/>
      <c r="DE294" s="243"/>
      <c r="DF294" s="32" t="str">
        <f t="shared" si="431"/>
        <v/>
      </c>
      <c r="DG294" s="243" t="str">
        <f t="shared" si="432"/>
        <v/>
      </c>
      <c r="DH294" s="243" t="str">
        <f>IF($B294="","",IF(DC294="out",-(DG294*$I294*(2*ABS(DF294)/Air!$D$14)^0.5),(DG294*$I294*(2*ABS(DF294)/Air!$C$14)^0.5)))</f>
        <v/>
      </c>
      <c r="DI294" s="32" t="str">
        <f t="shared" si="433"/>
        <v/>
      </c>
      <c r="DJ294" s="217" t="str">
        <f t="shared" si="482"/>
        <v/>
      </c>
      <c r="DK294" s="31" t="str">
        <f t="shared" si="434"/>
        <v/>
      </c>
      <c r="DL294" s="251" t="str">
        <f>IF($B294="","",$AO294*ABS(DK294)/Air!$M$8)</f>
        <v/>
      </c>
      <c r="DM294" s="31" t="str">
        <f t="shared" si="435"/>
        <v/>
      </c>
      <c r="DN294" s="251" t="str">
        <f>IF($B294="","",$AO294*ABS($AF294-DK294)/Air!$M$8)</f>
        <v/>
      </c>
      <c r="DO294" s="31" t="str">
        <f t="shared" si="436"/>
        <v/>
      </c>
      <c r="DP294" s="31" t="str">
        <f t="shared" si="437"/>
        <v/>
      </c>
      <c r="DQ294" s="32" t="str">
        <f>IF($B294="","",(($AF294-DK294)/ABS($AF294-DK294))*Air!$D$14*DP294/2*(($AF294-DK294)^2)*$AI294*$C294)</f>
        <v/>
      </c>
      <c r="DR294" s="32" t="str">
        <f>IF($B294="","",(-DK294/ABS(DK294))*Air!$D$14*DM294/8*(DK294^2)*$AM294*$C294)</f>
        <v/>
      </c>
      <c r="DS294" s="32" t="str">
        <f>IF($B294="","",$AK294*$C294*$E294*Air!$D$14*Air!$I$10)</f>
        <v/>
      </c>
      <c r="DT294" s="32" t="str">
        <f t="shared" si="483"/>
        <v/>
      </c>
      <c r="DU294" s="32" t="str">
        <f t="shared" si="438"/>
        <v/>
      </c>
      <c r="DV294" s="32" t="str">
        <f t="shared" si="484"/>
        <v/>
      </c>
      <c r="DW294" s="254" t="str">
        <f t="shared" si="439"/>
        <v/>
      </c>
      <c r="DX294" s="243"/>
      <c r="DY294" s="243"/>
      <c r="DZ294" s="32" t="str">
        <f t="shared" si="440"/>
        <v/>
      </c>
      <c r="EA294" s="243" t="str">
        <f t="shared" si="441"/>
        <v/>
      </c>
      <c r="EB294" s="243" t="str">
        <f>IF($B294="","",IF(DW294="out",-(EA294*$I294*(2*ABS(DZ294)/Air!$D$14)^0.5),(EA294*$I294*(2*ABS(DZ294)/Air!$C$14)^0.5)))</f>
        <v/>
      </c>
      <c r="EC294" s="32" t="str">
        <f t="shared" si="442"/>
        <v/>
      </c>
      <c r="ED294" s="217" t="str">
        <f t="shared" si="485"/>
        <v/>
      </c>
      <c r="EE294" s="31" t="str">
        <f t="shared" si="443"/>
        <v/>
      </c>
      <c r="EF294" s="251" t="str">
        <f>IF($B294="","",$AO294*ABS(EE294)/Air!$M$8)</f>
        <v/>
      </c>
      <c r="EG294" s="31" t="str">
        <f t="shared" si="444"/>
        <v/>
      </c>
      <c r="EH294" s="251" t="str">
        <f>IF($B294="","",$AO294*ABS($AF294-EE294)/Air!$M$8)</f>
        <v/>
      </c>
      <c r="EI294" s="31" t="str">
        <f t="shared" si="445"/>
        <v/>
      </c>
      <c r="EJ294" s="31" t="str">
        <f t="shared" si="446"/>
        <v/>
      </c>
      <c r="EK294" s="32" t="str">
        <f>IF($B294="","",(($AF294-EE294)/ABS($AF294-EE294))*Air!$D$14*EJ294/2*(($AF294-EE294)^2)*$AI294*$C294)</f>
        <v/>
      </c>
      <c r="EL294" s="32" t="str">
        <f>IF($B294="","",(-EE294/ABS(EE294))*Air!$D$14*EG294/8*(EE294^2)*$AM294*$C294)</f>
        <v/>
      </c>
      <c r="EM294" s="32" t="str">
        <f>IF($B294="","",$AK294*$C294*$E294*Air!$D$14*Air!$I$10)</f>
        <v/>
      </c>
      <c r="EN294" s="32" t="str">
        <f t="shared" si="486"/>
        <v/>
      </c>
      <c r="EO294" s="32" t="str">
        <f t="shared" si="447"/>
        <v/>
      </c>
      <c r="EP294" s="32" t="str">
        <f t="shared" si="487"/>
        <v/>
      </c>
      <c r="EQ294" s="254" t="str">
        <f t="shared" si="448"/>
        <v/>
      </c>
      <c r="ER294" s="243"/>
      <c r="ES294" s="243"/>
      <c r="ET294" s="32" t="str">
        <f t="shared" si="449"/>
        <v/>
      </c>
      <c r="EU294" s="243" t="str">
        <f t="shared" si="450"/>
        <v/>
      </c>
      <c r="EV294" s="243" t="str">
        <f>IF($B294="","",IF(EQ294="out",-(EU294*$I294*(2*ABS(ET294)/Air!$D$14)^0.5),(EU294*$I294*(2*ABS(ET294)/Air!$C$14)^0.5)))</f>
        <v/>
      </c>
      <c r="EW294" s="32" t="str">
        <f t="shared" si="451"/>
        <v/>
      </c>
      <c r="EX294" s="259" t="str">
        <f t="shared" si="488"/>
        <v/>
      </c>
    </row>
    <row r="295" spans="1:154" customFormat="1" x14ac:dyDescent="0.2">
      <c r="A295" s="61"/>
      <c r="B295" s="247"/>
      <c r="C295" s="247"/>
      <c r="D295" s="247"/>
      <c r="E295" s="247"/>
      <c r="F295" s="247"/>
      <c r="G295" s="239"/>
      <c r="H295" s="239"/>
      <c r="I295" s="239"/>
      <c r="J295" s="239"/>
      <c r="K295" s="239"/>
      <c r="L295" s="62"/>
      <c r="M295" s="247"/>
      <c r="N295" s="247"/>
      <c r="O295" s="63"/>
      <c r="P295" s="92" t="str">
        <f t="shared" si="452"/>
        <v/>
      </c>
      <c r="Q295" s="93" t="str">
        <f t="shared" si="405"/>
        <v/>
      </c>
      <c r="R295" s="99" t="str">
        <f t="shared" si="453"/>
        <v/>
      </c>
      <c r="S295" s="100" t="str">
        <f t="shared" si="454"/>
        <v/>
      </c>
      <c r="T295" s="95" t="str">
        <f t="shared" si="455"/>
        <v/>
      </c>
      <c r="U295" s="231"/>
      <c r="V295" s="124" t="str">
        <f t="shared" si="456"/>
        <v/>
      </c>
      <c r="W295" s="125" t="str">
        <f t="shared" si="400"/>
        <v/>
      </c>
      <c r="X295" s="126" t="str">
        <f t="shared" si="457"/>
        <v/>
      </c>
      <c r="Y295" s="126" t="str">
        <f>IF($B295="","",VLOOKUP(X295,Depth!$A$4:$B$1004,2,1))</f>
        <v/>
      </c>
      <c r="Z295" s="127" t="str">
        <f t="shared" si="401"/>
        <v/>
      </c>
      <c r="AA295" s="128" t="str">
        <f t="shared" si="402"/>
        <v/>
      </c>
      <c r="AB295" s="129" t="str">
        <f t="shared" si="458"/>
        <v/>
      </c>
      <c r="AC295" s="129" t="str">
        <f t="shared" si="403"/>
        <v/>
      </c>
      <c r="AD295" s="31" t="str">
        <f t="shared" si="459"/>
        <v/>
      </c>
      <c r="AE295" s="128" t="str">
        <f t="shared" si="460"/>
        <v/>
      </c>
      <c r="AF295" s="130" t="str">
        <f t="shared" si="461"/>
        <v/>
      </c>
      <c r="AG295" s="122" t="str">
        <f t="shared" si="462"/>
        <v/>
      </c>
      <c r="AH295" s="131" t="str">
        <f t="shared" si="404"/>
        <v/>
      </c>
      <c r="AI295" s="132" t="str">
        <f t="shared" si="463"/>
        <v/>
      </c>
      <c r="AJ295" s="128"/>
      <c r="AK295" s="159" t="str">
        <f t="shared" si="464"/>
        <v/>
      </c>
      <c r="AL295" s="128" t="str">
        <f t="shared" si="465"/>
        <v/>
      </c>
      <c r="AM295" s="128" t="str">
        <f t="shared" si="466"/>
        <v/>
      </c>
      <c r="AN295" s="128" t="str">
        <f t="shared" si="467"/>
        <v/>
      </c>
      <c r="AO295" s="128" t="str">
        <f t="shared" si="406"/>
        <v/>
      </c>
      <c r="AP295" s="160" t="str">
        <f t="shared" si="468"/>
        <v/>
      </c>
      <c r="AQ295" s="31"/>
      <c r="AR295" s="174" t="str">
        <f>IF($B295="","",Air!$C$17*((J295-K295)/10)^Air!$C$28)</f>
        <v/>
      </c>
      <c r="AS295" s="36" t="str">
        <f>IF($B295="","",IF(E$8=B295,E$7,Air!$C$14/2*AR295^2))</f>
        <v/>
      </c>
      <c r="AT295" s="32" t="str">
        <f t="shared" si="469"/>
        <v/>
      </c>
      <c r="AU295" s="32" t="str">
        <f t="shared" si="470"/>
        <v/>
      </c>
      <c r="AV295" s="32" t="str">
        <f>IF($B295="","",Air!$I$11-AU295*Air!$C$14*Air!$I$10-AS295)</f>
        <v/>
      </c>
      <c r="AW295" s="175" t="str">
        <f t="shared" si="471"/>
        <v/>
      </c>
      <c r="AX295" s="175" t="str">
        <f>IF($B295="","",AW295*Air!$C$14*Air!$I$10)</f>
        <v/>
      </c>
      <c r="AY295" s="176" t="str">
        <f>IF($B295="","",AW295*Air!$D$14*Air!$I$10)</f>
        <v/>
      </c>
      <c r="AZ295" s="62"/>
      <c r="BA295" s="250" t="str">
        <f t="shared" si="407"/>
        <v/>
      </c>
      <c r="BB295" s="128" t="str">
        <f t="shared" si="472"/>
        <v/>
      </c>
      <c r="BC295" s="31" t="str">
        <f t="shared" si="473"/>
        <v/>
      </c>
      <c r="BD295" s="251" t="str">
        <f>IF($B295="","",$AO295*ABS(BC295)/Air!$M$8)</f>
        <v/>
      </c>
      <c r="BE295" s="31" t="str">
        <f t="shared" si="408"/>
        <v/>
      </c>
      <c r="BF295" s="251" t="str">
        <f>IF($B295="","",$AO295*ABS($AF295-BC295)/Air!$M$8)</f>
        <v/>
      </c>
      <c r="BG295" s="31" t="str">
        <f t="shared" si="409"/>
        <v/>
      </c>
      <c r="BH295" s="252" t="str">
        <f t="shared" si="410"/>
        <v/>
      </c>
      <c r="BI295" s="32" t="str">
        <f>IF($B295="","",(($AF295-BC295)/ABS($AF295-BC295))*Air!$D$14*BH295/2*(($AF295-BC295)^2)*$AI295*$C295)</f>
        <v/>
      </c>
      <c r="BJ295" s="32" t="str">
        <f>IF($B295="","",(-BC295/ABS(BC295))*Air!$D$14*BE295/8*(BC295^2)*$AM295*$C295)</f>
        <v/>
      </c>
      <c r="BK295" s="32" t="str">
        <f>IF($B295="","",$AK295*$C295*$E295*Air!$D$14*Air!$I$10)</f>
        <v/>
      </c>
      <c r="BL295" s="32" t="str">
        <f t="shared" si="474"/>
        <v/>
      </c>
      <c r="BM295" s="32" t="str">
        <f t="shared" si="411"/>
        <v/>
      </c>
      <c r="BN295" s="32" t="str">
        <f t="shared" si="475"/>
        <v/>
      </c>
      <c r="BO295" s="254" t="str">
        <f t="shared" si="412"/>
        <v/>
      </c>
      <c r="BP295" s="243"/>
      <c r="BQ295" s="243"/>
      <c r="BR295" s="32" t="str">
        <f t="shared" si="413"/>
        <v/>
      </c>
      <c r="BS295" s="243" t="str">
        <f t="shared" si="414"/>
        <v/>
      </c>
      <c r="BT295" s="243" t="str">
        <f>IF($B295="","",IF(BO295="out",-(BS295*$I295*(2*ABS(BR295)/Air!$D$14)^0.5),(BS295*$I295*(2*ABS(BR295)/Air!$C$14)^0.5)))</f>
        <v/>
      </c>
      <c r="BU295" s="32" t="str">
        <f t="shared" si="415"/>
        <v/>
      </c>
      <c r="BV295" s="217" t="str">
        <f t="shared" si="476"/>
        <v/>
      </c>
      <c r="BW295" s="31" t="str">
        <f t="shared" si="416"/>
        <v/>
      </c>
      <c r="BX295" s="251" t="str">
        <f>IF($B295="","",$AO295*ABS(BW295)/Air!$M$8)</f>
        <v/>
      </c>
      <c r="BY295" s="31" t="str">
        <f t="shared" si="417"/>
        <v/>
      </c>
      <c r="BZ295" s="251" t="str">
        <f>IF($B295="","",$AO295*ABS($AF295-BW295)/Air!$M$8)</f>
        <v/>
      </c>
      <c r="CA295" s="31" t="str">
        <f t="shared" si="418"/>
        <v/>
      </c>
      <c r="CB295" s="31" t="str">
        <f t="shared" si="419"/>
        <v/>
      </c>
      <c r="CC295" s="32" t="str">
        <f>IF($B295="","",(($AF295-BW295)/ABS($AF295-BW295))*Air!$D$14*CB295/2*(($AF295-BW295)^2)*$AI295*$C295)</f>
        <v/>
      </c>
      <c r="CD295" s="32" t="str">
        <f>IF($B295="","",(-BW295/ABS(BW295))*Air!$D$14*BY295/8*(BW295^2)*$AM295*$C295)</f>
        <v/>
      </c>
      <c r="CE295" s="32" t="str">
        <f>IF($B295="","",$AK295*$C295*$E295*Air!$D$14*Air!$I$10)</f>
        <v/>
      </c>
      <c r="CF295" s="32" t="str">
        <f t="shared" si="477"/>
        <v/>
      </c>
      <c r="CG295" s="32" t="str">
        <f t="shared" si="420"/>
        <v/>
      </c>
      <c r="CH295" s="32" t="str">
        <f t="shared" si="478"/>
        <v/>
      </c>
      <c r="CI295" s="254" t="str">
        <f t="shared" si="421"/>
        <v/>
      </c>
      <c r="CJ295" s="243"/>
      <c r="CK295" s="243"/>
      <c r="CL295" s="32" t="str">
        <f t="shared" si="422"/>
        <v/>
      </c>
      <c r="CM295" s="243" t="str">
        <f t="shared" si="423"/>
        <v/>
      </c>
      <c r="CN295" s="243" t="str">
        <f>IF($B295="","",IF(CI295="out",-(CM295*$I295*(2*ABS(CL295)/Air!$D$14)^0.5),(CM295*$I295*(2*ABS(CL295)/Air!$C$14)^0.5)))</f>
        <v/>
      </c>
      <c r="CO295" s="32" t="str">
        <f t="shared" si="424"/>
        <v/>
      </c>
      <c r="CP295" s="217" t="str">
        <f t="shared" si="479"/>
        <v/>
      </c>
      <c r="CQ295" s="31" t="str">
        <f t="shared" si="425"/>
        <v/>
      </c>
      <c r="CR295" s="251" t="str">
        <f>IF($B295="","",$AO295*ABS(CQ295)/Air!$M$8)</f>
        <v/>
      </c>
      <c r="CS295" s="31" t="str">
        <f t="shared" si="426"/>
        <v/>
      </c>
      <c r="CT295" s="251" t="str">
        <f>IF($B295="","",$AO295*ABS($AF295-CQ295)/Air!$M$8)</f>
        <v/>
      </c>
      <c r="CU295" s="31" t="str">
        <f t="shared" si="427"/>
        <v/>
      </c>
      <c r="CV295" s="31" t="str">
        <f t="shared" si="428"/>
        <v/>
      </c>
      <c r="CW295" s="32" t="str">
        <f>IF($B295="","",(($AF295-CQ295)/ABS($AF295-CQ295))*Air!$D$14*CV295/2*(($AF295-CQ295)^2)*$AI295*$C295)</f>
        <v/>
      </c>
      <c r="CX295" s="32" t="str">
        <f>IF($B295="","",(-CQ295/ABS(CQ295))*Air!$D$14*CS295/8*(CQ295^2)*$AM295*$C295)</f>
        <v/>
      </c>
      <c r="CY295" s="32" t="str">
        <f>IF($B295="","",$AK295*$C295*$E295*Air!$D$14*Air!$I$10)</f>
        <v/>
      </c>
      <c r="CZ295" s="32" t="str">
        <f t="shared" si="480"/>
        <v/>
      </c>
      <c r="DA295" s="32" t="str">
        <f t="shared" si="429"/>
        <v/>
      </c>
      <c r="DB295" s="32" t="str">
        <f t="shared" si="481"/>
        <v/>
      </c>
      <c r="DC295" s="254" t="str">
        <f t="shared" si="430"/>
        <v/>
      </c>
      <c r="DD295" s="243"/>
      <c r="DE295" s="243"/>
      <c r="DF295" s="32" t="str">
        <f t="shared" si="431"/>
        <v/>
      </c>
      <c r="DG295" s="243" t="str">
        <f t="shared" si="432"/>
        <v/>
      </c>
      <c r="DH295" s="243" t="str">
        <f>IF($B295="","",IF(DC295="out",-(DG295*$I295*(2*ABS(DF295)/Air!$D$14)^0.5),(DG295*$I295*(2*ABS(DF295)/Air!$C$14)^0.5)))</f>
        <v/>
      </c>
      <c r="DI295" s="32" t="str">
        <f t="shared" si="433"/>
        <v/>
      </c>
      <c r="DJ295" s="217" t="str">
        <f t="shared" si="482"/>
        <v/>
      </c>
      <c r="DK295" s="31" t="str">
        <f t="shared" si="434"/>
        <v/>
      </c>
      <c r="DL295" s="251" t="str">
        <f>IF($B295="","",$AO295*ABS(DK295)/Air!$M$8)</f>
        <v/>
      </c>
      <c r="DM295" s="31" t="str">
        <f t="shared" si="435"/>
        <v/>
      </c>
      <c r="DN295" s="251" t="str">
        <f>IF($B295="","",$AO295*ABS($AF295-DK295)/Air!$M$8)</f>
        <v/>
      </c>
      <c r="DO295" s="31" t="str">
        <f t="shared" si="436"/>
        <v/>
      </c>
      <c r="DP295" s="31" t="str">
        <f t="shared" si="437"/>
        <v/>
      </c>
      <c r="DQ295" s="32" t="str">
        <f>IF($B295="","",(($AF295-DK295)/ABS($AF295-DK295))*Air!$D$14*DP295/2*(($AF295-DK295)^2)*$AI295*$C295)</f>
        <v/>
      </c>
      <c r="DR295" s="32" t="str">
        <f>IF($B295="","",(-DK295/ABS(DK295))*Air!$D$14*DM295/8*(DK295^2)*$AM295*$C295)</f>
        <v/>
      </c>
      <c r="DS295" s="32" t="str">
        <f>IF($B295="","",$AK295*$C295*$E295*Air!$D$14*Air!$I$10)</f>
        <v/>
      </c>
      <c r="DT295" s="32" t="str">
        <f t="shared" si="483"/>
        <v/>
      </c>
      <c r="DU295" s="32" t="str">
        <f t="shared" si="438"/>
        <v/>
      </c>
      <c r="DV295" s="32" t="str">
        <f t="shared" si="484"/>
        <v/>
      </c>
      <c r="DW295" s="254" t="str">
        <f t="shared" si="439"/>
        <v/>
      </c>
      <c r="DX295" s="243"/>
      <c r="DY295" s="243"/>
      <c r="DZ295" s="32" t="str">
        <f t="shared" si="440"/>
        <v/>
      </c>
      <c r="EA295" s="243" t="str">
        <f t="shared" si="441"/>
        <v/>
      </c>
      <c r="EB295" s="243" t="str">
        <f>IF($B295="","",IF(DW295="out",-(EA295*$I295*(2*ABS(DZ295)/Air!$D$14)^0.5),(EA295*$I295*(2*ABS(DZ295)/Air!$C$14)^0.5)))</f>
        <v/>
      </c>
      <c r="EC295" s="32" t="str">
        <f t="shared" si="442"/>
        <v/>
      </c>
      <c r="ED295" s="217" t="str">
        <f t="shared" si="485"/>
        <v/>
      </c>
      <c r="EE295" s="31" t="str">
        <f t="shared" si="443"/>
        <v/>
      </c>
      <c r="EF295" s="251" t="str">
        <f>IF($B295="","",$AO295*ABS(EE295)/Air!$M$8)</f>
        <v/>
      </c>
      <c r="EG295" s="31" t="str">
        <f t="shared" si="444"/>
        <v/>
      </c>
      <c r="EH295" s="251" t="str">
        <f>IF($B295="","",$AO295*ABS($AF295-EE295)/Air!$M$8)</f>
        <v/>
      </c>
      <c r="EI295" s="31" t="str">
        <f t="shared" si="445"/>
        <v/>
      </c>
      <c r="EJ295" s="31" t="str">
        <f t="shared" si="446"/>
        <v/>
      </c>
      <c r="EK295" s="32" t="str">
        <f>IF($B295="","",(($AF295-EE295)/ABS($AF295-EE295))*Air!$D$14*EJ295/2*(($AF295-EE295)^2)*$AI295*$C295)</f>
        <v/>
      </c>
      <c r="EL295" s="32" t="str">
        <f>IF($B295="","",(-EE295/ABS(EE295))*Air!$D$14*EG295/8*(EE295^2)*$AM295*$C295)</f>
        <v/>
      </c>
      <c r="EM295" s="32" t="str">
        <f>IF($B295="","",$AK295*$C295*$E295*Air!$D$14*Air!$I$10)</f>
        <v/>
      </c>
      <c r="EN295" s="32" t="str">
        <f t="shared" si="486"/>
        <v/>
      </c>
      <c r="EO295" s="32" t="str">
        <f t="shared" si="447"/>
        <v/>
      </c>
      <c r="EP295" s="32" t="str">
        <f t="shared" si="487"/>
        <v/>
      </c>
      <c r="EQ295" s="254" t="str">
        <f t="shared" si="448"/>
        <v/>
      </c>
      <c r="ER295" s="243"/>
      <c r="ES295" s="243"/>
      <c r="ET295" s="32" t="str">
        <f t="shared" si="449"/>
        <v/>
      </c>
      <c r="EU295" s="243" t="str">
        <f t="shared" si="450"/>
        <v/>
      </c>
      <c r="EV295" s="243" t="str">
        <f>IF($B295="","",IF(EQ295="out",-(EU295*$I295*(2*ABS(ET295)/Air!$D$14)^0.5),(EU295*$I295*(2*ABS(ET295)/Air!$C$14)^0.5)))</f>
        <v/>
      </c>
      <c r="EW295" s="32" t="str">
        <f t="shared" si="451"/>
        <v/>
      </c>
      <c r="EX295" s="259" t="str">
        <f t="shared" si="488"/>
        <v/>
      </c>
    </row>
    <row r="296" spans="1:154" customFormat="1" x14ac:dyDescent="0.2">
      <c r="A296" s="61"/>
      <c r="B296" s="247"/>
      <c r="C296" s="247"/>
      <c r="D296" s="247"/>
      <c r="E296" s="247"/>
      <c r="F296" s="247"/>
      <c r="G296" s="239"/>
      <c r="H296" s="239"/>
      <c r="I296" s="239"/>
      <c r="J296" s="239"/>
      <c r="K296" s="239"/>
      <c r="L296" s="62"/>
      <c r="M296" s="247"/>
      <c r="N296" s="247"/>
      <c r="O296" s="63"/>
      <c r="P296" s="92" t="str">
        <f t="shared" si="452"/>
        <v/>
      </c>
      <c r="Q296" s="93" t="str">
        <f t="shared" si="405"/>
        <v/>
      </c>
      <c r="R296" s="99" t="str">
        <f t="shared" si="453"/>
        <v/>
      </c>
      <c r="S296" s="100" t="str">
        <f t="shared" si="454"/>
        <v/>
      </c>
      <c r="T296" s="95" t="str">
        <f t="shared" si="455"/>
        <v/>
      </c>
      <c r="U296" s="231"/>
      <c r="V296" s="124" t="str">
        <f t="shared" si="456"/>
        <v/>
      </c>
      <c r="W296" s="125" t="str">
        <f t="shared" si="400"/>
        <v/>
      </c>
      <c r="X296" s="126" t="str">
        <f t="shared" si="457"/>
        <v/>
      </c>
      <c r="Y296" s="126" t="str">
        <f>IF($B296="","",VLOOKUP(X296,Depth!$A$4:$B$1004,2,1))</f>
        <v/>
      </c>
      <c r="Z296" s="127" t="str">
        <f t="shared" si="401"/>
        <v/>
      </c>
      <c r="AA296" s="128" t="str">
        <f t="shared" si="402"/>
        <v/>
      </c>
      <c r="AB296" s="129" t="str">
        <f t="shared" si="458"/>
        <v/>
      </c>
      <c r="AC296" s="129" t="str">
        <f t="shared" si="403"/>
        <v/>
      </c>
      <c r="AD296" s="31" t="str">
        <f t="shared" si="459"/>
        <v/>
      </c>
      <c r="AE296" s="128" t="str">
        <f t="shared" si="460"/>
        <v/>
      </c>
      <c r="AF296" s="130" t="str">
        <f t="shared" si="461"/>
        <v/>
      </c>
      <c r="AG296" s="122" t="str">
        <f t="shared" si="462"/>
        <v/>
      </c>
      <c r="AH296" s="131" t="str">
        <f t="shared" si="404"/>
        <v/>
      </c>
      <c r="AI296" s="132" t="str">
        <f t="shared" si="463"/>
        <v/>
      </c>
      <c r="AJ296" s="128"/>
      <c r="AK296" s="159" t="str">
        <f t="shared" si="464"/>
        <v/>
      </c>
      <c r="AL296" s="128" t="str">
        <f t="shared" si="465"/>
        <v/>
      </c>
      <c r="AM296" s="128" t="str">
        <f t="shared" si="466"/>
        <v/>
      </c>
      <c r="AN296" s="128" t="str">
        <f t="shared" si="467"/>
        <v/>
      </c>
      <c r="AO296" s="128" t="str">
        <f t="shared" si="406"/>
        <v/>
      </c>
      <c r="AP296" s="160" t="str">
        <f t="shared" si="468"/>
        <v/>
      </c>
      <c r="AQ296" s="31"/>
      <c r="AR296" s="174" t="str">
        <f>IF($B296="","",Air!$C$17*((J296-K296)/10)^Air!$C$28)</f>
        <v/>
      </c>
      <c r="AS296" s="36" t="str">
        <f>IF($B296="","",IF(E$8=B296,E$7,Air!$C$14/2*AR296^2))</f>
        <v/>
      </c>
      <c r="AT296" s="32" t="str">
        <f t="shared" si="469"/>
        <v/>
      </c>
      <c r="AU296" s="32" t="str">
        <f t="shared" si="470"/>
        <v/>
      </c>
      <c r="AV296" s="32" t="str">
        <f>IF($B296="","",Air!$I$11-AU296*Air!$C$14*Air!$I$10-AS296)</f>
        <v/>
      </c>
      <c r="AW296" s="175" t="str">
        <f t="shared" si="471"/>
        <v/>
      </c>
      <c r="AX296" s="175" t="str">
        <f>IF($B296="","",AW296*Air!$C$14*Air!$I$10)</f>
        <v/>
      </c>
      <c r="AY296" s="176" t="str">
        <f>IF($B296="","",AW296*Air!$D$14*Air!$I$10)</f>
        <v/>
      </c>
      <c r="AZ296" s="62"/>
      <c r="BA296" s="250" t="str">
        <f t="shared" si="407"/>
        <v/>
      </c>
      <c r="BB296" s="128" t="str">
        <f t="shared" si="472"/>
        <v/>
      </c>
      <c r="BC296" s="31" t="str">
        <f t="shared" si="473"/>
        <v/>
      </c>
      <c r="BD296" s="251" t="str">
        <f>IF($B296="","",$AO296*ABS(BC296)/Air!$M$8)</f>
        <v/>
      </c>
      <c r="BE296" s="31" t="str">
        <f t="shared" si="408"/>
        <v/>
      </c>
      <c r="BF296" s="251" t="str">
        <f>IF($B296="","",$AO296*ABS($AF296-BC296)/Air!$M$8)</f>
        <v/>
      </c>
      <c r="BG296" s="31" t="str">
        <f t="shared" si="409"/>
        <v/>
      </c>
      <c r="BH296" s="252" t="str">
        <f t="shared" si="410"/>
        <v/>
      </c>
      <c r="BI296" s="32" t="str">
        <f>IF($B296="","",(($AF296-BC296)/ABS($AF296-BC296))*Air!$D$14*BH296/2*(($AF296-BC296)^2)*$AI296*$C296)</f>
        <v/>
      </c>
      <c r="BJ296" s="32" t="str">
        <f>IF($B296="","",(-BC296/ABS(BC296))*Air!$D$14*BE296/8*(BC296^2)*$AM296*$C296)</f>
        <v/>
      </c>
      <c r="BK296" s="32" t="str">
        <f>IF($B296="","",$AK296*$C296*$E296*Air!$D$14*Air!$I$10)</f>
        <v/>
      </c>
      <c r="BL296" s="32" t="str">
        <f t="shared" si="474"/>
        <v/>
      </c>
      <c r="BM296" s="32" t="str">
        <f t="shared" si="411"/>
        <v/>
      </c>
      <c r="BN296" s="32" t="str">
        <f t="shared" si="475"/>
        <v/>
      </c>
      <c r="BO296" s="254" t="str">
        <f t="shared" si="412"/>
        <v/>
      </c>
      <c r="BP296" s="243"/>
      <c r="BQ296" s="243"/>
      <c r="BR296" s="32" t="str">
        <f t="shared" si="413"/>
        <v/>
      </c>
      <c r="BS296" s="243" t="str">
        <f t="shared" si="414"/>
        <v/>
      </c>
      <c r="BT296" s="243" t="str">
        <f>IF($B296="","",IF(BO296="out",-(BS296*$I296*(2*ABS(BR296)/Air!$D$14)^0.5),(BS296*$I296*(2*ABS(BR296)/Air!$C$14)^0.5)))</f>
        <v/>
      </c>
      <c r="BU296" s="32" t="str">
        <f t="shared" si="415"/>
        <v/>
      </c>
      <c r="BV296" s="217" t="str">
        <f t="shared" si="476"/>
        <v/>
      </c>
      <c r="BW296" s="31" t="str">
        <f t="shared" si="416"/>
        <v/>
      </c>
      <c r="BX296" s="251" t="str">
        <f>IF($B296="","",$AO296*ABS(BW296)/Air!$M$8)</f>
        <v/>
      </c>
      <c r="BY296" s="31" t="str">
        <f t="shared" si="417"/>
        <v/>
      </c>
      <c r="BZ296" s="251" t="str">
        <f>IF($B296="","",$AO296*ABS($AF296-BW296)/Air!$M$8)</f>
        <v/>
      </c>
      <c r="CA296" s="31" t="str">
        <f t="shared" si="418"/>
        <v/>
      </c>
      <c r="CB296" s="31" t="str">
        <f t="shared" si="419"/>
        <v/>
      </c>
      <c r="CC296" s="32" t="str">
        <f>IF($B296="","",(($AF296-BW296)/ABS($AF296-BW296))*Air!$D$14*CB296/2*(($AF296-BW296)^2)*$AI296*$C296)</f>
        <v/>
      </c>
      <c r="CD296" s="32" t="str">
        <f>IF($B296="","",(-BW296/ABS(BW296))*Air!$D$14*BY296/8*(BW296^2)*$AM296*$C296)</f>
        <v/>
      </c>
      <c r="CE296" s="32" t="str">
        <f>IF($B296="","",$AK296*$C296*$E296*Air!$D$14*Air!$I$10)</f>
        <v/>
      </c>
      <c r="CF296" s="32" t="str">
        <f t="shared" si="477"/>
        <v/>
      </c>
      <c r="CG296" s="32" t="str">
        <f t="shared" si="420"/>
        <v/>
      </c>
      <c r="CH296" s="32" t="str">
        <f t="shared" si="478"/>
        <v/>
      </c>
      <c r="CI296" s="254" t="str">
        <f t="shared" si="421"/>
        <v/>
      </c>
      <c r="CJ296" s="243"/>
      <c r="CK296" s="243"/>
      <c r="CL296" s="32" t="str">
        <f t="shared" si="422"/>
        <v/>
      </c>
      <c r="CM296" s="243" t="str">
        <f t="shared" si="423"/>
        <v/>
      </c>
      <c r="CN296" s="243" t="str">
        <f>IF($B296="","",IF(CI296="out",-(CM296*$I296*(2*ABS(CL296)/Air!$D$14)^0.5),(CM296*$I296*(2*ABS(CL296)/Air!$C$14)^0.5)))</f>
        <v/>
      </c>
      <c r="CO296" s="32" t="str">
        <f t="shared" si="424"/>
        <v/>
      </c>
      <c r="CP296" s="217" t="str">
        <f t="shared" si="479"/>
        <v/>
      </c>
      <c r="CQ296" s="31" t="str">
        <f t="shared" si="425"/>
        <v/>
      </c>
      <c r="CR296" s="251" t="str">
        <f>IF($B296="","",$AO296*ABS(CQ296)/Air!$M$8)</f>
        <v/>
      </c>
      <c r="CS296" s="31" t="str">
        <f t="shared" si="426"/>
        <v/>
      </c>
      <c r="CT296" s="251" t="str">
        <f>IF($B296="","",$AO296*ABS($AF296-CQ296)/Air!$M$8)</f>
        <v/>
      </c>
      <c r="CU296" s="31" t="str">
        <f t="shared" si="427"/>
        <v/>
      </c>
      <c r="CV296" s="31" t="str">
        <f t="shared" si="428"/>
        <v/>
      </c>
      <c r="CW296" s="32" t="str">
        <f>IF($B296="","",(($AF296-CQ296)/ABS($AF296-CQ296))*Air!$D$14*CV296/2*(($AF296-CQ296)^2)*$AI296*$C296)</f>
        <v/>
      </c>
      <c r="CX296" s="32" t="str">
        <f>IF($B296="","",(-CQ296/ABS(CQ296))*Air!$D$14*CS296/8*(CQ296^2)*$AM296*$C296)</f>
        <v/>
      </c>
      <c r="CY296" s="32" t="str">
        <f>IF($B296="","",$AK296*$C296*$E296*Air!$D$14*Air!$I$10)</f>
        <v/>
      </c>
      <c r="CZ296" s="32" t="str">
        <f t="shared" si="480"/>
        <v/>
      </c>
      <c r="DA296" s="32" t="str">
        <f t="shared" si="429"/>
        <v/>
      </c>
      <c r="DB296" s="32" t="str">
        <f t="shared" si="481"/>
        <v/>
      </c>
      <c r="DC296" s="254" t="str">
        <f t="shared" si="430"/>
        <v/>
      </c>
      <c r="DD296" s="243"/>
      <c r="DE296" s="243"/>
      <c r="DF296" s="32" t="str">
        <f t="shared" si="431"/>
        <v/>
      </c>
      <c r="DG296" s="243" t="str">
        <f t="shared" si="432"/>
        <v/>
      </c>
      <c r="DH296" s="243" t="str">
        <f>IF($B296="","",IF(DC296="out",-(DG296*$I296*(2*ABS(DF296)/Air!$D$14)^0.5),(DG296*$I296*(2*ABS(DF296)/Air!$C$14)^0.5)))</f>
        <v/>
      </c>
      <c r="DI296" s="32" t="str">
        <f t="shared" si="433"/>
        <v/>
      </c>
      <c r="DJ296" s="217" t="str">
        <f t="shared" si="482"/>
        <v/>
      </c>
      <c r="DK296" s="31" t="str">
        <f t="shared" si="434"/>
        <v/>
      </c>
      <c r="DL296" s="251" t="str">
        <f>IF($B296="","",$AO296*ABS(DK296)/Air!$M$8)</f>
        <v/>
      </c>
      <c r="DM296" s="31" t="str">
        <f t="shared" si="435"/>
        <v/>
      </c>
      <c r="DN296" s="251" t="str">
        <f>IF($B296="","",$AO296*ABS($AF296-DK296)/Air!$M$8)</f>
        <v/>
      </c>
      <c r="DO296" s="31" t="str">
        <f t="shared" si="436"/>
        <v/>
      </c>
      <c r="DP296" s="31" t="str">
        <f t="shared" si="437"/>
        <v/>
      </c>
      <c r="DQ296" s="32" t="str">
        <f>IF($B296="","",(($AF296-DK296)/ABS($AF296-DK296))*Air!$D$14*DP296/2*(($AF296-DK296)^2)*$AI296*$C296)</f>
        <v/>
      </c>
      <c r="DR296" s="32" t="str">
        <f>IF($B296="","",(-DK296/ABS(DK296))*Air!$D$14*DM296/8*(DK296^2)*$AM296*$C296)</f>
        <v/>
      </c>
      <c r="DS296" s="32" t="str">
        <f>IF($B296="","",$AK296*$C296*$E296*Air!$D$14*Air!$I$10)</f>
        <v/>
      </c>
      <c r="DT296" s="32" t="str">
        <f t="shared" si="483"/>
        <v/>
      </c>
      <c r="DU296" s="32" t="str">
        <f t="shared" si="438"/>
        <v/>
      </c>
      <c r="DV296" s="32" t="str">
        <f t="shared" si="484"/>
        <v/>
      </c>
      <c r="DW296" s="254" t="str">
        <f t="shared" si="439"/>
        <v/>
      </c>
      <c r="DX296" s="243"/>
      <c r="DY296" s="243"/>
      <c r="DZ296" s="32" t="str">
        <f t="shared" si="440"/>
        <v/>
      </c>
      <c r="EA296" s="243" t="str">
        <f t="shared" si="441"/>
        <v/>
      </c>
      <c r="EB296" s="243" t="str">
        <f>IF($B296="","",IF(DW296="out",-(EA296*$I296*(2*ABS(DZ296)/Air!$D$14)^0.5),(EA296*$I296*(2*ABS(DZ296)/Air!$C$14)^0.5)))</f>
        <v/>
      </c>
      <c r="EC296" s="32" t="str">
        <f t="shared" si="442"/>
        <v/>
      </c>
      <c r="ED296" s="217" t="str">
        <f t="shared" si="485"/>
        <v/>
      </c>
      <c r="EE296" s="31" t="str">
        <f t="shared" si="443"/>
        <v/>
      </c>
      <c r="EF296" s="251" t="str">
        <f>IF($B296="","",$AO296*ABS(EE296)/Air!$M$8)</f>
        <v/>
      </c>
      <c r="EG296" s="31" t="str">
        <f t="shared" si="444"/>
        <v/>
      </c>
      <c r="EH296" s="251" t="str">
        <f>IF($B296="","",$AO296*ABS($AF296-EE296)/Air!$M$8)</f>
        <v/>
      </c>
      <c r="EI296" s="31" t="str">
        <f t="shared" si="445"/>
        <v/>
      </c>
      <c r="EJ296" s="31" t="str">
        <f t="shared" si="446"/>
        <v/>
      </c>
      <c r="EK296" s="32" t="str">
        <f>IF($B296="","",(($AF296-EE296)/ABS($AF296-EE296))*Air!$D$14*EJ296/2*(($AF296-EE296)^2)*$AI296*$C296)</f>
        <v/>
      </c>
      <c r="EL296" s="32" t="str">
        <f>IF($B296="","",(-EE296/ABS(EE296))*Air!$D$14*EG296/8*(EE296^2)*$AM296*$C296)</f>
        <v/>
      </c>
      <c r="EM296" s="32" t="str">
        <f>IF($B296="","",$AK296*$C296*$E296*Air!$D$14*Air!$I$10)</f>
        <v/>
      </c>
      <c r="EN296" s="32" t="str">
        <f t="shared" si="486"/>
        <v/>
      </c>
      <c r="EO296" s="32" t="str">
        <f t="shared" si="447"/>
        <v/>
      </c>
      <c r="EP296" s="32" t="str">
        <f t="shared" si="487"/>
        <v/>
      </c>
      <c r="EQ296" s="254" t="str">
        <f t="shared" si="448"/>
        <v/>
      </c>
      <c r="ER296" s="243"/>
      <c r="ES296" s="243"/>
      <c r="ET296" s="32" t="str">
        <f t="shared" si="449"/>
        <v/>
      </c>
      <c r="EU296" s="243" t="str">
        <f t="shared" si="450"/>
        <v/>
      </c>
      <c r="EV296" s="243" t="str">
        <f>IF($B296="","",IF(EQ296="out",-(EU296*$I296*(2*ABS(ET296)/Air!$D$14)^0.5),(EU296*$I296*(2*ABS(ET296)/Air!$C$14)^0.5)))</f>
        <v/>
      </c>
      <c r="EW296" s="32" t="str">
        <f t="shared" si="451"/>
        <v/>
      </c>
      <c r="EX296" s="259" t="str">
        <f t="shared" si="488"/>
        <v/>
      </c>
    </row>
    <row r="297" spans="1:154" customFormat="1" x14ac:dyDescent="0.2">
      <c r="A297" s="61"/>
      <c r="B297" s="247"/>
      <c r="C297" s="247"/>
      <c r="D297" s="247"/>
      <c r="E297" s="247"/>
      <c r="F297" s="247"/>
      <c r="G297" s="239"/>
      <c r="H297" s="239"/>
      <c r="I297" s="239"/>
      <c r="J297" s="239"/>
      <c r="K297" s="239"/>
      <c r="L297" s="62"/>
      <c r="M297" s="247"/>
      <c r="N297" s="247"/>
      <c r="O297" s="63"/>
      <c r="P297" s="92" t="str">
        <f t="shared" si="452"/>
        <v/>
      </c>
      <c r="Q297" s="93" t="str">
        <f t="shared" si="405"/>
        <v/>
      </c>
      <c r="R297" s="99" t="str">
        <f t="shared" si="453"/>
        <v/>
      </c>
      <c r="S297" s="100" t="str">
        <f t="shared" si="454"/>
        <v/>
      </c>
      <c r="T297" s="95" t="str">
        <f t="shared" si="455"/>
        <v/>
      </c>
      <c r="U297" s="231"/>
      <c r="V297" s="124" t="str">
        <f t="shared" si="456"/>
        <v/>
      </c>
      <c r="W297" s="125" t="str">
        <f t="shared" si="400"/>
        <v/>
      </c>
      <c r="X297" s="126" t="str">
        <f t="shared" si="457"/>
        <v/>
      </c>
      <c r="Y297" s="126" t="str">
        <f>IF($B297="","",VLOOKUP(X297,Depth!$A$4:$B$1004,2,1))</f>
        <v/>
      </c>
      <c r="Z297" s="127" t="str">
        <f t="shared" si="401"/>
        <v/>
      </c>
      <c r="AA297" s="128" t="str">
        <f t="shared" si="402"/>
        <v/>
      </c>
      <c r="AB297" s="129" t="str">
        <f t="shared" si="458"/>
        <v/>
      </c>
      <c r="AC297" s="129" t="str">
        <f t="shared" si="403"/>
        <v/>
      </c>
      <c r="AD297" s="31" t="str">
        <f t="shared" si="459"/>
        <v/>
      </c>
      <c r="AE297" s="128" t="str">
        <f t="shared" si="460"/>
        <v/>
      </c>
      <c r="AF297" s="130" t="str">
        <f t="shared" si="461"/>
        <v/>
      </c>
      <c r="AG297" s="122" t="str">
        <f t="shared" si="462"/>
        <v/>
      </c>
      <c r="AH297" s="131" t="str">
        <f t="shared" si="404"/>
        <v/>
      </c>
      <c r="AI297" s="132" t="str">
        <f t="shared" si="463"/>
        <v/>
      </c>
      <c r="AJ297" s="128"/>
      <c r="AK297" s="159" t="str">
        <f t="shared" si="464"/>
        <v/>
      </c>
      <c r="AL297" s="128" t="str">
        <f t="shared" si="465"/>
        <v/>
      </c>
      <c r="AM297" s="128" t="str">
        <f t="shared" si="466"/>
        <v/>
      </c>
      <c r="AN297" s="128" t="str">
        <f t="shared" si="467"/>
        <v/>
      </c>
      <c r="AO297" s="128" t="str">
        <f t="shared" si="406"/>
        <v/>
      </c>
      <c r="AP297" s="160" t="str">
        <f t="shared" si="468"/>
        <v/>
      </c>
      <c r="AQ297" s="31"/>
      <c r="AR297" s="174" t="str">
        <f>IF($B297="","",Air!$C$17*((J297-K297)/10)^Air!$C$28)</f>
        <v/>
      </c>
      <c r="AS297" s="36" t="str">
        <f>IF($B297="","",IF(E$8=B297,E$7,Air!$C$14/2*AR297^2))</f>
        <v/>
      </c>
      <c r="AT297" s="32" t="str">
        <f t="shared" si="469"/>
        <v/>
      </c>
      <c r="AU297" s="32" t="str">
        <f t="shared" si="470"/>
        <v/>
      </c>
      <c r="AV297" s="32" t="str">
        <f>IF($B297="","",Air!$I$11-AU297*Air!$C$14*Air!$I$10-AS297)</f>
        <v/>
      </c>
      <c r="AW297" s="175" t="str">
        <f t="shared" si="471"/>
        <v/>
      </c>
      <c r="AX297" s="175" t="str">
        <f>IF($B297="","",AW297*Air!$C$14*Air!$I$10)</f>
        <v/>
      </c>
      <c r="AY297" s="176" t="str">
        <f>IF($B297="","",AW297*Air!$D$14*Air!$I$10)</f>
        <v/>
      </c>
      <c r="AZ297" s="62"/>
      <c r="BA297" s="250" t="str">
        <f t="shared" si="407"/>
        <v/>
      </c>
      <c r="BB297" s="128" t="str">
        <f t="shared" si="472"/>
        <v/>
      </c>
      <c r="BC297" s="31" t="str">
        <f t="shared" si="473"/>
        <v/>
      </c>
      <c r="BD297" s="251" t="str">
        <f>IF($B297="","",$AO297*ABS(BC297)/Air!$M$8)</f>
        <v/>
      </c>
      <c r="BE297" s="31" t="str">
        <f t="shared" si="408"/>
        <v/>
      </c>
      <c r="BF297" s="251" t="str">
        <f>IF($B297="","",$AO297*ABS($AF297-BC297)/Air!$M$8)</f>
        <v/>
      </c>
      <c r="BG297" s="31" t="str">
        <f t="shared" si="409"/>
        <v/>
      </c>
      <c r="BH297" s="252" t="str">
        <f t="shared" si="410"/>
        <v/>
      </c>
      <c r="BI297" s="32" t="str">
        <f>IF($B297="","",(($AF297-BC297)/ABS($AF297-BC297))*Air!$D$14*BH297/2*(($AF297-BC297)^2)*$AI297*$C297)</f>
        <v/>
      </c>
      <c r="BJ297" s="32" t="str">
        <f>IF($B297="","",(-BC297/ABS(BC297))*Air!$D$14*BE297/8*(BC297^2)*$AM297*$C297)</f>
        <v/>
      </c>
      <c r="BK297" s="32" t="str">
        <f>IF($B297="","",$AK297*$C297*$E297*Air!$D$14*Air!$I$10)</f>
        <v/>
      </c>
      <c r="BL297" s="32" t="str">
        <f t="shared" si="474"/>
        <v/>
      </c>
      <c r="BM297" s="32" t="str">
        <f t="shared" si="411"/>
        <v/>
      </c>
      <c r="BN297" s="32" t="str">
        <f t="shared" si="475"/>
        <v/>
      </c>
      <c r="BO297" s="254" t="str">
        <f t="shared" si="412"/>
        <v/>
      </c>
      <c r="BP297" s="243"/>
      <c r="BQ297" s="243"/>
      <c r="BR297" s="32" t="str">
        <f t="shared" si="413"/>
        <v/>
      </c>
      <c r="BS297" s="243" t="str">
        <f t="shared" si="414"/>
        <v/>
      </c>
      <c r="BT297" s="243" t="str">
        <f>IF($B297="","",IF(BO297="out",-(BS297*$I297*(2*ABS(BR297)/Air!$D$14)^0.5),(BS297*$I297*(2*ABS(BR297)/Air!$C$14)^0.5)))</f>
        <v/>
      </c>
      <c r="BU297" s="32" t="str">
        <f t="shared" si="415"/>
        <v/>
      </c>
      <c r="BV297" s="217" t="str">
        <f t="shared" si="476"/>
        <v/>
      </c>
      <c r="BW297" s="31" t="str">
        <f t="shared" si="416"/>
        <v/>
      </c>
      <c r="BX297" s="251" t="str">
        <f>IF($B297="","",$AO297*ABS(BW297)/Air!$M$8)</f>
        <v/>
      </c>
      <c r="BY297" s="31" t="str">
        <f t="shared" si="417"/>
        <v/>
      </c>
      <c r="BZ297" s="251" t="str">
        <f>IF($B297="","",$AO297*ABS($AF297-BW297)/Air!$M$8)</f>
        <v/>
      </c>
      <c r="CA297" s="31" t="str">
        <f t="shared" si="418"/>
        <v/>
      </c>
      <c r="CB297" s="31" t="str">
        <f t="shared" si="419"/>
        <v/>
      </c>
      <c r="CC297" s="32" t="str">
        <f>IF($B297="","",(($AF297-BW297)/ABS($AF297-BW297))*Air!$D$14*CB297/2*(($AF297-BW297)^2)*$AI297*$C297)</f>
        <v/>
      </c>
      <c r="CD297" s="32" t="str">
        <f>IF($B297="","",(-BW297/ABS(BW297))*Air!$D$14*BY297/8*(BW297^2)*$AM297*$C297)</f>
        <v/>
      </c>
      <c r="CE297" s="32" t="str">
        <f>IF($B297="","",$AK297*$C297*$E297*Air!$D$14*Air!$I$10)</f>
        <v/>
      </c>
      <c r="CF297" s="32" t="str">
        <f t="shared" si="477"/>
        <v/>
      </c>
      <c r="CG297" s="32" t="str">
        <f t="shared" si="420"/>
        <v/>
      </c>
      <c r="CH297" s="32" t="str">
        <f t="shared" si="478"/>
        <v/>
      </c>
      <c r="CI297" s="254" t="str">
        <f t="shared" si="421"/>
        <v/>
      </c>
      <c r="CJ297" s="243"/>
      <c r="CK297" s="243"/>
      <c r="CL297" s="32" t="str">
        <f t="shared" si="422"/>
        <v/>
      </c>
      <c r="CM297" s="243" t="str">
        <f t="shared" si="423"/>
        <v/>
      </c>
      <c r="CN297" s="243" t="str">
        <f>IF($B297="","",IF(CI297="out",-(CM297*$I297*(2*ABS(CL297)/Air!$D$14)^0.5),(CM297*$I297*(2*ABS(CL297)/Air!$C$14)^0.5)))</f>
        <v/>
      </c>
      <c r="CO297" s="32" t="str">
        <f t="shared" si="424"/>
        <v/>
      </c>
      <c r="CP297" s="217" t="str">
        <f t="shared" si="479"/>
        <v/>
      </c>
      <c r="CQ297" s="31" t="str">
        <f t="shared" si="425"/>
        <v/>
      </c>
      <c r="CR297" s="251" t="str">
        <f>IF($B297="","",$AO297*ABS(CQ297)/Air!$M$8)</f>
        <v/>
      </c>
      <c r="CS297" s="31" t="str">
        <f t="shared" si="426"/>
        <v/>
      </c>
      <c r="CT297" s="251" t="str">
        <f>IF($B297="","",$AO297*ABS($AF297-CQ297)/Air!$M$8)</f>
        <v/>
      </c>
      <c r="CU297" s="31" t="str">
        <f t="shared" si="427"/>
        <v/>
      </c>
      <c r="CV297" s="31" t="str">
        <f t="shared" si="428"/>
        <v/>
      </c>
      <c r="CW297" s="32" t="str">
        <f>IF($B297="","",(($AF297-CQ297)/ABS($AF297-CQ297))*Air!$D$14*CV297/2*(($AF297-CQ297)^2)*$AI297*$C297)</f>
        <v/>
      </c>
      <c r="CX297" s="32" t="str">
        <f>IF($B297="","",(-CQ297/ABS(CQ297))*Air!$D$14*CS297/8*(CQ297^2)*$AM297*$C297)</f>
        <v/>
      </c>
      <c r="CY297" s="32" t="str">
        <f>IF($B297="","",$AK297*$C297*$E297*Air!$D$14*Air!$I$10)</f>
        <v/>
      </c>
      <c r="CZ297" s="32" t="str">
        <f t="shared" si="480"/>
        <v/>
      </c>
      <c r="DA297" s="32" t="str">
        <f t="shared" si="429"/>
        <v/>
      </c>
      <c r="DB297" s="32" t="str">
        <f t="shared" si="481"/>
        <v/>
      </c>
      <c r="DC297" s="254" t="str">
        <f t="shared" si="430"/>
        <v/>
      </c>
      <c r="DD297" s="243"/>
      <c r="DE297" s="243"/>
      <c r="DF297" s="32" t="str">
        <f t="shared" si="431"/>
        <v/>
      </c>
      <c r="DG297" s="243" t="str">
        <f t="shared" si="432"/>
        <v/>
      </c>
      <c r="DH297" s="243" t="str">
        <f>IF($B297="","",IF(DC297="out",-(DG297*$I297*(2*ABS(DF297)/Air!$D$14)^0.5),(DG297*$I297*(2*ABS(DF297)/Air!$C$14)^0.5)))</f>
        <v/>
      </c>
      <c r="DI297" s="32" t="str">
        <f t="shared" si="433"/>
        <v/>
      </c>
      <c r="DJ297" s="217" t="str">
        <f t="shared" si="482"/>
        <v/>
      </c>
      <c r="DK297" s="31" t="str">
        <f t="shared" si="434"/>
        <v/>
      </c>
      <c r="DL297" s="251" t="str">
        <f>IF($B297="","",$AO297*ABS(DK297)/Air!$M$8)</f>
        <v/>
      </c>
      <c r="DM297" s="31" t="str">
        <f t="shared" si="435"/>
        <v/>
      </c>
      <c r="DN297" s="251" t="str">
        <f>IF($B297="","",$AO297*ABS($AF297-DK297)/Air!$M$8)</f>
        <v/>
      </c>
      <c r="DO297" s="31" t="str">
        <f t="shared" si="436"/>
        <v/>
      </c>
      <c r="DP297" s="31" t="str">
        <f t="shared" si="437"/>
        <v/>
      </c>
      <c r="DQ297" s="32" t="str">
        <f>IF($B297="","",(($AF297-DK297)/ABS($AF297-DK297))*Air!$D$14*DP297/2*(($AF297-DK297)^2)*$AI297*$C297)</f>
        <v/>
      </c>
      <c r="DR297" s="32" t="str">
        <f>IF($B297="","",(-DK297/ABS(DK297))*Air!$D$14*DM297/8*(DK297^2)*$AM297*$C297)</f>
        <v/>
      </c>
      <c r="DS297" s="32" t="str">
        <f>IF($B297="","",$AK297*$C297*$E297*Air!$D$14*Air!$I$10)</f>
        <v/>
      </c>
      <c r="DT297" s="32" t="str">
        <f t="shared" si="483"/>
        <v/>
      </c>
      <c r="DU297" s="32" t="str">
        <f t="shared" si="438"/>
        <v/>
      </c>
      <c r="DV297" s="32" t="str">
        <f t="shared" si="484"/>
        <v/>
      </c>
      <c r="DW297" s="254" t="str">
        <f t="shared" si="439"/>
        <v/>
      </c>
      <c r="DX297" s="243"/>
      <c r="DY297" s="243"/>
      <c r="DZ297" s="32" t="str">
        <f t="shared" si="440"/>
        <v/>
      </c>
      <c r="EA297" s="243" t="str">
        <f t="shared" si="441"/>
        <v/>
      </c>
      <c r="EB297" s="243" t="str">
        <f>IF($B297="","",IF(DW297="out",-(EA297*$I297*(2*ABS(DZ297)/Air!$D$14)^0.5),(EA297*$I297*(2*ABS(DZ297)/Air!$C$14)^0.5)))</f>
        <v/>
      </c>
      <c r="EC297" s="32" t="str">
        <f t="shared" si="442"/>
        <v/>
      </c>
      <c r="ED297" s="217" t="str">
        <f t="shared" si="485"/>
        <v/>
      </c>
      <c r="EE297" s="31" t="str">
        <f t="shared" si="443"/>
        <v/>
      </c>
      <c r="EF297" s="251" t="str">
        <f>IF($B297="","",$AO297*ABS(EE297)/Air!$M$8)</f>
        <v/>
      </c>
      <c r="EG297" s="31" t="str">
        <f t="shared" si="444"/>
        <v/>
      </c>
      <c r="EH297" s="251" t="str">
        <f>IF($B297="","",$AO297*ABS($AF297-EE297)/Air!$M$8)</f>
        <v/>
      </c>
      <c r="EI297" s="31" t="str">
        <f t="shared" si="445"/>
        <v/>
      </c>
      <c r="EJ297" s="31" t="str">
        <f t="shared" si="446"/>
        <v/>
      </c>
      <c r="EK297" s="32" t="str">
        <f>IF($B297="","",(($AF297-EE297)/ABS($AF297-EE297))*Air!$D$14*EJ297/2*(($AF297-EE297)^2)*$AI297*$C297)</f>
        <v/>
      </c>
      <c r="EL297" s="32" t="str">
        <f>IF($B297="","",(-EE297/ABS(EE297))*Air!$D$14*EG297/8*(EE297^2)*$AM297*$C297)</f>
        <v/>
      </c>
      <c r="EM297" s="32" t="str">
        <f>IF($B297="","",$AK297*$C297*$E297*Air!$D$14*Air!$I$10)</f>
        <v/>
      </c>
      <c r="EN297" s="32" t="str">
        <f t="shared" si="486"/>
        <v/>
      </c>
      <c r="EO297" s="32" t="str">
        <f t="shared" si="447"/>
        <v/>
      </c>
      <c r="EP297" s="32" t="str">
        <f t="shared" si="487"/>
        <v/>
      </c>
      <c r="EQ297" s="254" t="str">
        <f t="shared" si="448"/>
        <v/>
      </c>
      <c r="ER297" s="243"/>
      <c r="ES297" s="243"/>
      <c r="ET297" s="32" t="str">
        <f t="shared" si="449"/>
        <v/>
      </c>
      <c r="EU297" s="243" t="str">
        <f t="shared" si="450"/>
        <v/>
      </c>
      <c r="EV297" s="243" t="str">
        <f>IF($B297="","",IF(EQ297="out",-(EU297*$I297*(2*ABS(ET297)/Air!$D$14)^0.5),(EU297*$I297*(2*ABS(ET297)/Air!$C$14)^0.5)))</f>
        <v/>
      </c>
      <c r="EW297" s="32" t="str">
        <f t="shared" si="451"/>
        <v/>
      </c>
      <c r="EX297" s="259" t="str">
        <f t="shared" si="488"/>
        <v/>
      </c>
    </row>
    <row r="298" spans="1:154" customFormat="1" x14ac:dyDescent="0.2">
      <c r="A298" s="61"/>
      <c r="B298" s="247"/>
      <c r="C298" s="247"/>
      <c r="D298" s="247"/>
      <c r="E298" s="247"/>
      <c r="F298" s="247"/>
      <c r="G298" s="239"/>
      <c r="H298" s="239"/>
      <c r="I298" s="239"/>
      <c r="J298" s="239"/>
      <c r="K298" s="239"/>
      <c r="L298" s="62"/>
      <c r="M298" s="247"/>
      <c r="N298" s="247"/>
      <c r="O298" s="63"/>
      <c r="P298" s="92" t="str">
        <f t="shared" si="452"/>
        <v/>
      </c>
      <c r="Q298" s="93" t="str">
        <f t="shared" si="405"/>
        <v/>
      </c>
      <c r="R298" s="99" t="str">
        <f t="shared" si="453"/>
        <v/>
      </c>
      <c r="S298" s="100" t="str">
        <f t="shared" si="454"/>
        <v/>
      </c>
      <c r="T298" s="95" t="str">
        <f t="shared" si="455"/>
        <v/>
      </c>
      <c r="U298" s="231"/>
      <c r="V298" s="124" t="str">
        <f t="shared" si="456"/>
        <v/>
      </c>
      <c r="W298" s="125" t="str">
        <f t="shared" si="400"/>
        <v/>
      </c>
      <c r="X298" s="126" t="str">
        <f t="shared" si="457"/>
        <v/>
      </c>
      <c r="Y298" s="126" t="str">
        <f>IF($B298="","",VLOOKUP(X298,Depth!$A$4:$B$1004,2,1))</f>
        <v/>
      </c>
      <c r="Z298" s="127" t="str">
        <f t="shared" si="401"/>
        <v/>
      </c>
      <c r="AA298" s="128" t="str">
        <f t="shared" si="402"/>
        <v/>
      </c>
      <c r="AB298" s="129" t="str">
        <f t="shared" si="458"/>
        <v/>
      </c>
      <c r="AC298" s="129" t="str">
        <f t="shared" si="403"/>
        <v/>
      </c>
      <c r="AD298" s="31" t="str">
        <f t="shared" si="459"/>
        <v/>
      </c>
      <c r="AE298" s="128" t="str">
        <f t="shared" si="460"/>
        <v/>
      </c>
      <c r="AF298" s="130" t="str">
        <f t="shared" si="461"/>
        <v/>
      </c>
      <c r="AG298" s="122" t="str">
        <f t="shared" si="462"/>
        <v/>
      </c>
      <c r="AH298" s="131" t="str">
        <f t="shared" si="404"/>
        <v/>
      </c>
      <c r="AI298" s="132" t="str">
        <f t="shared" si="463"/>
        <v/>
      </c>
      <c r="AJ298" s="128"/>
      <c r="AK298" s="159" t="str">
        <f t="shared" si="464"/>
        <v/>
      </c>
      <c r="AL298" s="128" t="str">
        <f t="shared" si="465"/>
        <v/>
      </c>
      <c r="AM298" s="128" t="str">
        <f t="shared" si="466"/>
        <v/>
      </c>
      <c r="AN298" s="128" t="str">
        <f t="shared" si="467"/>
        <v/>
      </c>
      <c r="AO298" s="128" t="str">
        <f t="shared" si="406"/>
        <v/>
      </c>
      <c r="AP298" s="160" t="str">
        <f t="shared" si="468"/>
        <v/>
      </c>
      <c r="AQ298" s="31"/>
      <c r="AR298" s="174" t="str">
        <f>IF($B298="","",Air!$C$17*((J298-K298)/10)^Air!$C$28)</f>
        <v/>
      </c>
      <c r="AS298" s="36" t="str">
        <f>IF($B298="","",IF(E$8=B298,E$7,Air!$C$14/2*AR298^2))</f>
        <v/>
      </c>
      <c r="AT298" s="32" t="str">
        <f t="shared" si="469"/>
        <v/>
      </c>
      <c r="AU298" s="32" t="str">
        <f t="shared" si="470"/>
        <v/>
      </c>
      <c r="AV298" s="32" t="str">
        <f>IF($B298="","",Air!$I$11-AU298*Air!$C$14*Air!$I$10-AS298)</f>
        <v/>
      </c>
      <c r="AW298" s="175" t="str">
        <f t="shared" si="471"/>
        <v/>
      </c>
      <c r="AX298" s="175" t="str">
        <f>IF($B298="","",AW298*Air!$C$14*Air!$I$10)</f>
        <v/>
      </c>
      <c r="AY298" s="176" t="str">
        <f>IF($B298="","",AW298*Air!$D$14*Air!$I$10)</f>
        <v/>
      </c>
      <c r="AZ298" s="62"/>
      <c r="BA298" s="250" t="str">
        <f t="shared" si="407"/>
        <v/>
      </c>
      <c r="BB298" s="128" t="str">
        <f t="shared" si="472"/>
        <v/>
      </c>
      <c r="BC298" s="31" t="str">
        <f t="shared" si="473"/>
        <v/>
      </c>
      <c r="BD298" s="251" t="str">
        <f>IF($B298="","",$AO298*ABS(BC298)/Air!$M$8)</f>
        <v/>
      </c>
      <c r="BE298" s="31" t="str">
        <f t="shared" si="408"/>
        <v/>
      </c>
      <c r="BF298" s="251" t="str">
        <f>IF($B298="","",$AO298*ABS($AF298-BC298)/Air!$M$8)</f>
        <v/>
      </c>
      <c r="BG298" s="31" t="str">
        <f t="shared" si="409"/>
        <v/>
      </c>
      <c r="BH298" s="252" t="str">
        <f t="shared" si="410"/>
        <v/>
      </c>
      <c r="BI298" s="32" t="str">
        <f>IF($B298="","",(($AF298-BC298)/ABS($AF298-BC298))*Air!$D$14*BH298/2*(($AF298-BC298)^2)*$AI298*$C298)</f>
        <v/>
      </c>
      <c r="BJ298" s="32" t="str">
        <f>IF($B298="","",(-BC298/ABS(BC298))*Air!$D$14*BE298/8*(BC298^2)*$AM298*$C298)</f>
        <v/>
      </c>
      <c r="BK298" s="32" t="str">
        <f>IF($B298="","",$AK298*$C298*$E298*Air!$D$14*Air!$I$10)</f>
        <v/>
      </c>
      <c r="BL298" s="32" t="str">
        <f t="shared" si="474"/>
        <v/>
      </c>
      <c r="BM298" s="32" t="str">
        <f t="shared" si="411"/>
        <v/>
      </c>
      <c r="BN298" s="32" t="str">
        <f t="shared" si="475"/>
        <v/>
      </c>
      <c r="BO298" s="254" t="str">
        <f t="shared" si="412"/>
        <v/>
      </c>
      <c r="BP298" s="243"/>
      <c r="BQ298" s="243"/>
      <c r="BR298" s="32" t="str">
        <f t="shared" si="413"/>
        <v/>
      </c>
      <c r="BS298" s="243" t="str">
        <f t="shared" si="414"/>
        <v/>
      </c>
      <c r="BT298" s="243" t="str">
        <f>IF($B298="","",IF(BO298="out",-(BS298*$I298*(2*ABS(BR298)/Air!$D$14)^0.5),(BS298*$I298*(2*ABS(BR298)/Air!$C$14)^0.5)))</f>
        <v/>
      </c>
      <c r="BU298" s="32" t="str">
        <f t="shared" si="415"/>
        <v/>
      </c>
      <c r="BV298" s="217" t="str">
        <f t="shared" si="476"/>
        <v/>
      </c>
      <c r="BW298" s="31" t="str">
        <f t="shared" si="416"/>
        <v/>
      </c>
      <c r="BX298" s="251" t="str">
        <f>IF($B298="","",$AO298*ABS(BW298)/Air!$M$8)</f>
        <v/>
      </c>
      <c r="BY298" s="31" t="str">
        <f t="shared" si="417"/>
        <v/>
      </c>
      <c r="BZ298" s="251" t="str">
        <f>IF($B298="","",$AO298*ABS($AF298-BW298)/Air!$M$8)</f>
        <v/>
      </c>
      <c r="CA298" s="31" t="str">
        <f t="shared" si="418"/>
        <v/>
      </c>
      <c r="CB298" s="31" t="str">
        <f t="shared" si="419"/>
        <v/>
      </c>
      <c r="CC298" s="32" t="str">
        <f>IF($B298="","",(($AF298-BW298)/ABS($AF298-BW298))*Air!$D$14*CB298/2*(($AF298-BW298)^2)*$AI298*$C298)</f>
        <v/>
      </c>
      <c r="CD298" s="32" t="str">
        <f>IF($B298="","",(-BW298/ABS(BW298))*Air!$D$14*BY298/8*(BW298^2)*$AM298*$C298)</f>
        <v/>
      </c>
      <c r="CE298" s="32" t="str">
        <f>IF($B298="","",$AK298*$C298*$E298*Air!$D$14*Air!$I$10)</f>
        <v/>
      </c>
      <c r="CF298" s="32" t="str">
        <f t="shared" si="477"/>
        <v/>
      </c>
      <c r="CG298" s="32" t="str">
        <f t="shared" si="420"/>
        <v/>
      </c>
      <c r="CH298" s="32" t="str">
        <f t="shared" si="478"/>
        <v/>
      </c>
      <c r="CI298" s="254" t="str">
        <f t="shared" si="421"/>
        <v/>
      </c>
      <c r="CJ298" s="243"/>
      <c r="CK298" s="243"/>
      <c r="CL298" s="32" t="str">
        <f t="shared" si="422"/>
        <v/>
      </c>
      <c r="CM298" s="243" t="str">
        <f t="shared" si="423"/>
        <v/>
      </c>
      <c r="CN298" s="243" t="str">
        <f>IF($B298="","",IF(CI298="out",-(CM298*$I298*(2*ABS(CL298)/Air!$D$14)^0.5),(CM298*$I298*(2*ABS(CL298)/Air!$C$14)^0.5)))</f>
        <v/>
      </c>
      <c r="CO298" s="32" t="str">
        <f t="shared" si="424"/>
        <v/>
      </c>
      <c r="CP298" s="217" t="str">
        <f t="shared" si="479"/>
        <v/>
      </c>
      <c r="CQ298" s="31" t="str">
        <f t="shared" si="425"/>
        <v/>
      </c>
      <c r="CR298" s="251" t="str">
        <f>IF($B298="","",$AO298*ABS(CQ298)/Air!$M$8)</f>
        <v/>
      </c>
      <c r="CS298" s="31" t="str">
        <f t="shared" si="426"/>
        <v/>
      </c>
      <c r="CT298" s="251" t="str">
        <f>IF($B298="","",$AO298*ABS($AF298-CQ298)/Air!$M$8)</f>
        <v/>
      </c>
      <c r="CU298" s="31" t="str">
        <f t="shared" si="427"/>
        <v/>
      </c>
      <c r="CV298" s="31" t="str">
        <f t="shared" si="428"/>
        <v/>
      </c>
      <c r="CW298" s="32" t="str">
        <f>IF($B298="","",(($AF298-CQ298)/ABS($AF298-CQ298))*Air!$D$14*CV298/2*(($AF298-CQ298)^2)*$AI298*$C298)</f>
        <v/>
      </c>
      <c r="CX298" s="32" t="str">
        <f>IF($B298="","",(-CQ298/ABS(CQ298))*Air!$D$14*CS298/8*(CQ298^2)*$AM298*$C298)</f>
        <v/>
      </c>
      <c r="CY298" s="32" t="str">
        <f>IF($B298="","",$AK298*$C298*$E298*Air!$D$14*Air!$I$10)</f>
        <v/>
      </c>
      <c r="CZ298" s="32" t="str">
        <f t="shared" si="480"/>
        <v/>
      </c>
      <c r="DA298" s="32" t="str">
        <f t="shared" si="429"/>
        <v/>
      </c>
      <c r="DB298" s="32" t="str">
        <f t="shared" si="481"/>
        <v/>
      </c>
      <c r="DC298" s="254" t="str">
        <f t="shared" si="430"/>
        <v/>
      </c>
      <c r="DD298" s="243"/>
      <c r="DE298" s="243"/>
      <c r="DF298" s="32" t="str">
        <f t="shared" si="431"/>
        <v/>
      </c>
      <c r="DG298" s="243" t="str">
        <f t="shared" si="432"/>
        <v/>
      </c>
      <c r="DH298" s="243" t="str">
        <f>IF($B298="","",IF(DC298="out",-(DG298*$I298*(2*ABS(DF298)/Air!$D$14)^0.5),(DG298*$I298*(2*ABS(DF298)/Air!$C$14)^0.5)))</f>
        <v/>
      </c>
      <c r="DI298" s="32" t="str">
        <f t="shared" si="433"/>
        <v/>
      </c>
      <c r="DJ298" s="217" t="str">
        <f t="shared" si="482"/>
        <v/>
      </c>
      <c r="DK298" s="31" t="str">
        <f t="shared" si="434"/>
        <v/>
      </c>
      <c r="DL298" s="251" t="str">
        <f>IF($B298="","",$AO298*ABS(DK298)/Air!$M$8)</f>
        <v/>
      </c>
      <c r="DM298" s="31" t="str">
        <f t="shared" si="435"/>
        <v/>
      </c>
      <c r="DN298" s="251" t="str">
        <f>IF($B298="","",$AO298*ABS($AF298-DK298)/Air!$M$8)</f>
        <v/>
      </c>
      <c r="DO298" s="31" t="str">
        <f t="shared" si="436"/>
        <v/>
      </c>
      <c r="DP298" s="31" t="str">
        <f t="shared" si="437"/>
        <v/>
      </c>
      <c r="DQ298" s="32" t="str">
        <f>IF($B298="","",(($AF298-DK298)/ABS($AF298-DK298))*Air!$D$14*DP298/2*(($AF298-DK298)^2)*$AI298*$C298)</f>
        <v/>
      </c>
      <c r="DR298" s="32" t="str">
        <f>IF($B298="","",(-DK298/ABS(DK298))*Air!$D$14*DM298/8*(DK298^2)*$AM298*$C298)</f>
        <v/>
      </c>
      <c r="DS298" s="32" t="str">
        <f>IF($B298="","",$AK298*$C298*$E298*Air!$D$14*Air!$I$10)</f>
        <v/>
      </c>
      <c r="DT298" s="32" t="str">
        <f t="shared" si="483"/>
        <v/>
      </c>
      <c r="DU298" s="32" t="str">
        <f t="shared" si="438"/>
        <v/>
      </c>
      <c r="DV298" s="32" t="str">
        <f t="shared" si="484"/>
        <v/>
      </c>
      <c r="DW298" s="254" t="str">
        <f t="shared" si="439"/>
        <v/>
      </c>
      <c r="DX298" s="243"/>
      <c r="DY298" s="243"/>
      <c r="DZ298" s="32" t="str">
        <f t="shared" si="440"/>
        <v/>
      </c>
      <c r="EA298" s="243" t="str">
        <f t="shared" si="441"/>
        <v/>
      </c>
      <c r="EB298" s="243" t="str">
        <f>IF($B298="","",IF(DW298="out",-(EA298*$I298*(2*ABS(DZ298)/Air!$D$14)^0.5),(EA298*$I298*(2*ABS(DZ298)/Air!$C$14)^0.5)))</f>
        <v/>
      </c>
      <c r="EC298" s="32" t="str">
        <f t="shared" si="442"/>
        <v/>
      </c>
      <c r="ED298" s="217" t="str">
        <f t="shared" si="485"/>
        <v/>
      </c>
      <c r="EE298" s="31" t="str">
        <f t="shared" si="443"/>
        <v/>
      </c>
      <c r="EF298" s="251" t="str">
        <f>IF($B298="","",$AO298*ABS(EE298)/Air!$M$8)</f>
        <v/>
      </c>
      <c r="EG298" s="31" t="str">
        <f t="shared" si="444"/>
        <v/>
      </c>
      <c r="EH298" s="251" t="str">
        <f>IF($B298="","",$AO298*ABS($AF298-EE298)/Air!$M$8)</f>
        <v/>
      </c>
      <c r="EI298" s="31" t="str">
        <f t="shared" si="445"/>
        <v/>
      </c>
      <c r="EJ298" s="31" t="str">
        <f t="shared" si="446"/>
        <v/>
      </c>
      <c r="EK298" s="32" t="str">
        <f>IF($B298="","",(($AF298-EE298)/ABS($AF298-EE298))*Air!$D$14*EJ298/2*(($AF298-EE298)^2)*$AI298*$C298)</f>
        <v/>
      </c>
      <c r="EL298" s="32" t="str">
        <f>IF($B298="","",(-EE298/ABS(EE298))*Air!$D$14*EG298/8*(EE298^2)*$AM298*$C298)</f>
        <v/>
      </c>
      <c r="EM298" s="32" t="str">
        <f>IF($B298="","",$AK298*$C298*$E298*Air!$D$14*Air!$I$10)</f>
        <v/>
      </c>
      <c r="EN298" s="32" t="str">
        <f t="shared" si="486"/>
        <v/>
      </c>
      <c r="EO298" s="32" t="str">
        <f t="shared" si="447"/>
        <v/>
      </c>
      <c r="EP298" s="32" t="str">
        <f t="shared" si="487"/>
        <v/>
      </c>
      <c r="EQ298" s="254" t="str">
        <f t="shared" si="448"/>
        <v/>
      </c>
      <c r="ER298" s="243"/>
      <c r="ES298" s="243"/>
      <c r="ET298" s="32" t="str">
        <f t="shared" si="449"/>
        <v/>
      </c>
      <c r="EU298" s="243" t="str">
        <f t="shared" si="450"/>
        <v/>
      </c>
      <c r="EV298" s="243" t="str">
        <f>IF($B298="","",IF(EQ298="out",-(EU298*$I298*(2*ABS(ET298)/Air!$D$14)^0.5),(EU298*$I298*(2*ABS(ET298)/Air!$C$14)^0.5)))</f>
        <v/>
      </c>
      <c r="EW298" s="32" t="str">
        <f t="shared" si="451"/>
        <v/>
      </c>
      <c r="EX298" s="259" t="str">
        <f t="shared" si="488"/>
        <v/>
      </c>
    </row>
    <row r="299" spans="1:154" customFormat="1" x14ac:dyDescent="0.2">
      <c r="A299" s="61"/>
      <c r="B299" s="247"/>
      <c r="C299" s="247"/>
      <c r="D299" s="247"/>
      <c r="E299" s="247"/>
      <c r="F299" s="247"/>
      <c r="G299" s="239"/>
      <c r="H299" s="239"/>
      <c r="I299" s="239"/>
      <c r="J299" s="239"/>
      <c r="K299" s="239"/>
      <c r="L299" s="62"/>
      <c r="M299" s="247"/>
      <c r="N299" s="247"/>
      <c r="O299" s="63"/>
      <c r="P299" s="92" t="str">
        <f t="shared" si="452"/>
        <v/>
      </c>
      <c r="Q299" s="93" t="str">
        <f t="shared" si="405"/>
        <v/>
      </c>
      <c r="R299" s="99" t="str">
        <f t="shared" si="453"/>
        <v/>
      </c>
      <c r="S299" s="100" t="str">
        <f t="shared" si="454"/>
        <v/>
      </c>
      <c r="T299" s="95" t="str">
        <f t="shared" si="455"/>
        <v/>
      </c>
      <c r="U299" s="231"/>
      <c r="V299" s="124" t="str">
        <f t="shared" si="456"/>
        <v/>
      </c>
      <c r="W299" s="125" t="str">
        <f t="shared" si="400"/>
        <v/>
      </c>
      <c r="X299" s="126" t="str">
        <f t="shared" si="457"/>
        <v/>
      </c>
      <c r="Y299" s="126" t="str">
        <f>IF($B299="","",VLOOKUP(X299,Depth!$A$4:$B$1004,2,1))</f>
        <v/>
      </c>
      <c r="Z299" s="127" t="str">
        <f t="shared" si="401"/>
        <v/>
      </c>
      <c r="AA299" s="128" t="str">
        <f t="shared" si="402"/>
        <v/>
      </c>
      <c r="AB299" s="129" t="str">
        <f t="shared" si="458"/>
        <v/>
      </c>
      <c r="AC299" s="129" t="str">
        <f t="shared" si="403"/>
        <v/>
      </c>
      <c r="AD299" s="31" t="str">
        <f t="shared" si="459"/>
        <v/>
      </c>
      <c r="AE299" s="128" t="str">
        <f t="shared" si="460"/>
        <v/>
      </c>
      <c r="AF299" s="130" t="str">
        <f t="shared" si="461"/>
        <v/>
      </c>
      <c r="AG299" s="122" t="str">
        <f t="shared" si="462"/>
        <v/>
      </c>
      <c r="AH299" s="131" t="str">
        <f t="shared" si="404"/>
        <v/>
      </c>
      <c r="AI299" s="132" t="str">
        <f t="shared" si="463"/>
        <v/>
      </c>
      <c r="AJ299" s="128"/>
      <c r="AK299" s="159" t="str">
        <f t="shared" si="464"/>
        <v/>
      </c>
      <c r="AL299" s="128" t="str">
        <f t="shared" si="465"/>
        <v/>
      </c>
      <c r="AM299" s="128" t="str">
        <f t="shared" si="466"/>
        <v/>
      </c>
      <c r="AN299" s="128" t="str">
        <f t="shared" si="467"/>
        <v/>
      </c>
      <c r="AO299" s="128" t="str">
        <f t="shared" si="406"/>
        <v/>
      </c>
      <c r="AP299" s="160" t="str">
        <f t="shared" si="468"/>
        <v/>
      </c>
      <c r="AQ299" s="31"/>
      <c r="AR299" s="174" t="str">
        <f>IF($B299="","",Air!$C$17*((J299-K299)/10)^Air!$C$28)</f>
        <v/>
      </c>
      <c r="AS299" s="36" t="str">
        <f>IF($B299="","",IF(E$8=B299,E$7,Air!$C$14/2*AR299^2))</f>
        <v/>
      </c>
      <c r="AT299" s="32" t="str">
        <f t="shared" si="469"/>
        <v/>
      </c>
      <c r="AU299" s="32" t="str">
        <f t="shared" si="470"/>
        <v/>
      </c>
      <c r="AV299" s="32" t="str">
        <f>IF($B299="","",Air!$I$11-AU299*Air!$C$14*Air!$I$10-AS299)</f>
        <v/>
      </c>
      <c r="AW299" s="175" t="str">
        <f t="shared" si="471"/>
        <v/>
      </c>
      <c r="AX299" s="175" t="str">
        <f>IF($B299="","",AW299*Air!$C$14*Air!$I$10)</f>
        <v/>
      </c>
      <c r="AY299" s="176" t="str">
        <f>IF($B299="","",AW299*Air!$D$14*Air!$I$10)</f>
        <v/>
      </c>
      <c r="AZ299" s="62"/>
      <c r="BA299" s="250" t="str">
        <f t="shared" si="407"/>
        <v/>
      </c>
      <c r="BB299" s="128" t="str">
        <f t="shared" si="472"/>
        <v/>
      </c>
      <c r="BC299" s="31" t="str">
        <f t="shared" si="473"/>
        <v/>
      </c>
      <c r="BD299" s="251" t="str">
        <f>IF($B299="","",$AO299*ABS(BC299)/Air!$M$8)</f>
        <v/>
      </c>
      <c r="BE299" s="31" t="str">
        <f t="shared" si="408"/>
        <v/>
      </c>
      <c r="BF299" s="251" t="str">
        <f>IF($B299="","",$AO299*ABS($AF299-BC299)/Air!$M$8)</f>
        <v/>
      </c>
      <c r="BG299" s="31" t="str">
        <f t="shared" si="409"/>
        <v/>
      </c>
      <c r="BH299" s="252" t="str">
        <f t="shared" si="410"/>
        <v/>
      </c>
      <c r="BI299" s="32" t="str">
        <f>IF($B299="","",(($AF299-BC299)/ABS($AF299-BC299))*Air!$D$14*BH299/2*(($AF299-BC299)^2)*$AI299*$C299)</f>
        <v/>
      </c>
      <c r="BJ299" s="32" t="str">
        <f>IF($B299="","",(-BC299/ABS(BC299))*Air!$D$14*BE299/8*(BC299^2)*$AM299*$C299)</f>
        <v/>
      </c>
      <c r="BK299" s="32" t="str">
        <f>IF($B299="","",$AK299*$C299*$E299*Air!$D$14*Air!$I$10)</f>
        <v/>
      </c>
      <c r="BL299" s="32" t="str">
        <f t="shared" si="474"/>
        <v/>
      </c>
      <c r="BM299" s="32" t="str">
        <f t="shared" si="411"/>
        <v/>
      </c>
      <c r="BN299" s="32" t="str">
        <f t="shared" si="475"/>
        <v/>
      </c>
      <c r="BO299" s="254" t="str">
        <f t="shared" si="412"/>
        <v/>
      </c>
      <c r="BP299" s="243"/>
      <c r="BQ299" s="243"/>
      <c r="BR299" s="32" t="str">
        <f t="shared" si="413"/>
        <v/>
      </c>
      <c r="BS299" s="243" t="str">
        <f t="shared" si="414"/>
        <v/>
      </c>
      <c r="BT299" s="243" t="str">
        <f>IF($B299="","",IF(BO299="out",-(BS299*$I299*(2*ABS(BR299)/Air!$D$14)^0.5),(BS299*$I299*(2*ABS(BR299)/Air!$C$14)^0.5)))</f>
        <v/>
      </c>
      <c r="BU299" s="32" t="str">
        <f t="shared" si="415"/>
        <v/>
      </c>
      <c r="BV299" s="217" t="str">
        <f t="shared" si="476"/>
        <v/>
      </c>
      <c r="BW299" s="31" t="str">
        <f t="shared" si="416"/>
        <v/>
      </c>
      <c r="BX299" s="251" t="str">
        <f>IF($B299="","",$AO299*ABS(BW299)/Air!$M$8)</f>
        <v/>
      </c>
      <c r="BY299" s="31" t="str">
        <f t="shared" si="417"/>
        <v/>
      </c>
      <c r="BZ299" s="251" t="str">
        <f>IF($B299="","",$AO299*ABS($AF299-BW299)/Air!$M$8)</f>
        <v/>
      </c>
      <c r="CA299" s="31" t="str">
        <f t="shared" si="418"/>
        <v/>
      </c>
      <c r="CB299" s="31" t="str">
        <f t="shared" si="419"/>
        <v/>
      </c>
      <c r="CC299" s="32" t="str">
        <f>IF($B299="","",(($AF299-BW299)/ABS($AF299-BW299))*Air!$D$14*CB299/2*(($AF299-BW299)^2)*$AI299*$C299)</f>
        <v/>
      </c>
      <c r="CD299" s="32" t="str">
        <f>IF($B299="","",(-BW299/ABS(BW299))*Air!$D$14*BY299/8*(BW299^2)*$AM299*$C299)</f>
        <v/>
      </c>
      <c r="CE299" s="32" t="str">
        <f>IF($B299="","",$AK299*$C299*$E299*Air!$D$14*Air!$I$10)</f>
        <v/>
      </c>
      <c r="CF299" s="32" t="str">
        <f t="shared" si="477"/>
        <v/>
      </c>
      <c r="CG299" s="32" t="str">
        <f t="shared" si="420"/>
        <v/>
      </c>
      <c r="CH299" s="32" t="str">
        <f t="shared" si="478"/>
        <v/>
      </c>
      <c r="CI299" s="254" t="str">
        <f t="shared" si="421"/>
        <v/>
      </c>
      <c r="CJ299" s="243"/>
      <c r="CK299" s="243"/>
      <c r="CL299" s="32" t="str">
        <f t="shared" si="422"/>
        <v/>
      </c>
      <c r="CM299" s="243" t="str">
        <f t="shared" si="423"/>
        <v/>
      </c>
      <c r="CN299" s="243" t="str">
        <f>IF($B299="","",IF(CI299="out",-(CM299*$I299*(2*ABS(CL299)/Air!$D$14)^0.5),(CM299*$I299*(2*ABS(CL299)/Air!$C$14)^0.5)))</f>
        <v/>
      </c>
      <c r="CO299" s="32" t="str">
        <f t="shared" si="424"/>
        <v/>
      </c>
      <c r="CP299" s="217" t="str">
        <f t="shared" si="479"/>
        <v/>
      </c>
      <c r="CQ299" s="31" t="str">
        <f t="shared" si="425"/>
        <v/>
      </c>
      <c r="CR299" s="251" t="str">
        <f>IF($B299="","",$AO299*ABS(CQ299)/Air!$M$8)</f>
        <v/>
      </c>
      <c r="CS299" s="31" t="str">
        <f t="shared" si="426"/>
        <v/>
      </c>
      <c r="CT299" s="251" t="str">
        <f>IF($B299="","",$AO299*ABS($AF299-CQ299)/Air!$M$8)</f>
        <v/>
      </c>
      <c r="CU299" s="31" t="str">
        <f t="shared" si="427"/>
        <v/>
      </c>
      <c r="CV299" s="31" t="str">
        <f t="shared" si="428"/>
        <v/>
      </c>
      <c r="CW299" s="32" t="str">
        <f>IF($B299="","",(($AF299-CQ299)/ABS($AF299-CQ299))*Air!$D$14*CV299/2*(($AF299-CQ299)^2)*$AI299*$C299)</f>
        <v/>
      </c>
      <c r="CX299" s="32" t="str">
        <f>IF($B299="","",(-CQ299/ABS(CQ299))*Air!$D$14*CS299/8*(CQ299^2)*$AM299*$C299)</f>
        <v/>
      </c>
      <c r="CY299" s="32" t="str">
        <f>IF($B299="","",$AK299*$C299*$E299*Air!$D$14*Air!$I$10)</f>
        <v/>
      </c>
      <c r="CZ299" s="32" t="str">
        <f t="shared" si="480"/>
        <v/>
      </c>
      <c r="DA299" s="32" t="str">
        <f t="shared" si="429"/>
        <v/>
      </c>
      <c r="DB299" s="32" t="str">
        <f t="shared" si="481"/>
        <v/>
      </c>
      <c r="DC299" s="254" t="str">
        <f t="shared" si="430"/>
        <v/>
      </c>
      <c r="DD299" s="243"/>
      <c r="DE299" s="243"/>
      <c r="DF299" s="32" t="str">
        <f t="shared" si="431"/>
        <v/>
      </c>
      <c r="DG299" s="243" t="str">
        <f t="shared" si="432"/>
        <v/>
      </c>
      <c r="DH299" s="243" t="str">
        <f>IF($B299="","",IF(DC299="out",-(DG299*$I299*(2*ABS(DF299)/Air!$D$14)^0.5),(DG299*$I299*(2*ABS(DF299)/Air!$C$14)^0.5)))</f>
        <v/>
      </c>
      <c r="DI299" s="32" t="str">
        <f t="shared" si="433"/>
        <v/>
      </c>
      <c r="DJ299" s="217" t="str">
        <f t="shared" si="482"/>
        <v/>
      </c>
      <c r="DK299" s="31" t="str">
        <f t="shared" si="434"/>
        <v/>
      </c>
      <c r="DL299" s="251" t="str">
        <f>IF($B299="","",$AO299*ABS(DK299)/Air!$M$8)</f>
        <v/>
      </c>
      <c r="DM299" s="31" t="str">
        <f t="shared" si="435"/>
        <v/>
      </c>
      <c r="DN299" s="251" t="str">
        <f>IF($B299="","",$AO299*ABS($AF299-DK299)/Air!$M$8)</f>
        <v/>
      </c>
      <c r="DO299" s="31" t="str">
        <f t="shared" si="436"/>
        <v/>
      </c>
      <c r="DP299" s="31" t="str">
        <f t="shared" si="437"/>
        <v/>
      </c>
      <c r="DQ299" s="32" t="str">
        <f>IF($B299="","",(($AF299-DK299)/ABS($AF299-DK299))*Air!$D$14*DP299/2*(($AF299-DK299)^2)*$AI299*$C299)</f>
        <v/>
      </c>
      <c r="DR299" s="32" t="str">
        <f>IF($B299="","",(-DK299/ABS(DK299))*Air!$D$14*DM299/8*(DK299^2)*$AM299*$C299)</f>
        <v/>
      </c>
      <c r="DS299" s="32" t="str">
        <f>IF($B299="","",$AK299*$C299*$E299*Air!$D$14*Air!$I$10)</f>
        <v/>
      </c>
      <c r="DT299" s="32" t="str">
        <f t="shared" si="483"/>
        <v/>
      </c>
      <c r="DU299" s="32" t="str">
        <f t="shared" si="438"/>
        <v/>
      </c>
      <c r="DV299" s="32" t="str">
        <f t="shared" si="484"/>
        <v/>
      </c>
      <c r="DW299" s="254" t="str">
        <f t="shared" si="439"/>
        <v/>
      </c>
      <c r="DX299" s="243"/>
      <c r="DY299" s="243"/>
      <c r="DZ299" s="32" t="str">
        <f t="shared" si="440"/>
        <v/>
      </c>
      <c r="EA299" s="243" t="str">
        <f t="shared" si="441"/>
        <v/>
      </c>
      <c r="EB299" s="243" t="str">
        <f>IF($B299="","",IF(DW299="out",-(EA299*$I299*(2*ABS(DZ299)/Air!$D$14)^0.5),(EA299*$I299*(2*ABS(DZ299)/Air!$C$14)^0.5)))</f>
        <v/>
      </c>
      <c r="EC299" s="32" t="str">
        <f t="shared" si="442"/>
        <v/>
      </c>
      <c r="ED299" s="217" t="str">
        <f t="shared" si="485"/>
        <v/>
      </c>
      <c r="EE299" s="31" t="str">
        <f t="shared" si="443"/>
        <v/>
      </c>
      <c r="EF299" s="251" t="str">
        <f>IF($B299="","",$AO299*ABS(EE299)/Air!$M$8)</f>
        <v/>
      </c>
      <c r="EG299" s="31" t="str">
        <f t="shared" si="444"/>
        <v/>
      </c>
      <c r="EH299" s="251" t="str">
        <f>IF($B299="","",$AO299*ABS($AF299-EE299)/Air!$M$8)</f>
        <v/>
      </c>
      <c r="EI299" s="31" t="str">
        <f t="shared" si="445"/>
        <v/>
      </c>
      <c r="EJ299" s="31" t="str">
        <f t="shared" si="446"/>
        <v/>
      </c>
      <c r="EK299" s="32" t="str">
        <f>IF($B299="","",(($AF299-EE299)/ABS($AF299-EE299))*Air!$D$14*EJ299/2*(($AF299-EE299)^2)*$AI299*$C299)</f>
        <v/>
      </c>
      <c r="EL299" s="32" t="str">
        <f>IF($B299="","",(-EE299/ABS(EE299))*Air!$D$14*EG299/8*(EE299^2)*$AM299*$C299)</f>
        <v/>
      </c>
      <c r="EM299" s="32" t="str">
        <f>IF($B299="","",$AK299*$C299*$E299*Air!$D$14*Air!$I$10)</f>
        <v/>
      </c>
      <c r="EN299" s="32" t="str">
        <f t="shared" si="486"/>
        <v/>
      </c>
      <c r="EO299" s="32" t="str">
        <f t="shared" si="447"/>
        <v/>
      </c>
      <c r="EP299" s="32" t="str">
        <f t="shared" si="487"/>
        <v/>
      </c>
      <c r="EQ299" s="254" t="str">
        <f t="shared" si="448"/>
        <v/>
      </c>
      <c r="ER299" s="243"/>
      <c r="ES299" s="243"/>
      <c r="ET299" s="32" t="str">
        <f t="shared" si="449"/>
        <v/>
      </c>
      <c r="EU299" s="243" t="str">
        <f t="shared" si="450"/>
        <v/>
      </c>
      <c r="EV299" s="243" t="str">
        <f>IF($B299="","",IF(EQ299="out",-(EU299*$I299*(2*ABS(ET299)/Air!$D$14)^0.5),(EU299*$I299*(2*ABS(ET299)/Air!$C$14)^0.5)))</f>
        <v/>
      </c>
      <c r="EW299" s="32" t="str">
        <f t="shared" si="451"/>
        <v/>
      </c>
      <c r="EX299" s="259" t="str">
        <f t="shared" si="488"/>
        <v/>
      </c>
    </row>
    <row r="300" spans="1:154" customFormat="1" x14ac:dyDescent="0.2">
      <c r="A300" s="61"/>
      <c r="B300" s="247"/>
      <c r="C300" s="247"/>
      <c r="D300" s="247"/>
      <c r="E300" s="247"/>
      <c r="F300" s="247"/>
      <c r="G300" s="239"/>
      <c r="H300" s="239"/>
      <c r="I300" s="239"/>
      <c r="J300" s="239"/>
      <c r="K300" s="239"/>
      <c r="L300" s="62"/>
      <c r="M300" s="247"/>
      <c r="N300" s="247"/>
      <c r="O300" s="63"/>
      <c r="P300" s="92" t="str">
        <f t="shared" si="452"/>
        <v/>
      </c>
      <c r="Q300" s="93" t="str">
        <f t="shared" si="405"/>
        <v/>
      </c>
      <c r="R300" s="99" t="str">
        <f t="shared" si="453"/>
        <v/>
      </c>
      <c r="S300" s="100" t="str">
        <f t="shared" si="454"/>
        <v/>
      </c>
      <c r="T300" s="95" t="str">
        <f t="shared" si="455"/>
        <v/>
      </c>
      <c r="U300" s="231"/>
      <c r="V300" s="124" t="str">
        <f t="shared" si="456"/>
        <v/>
      </c>
      <c r="W300" s="125" t="str">
        <f t="shared" si="400"/>
        <v/>
      </c>
      <c r="X300" s="126" t="str">
        <f t="shared" si="457"/>
        <v/>
      </c>
      <c r="Y300" s="126" t="str">
        <f>IF($B300="","",VLOOKUP(X300,Depth!$A$4:$B$1004,2,1))</f>
        <v/>
      </c>
      <c r="Z300" s="127" t="str">
        <f t="shared" si="401"/>
        <v/>
      </c>
      <c r="AA300" s="128" t="str">
        <f t="shared" si="402"/>
        <v/>
      </c>
      <c r="AB300" s="129" t="str">
        <f t="shared" si="458"/>
        <v/>
      </c>
      <c r="AC300" s="129" t="str">
        <f t="shared" si="403"/>
        <v/>
      </c>
      <c r="AD300" s="31" t="str">
        <f t="shared" si="459"/>
        <v/>
      </c>
      <c r="AE300" s="128" t="str">
        <f t="shared" si="460"/>
        <v/>
      </c>
      <c r="AF300" s="130" t="str">
        <f t="shared" si="461"/>
        <v/>
      </c>
      <c r="AG300" s="122" t="str">
        <f t="shared" si="462"/>
        <v/>
      </c>
      <c r="AH300" s="131" t="str">
        <f t="shared" si="404"/>
        <v/>
      </c>
      <c r="AI300" s="132" t="str">
        <f t="shared" si="463"/>
        <v/>
      </c>
      <c r="AJ300" s="128"/>
      <c r="AK300" s="159" t="str">
        <f t="shared" si="464"/>
        <v/>
      </c>
      <c r="AL300" s="128" t="str">
        <f t="shared" si="465"/>
        <v/>
      </c>
      <c r="AM300" s="128" t="str">
        <f t="shared" si="466"/>
        <v/>
      </c>
      <c r="AN300" s="128" t="str">
        <f t="shared" si="467"/>
        <v/>
      </c>
      <c r="AO300" s="128" t="str">
        <f t="shared" si="406"/>
        <v/>
      </c>
      <c r="AP300" s="160" t="str">
        <f t="shared" si="468"/>
        <v/>
      </c>
      <c r="AQ300" s="31"/>
      <c r="AR300" s="174" t="str">
        <f>IF($B300="","",Air!$C$17*((J300-K300)/10)^Air!$C$28)</f>
        <v/>
      </c>
      <c r="AS300" s="36" t="str">
        <f>IF($B300="","",IF(E$8=B300,E$7,Air!$C$14/2*AR300^2))</f>
        <v/>
      </c>
      <c r="AT300" s="32" t="str">
        <f t="shared" si="469"/>
        <v/>
      </c>
      <c r="AU300" s="32" t="str">
        <f t="shared" si="470"/>
        <v/>
      </c>
      <c r="AV300" s="32" t="str">
        <f>IF($B300="","",Air!$I$11-AU300*Air!$C$14*Air!$I$10-AS300)</f>
        <v/>
      </c>
      <c r="AW300" s="175" t="str">
        <f t="shared" si="471"/>
        <v/>
      </c>
      <c r="AX300" s="175" t="str">
        <f>IF($B300="","",AW300*Air!$C$14*Air!$I$10)</f>
        <v/>
      </c>
      <c r="AY300" s="176" t="str">
        <f>IF($B300="","",AW300*Air!$D$14*Air!$I$10)</f>
        <v/>
      </c>
      <c r="AZ300" s="62"/>
      <c r="BA300" s="250" t="str">
        <f t="shared" si="407"/>
        <v/>
      </c>
      <c r="BB300" s="128" t="str">
        <f t="shared" si="472"/>
        <v/>
      </c>
      <c r="BC300" s="31" t="str">
        <f t="shared" si="473"/>
        <v/>
      </c>
      <c r="BD300" s="251" t="str">
        <f>IF($B300="","",$AO300*ABS(BC300)/Air!$M$8)</f>
        <v/>
      </c>
      <c r="BE300" s="31" t="str">
        <f t="shared" si="408"/>
        <v/>
      </c>
      <c r="BF300" s="251" t="str">
        <f>IF($B300="","",$AO300*ABS($AF300-BC300)/Air!$M$8)</f>
        <v/>
      </c>
      <c r="BG300" s="31" t="str">
        <f t="shared" si="409"/>
        <v/>
      </c>
      <c r="BH300" s="252" t="str">
        <f t="shared" si="410"/>
        <v/>
      </c>
      <c r="BI300" s="32" t="str">
        <f>IF($B300="","",(($AF300-BC300)/ABS($AF300-BC300))*Air!$D$14*BH300/2*(($AF300-BC300)^2)*$AI300*$C300)</f>
        <v/>
      </c>
      <c r="BJ300" s="32" t="str">
        <f>IF($B300="","",(-BC300/ABS(BC300))*Air!$D$14*BE300/8*(BC300^2)*$AM300*$C300)</f>
        <v/>
      </c>
      <c r="BK300" s="32" t="str">
        <f>IF($B300="","",$AK300*$C300*$E300*Air!$D$14*Air!$I$10)</f>
        <v/>
      </c>
      <c r="BL300" s="32" t="str">
        <f t="shared" si="474"/>
        <v/>
      </c>
      <c r="BM300" s="32" t="str">
        <f t="shared" si="411"/>
        <v/>
      </c>
      <c r="BN300" s="32" t="str">
        <f t="shared" si="475"/>
        <v/>
      </c>
      <c r="BO300" s="254" t="str">
        <f t="shared" si="412"/>
        <v/>
      </c>
      <c r="BP300" s="243"/>
      <c r="BQ300" s="243"/>
      <c r="BR300" s="32" t="str">
        <f t="shared" si="413"/>
        <v/>
      </c>
      <c r="BS300" s="243" t="str">
        <f t="shared" si="414"/>
        <v/>
      </c>
      <c r="BT300" s="243" t="str">
        <f>IF($B300="","",IF(BO300="out",-(BS300*$I300*(2*ABS(BR300)/Air!$D$14)^0.5),(BS300*$I300*(2*ABS(BR300)/Air!$C$14)^0.5)))</f>
        <v/>
      </c>
      <c r="BU300" s="32" t="str">
        <f t="shared" si="415"/>
        <v/>
      </c>
      <c r="BV300" s="217" t="str">
        <f t="shared" si="476"/>
        <v/>
      </c>
      <c r="BW300" s="31" t="str">
        <f t="shared" si="416"/>
        <v/>
      </c>
      <c r="BX300" s="251" t="str">
        <f>IF($B300="","",$AO300*ABS(BW300)/Air!$M$8)</f>
        <v/>
      </c>
      <c r="BY300" s="31" t="str">
        <f t="shared" si="417"/>
        <v/>
      </c>
      <c r="BZ300" s="251" t="str">
        <f>IF($B300="","",$AO300*ABS($AF300-BW300)/Air!$M$8)</f>
        <v/>
      </c>
      <c r="CA300" s="31" t="str">
        <f t="shared" si="418"/>
        <v/>
      </c>
      <c r="CB300" s="31" t="str">
        <f t="shared" si="419"/>
        <v/>
      </c>
      <c r="CC300" s="32" t="str">
        <f>IF($B300="","",(($AF300-BW300)/ABS($AF300-BW300))*Air!$D$14*CB300/2*(($AF300-BW300)^2)*$AI300*$C300)</f>
        <v/>
      </c>
      <c r="CD300" s="32" t="str">
        <f>IF($B300="","",(-BW300/ABS(BW300))*Air!$D$14*BY300/8*(BW300^2)*$AM300*$C300)</f>
        <v/>
      </c>
      <c r="CE300" s="32" t="str">
        <f>IF($B300="","",$AK300*$C300*$E300*Air!$D$14*Air!$I$10)</f>
        <v/>
      </c>
      <c r="CF300" s="32" t="str">
        <f t="shared" si="477"/>
        <v/>
      </c>
      <c r="CG300" s="32" t="str">
        <f t="shared" si="420"/>
        <v/>
      </c>
      <c r="CH300" s="32" t="str">
        <f t="shared" si="478"/>
        <v/>
      </c>
      <c r="CI300" s="254" t="str">
        <f t="shared" si="421"/>
        <v/>
      </c>
      <c r="CJ300" s="243"/>
      <c r="CK300" s="243"/>
      <c r="CL300" s="32" t="str">
        <f t="shared" si="422"/>
        <v/>
      </c>
      <c r="CM300" s="243" t="str">
        <f t="shared" si="423"/>
        <v/>
      </c>
      <c r="CN300" s="243" t="str">
        <f>IF($B300="","",IF(CI300="out",-(CM300*$I300*(2*ABS(CL300)/Air!$D$14)^0.5),(CM300*$I300*(2*ABS(CL300)/Air!$C$14)^0.5)))</f>
        <v/>
      </c>
      <c r="CO300" s="32" t="str">
        <f t="shared" si="424"/>
        <v/>
      </c>
      <c r="CP300" s="217" t="str">
        <f t="shared" si="479"/>
        <v/>
      </c>
      <c r="CQ300" s="31" t="str">
        <f t="shared" si="425"/>
        <v/>
      </c>
      <c r="CR300" s="251" t="str">
        <f>IF($B300="","",$AO300*ABS(CQ300)/Air!$M$8)</f>
        <v/>
      </c>
      <c r="CS300" s="31" t="str">
        <f t="shared" si="426"/>
        <v/>
      </c>
      <c r="CT300" s="251" t="str">
        <f>IF($B300="","",$AO300*ABS($AF300-CQ300)/Air!$M$8)</f>
        <v/>
      </c>
      <c r="CU300" s="31" t="str">
        <f t="shared" si="427"/>
        <v/>
      </c>
      <c r="CV300" s="31" t="str">
        <f t="shared" si="428"/>
        <v/>
      </c>
      <c r="CW300" s="32" t="str">
        <f>IF($B300="","",(($AF300-CQ300)/ABS($AF300-CQ300))*Air!$D$14*CV300/2*(($AF300-CQ300)^2)*$AI300*$C300)</f>
        <v/>
      </c>
      <c r="CX300" s="32" t="str">
        <f>IF($B300="","",(-CQ300/ABS(CQ300))*Air!$D$14*CS300/8*(CQ300^2)*$AM300*$C300)</f>
        <v/>
      </c>
      <c r="CY300" s="32" t="str">
        <f>IF($B300="","",$AK300*$C300*$E300*Air!$D$14*Air!$I$10)</f>
        <v/>
      </c>
      <c r="CZ300" s="32" t="str">
        <f t="shared" si="480"/>
        <v/>
      </c>
      <c r="DA300" s="32" t="str">
        <f t="shared" si="429"/>
        <v/>
      </c>
      <c r="DB300" s="32" t="str">
        <f t="shared" si="481"/>
        <v/>
      </c>
      <c r="DC300" s="254" t="str">
        <f t="shared" si="430"/>
        <v/>
      </c>
      <c r="DD300" s="243"/>
      <c r="DE300" s="243"/>
      <c r="DF300" s="32" t="str">
        <f t="shared" si="431"/>
        <v/>
      </c>
      <c r="DG300" s="243" t="str">
        <f t="shared" si="432"/>
        <v/>
      </c>
      <c r="DH300" s="243" t="str">
        <f>IF($B300="","",IF(DC300="out",-(DG300*$I300*(2*ABS(DF300)/Air!$D$14)^0.5),(DG300*$I300*(2*ABS(DF300)/Air!$C$14)^0.5)))</f>
        <v/>
      </c>
      <c r="DI300" s="32" t="str">
        <f t="shared" si="433"/>
        <v/>
      </c>
      <c r="DJ300" s="217" t="str">
        <f t="shared" si="482"/>
        <v/>
      </c>
      <c r="DK300" s="31" t="str">
        <f t="shared" si="434"/>
        <v/>
      </c>
      <c r="DL300" s="251" t="str">
        <f>IF($B300="","",$AO300*ABS(DK300)/Air!$M$8)</f>
        <v/>
      </c>
      <c r="DM300" s="31" t="str">
        <f t="shared" si="435"/>
        <v/>
      </c>
      <c r="DN300" s="251" t="str">
        <f>IF($B300="","",$AO300*ABS($AF300-DK300)/Air!$M$8)</f>
        <v/>
      </c>
      <c r="DO300" s="31" t="str">
        <f t="shared" si="436"/>
        <v/>
      </c>
      <c r="DP300" s="31" t="str">
        <f t="shared" si="437"/>
        <v/>
      </c>
      <c r="DQ300" s="32" t="str">
        <f>IF($B300="","",(($AF300-DK300)/ABS($AF300-DK300))*Air!$D$14*DP300/2*(($AF300-DK300)^2)*$AI300*$C300)</f>
        <v/>
      </c>
      <c r="DR300" s="32" t="str">
        <f>IF($B300="","",(-DK300/ABS(DK300))*Air!$D$14*DM300/8*(DK300^2)*$AM300*$C300)</f>
        <v/>
      </c>
      <c r="DS300" s="32" t="str">
        <f>IF($B300="","",$AK300*$C300*$E300*Air!$D$14*Air!$I$10)</f>
        <v/>
      </c>
      <c r="DT300" s="32" t="str">
        <f t="shared" si="483"/>
        <v/>
      </c>
      <c r="DU300" s="32" t="str">
        <f t="shared" si="438"/>
        <v/>
      </c>
      <c r="DV300" s="32" t="str">
        <f t="shared" si="484"/>
        <v/>
      </c>
      <c r="DW300" s="254" t="str">
        <f t="shared" si="439"/>
        <v/>
      </c>
      <c r="DX300" s="243"/>
      <c r="DY300" s="243"/>
      <c r="DZ300" s="32" t="str">
        <f t="shared" si="440"/>
        <v/>
      </c>
      <c r="EA300" s="243" t="str">
        <f t="shared" si="441"/>
        <v/>
      </c>
      <c r="EB300" s="243" t="str">
        <f>IF($B300="","",IF(DW300="out",-(EA300*$I300*(2*ABS(DZ300)/Air!$D$14)^0.5),(EA300*$I300*(2*ABS(DZ300)/Air!$C$14)^0.5)))</f>
        <v/>
      </c>
      <c r="EC300" s="32" t="str">
        <f t="shared" si="442"/>
        <v/>
      </c>
      <c r="ED300" s="217" t="str">
        <f t="shared" si="485"/>
        <v/>
      </c>
      <c r="EE300" s="31" t="str">
        <f t="shared" si="443"/>
        <v/>
      </c>
      <c r="EF300" s="251" t="str">
        <f>IF($B300="","",$AO300*ABS(EE300)/Air!$M$8)</f>
        <v/>
      </c>
      <c r="EG300" s="31" t="str">
        <f t="shared" si="444"/>
        <v/>
      </c>
      <c r="EH300" s="251" t="str">
        <f>IF($B300="","",$AO300*ABS($AF300-EE300)/Air!$M$8)</f>
        <v/>
      </c>
      <c r="EI300" s="31" t="str">
        <f t="shared" si="445"/>
        <v/>
      </c>
      <c r="EJ300" s="31" t="str">
        <f t="shared" si="446"/>
        <v/>
      </c>
      <c r="EK300" s="32" t="str">
        <f>IF($B300="","",(($AF300-EE300)/ABS($AF300-EE300))*Air!$D$14*EJ300/2*(($AF300-EE300)^2)*$AI300*$C300)</f>
        <v/>
      </c>
      <c r="EL300" s="32" t="str">
        <f>IF($B300="","",(-EE300/ABS(EE300))*Air!$D$14*EG300/8*(EE300^2)*$AM300*$C300)</f>
        <v/>
      </c>
      <c r="EM300" s="32" t="str">
        <f>IF($B300="","",$AK300*$C300*$E300*Air!$D$14*Air!$I$10)</f>
        <v/>
      </c>
      <c r="EN300" s="32" t="str">
        <f t="shared" si="486"/>
        <v/>
      </c>
      <c r="EO300" s="32" t="str">
        <f t="shared" si="447"/>
        <v/>
      </c>
      <c r="EP300" s="32" t="str">
        <f t="shared" si="487"/>
        <v/>
      </c>
      <c r="EQ300" s="254" t="str">
        <f t="shared" si="448"/>
        <v/>
      </c>
      <c r="ER300" s="243"/>
      <c r="ES300" s="243"/>
      <c r="ET300" s="32" t="str">
        <f t="shared" si="449"/>
        <v/>
      </c>
      <c r="EU300" s="243" t="str">
        <f t="shared" si="450"/>
        <v/>
      </c>
      <c r="EV300" s="243" t="str">
        <f>IF($B300="","",IF(EQ300="out",-(EU300*$I300*(2*ABS(ET300)/Air!$D$14)^0.5),(EU300*$I300*(2*ABS(ET300)/Air!$C$14)^0.5)))</f>
        <v/>
      </c>
      <c r="EW300" s="32" t="str">
        <f t="shared" si="451"/>
        <v/>
      </c>
      <c r="EX300" s="259" t="str">
        <f t="shared" si="488"/>
        <v/>
      </c>
    </row>
    <row r="301" spans="1:154" customFormat="1" x14ac:dyDescent="0.2">
      <c r="A301" s="61"/>
      <c r="B301" s="247"/>
      <c r="C301" s="247"/>
      <c r="D301" s="247"/>
      <c r="E301" s="247"/>
      <c r="F301" s="247"/>
      <c r="G301" s="239"/>
      <c r="H301" s="239"/>
      <c r="I301" s="239"/>
      <c r="J301" s="239"/>
      <c r="K301" s="239"/>
      <c r="L301" s="62"/>
      <c r="M301" s="247"/>
      <c r="N301" s="247"/>
      <c r="O301" s="63"/>
      <c r="P301" s="92" t="str">
        <f t="shared" si="452"/>
        <v/>
      </c>
      <c r="Q301" s="93" t="str">
        <f t="shared" si="405"/>
        <v/>
      </c>
      <c r="R301" s="99" t="str">
        <f t="shared" si="453"/>
        <v/>
      </c>
      <c r="S301" s="100" t="str">
        <f t="shared" si="454"/>
        <v/>
      </c>
      <c r="T301" s="95" t="str">
        <f t="shared" si="455"/>
        <v/>
      </c>
      <c r="U301" s="231"/>
      <c r="V301" s="124" t="str">
        <f t="shared" si="456"/>
        <v/>
      </c>
      <c r="W301" s="125" t="str">
        <f t="shared" si="400"/>
        <v/>
      </c>
      <c r="X301" s="126" t="str">
        <f t="shared" si="457"/>
        <v/>
      </c>
      <c r="Y301" s="126" t="str">
        <f>IF($B301="","",VLOOKUP(X301,Depth!$A$4:$B$1004,2,1))</f>
        <v/>
      </c>
      <c r="Z301" s="127" t="str">
        <f t="shared" si="401"/>
        <v/>
      </c>
      <c r="AA301" s="128" t="str">
        <f t="shared" si="402"/>
        <v/>
      </c>
      <c r="AB301" s="129" t="str">
        <f t="shared" si="458"/>
        <v/>
      </c>
      <c r="AC301" s="129" t="str">
        <f t="shared" si="403"/>
        <v/>
      </c>
      <c r="AD301" s="31" t="str">
        <f t="shared" si="459"/>
        <v/>
      </c>
      <c r="AE301" s="128" t="str">
        <f t="shared" si="460"/>
        <v/>
      </c>
      <c r="AF301" s="130" t="str">
        <f t="shared" si="461"/>
        <v/>
      </c>
      <c r="AG301" s="122" t="str">
        <f t="shared" si="462"/>
        <v/>
      </c>
      <c r="AH301" s="131" t="str">
        <f t="shared" si="404"/>
        <v/>
      </c>
      <c r="AI301" s="132" t="str">
        <f t="shared" si="463"/>
        <v/>
      </c>
      <c r="AJ301" s="128"/>
      <c r="AK301" s="159" t="str">
        <f t="shared" si="464"/>
        <v/>
      </c>
      <c r="AL301" s="128" t="str">
        <f t="shared" si="465"/>
        <v/>
      </c>
      <c r="AM301" s="128" t="str">
        <f t="shared" si="466"/>
        <v/>
      </c>
      <c r="AN301" s="128" t="str">
        <f t="shared" si="467"/>
        <v/>
      </c>
      <c r="AO301" s="128" t="str">
        <f t="shared" si="406"/>
        <v/>
      </c>
      <c r="AP301" s="160" t="str">
        <f t="shared" si="468"/>
        <v/>
      </c>
      <c r="AQ301" s="31"/>
      <c r="AR301" s="174" t="str">
        <f>IF($B301="","",Air!$C$17*((J301-K301)/10)^Air!$C$28)</f>
        <v/>
      </c>
      <c r="AS301" s="36" t="str">
        <f>IF($B301="","",IF(E$8=B301,E$7,Air!$C$14/2*AR301^2))</f>
        <v/>
      </c>
      <c r="AT301" s="32" t="str">
        <f t="shared" si="469"/>
        <v/>
      </c>
      <c r="AU301" s="32" t="str">
        <f t="shared" si="470"/>
        <v/>
      </c>
      <c r="AV301" s="32" t="str">
        <f>IF($B301="","",Air!$I$11-AU301*Air!$C$14*Air!$I$10-AS301)</f>
        <v/>
      </c>
      <c r="AW301" s="175" t="str">
        <f t="shared" si="471"/>
        <v/>
      </c>
      <c r="AX301" s="175" t="str">
        <f>IF($B301="","",AW301*Air!$C$14*Air!$I$10)</f>
        <v/>
      </c>
      <c r="AY301" s="176" t="str">
        <f>IF($B301="","",AW301*Air!$D$14*Air!$I$10)</f>
        <v/>
      </c>
      <c r="AZ301" s="62"/>
      <c r="BA301" s="250" t="str">
        <f t="shared" si="407"/>
        <v/>
      </c>
      <c r="BB301" s="128" t="str">
        <f t="shared" si="472"/>
        <v/>
      </c>
      <c r="BC301" s="31" t="str">
        <f t="shared" si="473"/>
        <v/>
      </c>
      <c r="BD301" s="251" t="str">
        <f>IF($B301="","",$AO301*ABS(BC301)/Air!$M$8)</f>
        <v/>
      </c>
      <c r="BE301" s="31" t="str">
        <f t="shared" si="408"/>
        <v/>
      </c>
      <c r="BF301" s="251" t="str">
        <f>IF($B301="","",$AO301*ABS($AF301-BC301)/Air!$M$8)</f>
        <v/>
      </c>
      <c r="BG301" s="31" t="str">
        <f t="shared" si="409"/>
        <v/>
      </c>
      <c r="BH301" s="252" t="str">
        <f t="shared" si="410"/>
        <v/>
      </c>
      <c r="BI301" s="32" t="str">
        <f>IF($B301="","",(($AF301-BC301)/ABS($AF301-BC301))*Air!$D$14*BH301/2*(($AF301-BC301)^2)*$AI301*$C301)</f>
        <v/>
      </c>
      <c r="BJ301" s="32" t="str">
        <f>IF($B301="","",(-BC301/ABS(BC301))*Air!$D$14*BE301/8*(BC301^2)*$AM301*$C301)</f>
        <v/>
      </c>
      <c r="BK301" s="32" t="str">
        <f>IF($B301="","",$AK301*$C301*$E301*Air!$D$14*Air!$I$10)</f>
        <v/>
      </c>
      <c r="BL301" s="32" t="str">
        <f t="shared" si="474"/>
        <v/>
      </c>
      <c r="BM301" s="32" t="str">
        <f t="shared" si="411"/>
        <v/>
      </c>
      <c r="BN301" s="32" t="str">
        <f t="shared" si="475"/>
        <v/>
      </c>
      <c r="BO301" s="254" t="str">
        <f t="shared" si="412"/>
        <v/>
      </c>
      <c r="BP301" s="243"/>
      <c r="BQ301" s="243"/>
      <c r="BR301" s="32" t="str">
        <f t="shared" si="413"/>
        <v/>
      </c>
      <c r="BS301" s="243" t="str">
        <f t="shared" si="414"/>
        <v/>
      </c>
      <c r="BT301" s="243" t="str">
        <f>IF($B301="","",IF(BO301="out",-(BS301*$I301*(2*ABS(BR301)/Air!$D$14)^0.5),(BS301*$I301*(2*ABS(BR301)/Air!$C$14)^0.5)))</f>
        <v/>
      </c>
      <c r="BU301" s="32" t="str">
        <f t="shared" si="415"/>
        <v/>
      </c>
      <c r="BV301" s="217" t="str">
        <f t="shared" si="476"/>
        <v/>
      </c>
      <c r="BW301" s="31" t="str">
        <f t="shared" si="416"/>
        <v/>
      </c>
      <c r="BX301" s="251" t="str">
        <f>IF($B301="","",$AO301*ABS(BW301)/Air!$M$8)</f>
        <v/>
      </c>
      <c r="BY301" s="31" t="str">
        <f t="shared" si="417"/>
        <v/>
      </c>
      <c r="BZ301" s="251" t="str">
        <f>IF($B301="","",$AO301*ABS($AF301-BW301)/Air!$M$8)</f>
        <v/>
      </c>
      <c r="CA301" s="31" t="str">
        <f t="shared" si="418"/>
        <v/>
      </c>
      <c r="CB301" s="31" t="str">
        <f t="shared" si="419"/>
        <v/>
      </c>
      <c r="CC301" s="32" t="str">
        <f>IF($B301="","",(($AF301-BW301)/ABS($AF301-BW301))*Air!$D$14*CB301/2*(($AF301-BW301)^2)*$AI301*$C301)</f>
        <v/>
      </c>
      <c r="CD301" s="32" t="str">
        <f>IF($B301="","",(-BW301/ABS(BW301))*Air!$D$14*BY301/8*(BW301^2)*$AM301*$C301)</f>
        <v/>
      </c>
      <c r="CE301" s="32" t="str">
        <f>IF($B301="","",$AK301*$C301*$E301*Air!$D$14*Air!$I$10)</f>
        <v/>
      </c>
      <c r="CF301" s="32" t="str">
        <f t="shared" si="477"/>
        <v/>
      </c>
      <c r="CG301" s="32" t="str">
        <f t="shared" si="420"/>
        <v/>
      </c>
      <c r="CH301" s="32" t="str">
        <f t="shared" si="478"/>
        <v/>
      </c>
      <c r="CI301" s="254" t="str">
        <f t="shared" si="421"/>
        <v/>
      </c>
      <c r="CJ301" s="243"/>
      <c r="CK301" s="243"/>
      <c r="CL301" s="32" t="str">
        <f t="shared" si="422"/>
        <v/>
      </c>
      <c r="CM301" s="243" t="str">
        <f t="shared" si="423"/>
        <v/>
      </c>
      <c r="CN301" s="243" t="str">
        <f>IF($B301="","",IF(CI301="out",-(CM301*$I301*(2*ABS(CL301)/Air!$D$14)^0.5),(CM301*$I301*(2*ABS(CL301)/Air!$C$14)^0.5)))</f>
        <v/>
      </c>
      <c r="CO301" s="32" t="str">
        <f t="shared" si="424"/>
        <v/>
      </c>
      <c r="CP301" s="217" t="str">
        <f t="shared" si="479"/>
        <v/>
      </c>
      <c r="CQ301" s="31" t="str">
        <f t="shared" si="425"/>
        <v/>
      </c>
      <c r="CR301" s="251" t="str">
        <f>IF($B301="","",$AO301*ABS(CQ301)/Air!$M$8)</f>
        <v/>
      </c>
      <c r="CS301" s="31" t="str">
        <f t="shared" si="426"/>
        <v/>
      </c>
      <c r="CT301" s="251" t="str">
        <f>IF($B301="","",$AO301*ABS($AF301-CQ301)/Air!$M$8)</f>
        <v/>
      </c>
      <c r="CU301" s="31" t="str">
        <f t="shared" si="427"/>
        <v/>
      </c>
      <c r="CV301" s="31" t="str">
        <f t="shared" si="428"/>
        <v/>
      </c>
      <c r="CW301" s="32" t="str">
        <f>IF($B301="","",(($AF301-CQ301)/ABS($AF301-CQ301))*Air!$D$14*CV301/2*(($AF301-CQ301)^2)*$AI301*$C301)</f>
        <v/>
      </c>
      <c r="CX301" s="32" t="str">
        <f>IF($B301="","",(-CQ301/ABS(CQ301))*Air!$D$14*CS301/8*(CQ301^2)*$AM301*$C301)</f>
        <v/>
      </c>
      <c r="CY301" s="32" t="str">
        <f>IF($B301="","",$AK301*$C301*$E301*Air!$D$14*Air!$I$10)</f>
        <v/>
      </c>
      <c r="CZ301" s="32" t="str">
        <f t="shared" si="480"/>
        <v/>
      </c>
      <c r="DA301" s="32" t="str">
        <f t="shared" si="429"/>
        <v/>
      </c>
      <c r="DB301" s="32" t="str">
        <f t="shared" si="481"/>
        <v/>
      </c>
      <c r="DC301" s="254" t="str">
        <f t="shared" si="430"/>
        <v/>
      </c>
      <c r="DD301" s="243"/>
      <c r="DE301" s="243"/>
      <c r="DF301" s="32" t="str">
        <f t="shared" si="431"/>
        <v/>
      </c>
      <c r="DG301" s="243" t="str">
        <f t="shared" si="432"/>
        <v/>
      </c>
      <c r="DH301" s="243" t="str">
        <f>IF($B301="","",IF(DC301="out",-(DG301*$I301*(2*ABS(DF301)/Air!$D$14)^0.5),(DG301*$I301*(2*ABS(DF301)/Air!$C$14)^0.5)))</f>
        <v/>
      </c>
      <c r="DI301" s="32" t="str">
        <f t="shared" si="433"/>
        <v/>
      </c>
      <c r="DJ301" s="217" t="str">
        <f t="shared" si="482"/>
        <v/>
      </c>
      <c r="DK301" s="31" t="str">
        <f t="shared" si="434"/>
        <v/>
      </c>
      <c r="DL301" s="251" t="str">
        <f>IF($B301="","",$AO301*ABS(DK301)/Air!$M$8)</f>
        <v/>
      </c>
      <c r="DM301" s="31" t="str">
        <f t="shared" si="435"/>
        <v/>
      </c>
      <c r="DN301" s="251" t="str">
        <f>IF($B301="","",$AO301*ABS($AF301-DK301)/Air!$M$8)</f>
        <v/>
      </c>
      <c r="DO301" s="31" t="str">
        <f t="shared" si="436"/>
        <v/>
      </c>
      <c r="DP301" s="31" t="str">
        <f t="shared" si="437"/>
        <v/>
      </c>
      <c r="DQ301" s="32" t="str">
        <f>IF($B301="","",(($AF301-DK301)/ABS($AF301-DK301))*Air!$D$14*DP301/2*(($AF301-DK301)^2)*$AI301*$C301)</f>
        <v/>
      </c>
      <c r="DR301" s="32" t="str">
        <f>IF($B301="","",(-DK301/ABS(DK301))*Air!$D$14*DM301/8*(DK301^2)*$AM301*$C301)</f>
        <v/>
      </c>
      <c r="DS301" s="32" t="str">
        <f>IF($B301="","",$AK301*$C301*$E301*Air!$D$14*Air!$I$10)</f>
        <v/>
      </c>
      <c r="DT301" s="32" t="str">
        <f t="shared" si="483"/>
        <v/>
      </c>
      <c r="DU301" s="32" t="str">
        <f t="shared" si="438"/>
        <v/>
      </c>
      <c r="DV301" s="32" t="str">
        <f t="shared" si="484"/>
        <v/>
      </c>
      <c r="DW301" s="254" t="str">
        <f t="shared" si="439"/>
        <v/>
      </c>
      <c r="DX301" s="243"/>
      <c r="DY301" s="243"/>
      <c r="DZ301" s="32" t="str">
        <f t="shared" si="440"/>
        <v/>
      </c>
      <c r="EA301" s="243" t="str">
        <f t="shared" si="441"/>
        <v/>
      </c>
      <c r="EB301" s="243" t="str">
        <f>IF($B301="","",IF(DW301="out",-(EA301*$I301*(2*ABS(DZ301)/Air!$D$14)^0.5),(EA301*$I301*(2*ABS(DZ301)/Air!$C$14)^0.5)))</f>
        <v/>
      </c>
      <c r="EC301" s="32" t="str">
        <f t="shared" si="442"/>
        <v/>
      </c>
      <c r="ED301" s="217" t="str">
        <f t="shared" si="485"/>
        <v/>
      </c>
      <c r="EE301" s="31" t="str">
        <f t="shared" si="443"/>
        <v/>
      </c>
      <c r="EF301" s="251" t="str">
        <f>IF($B301="","",$AO301*ABS(EE301)/Air!$M$8)</f>
        <v/>
      </c>
      <c r="EG301" s="31" t="str">
        <f t="shared" si="444"/>
        <v/>
      </c>
      <c r="EH301" s="251" t="str">
        <f>IF($B301="","",$AO301*ABS($AF301-EE301)/Air!$M$8)</f>
        <v/>
      </c>
      <c r="EI301" s="31" t="str">
        <f t="shared" si="445"/>
        <v/>
      </c>
      <c r="EJ301" s="31" t="str">
        <f t="shared" si="446"/>
        <v/>
      </c>
      <c r="EK301" s="32" t="str">
        <f>IF($B301="","",(($AF301-EE301)/ABS($AF301-EE301))*Air!$D$14*EJ301/2*(($AF301-EE301)^2)*$AI301*$C301)</f>
        <v/>
      </c>
      <c r="EL301" s="32" t="str">
        <f>IF($B301="","",(-EE301/ABS(EE301))*Air!$D$14*EG301/8*(EE301^2)*$AM301*$C301)</f>
        <v/>
      </c>
      <c r="EM301" s="32" t="str">
        <f>IF($B301="","",$AK301*$C301*$E301*Air!$D$14*Air!$I$10)</f>
        <v/>
      </c>
      <c r="EN301" s="32" t="str">
        <f t="shared" si="486"/>
        <v/>
      </c>
      <c r="EO301" s="32" t="str">
        <f t="shared" si="447"/>
        <v/>
      </c>
      <c r="EP301" s="32" t="str">
        <f t="shared" si="487"/>
        <v/>
      </c>
      <c r="EQ301" s="254" t="str">
        <f t="shared" si="448"/>
        <v/>
      </c>
      <c r="ER301" s="243"/>
      <c r="ES301" s="243"/>
      <c r="ET301" s="32" t="str">
        <f t="shared" si="449"/>
        <v/>
      </c>
      <c r="EU301" s="243" t="str">
        <f t="shared" si="450"/>
        <v/>
      </c>
      <c r="EV301" s="243" t="str">
        <f>IF($B301="","",IF(EQ301="out",-(EU301*$I301*(2*ABS(ET301)/Air!$D$14)^0.5),(EU301*$I301*(2*ABS(ET301)/Air!$C$14)^0.5)))</f>
        <v/>
      </c>
      <c r="EW301" s="32" t="str">
        <f t="shared" si="451"/>
        <v/>
      </c>
      <c r="EX301" s="259" t="str">
        <f t="shared" si="488"/>
        <v/>
      </c>
    </row>
    <row r="302" spans="1:154" customFormat="1" x14ac:dyDescent="0.2">
      <c r="A302" s="61"/>
      <c r="B302" s="247"/>
      <c r="C302" s="247"/>
      <c r="D302" s="247"/>
      <c r="E302" s="247"/>
      <c r="F302" s="247"/>
      <c r="G302" s="239"/>
      <c r="H302" s="239"/>
      <c r="I302" s="239"/>
      <c r="J302" s="239"/>
      <c r="K302" s="239"/>
      <c r="L302" s="62"/>
      <c r="M302" s="247"/>
      <c r="N302" s="247"/>
      <c r="O302" s="63"/>
      <c r="P302" s="92" t="str">
        <f t="shared" si="452"/>
        <v/>
      </c>
      <c r="Q302" s="93" t="str">
        <f t="shared" si="405"/>
        <v/>
      </c>
      <c r="R302" s="99" t="str">
        <f t="shared" si="453"/>
        <v/>
      </c>
      <c r="S302" s="100" t="str">
        <f t="shared" si="454"/>
        <v/>
      </c>
      <c r="T302" s="95" t="str">
        <f t="shared" si="455"/>
        <v/>
      </c>
      <c r="U302" s="231"/>
      <c r="V302" s="124" t="str">
        <f t="shared" si="456"/>
        <v/>
      </c>
      <c r="W302" s="125" t="str">
        <f t="shared" si="400"/>
        <v/>
      </c>
      <c r="X302" s="126" t="str">
        <f t="shared" si="457"/>
        <v/>
      </c>
      <c r="Y302" s="126" t="str">
        <f>IF($B302="","",VLOOKUP(X302,Depth!$A$4:$B$1004,2,1))</f>
        <v/>
      </c>
      <c r="Z302" s="127" t="str">
        <f t="shared" si="401"/>
        <v/>
      </c>
      <c r="AA302" s="128" t="str">
        <f t="shared" si="402"/>
        <v/>
      </c>
      <c r="AB302" s="129" t="str">
        <f t="shared" si="458"/>
        <v/>
      </c>
      <c r="AC302" s="129" t="str">
        <f t="shared" si="403"/>
        <v/>
      </c>
      <c r="AD302" s="31" t="str">
        <f t="shared" si="459"/>
        <v/>
      </c>
      <c r="AE302" s="128" t="str">
        <f t="shared" si="460"/>
        <v/>
      </c>
      <c r="AF302" s="130" t="str">
        <f t="shared" si="461"/>
        <v/>
      </c>
      <c r="AG302" s="122" t="str">
        <f t="shared" si="462"/>
        <v/>
      </c>
      <c r="AH302" s="131" t="str">
        <f t="shared" si="404"/>
        <v/>
      </c>
      <c r="AI302" s="132" t="str">
        <f t="shared" si="463"/>
        <v/>
      </c>
      <c r="AJ302" s="128"/>
      <c r="AK302" s="159" t="str">
        <f t="shared" si="464"/>
        <v/>
      </c>
      <c r="AL302" s="128" t="str">
        <f t="shared" si="465"/>
        <v/>
      </c>
      <c r="AM302" s="128" t="str">
        <f t="shared" si="466"/>
        <v/>
      </c>
      <c r="AN302" s="128" t="str">
        <f t="shared" si="467"/>
        <v/>
      </c>
      <c r="AO302" s="128" t="str">
        <f t="shared" si="406"/>
        <v/>
      </c>
      <c r="AP302" s="160" t="str">
        <f t="shared" si="468"/>
        <v/>
      </c>
      <c r="AQ302" s="31"/>
      <c r="AR302" s="174" t="str">
        <f>IF($B302="","",Air!$C$17*((J302-K302)/10)^Air!$C$28)</f>
        <v/>
      </c>
      <c r="AS302" s="36" t="str">
        <f>IF($B302="","",IF(E$8=B302,E$7,Air!$C$14/2*AR302^2))</f>
        <v/>
      </c>
      <c r="AT302" s="32" t="str">
        <f t="shared" si="469"/>
        <v/>
      </c>
      <c r="AU302" s="32" t="str">
        <f t="shared" si="470"/>
        <v/>
      </c>
      <c r="AV302" s="32" t="str">
        <f>IF($B302="","",Air!$I$11-AU302*Air!$C$14*Air!$I$10-AS302)</f>
        <v/>
      </c>
      <c r="AW302" s="175" t="str">
        <f t="shared" si="471"/>
        <v/>
      </c>
      <c r="AX302" s="175" t="str">
        <f>IF($B302="","",AW302*Air!$C$14*Air!$I$10)</f>
        <v/>
      </c>
      <c r="AY302" s="176" t="str">
        <f>IF($B302="","",AW302*Air!$D$14*Air!$I$10)</f>
        <v/>
      </c>
      <c r="AZ302" s="62"/>
      <c r="BA302" s="250" t="str">
        <f t="shared" si="407"/>
        <v/>
      </c>
      <c r="BB302" s="128" t="str">
        <f t="shared" si="472"/>
        <v/>
      </c>
      <c r="BC302" s="31" t="str">
        <f t="shared" si="473"/>
        <v/>
      </c>
      <c r="BD302" s="251" t="str">
        <f>IF($B302="","",$AO302*ABS(BC302)/Air!$M$8)</f>
        <v/>
      </c>
      <c r="BE302" s="31" t="str">
        <f t="shared" si="408"/>
        <v/>
      </c>
      <c r="BF302" s="251" t="str">
        <f>IF($B302="","",$AO302*ABS($AF302-BC302)/Air!$M$8)</f>
        <v/>
      </c>
      <c r="BG302" s="31" t="str">
        <f t="shared" si="409"/>
        <v/>
      </c>
      <c r="BH302" s="252" t="str">
        <f t="shared" si="410"/>
        <v/>
      </c>
      <c r="BI302" s="32" t="str">
        <f>IF($B302="","",(($AF302-BC302)/ABS($AF302-BC302))*Air!$D$14*BH302/2*(($AF302-BC302)^2)*$AI302*$C302)</f>
        <v/>
      </c>
      <c r="BJ302" s="32" t="str">
        <f>IF($B302="","",(-BC302/ABS(BC302))*Air!$D$14*BE302/8*(BC302^2)*$AM302*$C302)</f>
        <v/>
      </c>
      <c r="BK302" s="32" t="str">
        <f>IF($B302="","",$AK302*$C302*$E302*Air!$D$14*Air!$I$10)</f>
        <v/>
      </c>
      <c r="BL302" s="32" t="str">
        <f t="shared" si="474"/>
        <v/>
      </c>
      <c r="BM302" s="32" t="str">
        <f t="shared" si="411"/>
        <v/>
      </c>
      <c r="BN302" s="32" t="str">
        <f t="shared" si="475"/>
        <v/>
      </c>
      <c r="BO302" s="254" t="str">
        <f t="shared" si="412"/>
        <v/>
      </c>
      <c r="BP302" s="243"/>
      <c r="BQ302" s="243"/>
      <c r="BR302" s="32" t="str">
        <f t="shared" si="413"/>
        <v/>
      </c>
      <c r="BS302" s="243" t="str">
        <f t="shared" si="414"/>
        <v/>
      </c>
      <c r="BT302" s="243" t="str">
        <f>IF($B302="","",IF(BO302="out",-(BS302*$I302*(2*ABS(BR302)/Air!$D$14)^0.5),(BS302*$I302*(2*ABS(BR302)/Air!$C$14)^0.5)))</f>
        <v/>
      </c>
      <c r="BU302" s="32" t="str">
        <f t="shared" si="415"/>
        <v/>
      </c>
      <c r="BV302" s="217" t="str">
        <f t="shared" si="476"/>
        <v/>
      </c>
      <c r="BW302" s="31" t="str">
        <f t="shared" si="416"/>
        <v/>
      </c>
      <c r="BX302" s="251" t="str">
        <f>IF($B302="","",$AO302*ABS(BW302)/Air!$M$8)</f>
        <v/>
      </c>
      <c r="BY302" s="31" t="str">
        <f t="shared" si="417"/>
        <v/>
      </c>
      <c r="BZ302" s="251" t="str">
        <f>IF($B302="","",$AO302*ABS($AF302-BW302)/Air!$M$8)</f>
        <v/>
      </c>
      <c r="CA302" s="31" t="str">
        <f t="shared" si="418"/>
        <v/>
      </c>
      <c r="CB302" s="31" t="str">
        <f t="shared" si="419"/>
        <v/>
      </c>
      <c r="CC302" s="32" t="str">
        <f>IF($B302="","",(($AF302-BW302)/ABS($AF302-BW302))*Air!$D$14*CB302/2*(($AF302-BW302)^2)*$AI302*$C302)</f>
        <v/>
      </c>
      <c r="CD302" s="32" t="str">
        <f>IF($B302="","",(-BW302/ABS(BW302))*Air!$D$14*BY302/8*(BW302^2)*$AM302*$C302)</f>
        <v/>
      </c>
      <c r="CE302" s="32" t="str">
        <f>IF($B302="","",$AK302*$C302*$E302*Air!$D$14*Air!$I$10)</f>
        <v/>
      </c>
      <c r="CF302" s="32" t="str">
        <f t="shared" si="477"/>
        <v/>
      </c>
      <c r="CG302" s="32" t="str">
        <f t="shared" si="420"/>
        <v/>
      </c>
      <c r="CH302" s="32" t="str">
        <f t="shared" si="478"/>
        <v/>
      </c>
      <c r="CI302" s="254" t="str">
        <f t="shared" si="421"/>
        <v/>
      </c>
      <c r="CJ302" s="243"/>
      <c r="CK302" s="243"/>
      <c r="CL302" s="32" t="str">
        <f t="shared" si="422"/>
        <v/>
      </c>
      <c r="CM302" s="243" t="str">
        <f t="shared" si="423"/>
        <v/>
      </c>
      <c r="CN302" s="243" t="str">
        <f>IF($B302="","",IF(CI302="out",-(CM302*$I302*(2*ABS(CL302)/Air!$D$14)^0.5),(CM302*$I302*(2*ABS(CL302)/Air!$C$14)^0.5)))</f>
        <v/>
      </c>
      <c r="CO302" s="32" t="str">
        <f t="shared" si="424"/>
        <v/>
      </c>
      <c r="CP302" s="217" t="str">
        <f t="shared" si="479"/>
        <v/>
      </c>
      <c r="CQ302" s="31" t="str">
        <f t="shared" si="425"/>
        <v/>
      </c>
      <c r="CR302" s="251" t="str">
        <f>IF($B302="","",$AO302*ABS(CQ302)/Air!$M$8)</f>
        <v/>
      </c>
      <c r="CS302" s="31" t="str">
        <f t="shared" si="426"/>
        <v/>
      </c>
      <c r="CT302" s="251" t="str">
        <f>IF($B302="","",$AO302*ABS($AF302-CQ302)/Air!$M$8)</f>
        <v/>
      </c>
      <c r="CU302" s="31" t="str">
        <f t="shared" si="427"/>
        <v/>
      </c>
      <c r="CV302" s="31" t="str">
        <f t="shared" si="428"/>
        <v/>
      </c>
      <c r="CW302" s="32" t="str">
        <f>IF($B302="","",(($AF302-CQ302)/ABS($AF302-CQ302))*Air!$D$14*CV302/2*(($AF302-CQ302)^2)*$AI302*$C302)</f>
        <v/>
      </c>
      <c r="CX302" s="32" t="str">
        <f>IF($B302="","",(-CQ302/ABS(CQ302))*Air!$D$14*CS302/8*(CQ302^2)*$AM302*$C302)</f>
        <v/>
      </c>
      <c r="CY302" s="32" t="str">
        <f>IF($B302="","",$AK302*$C302*$E302*Air!$D$14*Air!$I$10)</f>
        <v/>
      </c>
      <c r="CZ302" s="32" t="str">
        <f t="shared" si="480"/>
        <v/>
      </c>
      <c r="DA302" s="32" t="str">
        <f t="shared" si="429"/>
        <v/>
      </c>
      <c r="DB302" s="32" t="str">
        <f t="shared" si="481"/>
        <v/>
      </c>
      <c r="DC302" s="254" t="str">
        <f t="shared" si="430"/>
        <v/>
      </c>
      <c r="DD302" s="243"/>
      <c r="DE302" s="243"/>
      <c r="DF302" s="32" t="str">
        <f t="shared" si="431"/>
        <v/>
      </c>
      <c r="DG302" s="243" t="str">
        <f t="shared" si="432"/>
        <v/>
      </c>
      <c r="DH302" s="243" t="str">
        <f>IF($B302="","",IF(DC302="out",-(DG302*$I302*(2*ABS(DF302)/Air!$D$14)^0.5),(DG302*$I302*(2*ABS(DF302)/Air!$C$14)^0.5)))</f>
        <v/>
      </c>
      <c r="DI302" s="32" t="str">
        <f t="shared" si="433"/>
        <v/>
      </c>
      <c r="DJ302" s="217" t="str">
        <f t="shared" si="482"/>
        <v/>
      </c>
      <c r="DK302" s="31" t="str">
        <f t="shared" si="434"/>
        <v/>
      </c>
      <c r="DL302" s="251" t="str">
        <f>IF($B302="","",$AO302*ABS(DK302)/Air!$M$8)</f>
        <v/>
      </c>
      <c r="DM302" s="31" t="str">
        <f t="shared" si="435"/>
        <v/>
      </c>
      <c r="DN302" s="251" t="str">
        <f>IF($B302="","",$AO302*ABS($AF302-DK302)/Air!$M$8)</f>
        <v/>
      </c>
      <c r="DO302" s="31" t="str">
        <f t="shared" si="436"/>
        <v/>
      </c>
      <c r="DP302" s="31" t="str">
        <f t="shared" si="437"/>
        <v/>
      </c>
      <c r="DQ302" s="32" t="str">
        <f>IF($B302="","",(($AF302-DK302)/ABS($AF302-DK302))*Air!$D$14*DP302/2*(($AF302-DK302)^2)*$AI302*$C302)</f>
        <v/>
      </c>
      <c r="DR302" s="32" t="str">
        <f>IF($B302="","",(-DK302/ABS(DK302))*Air!$D$14*DM302/8*(DK302^2)*$AM302*$C302)</f>
        <v/>
      </c>
      <c r="DS302" s="32" t="str">
        <f>IF($B302="","",$AK302*$C302*$E302*Air!$D$14*Air!$I$10)</f>
        <v/>
      </c>
      <c r="DT302" s="32" t="str">
        <f t="shared" si="483"/>
        <v/>
      </c>
      <c r="DU302" s="32" t="str">
        <f t="shared" si="438"/>
        <v/>
      </c>
      <c r="DV302" s="32" t="str">
        <f t="shared" si="484"/>
        <v/>
      </c>
      <c r="DW302" s="254" t="str">
        <f t="shared" si="439"/>
        <v/>
      </c>
      <c r="DX302" s="243"/>
      <c r="DY302" s="243"/>
      <c r="DZ302" s="32" t="str">
        <f t="shared" si="440"/>
        <v/>
      </c>
      <c r="EA302" s="243" t="str">
        <f t="shared" si="441"/>
        <v/>
      </c>
      <c r="EB302" s="243" t="str">
        <f>IF($B302="","",IF(DW302="out",-(EA302*$I302*(2*ABS(DZ302)/Air!$D$14)^0.5),(EA302*$I302*(2*ABS(DZ302)/Air!$C$14)^0.5)))</f>
        <v/>
      </c>
      <c r="EC302" s="32" t="str">
        <f t="shared" si="442"/>
        <v/>
      </c>
      <c r="ED302" s="217" t="str">
        <f t="shared" si="485"/>
        <v/>
      </c>
      <c r="EE302" s="31" t="str">
        <f t="shared" si="443"/>
        <v/>
      </c>
      <c r="EF302" s="251" t="str">
        <f>IF($B302="","",$AO302*ABS(EE302)/Air!$M$8)</f>
        <v/>
      </c>
      <c r="EG302" s="31" t="str">
        <f t="shared" si="444"/>
        <v/>
      </c>
      <c r="EH302" s="251" t="str">
        <f>IF($B302="","",$AO302*ABS($AF302-EE302)/Air!$M$8)</f>
        <v/>
      </c>
      <c r="EI302" s="31" t="str">
        <f t="shared" si="445"/>
        <v/>
      </c>
      <c r="EJ302" s="31" t="str">
        <f t="shared" si="446"/>
        <v/>
      </c>
      <c r="EK302" s="32" t="str">
        <f>IF($B302="","",(($AF302-EE302)/ABS($AF302-EE302))*Air!$D$14*EJ302/2*(($AF302-EE302)^2)*$AI302*$C302)</f>
        <v/>
      </c>
      <c r="EL302" s="32" t="str">
        <f>IF($B302="","",(-EE302/ABS(EE302))*Air!$D$14*EG302/8*(EE302^2)*$AM302*$C302)</f>
        <v/>
      </c>
      <c r="EM302" s="32" t="str">
        <f>IF($B302="","",$AK302*$C302*$E302*Air!$D$14*Air!$I$10)</f>
        <v/>
      </c>
      <c r="EN302" s="32" t="str">
        <f t="shared" si="486"/>
        <v/>
      </c>
      <c r="EO302" s="32" t="str">
        <f t="shared" si="447"/>
        <v/>
      </c>
      <c r="EP302" s="32" t="str">
        <f t="shared" si="487"/>
        <v/>
      </c>
      <c r="EQ302" s="254" t="str">
        <f t="shared" si="448"/>
        <v/>
      </c>
      <c r="ER302" s="243"/>
      <c r="ES302" s="243"/>
      <c r="ET302" s="32" t="str">
        <f t="shared" si="449"/>
        <v/>
      </c>
      <c r="EU302" s="243" t="str">
        <f t="shared" si="450"/>
        <v/>
      </c>
      <c r="EV302" s="243" t="str">
        <f>IF($B302="","",IF(EQ302="out",-(EU302*$I302*(2*ABS(ET302)/Air!$D$14)^0.5),(EU302*$I302*(2*ABS(ET302)/Air!$C$14)^0.5)))</f>
        <v/>
      </c>
      <c r="EW302" s="32" t="str">
        <f t="shared" si="451"/>
        <v/>
      </c>
      <c r="EX302" s="259" t="str">
        <f t="shared" si="488"/>
        <v/>
      </c>
    </row>
    <row r="303" spans="1:154" customFormat="1" x14ac:dyDescent="0.2">
      <c r="A303" s="61"/>
      <c r="B303" s="247"/>
      <c r="C303" s="247"/>
      <c r="D303" s="247"/>
      <c r="E303" s="247"/>
      <c r="F303" s="247"/>
      <c r="G303" s="239"/>
      <c r="H303" s="239"/>
      <c r="I303" s="239"/>
      <c r="J303" s="239"/>
      <c r="K303" s="239"/>
      <c r="L303" s="62"/>
      <c r="M303" s="247"/>
      <c r="N303" s="247"/>
      <c r="O303" s="63"/>
      <c r="P303" s="92" t="str">
        <f t="shared" si="452"/>
        <v/>
      </c>
      <c r="Q303" s="93" t="str">
        <f t="shared" si="405"/>
        <v/>
      </c>
      <c r="R303" s="99" t="str">
        <f t="shared" si="453"/>
        <v/>
      </c>
      <c r="S303" s="100" t="str">
        <f t="shared" si="454"/>
        <v/>
      </c>
      <c r="T303" s="95" t="str">
        <f t="shared" si="455"/>
        <v/>
      </c>
      <c r="U303" s="231"/>
      <c r="V303" s="124" t="str">
        <f t="shared" si="456"/>
        <v/>
      </c>
      <c r="W303" s="125" t="str">
        <f t="shared" si="400"/>
        <v/>
      </c>
      <c r="X303" s="126" t="str">
        <f t="shared" si="457"/>
        <v/>
      </c>
      <c r="Y303" s="126" t="str">
        <f>IF($B303="","",VLOOKUP(X303,Depth!$A$4:$B$1004,2,1))</f>
        <v/>
      </c>
      <c r="Z303" s="127" t="str">
        <f t="shared" si="401"/>
        <v/>
      </c>
      <c r="AA303" s="128" t="str">
        <f t="shared" si="402"/>
        <v/>
      </c>
      <c r="AB303" s="129" t="str">
        <f t="shared" si="458"/>
        <v/>
      </c>
      <c r="AC303" s="129" t="str">
        <f t="shared" si="403"/>
        <v/>
      </c>
      <c r="AD303" s="31" t="str">
        <f t="shared" si="459"/>
        <v/>
      </c>
      <c r="AE303" s="128" t="str">
        <f t="shared" si="460"/>
        <v/>
      </c>
      <c r="AF303" s="130" t="str">
        <f t="shared" si="461"/>
        <v/>
      </c>
      <c r="AG303" s="122" t="str">
        <f t="shared" si="462"/>
        <v/>
      </c>
      <c r="AH303" s="131" t="str">
        <f t="shared" si="404"/>
        <v/>
      </c>
      <c r="AI303" s="132" t="str">
        <f t="shared" si="463"/>
        <v/>
      </c>
      <c r="AJ303" s="128"/>
      <c r="AK303" s="159" t="str">
        <f t="shared" si="464"/>
        <v/>
      </c>
      <c r="AL303" s="128" t="str">
        <f t="shared" si="465"/>
        <v/>
      </c>
      <c r="AM303" s="128" t="str">
        <f t="shared" si="466"/>
        <v/>
      </c>
      <c r="AN303" s="128" t="str">
        <f t="shared" si="467"/>
        <v/>
      </c>
      <c r="AO303" s="128" t="str">
        <f t="shared" si="406"/>
        <v/>
      </c>
      <c r="AP303" s="160" t="str">
        <f t="shared" si="468"/>
        <v/>
      </c>
      <c r="AQ303" s="31"/>
      <c r="AR303" s="174" t="str">
        <f>IF($B303="","",Air!$C$17*((J303-K303)/10)^Air!$C$28)</f>
        <v/>
      </c>
      <c r="AS303" s="36" t="str">
        <f>IF($B303="","",IF(E$8=B303,E$7,Air!$C$14/2*AR303^2))</f>
        <v/>
      </c>
      <c r="AT303" s="32" t="str">
        <f t="shared" si="469"/>
        <v/>
      </c>
      <c r="AU303" s="32" t="str">
        <f t="shared" si="470"/>
        <v/>
      </c>
      <c r="AV303" s="32" t="str">
        <f>IF($B303="","",Air!$I$11-AU303*Air!$C$14*Air!$I$10-AS303)</f>
        <v/>
      </c>
      <c r="AW303" s="175" t="str">
        <f t="shared" si="471"/>
        <v/>
      </c>
      <c r="AX303" s="175" t="str">
        <f>IF($B303="","",AW303*Air!$C$14*Air!$I$10)</f>
        <v/>
      </c>
      <c r="AY303" s="176" t="str">
        <f>IF($B303="","",AW303*Air!$D$14*Air!$I$10)</f>
        <v/>
      </c>
      <c r="AZ303" s="62"/>
      <c r="BA303" s="250" t="str">
        <f t="shared" si="407"/>
        <v/>
      </c>
      <c r="BB303" s="128" t="str">
        <f t="shared" si="472"/>
        <v/>
      </c>
      <c r="BC303" s="31" t="str">
        <f t="shared" si="473"/>
        <v/>
      </c>
      <c r="BD303" s="251" t="str">
        <f>IF($B303="","",$AO303*ABS(BC303)/Air!$M$8)</f>
        <v/>
      </c>
      <c r="BE303" s="31" t="str">
        <f t="shared" si="408"/>
        <v/>
      </c>
      <c r="BF303" s="251" t="str">
        <f>IF($B303="","",$AO303*ABS($AF303-BC303)/Air!$M$8)</f>
        <v/>
      </c>
      <c r="BG303" s="31" t="str">
        <f t="shared" si="409"/>
        <v/>
      </c>
      <c r="BH303" s="252" t="str">
        <f t="shared" si="410"/>
        <v/>
      </c>
      <c r="BI303" s="32" t="str">
        <f>IF($B303="","",(($AF303-BC303)/ABS($AF303-BC303))*Air!$D$14*BH303/2*(($AF303-BC303)^2)*$AI303*$C303)</f>
        <v/>
      </c>
      <c r="BJ303" s="32" t="str">
        <f>IF($B303="","",(-BC303/ABS(BC303))*Air!$D$14*BE303/8*(BC303^2)*$AM303*$C303)</f>
        <v/>
      </c>
      <c r="BK303" s="32" t="str">
        <f>IF($B303="","",$AK303*$C303*$E303*Air!$D$14*Air!$I$10)</f>
        <v/>
      </c>
      <c r="BL303" s="32" t="str">
        <f t="shared" si="474"/>
        <v/>
      </c>
      <c r="BM303" s="32" t="str">
        <f t="shared" si="411"/>
        <v/>
      </c>
      <c r="BN303" s="32" t="str">
        <f t="shared" si="475"/>
        <v/>
      </c>
      <c r="BO303" s="254" t="str">
        <f t="shared" si="412"/>
        <v/>
      </c>
      <c r="BP303" s="243"/>
      <c r="BQ303" s="243"/>
      <c r="BR303" s="32" t="str">
        <f t="shared" si="413"/>
        <v/>
      </c>
      <c r="BS303" s="243" t="str">
        <f t="shared" si="414"/>
        <v/>
      </c>
      <c r="BT303" s="243" t="str">
        <f>IF($B303="","",IF(BO303="out",-(BS303*$I303*(2*ABS(BR303)/Air!$D$14)^0.5),(BS303*$I303*(2*ABS(BR303)/Air!$C$14)^0.5)))</f>
        <v/>
      </c>
      <c r="BU303" s="32" t="str">
        <f t="shared" si="415"/>
        <v/>
      </c>
      <c r="BV303" s="217" t="str">
        <f t="shared" si="476"/>
        <v/>
      </c>
      <c r="BW303" s="31" t="str">
        <f t="shared" si="416"/>
        <v/>
      </c>
      <c r="BX303" s="251" t="str">
        <f>IF($B303="","",$AO303*ABS(BW303)/Air!$M$8)</f>
        <v/>
      </c>
      <c r="BY303" s="31" t="str">
        <f t="shared" si="417"/>
        <v/>
      </c>
      <c r="BZ303" s="251" t="str">
        <f>IF($B303="","",$AO303*ABS($AF303-BW303)/Air!$M$8)</f>
        <v/>
      </c>
      <c r="CA303" s="31" t="str">
        <f t="shared" si="418"/>
        <v/>
      </c>
      <c r="CB303" s="31" t="str">
        <f t="shared" si="419"/>
        <v/>
      </c>
      <c r="CC303" s="32" t="str">
        <f>IF($B303="","",(($AF303-BW303)/ABS($AF303-BW303))*Air!$D$14*CB303/2*(($AF303-BW303)^2)*$AI303*$C303)</f>
        <v/>
      </c>
      <c r="CD303" s="32" t="str">
        <f>IF($B303="","",(-BW303/ABS(BW303))*Air!$D$14*BY303/8*(BW303^2)*$AM303*$C303)</f>
        <v/>
      </c>
      <c r="CE303" s="32" t="str">
        <f>IF($B303="","",$AK303*$C303*$E303*Air!$D$14*Air!$I$10)</f>
        <v/>
      </c>
      <c r="CF303" s="32" t="str">
        <f t="shared" si="477"/>
        <v/>
      </c>
      <c r="CG303" s="32" t="str">
        <f t="shared" si="420"/>
        <v/>
      </c>
      <c r="CH303" s="32" t="str">
        <f t="shared" si="478"/>
        <v/>
      </c>
      <c r="CI303" s="254" t="str">
        <f t="shared" si="421"/>
        <v/>
      </c>
      <c r="CJ303" s="243"/>
      <c r="CK303" s="243"/>
      <c r="CL303" s="32" t="str">
        <f t="shared" si="422"/>
        <v/>
      </c>
      <c r="CM303" s="243" t="str">
        <f t="shared" si="423"/>
        <v/>
      </c>
      <c r="CN303" s="243" t="str">
        <f>IF($B303="","",IF(CI303="out",-(CM303*$I303*(2*ABS(CL303)/Air!$D$14)^0.5),(CM303*$I303*(2*ABS(CL303)/Air!$C$14)^0.5)))</f>
        <v/>
      </c>
      <c r="CO303" s="32" t="str">
        <f t="shared" si="424"/>
        <v/>
      </c>
      <c r="CP303" s="217" t="str">
        <f t="shared" si="479"/>
        <v/>
      </c>
      <c r="CQ303" s="31" t="str">
        <f t="shared" si="425"/>
        <v/>
      </c>
      <c r="CR303" s="251" t="str">
        <f>IF($B303="","",$AO303*ABS(CQ303)/Air!$M$8)</f>
        <v/>
      </c>
      <c r="CS303" s="31" t="str">
        <f t="shared" si="426"/>
        <v/>
      </c>
      <c r="CT303" s="251" t="str">
        <f>IF($B303="","",$AO303*ABS($AF303-CQ303)/Air!$M$8)</f>
        <v/>
      </c>
      <c r="CU303" s="31" t="str">
        <f t="shared" si="427"/>
        <v/>
      </c>
      <c r="CV303" s="31" t="str">
        <f t="shared" si="428"/>
        <v/>
      </c>
      <c r="CW303" s="32" t="str">
        <f>IF($B303="","",(($AF303-CQ303)/ABS($AF303-CQ303))*Air!$D$14*CV303/2*(($AF303-CQ303)^2)*$AI303*$C303)</f>
        <v/>
      </c>
      <c r="CX303" s="32" t="str">
        <f>IF($B303="","",(-CQ303/ABS(CQ303))*Air!$D$14*CS303/8*(CQ303^2)*$AM303*$C303)</f>
        <v/>
      </c>
      <c r="CY303" s="32" t="str">
        <f>IF($B303="","",$AK303*$C303*$E303*Air!$D$14*Air!$I$10)</f>
        <v/>
      </c>
      <c r="CZ303" s="32" t="str">
        <f t="shared" si="480"/>
        <v/>
      </c>
      <c r="DA303" s="32" t="str">
        <f t="shared" si="429"/>
        <v/>
      </c>
      <c r="DB303" s="32" t="str">
        <f t="shared" si="481"/>
        <v/>
      </c>
      <c r="DC303" s="254" t="str">
        <f t="shared" si="430"/>
        <v/>
      </c>
      <c r="DD303" s="243"/>
      <c r="DE303" s="243"/>
      <c r="DF303" s="32" t="str">
        <f t="shared" si="431"/>
        <v/>
      </c>
      <c r="DG303" s="243" t="str">
        <f t="shared" si="432"/>
        <v/>
      </c>
      <c r="DH303" s="243" t="str">
        <f>IF($B303="","",IF(DC303="out",-(DG303*$I303*(2*ABS(DF303)/Air!$D$14)^0.5),(DG303*$I303*(2*ABS(DF303)/Air!$C$14)^0.5)))</f>
        <v/>
      </c>
      <c r="DI303" s="32" t="str">
        <f t="shared" si="433"/>
        <v/>
      </c>
      <c r="DJ303" s="217" t="str">
        <f t="shared" si="482"/>
        <v/>
      </c>
      <c r="DK303" s="31" t="str">
        <f t="shared" si="434"/>
        <v/>
      </c>
      <c r="DL303" s="251" t="str">
        <f>IF($B303="","",$AO303*ABS(DK303)/Air!$M$8)</f>
        <v/>
      </c>
      <c r="DM303" s="31" t="str">
        <f t="shared" si="435"/>
        <v/>
      </c>
      <c r="DN303" s="251" t="str">
        <f>IF($B303="","",$AO303*ABS($AF303-DK303)/Air!$M$8)</f>
        <v/>
      </c>
      <c r="DO303" s="31" t="str">
        <f t="shared" si="436"/>
        <v/>
      </c>
      <c r="DP303" s="31" t="str">
        <f t="shared" si="437"/>
        <v/>
      </c>
      <c r="DQ303" s="32" t="str">
        <f>IF($B303="","",(($AF303-DK303)/ABS($AF303-DK303))*Air!$D$14*DP303/2*(($AF303-DK303)^2)*$AI303*$C303)</f>
        <v/>
      </c>
      <c r="DR303" s="32" t="str">
        <f>IF($B303="","",(-DK303/ABS(DK303))*Air!$D$14*DM303/8*(DK303^2)*$AM303*$C303)</f>
        <v/>
      </c>
      <c r="DS303" s="32" t="str">
        <f>IF($B303="","",$AK303*$C303*$E303*Air!$D$14*Air!$I$10)</f>
        <v/>
      </c>
      <c r="DT303" s="32" t="str">
        <f t="shared" si="483"/>
        <v/>
      </c>
      <c r="DU303" s="32" t="str">
        <f t="shared" si="438"/>
        <v/>
      </c>
      <c r="DV303" s="32" t="str">
        <f t="shared" si="484"/>
        <v/>
      </c>
      <c r="DW303" s="254" t="str">
        <f t="shared" si="439"/>
        <v/>
      </c>
      <c r="DX303" s="243"/>
      <c r="DY303" s="243"/>
      <c r="DZ303" s="32" t="str">
        <f t="shared" si="440"/>
        <v/>
      </c>
      <c r="EA303" s="243" t="str">
        <f t="shared" si="441"/>
        <v/>
      </c>
      <c r="EB303" s="243" t="str">
        <f>IF($B303="","",IF(DW303="out",-(EA303*$I303*(2*ABS(DZ303)/Air!$D$14)^0.5),(EA303*$I303*(2*ABS(DZ303)/Air!$C$14)^0.5)))</f>
        <v/>
      </c>
      <c r="EC303" s="32" t="str">
        <f t="shared" si="442"/>
        <v/>
      </c>
      <c r="ED303" s="217" t="str">
        <f t="shared" si="485"/>
        <v/>
      </c>
      <c r="EE303" s="31" t="str">
        <f t="shared" si="443"/>
        <v/>
      </c>
      <c r="EF303" s="251" t="str">
        <f>IF($B303="","",$AO303*ABS(EE303)/Air!$M$8)</f>
        <v/>
      </c>
      <c r="EG303" s="31" t="str">
        <f t="shared" si="444"/>
        <v/>
      </c>
      <c r="EH303" s="251" t="str">
        <f>IF($B303="","",$AO303*ABS($AF303-EE303)/Air!$M$8)</f>
        <v/>
      </c>
      <c r="EI303" s="31" t="str">
        <f t="shared" si="445"/>
        <v/>
      </c>
      <c r="EJ303" s="31" t="str">
        <f t="shared" si="446"/>
        <v/>
      </c>
      <c r="EK303" s="32" t="str">
        <f>IF($B303="","",(($AF303-EE303)/ABS($AF303-EE303))*Air!$D$14*EJ303/2*(($AF303-EE303)^2)*$AI303*$C303)</f>
        <v/>
      </c>
      <c r="EL303" s="32" t="str">
        <f>IF($B303="","",(-EE303/ABS(EE303))*Air!$D$14*EG303/8*(EE303^2)*$AM303*$C303)</f>
        <v/>
      </c>
      <c r="EM303" s="32" t="str">
        <f>IF($B303="","",$AK303*$C303*$E303*Air!$D$14*Air!$I$10)</f>
        <v/>
      </c>
      <c r="EN303" s="32" t="str">
        <f t="shared" si="486"/>
        <v/>
      </c>
      <c r="EO303" s="32" t="str">
        <f t="shared" si="447"/>
        <v/>
      </c>
      <c r="EP303" s="32" t="str">
        <f t="shared" si="487"/>
        <v/>
      </c>
      <c r="EQ303" s="254" t="str">
        <f t="shared" si="448"/>
        <v/>
      </c>
      <c r="ER303" s="243"/>
      <c r="ES303" s="243"/>
      <c r="ET303" s="32" t="str">
        <f t="shared" si="449"/>
        <v/>
      </c>
      <c r="EU303" s="243" t="str">
        <f t="shared" si="450"/>
        <v/>
      </c>
      <c r="EV303" s="243" t="str">
        <f>IF($B303="","",IF(EQ303="out",-(EU303*$I303*(2*ABS(ET303)/Air!$D$14)^0.5),(EU303*$I303*(2*ABS(ET303)/Air!$C$14)^0.5)))</f>
        <v/>
      </c>
      <c r="EW303" s="32" t="str">
        <f t="shared" si="451"/>
        <v/>
      </c>
      <c r="EX303" s="259" t="str">
        <f t="shared" si="488"/>
        <v/>
      </c>
    </row>
    <row r="304" spans="1:154" customFormat="1" x14ac:dyDescent="0.2">
      <c r="A304" s="61"/>
      <c r="B304" s="247"/>
      <c r="C304" s="247"/>
      <c r="D304" s="247"/>
      <c r="E304" s="247"/>
      <c r="F304" s="247"/>
      <c r="G304" s="239"/>
      <c r="H304" s="239"/>
      <c r="I304" s="239"/>
      <c r="J304" s="239"/>
      <c r="K304" s="239"/>
      <c r="L304" s="62"/>
      <c r="M304" s="247"/>
      <c r="N304" s="247"/>
      <c r="O304" s="63"/>
      <c r="P304" s="92" t="str">
        <f t="shared" si="452"/>
        <v/>
      </c>
      <c r="Q304" s="93" t="str">
        <f t="shared" si="405"/>
        <v/>
      </c>
      <c r="R304" s="99" t="str">
        <f t="shared" si="453"/>
        <v/>
      </c>
      <c r="S304" s="100" t="str">
        <f t="shared" si="454"/>
        <v/>
      </c>
      <c r="T304" s="95" t="str">
        <f t="shared" si="455"/>
        <v/>
      </c>
      <c r="U304" s="231"/>
      <c r="V304" s="124" t="str">
        <f t="shared" si="456"/>
        <v/>
      </c>
      <c r="W304" s="125" t="str">
        <f t="shared" si="400"/>
        <v/>
      </c>
      <c r="X304" s="126" t="str">
        <f t="shared" si="457"/>
        <v/>
      </c>
      <c r="Y304" s="126" t="str">
        <f>IF($B304="","",VLOOKUP(X304,Depth!$A$4:$B$1004,2,1))</f>
        <v/>
      </c>
      <c r="Z304" s="127" t="str">
        <f t="shared" si="401"/>
        <v/>
      </c>
      <c r="AA304" s="128" t="str">
        <f t="shared" si="402"/>
        <v/>
      </c>
      <c r="AB304" s="129" t="str">
        <f t="shared" si="458"/>
        <v/>
      </c>
      <c r="AC304" s="129" t="str">
        <f t="shared" si="403"/>
        <v/>
      </c>
      <c r="AD304" s="31" t="str">
        <f t="shared" si="459"/>
        <v/>
      </c>
      <c r="AE304" s="128" t="str">
        <f t="shared" si="460"/>
        <v/>
      </c>
      <c r="AF304" s="130" t="str">
        <f t="shared" si="461"/>
        <v/>
      </c>
      <c r="AG304" s="122" t="str">
        <f t="shared" si="462"/>
        <v/>
      </c>
      <c r="AH304" s="131" t="str">
        <f t="shared" si="404"/>
        <v/>
      </c>
      <c r="AI304" s="132" t="str">
        <f t="shared" si="463"/>
        <v/>
      </c>
      <c r="AJ304" s="128"/>
      <c r="AK304" s="159" t="str">
        <f t="shared" si="464"/>
        <v/>
      </c>
      <c r="AL304" s="128" t="str">
        <f t="shared" si="465"/>
        <v/>
      </c>
      <c r="AM304" s="128" t="str">
        <f t="shared" si="466"/>
        <v/>
      </c>
      <c r="AN304" s="128" t="str">
        <f t="shared" si="467"/>
        <v/>
      </c>
      <c r="AO304" s="128" t="str">
        <f t="shared" si="406"/>
        <v/>
      </c>
      <c r="AP304" s="160" t="str">
        <f t="shared" si="468"/>
        <v/>
      </c>
      <c r="AQ304" s="31"/>
      <c r="AR304" s="174" t="str">
        <f>IF($B304="","",Air!$C$17*((J304-K304)/10)^Air!$C$28)</f>
        <v/>
      </c>
      <c r="AS304" s="36" t="str">
        <f>IF($B304="","",IF(E$8=B304,E$7,Air!$C$14/2*AR304^2))</f>
        <v/>
      </c>
      <c r="AT304" s="32" t="str">
        <f t="shared" si="469"/>
        <v/>
      </c>
      <c r="AU304" s="32" t="str">
        <f t="shared" si="470"/>
        <v/>
      </c>
      <c r="AV304" s="32" t="str">
        <f>IF($B304="","",Air!$I$11-AU304*Air!$C$14*Air!$I$10-AS304)</f>
        <v/>
      </c>
      <c r="AW304" s="175" t="str">
        <f t="shared" si="471"/>
        <v/>
      </c>
      <c r="AX304" s="175" t="str">
        <f>IF($B304="","",AW304*Air!$C$14*Air!$I$10)</f>
        <v/>
      </c>
      <c r="AY304" s="176" t="str">
        <f>IF($B304="","",AW304*Air!$D$14*Air!$I$10)</f>
        <v/>
      </c>
      <c r="AZ304" s="62"/>
      <c r="BA304" s="250" t="str">
        <f t="shared" si="407"/>
        <v/>
      </c>
      <c r="BB304" s="128" t="str">
        <f t="shared" si="472"/>
        <v/>
      </c>
      <c r="BC304" s="31" t="str">
        <f t="shared" si="473"/>
        <v/>
      </c>
      <c r="BD304" s="251" t="str">
        <f>IF($B304="","",$AO304*ABS(BC304)/Air!$M$8)</f>
        <v/>
      </c>
      <c r="BE304" s="31" t="str">
        <f t="shared" si="408"/>
        <v/>
      </c>
      <c r="BF304" s="251" t="str">
        <f>IF($B304="","",$AO304*ABS($AF304-BC304)/Air!$M$8)</f>
        <v/>
      </c>
      <c r="BG304" s="31" t="str">
        <f t="shared" si="409"/>
        <v/>
      </c>
      <c r="BH304" s="252" t="str">
        <f t="shared" si="410"/>
        <v/>
      </c>
      <c r="BI304" s="32" t="str">
        <f>IF($B304="","",(($AF304-BC304)/ABS($AF304-BC304))*Air!$D$14*BH304/2*(($AF304-BC304)^2)*$AI304*$C304)</f>
        <v/>
      </c>
      <c r="BJ304" s="32" t="str">
        <f>IF($B304="","",(-BC304/ABS(BC304))*Air!$D$14*BE304/8*(BC304^2)*$AM304*$C304)</f>
        <v/>
      </c>
      <c r="BK304" s="32" t="str">
        <f>IF($B304="","",$AK304*$C304*$E304*Air!$D$14*Air!$I$10)</f>
        <v/>
      </c>
      <c r="BL304" s="32" t="str">
        <f t="shared" si="474"/>
        <v/>
      </c>
      <c r="BM304" s="32" t="str">
        <f t="shared" si="411"/>
        <v/>
      </c>
      <c r="BN304" s="32" t="str">
        <f t="shared" si="475"/>
        <v/>
      </c>
      <c r="BO304" s="254" t="str">
        <f t="shared" si="412"/>
        <v/>
      </c>
      <c r="BP304" s="243"/>
      <c r="BQ304" s="243"/>
      <c r="BR304" s="32" t="str">
        <f t="shared" si="413"/>
        <v/>
      </c>
      <c r="BS304" s="243" t="str">
        <f t="shared" si="414"/>
        <v/>
      </c>
      <c r="BT304" s="243" t="str">
        <f>IF($B304="","",IF(BO304="out",-(BS304*$I304*(2*ABS(BR304)/Air!$D$14)^0.5),(BS304*$I304*(2*ABS(BR304)/Air!$C$14)^0.5)))</f>
        <v/>
      </c>
      <c r="BU304" s="32" t="str">
        <f t="shared" si="415"/>
        <v/>
      </c>
      <c r="BV304" s="217" t="str">
        <f t="shared" si="476"/>
        <v/>
      </c>
      <c r="BW304" s="31" t="str">
        <f t="shared" si="416"/>
        <v/>
      </c>
      <c r="BX304" s="251" t="str">
        <f>IF($B304="","",$AO304*ABS(BW304)/Air!$M$8)</f>
        <v/>
      </c>
      <c r="BY304" s="31" t="str">
        <f t="shared" si="417"/>
        <v/>
      </c>
      <c r="BZ304" s="251" t="str">
        <f>IF($B304="","",$AO304*ABS($AF304-BW304)/Air!$M$8)</f>
        <v/>
      </c>
      <c r="CA304" s="31" t="str">
        <f t="shared" si="418"/>
        <v/>
      </c>
      <c r="CB304" s="31" t="str">
        <f t="shared" si="419"/>
        <v/>
      </c>
      <c r="CC304" s="32" t="str">
        <f>IF($B304="","",(($AF304-BW304)/ABS($AF304-BW304))*Air!$D$14*CB304/2*(($AF304-BW304)^2)*$AI304*$C304)</f>
        <v/>
      </c>
      <c r="CD304" s="32" t="str">
        <f>IF($B304="","",(-BW304/ABS(BW304))*Air!$D$14*BY304/8*(BW304^2)*$AM304*$C304)</f>
        <v/>
      </c>
      <c r="CE304" s="32" t="str">
        <f>IF($B304="","",$AK304*$C304*$E304*Air!$D$14*Air!$I$10)</f>
        <v/>
      </c>
      <c r="CF304" s="32" t="str">
        <f t="shared" si="477"/>
        <v/>
      </c>
      <c r="CG304" s="32" t="str">
        <f t="shared" si="420"/>
        <v/>
      </c>
      <c r="CH304" s="32" t="str">
        <f t="shared" si="478"/>
        <v/>
      </c>
      <c r="CI304" s="254" t="str">
        <f t="shared" si="421"/>
        <v/>
      </c>
      <c r="CJ304" s="243"/>
      <c r="CK304" s="243"/>
      <c r="CL304" s="32" t="str">
        <f t="shared" si="422"/>
        <v/>
      </c>
      <c r="CM304" s="243" t="str">
        <f t="shared" si="423"/>
        <v/>
      </c>
      <c r="CN304" s="243" t="str">
        <f>IF($B304="","",IF(CI304="out",-(CM304*$I304*(2*ABS(CL304)/Air!$D$14)^0.5),(CM304*$I304*(2*ABS(CL304)/Air!$C$14)^0.5)))</f>
        <v/>
      </c>
      <c r="CO304" s="32" t="str">
        <f t="shared" si="424"/>
        <v/>
      </c>
      <c r="CP304" s="217" t="str">
        <f t="shared" si="479"/>
        <v/>
      </c>
      <c r="CQ304" s="31" t="str">
        <f t="shared" si="425"/>
        <v/>
      </c>
      <c r="CR304" s="251" t="str">
        <f>IF($B304="","",$AO304*ABS(CQ304)/Air!$M$8)</f>
        <v/>
      </c>
      <c r="CS304" s="31" t="str">
        <f t="shared" si="426"/>
        <v/>
      </c>
      <c r="CT304" s="251" t="str">
        <f>IF($B304="","",$AO304*ABS($AF304-CQ304)/Air!$M$8)</f>
        <v/>
      </c>
      <c r="CU304" s="31" t="str">
        <f t="shared" si="427"/>
        <v/>
      </c>
      <c r="CV304" s="31" t="str">
        <f t="shared" si="428"/>
        <v/>
      </c>
      <c r="CW304" s="32" t="str">
        <f>IF($B304="","",(($AF304-CQ304)/ABS($AF304-CQ304))*Air!$D$14*CV304/2*(($AF304-CQ304)^2)*$AI304*$C304)</f>
        <v/>
      </c>
      <c r="CX304" s="32" t="str">
        <f>IF($B304="","",(-CQ304/ABS(CQ304))*Air!$D$14*CS304/8*(CQ304^2)*$AM304*$C304)</f>
        <v/>
      </c>
      <c r="CY304" s="32" t="str">
        <f>IF($B304="","",$AK304*$C304*$E304*Air!$D$14*Air!$I$10)</f>
        <v/>
      </c>
      <c r="CZ304" s="32" t="str">
        <f t="shared" si="480"/>
        <v/>
      </c>
      <c r="DA304" s="32" t="str">
        <f t="shared" si="429"/>
        <v/>
      </c>
      <c r="DB304" s="32" t="str">
        <f t="shared" si="481"/>
        <v/>
      </c>
      <c r="DC304" s="254" t="str">
        <f t="shared" si="430"/>
        <v/>
      </c>
      <c r="DD304" s="243"/>
      <c r="DE304" s="243"/>
      <c r="DF304" s="32" t="str">
        <f t="shared" si="431"/>
        <v/>
      </c>
      <c r="DG304" s="243" t="str">
        <f t="shared" si="432"/>
        <v/>
      </c>
      <c r="DH304" s="243" t="str">
        <f>IF($B304="","",IF(DC304="out",-(DG304*$I304*(2*ABS(DF304)/Air!$D$14)^0.5),(DG304*$I304*(2*ABS(DF304)/Air!$C$14)^0.5)))</f>
        <v/>
      </c>
      <c r="DI304" s="32" t="str">
        <f t="shared" si="433"/>
        <v/>
      </c>
      <c r="DJ304" s="217" t="str">
        <f t="shared" si="482"/>
        <v/>
      </c>
      <c r="DK304" s="31" t="str">
        <f t="shared" si="434"/>
        <v/>
      </c>
      <c r="DL304" s="251" t="str">
        <f>IF($B304="","",$AO304*ABS(DK304)/Air!$M$8)</f>
        <v/>
      </c>
      <c r="DM304" s="31" t="str">
        <f t="shared" si="435"/>
        <v/>
      </c>
      <c r="DN304" s="251" t="str">
        <f>IF($B304="","",$AO304*ABS($AF304-DK304)/Air!$M$8)</f>
        <v/>
      </c>
      <c r="DO304" s="31" t="str">
        <f t="shared" si="436"/>
        <v/>
      </c>
      <c r="DP304" s="31" t="str">
        <f t="shared" si="437"/>
        <v/>
      </c>
      <c r="DQ304" s="32" t="str">
        <f>IF($B304="","",(($AF304-DK304)/ABS($AF304-DK304))*Air!$D$14*DP304/2*(($AF304-DK304)^2)*$AI304*$C304)</f>
        <v/>
      </c>
      <c r="DR304" s="32" t="str">
        <f>IF($B304="","",(-DK304/ABS(DK304))*Air!$D$14*DM304/8*(DK304^2)*$AM304*$C304)</f>
        <v/>
      </c>
      <c r="DS304" s="32" t="str">
        <f>IF($B304="","",$AK304*$C304*$E304*Air!$D$14*Air!$I$10)</f>
        <v/>
      </c>
      <c r="DT304" s="32" t="str">
        <f t="shared" si="483"/>
        <v/>
      </c>
      <c r="DU304" s="32" t="str">
        <f t="shared" si="438"/>
        <v/>
      </c>
      <c r="DV304" s="32" t="str">
        <f t="shared" si="484"/>
        <v/>
      </c>
      <c r="DW304" s="254" t="str">
        <f t="shared" si="439"/>
        <v/>
      </c>
      <c r="DX304" s="243"/>
      <c r="DY304" s="243"/>
      <c r="DZ304" s="32" t="str">
        <f t="shared" si="440"/>
        <v/>
      </c>
      <c r="EA304" s="243" t="str">
        <f t="shared" si="441"/>
        <v/>
      </c>
      <c r="EB304" s="243" t="str">
        <f>IF($B304="","",IF(DW304="out",-(EA304*$I304*(2*ABS(DZ304)/Air!$D$14)^0.5),(EA304*$I304*(2*ABS(DZ304)/Air!$C$14)^0.5)))</f>
        <v/>
      </c>
      <c r="EC304" s="32" t="str">
        <f t="shared" si="442"/>
        <v/>
      </c>
      <c r="ED304" s="217" t="str">
        <f t="shared" si="485"/>
        <v/>
      </c>
      <c r="EE304" s="31" t="str">
        <f t="shared" si="443"/>
        <v/>
      </c>
      <c r="EF304" s="251" t="str">
        <f>IF($B304="","",$AO304*ABS(EE304)/Air!$M$8)</f>
        <v/>
      </c>
      <c r="EG304" s="31" t="str">
        <f t="shared" si="444"/>
        <v/>
      </c>
      <c r="EH304" s="251" t="str">
        <f>IF($B304="","",$AO304*ABS($AF304-EE304)/Air!$M$8)</f>
        <v/>
      </c>
      <c r="EI304" s="31" t="str">
        <f t="shared" si="445"/>
        <v/>
      </c>
      <c r="EJ304" s="31" t="str">
        <f t="shared" si="446"/>
        <v/>
      </c>
      <c r="EK304" s="32" t="str">
        <f>IF($B304="","",(($AF304-EE304)/ABS($AF304-EE304))*Air!$D$14*EJ304/2*(($AF304-EE304)^2)*$AI304*$C304)</f>
        <v/>
      </c>
      <c r="EL304" s="32" t="str">
        <f>IF($B304="","",(-EE304/ABS(EE304))*Air!$D$14*EG304/8*(EE304^2)*$AM304*$C304)</f>
        <v/>
      </c>
      <c r="EM304" s="32" t="str">
        <f>IF($B304="","",$AK304*$C304*$E304*Air!$D$14*Air!$I$10)</f>
        <v/>
      </c>
      <c r="EN304" s="32" t="str">
        <f t="shared" si="486"/>
        <v/>
      </c>
      <c r="EO304" s="32" t="str">
        <f t="shared" si="447"/>
        <v/>
      </c>
      <c r="EP304" s="32" t="str">
        <f t="shared" si="487"/>
        <v/>
      </c>
      <c r="EQ304" s="254" t="str">
        <f t="shared" si="448"/>
        <v/>
      </c>
      <c r="ER304" s="243"/>
      <c r="ES304" s="243"/>
      <c r="ET304" s="32" t="str">
        <f t="shared" si="449"/>
        <v/>
      </c>
      <c r="EU304" s="243" t="str">
        <f t="shared" si="450"/>
        <v/>
      </c>
      <c r="EV304" s="243" t="str">
        <f>IF($B304="","",IF(EQ304="out",-(EU304*$I304*(2*ABS(ET304)/Air!$D$14)^0.5),(EU304*$I304*(2*ABS(ET304)/Air!$C$14)^0.5)))</f>
        <v/>
      </c>
      <c r="EW304" s="32" t="str">
        <f t="shared" si="451"/>
        <v/>
      </c>
      <c r="EX304" s="259" t="str">
        <f t="shared" si="488"/>
        <v/>
      </c>
    </row>
    <row r="305" spans="1:154" customFormat="1" x14ac:dyDescent="0.2">
      <c r="A305" s="61"/>
      <c r="B305" s="247"/>
      <c r="C305" s="247"/>
      <c r="D305" s="247"/>
      <c r="E305" s="247"/>
      <c r="F305" s="247"/>
      <c r="G305" s="239"/>
      <c r="H305" s="239"/>
      <c r="I305" s="239"/>
      <c r="J305" s="239"/>
      <c r="K305" s="239"/>
      <c r="L305" s="62"/>
      <c r="M305" s="247"/>
      <c r="N305" s="247"/>
      <c r="O305" s="63"/>
      <c r="P305" s="92" t="str">
        <f t="shared" si="452"/>
        <v/>
      </c>
      <c r="Q305" s="93" t="str">
        <f t="shared" si="405"/>
        <v/>
      </c>
      <c r="R305" s="99" t="str">
        <f t="shared" si="453"/>
        <v/>
      </c>
      <c r="S305" s="100" t="str">
        <f t="shared" si="454"/>
        <v/>
      </c>
      <c r="T305" s="95" t="str">
        <f t="shared" si="455"/>
        <v/>
      </c>
      <c r="U305" s="231"/>
      <c r="V305" s="124" t="str">
        <f t="shared" si="456"/>
        <v/>
      </c>
      <c r="W305" s="125" t="str">
        <f t="shared" si="400"/>
        <v/>
      </c>
      <c r="X305" s="126" t="str">
        <f t="shared" si="457"/>
        <v/>
      </c>
      <c r="Y305" s="126" t="str">
        <f>IF($B305="","",VLOOKUP(X305,Depth!$A$4:$B$1004,2,1))</f>
        <v/>
      </c>
      <c r="Z305" s="127" t="str">
        <f t="shared" si="401"/>
        <v/>
      </c>
      <c r="AA305" s="128" t="str">
        <f t="shared" si="402"/>
        <v/>
      </c>
      <c r="AB305" s="129" t="str">
        <f t="shared" si="458"/>
        <v/>
      </c>
      <c r="AC305" s="129" t="str">
        <f t="shared" si="403"/>
        <v/>
      </c>
      <c r="AD305" s="31" t="str">
        <f t="shared" si="459"/>
        <v/>
      </c>
      <c r="AE305" s="128" t="str">
        <f t="shared" si="460"/>
        <v/>
      </c>
      <c r="AF305" s="130" t="str">
        <f t="shared" si="461"/>
        <v/>
      </c>
      <c r="AG305" s="122" t="str">
        <f t="shared" si="462"/>
        <v/>
      </c>
      <c r="AH305" s="131" t="str">
        <f t="shared" si="404"/>
        <v/>
      </c>
      <c r="AI305" s="132" t="str">
        <f t="shared" si="463"/>
        <v/>
      </c>
      <c r="AJ305" s="128"/>
      <c r="AK305" s="159" t="str">
        <f t="shared" si="464"/>
        <v/>
      </c>
      <c r="AL305" s="128" t="str">
        <f t="shared" si="465"/>
        <v/>
      </c>
      <c r="AM305" s="128" t="str">
        <f t="shared" si="466"/>
        <v/>
      </c>
      <c r="AN305" s="128" t="str">
        <f t="shared" si="467"/>
        <v/>
      </c>
      <c r="AO305" s="128" t="str">
        <f t="shared" si="406"/>
        <v/>
      </c>
      <c r="AP305" s="160" t="str">
        <f t="shared" si="468"/>
        <v/>
      </c>
      <c r="AQ305" s="31"/>
      <c r="AR305" s="174" t="str">
        <f>IF($B305="","",Air!$C$17*((J305-K305)/10)^Air!$C$28)</f>
        <v/>
      </c>
      <c r="AS305" s="36" t="str">
        <f>IF($B305="","",IF(E$8=B305,E$7,Air!$C$14/2*AR305^2))</f>
        <v/>
      </c>
      <c r="AT305" s="32" t="str">
        <f t="shared" si="469"/>
        <v/>
      </c>
      <c r="AU305" s="32" t="str">
        <f t="shared" si="470"/>
        <v/>
      </c>
      <c r="AV305" s="32" t="str">
        <f>IF($B305="","",Air!$I$11-AU305*Air!$C$14*Air!$I$10-AS305)</f>
        <v/>
      </c>
      <c r="AW305" s="175" t="str">
        <f t="shared" si="471"/>
        <v/>
      </c>
      <c r="AX305" s="175" t="str">
        <f>IF($B305="","",AW305*Air!$C$14*Air!$I$10)</f>
        <v/>
      </c>
      <c r="AY305" s="176" t="str">
        <f>IF($B305="","",AW305*Air!$D$14*Air!$I$10)</f>
        <v/>
      </c>
      <c r="AZ305" s="62"/>
      <c r="BA305" s="250" t="str">
        <f t="shared" si="407"/>
        <v/>
      </c>
      <c r="BB305" s="128" t="str">
        <f t="shared" si="472"/>
        <v/>
      </c>
      <c r="BC305" s="31" t="str">
        <f t="shared" si="473"/>
        <v/>
      </c>
      <c r="BD305" s="251" t="str">
        <f>IF($B305="","",$AO305*ABS(BC305)/Air!$M$8)</f>
        <v/>
      </c>
      <c r="BE305" s="31" t="str">
        <f t="shared" si="408"/>
        <v/>
      </c>
      <c r="BF305" s="251" t="str">
        <f>IF($B305="","",$AO305*ABS($AF305-BC305)/Air!$M$8)</f>
        <v/>
      </c>
      <c r="BG305" s="31" t="str">
        <f t="shared" si="409"/>
        <v/>
      </c>
      <c r="BH305" s="252" t="str">
        <f t="shared" si="410"/>
        <v/>
      </c>
      <c r="BI305" s="32" t="str">
        <f>IF($B305="","",(($AF305-BC305)/ABS($AF305-BC305))*Air!$D$14*BH305/2*(($AF305-BC305)^2)*$AI305*$C305)</f>
        <v/>
      </c>
      <c r="BJ305" s="32" t="str">
        <f>IF($B305="","",(-BC305/ABS(BC305))*Air!$D$14*BE305/8*(BC305^2)*$AM305*$C305)</f>
        <v/>
      </c>
      <c r="BK305" s="32" t="str">
        <f>IF($B305="","",$AK305*$C305*$E305*Air!$D$14*Air!$I$10)</f>
        <v/>
      </c>
      <c r="BL305" s="32" t="str">
        <f t="shared" si="474"/>
        <v/>
      </c>
      <c r="BM305" s="32" t="str">
        <f t="shared" si="411"/>
        <v/>
      </c>
      <c r="BN305" s="32" t="str">
        <f t="shared" si="475"/>
        <v/>
      </c>
      <c r="BO305" s="254" t="str">
        <f t="shared" si="412"/>
        <v/>
      </c>
      <c r="BP305" s="243"/>
      <c r="BQ305" s="243"/>
      <c r="BR305" s="32" t="str">
        <f t="shared" si="413"/>
        <v/>
      </c>
      <c r="BS305" s="243" t="str">
        <f t="shared" si="414"/>
        <v/>
      </c>
      <c r="BT305" s="243" t="str">
        <f>IF($B305="","",IF(BO305="out",-(BS305*$I305*(2*ABS(BR305)/Air!$D$14)^0.5),(BS305*$I305*(2*ABS(BR305)/Air!$C$14)^0.5)))</f>
        <v/>
      </c>
      <c r="BU305" s="32" t="str">
        <f t="shared" si="415"/>
        <v/>
      </c>
      <c r="BV305" s="217" t="str">
        <f t="shared" si="476"/>
        <v/>
      </c>
      <c r="BW305" s="31" t="str">
        <f t="shared" si="416"/>
        <v/>
      </c>
      <c r="BX305" s="251" t="str">
        <f>IF($B305="","",$AO305*ABS(BW305)/Air!$M$8)</f>
        <v/>
      </c>
      <c r="BY305" s="31" t="str">
        <f t="shared" si="417"/>
        <v/>
      </c>
      <c r="BZ305" s="251" t="str">
        <f>IF($B305="","",$AO305*ABS($AF305-BW305)/Air!$M$8)</f>
        <v/>
      </c>
      <c r="CA305" s="31" t="str">
        <f t="shared" si="418"/>
        <v/>
      </c>
      <c r="CB305" s="31" t="str">
        <f t="shared" si="419"/>
        <v/>
      </c>
      <c r="CC305" s="32" t="str">
        <f>IF($B305="","",(($AF305-BW305)/ABS($AF305-BW305))*Air!$D$14*CB305/2*(($AF305-BW305)^2)*$AI305*$C305)</f>
        <v/>
      </c>
      <c r="CD305" s="32" t="str">
        <f>IF($B305="","",(-BW305/ABS(BW305))*Air!$D$14*BY305/8*(BW305^2)*$AM305*$C305)</f>
        <v/>
      </c>
      <c r="CE305" s="32" t="str">
        <f>IF($B305="","",$AK305*$C305*$E305*Air!$D$14*Air!$I$10)</f>
        <v/>
      </c>
      <c r="CF305" s="32" t="str">
        <f t="shared" si="477"/>
        <v/>
      </c>
      <c r="CG305" s="32" t="str">
        <f t="shared" si="420"/>
        <v/>
      </c>
      <c r="CH305" s="32" t="str">
        <f t="shared" si="478"/>
        <v/>
      </c>
      <c r="CI305" s="254" t="str">
        <f t="shared" si="421"/>
        <v/>
      </c>
      <c r="CJ305" s="243"/>
      <c r="CK305" s="243"/>
      <c r="CL305" s="32" t="str">
        <f t="shared" si="422"/>
        <v/>
      </c>
      <c r="CM305" s="243" t="str">
        <f t="shared" si="423"/>
        <v/>
      </c>
      <c r="CN305" s="243" t="str">
        <f>IF($B305="","",IF(CI305="out",-(CM305*$I305*(2*ABS(CL305)/Air!$D$14)^0.5),(CM305*$I305*(2*ABS(CL305)/Air!$C$14)^0.5)))</f>
        <v/>
      </c>
      <c r="CO305" s="32" t="str">
        <f t="shared" si="424"/>
        <v/>
      </c>
      <c r="CP305" s="217" t="str">
        <f t="shared" si="479"/>
        <v/>
      </c>
      <c r="CQ305" s="31" t="str">
        <f t="shared" si="425"/>
        <v/>
      </c>
      <c r="CR305" s="251" t="str">
        <f>IF($B305="","",$AO305*ABS(CQ305)/Air!$M$8)</f>
        <v/>
      </c>
      <c r="CS305" s="31" t="str">
        <f t="shared" si="426"/>
        <v/>
      </c>
      <c r="CT305" s="251" t="str">
        <f>IF($B305="","",$AO305*ABS($AF305-CQ305)/Air!$M$8)</f>
        <v/>
      </c>
      <c r="CU305" s="31" t="str">
        <f t="shared" si="427"/>
        <v/>
      </c>
      <c r="CV305" s="31" t="str">
        <f t="shared" si="428"/>
        <v/>
      </c>
      <c r="CW305" s="32" t="str">
        <f>IF($B305="","",(($AF305-CQ305)/ABS($AF305-CQ305))*Air!$D$14*CV305/2*(($AF305-CQ305)^2)*$AI305*$C305)</f>
        <v/>
      </c>
      <c r="CX305" s="32" t="str">
        <f>IF($B305="","",(-CQ305/ABS(CQ305))*Air!$D$14*CS305/8*(CQ305^2)*$AM305*$C305)</f>
        <v/>
      </c>
      <c r="CY305" s="32" t="str">
        <f>IF($B305="","",$AK305*$C305*$E305*Air!$D$14*Air!$I$10)</f>
        <v/>
      </c>
      <c r="CZ305" s="32" t="str">
        <f t="shared" si="480"/>
        <v/>
      </c>
      <c r="DA305" s="32" t="str">
        <f t="shared" si="429"/>
        <v/>
      </c>
      <c r="DB305" s="32" t="str">
        <f t="shared" si="481"/>
        <v/>
      </c>
      <c r="DC305" s="254" t="str">
        <f t="shared" si="430"/>
        <v/>
      </c>
      <c r="DD305" s="243"/>
      <c r="DE305" s="243"/>
      <c r="DF305" s="32" t="str">
        <f t="shared" si="431"/>
        <v/>
      </c>
      <c r="DG305" s="243" t="str">
        <f t="shared" si="432"/>
        <v/>
      </c>
      <c r="DH305" s="243" t="str">
        <f>IF($B305="","",IF(DC305="out",-(DG305*$I305*(2*ABS(DF305)/Air!$D$14)^0.5),(DG305*$I305*(2*ABS(DF305)/Air!$C$14)^0.5)))</f>
        <v/>
      </c>
      <c r="DI305" s="32" t="str">
        <f t="shared" si="433"/>
        <v/>
      </c>
      <c r="DJ305" s="217" t="str">
        <f t="shared" si="482"/>
        <v/>
      </c>
      <c r="DK305" s="31" t="str">
        <f t="shared" si="434"/>
        <v/>
      </c>
      <c r="DL305" s="251" t="str">
        <f>IF($B305="","",$AO305*ABS(DK305)/Air!$M$8)</f>
        <v/>
      </c>
      <c r="DM305" s="31" t="str">
        <f t="shared" si="435"/>
        <v/>
      </c>
      <c r="DN305" s="251" t="str">
        <f>IF($B305="","",$AO305*ABS($AF305-DK305)/Air!$M$8)</f>
        <v/>
      </c>
      <c r="DO305" s="31" t="str">
        <f t="shared" si="436"/>
        <v/>
      </c>
      <c r="DP305" s="31" t="str">
        <f t="shared" si="437"/>
        <v/>
      </c>
      <c r="DQ305" s="32" t="str">
        <f>IF($B305="","",(($AF305-DK305)/ABS($AF305-DK305))*Air!$D$14*DP305/2*(($AF305-DK305)^2)*$AI305*$C305)</f>
        <v/>
      </c>
      <c r="DR305" s="32" t="str">
        <f>IF($B305="","",(-DK305/ABS(DK305))*Air!$D$14*DM305/8*(DK305^2)*$AM305*$C305)</f>
        <v/>
      </c>
      <c r="DS305" s="32" t="str">
        <f>IF($B305="","",$AK305*$C305*$E305*Air!$D$14*Air!$I$10)</f>
        <v/>
      </c>
      <c r="DT305" s="32" t="str">
        <f t="shared" si="483"/>
        <v/>
      </c>
      <c r="DU305" s="32" t="str">
        <f t="shared" si="438"/>
        <v/>
      </c>
      <c r="DV305" s="32" t="str">
        <f t="shared" si="484"/>
        <v/>
      </c>
      <c r="DW305" s="254" t="str">
        <f t="shared" si="439"/>
        <v/>
      </c>
      <c r="DX305" s="243"/>
      <c r="DY305" s="243"/>
      <c r="DZ305" s="32" t="str">
        <f t="shared" si="440"/>
        <v/>
      </c>
      <c r="EA305" s="243" t="str">
        <f t="shared" si="441"/>
        <v/>
      </c>
      <c r="EB305" s="243" t="str">
        <f>IF($B305="","",IF(DW305="out",-(EA305*$I305*(2*ABS(DZ305)/Air!$D$14)^0.5),(EA305*$I305*(2*ABS(DZ305)/Air!$C$14)^0.5)))</f>
        <v/>
      </c>
      <c r="EC305" s="32" t="str">
        <f t="shared" si="442"/>
        <v/>
      </c>
      <c r="ED305" s="217" t="str">
        <f t="shared" si="485"/>
        <v/>
      </c>
      <c r="EE305" s="31" t="str">
        <f t="shared" si="443"/>
        <v/>
      </c>
      <c r="EF305" s="251" t="str">
        <f>IF($B305="","",$AO305*ABS(EE305)/Air!$M$8)</f>
        <v/>
      </c>
      <c r="EG305" s="31" t="str">
        <f t="shared" si="444"/>
        <v/>
      </c>
      <c r="EH305" s="251" t="str">
        <f>IF($B305="","",$AO305*ABS($AF305-EE305)/Air!$M$8)</f>
        <v/>
      </c>
      <c r="EI305" s="31" t="str">
        <f t="shared" si="445"/>
        <v/>
      </c>
      <c r="EJ305" s="31" t="str">
        <f t="shared" si="446"/>
        <v/>
      </c>
      <c r="EK305" s="32" t="str">
        <f>IF($B305="","",(($AF305-EE305)/ABS($AF305-EE305))*Air!$D$14*EJ305/2*(($AF305-EE305)^2)*$AI305*$C305)</f>
        <v/>
      </c>
      <c r="EL305" s="32" t="str">
        <f>IF($B305="","",(-EE305/ABS(EE305))*Air!$D$14*EG305/8*(EE305^2)*$AM305*$C305)</f>
        <v/>
      </c>
      <c r="EM305" s="32" t="str">
        <f>IF($B305="","",$AK305*$C305*$E305*Air!$D$14*Air!$I$10)</f>
        <v/>
      </c>
      <c r="EN305" s="32" t="str">
        <f t="shared" si="486"/>
        <v/>
      </c>
      <c r="EO305" s="32" t="str">
        <f t="shared" si="447"/>
        <v/>
      </c>
      <c r="EP305" s="32" t="str">
        <f t="shared" si="487"/>
        <v/>
      </c>
      <c r="EQ305" s="254" t="str">
        <f t="shared" si="448"/>
        <v/>
      </c>
      <c r="ER305" s="243"/>
      <c r="ES305" s="243"/>
      <c r="ET305" s="32" t="str">
        <f t="shared" si="449"/>
        <v/>
      </c>
      <c r="EU305" s="243" t="str">
        <f t="shared" si="450"/>
        <v/>
      </c>
      <c r="EV305" s="243" t="str">
        <f>IF($B305="","",IF(EQ305="out",-(EU305*$I305*(2*ABS(ET305)/Air!$D$14)^0.5),(EU305*$I305*(2*ABS(ET305)/Air!$C$14)^0.5)))</f>
        <v/>
      </c>
      <c r="EW305" s="32" t="str">
        <f t="shared" si="451"/>
        <v/>
      </c>
      <c r="EX305" s="259" t="str">
        <f t="shared" si="488"/>
        <v/>
      </c>
    </row>
    <row r="306" spans="1:154" customFormat="1" x14ac:dyDescent="0.2">
      <c r="A306" s="61"/>
      <c r="B306" s="247"/>
      <c r="C306" s="247"/>
      <c r="D306" s="247"/>
      <c r="E306" s="247"/>
      <c r="F306" s="247"/>
      <c r="G306" s="239"/>
      <c r="H306" s="239"/>
      <c r="I306" s="239"/>
      <c r="J306" s="239"/>
      <c r="K306" s="239"/>
      <c r="L306" s="62"/>
      <c r="M306" s="247"/>
      <c r="N306" s="247"/>
      <c r="O306" s="63"/>
      <c r="P306" s="92" t="str">
        <f t="shared" si="452"/>
        <v/>
      </c>
      <c r="Q306" s="93" t="str">
        <f t="shared" si="405"/>
        <v/>
      </c>
      <c r="R306" s="99" t="str">
        <f t="shared" si="453"/>
        <v/>
      </c>
      <c r="S306" s="100" t="str">
        <f t="shared" si="454"/>
        <v/>
      </c>
      <c r="T306" s="95" t="str">
        <f t="shared" si="455"/>
        <v/>
      </c>
      <c r="U306" s="231"/>
      <c r="V306" s="124" t="str">
        <f t="shared" si="456"/>
        <v/>
      </c>
      <c r="W306" s="125" t="str">
        <f t="shared" si="400"/>
        <v/>
      </c>
      <c r="X306" s="126" t="str">
        <f t="shared" si="457"/>
        <v/>
      </c>
      <c r="Y306" s="126" t="str">
        <f>IF($B306="","",VLOOKUP(X306,Depth!$A$4:$B$1004,2,1))</f>
        <v/>
      </c>
      <c r="Z306" s="127" t="str">
        <f t="shared" si="401"/>
        <v/>
      </c>
      <c r="AA306" s="128" t="str">
        <f t="shared" si="402"/>
        <v/>
      </c>
      <c r="AB306" s="129" t="str">
        <f t="shared" si="458"/>
        <v/>
      </c>
      <c r="AC306" s="129" t="str">
        <f t="shared" si="403"/>
        <v/>
      </c>
      <c r="AD306" s="31" t="str">
        <f t="shared" si="459"/>
        <v/>
      </c>
      <c r="AE306" s="128" t="str">
        <f t="shared" si="460"/>
        <v/>
      </c>
      <c r="AF306" s="130" t="str">
        <f t="shared" si="461"/>
        <v/>
      </c>
      <c r="AG306" s="122" t="str">
        <f t="shared" si="462"/>
        <v/>
      </c>
      <c r="AH306" s="131" t="str">
        <f t="shared" si="404"/>
        <v/>
      </c>
      <c r="AI306" s="132" t="str">
        <f t="shared" si="463"/>
        <v/>
      </c>
      <c r="AJ306" s="128"/>
      <c r="AK306" s="159" t="str">
        <f t="shared" si="464"/>
        <v/>
      </c>
      <c r="AL306" s="128" t="str">
        <f t="shared" si="465"/>
        <v/>
      </c>
      <c r="AM306" s="128" t="str">
        <f t="shared" si="466"/>
        <v/>
      </c>
      <c r="AN306" s="128" t="str">
        <f t="shared" si="467"/>
        <v/>
      </c>
      <c r="AO306" s="128" t="str">
        <f t="shared" si="406"/>
        <v/>
      </c>
      <c r="AP306" s="160" t="str">
        <f t="shared" si="468"/>
        <v/>
      </c>
      <c r="AQ306" s="31"/>
      <c r="AR306" s="174" t="str">
        <f>IF($B306="","",Air!$C$17*((J306-K306)/10)^Air!$C$28)</f>
        <v/>
      </c>
      <c r="AS306" s="36" t="str">
        <f>IF($B306="","",IF(E$8=B306,E$7,Air!$C$14/2*AR306^2))</f>
        <v/>
      </c>
      <c r="AT306" s="32" t="str">
        <f t="shared" si="469"/>
        <v/>
      </c>
      <c r="AU306" s="32" t="str">
        <f t="shared" si="470"/>
        <v/>
      </c>
      <c r="AV306" s="32" t="str">
        <f>IF($B306="","",Air!$I$11-AU306*Air!$C$14*Air!$I$10-AS306)</f>
        <v/>
      </c>
      <c r="AW306" s="175" t="str">
        <f t="shared" si="471"/>
        <v/>
      </c>
      <c r="AX306" s="175" t="str">
        <f>IF($B306="","",AW306*Air!$C$14*Air!$I$10)</f>
        <v/>
      </c>
      <c r="AY306" s="176" t="str">
        <f>IF($B306="","",AW306*Air!$D$14*Air!$I$10)</f>
        <v/>
      </c>
      <c r="AZ306" s="62"/>
      <c r="BA306" s="250" t="str">
        <f t="shared" si="407"/>
        <v/>
      </c>
      <c r="BB306" s="128" t="str">
        <f t="shared" si="472"/>
        <v/>
      </c>
      <c r="BC306" s="31" t="str">
        <f t="shared" si="473"/>
        <v/>
      </c>
      <c r="BD306" s="251" t="str">
        <f>IF($B306="","",$AO306*ABS(BC306)/Air!$M$8)</f>
        <v/>
      </c>
      <c r="BE306" s="31" t="str">
        <f t="shared" si="408"/>
        <v/>
      </c>
      <c r="BF306" s="251" t="str">
        <f>IF($B306="","",$AO306*ABS($AF306-BC306)/Air!$M$8)</f>
        <v/>
      </c>
      <c r="BG306" s="31" t="str">
        <f t="shared" si="409"/>
        <v/>
      </c>
      <c r="BH306" s="252" t="str">
        <f t="shared" si="410"/>
        <v/>
      </c>
      <c r="BI306" s="32" t="str">
        <f>IF($B306="","",(($AF306-BC306)/ABS($AF306-BC306))*Air!$D$14*BH306/2*(($AF306-BC306)^2)*$AI306*$C306)</f>
        <v/>
      </c>
      <c r="BJ306" s="32" t="str">
        <f>IF($B306="","",(-BC306/ABS(BC306))*Air!$D$14*BE306/8*(BC306^2)*$AM306*$C306)</f>
        <v/>
      </c>
      <c r="BK306" s="32" t="str">
        <f>IF($B306="","",$AK306*$C306*$E306*Air!$D$14*Air!$I$10)</f>
        <v/>
      </c>
      <c r="BL306" s="32" t="str">
        <f t="shared" si="474"/>
        <v/>
      </c>
      <c r="BM306" s="32" t="str">
        <f t="shared" si="411"/>
        <v/>
      </c>
      <c r="BN306" s="32" t="str">
        <f t="shared" si="475"/>
        <v/>
      </c>
      <c r="BO306" s="254" t="str">
        <f t="shared" si="412"/>
        <v/>
      </c>
      <c r="BP306" s="243"/>
      <c r="BQ306" s="243"/>
      <c r="BR306" s="32" t="str">
        <f t="shared" si="413"/>
        <v/>
      </c>
      <c r="BS306" s="243" t="str">
        <f t="shared" si="414"/>
        <v/>
      </c>
      <c r="BT306" s="243" t="str">
        <f>IF($B306="","",IF(BO306="out",-(BS306*$I306*(2*ABS(BR306)/Air!$D$14)^0.5),(BS306*$I306*(2*ABS(BR306)/Air!$C$14)^0.5)))</f>
        <v/>
      </c>
      <c r="BU306" s="32" t="str">
        <f t="shared" si="415"/>
        <v/>
      </c>
      <c r="BV306" s="217" t="str">
        <f t="shared" si="476"/>
        <v/>
      </c>
      <c r="BW306" s="31" t="str">
        <f t="shared" si="416"/>
        <v/>
      </c>
      <c r="BX306" s="251" t="str">
        <f>IF($B306="","",$AO306*ABS(BW306)/Air!$M$8)</f>
        <v/>
      </c>
      <c r="BY306" s="31" t="str">
        <f t="shared" si="417"/>
        <v/>
      </c>
      <c r="BZ306" s="251" t="str">
        <f>IF($B306="","",$AO306*ABS($AF306-BW306)/Air!$M$8)</f>
        <v/>
      </c>
      <c r="CA306" s="31" t="str">
        <f t="shared" si="418"/>
        <v/>
      </c>
      <c r="CB306" s="31" t="str">
        <f t="shared" si="419"/>
        <v/>
      </c>
      <c r="CC306" s="32" t="str">
        <f>IF($B306="","",(($AF306-BW306)/ABS($AF306-BW306))*Air!$D$14*CB306/2*(($AF306-BW306)^2)*$AI306*$C306)</f>
        <v/>
      </c>
      <c r="CD306" s="32" t="str">
        <f>IF($B306="","",(-BW306/ABS(BW306))*Air!$D$14*BY306/8*(BW306^2)*$AM306*$C306)</f>
        <v/>
      </c>
      <c r="CE306" s="32" t="str">
        <f>IF($B306="","",$AK306*$C306*$E306*Air!$D$14*Air!$I$10)</f>
        <v/>
      </c>
      <c r="CF306" s="32" t="str">
        <f t="shared" si="477"/>
        <v/>
      </c>
      <c r="CG306" s="32" t="str">
        <f t="shared" si="420"/>
        <v/>
      </c>
      <c r="CH306" s="32" t="str">
        <f t="shared" si="478"/>
        <v/>
      </c>
      <c r="CI306" s="254" t="str">
        <f t="shared" si="421"/>
        <v/>
      </c>
      <c r="CJ306" s="243"/>
      <c r="CK306" s="243"/>
      <c r="CL306" s="32" t="str">
        <f t="shared" si="422"/>
        <v/>
      </c>
      <c r="CM306" s="243" t="str">
        <f t="shared" si="423"/>
        <v/>
      </c>
      <c r="CN306" s="243" t="str">
        <f>IF($B306="","",IF(CI306="out",-(CM306*$I306*(2*ABS(CL306)/Air!$D$14)^0.5),(CM306*$I306*(2*ABS(CL306)/Air!$C$14)^0.5)))</f>
        <v/>
      </c>
      <c r="CO306" s="32" t="str">
        <f t="shared" si="424"/>
        <v/>
      </c>
      <c r="CP306" s="217" t="str">
        <f t="shared" si="479"/>
        <v/>
      </c>
      <c r="CQ306" s="31" t="str">
        <f t="shared" si="425"/>
        <v/>
      </c>
      <c r="CR306" s="251" t="str">
        <f>IF($B306="","",$AO306*ABS(CQ306)/Air!$M$8)</f>
        <v/>
      </c>
      <c r="CS306" s="31" t="str">
        <f t="shared" si="426"/>
        <v/>
      </c>
      <c r="CT306" s="251" t="str">
        <f>IF($B306="","",$AO306*ABS($AF306-CQ306)/Air!$M$8)</f>
        <v/>
      </c>
      <c r="CU306" s="31" t="str">
        <f t="shared" si="427"/>
        <v/>
      </c>
      <c r="CV306" s="31" t="str">
        <f t="shared" si="428"/>
        <v/>
      </c>
      <c r="CW306" s="32" t="str">
        <f>IF($B306="","",(($AF306-CQ306)/ABS($AF306-CQ306))*Air!$D$14*CV306/2*(($AF306-CQ306)^2)*$AI306*$C306)</f>
        <v/>
      </c>
      <c r="CX306" s="32" t="str">
        <f>IF($B306="","",(-CQ306/ABS(CQ306))*Air!$D$14*CS306/8*(CQ306^2)*$AM306*$C306)</f>
        <v/>
      </c>
      <c r="CY306" s="32" t="str">
        <f>IF($B306="","",$AK306*$C306*$E306*Air!$D$14*Air!$I$10)</f>
        <v/>
      </c>
      <c r="CZ306" s="32" t="str">
        <f t="shared" si="480"/>
        <v/>
      </c>
      <c r="DA306" s="32" t="str">
        <f t="shared" si="429"/>
        <v/>
      </c>
      <c r="DB306" s="32" t="str">
        <f t="shared" si="481"/>
        <v/>
      </c>
      <c r="DC306" s="254" t="str">
        <f t="shared" si="430"/>
        <v/>
      </c>
      <c r="DD306" s="243"/>
      <c r="DE306" s="243"/>
      <c r="DF306" s="32" t="str">
        <f t="shared" si="431"/>
        <v/>
      </c>
      <c r="DG306" s="243" t="str">
        <f t="shared" si="432"/>
        <v/>
      </c>
      <c r="DH306" s="243" t="str">
        <f>IF($B306="","",IF(DC306="out",-(DG306*$I306*(2*ABS(DF306)/Air!$D$14)^0.5),(DG306*$I306*(2*ABS(DF306)/Air!$C$14)^0.5)))</f>
        <v/>
      </c>
      <c r="DI306" s="32" t="str">
        <f t="shared" si="433"/>
        <v/>
      </c>
      <c r="DJ306" s="217" t="str">
        <f t="shared" si="482"/>
        <v/>
      </c>
      <c r="DK306" s="31" t="str">
        <f t="shared" si="434"/>
        <v/>
      </c>
      <c r="DL306" s="251" t="str">
        <f>IF($B306="","",$AO306*ABS(DK306)/Air!$M$8)</f>
        <v/>
      </c>
      <c r="DM306" s="31" t="str">
        <f t="shared" si="435"/>
        <v/>
      </c>
      <c r="DN306" s="251" t="str">
        <f>IF($B306="","",$AO306*ABS($AF306-DK306)/Air!$M$8)</f>
        <v/>
      </c>
      <c r="DO306" s="31" t="str">
        <f t="shared" si="436"/>
        <v/>
      </c>
      <c r="DP306" s="31" t="str">
        <f t="shared" si="437"/>
        <v/>
      </c>
      <c r="DQ306" s="32" t="str">
        <f>IF($B306="","",(($AF306-DK306)/ABS($AF306-DK306))*Air!$D$14*DP306/2*(($AF306-DK306)^2)*$AI306*$C306)</f>
        <v/>
      </c>
      <c r="DR306" s="32" t="str">
        <f>IF($B306="","",(-DK306/ABS(DK306))*Air!$D$14*DM306/8*(DK306^2)*$AM306*$C306)</f>
        <v/>
      </c>
      <c r="DS306" s="32" t="str">
        <f>IF($B306="","",$AK306*$C306*$E306*Air!$D$14*Air!$I$10)</f>
        <v/>
      </c>
      <c r="DT306" s="32" t="str">
        <f t="shared" si="483"/>
        <v/>
      </c>
      <c r="DU306" s="32" t="str">
        <f t="shared" si="438"/>
        <v/>
      </c>
      <c r="DV306" s="32" t="str">
        <f t="shared" si="484"/>
        <v/>
      </c>
      <c r="DW306" s="254" t="str">
        <f t="shared" si="439"/>
        <v/>
      </c>
      <c r="DX306" s="243"/>
      <c r="DY306" s="243"/>
      <c r="DZ306" s="32" t="str">
        <f t="shared" si="440"/>
        <v/>
      </c>
      <c r="EA306" s="243" t="str">
        <f t="shared" si="441"/>
        <v/>
      </c>
      <c r="EB306" s="243" t="str">
        <f>IF($B306="","",IF(DW306="out",-(EA306*$I306*(2*ABS(DZ306)/Air!$D$14)^0.5),(EA306*$I306*(2*ABS(DZ306)/Air!$C$14)^0.5)))</f>
        <v/>
      </c>
      <c r="EC306" s="32" t="str">
        <f t="shared" si="442"/>
        <v/>
      </c>
      <c r="ED306" s="217" t="str">
        <f t="shared" si="485"/>
        <v/>
      </c>
      <c r="EE306" s="31" t="str">
        <f t="shared" si="443"/>
        <v/>
      </c>
      <c r="EF306" s="251" t="str">
        <f>IF($B306="","",$AO306*ABS(EE306)/Air!$M$8)</f>
        <v/>
      </c>
      <c r="EG306" s="31" t="str">
        <f t="shared" si="444"/>
        <v/>
      </c>
      <c r="EH306" s="251" t="str">
        <f>IF($B306="","",$AO306*ABS($AF306-EE306)/Air!$M$8)</f>
        <v/>
      </c>
      <c r="EI306" s="31" t="str">
        <f t="shared" si="445"/>
        <v/>
      </c>
      <c r="EJ306" s="31" t="str">
        <f t="shared" si="446"/>
        <v/>
      </c>
      <c r="EK306" s="32" t="str">
        <f>IF($B306="","",(($AF306-EE306)/ABS($AF306-EE306))*Air!$D$14*EJ306/2*(($AF306-EE306)^2)*$AI306*$C306)</f>
        <v/>
      </c>
      <c r="EL306" s="32" t="str">
        <f>IF($B306="","",(-EE306/ABS(EE306))*Air!$D$14*EG306/8*(EE306^2)*$AM306*$C306)</f>
        <v/>
      </c>
      <c r="EM306" s="32" t="str">
        <f>IF($B306="","",$AK306*$C306*$E306*Air!$D$14*Air!$I$10)</f>
        <v/>
      </c>
      <c r="EN306" s="32" t="str">
        <f t="shared" si="486"/>
        <v/>
      </c>
      <c r="EO306" s="32" t="str">
        <f t="shared" si="447"/>
        <v/>
      </c>
      <c r="EP306" s="32" t="str">
        <f t="shared" si="487"/>
        <v/>
      </c>
      <c r="EQ306" s="254" t="str">
        <f t="shared" si="448"/>
        <v/>
      </c>
      <c r="ER306" s="243"/>
      <c r="ES306" s="243"/>
      <c r="ET306" s="32" t="str">
        <f t="shared" si="449"/>
        <v/>
      </c>
      <c r="EU306" s="243" t="str">
        <f t="shared" si="450"/>
        <v/>
      </c>
      <c r="EV306" s="243" t="str">
        <f>IF($B306="","",IF(EQ306="out",-(EU306*$I306*(2*ABS(ET306)/Air!$D$14)^0.5),(EU306*$I306*(2*ABS(ET306)/Air!$C$14)^0.5)))</f>
        <v/>
      </c>
      <c r="EW306" s="32" t="str">
        <f t="shared" si="451"/>
        <v/>
      </c>
      <c r="EX306" s="259" t="str">
        <f t="shared" si="488"/>
        <v/>
      </c>
    </row>
    <row r="307" spans="1:154" customFormat="1" x14ac:dyDescent="0.2">
      <c r="A307" s="61"/>
      <c r="B307" s="247"/>
      <c r="C307" s="247"/>
      <c r="D307" s="247"/>
      <c r="E307" s="247"/>
      <c r="F307" s="247"/>
      <c r="G307" s="239"/>
      <c r="H307" s="239"/>
      <c r="I307" s="239"/>
      <c r="J307" s="239"/>
      <c r="K307" s="239"/>
      <c r="L307" s="62"/>
      <c r="M307" s="247"/>
      <c r="N307" s="247"/>
      <c r="O307" s="63"/>
      <c r="P307" s="92" t="str">
        <f t="shared" si="452"/>
        <v/>
      </c>
      <c r="Q307" s="93" t="str">
        <f t="shared" si="405"/>
        <v/>
      </c>
      <c r="R307" s="99" t="str">
        <f t="shared" si="453"/>
        <v/>
      </c>
      <c r="S307" s="100" t="str">
        <f t="shared" si="454"/>
        <v/>
      </c>
      <c r="T307" s="95" t="str">
        <f t="shared" si="455"/>
        <v/>
      </c>
      <c r="U307" s="231"/>
      <c r="V307" s="124" t="str">
        <f t="shared" si="456"/>
        <v/>
      </c>
      <c r="W307" s="125" t="str">
        <f t="shared" si="400"/>
        <v/>
      </c>
      <c r="X307" s="126" t="str">
        <f t="shared" si="457"/>
        <v/>
      </c>
      <c r="Y307" s="126" t="str">
        <f>IF($B307="","",VLOOKUP(X307,Depth!$A$4:$B$1004,2,1))</f>
        <v/>
      </c>
      <c r="Z307" s="127" t="str">
        <f t="shared" si="401"/>
        <v/>
      </c>
      <c r="AA307" s="128" t="str">
        <f t="shared" si="402"/>
        <v/>
      </c>
      <c r="AB307" s="129" t="str">
        <f t="shared" si="458"/>
        <v/>
      </c>
      <c r="AC307" s="129" t="str">
        <f t="shared" si="403"/>
        <v/>
      </c>
      <c r="AD307" s="31" t="str">
        <f t="shared" si="459"/>
        <v/>
      </c>
      <c r="AE307" s="128" t="str">
        <f t="shared" si="460"/>
        <v/>
      </c>
      <c r="AF307" s="130" t="str">
        <f t="shared" si="461"/>
        <v/>
      </c>
      <c r="AG307" s="122" t="str">
        <f t="shared" si="462"/>
        <v/>
      </c>
      <c r="AH307" s="131" t="str">
        <f t="shared" si="404"/>
        <v/>
      </c>
      <c r="AI307" s="132" t="str">
        <f t="shared" si="463"/>
        <v/>
      </c>
      <c r="AJ307" s="128"/>
      <c r="AK307" s="159" t="str">
        <f t="shared" si="464"/>
        <v/>
      </c>
      <c r="AL307" s="128" t="str">
        <f t="shared" si="465"/>
        <v/>
      </c>
      <c r="AM307" s="128" t="str">
        <f t="shared" si="466"/>
        <v/>
      </c>
      <c r="AN307" s="128" t="str">
        <f t="shared" si="467"/>
        <v/>
      </c>
      <c r="AO307" s="128" t="str">
        <f t="shared" si="406"/>
        <v/>
      </c>
      <c r="AP307" s="160" t="str">
        <f t="shared" si="468"/>
        <v/>
      </c>
      <c r="AQ307" s="31"/>
      <c r="AR307" s="174" t="str">
        <f>IF($B307="","",Air!$C$17*((J307-K307)/10)^Air!$C$28)</f>
        <v/>
      </c>
      <c r="AS307" s="36" t="str">
        <f>IF($B307="","",IF(E$8=B307,E$7,Air!$C$14/2*AR307^2))</f>
        <v/>
      </c>
      <c r="AT307" s="32" t="str">
        <f t="shared" si="469"/>
        <v/>
      </c>
      <c r="AU307" s="32" t="str">
        <f t="shared" si="470"/>
        <v/>
      </c>
      <c r="AV307" s="32" t="str">
        <f>IF($B307="","",Air!$I$11-AU307*Air!$C$14*Air!$I$10-AS307)</f>
        <v/>
      </c>
      <c r="AW307" s="175" t="str">
        <f t="shared" si="471"/>
        <v/>
      </c>
      <c r="AX307" s="175" t="str">
        <f>IF($B307="","",AW307*Air!$C$14*Air!$I$10)</f>
        <v/>
      </c>
      <c r="AY307" s="176" t="str">
        <f>IF($B307="","",AW307*Air!$D$14*Air!$I$10)</f>
        <v/>
      </c>
      <c r="AZ307" s="62"/>
      <c r="BA307" s="250" t="str">
        <f t="shared" si="407"/>
        <v/>
      </c>
      <c r="BB307" s="128" t="str">
        <f t="shared" si="472"/>
        <v/>
      </c>
      <c r="BC307" s="31" t="str">
        <f t="shared" si="473"/>
        <v/>
      </c>
      <c r="BD307" s="251" t="str">
        <f>IF($B307="","",$AO307*ABS(BC307)/Air!$M$8)</f>
        <v/>
      </c>
      <c r="BE307" s="31" t="str">
        <f t="shared" si="408"/>
        <v/>
      </c>
      <c r="BF307" s="251" t="str">
        <f>IF($B307="","",$AO307*ABS($AF307-BC307)/Air!$M$8)</f>
        <v/>
      </c>
      <c r="BG307" s="31" t="str">
        <f t="shared" si="409"/>
        <v/>
      </c>
      <c r="BH307" s="252" t="str">
        <f t="shared" si="410"/>
        <v/>
      </c>
      <c r="BI307" s="32" t="str">
        <f>IF($B307="","",(($AF307-BC307)/ABS($AF307-BC307))*Air!$D$14*BH307/2*(($AF307-BC307)^2)*$AI307*$C307)</f>
        <v/>
      </c>
      <c r="BJ307" s="32" t="str">
        <f>IF($B307="","",(-BC307/ABS(BC307))*Air!$D$14*BE307/8*(BC307^2)*$AM307*$C307)</f>
        <v/>
      </c>
      <c r="BK307" s="32" t="str">
        <f>IF($B307="","",$AK307*$C307*$E307*Air!$D$14*Air!$I$10)</f>
        <v/>
      </c>
      <c r="BL307" s="32" t="str">
        <f t="shared" si="474"/>
        <v/>
      </c>
      <c r="BM307" s="32" t="str">
        <f t="shared" si="411"/>
        <v/>
      </c>
      <c r="BN307" s="32" t="str">
        <f t="shared" si="475"/>
        <v/>
      </c>
      <c r="BO307" s="254" t="str">
        <f t="shared" si="412"/>
        <v/>
      </c>
      <c r="BP307" s="243"/>
      <c r="BQ307" s="243"/>
      <c r="BR307" s="32" t="str">
        <f t="shared" si="413"/>
        <v/>
      </c>
      <c r="BS307" s="243" t="str">
        <f t="shared" si="414"/>
        <v/>
      </c>
      <c r="BT307" s="243" t="str">
        <f>IF($B307="","",IF(BO307="out",-(BS307*$I307*(2*ABS(BR307)/Air!$D$14)^0.5),(BS307*$I307*(2*ABS(BR307)/Air!$C$14)^0.5)))</f>
        <v/>
      </c>
      <c r="BU307" s="32" t="str">
        <f t="shared" si="415"/>
        <v/>
      </c>
      <c r="BV307" s="217" t="str">
        <f t="shared" si="476"/>
        <v/>
      </c>
      <c r="BW307" s="31" t="str">
        <f t="shared" si="416"/>
        <v/>
      </c>
      <c r="BX307" s="251" t="str">
        <f>IF($B307="","",$AO307*ABS(BW307)/Air!$M$8)</f>
        <v/>
      </c>
      <c r="BY307" s="31" t="str">
        <f t="shared" si="417"/>
        <v/>
      </c>
      <c r="BZ307" s="251" t="str">
        <f>IF($B307="","",$AO307*ABS($AF307-BW307)/Air!$M$8)</f>
        <v/>
      </c>
      <c r="CA307" s="31" t="str">
        <f t="shared" si="418"/>
        <v/>
      </c>
      <c r="CB307" s="31" t="str">
        <f t="shared" si="419"/>
        <v/>
      </c>
      <c r="CC307" s="32" t="str">
        <f>IF($B307="","",(($AF307-BW307)/ABS($AF307-BW307))*Air!$D$14*CB307/2*(($AF307-BW307)^2)*$AI307*$C307)</f>
        <v/>
      </c>
      <c r="CD307" s="32" t="str">
        <f>IF($B307="","",(-BW307/ABS(BW307))*Air!$D$14*BY307/8*(BW307^2)*$AM307*$C307)</f>
        <v/>
      </c>
      <c r="CE307" s="32" t="str">
        <f>IF($B307="","",$AK307*$C307*$E307*Air!$D$14*Air!$I$10)</f>
        <v/>
      </c>
      <c r="CF307" s="32" t="str">
        <f t="shared" si="477"/>
        <v/>
      </c>
      <c r="CG307" s="32" t="str">
        <f t="shared" si="420"/>
        <v/>
      </c>
      <c r="CH307" s="32" t="str">
        <f t="shared" si="478"/>
        <v/>
      </c>
      <c r="CI307" s="254" t="str">
        <f t="shared" si="421"/>
        <v/>
      </c>
      <c r="CJ307" s="243"/>
      <c r="CK307" s="243"/>
      <c r="CL307" s="32" t="str">
        <f t="shared" si="422"/>
        <v/>
      </c>
      <c r="CM307" s="243" t="str">
        <f t="shared" si="423"/>
        <v/>
      </c>
      <c r="CN307" s="243" t="str">
        <f>IF($B307="","",IF(CI307="out",-(CM307*$I307*(2*ABS(CL307)/Air!$D$14)^0.5),(CM307*$I307*(2*ABS(CL307)/Air!$C$14)^0.5)))</f>
        <v/>
      </c>
      <c r="CO307" s="32" t="str">
        <f t="shared" si="424"/>
        <v/>
      </c>
      <c r="CP307" s="217" t="str">
        <f t="shared" si="479"/>
        <v/>
      </c>
      <c r="CQ307" s="31" t="str">
        <f t="shared" si="425"/>
        <v/>
      </c>
      <c r="CR307" s="251" t="str">
        <f>IF($B307="","",$AO307*ABS(CQ307)/Air!$M$8)</f>
        <v/>
      </c>
      <c r="CS307" s="31" t="str">
        <f t="shared" si="426"/>
        <v/>
      </c>
      <c r="CT307" s="251" t="str">
        <f>IF($B307="","",$AO307*ABS($AF307-CQ307)/Air!$M$8)</f>
        <v/>
      </c>
      <c r="CU307" s="31" t="str">
        <f t="shared" si="427"/>
        <v/>
      </c>
      <c r="CV307" s="31" t="str">
        <f t="shared" si="428"/>
        <v/>
      </c>
      <c r="CW307" s="32" t="str">
        <f>IF($B307="","",(($AF307-CQ307)/ABS($AF307-CQ307))*Air!$D$14*CV307/2*(($AF307-CQ307)^2)*$AI307*$C307)</f>
        <v/>
      </c>
      <c r="CX307" s="32" t="str">
        <f>IF($B307="","",(-CQ307/ABS(CQ307))*Air!$D$14*CS307/8*(CQ307^2)*$AM307*$C307)</f>
        <v/>
      </c>
      <c r="CY307" s="32" t="str">
        <f>IF($B307="","",$AK307*$C307*$E307*Air!$D$14*Air!$I$10)</f>
        <v/>
      </c>
      <c r="CZ307" s="32" t="str">
        <f t="shared" si="480"/>
        <v/>
      </c>
      <c r="DA307" s="32" t="str">
        <f t="shared" si="429"/>
        <v/>
      </c>
      <c r="DB307" s="32" t="str">
        <f t="shared" si="481"/>
        <v/>
      </c>
      <c r="DC307" s="254" t="str">
        <f t="shared" si="430"/>
        <v/>
      </c>
      <c r="DD307" s="243"/>
      <c r="DE307" s="243"/>
      <c r="DF307" s="32" t="str">
        <f t="shared" si="431"/>
        <v/>
      </c>
      <c r="DG307" s="243" t="str">
        <f t="shared" si="432"/>
        <v/>
      </c>
      <c r="DH307" s="243" t="str">
        <f>IF($B307="","",IF(DC307="out",-(DG307*$I307*(2*ABS(DF307)/Air!$D$14)^0.5),(DG307*$I307*(2*ABS(DF307)/Air!$C$14)^0.5)))</f>
        <v/>
      </c>
      <c r="DI307" s="32" t="str">
        <f t="shared" si="433"/>
        <v/>
      </c>
      <c r="DJ307" s="217" t="str">
        <f t="shared" si="482"/>
        <v/>
      </c>
      <c r="DK307" s="31" t="str">
        <f t="shared" si="434"/>
        <v/>
      </c>
      <c r="DL307" s="251" t="str">
        <f>IF($B307="","",$AO307*ABS(DK307)/Air!$M$8)</f>
        <v/>
      </c>
      <c r="DM307" s="31" t="str">
        <f t="shared" si="435"/>
        <v/>
      </c>
      <c r="DN307" s="251" t="str">
        <f>IF($B307="","",$AO307*ABS($AF307-DK307)/Air!$M$8)</f>
        <v/>
      </c>
      <c r="DO307" s="31" t="str">
        <f t="shared" si="436"/>
        <v/>
      </c>
      <c r="DP307" s="31" t="str">
        <f t="shared" si="437"/>
        <v/>
      </c>
      <c r="DQ307" s="32" t="str">
        <f>IF($B307="","",(($AF307-DK307)/ABS($AF307-DK307))*Air!$D$14*DP307/2*(($AF307-DK307)^2)*$AI307*$C307)</f>
        <v/>
      </c>
      <c r="DR307" s="32" t="str">
        <f>IF($B307="","",(-DK307/ABS(DK307))*Air!$D$14*DM307/8*(DK307^2)*$AM307*$C307)</f>
        <v/>
      </c>
      <c r="DS307" s="32" t="str">
        <f>IF($B307="","",$AK307*$C307*$E307*Air!$D$14*Air!$I$10)</f>
        <v/>
      </c>
      <c r="DT307" s="32" t="str">
        <f t="shared" si="483"/>
        <v/>
      </c>
      <c r="DU307" s="32" t="str">
        <f t="shared" si="438"/>
        <v/>
      </c>
      <c r="DV307" s="32" t="str">
        <f t="shared" si="484"/>
        <v/>
      </c>
      <c r="DW307" s="254" t="str">
        <f t="shared" si="439"/>
        <v/>
      </c>
      <c r="DX307" s="243"/>
      <c r="DY307" s="243"/>
      <c r="DZ307" s="32" t="str">
        <f t="shared" si="440"/>
        <v/>
      </c>
      <c r="EA307" s="243" t="str">
        <f t="shared" si="441"/>
        <v/>
      </c>
      <c r="EB307" s="243" t="str">
        <f>IF($B307="","",IF(DW307="out",-(EA307*$I307*(2*ABS(DZ307)/Air!$D$14)^0.5),(EA307*$I307*(2*ABS(DZ307)/Air!$C$14)^0.5)))</f>
        <v/>
      </c>
      <c r="EC307" s="32" t="str">
        <f t="shared" si="442"/>
        <v/>
      </c>
      <c r="ED307" s="217" t="str">
        <f t="shared" si="485"/>
        <v/>
      </c>
      <c r="EE307" s="31" t="str">
        <f t="shared" si="443"/>
        <v/>
      </c>
      <c r="EF307" s="251" t="str">
        <f>IF($B307="","",$AO307*ABS(EE307)/Air!$M$8)</f>
        <v/>
      </c>
      <c r="EG307" s="31" t="str">
        <f t="shared" si="444"/>
        <v/>
      </c>
      <c r="EH307" s="251" t="str">
        <f>IF($B307="","",$AO307*ABS($AF307-EE307)/Air!$M$8)</f>
        <v/>
      </c>
      <c r="EI307" s="31" t="str">
        <f t="shared" si="445"/>
        <v/>
      </c>
      <c r="EJ307" s="31" t="str">
        <f t="shared" si="446"/>
        <v/>
      </c>
      <c r="EK307" s="32" t="str">
        <f>IF($B307="","",(($AF307-EE307)/ABS($AF307-EE307))*Air!$D$14*EJ307/2*(($AF307-EE307)^2)*$AI307*$C307)</f>
        <v/>
      </c>
      <c r="EL307" s="32" t="str">
        <f>IF($B307="","",(-EE307/ABS(EE307))*Air!$D$14*EG307/8*(EE307^2)*$AM307*$C307)</f>
        <v/>
      </c>
      <c r="EM307" s="32" t="str">
        <f>IF($B307="","",$AK307*$C307*$E307*Air!$D$14*Air!$I$10)</f>
        <v/>
      </c>
      <c r="EN307" s="32" t="str">
        <f t="shared" si="486"/>
        <v/>
      </c>
      <c r="EO307" s="32" t="str">
        <f t="shared" si="447"/>
        <v/>
      </c>
      <c r="EP307" s="32" t="str">
        <f t="shared" si="487"/>
        <v/>
      </c>
      <c r="EQ307" s="254" t="str">
        <f t="shared" si="448"/>
        <v/>
      </c>
      <c r="ER307" s="243"/>
      <c r="ES307" s="243"/>
      <c r="ET307" s="32" t="str">
        <f t="shared" si="449"/>
        <v/>
      </c>
      <c r="EU307" s="243" t="str">
        <f t="shared" si="450"/>
        <v/>
      </c>
      <c r="EV307" s="243" t="str">
        <f>IF($B307="","",IF(EQ307="out",-(EU307*$I307*(2*ABS(ET307)/Air!$D$14)^0.5),(EU307*$I307*(2*ABS(ET307)/Air!$C$14)^0.5)))</f>
        <v/>
      </c>
      <c r="EW307" s="32" t="str">
        <f t="shared" si="451"/>
        <v/>
      </c>
      <c r="EX307" s="259" t="str">
        <f t="shared" si="488"/>
        <v/>
      </c>
    </row>
    <row r="308" spans="1:154" customFormat="1" x14ac:dyDescent="0.2">
      <c r="A308" s="61"/>
      <c r="B308" s="247"/>
      <c r="C308" s="247"/>
      <c r="D308" s="247"/>
      <c r="E308" s="247"/>
      <c r="F308" s="247"/>
      <c r="G308" s="239"/>
      <c r="H308" s="239"/>
      <c r="I308" s="239"/>
      <c r="J308" s="239"/>
      <c r="K308" s="239"/>
      <c r="L308" s="62"/>
      <c r="M308" s="247"/>
      <c r="N308" s="247"/>
      <c r="O308" s="63"/>
      <c r="P308" s="92" t="str">
        <f t="shared" si="452"/>
        <v/>
      </c>
      <c r="Q308" s="93" t="str">
        <f t="shared" si="405"/>
        <v/>
      </c>
      <c r="R308" s="99" t="str">
        <f t="shared" si="453"/>
        <v/>
      </c>
      <c r="S308" s="100" t="str">
        <f t="shared" si="454"/>
        <v/>
      </c>
      <c r="T308" s="95" t="str">
        <f t="shared" si="455"/>
        <v/>
      </c>
      <c r="U308" s="231"/>
      <c r="V308" s="124" t="str">
        <f t="shared" si="456"/>
        <v/>
      </c>
      <c r="W308" s="125" t="str">
        <f t="shared" si="400"/>
        <v/>
      </c>
      <c r="X308" s="126" t="str">
        <f t="shared" si="457"/>
        <v/>
      </c>
      <c r="Y308" s="126" t="str">
        <f>IF($B308="","",VLOOKUP(X308,Depth!$A$4:$B$1004,2,1))</f>
        <v/>
      </c>
      <c r="Z308" s="127" t="str">
        <f t="shared" si="401"/>
        <v/>
      </c>
      <c r="AA308" s="128" t="str">
        <f t="shared" si="402"/>
        <v/>
      </c>
      <c r="AB308" s="129" t="str">
        <f t="shared" si="458"/>
        <v/>
      </c>
      <c r="AC308" s="129" t="str">
        <f t="shared" si="403"/>
        <v/>
      </c>
      <c r="AD308" s="31" t="str">
        <f t="shared" si="459"/>
        <v/>
      </c>
      <c r="AE308" s="128" t="str">
        <f t="shared" si="460"/>
        <v/>
      </c>
      <c r="AF308" s="130" t="str">
        <f t="shared" si="461"/>
        <v/>
      </c>
      <c r="AG308" s="122" t="str">
        <f t="shared" si="462"/>
        <v/>
      </c>
      <c r="AH308" s="131" t="str">
        <f t="shared" si="404"/>
        <v/>
      </c>
      <c r="AI308" s="132" t="str">
        <f t="shared" si="463"/>
        <v/>
      </c>
      <c r="AJ308" s="128"/>
      <c r="AK308" s="159" t="str">
        <f t="shared" si="464"/>
        <v/>
      </c>
      <c r="AL308" s="128" t="str">
        <f t="shared" si="465"/>
        <v/>
      </c>
      <c r="AM308" s="128" t="str">
        <f t="shared" si="466"/>
        <v/>
      </c>
      <c r="AN308" s="128" t="str">
        <f t="shared" si="467"/>
        <v/>
      </c>
      <c r="AO308" s="128" t="str">
        <f t="shared" si="406"/>
        <v/>
      </c>
      <c r="AP308" s="160" t="str">
        <f t="shared" si="468"/>
        <v/>
      </c>
      <c r="AQ308" s="31"/>
      <c r="AR308" s="174" t="str">
        <f>IF($B308="","",Air!$C$17*((J308-K308)/10)^Air!$C$28)</f>
        <v/>
      </c>
      <c r="AS308" s="36" t="str">
        <f>IF($B308="","",IF(E$8=B308,E$7,Air!$C$14/2*AR308^2))</f>
        <v/>
      </c>
      <c r="AT308" s="32" t="str">
        <f t="shared" si="469"/>
        <v/>
      </c>
      <c r="AU308" s="32" t="str">
        <f t="shared" si="470"/>
        <v/>
      </c>
      <c r="AV308" s="32" t="str">
        <f>IF($B308="","",Air!$I$11-AU308*Air!$C$14*Air!$I$10-AS308)</f>
        <v/>
      </c>
      <c r="AW308" s="175" t="str">
        <f t="shared" si="471"/>
        <v/>
      </c>
      <c r="AX308" s="175" t="str">
        <f>IF($B308="","",AW308*Air!$C$14*Air!$I$10)</f>
        <v/>
      </c>
      <c r="AY308" s="176" t="str">
        <f>IF($B308="","",AW308*Air!$D$14*Air!$I$10)</f>
        <v/>
      </c>
      <c r="AZ308" s="62"/>
      <c r="BA308" s="250" t="str">
        <f t="shared" si="407"/>
        <v/>
      </c>
      <c r="BB308" s="128" t="str">
        <f t="shared" si="472"/>
        <v/>
      </c>
      <c r="BC308" s="31" t="str">
        <f t="shared" si="473"/>
        <v/>
      </c>
      <c r="BD308" s="251" t="str">
        <f>IF($B308="","",$AO308*ABS(BC308)/Air!$M$8)</f>
        <v/>
      </c>
      <c r="BE308" s="31" t="str">
        <f t="shared" si="408"/>
        <v/>
      </c>
      <c r="BF308" s="251" t="str">
        <f>IF($B308="","",$AO308*ABS($AF308-BC308)/Air!$M$8)</f>
        <v/>
      </c>
      <c r="BG308" s="31" t="str">
        <f t="shared" si="409"/>
        <v/>
      </c>
      <c r="BH308" s="252" t="str">
        <f t="shared" si="410"/>
        <v/>
      </c>
      <c r="BI308" s="32" t="str">
        <f>IF($B308="","",(($AF308-BC308)/ABS($AF308-BC308))*Air!$D$14*BH308/2*(($AF308-BC308)^2)*$AI308*$C308)</f>
        <v/>
      </c>
      <c r="BJ308" s="32" t="str">
        <f>IF($B308="","",(-BC308/ABS(BC308))*Air!$D$14*BE308/8*(BC308^2)*$AM308*$C308)</f>
        <v/>
      </c>
      <c r="BK308" s="32" t="str">
        <f>IF($B308="","",$AK308*$C308*$E308*Air!$D$14*Air!$I$10)</f>
        <v/>
      </c>
      <c r="BL308" s="32" t="str">
        <f t="shared" si="474"/>
        <v/>
      </c>
      <c r="BM308" s="32" t="str">
        <f t="shared" si="411"/>
        <v/>
      </c>
      <c r="BN308" s="32" t="str">
        <f t="shared" si="475"/>
        <v/>
      </c>
      <c r="BO308" s="254" t="str">
        <f t="shared" si="412"/>
        <v/>
      </c>
      <c r="BP308" s="243"/>
      <c r="BQ308" s="243"/>
      <c r="BR308" s="32" t="str">
        <f t="shared" si="413"/>
        <v/>
      </c>
      <c r="BS308" s="243" t="str">
        <f t="shared" si="414"/>
        <v/>
      </c>
      <c r="BT308" s="243" t="str">
        <f>IF($B308="","",IF(BO308="out",-(BS308*$I308*(2*ABS(BR308)/Air!$D$14)^0.5),(BS308*$I308*(2*ABS(BR308)/Air!$C$14)^0.5)))</f>
        <v/>
      </c>
      <c r="BU308" s="32" t="str">
        <f t="shared" si="415"/>
        <v/>
      </c>
      <c r="BV308" s="217" t="str">
        <f t="shared" si="476"/>
        <v/>
      </c>
      <c r="BW308" s="31" t="str">
        <f t="shared" si="416"/>
        <v/>
      </c>
      <c r="BX308" s="251" t="str">
        <f>IF($B308="","",$AO308*ABS(BW308)/Air!$M$8)</f>
        <v/>
      </c>
      <c r="BY308" s="31" t="str">
        <f t="shared" si="417"/>
        <v/>
      </c>
      <c r="BZ308" s="251" t="str">
        <f>IF($B308="","",$AO308*ABS($AF308-BW308)/Air!$M$8)</f>
        <v/>
      </c>
      <c r="CA308" s="31" t="str">
        <f t="shared" si="418"/>
        <v/>
      </c>
      <c r="CB308" s="31" t="str">
        <f t="shared" si="419"/>
        <v/>
      </c>
      <c r="CC308" s="32" t="str">
        <f>IF($B308="","",(($AF308-BW308)/ABS($AF308-BW308))*Air!$D$14*CB308/2*(($AF308-BW308)^2)*$AI308*$C308)</f>
        <v/>
      </c>
      <c r="CD308" s="32" t="str">
        <f>IF($B308="","",(-BW308/ABS(BW308))*Air!$D$14*BY308/8*(BW308^2)*$AM308*$C308)</f>
        <v/>
      </c>
      <c r="CE308" s="32" t="str">
        <f>IF($B308="","",$AK308*$C308*$E308*Air!$D$14*Air!$I$10)</f>
        <v/>
      </c>
      <c r="CF308" s="32" t="str">
        <f t="shared" si="477"/>
        <v/>
      </c>
      <c r="CG308" s="32" t="str">
        <f t="shared" si="420"/>
        <v/>
      </c>
      <c r="CH308" s="32" t="str">
        <f t="shared" si="478"/>
        <v/>
      </c>
      <c r="CI308" s="254" t="str">
        <f t="shared" si="421"/>
        <v/>
      </c>
      <c r="CJ308" s="243"/>
      <c r="CK308" s="243"/>
      <c r="CL308" s="32" t="str">
        <f t="shared" si="422"/>
        <v/>
      </c>
      <c r="CM308" s="243" t="str">
        <f t="shared" si="423"/>
        <v/>
      </c>
      <c r="CN308" s="243" t="str">
        <f>IF($B308="","",IF(CI308="out",-(CM308*$I308*(2*ABS(CL308)/Air!$D$14)^0.5),(CM308*$I308*(2*ABS(CL308)/Air!$C$14)^0.5)))</f>
        <v/>
      </c>
      <c r="CO308" s="32" t="str">
        <f t="shared" si="424"/>
        <v/>
      </c>
      <c r="CP308" s="217" t="str">
        <f t="shared" si="479"/>
        <v/>
      </c>
      <c r="CQ308" s="31" t="str">
        <f t="shared" si="425"/>
        <v/>
      </c>
      <c r="CR308" s="251" t="str">
        <f>IF($B308="","",$AO308*ABS(CQ308)/Air!$M$8)</f>
        <v/>
      </c>
      <c r="CS308" s="31" t="str">
        <f t="shared" si="426"/>
        <v/>
      </c>
      <c r="CT308" s="251" t="str">
        <f>IF($B308="","",$AO308*ABS($AF308-CQ308)/Air!$M$8)</f>
        <v/>
      </c>
      <c r="CU308" s="31" t="str">
        <f t="shared" si="427"/>
        <v/>
      </c>
      <c r="CV308" s="31" t="str">
        <f t="shared" si="428"/>
        <v/>
      </c>
      <c r="CW308" s="32" t="str">
        <f>IF($B308="","",(($AF308-CQ308)/ABS($AF308-CQ308))*Air!$D$14*CV308/2*(($AF308-CQ308)^2)*$AI308*$C308)</f>
        <v/>
      </c>
      <c r="CX308" s="32" t="str">
        <f>IF($B308="","",(-CQ308/ABS(CQ308))*Air!$D$14*CS308/8*(CQ308^2)*$AM308*$C308)</f>
        <v/>
      </c>
      <c r="CY308" s="32" t="str">
        <f>IF($B308="","",$AK308*$C308*$E308*Air!$D$14*Air!$I$10)</f>
        <v/>
      </c>
      <c r="CZ308" s="32" t="str">
        <f t="shared" si="480"/>
        <v/>
      </c>
      <c r="DA308" s="32" t="str">
        <f t="shared" si="429"/>
        <v/>
      </c>
      <c r="DB308" s="32" t="str">
        <f t="shared" si="481"/>
        <v/>
      </c>
      <c r="DC308" s="254" t="str">
        <f t="shared" si="430"/>
        <v/>
      </c>
      <c r="DD308" s="243"/>
      <c r="DE308" s="243"/>
      <c r="DF308" s="32" t="str">
        <f t="shared" si="431"/>
        <v/>
      </c>
      <c r="DG308" s="243" t="str">
        <f t="shared" si="432"/>
        <v/>
      </c>
      <c r="DH308" s="243" t="str">
        <f>IF($B308="","",IF(DC308="out",-(DG308*$I308*(2*ABS(DF308)/Air!$D$14)^0.5),(DG308*$I308*(2*ABS(DF308)/Air!$C$14)^0.5)))</f>
        <v/>
      </c>
      <c r="DI308" s="32" t="str">
        <f t="shared" si="433"/>
        <v/>
      </c>
      <c r="DJ308" s="217" t="str">
        <f t="shared" si="482"/>
        <v/>
      </c>
      <c r="DK308" s="31" t="str">
        <f t="shared" si="434"/>
        <v/>
      </c>
      <c r="DL308" s="251" t="str">
        <f>IF($B308="","",$AO308*ABS(DK308)/Air!$M$8)</f>
        <v/>
      </c>
      <c r="DM308" s="31" t="str">
        <f t="shared" si="435"/>
        <v/>
      </c>
      <c r="DN308" s="251" t="str">
        <f>IF($B308="","",$AO308*ABS($AF308-DK308)/Air!$M$8)</f>
        <v/>
      </c>
      <c r="DO308" s="31" t="str">
        <f t="shared" si="436"/>
        <v/>
      </c>
      <c r="DP308" s="31" t="str">
        <f t="shared" si="437"/>
        <v/>
      </c>
      <c r="DQ308" s="32" t="str">
        <f>IF($B308="","",(($AF308-DK308)/ABS($AF308-DK308))*Air!$D$14*DP308/2*(($AF308-DK308)^2)*$AI308*$C308)</f>
        <v/>
      </c>
      <c r="DR308" s="32" t="str">
        <f>IF($B308="","",(-DK308/ABS(DK308))*Air!$D$14*DM308/8*(DK308^2)*$AM308*$C308)</f>
        <v/>
      </c>
      <c r="DS308" s="32" t="str">
        <f>IF($B308="","",$AK308*$C308*$E308*Air!$D$14*Air!$I$10)</f>
        <v/>
      </c>
      <c r="DT308" s="32" t="str">
        <f t="shared" si="483"/>
        <v/>
      </c>
      <c r="DU308" s="32" t="str">
        <f t="shared" si="438"/>
        <v/>
      </c>
      <c r="DV308" s="32" t="str">
        <f t="shared" si="484"/>
        <v/>
      </c>
      <c r="DW308" s="254" t="str">
        <f t="shared" si="439"/>
        <v/>
      </c>
      <c r="DX308" s="243"/>
      <c r="DY308" s="243"/>
      <c r="DZ308" s="32" t="str">
        <f t="shared" si="440"/>
        <v/>
      </c>
      <c r="EA308" s="243" t="str">
        <f t="shared" si="441"/>
        <v/>
      </c>
      <c r="EB308" s="243" t="str">
        <f>IF($B308="","",IF(DW308="out",-(EA308*$I308*(2*ABS(DZ308)/Air!$D$14)^0.5),(EA308*$I308*(2*ABS(DZ308)/Air!$C$14)^0.5)))</f>
        <v/>
      </c>
      <c r="EC308" s="32" t="str">
        <f t="shared" si="442"/>
        <v/>
      </c>
      <c r="ED308" s="217" t="str">
        <f t="shared" si="485"/>
        <v/>
      </c>
      <c r="EE308" s="31" t="str">
        <f t="shared" si="443"/>
        <v/>
      </c>
      <c r="EF308" s="251" t="str">
        <f>IF($B308="","",$AO308*ABS(EE308)/Air!$M$8)</f>
        <v/>
      </c>
      <c r="EG308" s="31" t="str">
        <f t="shared" si="444"/>
        <v/>
      </c>
      <c r="EH308" s="251" t="str">
        <f>IF($B308="","",$AO308*ABS($AF308-EE308)/Air!$M$8)</f>
        <v/>
      </c>
      <c r="EI308" s="31" t="str">
        <f t="shared" si="445"/>
        <v/>
      </c>
      <c r="EJ308" s="31" t="str">
        <f t="shared" si="446"/>
        <v/>
      </c>
      <c r="EK308" s="32" t="str">
        <f>IF($B308="","",(($AF308-EE308)/ABS($AF308-EE308))*Air!$D$14*EJ308/2*(($AF308-EE308)^2)*$AI308*$C308)</f>
        <v/>
      </c>
      <c r="EL308" s="32" t="str">
        <f>IF($B308="","",(-EE308/ABS(EE308))*Air!$D$14*EG308/8*(EE308^2)*$AM308*$C308)</f>
        <v/>
      </c>
      <c r="EM308" s="32" t="str">
        <f>IF($B308="","",$AK308*$C308*$E308*Air!$D$14*Air!$I$10)</f>
        <v/>
      </c>
      <c r="EN308" s="32" t="str">
        <f t="shared" si="486"/>
        <v/>
      </c>
      <c r="EO308" s="32" t="str">
        <f t="shared" si="447"/>
        <v/>
      </c>
      <c r="EP308" s="32" t="str">
        <f t="shared" si="487"/>
        <v/>
      </c>
      <c r="EQ308" s="254" t="str">
        <f t="shared" si="448"/>
        <v/>
      </c>
      <c r="ER308" s="243"/>
      <c r="ES308" s="243"/>
      <c r="ET308" s="32" t="str">
        <f t="shared" si="449"/>
        <v/>
      </c>
      <c r="EU308" s="243" t="str">
        <f t="shared" si="450"/>
        <v/>
      </c>
      <c r="EV308" s="243" t="str">
        <f>IF($B308="","",IF(EQ308="out",-(EU308*$I308*(2*ABS(ET308)/Air!$D$14)^0.5),(EU308*$I308*(2*ABS(ET308)/Air!$C$14)^0.5)))</f>
        <v/>
      </c>
      <c r="EW308" s="32" t="str">
        <f t="shared" si="451"/>
        <v/>
      </c>
      <c r="EX308" s="259" t="str">
        <f t="shared" si="488"/>
        <v/>
      </c>
    </row>
    <row r="309" spans="1:154" customFormat="1" x14ac:dyDescent="0.2">
      <c r="A309" s="61"/>
      <c r="B309" s="247"/>
      <c r="C309" s="247"/>
      <c r="D309" s="247"/>
      <c r="E309" s="247"/>
      <c r="F309" s="247"/>
      <c r="G309" s="239"/>
      <c r="H309" s="239"/>
      <c r="I309" s="239"/>
      <c r="J309" s="239"/>
      <c r="K309" s="239"/>
      <c r="L309" s="62"/>
      <c r="M309" s="247"/>
      <c r="N309" s="247"/>
      <c r="O309" s="63"/>
      <c r="P309" s="92" t="str">
        <f t="shared" si="452"/>
        <v/>
      </c>
      <c r="Q309" s="93" t="str">
        <f t="shared" si="405"/>
        <v/>
      </c>
      <c r="R309" s="99" t="str">
        <f t="shared" si="453"/>
        <v/>
      </c>
      <c r="S309" s="100" t="str">
        <f t="shared" si="454"/>
        <v/>
      </c>
      <c r="T309" s="95" t="str">
        <f t="shared" si="455"/>
        <v/>
      </c>
      <c r="U309" s="231"/>
      <c r="V309" s="124" t="str">
        <f t="shared" si="456"/>
        <v/>
      </c>
      <c r="W309" s="125" t="str">
        <f t="shared" si="400"/>
        <v/>
      </c>
      <c r="X309" s="126" t="str">
        <f t="shared" si="457"/>
        <v/>
      </c>
      <c r="Y309" s="126" t="str">
        <f>IF($B309="","",VLOOKUP(X309,Depth!$A$4:$B$1004,2,1))</f>
        <v/>
      </c>
      <c r="Z309" s="127" t="str">
        <f t="shared" si="401"/>
        <v/>
      </c>
      <c r="AA309" s="128" t="str">
        <f t="shared" si="402"/>
        <v/>
      </c>
      <c r="AB309" s="129" t="str">
        <f t="shared" si="458"/>
        <v/>
      </c>
      <c r="AC309" s="129" t="str">
        <f t="shared" si="403"/>
        <v/>
      </c>
      <c r="AD309" s="31" t="str">
        <f t="shared" si="459"/>
        <v/>
      </c>
      <c r="AE309" s="128" t="str">
        <f t="shared" si="460"/>
        <v/>
      </c>
      <c r="AF309" s="130" t="str">
        <f t="shared" si="461"/>
        <v/>
      </c>
      <c r="AG309" s="122" t="str">
        <f t="shared" si="462"/>
        <v/>
      </c>
      <c r="AH309" s="131" t="str">
        <f t="shared" si="404"/>
        <v/>
      </c>
      <c r="AI309" s="132" t="str">
        <f t="shared" si="463"/>
        <v/>
      </c>
      <c r="AJ309" s="128"/>
      <c r="AK309" s="159" t="str">
        <f t="shared" si="464"/>
        <v/>
      </c>
      <c r="AL309" s="128" t="str">
        <f t="shared" si="465"/>
        <v/>
      </c>
      <c r="AM309" s="128" t="str">
        <f t="shared" si="466"/>
        <v/>
      </c>
      <c r="AN309" s="128" t="str">
        <f t="shared" si="467"/>
        <v/>
      </c>
      <c r="AO309" s="128" t="str">
        <f t="shared" si="406"/>
        <v/>
      </c>
      <c r="AP309" s="160" t="str">
        <f t="shared" si="468"/>
        <v/>
      </c>
      <c r="AQ309" s="31"/>
      <c r="AR309" s="174" t="str">
        <f>IF($B309="","",Air!$C$17*((J309-K309)/10)^Air!$C$28)</f>
        <v/>
      </c>
      <c r="AS309" s="36" t="str">
        <f>IF($B309="","",IF(E$8=B309,E$7,Air!$C$14/2*AR309^2))</f>
        <v/>
      </c>
      <c r="AT309" s="32" t="str">
        <f t="shared" si="469"/>
        <v/>
      </c>
      <c r="AU309" s="32" t="str">
        <f t="shared" si="470"/>
        <v/>
      </c>
      <c r="AV309" s="32" t="str">
        <f>IF($B309="","",Air!$I$11-AU309*Air!$C$14*Air!$I$10-AS309)</f>
        <v/>
      </c>
      <c r="AW309" s="175" t="str">
        <f t="shared" si="471"/>
        <v/>
      </c>
      <c r="AX309" s="175" t="str">
        <f>IF($B309="","",AW309*Air!$C$14*Air!$I$10)</f>
        <v/>
      </c>
      <c r="AY309" s="176" t="str">
        <f>IF($B309="","",AW309*Air!$D$14*Air!$I$10)</f>
        <v/>
      </c>
      <c r="AZ309" s="62"/>
      <c r="BA309" s="250" t="str">
        <f t="shared" si="407"/>
        <v/>
      </c>
      <c r="BB309" s="128" t="str">
        <f t="shared" si="472"/>
        <v/>
      </c>
      <c r="BC309" s="31" t="str">
        <f t="shared" si="473"/>
        <v/>
      </c>
      <c r="BD309" s="251" t="str">
        <f>IF($B309="","",$AO309*ABS(BC309)/Air!$M$8)</f>
        <v/>
      </c>
      <c r="BE309" s="31" t="str">
        <f t="shared" si="408"/>
        <v/>
      </c>
      <c r="BF309" s="251" t="str">
        <f>IF($B309="","",$AO309*ABS($AF309-BC309)/Air!$M$8)</f>
        <v/>
      </c>
      <c r="BG309" s="31" t="str">
        <f t="shared" si="409"/>
        <v/>
      </c>
      <c r="BH309" s="252" t="str">
        <f t="shared" si="410"/>
        <v/>
      </c>
      <c r="BI309" s="32" t="str">
        <f>IF($B309="","",(($AF309-BC309)/ABS($AF309-BC309))*Air!$D$14*BH309/2*(($AF309-BC309)^2)*$AI309*$C309)</f>
        <v/>
      </c>
      <c r="BJ309" s="32" t="str">
        <f>IF($B309="","",(-BC309/ABS(BC309))*Air!$D$14*BE309/8*(BC309^2)*$AM309*$C309)</f>
        <v/>
      </c>
      <c r="BK309" s="32" t="str">
        <f>IF($B309="","",$AK309*$C309*$E309*Air!$D$14*Air!$I$10)</f>
        <v/>
      </c>
      <c r="BL309" s="32" t="str">
        <f t="shared" si="474"/>
        <v/>
      </c>
      <c r="BM309" s="32" t="str">
        <f t="shared" si="411"/>
        <v/>
      </c>
      <c r="BN309" s="32" t="str">
        <f t="shared" si="475"/>
        <v/>
      </c>
      <c r="BO309" s="254" t="str">
        <f t="shared" si="412"/>
        <v/>
      </c>
      <c r="BP309" s="243"/>
      <c r="BQ309" s="243"/>
      <c r="BR309" s="32" t="str">
        <f t="shared" si="413"/>
        <v/>
      </c>
      <c r="BS309" s="243" t="str">
        <f t="shared" si="414"/>
        <v/>
      </c>
      <c r="BT309" s="243" t="str">
        <f>IF($B309="","",IF(BO309="out",-(BS309*$I309*(2*ABS(BR309)/Air!$D$14)^0.5),(BS309*$I309*(2*ABS(BR309)/Air!$C$14)^0.5)))</f>
        <v/>
      </c>
      <c r="BU309" s="32" t="str">
        <f t="shared" si="415"/>
        <v/>
      </c>
      <c r="BV309" s="217" t="str">
        <f t="shared" si="476"/>
        <v/>
      </c>
      <c r="BW309" s="31" t="str">
        <f t="shared" si="416"/>
        <v/>
      </c>
      <c r="BX309" s="251" t="str">
        <f>IF($B309="","",$AO309*ABS(BW309)/Air!$M$8)</f>
        <v/>
      </c>
      <c r="BY309" s="31" t="str">
        <f t="shared" si="417"/>
        <v/>
      </c>
      <c r="BZ309" s="251" t="str">
        <f>IF($B309="","",$AO309*ABS($AF309-BW309)/Air!$M$8)</f>
        <v/>
      </c>
      <c r="CA309" s="31" t="str">
        <f t="shared" si="418"/>
        <v/>
      </c>
      <c r="CB309" s="31" t="str">
        <f t="shared" si="419"/>
        <v/>
      </c>
      <c r="CC309" s="32" t="str">
        <f>IF($B309="","",(($AF309-BW309)/ABS($AF309-BW309))*Air!$D$14*CB309/2*(($AF309-BW309)^2)*$AI309*$C309)</f>
        <v/>
      </c>
      <c r="CD309" s="32" t="str">
        <f>IF($B309="","",(-BW309/ABS(BW309))*Air!$D$14*BY309/8*(BW309^2)*$AM309*$C309)</f>
        <v/>
      </c>
      <c r="CE309" s="32" t="str">
        <f>IF($B309="","",$AK309*$C309*$E309*Air!$D$14*Air!$I$10)</f>
        <v/>
      </c>
      <c r="CF309" s="32" t="str">
        <f t="shared" si="477"/>
        <v/>
      </c>
      <c r="CG309" s="32" t="str">
        <f t="shared" si="420"/>
        <v/>
      </c>
      <c r="CH309" s="32" t="str">
        <f t="shared" si="478"/>
        <v/>
      </c>
      <c r="CI309" s="254" t="str">
        <f t="shared" si="421"/>
        <v/>
      </c>
      <c r="CJ309" s="243"/>
      <c r="CK309" s="243"/>
      <c r="CL309" s="32" t="str">
        <f t="shared" si="422"/>
        <v/>
      </c>
      <c r="CM309" s="243" t="str">
        <f t="shared" si="423"/>
        <v/>
      </c>
      <c r="CN309" s="243" t="str">
        <f>IF($B309="","",IF(CI309="out",-(CM309*$I309*(2*ABS(CL309)/Air!$D$14)^0.5),(CM309*$I309*(2*ABS(CL309)/Air!$C$14)^0.5)))</f>
        <v/>
      </c>
      <c r="CO309" s="32" t="str">
        <f t="shared" si="424"/>
        <v/>
      </c>
      <c r="CP309" s="217" t="str">
        <f t="shared" si="479"/>
        <v/>
      </c>
      <c r="CQ309" s="31" t="str">
        <f t="shared" si="425"/>
        <v/>
      </c>
      <c r="CR309" s="251" t="str">
        <f>IF($B309="","",$AO309*ABS(CQ309)/Air!$M$8)</f>
        <v/>
      </c>
      <c r="CS309" s="31" t="str">
        <f t="shared" si="426"/>
        <v/>
      </c>
      <c r="CT309" s="251" t="str">
        <f>IF($B309="","",$AO309*ABS($AF309-CQ309)/Air!$M$8)</f>
        <v/>
      </c>
      <c r="CU309" s="31" t="str">
        <f t="shared" si="427"/>
        <v/>
      </c>
      <c r="CV309" s="31" t="str">
        <f t="shared" si="428"/>
        <v/>
      </c>
      <c r="CW309" s="32" t="str">
        <f>IF($B309="","",(($AF309-CQ309)/ABS($AF309-CQ309))*Air!$D$14*CV309/2*(($AF309-CQ309)^2)*$AI309*$C309)</f>
        <v/>
      </c>
      <c r="CX309" s="32" t="str">
        <f>IF($B309="","",(-CQ309/ABS(CQ309))*Air!$D$14*CS309/8*(CQ309^2)*$AM309*$C309)</f>
        <v/>
      </c>
      <c r="CY309" s="32" t="str">
        <f>IF($B309="","",$AK309*$C309*$E309*Air!$D$14*Air!$I$10)</f>
        <v/>
      </c>
      <c r="CZ309" s="32" t="str">
        <f t="shared" si="480"/>
        <v/>
      </c>
      <c r="DA309" s="32" t="str">
        <f t="shared" si="429"/>
        <v/>
      </c>
      <c r="DB309" s="32" t="str">
        <f t="shared" si="481"/>
        <v/>
      </c>
      <c r="DC309" s="254" t="str">
        <f t="shared" si="430"/>
        <v/>
      </c>
      <c r="DD309" s="243"/>
      <c r="DE309" s="243"/>
      <c r="DF309" s="32" t="str">
        <f t="shared" si="431"/>
        <v/>
      </c>
      <c r="DG309" s="243" t="str">
        <f t="shared" si="432"/>
        <v/>
      </c>
      <c r="DH309" s="243" t="str">
        <f>IF($B309="","",IF(DC309="out",-(DG309*$I309*(2*ABS(DF309)/Air!$D$14)^0.5),(DG309*$I309*(2*ABS(DF309)/Air!$C$14)^0.5)))</f>
        <v/>
      </c>
      <c r="DI309" s="32" t="str">
        <f t="shared" si="433"/>
        <v/>
      </c>
      <c r="DJ309" s="217" t="str">
        <f t="shared" si="482"/>
        <v/>
      </c>
      <c r="DK309" s="31" t="str">
        <f t="shared" si="434"/>
        <v/>
      </c>
      <c r="DL309" s="251" t="str">
        <f>IF($B309="","",$AO309*ABS(DK309)/Air!$M$8)</f>
        <v/>
      </c>
      <c r="DM309" s="31" t="str">
        <f t="shared" si="435"/>
        <v/>
      </c>
      <c r="DN309" s="251" t="str">
        <f>IF($B309="","",$AO309*ABS($AF309-DK309)/Air!$M$8)</f>
        <v/>
      </c>
      <c r="DO309" s="31" t="str">
        <f t="shared" si="436"/>
        <v/>
      </c>
      <c r="DP309" s="31" t="str">
        <f t="shared" si="437"/>
        <v/>
      </c>
      <c r="DQ309" s="32" t="str">
        <f>IF($B309="","",(($AF309-DK309)/ABS($AF309-DK309))*Air!$D$14*DP309/2*(($AF309-DK309)^2)*$AI309*$C309)</f>
        <v/>
      </c>
      <c r="DR309" s="32" t="str">
        <f>IF($B309="","",(-DK309/ABS(DK309))*Air!$D$14*DM309/8*(DK309^2)*$AM309*$C309)</f>
        <v/>
      </c>
      <c r="DS309" s="32" t="str">
        <f>IF($B309="","",$AK309*$C309*$E309*Air!$D$14*Air!$I$10)</f>
        <v/>
      </c>
      <c r="DT309" s="32" t="str">
        <f t="shared" si="483"/>
        <v/>
      </c>
      <c r="DU309" s="32" t="str">
        <f t="shared" si="438"/>
        <v/>
      </c>
      <c r="DV309" s="32" t="str">
        <f t="shared" si="484"/>
        <v/>
      </c>
      <c r="DW309" s="254" t="str">
        <f t="shared" si="439"/>
        <v/>
      </c>
      <c r="DX309" s="243"/>
      <c r="DY309" s="243"/>
      <c r="DZ309" s="32" t="str">
        <f t="shared" si="440"/>
        <v/>
      </c>
      <c r="EA309" s="243" t="str">
        <f t="shared" si="441"/>
        <v/>
      </c>
      <c r="EB309" s="243" t="str">
        <f>IF($B309="","",IF(DW309="out",-(EA309*$I309*(2*ABS(DZ309)/Air!$D$14)^0.5),(EA309*$I309*(2*ABS(DZ309)/Air!$C$14)^0.5)))</f>
        <v/>
      </c>
      <c r="EC309" s="32" t="str">
        <f t="shared" si="442"/>
        <v/>
      </c>
      <c r="ED309" s="217" t="str">
        <f t="shared" si="485"/>
        <v/>
      </c>
      <c r="EE309" s="31" t="str">
        <f t="shared" si="443"/>
        <v/>
      </c>
      <c r="EF309" s="251" t="str">
        <f>IF($B309="","",$AO309*ABS(EE309)/Air!$M$8)</f>
        <v/>
      </c>
      <c r="EG309" s="31" t="str">
        <f t="shared" si="444"/>
        <v/>
      </c>
      <c r="EH309" s="251" t="str">
        <f>IF($B309="","",$AO309*ABS($AF309-EE309)/Air!$M$8)</f>
        <v/>
      </c>
      <c r="EI309" s="31" t="str">
        <f t="shared" si="445"/>
        <v/>
      </c>
      <c r="EJ309" s="31" t="str">
        <f t="shared" si="446"/>
        <v/>
      </c>
      <c r="EK309" s="32" t="str">
        <f>IF($B309="","",(($AF309-EE309)/ABS($AF309-EE309))*Air!$D$14*EJ309/2*(($AF309-EE309)^2)*$AI309*$C309)</f>
        <v/>
      </c>
      <c r="EL309" s="32" t="str">
        <f>IF($B309="","",(-EE309/ABS(EE309))*Air!$D$14*EG309/8*(EE309^2)*$AM309*$C309)</f>
        <v/>
      </c>
      <c r="EM309" s="32" t="str">
        <f>IF($B309="","",$AK309*$C309*$E309*Air!$D$14*Air!$I$10)</f>
        <v/>
      </c>
      <c r="EN309" s="32" t="str">
        <f t="shared" si="486"/>
        <v/>
      </c>
      <c r="EO309" s="32" t="str">
        <f t="shared" si="447"/>
        <v/>
      </c>
      <c r="EP309" s="32" t="str">
        <f t="shared" si="487"/>
        <v/>
      </c>
      <c r="EQ309" s="254" t="str">
        <f t="shared" si="448"/>
        <v/>
      </c>
      <c r="ER309" s="243"/>
      <c r="ES309" s="243"/>
      <c r="ET309" s="32" t="str">
        <f t="shared" si="449"/>
        <v/>
      </c>
      <c r="EU309" s="243" t="str">
        <f t="shared" si="450"/>
        <v/>
      </c>
      <c r="EV309" s="243" t="str">
        <f>IF($B309="","",IF(EQ309="out",-(EU309*$I309*(2*ABS(ET309)/Air!$D$14)^0.5),(EU309*$I309*(2*ABS(ET309)/Air!$C$14)^0.5)))</f>
        <v/>
      </c>
      <c r="EW309" s="32" t="str">
        <f t="shared" si="451"/>
        <v/>
      </c>
      <c r="EX309" s="259" t="str">
        <f t="shared" si="488"/>
        <v/>
      </c>
    </row>
    <row r="310" spans="1:154" customFormat="1" x14ac:dyDescent="0.2">
      <c r="A310" s="61"/>
      <c r="B310" s="247"/>
      <c r="C310" s="247"/>
      <c r="D310" s="247"/>
      <c r="E310" s="247"/>
      <c r="F310" s="247"/>
      <c r="G310" s="239"/>
      <c r="H310" s="239"/>
      <c r="I310" s="239"/>
      <c r="J310" s="239"/>
      <c r="K310" s="239"/>
      <c r="L310" s="62"/>
      <c r="M310" s="247"/>
      <c r="N310" s="247"/>
      <c r="O310" s="63"/>
      <c r="P310" s="92" t="str">
        <f t="shared" si="452"/>
        <v/>
      </c>
      <c r="Q310" s="93" t="str">
        <f t="shared" si="405"/>
        <v/>
      </c>
      <c r="R310" s="99" t="str">
        <f t="shared" si="453"/>
        <v/>
      </c>
      <c r="S310" s="100" t="str">
        <f t="shared" si="454"/>
        <v/>
      </c>
      <c r="T310" s="95" t="str">
        <f t="shared" si="455"/>
        <v/>
      </c>
      <c r="U310" s="231"/>
      <c r="V310" s="124" t="str">
        <f t="shared" si="456"/>
        <v/>
      </c>
      <c r="W310" s="125" t="str">
        <f t="shared" si="400"/>
        <v/>
      </c>
      <c r="X310" s="126" t="str">
        <f t="shared" si="457"/>
        <v/>
      </c>
      <c r="Y310" s="126" t="str">
        <f>IF($B310="","",VLOOKUP(X310,Depth!$A$4:$B$1004,2,1))</f>
        <v/>
      </c>
      <c r="Z310" s="127" t="str">
        <f t="shared" si="401"/>
        <v/>
      </c>
      <c r="AA310" s="128" t="str">
        <f t="shared" si="402"/>
        <v/>
      </c>
      <c r="AB310" s="129" t="str">
        <f t="shared" si="458"/>
        <v/>
      </c>
      <c r="AC310" s="129" t="str">
        <f t="shared" si="403"/>
        <v/>
      </c>
      <c r="AD310" s="31" t="str">
        <f t="shared" si="459"/>
        <v/>
      </c>
      <c r="AE310" s="128" t="str">
        <f t="shared" si="460"/>
        <v/>
      </c>
      <c r="AF310" s="130" t="str">
        <f t="shared" si="461"/>
        <v/>
      </c>
      <c r="AG310" s="122" t="str">
        <f t="shared" si="462"/>
        <v/>
      </c>
      <c r="AH310" s="131" t="str">
        <f t="shared" si="404"/>
        <v/>
      </c>
      <c r="AI310" s="132" t="str">
        <f t="shared" si="463"/>
        <v/>
      </c>
      <c r="AJ310" s="128"/>
      <c r="AK310" s="159" t="str">
        <f t="shared" si="464"/>
        <v/>
      </c>
      <c r="AL310" s="128" t="str">
        <f t="shared" si="465"/>
        <v/>
      </c>
      <c r="AM310" s="128" t="str">
        <f t="shared" si="466"/>
        <v/>
      </c>
      <c r="AN310" s="128" t="str">
        <f t="shared" si="467"/>
        <v/>
      </c>
      <c r="AO310" s="128" t="str">
        <f t="shared" si="406"/>
        <v/>
      </c>
      <c r="AP310" s="160" t="str">
        <f t="shared" si="468"/>
        <v/>
      </c>
      <c r="AQ310" s="31"/>
      <c r="AR310" s="174" t="str">
        <f>IF($B310="","",Air!$C$17*((J310-K310)/10)^Air!$C$28)</f>
        <v/>
      </c>
      <c r="AS310" s="36" t="str">
        <f>IF($B310="","",IF(E$8=B310,E$7,Air!$C$14/2*AR310^2))</f>
        <v/>
      </c>
      <c r="AT310" s="32" t="str">
        <f t="shared" si="469"/>
        <v/>
      </c>
      <c r="AU310" s="32" t="str">
        <f t="shared" si="470"/>
        <v/>
      </c>
      <c r="AV310" s="32" t="str">
        <f>IF($B310="","",Air!$I$11-AU310*Air!$C$14*Air!$I$10-AS310)</f>
        <v/>
      </c>
      <c r="AW310" s="175" t="str">
        <f t="shared" si="471"/>
        <v/>
      </c>
      <c r="AX310" s="175" t="str">
        <f>IF($B310="","",AW310*Air!$C$14*Air!$I$10)</f>
        <v/>
      </c>
      <c r="AY310" s="176" t="str">
        <f>IF($B310="","",AW310*Air!$D$14*Air!$I$10)</f>
        <v/>
      </c>
      <c r="AZ310" s="62"/>
      <c r="BA310" s="250" t="str">
        <f t="shared" si="407"/>
        <v/>
      </c>
      <c r="BB310" s="128" t="str">
        <f t="shared" si="472"/>
        <v/>
      </c>
      <c r="BC310" s="31" t="str">
        <f t="shared" si="473"/>
        <v/>
      </c>
      <c r="BD310" s="251" t="str">
        <f>IF($B310="","",$AO310*ABS(BC310)/Air!$M$8)</f>
        <v/>
      </c>
      <c r="BE310" s="31" t="str">
        <f t="shared" si="408"/>
        <v/>
      </c>
      <c r="BF310" s="251" t="str">
        <f>IF($B310="","",$AO310*ABS($AF310-BC310)/Air!$M$8)</f>
        <v/>
      </c>
      <c r="BG310" s="31" t="str">
        <f t="shared" si="409"/>
        <v/>
      </c>
      <c r="BH310" s="252" t="str">
        <f t="shared" si="410"/>
        <v/>
      </c>
      <c r="BI310" s="32" t="str">
        <f>IF($B310="","",(($AF310-BC310)/ABS($AF310-BC310))*Air!$D$14*BH310/2*(($AF310-BC310)^2)*$AI310*$C310)</f>
        <v/>
      </c>
      <c r="BJ310" s="32" t="str">
        <f>IF($B310="","",(-BC310/ABS(BC310))*Air!$D$14*BE310/8*(BC310^2)*$AM310*$C310)</f>
        <v/>
      </c>
      <c r="BK310" s="32" t="str">
        <f>IF($B310="","",$AK310*$C310*$E310*Air!$D$14*Air!$I$10)</f>
        <v/>
      </c>
      <c r="BL310" s="32" t="str">
        <f t="shared" si="474"/>
        <v/>
      </c>
      <c r="BM310" s="32" t="str">
        <f t="shared" si="411"/>
        <v/>
      </c>
      <c r="BN310" s="32" t="str">
        <f t="shared" si="475"/>
        <v/>
      </c>
      <c r="BO310" s="254" t="str">
        <f t="shared" si="412"/>
        <v/>
      </c>
      <c r="BP310" s="243"/>
      <c r="BQ310" s="243"/>
      <c r="BR310" s="32" t="str">
        <f t="shared" si="413"/>
        <v/>
      </c>
      <c r="BS310" s="243" t="str">
        <f t="shared" si="414"/>
        <v/>
      </c>
      <c r="BT310" s="243" t="str">
        <f>IF($B310="","",IF(BO310="out",-(BS310*$I310*(2*ABS(BR310)/Air!$D$14)^0.5),(BS310*$I310*(2*ABS(BR310)/Air!$C$14)^0.5)))</f>
        <v/>
      </c>
      <c r="BU310" s="32" t="str">
        <f t="shared" si="415"/>
        <v/>
      </c>
      <c r="BV310" s="217" t="str">
        <f t="shared" si="476"/>
        <v/>
      </c>
      <c r="BW310" s="31" t="str">
        <f t="shared" si="416"/>
        <v/>
      </c>
      <c r="BX310" s="251" t="str">
        <f>IF($B310="","",$AO310*ABS(BW310)/Air!$M$8)</f>
        <v/>
      </c>
      <c r="BY310" s="31" t="str">
        <f t="shared" si="417"/>
        <v/>
      </c>
      <c r="BZ310" s="251" t="str">
        <f>IF($B310="","",$AO310*ABS($AF310-BW310)/Air!$M$8)</f>
        <v/>
      </c>
      <c r="CA310" s="31" t="str">
        <f t="shared" si="418"/>
        <v/>
      </c>
      <c r="CB310" s="31" t="str">
        <f t="shared" si="419"/>
        <v/>
      </c>
      <c r="CC310" s="32" t="str">
        <f>IF($B310="","",(($AF310-BW310)/ABS($AF310-BW310))*Air!$D$14*CB310/2*(($AF310-BW310)^2)*$AI310*$C310)</f>
        <v/>
      </c>
      <c r="CD310" s="32" t="str">
        <f>IF($B310="","",(-BW310/ABS(BW310))*Air!$D$14*BY310/8*(BW310^2)*$AM310*$C310)</f>
        <v/>
      </c>
      <c r="CE310" s="32" t="str">
        <f>IF($B310="","",$AK310*$C310*$E310*Air!$D$14*Air!$I$10)</f>
        <v/>
      </c>
      <c r="CF310" s="32" t="str">
        <f t="shared" si="477"/>
        <v/>
      </c>
      <c r="CG310" s="32" t="str">
        <f t="shared" si="420"/>
        <v/>
      </c>
      <c r="CH310" s="32" t="str">
        <f t="shared" si="478"/>
        <v/>
      </c>
      <c r="CI310" s="254" t="str">
        <f t="shared" si="421"/>
        <v/>
      </c>
      <c r="CJ310" s="243"/>
      <c r="CK310" s="243"/>
      <c r="CL310" s="32" t="str">
        <f t="shared" si="422"/>
        <v/>
      </c>
      <c r="CM310" s="243" t="str">
        <f t="shared" si="423"/>
        <v/>
      </c>
      <c r="CN310" s="243" t="str">
        <f>IF($B310="","",IF(CI310="out",-(CM310*$I310*(2*ABS(CL310)/Air!$D$14)^0.5),(CM310*$I310*(2*ABS(CL310)/Air!$C$14)^0.5)))</f>
        <v/>
      </c>
      <c r="CO310" s="32" t="str">
        <f t="shared" si="424"/>
        <v/>
      </c>
      <c r="CP310" s="217" t="str">
        <f t="shared" si="479"/>
        <v/>
      </c>
      <c r="CQ310" s="31" t="str">
        <f t="shared" si="425"/>
        <v/>
      </c>
      <c r="CR310" s="251" t="str">
        <f>IF($B310="","",$AO310*ABS(CQ310)/Air!$M$8)</f>
        <v/>
      </c>
      <c r="CS310" s="31" t="str">
        <f t="shared" si="426"/>
        <v/>
      </c>
      <c r="CT310" s="251" t="str">
        <f>IF($B310="","",$AO310*ABS($AF310-CQ310)/Air!$M$8)</f>
        <v/>
      </c>
      <c r="CU310" s="31" t="str">
        <f t="shared" si="427"/>
        <v/>
      </c>
      <c r="CV310" s="31" t="str">
        <f t="shared" si="428"/>
        <v/>
      </c>
      <c r="CW310" s="32" t="str">
        <f>IF($B310="","",(($AF310-CQ310)/ABS($AF310-CQ310))*Air!$D$14*CV310/2*(($AF310-CQ310)^2)*$AI310*$C310)</f>
        <v/>
      </c>
      <c r="CX310" s="32" t="str">
        <f>IF($B310="","",(-CQ310/ABS(CQ310))*Air!$D$14*CS310/8*(CQ310^2)*$AM310*$C310)</f>
        <v/>
      </c>
      <c r="CY310" s="32" t="str">
        <f>IF($B310="","",$AK310*$C310*$E310*Air!$D$14*Air!$I$10)</f>
        <v/>
      </c>
      <c r="CZ310" s="32" t="str">
        <f t="shared" si="480"/>
        <v/>
      </c>
      <c r="DA310" s="32" t="str">
        <f t="shared" si="429"/>
        <v/>
      </c>
      <c r="DB310" s="32" t="str">
        <f t="shared" si="481"/>
        <v/>
      </c>
      <c r="DC310" s="254" t="str">
        <f t="shared" si="430"/>
        <v/>
      </c>
      <c r="DD310" s="243"/>
      <c r="DE310" s="243"/>
      <c r="DF310" s="32" t="str">
        <f t="shared" si="431"/>
        <v/>
      </c>
      <c r="DG310" s="243" t="str">
        <f t="shared" si="432"/>
        <v/>
      </c>
      <c r="DH310" s="243" t="str">
        <f>IF($B310="","",IF(DC310="out",-(DG310*$I310*(2*ABS(DF310)/Air!$D$14)^0.5),(DG310*$I310*(2*ABS(DF310)/Air!$C$14)^0.5)))</f>
        <v/>
      </c>
      <c r="DI310" s="32" t="str">
        <f t="shared" si="433"/>
        <v/>
      </c>
      <c r="DJ310" s="217" t="str">
        <f t="shared" si="482"/>
        <v/>
      </c>
      <c r="DK310" s="31" t="str">
        <f t="shared" si="434"/>
        <v/>
      </c>
      <c r="DL310" s="251" t="str">
        <f>IF($B310="","",$AO310*ABS(DK310)/Air!$M$8)</f>
        <v/>
      </c>
      <c r="DM310" s="31" t="str">
        <f t="shared" si="435"/>
        <v/>
      </c>
      <c r="DN310" s="251" t="str">
        <f>IF($B310="","",$AO310*ABS($AF310-DK310)/Air!$M$8)</f>
        <v/>
      </c>
      <c r="DO310" s="31" t="str">
        <f t="shared" si="436"/>
        <v/>
      </c>
      <c r="DP310" s="31" t="str">
        <f t="shared" si="437"/>
        <v/>
      </c>
      <c r="DQ310" s="32" t="str">
        <f>IF($B310="","",(($AF310-DK310)/ABS($AF310-DK310))*Air!$D$14*DP310/2*(($AF310-DK310)^2)*$AI310*$C310)</f>
        <v/>
      </c>
      <c r="DR310" s="32" t="str">
        <f>IF($B310="","",(-DK310/ABS(DK310))*Air!$D$14*DM310/8*(DK310^2)*$AM310*$C310)</f>
        <v/>
      </c>
      <c r="DS310" s="32" t="str">
        <f>IF($B310="","",$AK310*$C310*$E310*Air!$D$14*Air!$I$10)</f>
        <v/>
      </c>
      <c r="DT310" s="32" t="str">
        <f t="shared" si="483"/>
        <v/>
      </c>
      <c r="DU310" s="32" t="str">
        <f t="shared" si="438"/>
        <v/>
      </c>
      <c r="DV310" s="32" t="str">
        <f t="shared" si="484"/>
        <v/>
      </c>
      <c r="DW310" s="254" t="str">
        <f t="shared" si="439"/>
        <v/>
      </c>
      <c r="DX310" s="243"/>
      <c r="DY310" s="243"/>
      <c r="DZ310" s="32" t="str">
        <f t="shared" si="440"/>
        <v/>
      </c>
      <c r="EA310" s="243" t="str">
        <f t="shared" si="441"/>
        <v/>
      </c>
      <c r="EB310" s="243" t="str">
        <f>IF($B310="","",IF(DW310="out",-(EA310*$I310*(2*ABS(DZ310)/Air!$D$14)^0.5),(EA310*$I310*(2*ABS(DZ310)/Air!$C$14)^0.5)))</f>
        <v/>
      </c>
      <c r="EC310" s="32" t="str">
        <f t="shared" si="442"/>
        <v/>
      </c>
      <c r="ED310" s="217" t="str">
        <f t="shared" si="485"/>
        <v/>
      </c>
      <c r="EE310" s="31" t="str">
        <f t="shared" si="443"/>
        <v/>
      </c>
      <c r="EF310" s="251" t="str">
        <f>IF($B310="","",$AO310*ABS(EE310)/Air!$M$8)</f>
        <v/>
      </c>
      <c r="EG310" s="31" t="str">
        <f t="shared" si="444"/>
        <v/>
      </c>
      <c r="EH310" s="251" t="str">
        <f>IF($B310="","",$AO310*ABS($AF310-EE310)/Air!$M$8)</f>
        <v/>
      </c>
      <c r="EI310" s="31" t="str">
        <f t="shared" si="445"/>
        <v/>
      </c>
      <c r="EJ310" s="31" t="str">
        <f t="shared" si="446"/>
        <v/>
      </c>
      <c r="EK310" s="32" t="str">
        <f>IF($B310="","",(($AF310-EE310)/ABS($AF310-EE310))*Air!$D$14*EJ310/2*(($AF310-EE310)^2)*$AI310*$C310)</f>
        <v/>
      </c>
      <c r="EL310" s="32" t="str">
        <f>IF($B310="","",(-EE310/ABS(EE310))*Air!$D$14*EG310/8*(EE310^2)*$AM310*$C310)</f>
        <v/>
      </c>
      <c r="EM310" s="32" t="str">
        <f>IF($B310="","",$AK310*$C310*$E310*Air!$D$14*Air!$I$10)</f>
        <v/>
      </c>
      <c r="EN310" s="32" t="str">
        <f t="shared" si="486"/>
        <v/>
      </c>
      <c r="EO310" s="32" t="str">
        <f t="shared" si="447"/>
        <v/>
      </c>
      <c r="EP310" s="32" t="str">
        <f t="shared" si="487"/>
        <v/>
      </c>
      <c r="EQ310" s="254" t="str">
        <f t="shared" si="448"/>
        <v/>
      </c>
      <c r="ER310" s="243"/>
      <c r="ES310" s="243"/>
      <c r="ET310" s="32" t="str">
        <f t="shared" si="449"/>
        <v/>
      </c>
      <c r="EU310" s="243" t="str">
        <f t="shared" si="450"/>
        <v/>
      </c>
      <c r="EV310" s="243" t="str">
        <f>IF($B310="","",IF(EQ310="out",-(EU310*$I310*(2*ABS(ET310)/Air!$D$14)^0.5),(EU310*$I310*(2*ABS(ET310)/Air!$C$14)^0.5)))</f>
        <v/>
      </c>
      <c r="EW310" s="32" t="str">
        <f t="shared" si="451"/>
        <v/>
      </c>
      <c r="EX310" s="259" t="str">
        <f t="shared" si="488"/>
        <v/>
      </c>
    </row>
    <row r="311" spans="1:154" customFormat="1" x14ac:dyDescent="0.2">
      <c r="A311" s="61"/>
      <c r="B311" s="247"/>
      <c r="C311" s="247"/>
      <c r="D311" s="247"/>
      <c r="E311" s="247"/>
      <c r="F311" s="247"/>
      <c r="G311" s="239"/>
      <c r="H311" s="239"/>
      <c r="I311" s="239"/>
      <c r="J311" s="239"/>
      <c r="K311" s="239"/>
      <c r="L311" s="62"/>
      <c r="M311" s="247"/>
      <c r="N311" s="247"/>
      <c r="O311" s="63"/>
      <c r="P311" s="92" t="str">
        <f t="shared" si="452"/>
        <v/>
      </c>
      <c r="Q311" s="93" t="str">
        <f t="shared" si="405"/>
        <v/>
      </c>
      <c r="R311" s="99" t="str">
        <f t="shared" si="453"/>
        <v/>
      </c>
      <c r="S311" s="100" t="str">
        <f t="shared" si="454"/>
        <v/>
      </c>
      <c r="T311" s="95" t="str">
        <f t="shared" si="455"/>
        <v/>
      </c>
      <c r="U311" s="231"/>
      <c r="V311" s="124" t="str">
        <f t="shared" si="456"/>
        <v/>
      </c>
      <c r="W311" s="125" t="str">
        <f t="shared" si="400"/>
        <v/>
      </c>
      <c r="X311" s="126" t="str">
        <f t="shared" si="457"/>
        <v/>
      </c>
      <c r="Y311" s="126" t="str">
        <f>IF($B311="","",VLOOKUP(X311,Depth!$A$4:$B$1004,2,1))</f>
        <v/>
      </c>
      <c r="Z311" s="127" t="str">
        <f t="shared" si="401"/>
        <v/>
      </c>
      <c r="AA311" s="128" t="str">
        <f t="shared" si="402"/>
        <v/>
      </c>
      <c r="AB311" s="129" t="str">
        <f t="shared" si="458"/>
        <v/>
      </c>
      <c r="AC311" s="129" t="str">
        <f t="shared" si="403"/>
        <v/>
      </c>
      <c r="AD311" s="31" t="str">
        <f t="shared" si="459"/>
        <v/>
      </c>
      <c r="AE311" s="128" t="str">
        <f t="shared" si="460"/>
        <v/>
      </c>
      <c r="AF311" s="130" t="str">
        <f t="shared" si="461"/>
        <v/>
      </c>
      <c r="AG311" s="122" t="str">
        <f t="shared" si="462"/>
        <v/>
      </c>
      <c r="AH311" s="131" t="str">
        <f t="shared" si="404"/>
        <v/>
      </c>
      <c r="AI311" s="132" t="str">
        <f t="shared" si="463"/>
        <v/>
      </c>
      <c r="AJ311" s="128"/>
      <c r="AK311" s="159" t="str">
        <f t="shared" si="464"/>
        <v/>
      </c>
      <c r="AL311" s="128" t="str">
        <f t="shared" si="465"/>
        <v/>
      </c>
      <c r="AM311" s="128" t="str">
        <f t="shared" si="466"/>
        <v/>
      </c>
      <c r="AN311" s="128" t="str">
        <f t="shared" si="467"/>
        <v/>
      </c>
      <c r="AO311" s="128" t="str">
        <f t="shared" si="406"/>
        <v/>
      </c>
      <c r="AP311" s="160" t="str">
        <f t="shared" si="468"/>
        <v/>
      </c>
      <c r="AQ311" s="31"/>
      <c r="AR311" s="174" t="str">
        <f>IF($B311="","",Air!$C$17*((J311-K311)/10)^Air!$C$28)</f>
        <v/>
      </c>
      <c r="AS311" s="36" t="str">
        <f>IF($B311="","",IF(E$8=B311,E$7,Air!$C$14/2*AR311^2))</f>
        <v/>
      </c>
      <c r="AT311" s="32" t="str">
        <f t="shared" si="469"/>
        <v/>
      </c>
      <c r="AU311" s="32" t="str">
        <f t="shared" si="470"/>
        <v/>
      </c>
      <c r="AV311" s="32" t="str">
        <f>IF($B311="","",Air!$I$11-AU311*Air!$C$14*Air!$I$10-AS311)</f>
        <v/>
      </c>
      <c r="AW311" s="175" t="str">
        <f t="shared" si="471"/>
        <v/>
      </c>
      <c r="AX311" s="175" t="str">
        <f>IF($B311="","",AW311*Air!$C$14*Air!$I$10)</f>
        <v/>
      </c>
      <c r="AY311" s="176" t="str">
        <f>IF($B311="","",AW311*Air!$D$14*Air!$I$10)</f>
        <v/>
      </c>
      <c r="AZ311" s="62"/>
      <c r="BA311" s="250" t="str">
        <f t="shared" si="407"/>
        <v/>
      </c>
      <c r="BB311" s="128" t="str">
        <f t="shared" si="472"/>
        <v/>
      </c>
      <c r="BC311" s="31" t="str">
        <f t="shared" si="473"/>
        <v/>
      </c>
      <c r="BD311" s="251" t="str">
        <f>IF($B311="","",$AO311*ABS(BC311)/Air!$M$8)</f>
        <v/>
      </c>
      <c r="BE311" s="31" t="str">
        <f t="shared" si="408"/>
        <v/>
      </c>
      <c r="BF311" s="251" t="str">
        <f>IF($B311="","",$AO311*ABS($AF311-BC311)/Air!$M$8)</f>
        <v/>
      </c>
      <c r="BG311" s="31" t="str">
        <f t="shared" si="409"/>
        <v/>
      </c>
      <c r="BH311" s="252" t="str">
        <f t="shared" si="410"/>
        <v/>
      </c>
      <c r="BI311" s="32" t="str">
        <f>IF($B311="","",(($AF311-BC311)/ABS($AF311-BC311))*Air!$D$14*BH311/2*(($AF311-BC311)^2)*$AI311*$C311)</f>
        <v/>
      </c>
      <c r="BJ311" s="32" t="str">
        <f>IF($B311="","",(-BC311/ABS(BC311))*Air!$D$14*BE311/8*(BC311^2)*$AM311*$C311)</f>
        <v/>
      </c>
      <c r="BK311" s="32" t="str">
        <f>IF($B311="","",$AK311*$C311*$E311*Air!$D$14*Air!$I$10)</f>
        <v/>
      </c>
      <c r="BL311" s="32" t="str">
        <f t="shared" si="474"/>
        <v/>
      </c>
      <c r="BM311" s="32" t="str">
        <f t="shared" si="411"/>
        <v/>
      </c>
      <c r="BN311" s="32" t="str">
        <f t="shared" si="475"/>
        <v/>
      </c>
      <c r="BO311" s="254" t="str">
        <f t="shared" si="412"/>
        <v/>
      </c>
      <c r="BP311" s="243"/>
      <c r="BQ311" s="243"/>
      <c r="BR311" s="32" t="str">
        <f t="shared" si="413"/>
        <v/>
      </c>
      <c r="BS311" s="243" t="str">
        <f t="shared" si="414"/>
        <v/>
      </c>
      <c r="BT311" s="243" t="str">
        <f>IF($B311="","",IF(BO311="out",-(BS311*$I311*(2*ABS(BR311)/Air!$D$14)^0.5),(BS311*$I311*(2*ABS(BR311)/Air!$C$14)^0.5)))</f>
        <v/>
      </c>
      <c r="BU311" s="32" t="str">
        <f t="shared" si="415"/>
        <v/>
      </c>
      <c r="BV311" s="217" t="str">
        <f t="shared" si="476"/>
        <v/>
      </c>
      <c r="BW311" s="31" t="str">
        <f t="shared" si="416"/>
        <v/>
      </c>
      <c r="BX311" s="251" t="str">
        <f>IF($B311="","",$AO311*ABS(BW311)/Air!$M$8)</f>
        <v/>
      </c>
      <c r="BY311" s="31" t="str">
        <f t="shared" si="417"/>
        <v/>
      </c>
      <c r="BZ311" s="251" t="str">
        <f>IF($B311="","",$AO311*ABS($AF311-BW311)/Air!$M$8)</f>
        <v/>
      </c>
      <c r="CA311" s="31" t="str">
        <f t="shared" si="418"/>
        <v/>
      </c>
      <c r="CB311" s="31" t="str">
        <f t="shared" si="419"/>
        <v/>
      </c>
      <c r="CC311" s="32" t="str">
        <f>IF($B311="","",(($AF311-BW311)/ABS($AF311-BW311))*Air!$D$14*CB311/2*(($AF311-BW311)^2)*$AI311*$C311)</f>
        <v/>
      </c>
      <c r="CD311" s="32" t="str">
        <f>IF($B311="","",(-BW311/ABS(BW311))*Air!$D$14*BY311/8*(BW311^2)*$AM311*$C311)</f>
        <v/>
      </c>
      <c r="CE311" s="32" t="str">
        <f>IF($B311="","",$AK311*$C311*$E311*Air!$D$14*Air!$I$10)</f>
        <v/>
      </c>
      <c r="CF311" s="32" t="str">
        <f t="shared" si="477"/>
        <v/>
      </c>
      <c r="CG311" s="32" t="str">
        <f t="shared" si="420"/>
        <v/>
      </c>
      <c r="CH311" s="32" t="str">
        <f t="shared" si="478"/>
        <v/>
      </c>
      <c r="CI311" s="254" t="str">
        <f t="shared" si="421"/>
        <v/>
      </c>
      <c r="CJ311" s="243"/>
      <c r="CK311" s="243"/>
      <c r="CL311" s="32" t="str">
        <f t="shared" si="422"/>
        <v/>
      </c>
      <c r="CM311" s="243" t="str">
        <f t="shared" si="423"/>
        <v/>
      </c>
      <c r="CN311" s="243" t="str">
        <f>IF($B311="","",IF(CI311="out",-(CM311*$I311*(2*ABS(CL311)/Air!$D$14)^0.5),(CM311*$I311*(2*ABS(CL311)/Air!$C$14)^0.5)))</f>
        <v/>
      </c>
      <c r="CO311" s="32" t="str">
        <f t="shared" si="424"/>
        <v/>
      </c>
      <c r="CP311" s="217" t="str">
        <f t="shared" si="479"/>
        <v/>
      </c>
      <c r="CQ311" s="31" t="str">
        <f t="shared" si="425"/>
        <v/>
      </c>
      <c r="CR311" s="251" t="str">
        <f>IF($B311="","",$AO311*ABS(CQ311)/Air!$M$8)</f>
        <v/>
      </c>
      <c r="CS311" s="31" t="str">
        <f t="shared" si="426"/>
        <v/>
      </c>
      <c r="CT311" s="251" t="str">
        <f>IF($B311="","",$AO311*ABS($AF311-CQ311)/Air!$M$8)</f>
        <v/>
      </c>
      <c r="CU311" s="31" t="str">
        <f t="shared" si="427"/>
        <v/>
      </c>
      <c r="CV311" s="31" t="str">
        <f t="shared" si="428"/>
        <v/>
      </c>
      <c r="CW311" s="32" t="str">
        <f>IF($B311="","",(($AF311-CQ311)/ABS($AF311-CQ311))*Air!$D$14*CV311/2*(($AF311-CQ311)^2)*$AI311*$C311)</f>
        <v/>
      </c>
      <c r="CX311" s="32" t="str">
        <f>IF($B311="","",(-CQ311/ABS(CQ311))*Air!$D$14*CS311/8*(CQ311^2)*$AM311*$C311)</f>
        <v/>
      </c>
      <c r="CY311" s="32" t="str">
        <f>IF($B311="","",$AK311*$C311*$E311*Air!$D$14*Air!$I$10)</f>
        <v/>
      </c>
      <c r="CZ311" s="32" t="str">
        <f t="shared" si="480"/>
        <v/>
      </c>
      <c r="DA311" s="32" t="str">
        <f t="shared" si="429"/>
        <v/>
      </c>
      <c r="DB311" s="32" t="str">
        <f t="shared" si="481"/>
        <v/>
      </c>
      <c r="DC311" s="254" t="str">
        <f t="shared" si="430"/>
        <v/>
      </c>
      <c r="DD311" s="243"/>
      <c r="DE311" s="243"/>
      <c r="DF311" s="32" t="str">
        <f t="shared" si="431"/>
        <v/>
      </c>
      <c r="DG311" s="243" t="str">
        <f t="shared" si="432"/>
        <v/>
      </c>
      <c r="DH311" s="243" t="str">
        <f>IF($B311="","",IF(DC311="out",-(DG311*$I311*(2*ABS(DF311)/Air!$D$14)^0.5),(DG311*$I311*(2*ABS(DF311)/Air!$C$14)^0.5)))</f>
        <v/>
      </c>
      <c r="DI311" s="32" t="str">
        <f t="shared" si="433"/>
        <v/>
      </c>
      <c r="DJ311" s="217" t="str">
        <f t="shared" si="482"/>
        <v/>
      </c>
      <c r="DK311" s="31" t="str">
        <f t="shared" si="434"/>
        <v/>
      </c>
      <c r="DL311" s="251" t="str">
        <f>IF($B311="","",$AO311*ABS(DK311)/Air!$M$8)</f>
        <v/>
      </c>
      <c r="DM311" s="31" t="str">
        <f t="shared" si="435"/>
        <v/>
      </c>
      <c r="DN311" s="251" t="str">
        <f>IF($B311="","",$AO311*ABS($AF311-DK311)/Air!$M$8)</f>
        <v/>
      </c>
      <c r="DO311" s="31" t="str">
        <f t="shared" si="436"/>
        <v/>
      </c>
      <c r="DP311" s="31" t="str">
        <f t="shared" si="437"/>
        <v/>
      </c>
      <c r="DQ311" s="32" t="str">
        <f>IF($B311="","",(($AF311-DK311)/ABS($AF311-DK311))*Air!$D$14*DP311/2*(($AF311-DK311)^2)*$AI311*$C311)</f>
        <v/>
      </c>
      <c r="DR311" s="32" t="str">
        <f>IF($B311="","",(-DK311/ABS(DK311))*Air!$D$14*DM311/8*(DK311^2)*$AM311*$C311)</f>
        <v/>
      </c>
      <c r="DS311" s="32" t="str">
        <f>IF($B311="","",$AK311*$C311*$E311*Air!$D$14*Air!$I$10)</f>
        <v/>
      </c>
      <c r="DT311" s="32" t="str">
        <f t="shared" si="483"/>
        <v/>
      </c>
      <c r="DU311" s="32" t="str">
        <f t="shared" si="438"/>
        <v/>
      </c>
      <c r="DV311" s="32" t="str">
        <f t="shared" si="484"/>
        <v/>
      </c>
      <c r="DW311" s="254" t="str">
        <f t="shared" si="439"/>
        <v/>
      </c>
      <c r="DX311" s="243"/>
      <c r="DY311" s="243"/>
      <c r="DZ311" s="32" t="str">
        <f t="shared" si="440"/>
        <v/>
      </c>
      <c r="EA311" s="243" t="str">
        <f t="shared" si="441"/>
        <v/>
      </c>
      <c r="EB311" s="243" t="str">
        <f>IF($B311="","",IF(DW311="out",-(EA311*$I311*(2*ABS(DZ311)/Air!$D$14)^0.5),(EA311*$I311*(2*ABS(DZ311)/Air!$C$14)^0.5)))</f>
        <v/>
      </c>
      <c r="EC311" s="32" t="str">
        <f t="shared" si="442"/>
        <v/>
      </c>
      <c r="ED311" s="217" t="str">
        <f t="shared" si="485"/>
        <v/>
      </c>
      <c r="EE311" s="31" t="str">
        <f t="shared" si="443"/>
        <v/>
      </c>
      <c r="EF311" s="251" t="str">
        <f>IF($B311="","",$AO311*ABS(EE311)/Air!$M$8)</f>
        <v/>
      </c>
      <c r="EG311" s="31" t="str">
        <f t="shared" si="444"/>
        <v/>
      </c>
      <c r="EH311" s="251" t="str">
        <f>IF($B311="","",$AO311*ABS($AF311-EE311)/Air!$M$8)</f>
        <v/>
      </c>
      <c r="EI311" s="31" t="str">
        <f t="shared" si="445"/>
        <v/>
      </c>
      <c r="EJ311" s="31" t="str">
        <f t="shared" si="446"/>
        <v/>
      </c>
      <c r="EK311" s="32" t="str">
        <f>IF($B311="","",(($AF311-EE311)/ABS($AF311-EE311))*Air!$D$14*EJ311/2*(($AF311-EE311)^2)*$AI311*$C311)</f>
        <v/>
      </c>
      <c r="EL311" s="32" t="str">
        <f>IF($B311="","",(-EE311/ABS(EE311))*Air!$D$14*EG311/8*(EE311^2)*$AM311*$C311)</f>
        <v/>
      </c>
      <c r="EM311" s="32" t="str">
        <f>IF($B311="","",$AK311*$C311*$E311*Air!$D$14*Air!$I$10)</f>
        <v/>
      </c>
      <c r="EN311" s="32" t="str">
        <f t="shared" si="486"/>
        <v/>
      </c>
      <c r="EO311" s="32" t="str">
        <f t="shared" si="447"/>
        <v/>
      </c>
      <c r="EP311" s="32" t="str">
        <f t="shared" si="487"/>
        <v/>
      </c>
      <c r="EQ311" s="254" t="str">
        <f t="shared" si="448"/>
        <v/>
      </c>
      <c r="ER311" s="243"/>
      <c r="ES311" s="243"/>
      <c r="ET311" s="32" t="str">
        <f t="shared" si="449"/>
        <v/>
      </c>
      <c r="EU311" s="243" t="str">
        <f t="shared" si="450"/>
        <v/>
      </c>
      <c r="EV311" s="243" t="str">
        <f>IF($B311="","",IF(EQ311="out",-(EU311*$I311*(2*ABS(ET311)/Air!$D$14)^0.5),(EU311*$I311*(2*ABS(ET311)/Air!$C$14)^0.5)))</f>
        <v/>
      </c>
      <c r="EW311" s="32" t="str">
        <f t="shared" si="451"/>
        <v/>
      </c>
      <c r="EX311" s="259" t="str">
        <f t="shared" si="488"/>
        <v/>
      </c>
    </row>
    <row r="312" spans="1:154" customFormat="1" x14ac:dyDescent="0.2">
      <c r="A312" s="61"/>
      <c r="B312" s="247"/>
      <c r="C312" s="247"/>
      <c r="D312" s="247"/>
      <c r="E312" s="247"/>
      <c r="F312" s="247"/>
      <c r="G312" s="239"/>
      <c r="H312" s="239"/>
      <c r="I312" s="239"/>
      <c r="J312" s="239"/>
      <c r="K312" s="239"/>
      <c r="L312" s="62"/>
      <c r="M312" s="247"/>
      <c r="N312" s="247"/>
      <c r="O312" s="63"/>
      <c r="P312" s="92" t="str">
        <f t="shared" si="452"/>
        <v/>
      </c>
      <c r="Q312" s="93" t="str">
        <f t="shared" si="405"/>
        <v/>
      </c>
      <c r="R312" s="99" t="str">
        <f t="shared" si="453"/>
        <v/>
      </c>
      <c r="S312" s="100" t="str">
        <f t="shared" si="454"/>
        <v/>
      </c>
      <c r="T312" s="95" t="str">
        <f t="shared" si="455"/>
        <v/>
      </c>
      <c r="U312" s="231"/>
      <c r="V312" s="124" t="str">
        <f t="shared" si="456"/>
        <v/>
      </c>
      <c r="W312" s="125" t="str">
        <f t="shared" si="400"/>
        <v/>
      </c>
      <c r="X312" s="126" t="str">
        <f t="shared" si="457"/>
        <v/>
      </c>
      <c r="Y312" s="126" t="str">
        <f>IF($B312="","",VLOOKUP(X312,Depth!$A$4:$B$1004,2,1))</f>
        <v/>
      </c>
      <c r="Z312" s="127" t="str">
        <f t="shared" si="401"/>
        <v/>
      </c>
      <c r="AA312" s="128" t="str">
        <f t="shared" si="402"/>
        <v/>
      </c>
      <c r="AB312" s="129" t="str">
        <f t="shared" si="458"/>
        <v/>
      </c>
      <c r="AC312" s="129" t="str">
        <f t="shared" si="403"/>
        <v/>
      </c>
      <c r="AD312" s="31" t="str">
        <f t="shared" si="459"/>
        <v/>
      </c>
      <c r="AE312" s="128" t="str">
        <f t="shared" si="460"/>
        <v/>
      </c>
      <c r="AF312" s="130" t="str">
        <f t="shared" si="461"/>
        <v/>
      </c>
      <c r="AG312" s="122" t="str">
        <f t="shared" si="462"/>
        <v/>
      </c>
      <c r="AH312" s="131" t="str">
        <f t="shared" si="404"/>
        <v/>
      </c>
      <c r="AI312" s="132" t="str">
        <f t="shared" si="463"/>
        <v/>
      </c>
      <c r="AJ312" s="128"/>
      <c r="AK312" s="159" t="str">
        <f t="shared" si="464"/>
        <v/>
      </c>
      <c r="AL312" s="128" t="str">
        <f t="shared" si="465"/>
        <v/>
      </c>
      <c r="AM312" s="128" t="str">
        <f t="shared" si="466"/>
        <v/>
      </c>
      <c r="AN312" s="128" t="str">
        <f t="shared" si="467"/>
        <v/>
      </c>
      <c r="AO312" s="128" t="str">
        <f t="shared" si="406"/>
        <v/>
      </c>
      <c r="AP312" s="160" t="str">
        <f t="shared" si="468"/>
        <v/>
      </c>
      <c r="AQ312" s="31"/>
      <c r="AR312" s="174" t="str">
        <f>IF($B312="","",Air!$C$17*((J312-K312)/10)^Air!$C$28)</f>
        <v/>
      </c>
      <c r="AS312" s="36" t="str">
        <f>IF($B312="","",IF(E$8=B312,E$7,Air!$C$14/2*AR312^2))</f>
        <v/>
      </c>
      <c r="AT312" s="32" t="str">
        <f t="shared" si="469"/>
        <v/>
      </c>
      <c r="AU312" s="32" t="str">
        <f t="shared" si="470"/>
        <v/>
      </c>
      <c r="AV312" s="32" t="str">
        <f>IF($B312="","",Air!$I$11-AU312*Air!$C$14*Air!$I$10-AS312)</f>
        <v/>
      </c>
      <c r="AW312" s="175" t="str">
        <f t="shared" si="471"/>
        <v/>
      </c>
      <c r="AX312" s="175" t="str">
        <f>IF($B312="","",AW312*Air!$C$14*Air!$I$10)</f>
        <v/>
      </c>
      <c r="AY312" s="176" t="str">
        <f>IF($B312="","",AW312*Air!$D$14*Air!$I$10)</f>
        <v/>
      </c>
      <c r="AZ312" s="62"/>
      <c r="BA312" s="250" t="str">
        <f t="shared" si="407"/>
        <v/>
      </c>
      <c r="BB312" s="128" t="str">
        <f t="shared" si="472"/>
        <v/>
      </c>
      <c r="BC312" s="31" t="str">
        <f t="shared" si="473"/>
        <v/>
      </c>
      <c r="BD312" s="251" t="str">
        <f>IF($B312="","",$AO312*ABS(BC312)/Air!$M$8)</f>
        <v/>
      </c>
      <c r="BE312" s="31" t="str">
        <f t="shared" si="408"/>
        <v/>
      </c>
      <c r="BF312" s="251" t="str">
        <f>IF($B312="","",$AO312*ABS($AF312-BC312)/Air!$M$8)</f>
        <v/>
      </c>
      <c r="BG312" s="31" t="str">
        <f t="shared" si="409"/>
        <v/>
      </c>
      <c r="BH312" s="252" t="str">
        <f t="shared" si="410"/>
        <v/>
      </c>
      <c r="BI312" s="32" t="str">
        <f>IF($B312="","",(($AF312-BC312)/ABS($AF312-BC312))*Air!$D$14*BH312/2*(($AF312-BC312)^2)*$AI312*$C312)</f>
        <v/>
      </c>
      <c r="BJ312" s="32" t="str">
        <f>IF($B312="","",(-BC312/ABS(BC312))*Air!$D$14*BE312/8*(BC312^2)*$AM312*$C312)</f>
        <v/>
      </c>
      <c r="BK312" s="32" t="str">
        <f>IF($B312="","",$AK312*$C312*$E312*Air!$D$14*Air!$I$10)</f>
        <v/>
      </c>
      <c r="BL312" s="32" t="str">
        <f t="shared" si="474"/>
        <v/>
      </c>
      <c r="BM312" s="32" t="str">
        <f t="shared" si="411"/>
        <v/>
      </c>
      <c r="BN312" s="32" t="str">
        <f t="shared" si="475"/>
        <v/>
      </c>
      <c r="BO312" s="254" t="str">
        <f t="shared" si="412"/>
        <v/>
      </c>
      <c r="BP312" s="243"/>
      <c r="BQ312" s="243"/>
      <c r="BR312" s="32" t="str">
        <f t="shared" si="413"/>
        <v/>
      </c>
      <c r="BS312" s="243" t="str">
        <f t="shared" si="414"/>
        <v/>
      </c>
      <c r="BT312" s="243" t="str">
        <f>IF($B312="","",IF(BO312="out",-(BS312*$I312*(2*ABS(BR312)/Air!$D$14)^0.5),(BS312*$I312*(2*ABS(BR312)/Air!$C$14)^0.5)))</f>
        <v/>
      </c>
      <c r="BU312" s="32" t="str">
        <f t="shared" si="415"/>
        <v/>
      </c>
      <c r="BV312" s="217" t="str">
        <f t="shared" si="476"/>
        <v/>
      </c>
      <c r="BW312" s="31" t="str">
        <f t="shared" si="416"/>
        <v/>
      </c>
      <c r="BX312" s="251" t="str">
        <f>IF($B312="","",$AO312*ABS(BW312)/Air!$M$8)</f>
        <v/>
      </c>
      <c r="BY312" s="31" t="str">
        <f t="shared" si="417"/>
        <v/>
      </c>
      <c r="BZ312" s="251" t="str">
        <f>IF($B312="","",$AO312*ABS($AF312-BW312)/Air!$M$8)</f>
        <v/>
      </c>
      <c r="CA312" s="31" t="str">
        <f t="shared" si="418"/>
        <v/>
      </c>
      <c r="CB312" s="31" t="str">
        <f t="shared" si="419"/>
        <v/>
      </c>
      <c r="CC312" s="32" t="str">
        <f>IF($B312="","",(($AF312-BW312)/ABS($AF312-BW312))*Air!$D$14*CB312/2*(($AF312-BW312)^2)*$AI312*$C312)</f>
        <v/>
      </c>
      <c r="CD312" s="32" t="str">
        <f>IF($B312="","",(-BW312/ABS(BW312))*Air!$D$14*BY312/8*(BW312^2)*$AM312*$C312)</f>
        <v/>
      </c>
      <c r="CE312" s="32" t="str">
        <f>IF($B312="","",$AK312*$C312*$E312*Air!$D$14*Air!$I$10)</f>
        <v/>
      </c>
      <c r="CF312" s="32" t="str">
        <f t="shared" si="477"/>
        <v/>
      </c>
      <c r="CG312" s="32" t="str">
        <f t="shared" si="420"/>
        <v/>
      </c>
      <c r="CH312" s="32" t="str">
        <f t="shared" si="478"/>
        <v/>
      </c>
      <c r="CI312" s="254" t="str">
        <f t="shared" si="421"/>
        <v/>
      </c>
      <c r="CJ312" s="243"/>
      <c r="CK312" s="243"/>
      <c r="CL312" s="32" t="str">
        <f t="shared" si="422"/>
        <v/>
      </c>
      <c r="CM312" s="243" t="str">
        <f t="shared" si="423"/>
        <v/>
      </c>
      <c r="CN312" s="243" t="str">
        <f>IF($B312="","",IF(CI312="out",-(CM312*$I312*(2*ABS(CL312)/Air!$D$14)^0.5),(CM312*$I312*(2*ABS(CL312)/Air!$C$14)^0.5)))</f>
        <v/>
      </c>
      <c r="CO312" s="32" t="str">
        <f t="shared" si="424"/>
        <v/>
      </c>
      <c r="CP312" s="217" t="str">
        <f t="shared" si="479"/>
        <v/>
      </c>
      <c r="CQ312" s="31" t="str">
        <f t="shared" si="425"/>
        <v/>
      </c>
      <c r="CR312" s="251" t="str">
        <f>IF($B312="","",$AO312*ABS(CQ312)/Air!$M$8)</f>
        <v/>
      </c>
      <c r="CS312" s="31" t="str">
        <f t="shared" si="426"/>
        <v/>
      </c>
      <c r="CT312" s="251" t="str">
        <f>IF($B312="","",$AO312*ABS($AF312-CQ312)/Air!$M$8)</f>
        <v/>
      </c>
      <c r="CU312" s="31" t="str">
        <f t="shared" si="427"/>
        <v/>
      </c>
      <c r="CV312" s="31" t="str">
        <f t="shared" si="428"/>
        <v/>
      </c>
      <c r="CW312" s="32" t="str">
        <f>IF($B312="","",(($AF312-CQ312)/ABS($AF312-CQ312))*Air!$D$14*CV312/2*(($AF312-CQ312)^2)*$AI312*$C312)</f>
        <v/>
      </c>
      <c r="CX312" s="32" t="str">
        <f>IF($B312="","",(-CQ312/ABS(CQ312))*Air!$D$14*CS312/8*(CQ312^2)*$AM312*$C312)</f>
        <v/>
      </c>
      <c r="CY312" s="32" t="str">
        <f>IF($B312="","",$AK312*$C312*$E312*Air!$D$14*Air!$I$10)</f>
        <v/>
      </c>
      <c r="CZ312" s="32" t="str">
        <f t="shared" si="480"/>
        <v/>
      </c>
      <c r="DA312" s="32" t="str">
        <f t="shared" si="429"/>
        <v/>
      </c>
      <c r="DB312" s="32" t="str">
        <f t="shared" si="481"/>
        <v/>
      </c>
      <c r="DC312" s="254" t="str">
        <f t="shared" si="430"/>
        <v/>
      </c>
      <c r="DD312" s="243"/>
      <c r="DE312" s="243"/>
      <c r="DF312" s="32" t="str">
        <f t="shared" si="431"/>
        <v/>
      </c>
      <c r="DG312" s="243" t="str">
        <f t="shared" si="432"/>
        <v/>
      </c>
      <c r="DH312" s="243" t="str">
        <f>IF($B312="","",IF(DC312="out",-(DG312*$I312*(2*ABS(DF312)/Air!$D$14)^0.5),(DG312*$I312*(2*ABS(DF312)/Air!$C$14)^0.5)))</f>
        <v/>
      </c>
      <c r="DI312" s="32" t="str">
        <f t="shared" si="433"/>
        <v/>
      </c>
      <c r="DJ312" s="217" t="str">
        <f t="shared" si="482"/>
        <v/>
      </c>
      <c r="DK312" s="31" t="str">
        <f t="shared" si="434"/>
        <v/>
      </c>
      <c r="DL312" s="251" t="str">
        <f>IF($B312="","",$AO312*ABS(DK312)/Air!$M$8)</f>
        <v/>
      </c>
      <c r="DM312" s="31" t="str">
        <f t="shared" si="435"/>
        <v/>
      </c>
      <c r="DN312" s="251" t="str">
        <f>IF($B312="","",$AO312*ABS($AF312-DK312)/Air!$M$8)</f>
        <v/>
      </c>
      <c r="DO312" s="31" t="str">
        <f t="shared" si="436"/>
        <v/>
      </c>
      <c r="DP312" s="31" t="str">
        <f t="shared" si="437"/>
        <v/>
      </c>
      <c r="DQ312" s="32" t="str">
        <f>IF($B312="","",(($AF312-DK312)/ABS($AF312-DK312))*Air!$D$14*DP312/2*(($AF312-DK312)^2)*$AI312*$C312)</f>
        <v/>
      </c>
      <c r="DR312" s="32" t="str">
        <f>IF($B312="","",(-DK312/ABS(DK312))*Air!$D$14*DM312/8*(DK312^2)*$AM312*$C312)</f>
        <v/>
      </c>
      <c r="DS312" s="32" t="str">
        <f>IF($B312="","",$AK312*$C312*$E312*Air!$D$14*Air!$I$10)</f>
        <v/>
      </c>
      <c r="DT312" s="32" t="str">
        <f t="shared" si="483"/>
        <v/>
      </c>
      <c r="DU312" s="32" t="str">
        <f t="shared" si="438"/>
        <v/>
      </c>
      <c r="DV312" s="32" t="str">
        <f t="shared" si="484"/>
        <v/>
      </c>
      <c r="DW312" s="254" t="str">
        <f t="shared" si="439"/>
        <v/>
      </c>
      <c r="DX312" s="243"/>
      <c r="DY312" s="243"/>
      <c r="DZ312" s="32" t="str">
        <f t="shared" si="440"/>
        <v/>
      </c>
      <c r="EA312" s="243" t="str">
        <f t="shared" si="441"/>
        <v/>
      </c>
      <c r="EB312" s="243" t="str">
        <f>IF($B312="","",IF(DW312="out",-(EA312*$I312*(2*ABS(DZ312)/Air!$D$14)^0.5),(EA312*$I312*(2*ABS(DZ312)/Air!$C$14)^0.5)))</f>
        <v/>
      </c>
      <c r="EC312" s="32" t="str">
        <f t="shared" si="442"/>
        <v/>
      </c>
      <c r="ED312" s="217" t="str">
        <f t="shared" si="485"/>
        <v/>
      </c>
      <c r="EE312" s="31" t="str">
        <f t="shared" si="443"/>
        <v/>
      </c>
      <c r="EF312" s="251" t="str">
        <f>IF($B312="","",$AO312*ABS(EE312)/Air!$M$8)</f>
        <v/>
      </c>
      <c r="EG312" s="31" t="str">
        <f t="shared" si="444"/>
        <v/>
      </c>
      <c r="EH312" s="251" t="str">
        <f>IF($B312="","",$AO312*ABS($AF312-EE312)/Air!$M$8)</f>
        <v/>
      </c>
      <c r="EI312" s="31" t="str">
        <f t="shared" si="445"/>
        <v/>
      </c>
      <c r="EJ312" s="31" t="str">
        <f t="shared" si="446"/>
        <v/>
      </c>
      <c r="EK312" s="32" t="str">
        <f>IF($B312="","",(($AF312-EE312)/ABS($AF312-EE312))*Air!$D$14*EJ312/2*(($AF312-EE312)^2)*$AI312*$C312)</f>
        <v/>
      </c>
      <c r="EL312" s="32" t="str">
        <f>IF($B312="","",(-EE312/ABS(EE312))*Air!$D$14*EG312/8*(EE312^2)*$AM312*$C312)</f>
        <v/>
      </c>
      <c r="EM312" s="32" t="str">
        <f>IF($B312="","",$AK312*$C312*$E312*Air!$D$14*Air!$I$10)</f>
        <v/>
      </c>
      <c r="EN312" s="32" t="str">
        <f t="shared" si="486"/>
        <v/>
      </c>
      <c r="EO312" s="32" t="str">
        <f t="shared" si="447"/>
        <v/>
      </c>
      <c r="EP312" s="32" t="str">
        <f t="shared" si="487"/>
        <v/>
      </c>
      <c r="EQ312" s="254" t="str">
        <f t="shared" si="448"/>
        <v/>
      </c>
      <c r="ER312" s="243"/>
      <c r="ES312" s="243"/>
      <c r="ET312" s="32" t="str">
        <f t="shared" si="449"/>
        <v/>
      </c>
      <c r="EU312" s="243" t="str">
        <f t="shared" si="450"/>
        <v/>
      </c>
      <c r="EV312" s="243" t="str">
        <f>IF($B312="","",IF(EQ312="out",-(EU312*$I312*(2*ABS(ET312)/Air!$D$14)^0.5),(EU312*$I312*(2*ABS(ET312)/Air!$C$14)^0.5)))</f>
        <v/>
      </c>
      <c r="EW312" s="32" t="str">
        <f t="shared" si="451"/>
        <v/>
      </c>
      <c r="EX312" s="259" t="str">
        <f t="shared" si="488"/>
        <v/>
      </c>
    </row>
    <row r="313" spans="1:154" customFormat="1" x14ac:dyDescent="0.2">
      <c r="A313" s="61"/>
      <c r="B313" s="247"/>
      <c r="C313" s="247"/>
      <c r="D313" s="247"/>
      <c r="E313" s="247"/>
      <c r="F313" s="247"/>
      <c r="G313" s="239"/>
      <c r="H313" s="239"/>
      <c r="I313" s="239"/>
      <c r="J313" s="239"/>
      <c r="K313" s="239"/>
      <c r="L313" s="62"/>
      <c r="M313" s="247"/>
      <c r="N313" s="247"/>
      <c r="O313" s="63"/>
      <c r="P313" s="92" t="str">
        <f t="shared" si="452"/>
        <v/>
      </c>
      <c r="Q313" s="93" t="str">
        <f t="shared" si="405"/>
        <v/>
      </c>
      <c r="R313" s="99" t="str">
        <f t="shared" si="453"/>
        <v/>
      </c>
      <c r="S313" s="100" t="str">
        <f t="shared" si="454"/>
        <v/>
      </c>
      <c r="T313" s="95" t="str">
        <f t="shared" si="455"/>
        <v/>
      </c>
      <c r="U313" s="231"/>
      <c r="V313" s="124" t="str">
        <f t="shared" si="456"/>
        <v/>
      </c>
      <c r="W313" s="125" t="str">
        <f t="shared" si="400"/>
        <v/>
      </c>
      <c r="X313" s="126" t="str">
        <f t="shared" si="457"/>
        <v/>
      </c>
      <c r="Y313" s="126" t="str">
        <f>IF($B313="","",VLOOKUP(X313,Depth!$A$4:$B$1004,2,1))</f>
        <v/>
      </c>
      <c r="Z313" s="127" t="str">
        <f t="shared" si="401"/>
        <v/>
      </c>
      <c r="AA313" s="128" t="str">
        <f t="shared" si="402"/>
        <v/>
      </c>
      <c r="AB313" s="129" t="str">
        <f t="shared" si="458"/>
        <v/>
      </c>
      <c r="AC313" s="129" t="str">
        <f t="shared" si="403"/>
        <v/>
      </c>
      <c r="AD313" s="31" t="str">
        <f t="shared" si="459"/>
        <v/>
      </c>
      <c r="AE313" s="128" t="str">
        <f t="shared" si="460"/>
        <v/>
      </c>
      <c r="AF313" s="130" t="str">
        <f t="shared" si="461"/>
        <v/>
      </c>
      <c r="AG313" s="122" t="str">
        <f t="shared" si="462"/>
        <v/>
      </c>
      <c r="AH313" s="131" t="str">
        <f t="shared" si="404"/>
        <v/>
      </c>
      <c r="AI313" s="132" t="str">
        <f t="shared" si="463"/>
        <v/>
      </c>
      <c r="AJ313" s="128"/>
      <c r="AK313" s="159" t="str">
        <f t="shared" si="464"/>
        <v/>
      </c>
      <c r="AL313" s="128" t="str">
        <f t="shared" si="465"/>
        <v/>
      </c>
      <c r="AM313" s="128" t="str">
        <f t="shared" si="466"/>
        <v/>
      </c>
      <c r="AN313" s="128" t="str">
        <f t="shared" si="467"/>
        <v/>
      </c>
      <c r="AO313" s="128" t="str">
        <f t="shared" si="406"/>
        <v/>
      </c>
      <c r="AP313" s="160" t="str">
        <f t="shared" si="468"/>
        <v/>
      </c>
      <c r="AQ313" s="31"/>
      <c r="AR313" s="174" t="str">
        <f>IF($B313="","",Air!$C$17*((J313-K313)/10)^Air!$C$28)</f>
        <v/>
      </c>
      <c r="AS313" s="36" t="str">
        <f>IF($B313="","",IF(E$8=B313,E$7,Air!$C$14/2*AR313^2))</f>
        <v/>
      </c>
      <c r="AT313" s="32" t="str">
        <f t="shared" si="469"/>
        <v/>
      </c>
      <c r="AU313" s="32" t="str">
        <f t="shared" si="470"/>
        <v/>
      </c>
      <c r="AV313" s="32" t="str">
        <f>IF($B313="","",Air!$I$11-AU313*Air!$C$14*Air!$I$10-AS313)</f>
        <v/>
      </c>
      <c r="AW313" s="175" t="str">
        <f t="shared" si="471"/>
        <v/>
      </c>
      <c r="AX313" s="175" t="str">
        <f>IF($B313="","",AW313*Air!$C$14*Air!$I$10)</f>
        <v/>
      </c>
      <c r="AY313" s="176" t="str">
        <f>IF($B313="","",AW313*Air!$D$14*Air!$I$10)</f>
        <v/>
      </c>
      <c r="AZ313" s="62"/>
      <c r="BA313" s="250" t="str">
        <f t="shared" si="407"/>
        <v/>
      </c>
      <c r="BB313" s="128" t="str">
        <f t="shared" si="472"/>
        <v/>
      </c>
      <c r="BC313" s="31" t="str">
        <f t="shared" si="473"/>
        <v/>
      </c>
      <c r="BD313" s="251" t="str">
        <f>IF($B313="","",$AO313*ABS(BC313)/Air!$M$8)</f>
        <v/>
      </c>
      <c r="BE313" s="31" t="str">
        <f t="shared" si="408"/>
        <v/>
      </c>
      <c r="BF313" s="251" t="str">
        <f>IF($B313="","",$AO313*ABS($AF313-BC313)/Air!$M$8)</f>
        <v/>
      </c>
      <c r="BG313" s="31" t="str">
        <f t="shared" si="409"/>
        <v/>
      </c>
      <c r="BH313" s="252" t="str">
        <f t="shared" si="410"/>
        <v/>
      </c>
      <c r="BI313" s="32" t="str">
        <f>IF($B313="","",(($AF313-BC313)/ABS($AF313-BC313))*Air!$D$14*BH313/2*(($AF313-BC313)^2)*$AI313*$C313)</f>
        <v/>
      </c>
      <c r="BJ313" s="32" t="str">
        <f>IF($B313="","",(-BC313/ABS(BC313))*Air!$D$14*BE313/8*(BC313^2)*$AM313*$C313)</f>
        <v/>
      </c>
      <c r="BK313" s="32" t="str">
        <f>IF($B313="","",$AK313*$C313*$E313*Air!$D$14*Air!$I$10)</f>
        <v/>
      </c>
      <c r="BL313" s="32" t="str">
        <f t="shared" si="474"/>
        <v/>
      </c>
      <c r="BM313" s="32" t="str">
        <f t="shared" si="411"/>
        <v/>
      </c>
      <c r="BN313" s="32" t="str">
        <f t="shared" si="475"/>
        <v/>
      </c>
      <c r="BO313" s="254" t="str">
        <f t="shared" si="412"/>
        <v/>
      </c>
      <c r="BP313" s="243"/>
      <c r="BQ313" s="243"/>
      <c r="BR313" s="32" t="str">
        <f t="shared" si="413"/>
        <v/>
      </c>
      <c r="BS313" s="243" t="str">
        <f t="shared" si="414"/>
        <v/>
      </c>
      <c r="BT313" s="243" t="str">
        <f>IF($B313="","",IF(BO313="out",-(BS313*$I313*(2*ABS(BR313)/Air!$D$14)^0.5),(BS313*$I313*(2*ABS(BR313)/Air!$C$14)^0.5)))</f>
        <v/>
      </c>
      <c r="BU313" s="32" t="str">
        <f t="shared" si="415"/>
        <v/>
      </c>
      <c r="BV313" s="217" t="str">
        <f t="shared" si="476"/>
        <v/>
      </c>
      <c r="BW313" s="31" t="str">
        <f t="shared" si="416"/>
        <v/>
      </c>
      <c r="BX313" s="251" t="str">
        <f>IF($B313="","",$AO313*ABS(BW313)/Air!$M$8)</f>
        <v/>
      </c>
      <c r="BY313" s="31" t="str">
        <f t="shared" si="417"/>
        <v/>
      </c>
      <c r="BZ313" s="251" t="str">
        <f>IF($B313="","",$AO313*ABS($AF313-BW313)/Air!$M$8)</f>
        <v/>
      </c>
      <c r="CA313" s="31" t="str">
        <f t="shared" si="418"/>
        <v/>
      </c>
      <c r="CB313" s="31" t="str">
        <f t="shared" si="419"/>
        <v/>
      </c>
      <c r="CC313" s="32" t="str">
        <f>IF($B313="","",(($AF313-BW313)/ABS($AF313-BW313))*Air!$D$14*CB313/2*(($AF313-BW313)^2)*$AI313*$C313)</f>
        <v/>
      </c>
      <c r="CD313" s="32" t="str">
        <f>IF($B313="","",(-BW313/ABS(BW313))*Air!$D$14*BY313/8*(BW313^2)*$AM313*$C313)</f>
        <v/>
      </c>
      <c r="CE313" s="32" t="str">
        <f>IF($B313="","",$AK313*$C313*$E313*Air!$D$14*Air!$I$10)</f>
        <v/>
      </c>
      <c r="CF313" s="32" t="str">
        <f t="shared" si="477"/>
        <v/>
      </c>
      <c r="CG313" s="32" t="str">
        <f t="shared" si="420"/>
        <v/>
      </c>
      <c r="CH313" s="32" t="str">
        <f t="shared" si="478"/>
        <v/>
      </c>
      <c r="CI313" s="254" t="str">
        <f t="shared" si="421"/>
        <v/>
      </c>
      <c r="CJ313" s="243"/>
      <c r="CK313" s="243"/>
      <c r="CL313" s="32" t="str">
        <f t="shared" si="422"/>
        <v/>
      </c>
      <c r="CM313" s="243" t="str">
        <f t="shared" si="423"/>
        <v/>
      </c>
      <c r="CN313" s="243" t="str">
        <f>IF($B313="","",IF(CI313="out",-(CM313*$I313*(2*ABS(CL313)/Air!$D$14)^0.5),(CM313*$I313*(2*ABS(CL313)/Air!$C$14)^0.5)))</f>
        <v/>
      </c>
      <c r="CO313" s="32" t="str">
        <f t="shared" si="424"/>
        <v/>
      </c>
      <c r="CP313" s="217" t="str">
        <f t="shared" si="479"/>
        <v/>
      </c>
      <c r="CQ313" s="31" t="str">
        <f t="shared" si="425"/>
        <v/>
      </c>
      <c r="CR313" s="251" t="str">
        <f>IF($B313="","",$AO313*ABS(CQ313)/Air!$M$8)</f>
        <v/>
      </c>
      <c r="CS313" s="31" t="str">
        <f t="shared" si="426"/>
        <v/>
      </c>
      <c r="CT313" s="251" t="str">
        <f>IF($B313="","",$AO313*ABS($AF313-CQ313)/Air!$M$8)</f>
        <v/>
      </c>
      <c r="CU313" s="31" t="str">
        <f t="shared" si="427"/>
        <v/>
      </c>
      <c r="CV313" s="31" t="str">
        <f t="shared" si="428"/>
        <v/>
      </c>
      <c r="CW313" s="32" t="str">
        <f>IF($B313="","",(($AF313-CQ313)/ABS($AF313-CQ313))*Air!$D$14*CV313/2*(($AF313-CQ313)^2)*$AI313*$C313)</f>
        <v/>
      </c>
      <c r="CX313" s="32" t="str">
        <f>IF($B313="","",(-CQ313/ABS(CQ313))*Air!$D$14*CS313/8*(CQ313^2)*$AM313*$C313)</f>
        <v/>
      </c>
      <c r="CY313" s="32" t="str">
        <f>IF($B313="","",$AK313*$C313*$E313*Air!$D$14*Air!$I$10)</f>
        <v/>
      </c>
      <c r="CZ313" s="32" t="str">
        <f t="shared" si="480"/>
        <v/>
      </c>
      <c r="DA313" s="32" t="str">
        <f t="shared" si="429"/>
        <v/>
      </c>
      <c r="DB313" s="32" t="str">
        <f t="shared" si="481"/>
        <v/>
      </c>
      <c r="DC313" s="254" t="str">
        <f t="shared" si="430"/>
        <v/>
      </c>
      <c r="DD313" s="243"/>
      <c r="DE313" s="243"/>
      <c r="DF313" s="32" t="str">
        <f t="shared" si="431"/>
        <v/>
      </c>
      <c r="DG313" s="243" t="str">
        <f t="shared" si="432"/>
        <v/>
      </c>
      <c r="DH313" s="243" t="str">
        <f>IF($B313="","",IF(DC313="out",-(DG313*$I313*(2*ABS(DF313)/Air!$D$14)^0.5),(DG313*$I313*(2*ABS(DF313)/Air!$C$14)^0.5)))</f>
        <v/>
      </c>
      <c r="DI313" s="32" t="str">
        <f t="shared" si="433"/>
        <v/>
      </c>
      <c r="DJ313" s="217" t="str">
        <f t="shared" si="482"/>
        <v/>
      </c>
      <c r="DK313" s="31" t="str">
        <f t="shared" si="434"/>
        <v/>
      </c>
      <c r="DL313" s="251" t="str">
        <f>IF($B313="","",$AO313*ABS(DK313)/Air!$M$8)</f>
        <v/>
      </c>
      <c r="DM313" s="31" t="str">
        <f t="shared" si="435"/>
        <v/>
      </c>
      <c r="DN313" s="251" t="str">
        <f>IF($B313="","",$AO313*ABS($AF313-DK313)/Air!$M$8)</f>
        <v/>
      </c>
      <c r="DO313" s="31" t="str">
        <f t="shared" si="436"/>
        <v/>
      </c>
      <c r="DP313" s="31" t="str">
        <f t="shared" si="437"/>
        <v/>
      </c>
      <c r="DQ313" s="32" t="str">
        <f>IF($B313="","",(($AF313-DK313)/ABS($AF313-DK313))*Air!$D$14*DP313/2*(($AF313-DK313)^2)*$AI313*$C313)</f>
        <v/>
      </c>
      <c r="DR313" s="32" t="str">
        <f>IF($B313="","",(-DK313/ABS(DK313))*Air!$D$14*DM313/8*(DK313^2)*$AM313*$C313)</f>
        <v/>
      </c>
      <c r="DS313" s="32" t="str">
        <f>IF($B313="","",$AK313*$C313*$E313*Air!$D$14*Air!$I$10)</f>
        <v/>
      </c>
      <c r="DT313" s="32" t="str">
        <f t="shared" si="483"/>
        <v/>
      </c>
      <c r="DU313" s="32" t="str">
        <f t="shared" si="438"/>
        <v/>
      </c>
      <c r="DV313" s="32" t="str">
        <f t="shared" si="484"/>
        <v/>
      </c>
      <c r="DW313" s="254" t="str">
        <f t="shared" si="439"/>
        <v/>
      </c>
      <c r="DX313" s="243"/>
      <c r="DY313" s="243"/>
      <c r="DZ313" s="32" t="str">
        <f t="shared" si="440"/>
        <v/>
      </c>
      <c r="EA313" s="243" t="str">
        <f t="shared" si="441"/>
        <v/>
      </c>
      <c r="EB313" s="243" t="str">
        <f>IF($B313="","",IF(DW313="out",-(EA313*$I313*(2*ABS(DZ313)/Air!$D$14)^0.5),(EA313*$I313*(2*ABS(DZ313)/Air!$C$14)^0.5)))</f>
        <v/>
      </c>
      <c r="EC313" s="32" t="str">
        <f t="shared" si="442"/>
        <v/>
      </c>
      <c r="ED313" s="217" t="str">
        <f t="shared" si="485"/>
        <v/>
      </c>
      <c r="EE313" s="31" t="str">
        <f t="shared" si="443"/>
        <v/>
      </c>
      <c r="EF313" s="251" t="str">
        <f>IF($B313="","",$AO313*ABS(EE313)/Air!$M$8)</f>
        <v/>
      </c>
      <c r="EG313" s="31" t="str">
        <f t="shared" si="444"/>
        <v/>
      </c>
      <c r="EH313" s="251" t="str">
        <f>IF($B313="","",$AO313*ABS($AF313-EE313)/Air!$M$8)</f>
        <v/>
      </c>
      <c r="EI313" s="31" t="str">
        <f t="shared" si="445"/>
        <v/>
      </c>
      <c r="EJ313" s="31" t="str">
        <f t="shared" si="446"/>
        <v/>
      </c>
      <c r="EK313" s="32" t="str">
        <f>IF($B313="","",(($AF313-EE313)/ABS($AF313-EE313))*Air!$D$14*EJ313/2*(($AF313-EE313)^2)*$AI313*$C313)</f>
        <v/>
      </c>
      <c r="EL313" s="32" t="str">
        <f>IF($B313="","",(-EE313/ABS(EE313))*Air!$D$14*EG313/8*(EE313^2)*$AM313*$C313)</f>
        <v/>
      </c>
      <c r="EM313" s="32" t="str">
        <f>IF($B313="","",$AK313*$C313*$E313*Air!$D$14*Air!$I$10)</f>
        <v/>
      </c>
      <c r="EN313" s="32" t="str">
        <f t="shared" si="486"/>
        <v/>
      </c>
      <c r="EO313" s="32" t="str">
        <f t="shared" si="447"/>
        <v/>
      </c>
      <c r="EP313" s="32" t="str">
        <f t="shared" si="487"/>
        <v/>
      </c>
      <c r="EQ313" s="254" t="str">
        <f t="shared" si="448"/>
        <v/>
      </c>
      <c r="ER313" s="243"/>
      <c r="ES313" s="243"/>
      <c r="ET313" s="32" t="str">
        <f t="shared" si="449"/>
        <v/>
      </c>
      <c r="EU313" s="243" t="str">
        <f t="shared" si="450"/>
        <v/>
      </c>
      <c r="EV313" s="243" t="str">
        <f>IF($B313="","",IF(EQ313="out",-(EU313*$I313*(2*ABS(ET313)/Air!$D$14)^0.5),(EU313*$I313*(2*ABS(ET313)/Air!$C$14)^0.5)))</f>
        <v/>
      </c>
      <c r="EW313" s="32" t="str">
        <f t="shared" si="451"/>
        <v/>
      </c>
      <c r="EX313" s="259" t="str">
        <f t="shared" si="488"/>
        <v/>
      </c>
    </row>
    <row r="314" spans="1:154" customFormat="1" x14ac:dyDescent="0.2">
      <c r="A314" s="61"/>
      <c r="B314" s="247"/>
      <c r="C314" s="247"/>
      <c r="D314" s="247"/>
      <c r="E314" s="247"/>
      <c r="F314" s="247"/>
      <c r="G314" s="239"/>
      <c r="H314" s="239"/>
      <c r="I314" s="239"/>
      <c r="J314" s="239"/>
      <c r="K314" s="239"/>
      <c r="L314" s="62"/>
      <c r="M314" s="247"/>
      <c r="N314" s="247"/>
      <c r="O314" s="63"/>
      <c r="P314" s="92" t="str">
        <f t="shared" si="452"/>
        <v/>
      </c>
      <c r="Q314" s="93" t="str">
        <f t="shared" si="405"/>
        <v/>
      </c>
      <c r="R314" s="99" t="str">
        <f t="shared" si="453"/>
        <v/>
      </c>
      <c r="S314" s="100" t="str">
        <f t="shared" si="454"/>
        <v/>
      </c>
      <c r="T314" s="95" t="str">
        <f t="shared" si="455"/>
        <v/>
      </c>
      <c r="U314" s="231"/>
      <c r="V314" s="124" t="str">
        <f t="shared" si="456"/>
        <v/>
      </c>
      <c r="W314" s="125" t="str">
        <f t="shared" si="400"/>
        <v/>
      </c>
      <c r="X314" s="126" t="str">
        <f t="shared" si="457"/>
        <v/>
      </c>
      <c r="Y314" s="126" t="str">
        <f>IF($B314="","",VLOOKUP(X314,Depth!$A$4:$B$1004,2,1))</f>
        <v/>
      </c>
      <c r="Z314" s="127" t="str">
        <f t="shared" si="401"/>
        <v/>
      </c>
      <c r="AA314" s="128" t="str">
        <f t="shared" si="402"/>
        <v/>
      </c>
      <c r="AB314" s="129" t="str">
        <f t="shared" si="458"/>
        <v/>
      </c>
      <c r="AC314" s="129" t="str">
        <f t="shared" si="403"/>
        <v/>
      </c>
      <c r="AD314" s="31" t="str">
        <f t="shared" si="459"/>
        <v/>
      </c>
      <c r="AE314" s="128" t="str">
        <f t="shared" si="460"/>
        <v/>
      </c>
      <c r="AF314" s="130" t="str">
        <f t="shared" si="461"/>
        <v/>
      </c>
      <c r="AG314" s="122" t="str">
        <f t="shared" si="462"/>
        <v/>
      </c>
      <c r="AH314" s="131" t="str">
        <f t="shared" si="404"/>
        <v/>
      </c>
      <c r="AI314" s="132" t="str">
        <f t="shared" si="463"/>
        <v/>
      </c>
      <c r="AJ314" s="128"/>
      <c r="AK314" s="159" t="str">
        <f t="shared" si="464"/>
        <v/>
      </c>
      <c r="AL314" s="128" t="str">
        <f t="shared" si="465"/>
        <v/>
      </c>
      <c r="AM314" s="128" t="str">
        <f t="shared" si="466"/>
        <v/>
      </c>
      <c r="AN314" s="128" t="str">
        <f t="shared" si="467"/>
        <v/>
      </c>
      <c r="AO314" s="128" t="str">
        <f t="shared" si="406"/>
        <v/>
      </c>
      <c r="AP314" s="160" t="str">
        <f t="shared" si="468"/>
        <v/>
      </c>
      <c r="AQ314" s="31"/>
      <c r="AR314" s="174" t="str">
        <f>IF($B314="","",Air!$C$17*((J314-K314)/10)^Air!$C$28)</f>
        <v/>
      </c>
      <c r="AS314" s="36" t="str">
        <f>IF($B314="","",IF(E$8=B314,E$7,Air!$C$14/2*AR314^2))</f>
        <v/>
      </c>
      <c r="AT314" s="32" t="str">
        <f t="shared" si="469"/>
        <v/>
      </c>
      <c r="AU314" s="32" t="str">
        <f t="shared" si="470"/>
        <v/>
      </c>
      <c r="AV314" s="32" t="str">
        <f>IF($B314="","",Air!$I$11-AU314*Air!$C$14*Air!$I$10-AS314)</f>
        <v/>
      </c>
      <c r="AW314" s="175" t="str">
        <f t="shared" si="471"/>
        <v/>
      </c>
      <c r="AX314" s="175" t="str">
        <f>IF($B314="","",AW314*Air!$C$14*Air!$I$10)</f>
        <v/>
      </c>
      <c r="AY314" s="176" t="str">
        <f>IF($B314="","",AW314*Air!$D$14*Air!$I$10)</f>
        <v/>
      </c>
      <c r="AZ314" s="62"/>
      <c r="BA314" s="250" t="str">
        <f t="shared" si="407"/>
        <v/>
      </c>
      <c r="BB314" s="128" t="str">
        <f t="shared" si="472"/>
        <v/>
      </c>
      <c r="BC314" s="31" t="str">
        <f t="shared" si="473"/>
        <v/>
      </c>
      <c r="BD314" s="251" t="str">
        <f>IF($B314="","",$AO314*ABS(BC314)/Air!$M$8)</f>
        <v/>
      </c>
      <c r="BE314" s="31" t="str">
        <f t="shared" si="408"/>
        <v/>
      </c>
      <c r="BF314" s="251" t="str">
        <f>IF($B314="","",$AO314*ABS($AF314-BC314)/Air!$M$8)</f>
        <v/>
      </c>
      <c r="BG314" s="31" t="str">
        <f t="shared" si="409"/>
        <v/>
      </c>
      <c r="BH314" s="252" t="str">
        <f t="shared" si="410"/>
        <v/>
      </c>
      <c r="BI314" s="32" t="str">
        <f>IF($B314="","",(($AF314-BC314)/ABS($AF314-BC314))*Air!$D$14*BH314/2*(($AF314-BC314)^2)*$AI314*$C314)</f>
        <v/>
      </c>
      <c r="BJ314" s="32" t="str">
        <f>IF($B314="","",(-BC314/ABS(BC314))*Air!$D$14*BE314/8*(BC314^2)*$AM314*$C314)</f>
        <v/>
      </c>
      <c r="BK314" s="32" t="str">
        <f>IF($B314="","",$AK314*$C314*$E314*Air!$D$14*Air!$I$10)</f>
        <v/>
      </c>
      <c r="BL314" s="32" t="str">
        <f t="shared" si="474"/>
        <v/>
      </c>
      <c r="BM314" s="32" t="str">
        <f t="shared" si="411"/>
        <v/>
      </c>
      <c r="BN314" s="32" t="str">
        <f t="shared" si="475"/>
        <v/>
      </c>
      <c r="BO314" s="254" t="str">
        <f t="shared" si="412"/>
        <v/>
      </c>
      <c r="BP314" s="243"/>
      <c r="BQ314" s="243"/>
      <c r="BR314" s="32" t="str">
        <f t="shared" si="413"/>
        <v/>
      </c>
      <c r="BS314" s="243" t="str">
        <f t="shared" si="414"/>
        <v/>
      </c>
      <c r="BT314" s="243" t="str">
        <f>IF($B314="","",IF(BO314="out",-(BS314*$I314*(2*ABS(BR314)/Air!$D$14)^0.5),(BS314*$I314*(2*ABS(BR314)/Air!$C$14)^0.5)))</f>
        <v/>
      </c>
      <c r="BU314" s="32" t="str">
        <f t="shared" si="415"/>
        <v/>
      </c>
      <c r="BV314" s="217" t="str">
        <f t="shared" si="476"/>
        <v/>
      </c>
      <c r="BW314" s="31" t="str">
        <f t="shared" si="416"/>
        <v/>
      </c>
      <c r="BX314" s="251" t="str">
        <f>IF($B314="","",$AO314*ABS(BW314)/Air!$M$8)</f>
        <v/>
      </c>
      <c r="BY314" s="31" t="str">
        <f t="shared" si="417"/>
        <v/>
      </c>
      <c r="BZ314" s="251" t="str">
        <f>IF($B314="","",$AO314*ABS($AF314-BW314)/Air!$M$8)</f>
        <v/>
      </c>
      <c r="CA314" s="31" t="str">
        <f t="shared" si="418"/>
        <v/>
      </c>
      <c r="CB314" s="31" t="str">
        <f t="shared" si="419"/>
        <v/>
      </c>
      <c r="CC314" s="32" t="str">
        <f>IF($B314="","",(($AF314-BW314)/ABS($AF314-BW314))*Air!$D$14*CB314/2*(($AF314-BW314)^2)*$AI314*$C314)</f>
        <v/>
      </c>
      <c r="CD314" s="32" t="str">
        <f>IF($B314="","",(-BW314/ABS(BW314))*Air!$D$14*BY314/8*(BW314^2)*$AM314*$C314)</f>
        <v/>
      </c>
      <c r="CE314" s="32" t="str">
        <f>IF($B314="","",$AK314*$C314*$E314*Air!$D$14*Air!$I$10)</f>
        <v/>
      </c>
      <c r="CF314" s="32" t="str">
        <f t="shared" si="477"/>
        <v/>
      </c>
      <c r="CG314" s="32" t="str">
        <f t="shared" si="420"/>
        <v/>
      </c>
      <c r="CH314" s="32" t="str">
        <f t="shared" si="478"/>
        <v/>
      </c>
      <c r="CI314" s="254" t="str">
        <f t="shared" si="421"/>
        <v/>
      </c>
      <c r="CJ314" s="243"/>
      <c r="CK314" s="243"/>
      <c r="CL314" s="32" t="str">
        <f t="shared" si="422"/>
        <v/>
      </c>
      <c r="CM314" s="243" t="str">
        <f t="shared" si="423"/>
        <v/>
      </c>
      <c r="CN314" s="243" t="str">
        <f>IF($B314="","",IF(CI314="out",-(CM314*$I314*(2*ABS(CL314)/Air!$D$14)^0.5),(CM314*$I314*(2*ABS(CL314)/Air!$C$14)^0.5)))</f>
        <v/>
      </c>
      <c r="CO314" s="32" t="str">
        <f t="shared" si="424"/>
        <v/>
      </c>
      <c r="CP314" s="217" t="str">
        <f t="shared" si="479"/>
        <v/>
      </c>
      <c r="CQ314" s="31" t="str">
        <f t="shared" si="425"/>
        <v/>
      </c>
      <c r="CR314" s="251" t="str">
        <f>IF($B314="","",$AO314*ABS(CQ314)/Air!$M$8)</f>
        <v/>
      </c>
      <c r="CS314" s="31" t="str">
        <f t="shared" si="426"/>
        <v/>
      </c>
      <c r="CT314" s="251" t="str">
        <f>IF($B314="","",$AO314*ABS($AF314-CQ314)/Air!$M$8)</f>
        <v/>
      </c>
      <c r="CU314" s="31" t="str">
        <f t="shared" si="427"/>
        <v/>
      </c>
      <c r="CV314" s="31" t="str">
        <f t="shared" si="428"/>
        <v/>
      </c>
      <c r="CW314" s="32" t="str">
        <f>IF($B314="","",(($AF314-CQ314)/ABS($AF314-CQ314))*Air!$D$14*CV314/2*(($AF314-CQ314)^2)*$AI314*$C314)</f>
        <v/>
      </c>
      <c r="CX314" s="32" t="str">
        <f>IF($B314="","",(-CQ314/ABS(CQ314))*Air!$D$14*CS314/8*(CQ314^2)*$AM314*$C314)</f>
        <v/>
      </c>
      <c r="CY314" s="32" t="str">
        <f>IF($B314="","",$AK314*$C314*$E314*Air!$D$14*Air!$I$10)</f>
        <v/>
      </c>
      <c r="CZ314" s="32" t="str">
        <f t="shared" si="480"/>
        <v/>
      </c>
      <c r="DA314" s="32" t="str">
        <f t="shared" si="429"/>
        <v/>
      </c>
      <c r="DB314" s="32" t="str">
        <f t="shared" si="481"/>
        <v/>
      </c>
      <c r="DC314" s="254" t="str">
        <f t="shared" si="430"/>
        <v/>
      </c>
      <c r="DD314" s="243"/>
      <c r="DE314" s="243"/>
      <c r="DF314" s="32" t="str">
        <f t="shared" si="431"/>
        <v/>
      </c>
      <c r="DG314" s="243" t="str">
        <f t="shared" si="432"/>
        <v/>
      </c>
      <c r="DH314" s="243" t="str">
        <f>IF($B314="","",IF(DC314="out",-(DG314*$I314*(2*ABS(DF314)/Air!$D$14)^0.5),(DG314*$I314*(2*ABS(DF314)/Air!$C$14)^0.5)))</f>
        <v/>
      </c>
      <c r="DI314" s="32" t="str">
        <f t="shared" si="433"/>
        <v/>
      </c>
      <c r="DJ314" s="217" t="str">
        <f t="shared" si="482"/>
        <v/>
      </c>
      <c r="DK314" s="31" t="str">
        <f t="shared" si="434"/>
        <v/>
      </c>
      <c r="DL314" s="251" t="str">
        <f>IF($B314="","",$AO314*ABS(DK314)/Air!$M$8)</f>
        <v/>
      </c>
      <c r="DM314" s="31" t="str">
        <f t="shared" si="435"/>
        <v/>
      </c>
      <c r="DN314" s="251" t="str">
        <f>IF($B314="","",$AO314*ABS($AF314-DK314)/Air!$M$8)</f>
        <v/>
      </c>
      <c r="DO314" s="31" t="str">
        <f t="shared" si="436"/>
        <v/>
      </c>
      <c r="DP314" s="31" t="str">
        <f t="shared" si="437"/>
        <v/>
      </c>
      <c r="DQ314" s="32" t="str">
        <f>IF($B314="","",(($AF314-DK314)/ABS($AF314-DK314))*Air!$D$14*DP314/2*(($AF314-DK314)^2)*$AI314*$C314)</f>
        <v/>
      </c>
      <c r="DR314" s="32" t="str">
        <f>IF($B314="","",(-DK314/ABS(DK314))*Air!$D$14*DM314/8*(DK314^2)*$AM314*$C314)</f>
        <v/>
      </c>
      <c r="DS314" s="32" t="str">
        <f>IF($B314="","",$AK314*$C314*$E314*Air!$D$14*Air!$I$10)</f>
        <v/>
      </c>
      <c r="DT314" s="32" t="str">
        <f t="shared" si="483"/>
        <v/>
      </c>
      <c r="DU314" s="32" t="str">
        <f t="shared" si="438"/>
        <v/>
      </c>
      <c r="DV314" s="32" t="str">
        <f t="shared" si="484"/>
        <v/>
      </c>
      <c r="DW314" s="254" t="str">
        <f t="shared" si="439"/>
        <v/>
      </c>
      <c r="DX314" s="243"/>
      <c r="DY314" s="243"/>
      <c r="DZ314" s="32" t="str">
        <f t="shared" si="440"/>
        <v/>
      </c>
      <c r="EA314" s="243" t="str">
        <f t="shared" si="441"/>
        <v/>
      </c>
      <c r="EB314" s="243" t="str">
        <f>IF($B314="","",IF(DW314="out",-(EA314*$I314*(2*ABS(DZ314)/Air!$D$14)^0.5),(EA314*$I314*(2*ABS(DZ314)/Air!$C$14)^0.5)))</f>
        <v/>
      </c>
      <c r="EC314" s="32" t="str">
        <f t="shared" si="442"/>
        <v/>
      </c>
      <c r="ED314" s="217" t="str">
        <f t="shared" si="485"/>
        <v/>
      </c>
      <c r="EE314" s="31" t="str">
        <f t="shared" si="443"/>
        <v/>
      </c>
      <c r="EF314" s="251" t="str">
        <f>IF($B314="","",$AO314*ABS(EE314)/Air!$M$8)</f>
        <v/>
      </c>
      <c r="EG314" s="31" t="str">
        <f t="shared" si="444"/>
        <v/>
      </c>
      <c r="EH314" s="251" t="str">
        <f>IF($B314="","",$AO314*ABS($AF314-EE314)/Air!$M$8)</f>
        <v/>
      </c>
      <c r="EI314" s="31" t="str">
        <f t="shared" si="445"/>
        <v/>
      </c>
      <c r="EJ314" s="31" t="str">
        <f t="shared" si="446"/>
        <v/>
      </c>
      <c r="EK314" s="32" t="str">
        <f>IF($B314="","",(($AF314-EE314)/ABS($AF314-EE314))*Air!$D$14*EJ314/2*(($AF314-EE314)^2)*$AI314*$C314)</f>
        <v/>
      </c>
      <c r="EL314" s="32" t="str">
        <f>IF($B314="","",(-EE314/ABS(EE314))*Air!$D$14*EG314/8*(EE314^2)*$AM314*$C314)</f>
        <v/>
      </c>
      <c r="EM314" s="32" t="str">
        <f>IF($B314="","",$AK314*$C314*$E314*Air!$D$14*Air!$I$10)</f>
        <v/>
      </c>
      <c r="EN314" s="32" t="str">
        <f t="shared" si="486"/>
        <v/>
      </c>
      <c r="EO314" s="32" t="str">
        <f t="shared" si="447"/>
        <v/>
      </c>
      <c r="EP314" s="32" t="str">
        <f t="shared" si="487"/>
        <v/>
      </c>
      <c r="EQ314" s="254" t="str">
        <f t="shared" si="448"/>
        <v/>
      </c>
      <c r="ER314" s="243"/>
      <c r="ES314" s="243"/>
      <c r="ET314" s="32" t="str">
        <f t="shared" si="449"/>
        <v/>
      </c>
      <c r="EU314" s="243" t="str">
        <f t="shared" si="450"/>
        <v/>
      </c>
      <c r="EV314" s="243" t="str">
        <f>IF($B314="","",IF(EQ314="out",-(EU314*$I314*(2*ABS(ET314)/Air!$D$14)^0.5),(EU314*$I314*(2*ABS(ET314)/Air!$C$14)^0.5)))</f>
        <v/>
      </c>
      <c r="EW314" s="32" t="str">
        <f t="shared" si="451"/>
        <v/>
      </c>
      <c r="EX314" s="259" t="str">
        <f t="shared" si="488"/>
        <v/>
      </c>
    </row>
    <row r="315" spans="1:154" customFormat="1" x14ac:dyDescent="0.2">
      <c r="A315" s="61"/>
      <c r="B315" s="247"/>
      <c r="C315" s="247"/>
      <c r="D315" s="247"/>
      <c r="E315" s="247"/>
      <c r="F315" s="247"/>
      <c r="G315" s="239"/>
      <c r="H315" s="239"/>
      <c r="I315" s="239"/>
      <c r="J315" s="239"/>
      <c r="K315" s="239"/>
      <c r="L315" s="62"/>
      <c r="M315" s="247"/>
      <c r="N315" s="247"/>
      <c r="O315" s="63"/>
      <c r="P315" s="92" t="str">
        <f t="shared" si="452"/>
        <v/>
      </c>
      <c r="Q315" s="93" t="str">
        <f t="shared" si="405"/>
        <v/>
      </c>
      <c r="R315" s="99" t="str">
        <f t="shared" si="453"/>
        <v/>
      </c>
      <c r="S315" s="100" t="str">
        <f t="shared" si="454"/>
        <v/>
      </c>
      <c r="T315" s="95" t="str">
        <f t="shared" si="455"/>
        <v/>
      </c>
      <c r="U315" s="231"/>
      <c r="V315" s="124" t="str">
        <f t="shared" si="456"/>
        <v/>
      </c>
      <c r="W315" s="125" t="str">
        <f t="shared" si="400"/>
        <v/>
      </c>
      <c r="X315" s="126" t="str">
        <f t="shared" si="457"/>
        <v/>
      </c>
      <c r="Y315" s="126" t="str">
        <f>IF($B315="","",VLOOKUP(X315,Depth!$A$4:$B$1004,2,1))</f>
        <v/>
      </c>
      <c r="Z315" s="127" t="str">
        <f t="shared" si="401"/>
        <v/>
      </c>
      <c r="AA315" s="128" t="str">
        <f t="shared" si="402"/>
        <v/>
      </c>
      <c r="AB315" s="129" t="str">
        <f t="shared" si="458"/>
        <v/>
      </c>
      <c r="AC315" s="129" t="str">
        <f t="shared" si="403"/>
        <v/>
      </c>
      <c r="AD315" s="31" t="str">
        <f t="shared" si="459"/>
        <v/>
      </c>
      <c r="AE315" s="128" t="str">
        <f t="shared" si="460"/>
        <v/>
      </c>
      <c r="AF315" s="130" t="str">
        <f t="shared" si="461"/>
        <v/>
      </c>
      <c r="AG315" s="122" t="str">
        <f t="shared" si="462"/>
        <v/>
      </c>
      <c r="AH315" s="131" t="str">
        <f t="shared" si="404"/>
        <v/>
      </c>
      <c r="AI315" s="132" t="str">
        <f t="shared" si="463"/>
        <v/>
      </c>
      <c r="AJ315" s="128"/>
      <c r="AK315" s="159" t="str">
        <f t="shared" si="464"/>
        <v/>
      </c>
      <c r="AL315" s="128" t="str">
        <f t="shared" si="465"/>
        <v/>
      </c>
      <c r="AM315" s="128" t="str">
        <f t="shared" si="466"/>
        <v/>
      </c>
      <c r="AN315" s="128" t="str">
        <f t="shared" si="467"/>
        <v/>
      </c>
      <c r="AO315" s="128" t="str">
        <f t="shared" si="406"/>
        <v/>
      </c>
      <c r="AP315" s="160" t="str">
        <f t="shared" si="468"/>
        <v/>
      </c>
      <c r="AQ315" s="31"/>
      <c r="AR315" s="174" t="str">
        <f>IF($B315="","",Air!$C$17*((J315-K315)/10)^Air!$C$28)</f>
        <v/>
      </c>
      <c r="AS315" s="36" t="str">
        <f>IF($B315="","",IF(E$8=B315,E$7,Air!$C$14/2*AR315^2))</f>
        <v/>
      </c>
      <c r="AT315" s="32" t="str">
        <f t="shared" si="469"/>
        <v/>
      </c>
      <c r="AU315" s="32" t="str">
        <f t="shared" si="470"/>
        <v/>
      </c>
      <c r="AV315" s="32" t="str">
        <f>IF($B315="","",Air!$I$11-AU315*Air!$C$14*Air!$I$10-AS315)</f>
        <v/>
      </c>
      <c r="AW315" s="175" t="str">
        <f t="shared" si="471"/>
        <v/>
      </c>
      <c r="AX315" s="175" t="str">
        <f>IF($B315="","",AW315*Air!$C$14*Air!$I$10)</f>
        <v/>
      </c>
      <c r="AY315" s="176" t="str">
        <f>IF($B315="","",AW315*Air!$D$14*Air!$I$10)</f>
        <v/>
      </c>
      <c r="AZ315" s="62"/>
      <c r="BA315" s="250" t="str">
        <f t="shared" si="407"/>
        <v/>
      </c>
      <c r="BB315" s="128" t="str">
        <f t="shared" si="472"/>
        <v/>
      </c>
      <c r="BC315" s="31" t="str">
        <f t="shared" si="473"/>
        <v/>
      </c>
      <c r="BD315" s="251" t="str">
        <f>IF($B315="","",$AO315*ABS(BC315)/Air!$M$8)</f>
        <v/>
      </c>
      <c r="BE315" s="31" t="str">
        <f t="shared" si="408"/>
        <v/>
      </c>
      <c r="BF315" s="251" t="str">
        <f>IF($B315="","",$AO315*ABS($AF315-BC315)/Air!$M$8)</f>
        <v/>
      </c>
      <c r="BG315" s="31" t="str">
        <f t="shared" si="409"/>
        <v/>
      </c>
      <c r="BH315" s="252" t="str">
        <f t="shared" si="410"/>
        <v/>
      </c>
      <c r="BI315" s="32" t="str">
        <f>IF($B315="","",(($AF315-BC315)/ABS($AF315-BC315))*Air!$D$14*BH315/2*(($AF315-BC315)^2)*$AI315*$C315)</f>
        <v/>
      </c>
      <c r="BJ315" s="32" t="str">
        <f>IF($B315="","",(-BC315/ABS(BC315))*Air!$D$14*BE315/8*(BC315^2)*$AM315*$C315)</f>
        <v/>
      </c>
      <c r="BK315" s="32" t="str">
        <f>IF($B315="","",$AK315*$C315*$E315*Air!$D$14*Air!$I$10)</f>
        <v/>
      </c>
      <c r="BL315" s="32" t="str">
        <f t="shared" si="474"/>
        <v/>
      </c>
      <c r="BM315" s="32" t="str">
        <f t="shared" si="411"/>
        <v/>
      </c>
      <c r="BN315" s="32" t="str">
        <f t="shared" si="475"/>
        <v/>
      </c>
      <c r="BO315" s="254" t="str">
        <f t="shared" si="412"/>
        <v/>
      </c>
      <c r="BP315" s="243"/>
      <c r="BQ315" s="243"/>
      <c r="BR315" s="32" t="str">
        <f t="shared" si="413"/>
        <v/>
      </c>
      <c r="BS315" s="243" t="str">
        <f t="shared" si="414"/>
        <v/>
      </c>
      <c r="BT315" s="243" t="str">
        <f>IF($B315="","",IF(BO315="out",-(BS315*$I315*(2*ABS(BR315)/Air!$D$14)^0.5),(BS315*$I315*(2*ABS(BR315)/Air!$C$14)^0.5)))</f>
        <v/>
      </c>
      <c r="BU315" s="32" t="str">
        <f t="shared" si="415"/>
        <v/>
      </c>
      <c r="BV315" s="217" t="str">
        <f t="shared" si="476"/>
        <v/>
      </c>
      <c r="BW315" s="31" t="str">
        <f t="shared" si="416"/>
        <v/>
      </c>
      <c r="BX315" s="251" t="str">
        <f>IF($B315="","",$AO315*ABS(BW315)/Air!$M$8)</f>
        <v/>
      </c>
      <c r="BY315" s="31" t="str">
        <f t="shared" si="417"/>
        <v/>
      </c>
      <c r="BZ315" s="251" t="str">
        <f>IF($B315="","",$AO315*ABS($AF315-BW315)/Air!$M$8)</f>
        <v/>
      </c>
      <c r="CA315" s="31" t="str">
        <f t="shared" si="418"/>
        <v/>
      </c>
      <c r="CB315" s="31" t="str">
        <f t="shared" si="419"/>
        <v/>
      </c>
      <c r="CC315" s="32" t="str">
        <f>IF($B315="","",(($AF315-BW315)/ABS($AF315-BW315))*Air!$D$14*CB315/2*(($AF315-BW315)^2)*$AI315*$C315)</f>
        <v/>
      </c>
      <c r="CD315" s="32" t="str">
        <f>IF($B315="","",(-BW315/ABS(BW315))*Air!$D$14*BY315/8*(BW315^2)*$AM315*$C315)</f>
        <v/>
      </c>
      <c r="CE315" s="32" t="str">
        <f>IF($B315="","",$AK315*$C315*$E315*Air!$D$14*Air!$I$10)</f>
        <v/>
      </c>
      <c r="CF315" s="32" t="str">
        <f t="shared" si="477"/>
        <v/>
      </c>
      <c r="CG315" s="32" t="str">
        <f t="shared" si="420"/>
        <v/>
      </c>
      <c r="CH315" s="32" t="str">
        <f t="shared" si="478"/>
        <v/>
      </c>
      <c r="CI315" s="254" t="str">
        <f t="shared" si="421"/>
        <v/>
      </c>
      <c r="CJ315" s="243"/>
      <c r="CK315" s="243"/>
      <c r="CL315" s="32" t="str">
        <f t="shared" si="422"/>
        <v/>
      </c>
      <c r="CM315" s="243" t="str">
        <f t="shared" si="423"/>
        <v/>
      </c>
      <c r="CN315" s="243" t="str">
        <f>IF($B315="","",IF(CI315="out",-(CM315*$I315*(2*ABS(CL315)/Air!$D$14)^0.5),(CM315*$I315*(2*ABS(CL315)/Air!$C$14)^0.5)))</f>
        <v/>
      </c>
      <c r="CO315" s="32" t="str">
        <f t="shared" si="424"/>
        <v/>
      </c>
      <c r="CP315" s="217" t="str">
        <f t="shared" si="479"/>
        <v/>
      </c>
      <c r="CQ315" s="31" t="str">
        <f t="shared" si="425"/>
        <v/>
      </c>
      <c r="CR315" s="251" t="str">
        <f>IF($B315="","",$AO315*ABS(CQ315)/Air!$M$8)</f>
        <v/>
      </c>
      <c r="CS315" s="31" t="str">
        <f t="shared" si="426"/>
        <v/>
      </c>
      <c r="CT315" s="251" t="str">
        <f>IF($B315="","",$AO315*ABS($AF315-CQ315)/Air!$M$8)</f>
        <v/>
      </c>
      <c r="CU315" s="31" t="str">
        <f t="shared" si="427"/>
        <v/>
      </c>
      <c r="CV315" s="31" t="str">
        <f t="shared" si="428"/>
        <v/>
      </c>
      <c r="CW315" s="32" t="str">
        <f>IF($B315="","",(($AF315-CQ315)/ABS($AF315-CQ315))*Air!$D$14*CV315/2*(($AF315-CQ315)^2)*$AI315*$C315)</f>
        <v/>
      </c>
      <c r="CX315" s="32" t="str">
        <f>IF($B315="","",(-CQ315/ABS(CQ315))*Air!$D$14*CS315/8*(CQ315^2)*$AM315*$C315)</f>
        <v/>
      </c>
      <c r="CY315" s="32" t="str">
        <f>IF($B315="","",$AK315*$C315*$E315*Air!$D$14*Air!$I$10)</f>
        <v/>
      </c>
      <c r="CZ315" s="32" t="str">
        <f t="shared" si="480"/>
        <v/>
      </c>
      <c r="DA315" s="32" t="str">
        <f t="shared" si="429"/>
        <v/>
      </c>
      <c r="DB315" s="32" t="str">
        <f t="shared" si="481"/>
        <v/>
      </c>
      <c r="DC315" s="254" t="str">
        <f t="shared" si="430"/>
        <v/>
      </c>
      <c r="DD315" s="243"/>
      <c r="DE315" s="243"/>
      <c r="DF315" s="32" t="str">
        <f t="shared" si="431"/>
        <v/>
      </c>
      <c r="DG315" s="243" t="str">
        <f t="shared" si="432"/>
        <v/>
      </c>
      <c r="DH315" s="243" t="str">
        <f>IF($B315="","",IF(DC315="out",-(DG315*$I315*(2*ABS(DF315)/Air!$D$14)^0.5),(DG315*$I315*(2*ABS(DF315)/Air!$C$14)^0.5)))</f>
        <v/>
      </c>
      <c r="DI315" s="32" t="str">
        <f t="shared" si="433"/>
        <v/>
      </c>
      <c r="DJ315" s="217" t="str">
        <f t="shared" si="482"/>
        <v/>
      </c>
      <c r="DK315" s="31" t="str">
        <f t="shared" si="434"/>
        <v/>
      </c>
      <c r="DL315" s="251" t="str">
        <f>IF($B315="","",$AO315*ABS(DK315)/Air!$M$8)</f>
        <v/>
      </c>
      <c r="DM315" s="31" t="str">
        <f t="shared" si="435"/>
        <v/>
      </c>
      <c r="DN315" s="251" t="str">
        <f>IF($B315="","",$AO315*ABS($AF315-DK315)/Air!$M$8)</f>
        <v/>
      </c>
      <c r="DO315" s="31" t="str">
        <f t="shared" si="436"/>
        <v/>
      </c>
      <c r="DP315" s="31" t="str">
        <f t="shared" si="437"/>
        <v/>
      </c>
      <c r="DQ315" s="32" t="str">
        <f>IF($B315="","",(($AF315-DK315)/ABS($AF315-DK315))*Air!$D$14*DP315/2*(($AF315-DK315)^2)*$AI315*$C315)</f>
        <v/>
      </c>
      <c r="DR315" s="32" t="str">
        <f>IF($B315="","",(-DK315/ABS(DK315))*Air!$D$14*DM315/8*(DK315^2)*$AM315*$C315)</f>
        <v/>
      </c>
      <c r="DS315" s="32" t="str">
        <f>IF($B315="","",$AK315*$C315*$E315*Air!$D$14*Air!$I$10)</f>
        <v/>
      </c>
      <c r="DT315" s="32" t="str">
        <f t="shared" si="483"/>
        <v/>
      </c>
      <c r="DU315" s="32" t="str">
        <f t="shared" si="438"/>
        <v/>
      </c>
      <c r="DV315" s="32" t="str">
        <f t="shared" si="484"/>
        <v/>
      </c>
      <c r="DW315" s="254" t="str">
        <f t="shared" si="439"/>
        <v/>
      </c>
      <c r="DX315" s="243"/>
      <c r="DY315" s="243"/>
      <c r="DZ315" s="32" t="str">
        <f t="shared" si="440"/>
        <v/>
      </c>
      <c r="EA315" s="243" t="str">
        <f t="shared" si="441"/>
        <v/>
      </c>
      <c r="EB315" s="243" t="str">
        <f>IF($B315="","",IF(DW315="out",-(EA315*$I315*(2*ABS(DZ315)/Air!$D$14)^0.5),(EA315*$I315*(2*ABS(DZ315)/Air!$C$14)^0.5)))</f>
        <v/>
      </c>
      <c r="EC315" s="32" t="str">
        <f t="shared" si="442"/>
        <v/>
      </c>
      <c r="ED315" s="217" t="str">
        <f t="shared" si="485"/>
        <v/>
      </c>
      <c r="EE315" s="31" t="str">
        <f t="shared" si="443"/>
        <v/>
      </c>
      <c r="EF315" s="251" t="str">
        <f>IF($B315="","",$AO315*ABS(EE315)/Air!$M$8)</f>
        <v/>
      </c>
      <c r="EG315" s="31" t="str">
        <f t="shared" si="444"/>
        <v/>
      </c>
      <c r="EH315" s="251" t="str">
        <f>IF($B315="","",$AO315*ABS($AF315-EE315)/Air!$M$8)</f>
        <v/>
      </c>
      <c r="EI315" s="31" t="str">
        <f t="shared" si="445"/>
        <v/>
      </c>
      <c r="EJ315" s="31" t="str">
        <f t="shared" si="446"/>
        <v/>
      </c>
      <c r="EK315" s="32" t="str">
        <f>IF($B315="","",(($AF315-EE315)/ABS($AF315-EE315))*Air!$D$14*EJ315/2*(($AF315-EE315)^2)*$AI315*$C315)</f>
        <v/>
      </c>
      <c r="EL315" s="32" t="str">
        <f>IF($B315="","",(-EE315/ABS(EE315))*Air!$D$14*EG315/8*(EE315^2)*$AM315*$C315)</f>
        <v/>
      </c>
      <c r="EM315" s="32" t="str">
        <f>IF($B315="","",$AK315*$C315*$E315*Air!$D$14*Air!$I$10)</f>
        <v/>
      </c>
      <c r="EN315" s="32" t="str">
        <f t="shared" si="486"/>
        <v/>
      </c>
      <c r="EO315" s="32" t="str">
        <f t="shared" si="447"/>
        <v/>
      </c>
      <c r="EP315" s="32" t="str">
        <f t="shared" si="487"/>
        <v/>
      </c>
      <c r="EQ315" s="254" t="str">
        <f t="shared" si="448"/>
        <v/>
      </c>
      <c r="ER315" s="243"/>
      <c r="ES315" s="243"/>
      <c r="ET315" s="32" t="str">
        <f t="shared" si="449"/>
        <v/>
      </c>
      <c r="EU315" s="243" t="str">
        <f t="shared" si="450"/>
        <v/>
      </c>
      <c r="EV315" s="243" t="str">
        <f>IF($B315="","",IF(EQ315="out",-(EU315*$I315*(2*ABS(ET315)/Air!$D$14)^0.5),(EU315*$I315*(2*ABS(ET315)/Air!$C$14)^0.5)))</f>
        <v/>
      </c>
      <c r="EW315" s="32" t="str">
        <f t="shared" si="451"/>
        <v/>
      </c>
      <c r="EX315" s="259" t="str">
        <f t="shared" si="488"/>
        <v/>
      </c>
    </row>
    <row r="316" spans="1:154" customFormat="1" x14ac:dyDescent="0.2">
      <c r="A316" s="61"/>
      <c r="B316" s="247"/>
      <c r="C316" s="247"/>
      <c r="D316" s="247"/>
      <c r="E316" s="247"/>
      <c r="F316" s="247"/>
      <c r="G316" s="239"/>
      <c r="H316" s="239"/>
      <c r="I316" s="239"/>
      <c r="J316" s="239"/>
      <c r="K316" s="239"/>
      <c r="L316" s="62"/>
      <c r="M316" s="247"/>
      <c r="N316" s="247"/>
      <c r="O316" s="63"/>
      <c r="P316" s="92" t="str">
        <f t="shared" si="452"/>
        <v/>
      </c>
      <c r="Q316" s="93" t="str">
        <f t="shared" si="405"/>
        <v/>
      </c>
      <c r="R316" s="99" t="str">
        <f t="shared" si="453"/>
        <v/>
      </c>
      <c r="S316" s="100" t="str">
        <f t="shared" si="454"/>
        <v/>
      </c>
      <c r="T316" s="95" t="str">
        <f t="shared" si="455"/>
        <v/>
      </c>
      <c r="U316" s="231"/>
      <c r="V316" s="124" t="str">
        <f t="shared" si="456"/>
        <v/>
      </c>
      <c r="W316" s="125" t="str">
        <f t="shared" si="400"/>
        <v/>
      </c>
      <c r="X316" s="126" t="str">
        <f t="shared" si="457"/>
        <v/>
      </c>
      <c r="Y316" s="126" t="str">
        <f>IF($B316="","",VLOOKUP(X316,Depth!$A$4:$B$1004,2,1))</f>
        <v/>
      </c>
      <c r="Z316" s="127" t="str">
        <f t="shared" si="401"/>
        <v/>
      </c>
      <c r="AA316" s="128" t="str">
        <f t="shared" si="402"/>
        <v/>
      </c>
      <c r="AB316" s="129" t="str">
        <f t="shared" si="458"/>
        <v/>
      </c>
      <c r="AC316" s="129" t="str">
        <f t="shared" si="403"/>
        <v/>
      </c>
      <c r="AD316" s="31" t="str">
        <f t="shared" si="459"/>
        <v/>
      </c>
      <c r="AE316" s="128" t="str">
        <f t="shared" si="460"/>
        <v/>
      </c>
      <c r="AF316" s="130" t="str">
        <f t="shared" si="461"/>
        <v/>
      </c>
      <c r="AG316" s="122" t="str">
        <f t="shared" si="462"/>
        <v/>
      </c>
      <c r="AH316" s="131" t="str">
        <f t="shared" si="404"/>
        <v/>
      </c>
      <c r="AI316" s="132" t="str">
        <f t="shared" si="463"/>
        <v/>
      </c>
      <c r="AJ316" s="128"/>
      <c r="AK316" s="159" t="str">
        <f t="shared" si="464"/>
        <v/>
      </c>
      <c r="AL316" s="128" t="str">
        <f t="shared" si="465"/>
        <v/>
      </c>
      <c r="AM316" s="128" t="str">
        <f t="shared" si="466"/>
        <v/>
      </c>
      <c r="AN316" s="128" t="str">
        <f t="shared" si="467"/>
        <v/>
      </c>
      <c r="AO316" s="128" t="str">
        <f t="shared" si="406"/>
        <v/>
      </c>
      <c r="AP316" s="160" t="str">
        <f t="shared" si="468"/>
        <v/>
      </c>
      <c r="AQ316" s="31"/>
      <c r="AR316" s="174" t="str">
        <f>IF($B316="","",Air!$C$17*((J316-K316)/10)^Air!$C$28)</f>
        <v/>
      </c>
      <c r="AS316" s="36" t="str">
        <f>IF($B316="","",IF(E$8=B316,E$7,Air!$C$14/2*AR316^2))</f>
        <v/>
      </c>
      <c r="AT316" s="32" t="str">
        <f t="shared" si="469"/>
        <v/>
      </c>
      <c r="AU316" s="32" t="str">
        <f t="shared" si="470"/>
        <v/>
      </c>
      <c r="AV316" s="32" t="str">
        <f>IF($B316="","",Air!$I$11-AU316*Air!$C$14*Air!$I$10-AS316)</f>
        <v/>
      </c>
      <c r="AW316" s="175" t="str">
        <f t="shared" si="471"/>
        <v/>
      </c>
      <c r="AX316" s="175" t="str">
        <f>IF($B316="","",AW316*Air!$C$14*Air!$I$10)</f>
        <v/>
      </c>
      <c r="AY316" s="176" t="str">
        <f>IF($B316="","",AW316*Air!$D$14*Air!$I$10)</f>
        <v/>
      </c>
      <c r="AZ316" s="62"/>
      <c r="BA316" s="250" t="str">
        <f t="shared" si="407"/>
        <v/>
      </c>
      <c r="BB316" s="128" t="str">
        <f t="shared" si="472"/>
        <v/>
      </c>
      <c r="BC316" s="31" t="str">
        <f t="shared" si="473"/>
        <v/>
      </c>
      <c r="BD316" s="251" t="str">
        <f>IF($B316="","",$AO316*ABS(BC316)/Air!$M$8)</f>
        <v/>
      </c>
      <c r="BE316" s="31" t="str">
        <f t="shared" si="408"/>
        <v/>
      </c>
      <c r="BF316" s="251" t="str">
        <f>IF($B316="","",$AO316*ABS($AF316-BC316)/Air!$M$8)</f>
        <v/>
      </c>
      <c r="BG316" s="31" t="str">
        <f t="shared" si="409"/>
        <v/>
      </c>
      <c r="BH316" s="252" t="str">
        <f t="shared" si="410"/>
        <v/>
      </c>
      <c r="BI316" s="32" t="str">
        <f>IF($B316="","",(($AF316-BC316)/ABS($AF316-BC316))*Air!$D$14*BH316/2*(($AF316-BC316)^2)*$AI316*$C316)</f>
        <v/>
      </c>
      <c r="BJ316" s="32" t="str">
        <f>IF($B316="","",(-BC316/ABS(BC316))*Air!$D$14*BE316/8*(BC316^2)*$AM316*$C316)</f>
        <v/>
      </c>
      <c r="BK316" s="32" t="str">
        <f>IF($B316="","",$AK316*$C316*$E316*Air!$D$14*Air!$I$10)</f>
        <v/>
      </c>
      <c r="BL316" s="32" t="str">
        <f t="shared" si="474"/>
        <v/>
      </c>
      <c r="BM316" s="32" t="str">
        <f t="shared" si="411"/>
        <v/>
      </c>
      <c r="BN316" s="32" t="str">
        <f t="shared" si="475"/>
        <v/>
      </c>
      <c r="BO316" s="254" t="str">
        <f t="shared" si="412"/>
        <v/>
      </c>
      <c r="BP316" s="243"/>
      <c r="BQ316" s="243"/>
      <c r="BR316" s="32" t="str">
        <f t="shared" si="413"/>
        <v/>
      </c>
      <c r="BS316" s="243" t="str">
        <f t="shared" si="414"/>
        <v/>
      </c>
      <c r="BT316" s="243" t="str">
        <f>IF($B316="","",IF(BO316="out",-(BS316*$I316*(2*ABS(BR316)/Air!$D$14)^0.5),(BS316*$I316*(2*ABS(BR316)/Air!$C$14)^0.5)))</f>
        <v/>
      </c>
      <c r="BU316" s="32" t="str">
        <f t="shared" si="415"/>
        <v/>
      </c>
      <c r="BV316" s="217" t="str">
        <f t="shared" si="476"/>
        <v/>
      </c>
      <c r="BW316" s="31" t="str">
        <f t="shared" si="416"/>
        <v/>
      </c>
      <c r="BX316" s="251" t="str">
        <f>IF($B316="","",$AO316*ABS(BW316)/Air!$M$8)</f>
        <v/>
      </c>
      <c r="BY316" s="31" t="str">
        <f t="shared" si="417"/>
        <v/>
      </c>
      <c r="BZ316" s="251" t="str">
        <f>IF($B316="","",$AO316*ABS($AF316-BW316)/Air!$M$8)</f>
        <v/>
      </c>
      <c r="CA316" s="31" t="str">
        <f t="shared" si="418"/>
        <v/>
      </c>
      <c r="CB316" s="31" t="str">
        <f t="shared" si="419"/>
        <v/>
      </c>
      <c r="CC316" s="32" t="str">
        <f>IF($B316="","",(($AF316-BW316)/ABS($AF316-BW316))*Air!$D$14*CB316/2*(($AF316-BW316)^2)*$AI316*$C316)</f>
        <v/>
      </c>
      <c r="CD316" s="32" t="str">
        <f>IF($B316="","",(-BW316/ABS(BW316))*Air!$D$14*BY316/8*(BW316^2)*$AM316*$C316)</f>
        <v/>
      </c>
      <c r="CE316" s="32" t="str">
        <f>IF($B316="","",$AK316*$C316*$E316*Air!$D$14*Air!$I$10)</f>
        <v/>
      </c>
      <c r="CF316" s="32" t="str">
        <f t="shared" si="477"/>
        <v/>
      </c>
      <c r="CG316" s="32" t="str">
        <f t="shared" si="420"/>
        <v/>
      </c>
      <c r="CH316" s="32" t="str">
        <f t="shared" si="478"/>
        <v/>
      </c>
      <c r="CI316" s="254" t="str">
        <f t="shared" si="421"/>
        <v/>
      </c>
      <c r="CJ316" s="243"/>
      <c r="CK316" s="243"/>
      <c r="CL316" s="32" t="str">
        <f t="shared" si="422"/>
        <v/>
      </c>
      <c r="CM316" s="243" t="str">
        <f t="shared" si="423"/>
        <v/>
      </c>
      <c r="CN316" s="243" t="str">
        <f>IF($B316="","",IF(CI316="out",-(CM316*$I316*(2*ABS(CL316)/Air!$D$14)^0.5),(CM316*$I316*(2*ABS(CL316)/Air!$C$14)^0.5)))</f>
        <v/>
      </c>
      <c r="CO316" s="32" t="str">
        <f t="shared" si="424"/>
        <v/>
      </c>
      <c r="CP316" s="217" t="str">
        <f t="shared" si="479"/>
        <v/>
      </c>
      <c r="CQ316" s="31" t="str">
        <f t="shared" si="425"/>
        <v/>
      </c>
      <c r="CR316" s="251" t="str">
        <f>IF($B316="","",$AO316*ABS(CQ316)/Air!$M$8)</f>
        <v/>
      </c>
      <c r="CS316" s="31" t="str">
        <f t="shared" si="426"/>
        <v/>
      </c>
      <c r="CT316" s="251" t="str">
        <f>IF($B316="","",$AO316*ABS($AF316-CQ316)/Air!$M$8)</f>
        <v/>
      </c>
      <c r="CU316" s="31" t="str">
        <f t="shared" si="427"/>
        <v/>
      </c>
      <c r="CV316" s="31" t="str">
        <f t="shared" si="428"/>
        <v/>
      </c>
      <c r="CW316" s="32" t="str">
        <f>IF($B316="","",(($AF316-CQ316)/ABS($AF316-CQ316))*Air!$D$14*CV316/2*(($AF316-CQ316)^2)*$AI316*$C316)</f>
        <v/>
      </c>
      <c r="CX316" s="32" t="str">
        <f>IF($B316="","",(-CQ316/ABS(CQ316))*Air!$D$14*CS316/8*(CQ316^2)*$AM316*$C316)</f>
        <v/>
      </c>
      <c r="CY316" s="32" t="str">
        <f>IF($B316="","",$AK316*$C316*$E316*Air!$D$14*Air!$I$10)</f>
        <v/>
      </c>
      <c r="CZ316" s="32" t="str">
        <f t="shared" si="480"/>
        <v/>
      </c>
      <c r="DA316" s="32" t="str">
        <f t="shared" si="429"/>
        <v/>
      </c>
      <c r="DB316" s="32" t="str">
        <f t="shared" si="481"/>
        <v/>
      </c>
      <c r="DC316" s="254" t="str">
        <f t="shared" si="430"/>
        <v/>
      </c>
      <c r="DD316" s="243"/>
      <c r="DE316" s="243"/>
      <c r="DF316" s="32" t="str">
        <f t="shared" si="431"/>
        <v/>
      </c>
      <c r="DG316" s="243" t="str">
        <f t="shared" si="432"/>
        <v/>
      </c>
      <c r="DH316" s="243" t="str">
        <f>IF($B316="","",IF(DC316="out",-(DG316*$I316*(2*ABS(DF316)/Air!$D$14)^0.5),(DG316*$I316*(2*ABS(DF316)/Air!$C$14)^0.5)))</f>
        <v/>
      </c>
      <c r="DI316" s="32" t="str">
        <f t="shared" si="433"/>
        <v/>
      </c>
      <c r="DJ316" s="217" t="str">
        <f t="shared" si="482"/>
        <v/>
      </c>
      <c r="DK316" s="31" t="str">
        <f t="shared" si="434"/>
        <v/>
      </c>
      <c r="DL316" s="251" t="str">
        <f>IF($B316="","",$AO316*ABS(DK316)/Air!$M$8)</f>
        <v/>
      </c>
      <c r="DM316" s="31" t="str">
        <f t="shared" si="435"/>
        <v/>
      </c>
      <c r="DN316" s="251" t="str">
        <f>IF($B316="","",$AO316*ABS($AF316-DK316)/Air!$M$8)</f>
        <v/>
      </c>
      <c r="DO316" s="31" t="str">
        <f t="shared" si="436"/>
        <v/>
      </c>
      <c r="DP316" s="31" t="str">
        <f t="shared" si="437"/>
        <v/>
      </c>
      <c r="DQ316" s="32" t="str">
        <f>IF($B316="","",(($AF316-DK316)/ABS($AF316-DK316))*Air!$D$14*DP316/2*(($AF316-DK316)^2)*$AI316*$C316)</f>
        <v/>
      </c>
      <c r="DR316" s="32" t="str">
        <f>IF($B316="","",(-DK316/ABS(DK316))*Air!$D$14*DM316/8*(DK316^2)*$AM316*$C316)</f>
        <v/>
      </c>
      <c r="DS316" s="32" t="str">
        <f>IF($B316="","",$AK316*$C316*$E316*Air!$D$14*Air!$I$10)</f>
        <v/>
      </c>
      <c r="DT316" s="32" t="str">
        <f t="shared" si="483"/>
        <v/>
      </c>
      <c r="DU316" s="32" t="str">
        <f t="shared" si="438"/>
        <v/>
      </c>
      <c r="DV316" s="32" t="str">
        <f t="shared" si="484"/>
        <v/>
      </c>
      <c r="DW316" s="254" t="str">
        <f t="shared" si="439"/>
        <v/>
      </c>
      <c r="DX316" s="243"/>
      <c r="DY316" s="243"/>
      <c r="DZ316" s="32" t="str">
        <f t="shared" si="440"/>
        <v/>
      </c>
      <c r="EA316" s="243" t="str">
        <f t="shared" si="441"/>
        <v/>
      </c>
      <c r="EB316" s="243" t="str">
        <f>IF($B316="","",IF(DW316="out",-(EA316*$I316*(2*ABS(DZ316)/Air!$D$14)^0.5),(EA316*$I316*(2*ABS(DZ316)/Air!$C$14)^0.5)))</f>
        <v/>
      </c>
      <c r="EC316" s="32" t="str">
        <f t="shared" si="442"/>
        <v/>
      </c>
      <c r="ED316" s="217" t="str">
        <f t="shared" si="485"/>
        <v/>
      </c>
      <c r="EE316" s="31" t="str">
        <f t="shared" si="443"/>
        <v/>
      </c>
      <c r="EF316" s="251" t="str">
        <f>IF($B316="","",$AO316*ABS(EE316)/Air!$M$8)</f>
        <v/>
      </c>
      <c r="EG316" s="31" t="str">
        <f t="shared" si="444"/>
        <v/>
      </c>
      <c r="EH316" s="251" t="str">
        <f>IF($B316="","",$AO316*ABS($AF316-EE316)/Air!$M$8)</f>
        <v/>
      </c>
      <c r="EI316" s="31" t="str">
        <f t="shared" si="445"/>
        <v/>
      </c>
      <c r="EJ316" s="31" t="str">
        <f t="shared" si="446"/>
        <v/>
      </c>
      <c r="EK316" s="32" t="str">
        <f>IF($B316="","",(($AF316-EE316)/ABS($AF316-EE316))*Air!$D$14*EJ316/2*(($AF316-EE316)^2)*$AI316*$C316)</f>
        <v/>
      </c>
      <c r="EL316" s="32" t="str">
        <f>IF($B316="","",(-EE316/ABS(EE316))*Air!$D$14*EG316/8*(EE316^2)*$AM316*$C316)</f>
        <v/>
      </c>
      <c r="EM316" s="32" t="str">
        <f>IF($B316="","",$AK316*$C316*$E316*Air!$D$14*Air!$I$10)</f>
        <v/>
      </c>
      <c r="EN316" s="32" t="str">
        <f t="shared" si="486"/>
        <v/>
      </c>
      <c r="EO316" s="32" t="str">
        <f t="shared" si="447"/>
        <v/>
      </c>
      <c r="EP316" s="32" t="str">
        <f t="shared" si="487"/>
        <v/>
      </c>
      <c r="EQ316" s="254" t="str">
        <f t="shared" si="448"/>
        <v/>
      </c>
      <c r="ER316" s="243"/>
      <c r="ES316" s="243"/>
      <c r="ET316" s="32" t="str">
        <f t="shared" si="449"/>
        <v/>
      </c>
      <c r="EU316" s="243" t="str">
        <f t="shared" si="450"/>
        <v/>
      </c>
      <c r="EV316" s="243" t="str">
        <f>IF($B316="","",IF(EQ316="out",-(EU316*$I316*(2*ABS(ET316)/Air!$D$14)^0.5),(EU316*$I316*(2*ABS(ET316)/Air!$C$14)^0.5)))</f>
        <v/>
      </c>
      <c r="EW316" s="32" t="str">
        <f t="shared" si="451"/>
        <v/>
      </c>
      <c r="EX316" s="259" t="str">
        <f t="shared" si="488"/>
        <v/>
      </c>
    </row>
    <row r="317" spans="1:154" customFormat="1" x14ac:dyDescent="0.2">
      <c r="A317" s="61"/>
      <c r="B317" s="247"/>
      <c r="C317" s="247"/>
      <c r="D317" s="247"/>
      <c r="E317" s="247"/>
      <c r="F317" s="247"/>
      <c r="G317" s="239"/>
      <c r="H317" s="239"/>
      <c r="I317" s="239"/>
      <c r="J317" s="239"/>
      <c r="K317" s="239"/>
      <c r="L317" s="62"/>
      <c r="M317" s="247"/>
      <c r="N317" s="247"/>
      <c r="O317" s="63"/>
      <c r="P317" s="92" t="str">
        <f t="shared" si="452"/>
        <v/>
      </c>
      <c r="Q317" s="93" t="str">
        <f t="shared" si="405"/>
        <v/>
      </c>
      <c r="R317" s="99" t="str">
        <f t="shared" si="453"/>
        <v/>
      </c>
      <c r="S317" s="100" t="str">
        <f t="shared" si="454"/>
        <v/>
      </c>
      <c r="T317" s="95" t="str">
        <f t="shared" si="455"/>
        <v/>
      </c>
      <c r="U317" s="231"/>
      <c r="V317" s="124" t="str">
        <f t="shared" si="456"/>
        <v/>
      </c>
      <c r="W317" s="125" t="str">
        <f t="shared" si="400"/>
        <v/>
      </c>
      <c r="X317" s="126" t="str">
        <f t="shared" si="457"/>
        <v/>
      </c>
      <c r="Y317" s="126" t="str">
        <f>IF($B317="","",VLOOKUP(X317,Depth!$A$4:$B$1004,2,1))</f>
        <v/>
      </c>
      <c r="Z317" s="127" t="str">
        <f t="shared" si="401"/>
        <v/>
      </c>
      <c r="AA317" s="128" t="str">
        <f t="shared" si="402"/>
        <v/>
      </c>
      <c r="AB317" s="129" t="str">
        <f t="shared" si="458"/>
        <v/>
      </c>
      <c r="AC317" s="129" t="str">
        <f t="shared" si="403"/>
        <v/>
      </c>
      <c r="AD317" s="31" t="str">
        <f t="shared" si="459"/>
        <v/>
      </c>
      <c r="AE317" s="128" t="str">
        <f t="shared" si="460"/>
        <v/>
      </c>
      <c r="AF317" s="130" t="str">
        <f t="shared" si="461"/>
        <v/>
      </c>
      <c r="AG317" s="122" t="str">
        <f t="shared" si="462"/>
        <v/>
      </c>
      <c r="AH317" s="131" t="str">
        <f t="shared" si="404"/>
        <v/>
      </c>
      <c r="AI317" s="132" t="str">
        <f t="shared" si="463"/>
        <v/>
      </c>
      <c r="AJ317" s="128"/>
      <c r="AK317" s="159" t="str">
        <f t="shared" si="464"/>
        <v/>
      </c>
      <c r="AL317" s="128" t="str">
        <f t="shared" si="465"/>
        <v/>
      </c>
      <c r="AM317" s="128" t="str">
        <f t="shared" si="466"/>
        <v/>
      </c>
      <c r="AN317" s="128" t="str">
        <f t="shared" si="467"/>
        <v/>
      </c>
      <c r="AO317" s="128" t="str">
        <f t="shared" si="406"/>
        <v/>
      </c>
      <c r="AP317" s="160" t="str">
        <f t="shared" si="468"/>
        <v/>
      </c>
      <c r="AQ317" s="31"/>
      <c r="AR317" s="174" t="str">
        <f>IF($B317="","",Air!$C$17*((J317-K317)/10)^Air!$C$28)</f>
        <v/>
      </c>
      <c r="AS317" s="36" t="str">
        <f>IF($B317="","",IF(E$8=B317,E$7,Air!$C$14/2*AR317^2))</f>
        <v/>
      </c>
      <c r="AT317" s="32" t="str">
        <f t="shared" si="469"/>
        <v/>
      </c>
      <c r="AU317" s="32" t="str">
        <f t="shared" si="470"/>
        <v/>
      </c>
      <c r="AV317" s="32" t="str">
        <f>IF($B317="","",Air!$I$11-AU317*Air!$C$14*Air!$I$10-AS317)</f>
        <v/>
      </c>
      <c r="AW317" s="175" t="str">
        <f t="shared" si="471"/>
        <v/>
      </c>
      <c r="AX317" s="175" t="str">
        <f>IF($B317="","",AW317*Air!$C$14*Air!$I$10)</f>
        <v/>
      </c>
      <c r="AY317" s="176" t="str">
        <f>IF($B317="","",AW317*Air!$D$14*Air!$I$10)</f>
        <v/>
      </c>
      <c r="AZ317" s="62"/>
      <c r="BA317" s="250" t="str">
        <f t="shared" si="407"/>
        <v/>
      </c>
      <c r="BB317" s="128" t="str">
        <f t="shared" si="472"/>
        <v/>
      </c>
      <c r="BC317" s="31" t="str">
        <f t="shared" si="473"/>
        <v/>
      </c>
      <c r="BD317" s="251" t="str">
        <f>IF($B317="","",$AO317*ABS(BC317)/Air!$M$8)</f>
        <v/>
      </c>
      <c r="BE317" s="31" t="str">
        <f t="shared" si="408"/>
        <v/>
      </c>
      <c r="BF317" s="251" t="str">
        <f>IF($B317="","",$AO317*ABS($AF317-BC317)/Air!$M$8)</f>
        <v/>
      </c>
      <c r="BG317" s="31" t="str">
        <f t="shared" si="409"/>
        <v/>
      </c>
      <c r="BH317" s="252" t="str">
        <f t="shared" si="410"/>
        <v/>
      </c>
      <c r="BI317" s="32" t="str">
        <f>IF($B317="","",(($AF317-BC317)/ABS($AF317-BC317))*Air!$D$14*BH317/2*(($AF317-BC317)^2)*$AI317*$C317)</f>
        <v/>
      </c>
      <c r="BJ317" s="32" t="str">
        <f>IF($B317="","",(-BC317/ABS(BC317))*Air!$D$14*BE317/8*(BC317^2)*$AM317*$C317)</f>
        <v/>
      </c>
      <c r="BK317" s="32" t="str">
        <f>IF($B317="","",$AK317*$C317*$E317*Air!$D$14*Air!$I$10)</f>
        <v/>
      </c>
      <c r="BL317" s="32" t="str">
        <f t="shared" si="474"/>
        <v/>
      </c>
      <c r="BM317" s="32" t="str">
        <f t="shared" si="411"/>
        <v/>
      </c>
      <c r="BN317" s="32" t="str">
        <f t="shared" si="475"/>
        <v/>
      </c>
      <c r="BO317" s="254" t="str">
        <f t="shared" si="412"/>
        <v/>
      </c>
      <c r="BP317" s="243"/>
      <c r="BQ317" s="243"/>
      <c r="BR317" s="32" t="str">
        <f t="shared" si="413"/>
        <v/>
      </c>
      <c r="BS317" s="243" t="str">
        <f t="shared" si="414"/>
        <v/>
      </c>
      <c r="BT317" s="243" t="str">
        <f>IF($B317="","",IF(BO317="out",-(BS317*$I317*(2*ABS(BR317)/Air!$D$14)^0.5),(BS317*$I317*(2*ABS(BR317)/Air!$C$14)^0.5)))</f>
        <v/>
      </c>
      <c r="BU317" s="32" t="str">
        <f t="shared" si="415"/>
        <v/>
      </c>
      <c r="BV317" s="217" t="str">
        <f t="shared" si="476"/>
        <v/>
      </c>
      <c r="BW317" s="31" t="str">
        <f t="shared" si="416"/>
        <v/>
      </c>
      <c r="BX317" s="251" t="str">
        <f>IF($B317="","",$AO317*ABS(BW317)/Air!$M$8)</f>
        <v/>
      </c>
      <c r="BY317" s="31" t="str">
        <f t="shared" si="417"/>
        <v/>
      </c>
      <c r="BZ317" s="251" t="str">
        <f>IF($B317="","",$AO317*ABS($AF317-BW317)/Air!$M$8)</f>
        <v/>
      </c>
      <c r="CA317" s="31" t="str">
        <f t="shared" si="418"/>
        <v/>
      </c>
      <c r="CB317" s="31" t="str">
        <f t="shared" si="419"/>
        <v/>
      </c>
      <c r="CC317" s="32" t="str">
        <f>IF($B317="","",(($AF317-BW317)/ABS($AF317-BW317))*Air!$D$14*CB317/2*(($AF317-BW317)^2)*$AI317*$C317)</f>
        <v/>
      </c>
      <c r="CD317" s="32" t="str">
        <f>IF($B317="","",(-BW317/ABS(BW317))*Air!$D$14*BY317/8*(BW317^2)*$AM317*$C317)</f>
        <v/>
      </c>
      <c r="CE317" s="32" t="str">
        <f>IF($B317="","",$AK317*$C317*$E317*Air!$D$14*Air!$I$10)</f>
        <v/>
      </c>
      <c r="CF317" s="32" t="str">
        <f t="shared" si="477"/>
        <v/>
      </c>
      <c r="CG317" s="32" t="str">
        <f t="shared" si="420"/>
        <v/>
      </c>
      <c r="CH317" s="32" t="str">
        <f t="shared" si="478"/>
        <v/>
      </c>
      <c r="CI317" s="254" t="str">
        <f t="shared" si="421"/>
        <v/>
      </c>
      <c r="CJ317" s="243"/>
      <c r="CK317" s="243"/>
      <c r="CL317" s="32" t="str">
        <f t="shared" si="422"/>
        <v/>
      </c>
      <c r="CM317" s="243" t="str">
        <f t="shared" si="423"/>
        <v/>
      </c>
      <c r="CN317" s="243" t="str">
        <f>IF($B317="","",IF(CI317="out",-(CM317*$I317*(2*ABS(CL317)/Air!$D$14)^0.5),(CM317*$I317*(2*ABS(CL317)/Air!$C$14)^0.5)))</f>
        <v/>
      </c>
      <c r="CO317" s="32" t="str">
        <f t="shared" si="424"/>
        <v/>
      </c>
      <c r="CP317" s="217" t="str">
        <f t="shared" si="479"/>
        <v/>
      </c>
      <c r="CQ317" s="31" t="str">
        <f t="shared" si="425"/>
        <v/>
      </c>
      <c r="CR317" s="251" t="str">
        <f>IF($B317="","",$AO317*ABS(CQ317)/Air!$M$8)</f>
        <v/>
      </c>
      <c r="CS317" s="31" t="str">
        <f t="shared" si="426"/>
        <v/>
      </c>
      <c r="CT317" s="251" t="str">
        <f>IF($B317="","",$AO317*ABS($AF317-CQ317)/Air!$M$8)</f>
        <v/>
      </c>
      <c r="CU317" s="31" t="str">
        <f t="shared" si="427"/>
        <v/>
      </c>
      <c r="CV317" s="31" t="str">
        <f t="shared" si="428"/>
        <v/>
      </c>
      <c r="CW317" s="32" t="str">
        <f>IF($B317="","",(($AF317-CQ317)/ABS($AF317-CQ317))*Air!$D$14*CV317/2*(($AF317-CQ317)^2)*$AI317*$C317)</f>
        <v/>
      </c>
      <c r="CX317" s="32" t="str">
        <f>IF($B317="","",(-CQ317/ABS(CQ317))*Air!$D$14*CS317/8*(CQ317^2)*$AM317*$C317)</f>
        <v/>
      </c>
      <c r="CY317" s="32" t="str">
        <f>IF($B317="","",$AK317*$C317*$E317*Air!$D$14*Air!$I$10)</f>
        <v/>
      </c>
      <c r="CZ317" s="32" t="str">
        <f t="shared" si="480"/>
        <v/>
      </c>
      <c r="DA317" s="32" t="str">
        <f t="shared" si="429"/>
        <v/>
      </c>
      <c r="DB317" s="32" t="str">
        <f t="shared" si="481"/>
        <v/>
      </c>
      <c r="DC317" s="254" t="str">
        <f t="shared" si="430"/>
        <v/>
      </c>
      <c r="DD317" s="243"/>
      <c r="DE317" s="243"/>
      <c r="DF317" s="32" t="str">
        <f t="shared" si="431"/>
        <v/>
      </c>
      <c r="DG317" s="243" t="str">
        <f t="shared" si="432"/>
        <v/>
      </c>
      <c r="DH317" s="243" t="str">
        <f>IF($B317="","",IF(DC317="out",-(DG317*$I317*(2*ABS(DF317)/Air!$D$14)^0.5),(DG317*$I317*(2*ABS(DF317)/Air!$C$14)^0.5)))</f>
        <v/>
      </c>
      <c r="DI317" s="32" t="str">
        <f t="shared" si="433"/>
        <v/>
      </c>
      <c r="DJ317" s="217" t="str">
        <f t="shared" si="482"/>
        <v/>
      </c>
      <c r="DK317" s="31" t="str">
        <f t="shared" si="434"/>
        <v/>
      </c>
      <c r="DL317" s="251" t="str">
        <f>IF($B317="","",$AO317*ABS(DK317)/Air!$M$8)</f>
        <v/>
      </c>
      <c r="DM317" s="31" t="str">
        <f t="shared" si="435"/>
        <v/>
      </c>
      <c r="DN317" s="251" t="str">
        <f>IF($B317="","",$AO317*ABS($AF317-DK317)/Air!$M$8)</f>
        <v/>
      </c>
      <c r="DO317" s="31" t="str">
        <f t="shared" si="436"/>
        <v/>
      </c>
      <c r="DP317" s="31" t="str">
        <f t="shared" si="437"/>
        <v/>
      </c>
      <c r="DQ317" s="32" t="str">
        <f>IF($B317="","",(($AF317-DK317)/ABS($AF317-DK317))*Air!$D$14*DP317/2*(($AF317-DK317)^2)*$AI317*$C317)</f>
        <v/>
      </c>
      <c r="DR317" s="32" t="str">
        <f>IF($B317="","",(-DK317/ABS(DK317))*Air!$D$14*DM317/8*(DK317^2)*$AM317*$C317)</f>
        <v/>
      </c>
      <c r="DS317" s="32" t="str">
        <f>IF($B317="","",$AK317*$C317*$E317*Air!$D$14*Air!$I$10)</f>
        <v/>
      </c>
      <c r="DT317" s="32" t="str">
        <f t="shared" si="483"/>
        <v/>
      </c>
      <c r="DU317" s="32" t="str">
        <f t="shared" si="438"/>
        <v/>
      </c>
      <c r="DV317" s="32" t="str">
        <f t="shared" si="484"/>
        <v/>
      </c>
      <c r="DW317" s="254" t="str">
        <f t="shared" si="439"/>
        <v/>
      </c>
      <c r="DX317" s="243"/>
      <c r="DY317" s="243"/>
      <c r="DZ317" s="32" t="str">
        <f t="shared" si="440"/>
        <v/>
      </c>
      <c r="EA317" s="243" t="str">
        <f t="shared" si="441"/>
        <v/>
      </c>
      <c r="EB317" s="243" t="str">
        <f>IF($B317="","",IF(DW317="out",-(EA317*$I317*(2*ABS(DZ317)/Air!$D$14)^0.5),(EA317*$I317*(2*ABS(DZ317)/Air!$C$14)^0.5)))</f>
        <v/>
      </c>
      <c r="EC317" s="32" t="str">
        <f t="shared" si="442"/>
        <v/>
      </c>
      <c r="ED317" s="217" t="str">
        <f t="shared" si="485"/>
        <v/>
      </c>
      <c r="EE317" s="31" t="str">
        <f t="shared" si="443"/>
        <v/>
      </c>
      <c r="EF317" s="251" t="str">
        <f>IF($B317="","",$AO317*ABS(EE317)/Air!$M$8)</f>
        <v/>
      </c>
      <c r="EG317" s="31" t="str">
        <f t="shared" si="444"/>
        <v/>
      </c>
      <c r="EH317" s="251" t="str">
        <f>IF($B317="","",$AO317*ABS($AF317-EE317)/Air!$M$8)</f>
        <v/>
      </c>
      <c r="EI317" s="31" t="str">
        <f t="shared" si="445"/>
        <v/>
      </c>
      <c r="EJ317" s="31" t="str">
        <f t="shared" si="446"/>
        <v/>
      </c>
      <c r="EK317" s="32" t="str">
        <f>IF($B317="","",(($AF317-EE317)/ABS($AF317-EE317))*Air!$D$14*EJ317/2*(($AF317-EE317)^2)*$AI317*$C317)</f>
        <v/>
      </c>
      <c r="EL317" s="32" t="str">
        <f>IF($B317="","",(-EE317/ABS(EE317))*Air!$D$14*EG317/8*(EE317^2)*$AM317*$C317)</f>
        <v/>
      </c>
      <c r="EM317" s="32" t="str">
        <f>IF($B317="","",$AK317*$C317*$E317*Air!$D$14*Air!$I$10)</f>
        <v/>
      </c>
      <c r="EN317" s="32" t="str">
        <f t="shared" si="486"/>
        <v/>
      </c>
      <c r="EO317" s="32" t="str">
        <f t="shared" si="447"/>
        <v/>
      </c>
      <c r="EP317" s="32" t="str">
        <f t="shared" si="487"/>
        <v/>
      </c>
      <c r="EQ317" s="254" t="str">
        <f t="shared" si="448"/>
        <v/>
      </c>
      <c r="ER317" s="243"/>
      <c r="ES317" s="243"/>
      <c r="ET317" s="32" t="str">
        <f t="shared" si="449"/>
        <v/>
      </c>
      <c r="EU317" s="243" t="str">
        <f t="shared" si="450"/>
        <v/>
      </c>
      <c r="EV317" s="243" t="str">
        <f>IF($B317="","",IF(EQ317="out",-(EU317*$I317*(2*ABS(ET317)/Air!$D$14)^0.5),(EU317*$I317*(2*ABS(ET317)/Air!$C$14)^0.5)))</f>
        <v/>
      </c>
      <c r="EW317" s="32" t="str">
        <f t="shared" si="451"/>
        <v/>
      </c>
      <c r="EX317" s="259" t="str">
        <f t="shared" si="488"/>
        <v/>
      </c>
    </row>
    <row r="318" spans="1:154" customFormat="1" x14ac:dyDescent="0.2">
      <c r="A318" s="61"/>
      <c r="B318" s="247"/>
      <c r="C318" s="247"/>
      <c r="D318" s="247"/>
      <c r="E318" s="247"/>
      <c r="F318" s="247"/>
      <c r="G318" s="239"/>
      <c r="H318" s="239"/>
      <c r="I318" s="239"/>
      <c r="J318" s="239"/>
      <c r="K318" s="239"/>
      <c r="L318" s="62"/>
      <c r="M318" s="247"/>
      <c r="N318" s="247"/>
      <c r="O318" s="63"/>
      <c r="P318" s="92" t="str">
        <f t="shared" si="452"/>
        <v/>
      </c>
      <c r="Q318" s="93" t="str">
        <f t="shared" si="405"/>
        <v/>
      </c>
      <c r="R318" s="99" t="str">
        <f t="shared" si="453"/>
        <v/>
      </c>
      <c r="S318" s="100" t="str">
        <f t="shared" si="454"/>
        <v/>
      </c>
      <c r="T318" s="95" t="str">
        <f t="shared" si="455"/>
        <v/>
      </c>
      <c r="U318" s="231"/>
      <c r="V318" s="124" t="str">
        <f t="shared" si="456"/>
        <v/>
      </c>
      <c r="W318" s="125" t="str">
        <f t="shared" si="400"/>
        <v/>
      </c>
      <c r="X318" s="126" t="str">
        <f t="shared" si="457"/>
        <v/>
      </c>
      <c r="Y318" s="126" t="str">
        <f>IF($B318="","",VLOOKUP(X318,Depth!$A$4:$B$1004,2,1))</f>
        <v/>
      </c>
      <c r="Z318" s="127" t="str">
        <f t="shared" si="401"/>
        <v/>
      </c>
      <c r="AA318" s="128" t="str">
        <f t="shared" si="402"/>
        <v/>
      </c>
      <c r="AB318" s="129" t="str">
        <f t="shared" si="458"/>
        <v/>
      </c>
      <c r="AC318" s="129" t="str">
        <f t="shared" si="403"/>
        <v/>
      </c>
      <c r="AD318" s="31" t="str">
        <f t="shared" si="459"/>
        <v/>
      </c>
      <c r="AE318" s="128" t="str">
        <f t="shared" si="460"/>
        <v/>
      </c>
      <c r="AF318" s="130" t="str">
        <f t="shared" si="461"/>
        <v/>
      </c>
      <c r="AG318" s="122" t="str">
        <f t="shared" si="462"/>
        <v/>
      </c>
      <c r="AH318" s="131" t="str">
        <f t="shared" si="404"/>
        <v/>
      </c>
      <c r="AI318" s="132" t="str">
        <f t="shared" si="463"/>
        <v/>
      </c>
      <c r="AJ318" s="128"/>
      <c r="AK318" s="159" t="str">
        <f t="shared" si="464"/>
        <v/>
      </c>
      <c r="AL318" s="128" t="str">
        <f t="shared" si="465"/>
        <v/>
      </c>
      <c r="AM318" s="128" t="str">
        <f t="shared" si="466"/>
        <v/>
      </c>
      <c r="AN318" s="128" t="str">
        <f t="shared" si="467"/>
        <v/>
      </c>
      <c r="AO318" s="128" t="str">
        <f t="shared" si="406"/>
        <v/>
      </c>
      <c r="AP318" s="160" t="str">
        <f t="shared" si="468"/>
        <v/>
      </c>
      <c r="AQ318" s="31"/>
      <c r="AR318" s="174" t="str">
        <f>IF($B318="","",Air!$C$17*((J318-K318)/10)^Air!$C$28)</f>
        <v/>
      </c>
      <c r="AS318" s="36" t="str">
        <f>IF($B318="","",IF(E$8=B318,E$7,Air!$C$14/2*AR318^2))</f>
        <v/>
      </c>
      <c r="AT318" s="32" t="str">
        <f t="shared" si="469"/>
        <v/>
      </c>
      <c r="AU318" s="32" t="str">
        <f t="shared" si="470"/>
        <v/>
      </c>
      <c r="AV318" s="32" t="str">
        <f>IF($B318="","",Air!$I$11-AU318*Air!$C$14*Air!$I$10-AS318)</f>
        <v/>
      </c>
      <c r="AW318" s="175" t="str">
        <f t="shared" si="471"/>
        <v/>
      </c>
      <c r="AX318" s="175" t="str">
        <f>IF($B318="","",AW318*Air!$C$14*Air!$I$10)</f>
        <v/>
      </c>
      <c r="AY318" s="176" t="str">
        <f>IF($B318="","",AW318*Air!$D$14*Air!$I$10)</f>
        <v/>
      </c>
      <c r="AZ318" s="62"/>
      <c r="BA318" s="250" t="str">
        <f t="shared" si="407"/>
        <v/>
      </c>
      <c r="BB318" s="128" t="str">
        <f t="shared" si="472"/>
        <v/>
      </c>
      <c r="BC318" s="31" t="str">
        <f t="shared" si="473"/>
        <v/>
      </c>
      <c r="BD318" s="251" t="str">
        <f>IF($B318="","",$AO318*ABS(BC318)/Air!$M$8)</f>
        <v/>
      </c>
      <c r="BE318" s="31" t="str">
        <f t="shared" si="408"/>
        <v/>
      </c>
      <c r="BF318" s="251" t="str">
        <f>IF($B318="","",$AO318*ABS($AF318-BC318)/Air!$M$8)</f>
        <v/>
      </c>
      <c r="BG318" s="31" t="str">
        <f t="shared" si="409"/>
        <v/>
      </c>
      <c r="BH318" s="252" t="str">
        <f t="shared" si="410"/>
        <v/>
      </c>
      <c r="BI318" s="32" t="str">
        <f>IF($B318="","",(($AF318-BC318)/ABS($AF318-BC318))*Air!$D$14*BH318/2*(($AF318-BC318)^2)*$AI318*$C318)</f>
        <v/>
      </c>
      <c r="BJ318" s="32" t="str">
        <f>IF($B318="","",(-BC318/ABS(BC318))*Air!$D$14*BE318/8*(BC318^2)*$AM318*$C318)</f>
        <v/>
      </c>
      <c r="BK318" s="32" t="str">
        <f>IF($B318="","",$AK318*$C318*$E318*Air!$D$14*Air!$I$10)</f>
        <v/>
      </c>
      <c r="BL318" s="32" t="str">
        <f t="shared" si="474"/>
        <v/>
      </c>
      <c r="BM318" s="32" t="str">
        <f t="shared" si="411"/>
        <v/>
      </c>
      <c r="BN318" s="32" t="str">
        <f t="shared" si="475"/>
        <v/>
      </c>
      <c r="BO318" s="254" t="str">
        <f t="shared" si="412"/>
        <v/>
      </c>
      <c r="BP318" s="243"/>
      <c r="BQ318" s="243"/>
      <c r="BR318" s="32" t="str">
        <f t="shared" si="413"/>
        <v/>
      </c>
      <c r="BS318" s="243" t="str">
        <f t="shared" si="414"/>
        <v/>
      </c>
      <c r="BT318" s="243" t="str">
        <f>IF($B318="","",IF(BO318="out",-(BS318*$I318*(2*ABS(BR318)/Air!$D$14)^0.5),(BS318*$I318*(2*ABS(BR318)/Air!$C$14)^0.5)))</f>
        <v/>
      </c>
      <c r="BU318" s="32" t="str">
        <f t="shared" si="415"/>
        <v/>
      </c>
      <c r="BV318" s="217" t="str">
        <f t="shared" si="476"/>
        <v/>
      </c>
      <c r="BW318" s="31" t="str">
        <f t="shared" si="416"/>
        <v/>
      </c>
      <c r="BX318" s="251" t="str">
        <f>IF($B318="","",$AO318*ABS(BW318)/Air!$M$8)</f>
        <v/>
      </c>
      <c r="BY318" s="31" t="str">
        <f t="shared" si="417"/>
        <v/>
      </c>
      <c r="BZ318" s="251" t="str">
        <f>IF($B318="","",$AO318*ABS($AF318-BW318)/Air!$M$8)</f>
        <v/>
      </c>
      <c r="CA318" s="31" t="str">
        <f t="shared" si="418"/>
        <v/>
      </c>
      <c r="CB318" s="31" t="str">
        <f t="shared" si="419"/>
        <v/>
      </c>
      <c r="CC318" s="32" t="str">
        <f>IF($B318="","",(($AF318-BW318)/ABS($AF318-BW318))*Air!$D$14*CB318/2*(($AF318-BW318)^2)*$AI318*$C318)</f>
        <v/>
      </c>
      <c r="CD318" s="32" t="str">
        <f>IF($B318="","",(-BW318/ABS(BW318))*Air!$D$14*BY318/8*(BW318^2)*$AM318*$C318)</f>
        <v/>
      </c>
      <c r="CE318" s="32" t="str">
        <f>IF($B318="","",$AK318*$C318*$E318*Air!$D$14*Air!$I$10)</f>
        <v/>
      </c>
      <c r="CF318" s="32" t="str">
        <f t="shared" si="477"/>
        <v/>
      </c>
      <c r="CG318" s="32" t="str">
        <f t="shared" si="420"/>
        <v/>
      </c>
      <c r="CH318" s="32" t="str">
        <f t="shared" si="478"/>
        <v/>
      </c>
      <c r="CI318" s="254" t="str">
        <f t="shared" si="421"/>
        <v/>
      </c>
      <c r="CJ318" s="243"/>
      <c r="CK318" s="243"/>
      <c r="CL318" s="32" t="str">
        <f t="shared" si="422"/>
        <v/>
      </c>
      <c r="CM318" s="243" t="str">
        <f t="shared" si="423"/>
        <v/>
      </c>
      <c r="CN318" s="243" t="str">
        <f>IF($B318="","",IF(CI318="out",-(CM318*$I318*(2*ABS(CL318)/Air!$D$14)^0.5),(CM318*$I318*(2*ABS(CL318)/Air!$C$14)^0.5)))</f>
        <v/>
      </c>
      <c r="CO318" s="32" t="str">
        <f t="shared" si="424"/>
        <v/>
      </c>
      <c r="CP318" s="217" t="str">
        <f t="shared" si="479"/>
        <v/>
      </c>
      <c r="CQ318" s="31" t="str">
        <f t="shared" si="425"/>
        <v/>
      </c>
      <c r="CR318" s="251" t="str">
        <f>IF($B318="","",$AO318*ABS(CQ318)/Air!$M$8)</f>
        <v/>
      </c>
      <c r="CS318" s="31" t="str">
        <f t="shared" si="426"/>
        <v/>
      </c>
      <c r="CT318" s="251" t="str">
        <f>IF($B318="","",$AO318*ABS($AF318-CQ318)/Air!$M$8)</f>
        <v/>
      </c>
      <c r="CU318" s="31" t="str">
        <f t="shared" si="427"/>
        <v/>
      </c>
      <c r="CV318" s="31" t="str">
        <f t="shared" si="428"/>
        <v/>
      </c>
      <c r="CW318" s="32" t="str">
        <f>IF($B318="","",(($AF318-CQ318)/ABS($AF318-CQ318))*Air!$D$14*CV318/2*(($AF318-CQ318)^2)*$AI318*$C318)</f>
        <v/>
      </c>
      <c r="CX318" s="32" t="str">
        <f>IF($B318="","",(-CQ318/ABS(CQ318))*Air!$D$14*CS318/8*(CQ318^2)*$AM318*$C318)</f>
        <v/>
      </c>
      <c r="CY318" s="32" t="str">
        <f>IF($B318="","",$AK318*$C318*$E318*Air!$D$14*Air!$I$10)</f>
        <v/>
      </c>
      <c r="CZ318" s="32" t="str">
        <f t="shared" si="480"/>
        <v/>
      </c>
      <c r="DA318" s="32" t="str">
        <f t="shared" si="429"/>
        <v/>
      </c>
      <c r="DB318" s="32" t="str">
        <f t="shared" si="481"/>
        <v/>
      </c>
      <c r="DC318" s="254" t="str">
        <f t="shared" si="430"/>
        <v/>
      </c>
      <c r="DD318" s="243"/>
      <c r="DE318" s="243"/>
      <c r="DF318" s="32" t="str">
        <f t="shared" si="431"/>
        <v/>
      </c>
      <c r="DG318" s="243" t="str">
        <f t="shared" si="432"/>
        <v/>
      </c>
      <c r="DH318" s="243" t="str">
        <f>IF($B318="","",IF(DC318="out",-(DG318*$I318*(2*ABS(DF318)/Air!$D$14)^0.5),(DG318*$I318*(2*ABS(DF318)/Air!$C$14)^0.5)))</f>
        <v/>
      </c>
      <c r="DI318" s="32" t="str">
        <f t="shared" si="433"/>
        <v/>
      </c>
      <c r="DJ318" s="217" t="str">
        <f t="shared" si="482"/>
        <v/>
      </c>
      <c r="DK318" s="31" t="str">
        <f t="shared" si="434"/>
        <v/>
      </c>
      <c r="DL318" s="251" t="str">
        <f>IF($B318="","",$AO318*ABS(DK318)/Air!$M$8)</f>
        <v/>
      </c>
      <c r="DM318" s="31" t="str">
        <f t="shared" si="435"/>
        <v/>
      </c>
      <c r="DN318" s="251" t="str">
        <f>IF($B318="","",$AO318*ABS($AF318-DK318)/Air!$M$8)</f>
        <v/>
      </c>
      <c r="DO318" s="31" t="str">
        <f t="shared" si="436"/>
        <v/>
      </c>
      <c r="DP318" s="31" t="str">
        <f t="shared" si="437"/>
        <v/>
      </c>
      <c r="DQ318" s="32" t="str">
        <f>IF($B318="","",(($AF318-DK318)/ABS($AF318-DK318))*Air!$D$14*DP318/2*(($AF318-DK318)^2)*$AI318*$C318)</f>
        <v/>
      </c>
      <c r="DR318" s="32" t="str">
        <f>IF($B318="","",(-DK318/ABS(DK318))*Air!$D$14*DM318/8*(DK318^2)*$AM318*$C318)</f>
        <v/>
      </c>
      <c r="DS318" s="32" t="str">
        <f>IF($B318="","",$AK318*$C318*$E318*Air!$D$14*Air!$I$10)</f>
        <v/>
      </c>
      <c r="DT318" s="32" t="str">
        <f t="shared" si="483"/>
        <v/>
      </c>
      <c r="DU318" s="32" t="str">
        <f t="shared" si="438"/>
        <v/>
      </c>
      <c r="DV318" s="32" t="str">
        <f t="shared" si="484"/>
        <v/>
      </c>
      <c r="DW318" s="254" t="str">
        <f t="shared" si="439"/>
        <v/>
      </c>
      <c r="DX318" s="243"/>
      <c r="DY318" s="243"/>
      <c r="DZ318" s="32" t="str">
        <f t="shared" si="440"/>
        <v/>
      </c>
      <c r="EA318" s="243" t="str">
        <f t="shared" si="441"/>
        <v/>
      </c>
      <c r="EB318" s="243" t="str">
        <f>IF($B318="","",IF(DW318="out",-(EA318*$I318*(2*ABS(DZ318)/Air!$D$14)^0.5),(EA318*$I318*(2*ABS(DZ318)/Air!$C$14)^0.5)))</f>
        <v/>
      </c>
      <c r="EC318" s="32" t="str">
        <f t="shared" si="442"/>
        <v/>
      </c>
      <c r="ED318" s="217" t="str">
        <f t="shared" si="485"/>
        <v/>
      </c>
      <c r="EE318" s="31" t="str">
        <f t="shared" si="443"/>
        <v/>
      </c>
      <c r="EF318" s="251" t="str">
        <f>IF($B318="","",$AO318*ABS(EE318)/Air!$M$8)</f>
        <v/>
      </c>
      <c r="EG318" s="31" t="str">
        <f t="shared" si="444"/>
        <v/>
      </c>
      <c r="EH318" s="251" t="str">
        <f>IF($B318="","",$AO318*ABS($AF318-EE318)/Air!$M$8)</f>
        <v/>
      </c>
      <c r="EI318" s="31" t="str">
        <f t="shared" si="445"/>
        <v/>
      </c>
      <c r="EJ318" s="31" t="str">
        <f t="shared" si="446"/>
        <v/>
      </c>
      <c r="EK318" s="32" t="str">
        <f>IF($B318="","",(($AF318-EE318)/ABS($AF318-EE318))*Air!$D$14*EJ318/2*(($AF318-EE318)^2)*$AI318*$C318)</f>
        <v/>
      </c>
      <c r="EL318" s="32" t="str">
        <f>IF($B318="","",(-EE318/ABS(EE318))*Air!$D$14*EG318/8*(EE318^2)*$AM318*$C318)</f>
        <v/>
      </c>
      <c r="EM318" s="32" t="str">
        <f>IF($B318="","",$AK318*$C318*$E318*Air!$D$14*Air!$I$10)</f>
        <v/>
      </c>
      <c r="EN318" s="32" t="str">
        <f t="shared" si="486"/>
        <v/>
      </c>
      <c r="EO318" s="32" t="str">
        <f t="shared" si="447"/>
        <v/>
      </c>
      <c r="EP318" s="32" t="str">
        <f t="shared" si="487"/>
        <v/>
      </c>
      <c r="EQ318" s="254" t="str">
        <f t="shared" si="448"/>
        <v/>
      </c>
      <c r="ER318" s="243"/>
      <c r="ES318" s="243"/>
      <c r="ET318" s="32" t="str">
        <f t="shared" si="449"/>
        <v/>
      </c>
      <c r="EU318" s="243" t="str">
        <f t="shared" si="450"/>
        <v/>
      </c>
      <c r="EV318" s="243" t="str">
        <f>IF($B318="","",IF(EQ318="out",-(EU318*$I318*(2*ABS(ET318)/Air!$D$14)^0.5),(EU318*$I318*(2*ABS(ET318)/Air!$C$14)^0.5)))</f>
        <v/>
      </c>
      <c r="EW318" s="32" t="str">
        <f t="shared" si="451"/>
        <v/>
      </c>
      <c r="EX318" s="259" t="str">
        <f t="shared" si="488"/>
        <v/>
      </c>
    </row>
    <row r="319" spans="1:154" customFormat="1" x14ac:dyDescent="0.2">
      <c r="A319" s="61"/>
      <c r="B319" s="247"/>
      <c r="C319" s="247"/>
      <c r="D319" s="247"/>
      <c r="E319" s="247"/>
      <c r="F319" s="247"/>
      <c r="G319" s="239"/>
      <c r="H319" s="239"/>
      <c r="I319" s="239"/>
      <c r="J319" s="239"/>
      <c r="K319" s="239"/>
      <c r="L319" s="62"/>
      <c r="M319" s="247"/>
      <c r="N319" s="247"/>
      <c r="O319" s="63"/>
      <c r="P319" s="92" t="str">
        <f t="shared" si="452"/>
        <v/>
      </c>
      <c r="Q319" s="93" t="str">
        <f t="shared" si="405"/>
        <v/>
      </c>
      <c r="R319" s="99" t="str">
        <f t="shared" si="453"/>
        <v/>
      </c>
      <c r="S319" s="100" t="str">
        <f t="shared" si="454"/>
        <v/>
      </c>
      <c r="T319" s="95" t="str">
        <f t="shared" si="455"/>
        <v/>
      </c>
      <c r="U319" s="231"/>
      <c r="V319" s="124" t="str">
        <f t="shared" si="456"/>
        <v/>
      </c>
      <c r="W319" s="125" t="str">
        <f t="shared" si="400"/>
        <v/>
      </c>
      <c r="X319" s="126" t="str">
        <f t="shared" si="457"/>
        <v/>
      </c>
      <c r="Y319" s="126" t="str">
        <f>IF($B319="","",VLOOKUP(X319,Depth!$A$4:$B$1004,2,1))</f>
        <v/>
      </c>
      <c r="Z319" s="127" t="str">
        <f t="shared" si="401"/>
        <v/>
      </c>
      <c r="AA319" s="128" t="str">
        <f t="shared" si="402"/>
        <v/>
      </c>
      <c r="AB319" s="129" t="str">
        <f t="shared" si="458"/>
        <v/>
      </c>
      <c r="AC319" s="129" t="str">
        <f t="shared" si="403"/>
        <v/>
      </c>
      <c r="AD319" s="31" t="str">
        <f t="shared" si="459"/>
        <v/>
      </c>
      <c r="AE319" s="128" t="str">
        <f t="shared" si="460"/>
        <v/>
      </c>
      <c r="AF319" s="130" t="str">
        <f t="shared" si="461"/>
        <v/>
      </c>
      <c r="AG319" s="122" t="str">
        <f t="shared" si="462"/>
        <v/>
      </c>
      <c r="AH319" s="131" t="str">
        <f t="shared" si="404"/>
        <v/>
      </c>
      <c r="AI319" s="132" t="str">
        <f t="shared" si="463"/>
        <v/>
      </c>
      <c r="AJ319" s="128"/>
      <c r="AK319" s="159" t="str">
        <f t="shared" si="464"/>
        <v/>
      </c>
      <c r="AL319" s="128" t="str">
        <f t="shared" si="465"/>
        <v/>
      </c>
      <c r="AM319" s="128" t="str">
        <f t="shared" si="466"/>
        <v/>
      </c>
      <c r="AN319" s="128" t="str">
        <f t="shared" si="467"/>
        <v/>
      </c>
      <c r="AO319" s="128" t="str">
        <f t="shared" si="406"/>
        <v/>
      </c>
      <c r="AP319" s="160" t="str">
        <f t="shared" si="468"/>
        <v/>
      </c>
      <c r="AQ319" s="31"/>
      <c r="AR319" s="174" t="str">
        <f>IF($B319="","",Air!$C$17*((J319-K319)/10)^Air!$C$28)</f>
        <v/>
      </c>
      <c r="AS319" s="36" t="str">
        <f>IF($B319="","",IF(E$8=B319,E$7,Air!$C$14/2*AR319^2))</f>
        <v/>
      </c>
      <c r="AT319" s="32" t="str">
        <f t="shared" si="469"/>
        <v/>
      </c>
      <c r="AU319" s="32" t="str">
        <f t="shared" si="470"/>
        <v/>
      </c>
      <c r="AV319" s="32" t="str">
        <f>IF($B319="","",Air!$I$11-AU319*Air!$C$14*Air!$I$10-AS319)</f>
        <v/>
      </c>
      <c r="AW319" s="175" t="str">
        <f t="shared" si="471"/>
        <v/>
      </c>
      <c r="AX319" s="175" t="str">
        <f>IF($B319="","",AW319*Air!$C$14*Air!$I$10)</f>
        <v/>
      </c>
      <c r="AY319" s="176" t="str">
        <f>IF($B319="","",AW319*Air!$D$14*Air!$I$10)</f>
        <v/>
      </c>
      <c r="AZ319" s="62"/>
      <c r="BA319" s="250" t="str">
        <f t="shared" si="407"/>
        <v/>
      </c>
      <c r="BB319" s="128" t="str">
        <f t="shared" si="472"/>
        <v/>
      </c>
      <c r="BC319" s="31" t="str">
        <f t="shared" si="473"/>
        <v/>
      </c>
      <c r="BD319" s="251" t="str">
        <f>IF($B319="","",$AO319*ABS(BC319)/Air!$M$8)</f>
        <v/>
      </c>
      <c r="BE319" s="31" t="str">
        <f t="shared" si="408"/>
        <v/>
      </c>
      <c r="BF319" s="251" t="str">
        <f>IF($B319="","",$AO319*ABS($AF319-BC319)/Air!$M$8)</f>
        <v/>
      </c>
      <c r="BG319" s="31" t="str">
        <f t="shared" si="409"/>
        <v/>
      </c>
      <c r="BH319" s="252" t="str">
        <f t="shared" si="410"/>
        <v/>
      </c>
      <c r="BI319" s="32" t="str">
        <f>IF($B319="","",(($AF319-BC319)/ABS($AF319-BC319))*Air!$D$14*BH319/2*(($AF319-BC319)^2)*$AI319*$C319)</f>
        <v/>
      </c>
      <c r="BJ319" s="32" t="str">
        <f>IF($B319="","",(-BC319/ABS(BC319))*Air!$D$14*BE319/8*(BC319^2)*$AM319*$C319)</f>
        <v/>
      </c>
      <c r="BK319" s="32" t="str">
        <f>IF($B319="","",$AK319*$C319*$E319*Air!$D$14*Air!$I$10)</f>
        <v/>
      </c>
      <c r="BL319" s="32" t="str">
        <f t="shared" si="474"/>
        <v/>
      </c>
      <c r="BM319" s="32" t="str">
        <f t="shared" si="411"/>
        <v/>
      </c>
      <c r="BN319" s="32" t="str">
        <f t="shared" si="475"/>
        <v/>
      </c>
      <c r="BO319" s="254" t="str">
        <f t="shared" si="412"/>
        <v/>
      </c>
      <c r="BP319" s="243"/>
      <c r="BQ319" s="243"/>
      <c r="BR319" s="32" t="str">
        <f t="shared" si="413"/>
        <v/>
      </c>
      <c r="BS319" s="243" t="str">
        <f t="shared" si="414"/>
        <v/>
      </c>
      <c r="BT319" s="243" t="str">
        <f>IF($B319="","",IF(BO319="out",-(BS319*$I319*(2*ABS(BR319)/Air!$D$14)^0.5),(BS319*$I319*(2*ABS(BR319)/Air!$C$14)^0.5)))</f>
        <v/>
      </c>
      <c r="BU319" s="32" t="str">
        <f t="shared" si="415"/>
        <v/>
      </c>
      <c r="BV319" s="217" t="str">
        <f t="shared" si="476"/>
        <v/>
      </c>
      <c r="BW319" s="31" t="str">
        <f t="shared" si="416"/>
        <v/>
      </c>
      <c r="BX319" s="251" t="str">
        <f>IF($B319="","",$AO319*ABS(BW319)/Air!$M$8)</f>
        <v/>
      </c>
      <c r="BY319" s="31" t="str">
        <f t="shared" si="417"/>
        <v/>
      </c>
      <c r="BZ319" s="251" t="str">
        <f>IF($B319="","",$AO319*ABS($AF319-BW319)/Air!$M$8)</f>
        <v/>
      </c>
      <c r="CA319" s="31" t="str">
        <f t="shared" si="418"/>
        <v/>
      </c>
      <c r="CB319" s="31" t="str">
        <f t="shared" si="419"/>
        <v/>
      </c>
      <c r="CC319" s="32" t="str">
        <f>IF($B319="","",(($AF319-BW319)/ABS($AF319-BW319))*Air!$D$14*CB319/2*(($AF319-BW319)^2)*$AI319*$C319)</f>
        <v/>
      </c>
      <c r="CD319" s="32" t="str">
        <f>IF($B319="","",(-BW319/ABS(BW319))*Air!$D$14*BY319/8*(BW319^2)*$AM319*$C319)</f>
        <v/>
      </c>
      <c r="CE319" s="32" t="str">
        <f>IF($B319="","",$AK319*$C319*$E319*Air!$D$14*Air!$I$10)</f>
        <v/>
      </c>
      <c r="CF319" s="32" t="str">
        <f t="shared" si="477"/>
        <v/>
      </c>
      <c r="CG319" s="32" t="str">
        <f t="shared" si="420"/>
        <v/>
      </c>
      <c r="CH319" s="32" t="str">
        <f t="shared" si="478"/>
        <v/>
      </c>
      <c r="CI319" s="254" t="str">
        <f t="shared" si="421"/>
        <v/>
      </c>
      <c r="CJ319" s="243"/>
      <c r="CK319" s="243"/>
      <c r="CL319" s="32" t="str">
        <f t="shared" si="422"/>
        <v/>
      </c>
      <c r="CM319" s="243" t="str">
        <f t="shared" si="423"/>
        <v/>
      </c>
      <c r="CN319" s="243" t="str">
        <f>IF($B319="","",IF(CI319="out",-(CM319*$I319*(2*ABS(CL319)/Air!$D$14)^0.5),(CM319*$I319*(2*ABS(CL319)/Air!$C$14)^0.5)))</f>
        <v/>
      </c>
      <c r="CO319" s="32" t="str">
        <f t="shared" si="424"/>
        <v/>
      </c>
      <c r="CP319" s="217" t="str">
        <f t="shared" si="479"/>
        <v/>
      </c>
      <c r="CQ319" s="31" t="str">
        <f t="shared" si="425"/>
        <v/>
      </c>
      <c r="CR319" s="251" t="str">
        <f>IF($B319="","",$AO319*ABS(CQ319)/Air!$M$8)</f>
        <v/>
      </c>
      <c r="CS319" s="31" t="str">
        <f t="shared" si="426"/>
        <v/>
      </c>
      <c r="CT319" s="251" t="str">
        <f>IF($B319="","",$AO319*ABS($AF319-CQ319)/Air!$M$8)</f>
        <v/>
      </c>
      <c r="CU319" s="31" t="str">
        <f t="shared" si="427"/>
        <v/>
      </c>
      <c r="CV319" s="31" t="str">
        <f t="shared" si="428"/>
        <v/>
      </c>
      <c r="CW319" s="32" t="str">
        <f>IF($B319="","",(($AF319-CQ319)/ABS($AF319-CQ319))*Air!$D$14*CV319/2*(($AF319-CQ319)^2)*$AI319*$C319)</f>
        <v/>
      </c>
      <c r="CX319" s="32" t="str">
        <f>IF($B319="","",(-CQ319/ABS(CQ319))*Air!$D$14*CS319/8*(CQ319^2)*$AM319*$C319)</f>
        <v/>
      </c>
      <c r="CY319" s="32" t="str">
        <f>IF($B319="","",$AK319*$C319*$E319*Air!$D$14*Air!$I$10)</f>
        <v/>
      </c>
      <c r="CZ319" s="32" t="str">
        <f t="shared" si="480"/>
        <v/>
      </c>
      <c r="DA319" s="32" t="str">
        <f t="shared" si="429"/>
        <v/>
      </c>
      <c r="DB319" s="32" t="str">
        <f t="shared" si="481"/>
        <v/>
      </c>
      <c r="DC319" s="254" t="str">
        <f t="shared" si="430"/>
        <v/>
      </c>
      <c r="DD319" s="243"/>
      <c r="DE319" s="243"/>
      <c r="DF319" s="32" t="str">
        <f t="shared" si="431"/>
        <v/>
      </c>
      <c r="DG319" s="243" t="str">
        <f t="shared" si="432"/>
        <v/>
      </c>
      <c r="DH319" s="243" t="str">
        <f>IF($B319="","",IF(DC319="out",-(DG319*$I319*(2*ABS(DF319)/Air!$D$14)^0.5),(DG319*$I319*(2*ABS(DF319)/Air!$C$14)^0.5)))</f>
        <v/>
      </c>
      <c r="DI319" s="32" t="str">
        <f t="shared" si="433"/>
        <v/>
      </c>
      <c r="DJ319" s="217" t="str">
        <f t="shared" si="482"/>
        <v/>
      </c>
      <c r="DK319" s="31" t="str">
        <f t="shared" si="434"/>
        <v/>
      </c>
      <c r="DL319" s="251" t="str">
        <f>IF($B319="","",$AO319*ABS(DK319)/Air!$M$8)</f>
        <v/>
      </c>
      <c r="DM319" s="31" t="str">
        <f t="shared" si="435"/>
        <v/>
      </c>
      <c r="DN319" s="251" t="str">
        <f>IF($B319="","",$AO319*ABS($AF319-DK319)/Air!$M$8)</f>
        <v/>
      </c>
      <c r="DO319" s="31" t="str">
        <f t="shared" si="436"/>
        <v/>
      </c>
      <c r="DP319" s="31" t="str">
        <f t="shared" si="437"/>
        <v/>
      </c>
      <c r="DQ319" s="32" t="str">
        <f>IF($B319="","",(($AF319-DK319)/ABS($AF319-DK319))*Air!$D$14*DP319/2*(($AF319-DK319)^2)*$AI319*$C319)</f>
        <v/>
      </c>
      <c r="DR319" s="32" t="str">
        <f>IF($B319="","",(-DK319/ABS(DK319))*Air!$D$14*DM319/8*(DK319^2)*$AM319*$C319)</f>
        <v/>
      </c>
      <c r="DS319" s="32" t="str">
        <f>IF($B319="","",$AK319*$C319*$E319*Air!$D$14*Air!$I$10)</f>
        <v/>
      </c>
      <c r="DT319" s="32" t="str">
        <f t="shared" si="483"/>
        <v/>
      </c>
      <c r="DU319" s="32" t="str">
        <f t="shared" si="438"/>
        <v/>
      </c>
      <c r="DV319" s="32" t="str">
        <f t="shared" si="484"/>
        <v/>
      </c>
      <c r="DW319" s="254" t="str">
        <f t="shared" si="439"/>
        <v/>
      </c>
      <c r="DX319" s="243"/>
      <c r="DY319" s="243"/>
      <c r="DZ319" s="32" t="str">
        <f t="shared" si="440"/>
        <v/>
      </c>
      <c r="EA319" s="243" t="str">
        <f t="shared" si="441"/>
        <v/>
      </c>
      <c r="EB319" s="243" t="str">
        <f>IF($B319="","",IF(DW319="out",-(EA319*$I319*(2*ABS(DZ319)/Air!$D$14)^0.5),(EA319*$I319*(2*ABS(DZ319)/Air!$C$14)^0.5)))</f>
        <v/>
      </c>
      <c r="EC319" s="32" t="str">
        <f t="shared" si="442"/>
        <v/>
      </c>
      <c r="ED319" s="217" t="str">
        <f t="shared" si="485"/>
        <v/>
      </c>
      <c r="EE319" s="31" t="str">
        <f t="shared" si="443"/>
        <v/>
      </c>
      <c r="EF319" s="251" t="str">
        <f>IF($B319="","",$AO319*ABS(EE319)/Air!$M$8)</f>
        <v/>
      </c>
      <c r="EG319" s="31" t="str">
        <f t="shared" si="444"/>
        <v/>
      </c>
      <c r="EH319" s="251" t="str">
        <f>IF($B319="","",$AO319*ABS($AF319-EE319)/Air!$M$8)</f>
        <v/>
      </c>
      <c r="EI319" s="31" t="str">
        <f t="shared" si="445"/>
        <v/>
      </c>
      <c r="EJ319" s="31" t="str">
        <f t="shared" si="446"/>
        <v/>
      </c>
      <c r="EK319" s="32" t="str">
        <f>IF($B319="","",(($AF319-EE319)/ABS($AF319-EE319))*Air!$D$14*EJ319/2*(($AF319-EE319)^2)*$AI319*$C319)</f>
        <v/>
      </c>
      <c r="EL319" s="32" t="str">
        <f>IF($B319="","",(-EE319/ABS(EE319))*Air!$D$14*EG319/8*(EE319^2)*$AM319*$C319)</f>
        <v/>
      </c>
      <c r="EM319" s="32" t="str">
        <f>IF($B319="","",$AK319*$C319*$E319*Air!$D$14*Air!$I$10)</f>
        <v/>
      </c>
      <c r="EN319" s="32" t="str">
        <f t="shared" si="486"/>
        <v/>
      </c>
      <c r="EO319" s="32" t="str">
        <f t="shared" si="447"/>
        <v/>
      </c>
      <c r="EP319" s="32" t="str">
        <f t="shared" si="487"/>
        <v/>
      </c>
      <c r="EQ319" s="254" t="str">
        <f t="shared" si="448"/>
        <v/>
      </c>
      <c r="ER319" s="243"/>
      <c r="ES319" s="243"/>
      <c r="ET319" s="32" t="str">
        <f t="shared" si="449"/>
        <v/>
      </c>
      <c r="EU319" s="243" t="str">
        <f t="shared" si="450"/>
        <v/>
      </c>
      <c r="EV319" s="243" t="str">
        <f>IF($B319="","",IF(EQ319="out",-(EU319*$I319*(2*ABS(ET319)/Air!$D$14)^0.5),(EU319*$I319*(2*ABS(ET319)/Air!$C$14)^0.5)))</f>
        <v/>
      </c>
      <c r="EW319" s="32" t="str">
        <f t="shared" si="451"/>
        <v/>
      </c>
      <c r="EX319" s="259" t="str">
        <f t="shared" si="488"/>
        <v/>
      </c>
    </row>
    <row r="320" spans="1:154" customFormat="1" x14ac:dyDescent="0.2">
      <c r="A320" s="61"/>
      <c r="B320" s="247"/>
      <c r="C320" s="247"/>
      <c r="D320" s="247"/>
      <c r="E320" s="247"/>
      <c r="F320" s="247"/>
      <c r="G320" s="239"/>
      <c r="H320" s="239"/>
      <c r="I320" s="239"/>
      <c r="J320" s="239"/>
      <c r="K320" s="239"/>
      <c r="L320" s="62"/>
      <c r="M320" s="247"/>
      <c r="N320" s="247"/>
      <c r="O320" s="63"/>
      <c r="P320" s="92" t="str">
        <f t="shared" si="452"/>
        <v/>
      </c>
      <c r="Q320" s="93" t="str">
        <f t="shared" si="405"/>
        <v/>
      </c>
      <c r="R320" s="99" t="str">
        <f t="shared" si="453"/>
        <v/>
      </c>
      <c r="S320" s="100" t="str">
        <f t="shared" si="454"/>
        <v/>
      </c>
      <c r="T320" s="95" t="str">
        <f t="shared" si="455"/>
        <v/>
      </c>
      <c r="U320" s="231"/>
      <c r="V320" s="124" t="str">
        <f t="shared" si="456"/>
        <v/>
      </c>
      <c r="W320" s="125" t="str">
        <f t="shared" si="400"/>
        <v/>
      </c>
      <c r="X320" s="126" t="str">
        <f t="shared" si="457"/>
        <v/>
      </c>
      <c r="Y320" s="126" t="str">
        <f>IF($B320="","",VLOOKUP(X320,Depth!$A$4:$B$1004,2,1))</f>
        <v/>
      </c>
      <c r="Z320" s="127" t="str">
        <f t="shared" si="401"/>
        <v/>
      </c>
      <c r="AA320" s="128" t="str">
        <f t="shared" si="402"/>
        <v/>
      </c>
      <c r="AB320" s="129" t="str">
        <f t="shared" si="458"/>
        <v/>
      </c>
      <c r="AC320" s="129" t="str">
        <f t="shared" si="403"/>
        <v/>
      </c>
      <c r="AD320" s="31" t="str">
        <f t="shared" si="459"/>
        <v/>
      </c>
      <c r="AE320" s="128" t="str">
        <f t="shared" si="460"/>
        <v/>
      </c>
      <c r="AF320" s="130" t="str">
        <f t="shared" si="461"/>
        <v/>
      </c>
      <c r="AG320" s="122" t="str">
        <f t="shared" si="462"/>
        <v/>
      </c>
      <c r="AH320" s="131" t="str">
        <f t="shared" si="404"/>
        <v/>
      </c>
      <c r="AI320" s="132" t="str">
        <f t="shared" si="463"/>
        <v/>
      </c>
      <c r="AJ320" s="128"/>
      <c r="AK320" s="159" t="str">
        <f t="shared" si="464"/>
        <v/>
      </c>
      <c r="AL320" s="128" t="str">
        <f t="shared" si="465"/>
        <v/>
      </c>
      <c r="AM320" s="128" t="str">
        <f t="shared" si="466"/>
        <v/>
      </c>
      <c r="AN320" s="128" t="str">
        <f t="shared" si="467"/>
        <v/>
      </c>
      <c r="AO320" s="128" t="str">
        <f t="shared" si="406"/>
        <v/>
      </c>
      <c r="AP320" s="160" t="str">
        <f t="shared" si="468"/>
        <v/>
      </c>
      <c r="AQ320" s="31"/>
      <c r="AR320" s="174" t="str">
        <f>IF($B320="","",Air!$C$17*((J320-K320)/10)^Air!$C$28)</f>
        <v/>
      </c>
      <c r="AS320" s="36" t="str">
        <f>IF($B320="","",IF(E$8=B320,E$7,Air!$C$14/2*AR320^2))</f>
        <v/>
      </c>
      <c r="AT320" s="32" t="str">
        <f t="shared" si="469"/>
        <v/>
      </c>
      <c r="AU320" s="32" t="str">
        <f t="shared" si="470"/>
        <v/>
      </c>
      <c r="AV320" s="32" t="str">
        <f>IF($B320="","",Air!$I$11-AU320*Air!$C$14*Air!$I$10-AS320)</f>
        <v/>
      </c>
      <c r="AW320" s="175" t="str">
        <f t="shared" si="471"/>
        <v/>
      </c>
      <c r="AX320" s="175" t="str">
        <f>IF($B320="","",AW320*Air!$C$14*Air!$I$10)</f>
        <v/>
      </c>
      <c r="AY320" s="176" t="str">
        <f>IF($B320="","",AW320*Air!$D$14*Air!$I$10)</f>
        <v/>
      </c>
      <c r="AZ320" s="62"/>
      <c r="BA320" s="250" t="str">
        <f t="shared" si="407"/>
        <v/>
      </c>
      <c r="BB320" s="128" t="str">
        <f t="shared" si="472"/>
        <v/>
      </c>
      <c r="BC320" s="31" t="str">
        <f t="shared" si="473"/>
        <v/>
      </c>
      <c r="BD320" s="251" t="str">
        <f>IF($B320="","",$AO320*ABS(BC320)/Air!$M$8)</f>
        <v/>
      </c>
      <c r="BE320" s="31" t="str">
        <f t="shared" si="408"/>
        <v/>
      </c>
      <c r="BF320" s="251" t="str">
        <f>IF($B320="","",$AO320*ABS($AF320-BC320)/Air!$M$8)</f>
        <v/>
      </c>
      <c r="BG320" s="31" t="str">
        <f t="shared" si="409"/>
        <v/>
      </c>
      <c r="BH320" s="252" t="str">
        <f t="shared" si="410"/>
        <v/>
      </c>
      <c r="BI320" s="32" t="str">
        <f>IF($B320="","",(($AF320-BC320)/ABS($AF320-BC320))*Air!$D$14*BH320/2*(($AF320-BC320)^2)*$AI320*$C320)</f>
        <v/>
      </c>
      <c r="BJ320" s="32" t="str">
        <f>IF($B320="","",(-BC320/ABS(BC320))*Air!$D$14*BE320/8*(BC320^2)*$AM320*$C320)</f>
        <v/>
      </c>
      <c r="BK320" s="32" t="str">
        <f>IF($B320="","",$AK320*$C320*$E320*Air!$D$14*Air!$I$10)</f>
        <v/>
      </c>
      <c r="BL320" s="32" t="str">
        <f t="shared" si="474"/>
        <v/>
      </c>
      <c r="BM320" s="32" t="str">
        <f t="shared" si="411"/>
        <v/>
      </c>
      <c r="BN320" s="32" t="str">
        <f t="shared" si="475"/>
        <v/>
      </c>
      <c r="BO320" s="254" t="str">
        <f t="shared" si="412"/>
        <v/>
      </c>
      <c r="BP320" s="243"/>
      <c r="BQ320" s="243"/>
      <c r="BR320" s="32" t="str">
        <f t="shared" si="413"/>
        <v/>
      </c>
      <c r="BS320" s="243" t="str">
        <f t="shared" si="414"/>
        <v/>
      </c>
      <c r="BT320" s="243" t="str">
        <f>IF($B320="","",IF(BO320="out",-(BS320*$I320*(2*ABS(BR320)/Air!$D$14)^0.5),(BS320*$I320*(2*ABS(BR320)/Air!$C$14)^0.5)))</f>
        <v/>
      </c>
      <c r="BU320" s="32" t="str">
        <f t="shared" si="415"/>
        <v/>
      </c>
      <c r="BV320" s="217" t="str">
        <f t="shared" si="476"/>
        <v/>
      </c>
      <c r="BW320" s="31" t="str">
        <f t="shared" si="416"/>
        <v/>
      </c>
      <c r="BX320" s="251" t="str">
        <f>IF($B320="","",$AO320*ABS(BW320)/Air!$M$8)</f>
        <v/>
      </c>
      <c r="BY320" s="31" t="str">
        <f t="shared" si="417"/>
        <v/>
      </c>
      <c r="BZ320" s="251" t="str">
        <f>IF($B320="","",$AO320*ABS($AF320-BW320)/Air!$M$8)</f>
        <v/>
      </c>
      <c r="CA320" s="31" t="str">
        <f t="shared" si="418"/>
        <v/>
      </c>
      <c r="CB320" s="31" t="str">
        <f t="shared" si="419"/>
        <v/>
      </c>
      <c r="CC320" s="32" t="str">
        <f>IF($B320="","",(($AF320-BW320)/ABS($AF320-BW320))*Air!$D$14*CB320/2*(($AF320-BW320)^2)*$AI320*$C320)</f>
        <v/>
      </c>
      <c r="CD320" s="32" t="str">
        <f>IF($B320="","",(-BW320/ABS(BW320))*Air!$D$14*BY320/8*(BW320^2)*$AM320*$C320)</f>
        <v/>
      </c>
      <c r="CE320" s="32" t="str">
        <f>IF($B320="","",$AK320*$C320*$E320*Air!$D$14*Air!$I$10)</f>
        <v/>
      </c>
      <c r="CF320" s="32" t="str">
        <f t="shared" si="477"/>
        <v/>
      </c>
      <c r="CG320" s="32" t="str">
        <f t="shared" si="420"/>
        <v/>
      </c>
      <c r="CH320" s="32" t="str">
        <f t="shared" si="478"/>
        <v/>
      </c>
      <c r="CI320" s="254" t="str">
        <f t="shared" si="421"/>
        <v/>
      </c>
      <c r="CJ320" s="243"/>
      <c r="CK320" s="243"/>
      <c r="CL320" s="32" t="str">
        <f t="shared" si="422"/>
        <v/>
      </c>
      <c r="CM320" s="243" t="str">
        <f t="shared" si="423"/>
        <v/>
      </c>
      <c r="CN320" s="243" t="str">
        <f>IF($B320="","",IF(CI320="out",-(CM320*$I320*(2*ABS(CL320)/Air!$D$14)^0.5),(CM320*$I320*(2*ABS(CL320)/Air!$C$14)^0.5)))</f>
        <v/>
      </c>
      <c r="CO320" s="32" t="str">
        <f t="shared" si="424"/>
        <v/>
      </c>
      <c r="CP320" s="217" t="str">
        <f t="shared" si="479"/>
        <v/>
      </c>
      <c r="CQ320" s="31" t="str">
        <f t="shared" si="425"/>
        <v/>
      </c>
      <c r="CR320" s="251" t="str">
        <f>IF($B320="","",$AO320*ABS(CQ320)/Air!$M$8)</f>
        <v/>
      </c>
      <c r="CS320" s="31" t="str">
        <f t="shared" si="426"/>
        <v/>
      </c>
      <c r="CT320" s="251" t="str">
        <f>IF($B320="","",$AO320*ABS($AF320-CQ320)/Air!$M$8)</f>
        <v/>
      </c>
      <c r="CU320" s="31" t="str">
        <f t="shared" si="427"/>
        <v/>
      </c>
      <c r="CV320" s="31" t="str">
        <f t="shared" si="428"/>
        <v/>
      </c>
      <c r="CW320" s="32" t="str">
        <f>IF($B320="","",(($AF320-CQ320)/ABS($AF320-CQ320))*Air!$D$14*CV320/2*(($AF320-CQ320)^2)*$AI320*$C320)</f>
        <v/>
      </c>
      <c r="CX320" s="32" t="str">
        <f>IF($B320="","",(-CQ320/ABS(CQ320))*Air!$D$14*CS320/8*(CQ320^2)*$AM320*$C320)</f>
        <v/>
      </c>
      <c r="CY320" s="32" t="str">
        <f>IF($B320="","",$AK320*$C320*$E320*Air!$D$14*Air!$I$10)</f>
        <v/>
      </c>
      <c r="CZ320" s="32" t="str">
        <f t="shared" si="480"/>
        <v/>
      </c>
      <c r="DA320" s="32" t="str">
        <f t="shared" si="429"/>
        <v/>
      </c>
      <c r="DB320" s="32" t="str">
        <f t="shared" si="481"/>
        <v/>
      </c>
      <c r="DC320" s="254" t="str">
        <f t="shared" si="430"/>
        <v/>
      </c>
      <c r="DD320" s="243"/>
      <c r="DE320" s="243"/>
      <c r="DF320" s="32" t="str">
        <f t="shared" si="431"/>
        <v/>
      </c>
      <c r="DG320" s="243" t="str">
        <f t="shared" si="432"/>
        <v/>
      </c>
      <c r="DH320" s="243" t="str">
        <f>IF($B320="","",IF(DC320="out",-(DG320*$I320*(2*ABS(DF320)/Air!$D$14)^0.5),(DG320*$I320*(2*ABS(DF320)/Air!$C$14)^0.5)))</f>
        <v/>
      </c>
      <c r="DI320" s="32" t="str">
        <f t="shared" si="433"/>
        <v/>
      </c>
      <c r="DJ320" s="217" t="str">
        <f t="shared" si="482"/>
        <v/>
      </c>
      <c r="DK320" s="31" t="str">
        <f t="shared" si="434"/>
        <v/>
      </c>
      <c r="DL320" s="251" t="str">
        <f>IF($B320="","",$AO320*ABS(DK320)/Air!$M$8)</f>
        <v/>
      </c>
      <c r="DM320" s="31" t="str">
        <f t="shared" si="435"/>
        <v/>
      </c>
      <c r="DN320" s="251" t="str">
        <f>IF($B320="","",$AO320*ABS($AF320-DK320)/Air!$M$8)</f>
        <v/>
      </c>
      <c r="DO320" s="31" t="str">
        <f t="shared" si="436"/>
        <v/>
      </c>
      <c r="DP320" s="31" t="str">
        <f t="shared" si="437"/>
        <v/>
      </c>
      <c r="DQ320" s="32" t="str">
        <f>IF($B320="","",(($AF320-DK320)/ABS($AF320-DK320))*Air!$D$14*DP320/2*(($AF320-DK320)^2)*$AI320*$C320)</f>
        <v/>
      </c>
      <c r="DR320" s="32" t="str">
        <f>IF($B320="","",(-DK320/ABS(DK320))*Air!$D$14*DM320/8*(DK320^2)*$AM320*$C320)</f>
        <v/>
      </c>
      <c r="DS320" s="32" t="str">
        <f>IF($B320="","",$AK320*$C320*$E320*Air!$D$14*Air!$I$10)</f>
        <v/>
      </c>
      <c r="DT320" s="32" t="str">
        <f t="shared" si="483"/>
        <v/>
      </c>
      <c r="DU320" s="32" t="str">
        <f t="shared" si="438"/>
        <v/>
      </c>
      <c r="DV320" s="32" t="str">
        <f t="shared" si="484"/>
        <v/>
      </c>
      <c r="DW320" s="254" t="str">
        <f t="shared" si="439"/>
        <v/>
      </c>
      <c r="DX320" s="243"/>
      <c r="DY320" s="243"/>
      <c r="DZ320" s="32" t="str">
        <f t="shared" si="440"/>
        <v/>
      </c>
      <c r="EA320" s="243" t="str">
        <f t="shared" si="441"/>
        <v/>
      </c>
      <c r="EB320" s="243" t="str">
        <f>IF($B320="","",IF(DW320="out",-(EA320*$I320*(2*ABS(DZ320)/Air!$D$14)^0.5),(EA320*$I320*(2*ABS(DZ320)/Air!$C$14)^0.5)))</f>
        <v/>
      </c>
      <c r="EC320" s="32" t="str">
        <f t="shared" si="442"/>
        <v/>
      </c>
      <c r="ED320" s="217" t="str">
        <f t="shared" si="485"/>
        <v/>
      </c>
      <c r="EE320" s="31" t="str">
        <f t="shared" si="443"/>
        <v/>
      </c>
      <c r="EF320" s="251" t="str">
        <f>IF($B320="","",$AO320*ABS(EE320)/Air!$M$8)</f>
        <v/>
      </c>
      <c r="EG320" s="31" t="str">
        <f t="shared" si="444"/>
        <v/>
      </c>
      <c r="EH320" s="251" t="str">
        <f>IF($B320="","",$AO320*ABS($AF320-EE320)/Air!$M$8)</f>
        <v/>
      </c>
      <c r="EI320" s="31" t="str">
        <f t="shared" si="445"/>
        <v/>
      </c>
      <c r="EJ320" s="31" t="str">
        <f t="shared" si="446"/>
        <v/>
      </c>
      <c r="EK320" s="32" t="str">
        <f>IF($B320="","",(($AF320-EE320)/ABS($AF320-EE320))*Air!$D$14*EJ320/2*(($AF320-EE320)^2)*$AI320*$C320)</f>
        <v/>
      </c>
      <c r="EL320" s="32" t="str">
        <f>IF($B320="","",(-EE320/ABS(EE320))*Air!$D$14*EG320/8*(EE320^2)*$AM320*$C320)</f>
        <v/>
      </c>
      <c r="EM320" s="32" t="str">
        <f>IF($B320="","",$AK320*$C320*$E320*Air!$D$14*Air!$I$10)</f>
        <v/>
      </c>
      <c r="EN320" s="32" t="str">
        <f t="shared" si="486"/>
        <v/>
      </c>
      <c r="EO320" s="32" t="str">
        <f t="shared" si="447"/>
        <v/>
      </c>
      <c r="EP320" s="32" t="str">
        <f t="shared" si="487"/>
        <v/>
      </c>
      <c r="EQ320" s="254" t="str">
        <f t="shared" si="448"/>
        <v/>
      </c>
      <c r="ER320" s="243"/>
      <c r="ES320" s="243"/>
      <c r="ET320" s="32" t="str">
        <f t="shared" si="449"/>
        <v/>
      </c>
      <c r="EU320" s="243" t="str">
        <f t="shared" si="450"/>
        <v/>
      </c>
      <c r="EV320" s="243" t="str">
        <f>IF($B320="","",IF(EQ320="out",-(EU320*$I320*(2*ABS(ET320)/Air!$D$14)^0.5),(EU320*$I320*(2*ABS(ET320)/Air!$C$14)^0.5)))</f>
        <v/>
      </c>
      <c r="EW320" s="32" t="str">
        <f t="shared" si="451"/>
        <v/>
      </c>
      <c r="EX320" s="259" t="str">
        <f t="shared" si="488"/>
        <v/>
      </c>
    </row>
    <row r="321" spans="1:154" customFormat="1" x14ac:dyDescent="0.2">
      <c r="A321" s="61"/>
      <c r="B321" s="247"/>
      <c r="C321" s="247"/>
      <c r="D321" s="247"/>
      <c r="E321" s="247"/>
      <c r="F321" s="247"/>
      <c r="G321" s="239"/>
      <c r="H321" s="239"/>
      <c r="I321" s="239"/>
      <c r="J321" s="239"/>
      <c r="K321" s="239"/>
      <c r="L321" s="62"/>
      <c r="M321" s="247"/>
      <c r="N321" s="247"/>
      <c r="O321" s="63"/>
      <c r="P321" s="92" t="str">
        <f t="shared" si="452"/>
        <v/>
      </c>
      <c r="Q321" s="93" t="str">
        <f t="shared" si="405"/>
        <v/>
      </c>
      <c r="R321" s="99" t="str">
        <f t="shared" si="453"/>
        <v/>
      </c>
      <c r="S321" s="100" t="str">
        <f t="shared" si="454"/>
        <v/>
      </c>
      <c r="T321" s="95" t="str">
        <f t="shared" si="455"/>
        <v/>
      </c>
      <c r="U321" s="231"/>
      <c r="V321" s="124" t="str">
        <f t="shared" si="456"/>
        <v/>
      </c>
      <c r="W321" s="125" t="str">
        <f t="shared" si="400"/>
        <v/>
      </c>
      <c r="X321" s="126" t="str">
        <f t="shared" si="457"/>
        <v/>
      </c>
      <c r="Y321" s="126" t="str">
        <f>IF($B321="","",VLOOKUP(X321,Depth!$A$4:$B$1004,2,1))</f>
        <v/>
      </c>
      <c r="Z321" s="127" t="str">
        <f t="shared" si="401"/>
        <v/>
      </c>
      <c r="AA321" s="128" t="str">
        <f t="shared" si="402"/>
        <v/>
      </c>
      <c r="AB321" s="129" t="str">
        <f t="shared" si="458"/>
        <v/>
      </c>
      <c r="AC321" s="129" t="str">
        <f t="shared" si="403"/>
        <v/>
      </c>
      <c r="AD321" s="31" t="str">
        <f t="shared" si="459"/>
        <v/>
      </c>
      <c r="AE321" s="128" t="str">
        <f t="shared" si="460"/>
        <v/>
      </c>
      <c r="AF321" s="130" t="str">
        <f t="shared" si="461"/>
        <v/>
      </c>
      <c r="AG321" s="122" t="str">
        <f t="shared" si="462"/>
        <v/>
      </c>
      <c r="AH321" s="131" t="str">
        <f t="shared" si="404"/>
        <v/>
      </c>
      <c r="AI321" s="132" t="str">
        <f t="shared" si="463"/>
        <v/>
      </c>
      <c r="AJ321" s="128"/>
      <c r="AK321" s="159" t="str">
        <f t="shared" si="464"/>
        <v/>
      </c>
      <c r="AL321" s="128" t="str">
        <f t="shared" si="465"/>
        <v/>
      </c>
      <c r="AM321" s="128" t="str">
        <f t="shared" si="466"/>
        <v/>
      </c>
      <c r="AN321" s="128" t="str">
        <f t="shared" si="467"/>
        <v/>
      </c>
      <c r="AO321" s="128" t="str">
        <f t="shared" si="406"/>
        <v/>
      </c>
      <c r="AP321" s="160" t="str">
        <f t="shared" si="468"/>
        <v/>
      </c>
      <c r="AQ321" s="31"/>
      <c r="AR321" s="174" t="str">
        <f>IF($B321="","",Air!$C$17*((J321-K321)/10)^Air!$C$28)</f>
        <v/>
      </c>
      <c r="AS321" s="36" t="str">
        <f>IF($B321="","",IF(E$8=B321,E$7,Air!$C$14/2*AR321^2))</f>
        <v/>
      </c>
      <c r="AT321" s="32" t="str">
        <f t="shared" si="469"/>
        <v/>
      </c>
      <c r="AU321" s="32" t="str">
        <f t="shared" si="470"/>
        <v/>
      </c>
      <c r="AV321" s="32" t="str">
        <f>IF($B321="","",Air!$I$11-AU321*Air!$C$14*Air!$I$10-AS321)</f>
        <v/>
      </c>
      <c r="AW321" s="175" t="str">
        <f t="shared" si="471"/>
        <v/>
      </c>
      <c r="AX321" s="175" t="str">
        <f>IF($B321="","",AW321*Air!$C$14*Air!$I$10)</f>
        <v/>
      </c>
      <c r="AY321" s="176" t="str">
        <f>IF($B321="","",AW321*Air!$D$14*Air!$I$10)</f>
        <v/>
      </c>
      <c r="AZ321" s="62"/>
      <c r="BA321" s="250" t="str">
        <f t="shared" si="407"/>
        <v/>
      </c>
      <c r="BB321" s="128" t="str">
        <f t="shared" si="472"/>
        <v/>
      </c>
      <c r="BC321" s="31" t="str">
        <f t="shared" si="473"/>
        <v/>
      </c>
      <c r="BD321" s="251" t="str">
        <f>IF($B321="","",$AO321*ABS(BC321)/Air!$M$8)</f>
        <v/>
      </c>
      <c r="BE321" s="31" t="str">
        <f t="shared" si="408"/>
        <v/>
      </c>
      <c r="BF321" s="251" t="str">
        <f>IF($B321="","",$AO321*ABS($AF321-BC321)/Air!$M$8)</f>
        <v/>
      </c>
      <c r="BG321" s="31" t="str">
        <f t="shared" si="409"/>
        <v/>
      </c>
      <c r="BH321" s="252" t="str">
        <f t="shared" si="410"/>
        <v/>
      </c>
      <c r="BI321" s="32" t="str">
        <f>IF($B321="","",(($AF321-BC321)/ABS($AF321-BC321))*Air!$D$14*BH321/2*(($AF321-BC321)^2)*$AI321*$C321)</f>
        <v/>
      </c>
      <c r="BJ321" s="32" t="str">
        <f>IF($B321="","",(-BC321/ABS(BC321))*Air!$D$14*BE321/8*(BC321^2)*$AM321*$C321)</f>
        <v/>
      </c>
      <c r="BK321" s="32" t="str">
        <f>IF($B321="","",$AK321*$C321*$E321*Air!$D$14*Air!$I$10)</f>
        <v/>
      </c>
      <c r="BL321" s="32" t="str">
        <f t="shared" si="474"/>
        <v/>
      </c>
      <c r="BM321" s="32" t="str">
        <f t="shared" si="411"/>
        <v/>
      </c>
      <c r="BN321" s="32" t="str">
        <f t="shared" si="475"/>
        <v/>
      </c>
      <c r="BO321" s="254" t="str">
        <f t="shared" si="412"/>
        <v/>
      </c>
      <c r="BP321" s="243"/>
      <c r="BQ321" s="243"/>
      <c r="BR321" s="32" t="str">
        <f t="shared" si="413"/>
        <v/>
      </c>
      <c r="BS321" s="243" t="str">
        <f t="shared" si="414"/>
        <v/>
      </c>
      <c r="BT321" s="243" t="str">
        <f>IF($B321="","",IF(BO321="out",-(BS321*$I321*(2*ABS(BR321)/Air!$D$14)^0.5),(BS321*$I321*(2*ABS(BR321)/Air!$C$14)^0.5)))</f>
        <v/>
      </c>
      <c r="BU321" s="32" t="str">
        <f t="shared" si="415"/>
        <v/>
      </c>
      <c r="BV321" s="217" t="str">
        <f t="shared" si="476"/>
        <v/>
      </c>
      <c r="BW321" s="31" t="str">
        <f t="shared" si="416"/>
        <v/>
      </c>
      <c r="BX321" s="251" t="str">
        <f>IF($B321="","",$AO321*ABS(BW321)/Air!$M$8)</f>
        <v/>
      </c>
      <c r="BY321" s="31" t="str">
        <f t="shared" si="417"/>
        <v/>
      </c>
      <c r="BZ321" s="251" t="str">
        <f>IF($B321="","",$AO321*ABS($AF321-BW321)/Air!$M$8)</f>
        <v/>
      </c>
      <c r="CA321" s="31" t="str">
        <f t="shared" si="418"/>
        <v/>
      </c>
      <c r="CB321" s="31" t="str">
        <f t="shared" si="419"/>
        <v/>
      </c>
      <c r="CC321" s="32" t="str">
        <f>IF($B321="","",(($AF321-BW321)/ABS($AF321-BW321))*Air!$D$14*CB321/2*(($AF321-BW321)^2)*$AI321*$C321)</f>
        <v/>
      </c>
      <c r="CD321" s="32" t="str">
        <f>IF($B321="","",(-BW321/ABS(BW321))*Air!$D$14*BY321/8*(BW321^2)*$AM321*$C321)</f>
        <v/>
      </c>
      <c r="CE321" s="32" t="str">
        <f>IF($B321="","",$AK321*$C321*$E321*Air!$D$14*Air!$I$10)</f>
        <v/>
      </c>
      <c r="CF321" s="32" t="str">
        <f t="shared" si="477"/>
        <v/>
      </c>
      <c r="CG321" s="32" t="str">
        <f t="shared" si="420"/>
        <v/>
      </c>
      <c r="CH321" s="32" t="str">
        <f t="shared" si="478"/>
        <v/>
      </c>
      <c r="CI321" s="254" t="str">
        <f t="shared" si="421"/>
        <v/>
      </c>
      <c r="CJ321" s="243"/>
      <c r="CK321" s="243"/>
      <c r="CL321" s="32" t="str">
        <f t="shared" si="422"/>
        <v/>
      </c>
      <c r="CM321" s="243" t="str">
        <f t="shared" si="423"/>
        <v/>
      </c>
      <c r="CN321" s="243" t="str">
        <f>IF($B321="","",IF(CI321="out",-(CM321*$I321*(2*ABS(CL321)/Air!$D$14)^0.5),(CM321*$I321*(2*ABS(CL321)/Air!$C$14)^0.5)))</f>
        <v/>
      </c>
      <c r="CO321" s="32" t="str">
        <f t="shared" si="424"/>
        <v/>
      </c>
      <c r="CP321" s="217" t="str">
        <f t="shared" si="479"/>
        <v/>
      </c>
      <c r="CQ321" s="31" t="str">
        <f t="shared" si="425"/>
        <v/>
      </c>
      <c r="CR321" s="251" t="str">
        <f>IF($B321="","",$AO321*ABS(CQ321)/Air!$M$8)</f>
        <v/>
      </c>
      <c r="CS321" s="31" t="str">
        <f t="shared" si="426"/>
        <v/>
      </c>
      <c r="CT321" s="251" t="str">
        <f>IF($B321="","",$AO321*ABS($AF321-CQ321)/Air!$M$8)</f>
        <v/>
      </c>
      <c r="CU321" s="31" t="str">
        <f t="shared" si="427"/>
        <v/>
      </c>
      <c r="CV321" s="31" t="str">
        <f t="shared" si="428"/>
        <v/>
      </c>
      <c r="CW321" s="32" t="str">
        <f>IF($B321="","",(($AF321-CQ321)/ABS($AF321-CQ321))*Air!$D$14*CV321/2*(($AF321-CQ321)^2)*$AI321*$C321)</f>
        <v/>
      </c>
      <c r="CX321" s="32" t="str">
        <f>IF($B321="","",(-CQ321/ABS(CQ321))*Air!$D$14*CS321/8*(CQ321^2)*$AM321*$C321)</f>
        <v/>
      </c>
      <c r="CY321" s="32" t="str">
        <f>IF($B321="","",$AK321*$C321*$E321*Air!$D$14*Air!$I$10)</f>
        <v/>
      </c>
      <c r="CZ321" s="32" t="str">
        <f t="shared" si="480"/>
        <v/>
      </c>
      <c r="DA321" s="32" t="str">
        <f t="shared" si="429"/>
        <v/>
      </c>
      <c r="DB321" s="32" t="str">
        <f t="shared" si="481"/>
        <v/>
      </c>
      <c r="DC321" s="254" t="str">
        <f t="shared" si="430"/>
        <v/>
      </c>
      <c r="DD321" s="243"/>
      <c r="DE321" s="243"/>
      <c r="DF321" s="32" t="str">
        <f t="shared" si="431"/>
        <v/>
      </c>
      <c r="DG321" s="243" t="str">
        <f t="shared" si="432"/>
        <v/>
      </c>
      <c r="DH321" s="243" t="str">
        <f>IF($B321="","",IF(DC321="out",-(DG321*$I321*(2*ABS(DF321)/Air!$D$14)^0.5),(DG321*$I321*(2*ABS(DF321)/Air!$C$14)^0.5)))</f>
        <v/>
      </c>
      <c r="DI321" s="32" t="str">
        <f t="shared" si="433"/>
        <v/>
      </c>
      <c r="DJ321" s="217" t="str">
        <f t="shared" si="482"/>
        <v/>
      </c>
      <c r="DK321" s="31" t="str">
        <f t="shared" si="434"/>
        <v/>
      </c>
      <c r="DL321" s="251" t="str">
        <f>IF($B321="","",$AO321*ABS(DK321)/Air!$M$8)</f>
        <v/>
      </c>
      <c r="DM321" s="31" t="str">
        <f t="shared" si="435"/>
        <v/>
      </c>
      <c r="DN321" s="251" t="str">
        <f>IF($B321="","",$AO321*ABS($AF321-DK321)/Air!$M$8)</f>
        <v/>
      </c>
      <c r="DO321" s="31" t="str">
        <f t="shared" si="436"/>
        <v/>
      </c>
      <c r="DP321" s="31" t="str">
        <f t="shared" si="437"/>
        <v/>
      </c>
      <c r="DQ321" s="32" t="str">
        <f>IF($B321="","",(($AF321-DK321)/ABS($AF321-DK321))*Air!$D$14*DP321/2*(($AF321-DK321)^2)*$AI321*$C321)</f>
        <v/>
      </c>
      <c r="DR321" s="32" t="str">
        <f>IF($B321="","",(-DK321/ABS(DK321))*Air!$D$14*DM321/8*(DK321^2)*$AM321*$C321)</f>
        <v/>
      </c>
      <c r="DS321" s="32" t="str">
        <f>IF($B321="","",$AK321*$C321*$E321*Air!$D$14*Air!$I$10)</f>
        <v/>
      </c>
      <c r="DT321" s="32" t="str">
        <f t="shared" si="483"/>
        <v/>
      </c>
      <c r="DU321" s="32" t="str">
        <f t="shared" si="438"/>
        <v/>
      </c>
      <c r="DV321" s="32" t="str">
        <f t="shared" si="484"/>
        <v/>
      </c>
      <c r="DW321" s="254" t="str">
        <f t="shared" si="439"/>
        <v/>
      </c>
      <c r="DX321" s="243"/>
      <c r="DY321" s="243"/>
      <c r="DZ321" s="32" t="str">
        <f t="shared" si="440"/>
        <v/>
      </c>
      <c r="EA321" s="243" t="str">
        <f t="shared" si="441"/>
        <v/>
      </c>
      <c r="EB321" s="243" t="str">
        <f>IF($B321="","",IF(DW321="out",-(EA321*$I321*(2*ABS(DZ321)/Air!$D$14)^0.5),(EA321*$I321*(2*ABS(DZ321)/Air!$C$14)^0.5)))</f>
        <v/>
      </c>
      <c r="EC321" s="32" t="str">
        <f t="shared" si="442"/>
        <v/>
      </c>
      <c r="ED321" s="217" t="str">
        <f t="shared" si="485"/>
        <v/>
      </c>
      <c r="EE321" s="31" t="str">
        <f t="shared" si="443"/>
        <v/>
      </c>
      <c r="EF321" s="251" t="str">
        <f>IF($B321="","",$AO321*ABS(EE321)/Air!$M$8)</f>
        <v/>
      </c>
      <c r="EG321" s="31" t="str">
        <f t="shared" si="444"/>
        <v/>
      </c>
      <c r="EH321" s="251" t="str">
        <f>IF($B321="","",$AO321*ABS($AF321-EE321)/Air!$M$8)</f>
        <v/>
      </c>
      <c r="EI321" s="31" t="str">
        <f t="shared" si="445"/>
        <v/>
      </c>
      <c r="EJ321" s="31" t="str">
        <f t="shared" si="446"/>
        <v/>
      </c>
      <c r="EK321" s="32" t="str">
        <f>IF($B321="","",(($AF321-EE321)/ABS($AF321-EE321))*Air!$D$14*EJ321/2*(($AF321-EE321)^2)*$AI321*$C321)</f>
        <v/>
      </c>
      <c r="EL321" s="32" t="str">
        <f>IF($B321="","",(-EE321/ABS(EE321))*Air!$D$14*EG321/8*(EE321^2)*$AM321*$C321)</f>
        <v/>
      </c>
      <c r="EM321" s="32" t="str">
        <f>IF($B321="","",$AK321*$C321*$E321*Air!$D$14*Air!$I$10)</f>
        <v/>
      </c>
      <c r="EN321" s="32" t="str">
        <f t="shared" si="486"/>
        <v/>
      </c>
      <c r="EO321" s="32" t="str">
        <f t="shared" si="447"/>
        <v/>
      </c>
      <c r="EP321" s="32" t="str">
        <f t="shared" si="487"/>
        <v/>
      </c>
      <c r="EQ321" s="254" t="str">
        <f t="shared" si="448"/>
        <v/>
      </c>
      <c r="ER321" s="243"/>
      <c r="ES321" s="243"/>
      <c r="ET321" s="32" t="str">
        <f t="shared" si="449"/>
        <v/>
      </c>
      <c r="EU321" s="243" t="str">
        <f t="shared" si="450"/>
        <v/>
      </c>
      <c r="EV321" s="243" t="str">
        <f>IF($B321="","",IF(EQ321="out",-(EU321*$I321*(2*ABS(ET321)/Air!$D$14)^0.5),(EU321*$I321*(2*ABS(ET321)/Air!$C$14)^0.5)))</f>
        <v/>
      </c>
      <c r="EW321" s="32" t="str">
        <f t="shared" si="451"/>
        <v/>
      </c>
      <c r="EX321" s="259" t="str">
        <f t="shared" si="488"/>
        <v/>
      </c>
    </row>
    <row r="322" spans="1:154" customFormat="1" x14ac:dyDescent="0.2">
      <c r="A322" s="61"/>
      <c r="B322" s="247"/>
      <c r="C322" s="247"/>
      <c r="D322" s="247"/>
      <c r="E322" s="247"/>
      <c r="F322" s="247"/>
      <c r="G322" s="239"/>
      <c r="H322" s="239"/>
      <c r="I322" s="239"/>
      <c r="J322" s="239"/>
      <c r="K322" s="239"/>
      <c r="L322" s="62"/>
      <c r="M322" s="247"/>
      <c r="N322" s="247"/>
      <c r="O322" s="63"/>
      <c r="P322" s="92" t="str">
        <f t="shared" si="452"/>
        <v/>
      </c>
      <c r="Q322" s="93" t="str">
        <f t="shared" si="405"/>
        <v/>
      </c>
      <c r="R322" s="99" t="str">
        <f t="shared" si="453"/>
        <v/>
      </c>
      <c r="S322" s="100" t="str">
        <f t="shared" si="454"/>
        <v/>
      </c>
      <c r="T322" s="95" t="str">
        <f t="shared" si="455"/>
        <v/>
      </c>
      <c r="U322" s="231"/>
      <c r="V322" s="124" t="str">
        <f t="shared" si="456"/>
        <v/>
      </c>
      <c r="W322" s="125" t="str">
        <f t="shared" si="400"/>
        <v/>
      </c>
      <c r="X322" s="126" t="str">
        <f t="shared" si="457"/>
        <v/>
      </c>
      <c r="Y322" s="126" t="str">
        <f>IF($B322="","",VLOOKUP(X322,Depth!$A$4:$B$1004,2,1))</f>
        <v/>
      </c>
      <c r="Z322" s="127" t="str">
        <f t="shared" si="401"/>
        <v/>
      </c>
      <c r="AA322" s="128" t="str">
        <f t="shared" si="402"/>
        <v/>
      </c>
      <c r="AB322" s="129" t="str">
        <f t="shared" si="458"/>
        <v/>
      </c>
      <c r="AC322" s="129" t="str">
        <f t="shared" si="403"/>
        <v/>
      </c>
      <c r="AD322" s="31" t="str">
        <f t="shared" si="459"/>
        <v/>
      </c>
      <c r="AE322" s="128" t="str">
        <f t="shared" si="460"/>
        <v/>
      </c>
      <c r="AF322" s="130" t="str">
        <f t="shared" si="461"/>
        <v/>
      </c>
      <c r="AG322" s="122" t="str">
        <f t="shared" si="462"/>
        <v/>
      </c>
      <c r="AH322" s="131" t="str">
        <f t="shared" si="404"/>
        <v/>
      </c>
      <c r="AI322" s="132" t="str">
        <f t="shared" si="463"/>
        <v/>
      </c>
      <c r="AJ322" s="128"/>
      <c r="AK322" s="159" t="str">
        <f t="shared" si="464"/>
        <v/>
      </c>
      <c r="AL322" s="128" t="str">
        <f t="shared" si="465"/>
        <v/>
      </c>
      <c r="AM322" s="128" t="str">
        <f t="shared" si="466"/>
        <v/>
      </c>
      <c r="AN322" s="128" t="str">
        <f t="shared" si="467"/>
        <v/>
      </c>
      <c r="AO322" s="128" t="str">
        <f t="shared" si="406"/>
        <v/>
      </c>
      <c r="AP322" s="160" t="str">
        <f t="shared" si="468"/>
        <v/>
      </c>
      <c r="AQ322" s="31"/>
      <c r="AR322" s="174" t="str">
        <f>IF($B322="","",Air!$C$17*((J322-K322)/10)^Air!$C$28)</f>
        <v/>
      </c>
      <c r="AS322" s="36" t="str">
        <f>IF($B322="","",IF(E$8=B322,E$7,Air!$C$14/2*AR322^2))</f>
        <v/>
      </c>
      <c r="AT322" s="32" t="str">
        <f t="shared" si="469"/>
        <v/>
      </c>
      <c r="AU322" s="32" t="str">
        <f t="shared" si="470"/>
        <v/>
      </c>
      <c r="AV322" s="32" t="str">
        <f>IF($B322="","",Air!$I$11-AU322*Air!$C$14*Air!$I$10-AS322)</f>
        <v/>
      </c>
      <c r="AW322" s="175" t="str">
        <f t="shared" si="471"/>
        <v/>
      </c>
      <c r="AX322" s="175" t="str">
        <f>IF($B322="","",AW322*Air!$C$14*Air!$I$10)</f>
        <v/>
      </c>
      <c r="AY322" s="176" t="str">
        <f>IF($B322="","",AW322*Air!$D$14*Air!$I$10)</f>
        <v/>
      </c>
      <c r="AZ322" s="62"/>
      <c r="BA322" s="250" t="str">
        <f t="shared" si="407"/>
        <v/>
      </c>
      <c r="BB322" s="128" t="str">
        <f t="shared" si="472"/>
        <v/>
      </c>
      <c r="BC322" s="31" t="str">
        <f t="shared" si="473"/>
        <v/>
      </c>
      <c r="BD322" s="251" t="str">
        <f>IF($B322="","",$AO322*ABS(BC322)/Air!$M$8)</f>
        <v/>
      </c>
      <c r="BE322" s="31" t="str">
        <f t="shared" si="408"/>
        <v/>
      </c>
      <c r="BF322" s="251" t="str">
        <f>IF($B322="","",$AO322*ABS($AF322-BC322)/Air!$M$8)</f>
        <v/>
      </c>
      <c r="BG322" s="31" t="str">
        <f t="shared" si="409"/>
        <v/>
      </c>
      <c r="BH322" s="252" t="str">
        <f t="shared" si="410"/>
        <v/>
      </c>
      <c r="BI322" s="32" t="str">
        <f>IF($B322="","",(($AF322-BC322)/ABS($AF322-BC322))*Air!$D$14*BH322/2*(($AF322-BC322)^2)*$AI322*$C322)</f>
        <v/>
      </c>
      <c r="BJ322" s="32" t="str">
        <f>IF($B322="","",(-BC322/ABS(BC322))*Air!$D$14*BE322/8*(BC322^2)*$AM322*$C322)</f>
        <v/>
      </c>
      <c r="BK322" s="32" t="str">
        <f>IF($B322="","",$AK322*$C322*$E322*Air!$D$14*Air!$I$10)</f>
        <v/>
      </c>
      <c r="BL322" s="32" t="str">
        <f t="shared" si="474"/>
        <v/>
      </c>
      <c r="BM322" s="32" t="str">
        <f t="shared" si="411"/>
        <v/>
      </c>
      <c r="BN322" s="32" t="str">
        <f t="shared" si="475"/>
        <v/>
      </c>
      <c r="BO322" s="254" t="str">
        <f t="shared" si="412"/>
        <v/>
      </c>
      <c r="BP322" s="243"/>
      <c r="BQ322" s="243"/>
      <c r="BR322" s="32" t="str">
        <f t="shared" si="413"/>
        <v/>
      </c>
      <c r="BS322" s="243" t="str">
        <f t="shared" si="414"/>
        <v/>
      </c>
      <c r="BT322" s="243" t="str">
        <f>IF($B322="","",IF(BO322="out",-(BS322*$I322*(2*ABS(BR322)/Air!$D$14)^0.5),(BS322*$I322*(2*ABS(BR322)/Air!$C$14)^0.5)))</f>
        <v/>
      </c>
      <c r="BU322" s="32" t="str">
        <f t="shared" si="415"/>
        <v/>
      </c>
      <c r="BV322" s="217" t="str">
        <f t="shared" si="476"/>
        <v/>
      </c>
      <c r="BW322" s="31" t="str">
        <f t="shared" si="416"/>
        <v/>
      </c>
      <c r="BX322" s="251" t="str">
        <f>IF($B322="","",$AO322*ABS(BW322)/Air!$M$8)</f>
        <v/>
      </c>
      <c r="BY322" s="31" t="str">
        <f t="shared" si="417"/>
        <v/>
      </c>
      <c r="BZ322" s="251" t="str">
        <f>IF($B322="","",$AO322*ABS($AF322-BW322)/Air!$M$8)</f>
        <v/>
      </c>
      <c r="CA322" s="31" t="str">
        <f t="shared" si="418"/>
        <v/>
      </c>
      <c r="CB322" s="31" t="str">
        <f t="shared" si="419"/>
        <v/>
      </c>
      <c r="CC322" s="32" t="str">
        <f>IF($B322="","",(($AF322-BW322)/ABS($AF322-BW322))*Air!$D$14*CB322/2*(($AF322-BW322)^2)*$AI322*$C322)</f>
        <v/>
      </c>
      <c r="CD322" s="32" t="str">
        <f>IF($B322="","",(-BW322/ABS(BW322))*Air!$D$14*BY322/8*(BW322^2)*$AM322*$C322)</f>
        <v/>
      </c>
      <c r="CE322" s="32" t="str">
        <f>IF($B322="","",$AK322*$C322*$E322*Air!$D$14*Air!$I$10)</f>
        <v/>
      </c>
      <c r="CF322" s="32" t="str">
        <f t="shared" si="477"/>
        <v/>
      </c>
      <c r="CG322" s="32" t="str">
        <f t="shared" si="420"/>
        <v/>
      </c>
      <c r="CH322" s="32" t="str">
        <f t="shared" si="478"/>
        <v/>
      </c>
      <c r="CI322" s="254" t="str">
        <f t="shared" si="421"/>
        <v/>
      </c>
      <c r="CJ322" s="243"/>
      <c r="CK322" s="243"/>
      <c r="CL322" s="32" t="str">
        <f t="shared" si="422"/>
        <v/>
      </c>
      <c r="CM322" s="243" t="str">
        <f t="shared" si="423"/>
        <v/>
      </c>
      <c r="CN322" s="243" t="str">
        <f>IF($B322="","",IF(CI322="out",-(CM322*$I322*(2*ABS(CL322)/Air!$D$14)^0.5),(CM322*$I322*(2*ABS(CL322)/Air!$C$14)^0.5)))</f>
        <v/>
      </c>
      <c r="CO322" s="32" t="str">
        <f t="shared" si="424"/>
        <v/>
      </c>
      <c r="CP322" s="217" t="str">
        <f t="shared" si="479"/>
        <v/>
      </c>
      <c r="CQ322" s="31" t="str">
        <f t="shared" si="425"/>
        <v/>
      </c>
      <c r="CR322" s="251" t="str">
        <f>IF($B322="","",$AO322*ABS(CQ322)/Air!$M$8)</f>
        <v/>
      </c>
      <c r="CS322" s="31" t="str">
        <f t="shared" si="426"/>
        <v/>
      </c>
      <c r="CT322" s="251" t="str">
        <f>IF($B322="","",$AO322*ABS($AF322-CQ322)/Air!$M$8)</f>
        <v/>
      </c>
      <c r="CU322" s="31" t="str">
        <f t="shared" si="427"/>
        <v/>
      </c>
      <c r="CV322" s="31" t="str">
        <f t="shared" si="428"/>
        <v/>
      </c>
      <c r="CW322" s="32" t="str">
        <f>IF($B322="","",(($AF322-CQ322)/ABS($AF322-CQ322))*Air!$D$14*CV322/2*(($AF322-CQ322)^2)*$AI322*$C322)</f>
        <v/>
      </c>
      <c r="CX322" s="32" t="str">
        <f>IF($B322="","",(-CQ322/ABS(CQ322))*Air!$D$14*CS322/8*(CQ322^2)*$AM322*$C322)</f>
        <v/>
      </c>
      <c r="CY322" s="32" t="str">
        <f>IF($B322="","",$AK322*$C322*$E322*Air!$D$14*Air!$I$10)</f>
        <v/>
      </c>
      <c r="CZ322" s="32" t="str">
        <f t="shared" si="480"/>
        <v/>
      </c>
      <c r="DA322" s="32" t="str">
        <f t="shared" si="429"/>
        <v/>
      </c>
      <c r="DB322" s="32" t="str">
        <f t="shared" si="481"/>
        <v/>
      </c>
      <c r="DC322" s="254" t="str">
        <f t="shared" si="430"/>
        <v/>
      </c>
      <c r="DD322" s="243"/>
      <c r="DE322" s="243"/>
      <c r="DF322" s="32" t="str">
        <f t="shared" si="431"/>
        <v/>
      </c>
      <c r="DG322" s="243" t="str">
        <f t="shared" si="432"/>
        <v/>
      </c>
      <c r="DH322" s="243" t="str">
        <f>IF($B322="","",IF(DC322="out",-(DG322*$I322*(2*ABS(DF322)/Air!$D$14)^0.5),(DG322*$I322*(2*ABS(DF322)/Air!$C$14)^0.5)))</f>
        <v/>
      </c>
      <c r="DI322" s="32" t="str">
        <f t="shared" si="433"/>
        <v/>
      </c>
      <c r="DJ322" s="217" t="str">
        <f t="shared" si="482"/>
        <v/>
      </c>
      <c r="DK322" s="31" t="str">
        <f t="shared" si="434"/>
        <v/>
      </c>
      <c r="DL322" s="251" t="str">
        <f>IF($B322="","",$AO322*ABS(DK322)/Air!$M$8)</f>
        <v/>
      </c>
      <c r="DM322" s="31" t="str">
        <f t="shared" si="435"/>
        <v/>
      </c>
      <c r="DN322" s="251" t="str">
        <f>IF($B322="","",$AO322*ABS($AF322-DK322)/Air!$M$8)</f>
        <v/>
      </c>
      <c r="DO322" s="31" t="str">
        <f t="shared" si="436"/>
        <v/>
      </c>
      <c r="DP322" s="31" t="str">
        <f t="shared" si="437"/>
        <v/>
      </c>
      <c r="DQ322" s="32" t="str">
        <f>IF($B322="","",(($AF322-DK322)/ABS($AF322-DK322))*Air!$D$14*DP322/2*(($AF322-DK322)^2)*$AI322*$C322)</f>
        <v/>
      </c>
      <c r="DR322" s="32" t="str">
        <f>IF($B322="","",(-DK322/ABS(DK322))*Air!$D$14*DM322/8*(DK322^2)*$AM322*$C322)</f>
        <v/>
      </c>
      <c r="DS322" s="32" t="str">
        <f>IF($B322="","",$AK322*$C322*$E322*Air!$D$14*Air!$I$10)</f>
        <v/>
      </c>
      <c r="DT322" s="32" t="str">
        <f t="shared" si="483"/>
        <v/>
      </c>
      <c r="DU322" s="32" t="str">
        <f t="shared" si="438"/>
        <v/>
      </c>
      <c r="DV322" s="32" t="str">
        <f t="shared" si="484"/>
        <v/>
      </c>
      <c r="DW322" s="254" t="str">
        <f t="shared" si="439"/>
        <v/>
      </c>
      <c r="DX322" s="243"/>
      <c r="DY322" s="243"/>
      <c r="DZ322" s="32" t="str">
        <f t="shared" si="440"/>
        <v/>
      </c>
      <c r="EA322" s="243" t="str">
        <f t="shared" si="441"/>
        <v/>
      </c>
      <c r="EB322" s="243" t="str">
        <f>IF($B322="","",IF(DW322="out",-(EA322*$I322*(2*ABS(DZ322)/Air!$D$14)^0.5),(EA322*$I322*(2*ABS(DZ322)/Air!$C$14)^0.5)))</f>
        <v/>
      </c>
      <c r="EC322" s="32" t="str">
        <f t="shared" si="442"/>
        <v/>
      </c>
      <c r="ED322" s="217" t="str">
        <f t="shared" si="485"/>
        <v/>
      </c>
      <c r="EE322" s="31" t="str">
        <f t="shared" si="443"/>
        <v/>
      </c>
      <c r="EF322" s="251" t="str">
        <f>IF($B322="","",$AO322*ABS(EE322)/Air!$M$8)</f>
        <v/>
      </c>
      <c r="EG322" s="31" t="str">
        <f t="shared" si="444"/>
        <v/>
      </c>
      <c r="EH322" s="251" t="str">
        <f>IF($B322="","",$AO322*ABS($AF322-EE322)/Air!$M$8)</f>
        <v/>
      </c>
      <c r="EI322" s="31" t="str">
        <f t="shared" si="445"/>
        <v/>
      </c>
      <c r="EJ322" s="31" t="str">
        <f t="shared" si="446"/>
        <v/>
      </c>
      <c r="EK322" s="32" t="str">
        <f>IF($B322="","",(($AF322-EE322)/ABS($AF322-EE322))*Air!$D$14*EJ322/2*(($AF322-EE322)^2)*$AI322*$C322)</f>
        <v/>
      </c>
      <c r="EL322" s="32" t="str">
        <f>IF($B322="","",(-EE322/ABS(EE322))*Air!$D$14*EG322/8*(EE322^2)*$AM322*$C322)</f>
        <v/>
      </c>
      <c r="EM322" s="32" t="str">
        <f>IF($B322="","",$AK322*$C322*$E322*Air!$D$14*Air!$I$10)</f>
        <v/>
      </c>
      <c r="EN322" s="32" t="str">
        <f t="shared" si="486"/>
        <v/>
      </c>
      <c r="EO322" s="32" t="str">
        <f t="shared" si="447"/>
        <v/>
      </c>
      <c r="EP322" s="32" t="str">
        <f t="shared" si="487"/>
        <v/>
      </c>
      <c r="EQ322" s="254" t="str">
        <f t="shared" si="448"/>
        <v/>
      </c>
      <c r="ER322" s="243"/>
      <c r="ES322" s="243"/>
      <c r="ET322" s="32" t="str">
        <f t="shared" si="449"/>
        <v/>
      </c>
      <c r="EU322" s="243" t="str">
        <f t="shared" si="450"/>
        <v/>
      </c>
      <c r="EV322" s="243" t="str">
        <f>IF($B322="","",IF(EQ322="out",-(EU322*$I322*(2*ABS(ET322)/Air!$D$14)^0.5),(EU322*$I322*(2*ABS(ET322)/Air!$C$14)^0.5)))</f>
        <v/>
      </c>
      <c r="EW322" s="32" t="str">
        <f t="shared" si="451"/>
        <v/>
      </c>
      <c r="EX322" s="259" t="str">
        <f t="shared" si="488"/>
        <v/>
      </c>
    </row>
    <row r="323" spans="1:154" customFormat="1" x14ac:dyDescent="0.2">
      <c r="A323" s="61"/>
      <c r="B323" s="247"/>
      <c r="C323" s="247"/>
      <c r="D323" s="247"/>
      <c r="E323" s="247"/>
      <c r="F323" s="247"/>
      <c r="G323" s="239"/>
      <c r="H323" s="239"/>
      <c r="I323" s="239"/>
      <c r="J323" s="239"/>
      <c r="K323" s="239"/>
      <c r="L323" s="62"/>
      <c r="M323" s="247"/>
      <c r="N323" s="247"/>
      <c r="O323" s="63"/>
      <c r="P323" s="92" t="str">
        <f t="shared" si="452"/>
        <v/>
      </c>
      <c r="Q323" s="93" t="str">
        <f t="shared" si="405"/>
        <v/>
      </c>
      <c r="R323" s="99" t="str">
        <f t="shared" si="453"/>
        <v/>
      </c>
      <c r="S323" s="100" t="str">
        <f t="shared" si="454"/>
        <v/>
      </c>
      <c r="T323" s="95" t="str">
        <f t="shared" si="455"/>
        <v/>
      </c>
      <c r="U323" s="231"/>
      <c r="V323" s="124" t="str">
        <f t="shared" si="456"/>
        <v/>
      </c>
      <c r="W323" s="125" t="str">
        <f t="shared" si="400"/>
        <v/>
      </c>
      <c r="X323" s="126" t="str">
        <f t="shared" si="457"/>
        <v/>
      </c>
      <c r="Y323" s="126" t="str">
        <f>IF($B323="","",VLOOKUP(X323,Depth!$A$4:$B$1004,2,1))</f>
        <v/>
      </c>
      <c r="Z323" s="127" t="str">
        <f t="shared" si="401"/>
        <v/>
      </c>
      <c r="AA323" s="128" t="str">
        <f t="shared" si="402"/>
        <v/>
      </c>
      <c r="AB323" s="129" t="str">
        <f t="shared" si="458"/>
        <v/>
      </c>
      <c r="AC323" s="129" t="str">
        <f t="shared" si="403"/>
        <v/>
      </c>
      <c r="AD323" s="31" t="str">
        <f t="shared" si="459"/>
        <v/>
      </c>
      <c r="AE323" s="128" t="str">
        <f t="shared" si="460"/>
        <v/>
      </c>
      <c r="AF323" s="130" t="str">
        <f t="shared" si="461"/>
        <v/>
      </c>
      <c r="AG323" s="122" t="str">
        <f t="shared" si="462"/>
        <v/>
      </c>
      <c r="AH323" s="131" t="str">
        <f t="shared" si="404"/>
        <v/>
      </c>
      <c r="AI323" s="132" t="str">
        <f t="shared" si="463"/>
        <v/>
      </c>
      <c r="AJ323" s="128"/>
      <c r="AK323" s="159" t="str">
        <f t="shared" si="464"/>
        <v/>
      </c>
      <c r="AL323" s="128" t="str">
        <f t="shared" si="465"/>
        <v/>
      </c>
      <c r="AM323" s="128" t="str">
        <f t="shared" si="466"/>
        <v/>
      </c>
      <c r="AN323" s="128" t="str">
        <f t="shared" si="467"/>
        <v/>
      </c>
      <c r="AO323" s="128" t="str">
        <f t="shared" si="406"/>
        <v/>
      </c>
      <c r="AP323" s="160" t="str">
        <f t="shared" si="468"/>
        <v/>
      </c>
      <c r="AQ323" s="31"/>
      <c r="AR323" s="174" t="str">
        <f>IF($B323="","",Air!$C$17*((J323-K323)/10)^Air!$C$28)</f>
        <v/>
      </c>
      <c r="AS323" s="36" t="str">
        <f>IF($B323="","",IF(E$8=B323,E$7,Air!$C$14/2*AR323^2))</f>
        <v/>
      </c>
      <c r="AT323" s="32" t="str">
        <f t="shared" si="469"/>
        <v/>
      </c>
      <c r="AU323" s="32" t="str">
        <f t="shared" si="470"/>
        <v/>
      </c>
      <c r="AV323" s="32" t="str">
        <f>IF($B323="","",Air!$I$11-AU323*Air!$C$14*Air!$I$10-AS323)</f>
        <v/>
      </c>
      <c r="AW323" s="175" t="str">
        <f t="shared" si="471"/>
        <v/>
      </c>
      <c r="AX323" s="175" t="str">
        <f>IF($B323="","",AW323*Air!$C$14*Air!$I$10)</f>
        <v/>
      </c>
      <c r="AY323" s="176" t="str">
        <f>IF($B323="","",AW323*Air!$D$14*Air!$I$10)</f>
        <v/>
      </c>
      <c r="AZ323" s="62"/>
      <c r="BA323" s="250" t="str">
        <f t="shared" si="407"/>
        <v/>
      </c>
      <c r="BB323" s="128" t="str">
        <f t="shared" si="472"/>
        <v/>
      </c>
      <c r="BC323" s="31" t="str">
        <f t="shared" si="473"/>
        <v/>
      </c>
      <c r="BD323" s="251" t="str">
        <f>IF($B323="","",$AO323*ABS(BC323)/Air!$M$8)</f>
        <v/>
      </c>
      <c r="BE323" s="31" t="str">
        <f t="shared" si="408"/>
        <v/>
      </c>
      <c r="BF323" s="251" t="str">
        <f>IF($B323="","",$AO323*ABS($AF323-BC323)/Air!$M$8)</f>
        <v/>
      </c>
      <c r="BG323" s="31" t="str">
        <f t="shared" si="409"/>
        <v/>
      </c>
      <c r="BH323" s="252" t="str">
        <f t="shared" si="410"/>
        <v/>
      </c>
      <c r="BI323" s="32" t="str">
        <f>IF($B323="","",(($AF323-BC323)/ABS($AF323-BC323))*Air!$D$14*BH323/2*(($AF323-BC323)^2)*$AI323*$C323)</f>
        <v/>
      </c>
      <c r="BJ323" s="32" t="str">
        <f>IF($B323="","",(-BC323/ABS(BC323))*Air!$D$14*BE323/8*(BC323^2)*$AM323*$C323)</f>
        <v/>
      </c>
      <c r="BK323" s="32" t="str">
        <f>IF($B323="","",$AK323*$C323*$E323*Air!$D$14*Air!$I$10)</f>
        <v/>
      </c>
      <c r="BL323" s="32" t="str">
        <f t="shared" si="474"/>
        <v/>
      </c>
      <c r="BM323" s="32" t="str">
        <f t="shared" si="411"/>
        <v/>
      </c>
      <c r="BN323" s="32" t="str">
        <f t="shared" si="475"/>
        <v/>
      </c>
      <c r="BO323" s="254" t="str">
        <f t="shared" si="412"/>
        <v/>
      </c>
      <c r="BP323" s="243"/>
      <c r="BQ323" s="243"/>
      <c r="BR323" s="32" t="str">
        <f t="shared" si="413"/>
        <v/>
      </c>
      <c r="BS323" s="243" t="str">
        <f t="shared" si="414"/>
        <v/>
      </c>
      <c r="BT323" s="243" t="str">
        <f>IF($B323="","",IF(BO323="out",-(BS323*$I323*(2*ABS(BR323)/Air!$D$14)^0.5),(BS323*$I323*(2*ABS(BR323)/Air!$C$14)^0.5)))</f>
        <v/>
      </c>
      <c r="BU323" s="32" t="str">
        <f t="shared" si="415"/>
        <v/>
      </c>
      <c r="BV323" s="217" t="str">
        <f t="shared" si="476"/>
        <v/>
      </c>
      <c r="BW323" s="31" t="str">
        <f t="shared" si="416"/>
        <v/>
      </c>
      <c r="BX323" s="251" t="str">
        <f>IF($B323="","",$AO323*ABS(BW323)/Air!$M$8)</f>
        <v/>
      </c>
      <c r="BY323" s="31" t="str">
        <f t="shared" si="417"/>
        <v/>
      </c>
      <c r="BZ323" s="251" t="str">
        <f>IF($B323="","",$AO323*ABS($AF323-BW323)/Air!$M$8)</f>
        <v/>
      </c>
      <c r="CA323" s="31" t="str">
        <f t="shared" si="418"/>
        <v/>
      </c>
      <c r="CB323" s="31" t="str">
        <f t="shared" si="419"/>
        <v/>
      </c>
      <c r="CC323" s="32" t="str">
        <f>IF($B323="","",(($AF323-BW323)/ABS($AF323-BW323))*Air!$D$14*CB323/2*(($AF323-BW323)^2)*$AI323*$C323)</f>
        <v/>
      </c>
      <c r="CD323" s="32" t="str">
        <f>IF($B323="","",(-BW323/ABS(BW323))*Air!$D$14*BY323/8*(BW323^2)*$AM323*$C323)</f>
        <v/>
      </c>
      <c r="CE323" s="32" t="str">
        <f>IF($B323="","",$AK323*$C323*$E323*Air!$D$14*Air!$I$10)</f>
        <v/>
      </c>
      <c r="CF323" s="32" t="str">
        <f t="shared" si="477"/>
        <v/>
      </c>
      <c r="CG323" s="32" t="str">
        <f t="shared" si="420"/>
        <v/>
      </c>
      <c r="CH323" s="32" t="str">
        <f t="shared" si="478"/>
        <v/>
      </c>
      <c r="CI323" s="254" t="str">
        <f t="shared" si="421"/>
        <v/>
      </c>
      <c r="CJ323" s="243"/>
      <c r="CK323" s="243"/>
      <c r="CL323" s="32" t="str">
        <f t="shared" si="422"/>
        <v/>
      </c>
      <c r="CM323" s="243" t="str">
        <f t="shared" si="423"/>
        <v/>
      </c>
      <c r="CN323" s="243" t="str">
        <f>IF($B323="","",IF(CI323="out",-(CM323*$I323*(2*ABS(CL323)/Air!$D$14)^0.5),(CM323*$I323*(2*ABS(CL323)/Air!$C$14)^0.5)))</f>
        <v/>
      </c>
      <c r="CO323" s="32" t="str">
        <f t="shared" si="424"/>
        <v/>
      </c>
      <c r="CP323" s="217" t="str">
        <f t="shared" si="479"/>
        <v/>
      </c>
      <c r="CQ323" s="31" t="str">
        <f t="shared" si="425"/>
        <v/>
      </c>
      <c r="CR323" s="251" t="str">
        <f>IF($B323="","",$AO323*ABS(CQ323)/Air!$M$8)</f>
        <v/>
      </c>
      <c r="CS323" s="31" t="str">
        <f t="shared" si="426"/>
        <v/>
      </c>
      <c r="CT323" s="251" t="str">
        <f>IF($B323="","",$AO323*ABS($AF323-CQ323)/Air!$M$8)</f>
        <v/>
      </c>
      <c r="CU323" s="31" t="str">
        <f t="shared" si="427"/>
        <v/>
      </c>
      <c r="CV323" s="31" t="str">
        <f t="shared" si="428"/>
        <v/>
      </c>
      <c r="CW323" s="32" t="str">
        <f>IF($B323="","",(($AF323-CQ323)/ABS($AF323-CQ323))*Air!$D$14*CV323/2*(($AF323-CQ323)^2)*$AI323*$C323)</f>
        <v/>
      </c>
      <c r="CX323" s="32" t="str">
        <f>IF($B323="","",(-CQ323/ABS(CQ323))*Air!$D$14*CS323/8*(CQ323^2)*$AM323*$C323)</f>
        <v/>
      </c>
      <c r="CY323" s="32" t="str">
        <f>IF($B323="","",$AK323*$C323*$E323*Air!$D$14*Air!$I$10)</f>
        <v/>
      </c>
      <c r="CZ323" s="32" t="str">
        <f t="shared" si="480"/>
        <v/>
      </c>
      <c r="DA323" s="32" t="str">
        <f t="shared" si="429"/>
        <v/>
      </c>
      <c r="DB323" s="32" t="str">
        <f t="shared" si="481"/>
        <v/>
      </c>
      <c r="DC323" s="254" t="str">
        <f t="shared" si="430"/>
        <v/>
      </c>
      <c r="DD323" s="243"/>
      <c r="DE323" s="243"/>
      <c r="DF323" s="32" t="str">
        <f t="shared" si="431"/>
        <v/>
      </c>
      <c r="DG323" s="243" t="str">
        <f t="shared" si="432"/>
        <v/>
      </c>
      <c r="DH323" s="243" t="str">
        <f>IF($B323="","",IF(DC323="out",-(DG323*$I323*(2*ABS(DF323)/Air!$D$14)^0.5),(DG323*$I323*(2*ABS(DF323)/Air!$C$14)^0.5)))</f>
        <v/>
      </c>
      <c r="DI323" s="32" t="str">
        <f t="shared" si="433"/>
        <v/>
      </c>
      <c r="DJ323" s="217" t="str">
        <f t="shared" si="482"/>
        <v/>
      </c>
      <c r="DK323" s="31" t="str">
        <f t="shared" si="434"/>
        <v/>
      </c>
      <c r="DL323" s="251" t="str">
        <f>IF($B323="","",$AO323*ABS(DK323)/Air!$M$8)</f>
        <v/>
      </c>
      <c r="DM323" s="31" t="str">
        <f t="shared" si="435"/>
        <v/>
      </c>
      <c r="DN323" s="251" t="str">
        <f>IF($B323="","",$AO323*ABS($AF323-DK323)/Air!$M$8)</f>
        <v/>
      </c>
      <c r="DO323" s="31" t="str">
        <f t="shared" si="436"/>
        <v/>
      </c>
      <c r="DP323" s="31" t="str">
        <f t="shared" si="437"/>
        <v/>
      </c>
      <c r="DQ323" s="32" t="str">
        <f>IF($B323="","",(($AF323-DK323)/ABS($AF323-DK323))*Air!$D$14*DP323/2*(($AF323-DK323)^2)*$AI323*$C323)</f>
        <v/>
      </c>
      <c r="DR323" s="32" t="str">
        <f>IF($B323="","",(-DK323/ABS(DK323))*Air!$D$14*DM323/8*(DK323^2)*$AM323*$C323)</f>
        <v/>
      </c>
      <c r="DS323" s="32" t="str">
        <f>IF($B323="","",$AK323*$C323*$E323*Air!$D$14*Air!$I$10)</f>
        <v/>
      </c>
      <c r="DT323" s="32" t="str">
        <f t="shared" si="483"/>
        <v/>
      </c>
      <c r="DU323" s="32" t="str">
        <f t="shared" si="438"/>
        <v/>
      </c>
      <c r="DV323" s="32" t="str">
        <f t="shared" si="484"/>
        <v/>
      </c>
      <c r="DW323" s="254" t="str">
        <f t="shared" si="439"/>
        <v/>
      </c>
      <c r="DX323" s="243"/>
      <c r="DY323" s="243"/>
      <c r="DZ323" s="32" t="str">
        <f t="shared" si="440"/>
        <v/>
      </c>
      <c r="EA323" s="243" t="str">
        <f t="shared" si="441"/>
        <v/>
      </c>
      <c r="EB323" s="243" t="str">
        <f>IF($B323="","",IF(DW323="out",-(EA323*$I323*(2*ABS(DZ323)/Air!$D$14)^0.5),(EA323*$I323*(2*ABS(DZ323)/Air!$C$14)^0.5)))</f>
        <v/>
      </c>
      <c r="EC323" s="32" t="str">
        <f t="shared" si="442"/>
        <v/>
      </c>
      <c r="ED323" s="217" t="str">
        <f t="shared" si="485"/>
        <v/>
      </c>
      <c r="EE323" s="31" t="str">
        <f t="shared" si="443"/>
        <v/>
      </c>
      <c r="EF323" s="251" t="str">
        <f>IF($B323="","",$AO323*ABS(EE323)/Air!$M$8)</f>
        <v/>
      </c>
      <c r="EG323" s="31" t="str">
        <f t="shared" si="444"/>
        <v/>
      </c>
      <c r="EH323" s="251" t="str">
        <f>IF($B323="","",$AO323*ABS($AF323-EE323)/Air!$M$8)</f>
        <v/>
      </c>
      <c r="EI323" s="31" t="str">
        <f t="shared" si="445"/>
        <v/>
      </c>
      <c r="EJ323" s="31" t="str">
        <f t="shared" si="446"/>
        <v/>
      </c>
      <c r="EK323" s="32" t="str">
        <f>IF($B323="","",(($AF323-EE323)/ABS($AF323-EE323))*Air!$D$14*EJ323/2*(($AF323-EE323)^2)*$AI323*$C323)</f>
        <v/>
      </c>
      <c r="EL323" s="32" t="str">
        <f>IF($B323="","",(-EE323/ABS(EE323))*Air!$D$14*EG323/8*(EE323^2)*$AM323*$C323)</f>
        <v/>
      </c>
      <c r="EM323" s="32" t="str">
        <f>IF($B323="","",$AK323*$C323*$E323*Air!$D$14*Air!$I$10)</f>
        <v/>
      </c>
      <c r="EN323" s="32" t="str">
        <f t="shared" si="486"/>
        <v/>
      </c>
      <c r="EO323" s="32" t="str">
        <f t="shared" si="447"/>
        <v/>
      </c>
      <c r="EP323" s="32" t="str">
        <f t="shared" si="487"/>
        <v/>
      </c>
      <c r="EQ323" s="254" t="str">
        <f t="shared" si="448"/>
        <v/>
      </c>
      <c r="ER323" s="243"/>
      <c r="ES323" s="243"/>
      <c r="ET323" s="32" t="str">
        <f t="shared" si="449"/>
        <v/>
      </c>
      <c r="EU323" s="243" t="str">
        <f t="shared" si="450"/>
        <v/>
      </c>
      <c r="EV323" s="243" t="str">
        <f>IF($B323="","",IF(EQ323="out",-(EU323*$I323*(2*ABS(ET323)/Air!$D$14)^0.5),(EU323*$I323*(2*ABS(ET323)/Air!$C$14)^0.5)))</f>
        <v/>
      </c>
      <c r="EW323" s="32" t="str">
        <f t="shared" si="451"/>
        <v/>
      </c>
      <c r="EX323" s="259" t="str">
        <f t="shared" si="488"/>
        <v/>
      </c>
    </row>
    <row r="324" spans="1:154" customFormat="1" x14ac:dyDescent="0.2">
      <c r="A324" s="61"/>
      <c r="B324" s="247"/>
      <c r="C324" s="247"/>
      <c r="D324" s="247"/>
      <c r="E324" s="247"/>
      <c r="F324" s="247"/>
      <c r="G324" s="239"/>
      <c r="H324" s="239"/>
      <c r="I324" s="239"/>
      <c r="J324" s="239"/>
      <c r="K324" s="239"/>
      <c r="L324" s="62"/>
      <c r="M324" s="247"/>
      <c r="N324" s="247"/>
      <c r="O324" s="63"/>
      <c r="P324" s="92" t="str">
        <f t="shared" si="452"/>
        <v/>
      </c>
      <c r="Q324" s="93" t="str">
        <f t="shared" si="405"/>
        <v/>
      </c>
      <c r="R324" s="99" t="str">
        <f t="shared" si="453"/>
        <v/>
      </c>
      <c r="S324" s="100" t="str">
        <f t="shared" si="454"/>
        <v/>
      </c>
      <c r="T324" s="95" t="str">
        <f t="shared" si="455"/>
        <v/>
      </c>
      <c r="U324" s="231"/>
      <c r="V324" s="124" t="str">
        <f t="shared" si="456"/>
        <v/>
      </c>
      <c r="W324" s="125" t="str">
        <f t="shared" si="400"/>
        <v/>
      </c>
      <c r="X324" s="126" t="str">
        <f t="shared" si="457"/>
        <v/>
      </c>
      <c r="Y324" s="126" t="str">
        <f>IF($B324="","",VLOOKUP(X324,Depth!$A$4:$B$1004,2,1))</f>
        <v/>
      </c>
      <c r="Z324" s="127" t="str">
        <f t="shared" si="401"/>
        <v/>
      </c>
      <c r="AA324" s="128" t="str">
        <f t="shared" si="402"/>
        <v/>
      </c>
      <c r="AB324" s="129" t="str">
        <f t="shared" si="458"/>
        <v/>
      </c>
      <c r="AC324" s="129" t="str">
        <f t="shared" si="403"/>
        <v/>
      </c>
      <c r="AD324" s="31" t="str">
        <f t="shared" si="459"/>
        <v/>
      </c>
      <c r="AE324" s="128" t="str">
        <f t="shared" si="460"/>
        <v/>
      </c>
      <c r="AF324" s="130" t="str">
        <f t="shared" si="461"/>
        <v/>
      </c>
      <c r="AG324" s="122" t="str">
        <f t="shared" si="462"/>
        <v/>
      </c>
      <c r="AH324" s="131" t="str">
        <f t="shared" si="404"/>
        <v/>
      </c>
      <c r="AI324" s="132" t="str">
        <f t="shared" si="463"/>
        <v/>
      </c>
      <c r="AJ324" s="128"/>
      <c r="AK324" s="159" t="str">
        <f t="shared" si="464"/>
        <v/>
      </c>
      <c r="AL324" s="128" t="str">
        <f t="shared" si="465"/>
        <v/>
      </c>
      <c r="AM324" s="128" t="str">
        <f t="shared" si="466"/>
        <v/>
      </c>
      <c r="AN324" s="128" t="str">
        <f t="shared" si="467"/>
        <v/>
      </c>
      <c r="AO324" s="128" t="str">
        <f t="shared" si="406"/>
        <v/>
      </c>
      <c r="AP324" s="160" t="str">
        <f t="shared" si="468"/>
        <v/>
      </c>
      <c r="AQ324" s="31"/>
      <c r="AR324" s="174" t="str">
        <f>IF($B324="","",Air!$C$17*((J324-K324)/10)^Air!$C$28)</f>
        <v/>
      </c>
      <c r="AS324" s="36" t="str">
        <f>IF($B324="","",IF(E$8=B324,E$7,Air!$C$14/2*AR324^2))</f>
        <v/>
      </c>
      <c r="AT324" s="32" t="str">
        <f t="shared" si="469"/>
        <v/>
      </c>
      <c r="AU324" s="32" t="str">
        <f t="shared" si="470"/>
        <v/>
      </c>
      <c r="AV324" s="32" t="str">
        <f>IF($B324="","",Air!$I$11-AU324*Air!$C$14*Air!$I$10-AS324)</f>
        <v/>
      </c>
      <c r="AW324" s="175" t="str">
        <f t="shared" si="471"/>
        <v/>
      </c>
      <c r="AX324" s="175" t="str">
        <f>IF($B324="","",AW324*Air!$C$14*Air!$I$10)</f>
        <v/>
      </c>
      <c r="AY324" s="176" t="str">
        <f>IF($B324="","",AW324*Air!$D$14*Air!$I$10)</f>
        <v/>
      </c>
      <c r="AZ324" s="62"/>
      <c r="BA324" s="250" t="str">
        <f t="shared" si="407"/>
        <v/>
      </c>
      <c r="BB324" s="128" t="str">
        <f t="shared" si="472"/>
        <v/>
      </c>
      <c r="BC324" s="31" t="str">
        <f t="shared" si="473"/>
        <v/>
      </c>
      <c r="BD324" s="251" t="str">
        <f>IF($B324="","",$AO324*ABS(BC324)/Air!$M$8)</f>
        <v/>
      </c>
      <c r="BE324" s="31" t="str">
        <f t="shared" si="408"/>
        <v/>
      </c>
      <c r="BF324" s="251" t="str">
        <f>IF($B324="","",$AO324*ABS($AF324-BC324)/Air!$M$8)</f>
        <v/>
      </c>
      <c r="BG324" s="31" t="str">
        <f t="shared" si="409"/>
        <v/>
      </c>
      <c r="BH324" s="252" t="str">
        <f t="shared" si="410"/>
        <v/>
      </c>
      <c r="BI324" s="32" t="str">
        <f>IF($B324="","",(($AF324-BC324)/ABS($AF324-BC324))*Air!$D$14*BH324/2*(($AF324-BC324)^2)*$AI324*$C324)</f>
        <v/>
      </c>
      <c r="BJ324" s="32" t="str">
        <f>IF($B324="","",(-BC324/ABS(BC324))*Air!$D$14*BE324/8*(BC324^2)*$AM324*$C324)</f>
        <v/>
      </c>
      <c r="BK324" s="32" t="str">
        <f>IF($B324="","",$AK324*$C324*$E324*Air!$D$14*Air!$I$10)</f>
        <v/>
      </c>
      <c r="BL324" s="32" t="str">
        <f t="shared" si="474"/>
        <v/>
      </c>
      <c r="BM324" s="32" t="str">
        <f t="shared" si="411"/>
        <v/>
      </c>
      <c r="BN324" s="32" t="str">
        <f t="shared" si="475"/>
        <v/>
      </c>
      <c r="BO324" s="254" t="str">
        <f t="shared" si="412"/>
        <v/>
      </c>
      <c r="BP324" s="243"/>
      <c r="BQ324" s="243"/>
      <c r="BR324" s="32" t="str">
        <f t="shared" si="413"/>
        <v/>
      </c>
      <c r="BS324" s="243" t="str">
        <f t="shared" si="414"/>
        <v/>
      </c>
      <c r="BT324" s="243" t="str">
        <f>IF($B324="","",IF(BO324="out",-(BS324*$I324*(2*ABS(BR324)/Air!$D$14)^0.5),(BS324*$I324*(2*ABS(BR324)/Air!$C$14)^0.5)))</f>
        <v/>
      </c>
      <c r="BU324" s="32" t="str">
        <f t="shared" si="415"/>
        <v/>
      </c>
      <c r="BV324" s="217" t="str">
        <f t="shared" si="476"/>
        <v/>
      </c>
      <c r="BW324" s="31" t="str">
        <f t="shared" si="416"/>
        <v/>
      </c>
      <c r="BX324" s="251" t="str">
        <f>IF($B324="","",$AO324*ABS(BW324)/Air!$M$8)</f>
        <v/>
      </c>
      <c r="BY324" s="31" t="str">
        <f t="shared" si="417"/>
        <v/>
      </c>
      <c r="BZ324" s="251" t="str">
        <f>IF($B324="","",$AO324*ABS($AF324-BW324)/Air!$M$8)</f>
        <v/>
      </c>
      <c r="CA324" s="31" t="str">
        <f t="shared" si="418"/>
        <v/>
      </c>
      <c r="CB324" s="31" t="str">
        <f t="shared" si="419"/>
        <v/>
      </c>
      <c r="CC324" s="32" t="str">
        <f>IF($B324="","",(($AF324-BW324)/ABS($AF324-BW324))*Air!$D$14*CB324/2*(($AF324-BW324)^2)*$AI324*$C324)</f>
        <v/>
      </c>
      <c r="CD324" s="32" t="str">
        <f>IF($B324="","",(-BW324/ABS(BW324))*Air!$D$14*BY324/8*(BW324^2)*$AM324*$C324)</f>
        <v/>
      </c>
      <c r="CE324" s="32" t="str">
        <f>IF($B324="","",$AK324*$C324*$E324*Air!$D$14*Air!$I$10)</f>
        <v/>
      </c>
      <c r="CF324" s="32" t="str">
        <f t="shared" si="477"/>
        <v/>
      </c>
      <c r="CG324" s="32" t="str">
        <f t="shared" si="420"/>
        <v/>
      </c>
      <c r="CH324" s="32" t="str">
        <f t="shared" si="478"/>
        <v/>
      </c>
      <c r="CI324" s="254" t="str">
        <f t="shared" si="421"/>
        <v/>
      </c>
      <c r="CJ324" s="243"/>
      <c r="CK324" s="243"/>
      <c r="CL324" s="32" t="str">
        <f t="shared" si="422"/>
        <v/>
      </c>
      <c r="CM324" s="243" t="str">
        <f t="shared" si="423"/>
        <v/>
      </c>
      <c r="CN324" s="243" t="str">
        <f>IF($B324="","",IF(CI324="out",-(CM324*$I324*(2*ABS(CL324)/Air!$D$14)^0.5),(CM324*$I324*(2*ABS(CL324)/Air!$C$14)^0.5)))</f>
        <v/>
      </c>
      <c r="CO324" s="32" t="str">
        <f t="shared" si="424"/>
        <v/>
      </c>
      <c r="CP324" s="217" t="str">
        <f t="shared" si="479"/>
        <v/>
      </c>
      <c r="CQ324" s="31" t="str">
        <f t="shared" si="425"/>
        <v/>
      </c>
      <c r="CR324" s="251" t="str">
        <f>IF($B324="","",$AO324*ABS(CQ324)/Air!$M$8)</f>
        <v/>
      </c>
      <c r="CS324" s="31" t="str">
        <f t="shared" si="426"/>
        <v/>
      </c>
      <c r="CT324" s="251" t="str">
        <f>IF($B324="","",$AO324*ABS($AF324-CQ324)/Air!$M$8)</f>
        <v/>
      </c>
      <c r="CU324" s="31" t="str">
        <f t="shared" si="427"/>
        <v/>
      </c>
      <c r="CV324" s="31" t="str">
        <f t="shared" si="428"/>
        <v/>
      </c>
      <c r="CW324" s="32" t="str">
        <f>IF($B324="","",(($AF324-CQ324)/ABS($AF324-CQ324))*Air!$D$14*CV324/2*(($AF324-CQ324)^2)*$AI324*$C324)</f>
        <v/>
      </c>
      <c r="CX324" s="32" t="str">
        <f>IF($B324="","",(-CQ324/ABS(CQ324))*Air!$D$14*CS324/8*(CQ324^2)*$AM324*$C324)</f>
        <v/>
      </c>
      <c r="CY324" s="32" t="str">
        <f>IF($B324="","",$AK324*$C324*$E324*Air!$D$14*Air!$I$10)</f>
        <v/>
      </c>
      <c r="CZ324" s="32" t="str">
        <f t="shared" si="480"/>
        <v/>
      </c>
      <c r="DA324" s="32" t="str">
        <f t="shared" si="429"/>
        <v/>
      </c>
      <c r="DB324" s="32" t="str">
        <f t="shared" si="481"/>
        <v/>
      </c>
      <c r="DC324" s="254" t="str">
        <f t="shared" si="430"/>
        <v/>
      </c>
      <c r="DD324" s="243"/>
      <c r="DE324" s="243"/>
      <c r="DF324" s="32" t="str">
        <f t="shared" si="431"/>
        <v/>
      </c>
      <c r="DG324" s="243" t="str">
        <f t="shared" si="432"/>
        <v/>
      </c>
      <c r="DH324" s="243" t="str">
        <f>IF($B324="","",IF(DC324="out",-(DG324*$I324*(2*ABS(DF324)/Air!$D$14)^0.5),(DG324*$I324*(2*ABS(DF324)/Air!$C$14)^0.5)))</f>
        <v/>
      </c>
      <c r="DI324" s="32" t="str">
        <f t="shared" si="433"/>
        <v/>
      </c>
      <c r="DJ324" s="217" t="str">
        <f t="shared" si="482"/>
        <v/>
      </c>
      <c r="DK324" s="31" t="str">
        <f t="shared" si="434"/>
        <v/>
      </c>
      <c r="DL324" s="251" t="str">
        <f>IF($B324="","",$AO324*ABS(DK324)/Air!$M$8)</f>
        <v/>
      </c>
      <c r="DM324" s="31" t="str">
        <f t="shared" si="435"/>
        <v/>
      </c>
      <c r="DN324" s="251" t="str">
        <f>IF($B324="","",$AO324*ABS($AF324-DK324)/Air!$M$8)</f>
        <v/>
      </c>
      <c r="DO324" s="31" t="str">
        <f t="shared" si="436"/>
        <v/>
      </c>
      <c r="DP324" s="31" t="str">
        <f t="shared" si="437"/>
        <v/>
      </c>
      <c r="DQ324" s="32" t="str">
        <f>IF($B324="","",(($AF324-DK324)/ABS($AF324-DK324))*Air!$D$14*DP324/2*(($AF324-DK324)^2)*$AI324*$C324)</f>
        <v/>
      </c>
      <c r="DR324" s="32" t="str">
        <f>IF($B324="","",(-DK324/ABS(DK324))*Air!$D$14*DM324/8*(DK324^2)*$AM324*$C324)</f>
        <v/>
      </c>
      <c r="DS324" s="32" t="str">
        <f>IF($B324="","",$AK324*$C324*$E324*Air!$D$14*Air!$I$10)</f>
        <v/>
      </c>
      <c r="DT324" s="32" t="str">
        <f t="shared" si="483"/>
        <v/>
      </c>
      <c r="DU324" s="32" t="str">
        <f t="shared" si="438"/>
        <v/>
      </c>
      <c r="DV324" s="32" t="str">
        <f t="shared" si="484"/>
        <v/>
      </c>
      <c r="DW324" s="254" t="str">
        <f t="shared" si="439"/>
        <v/>
      </c>
      <c r="DX324" s="243"/>
      <c r="DY324" s="243"/>
      <c r="DZ324" s="32" t="str">
        <f t="shared" si="440"/>
        <v/>
      </c>
      <c r="EA324" s="243" t="str">
        <f t="shared" si="441"/>
        <v/>
      </c>
      <c r="EB324" s="243" t="str">
        <f>IF($B324="","",IF(DW324="out",-(EA324*$I324*(2*ABS(DZ324)/Air!$D$14)^0.5),(EA324*$I324*(2*ABS(DZ324)/Air!$C$14)^0.5)))</f>
        <v/>
      </c>
      <c r="EC324" s="32" t="str">
        <f t="shared" si="442"/>
        <v/>
      </c>
      <c r="ED324" s="217" t="str">
        <f t="shared" si="485"/>
        <v/>
      </c>
      <c r="EE324" s="31" t="str">
        <f t="shared" si="443"/>
        <v/>
      </c>
      <c r="EF324" s="251" t="str">
        <f>IF($B324="","",$AO324*ABS(EE324)/Air!$M$8)</f>
        <v/>
      </c>
      <c r="EG324" s="31" t="str">
        <f t="shared" si="444"/>
        <v/>
      </c>
      <c r="EH324" s="251" t="str">
        <f>IF($B324="","",$AO324*ABS($AF324-EE324)/Air!$M$8)</f>
        <v/>
      </c>
      <c r="EI324" s="31" t="str">
        <f t="shared" si="445"/>
        <v/>
      </c>
      <c r="EJ324" s="31" t="str">
        <f t="shared" si="446"/>
        <v/>
      </c>
      <c r="EK324" s="32" t="str">
        <f>IF($B324="","",(($AF324-EE324)/ABS($AF324-EE324))*Air!$D$14*EJ324/2*(($AF324-EE324)^2)*$AI324*$C324)</f>
        <v/>
      </c>
      <c r="EL324" s="32" t="str">
        <f>IF($B324="","",(-EE324/ABS(EE324))*Air!$D$14*EG324/8*(EE324^2)*$AM324*$C324)</f>
        <v/>
      </c>
      <c r="EM324" s="32" t="str">
        <f>IF($B324="","",$AK324*$C324*$E324*Air!$D$14*Air!$I$10)</f>
        <v/>
      </c>
      <c r="EN324" s="32" t="str">
        <f t="shared" si="486"/>
        <v/>
      </c>
      <c r="EO324" s="32" t="str">
        <f t="shared" si="447"/>
        <v/>
      </c>
      <c r="EP324" s="32" t="str">
        <f t="shared" si="487"/>
        <v/>
      </c>
      <c r="EQ324" s="254" t="str">
        <f t="shared" si="448"/>
        <v/>
      </c>
      <c r="ER324" s="243"/>
      <c r="ES324" s="243"/>
      <c r="ET324" s="32" t="str">
        <f t="shared" si="449"/>
        <v/>
      </c>
      <c r="EU324" s="243" t="str">
        <f t="shared" si="450"/>
        <v/>
      </c>
      <c r="EV324" s="243" t="str">
        <f>IF($B324="","",IF(EQ324="out",-(EU324*$I324*(2*ABS(ET324)/Air!$D$14)^0.5),(EU324*$I324*(2*ABS(ET324)/Air!$C$14)^0.5)))</f>
        <v/>
      </c>
      <c r="EW324" s="32" t="str">
        <f t="shared" si="451"/>
        <v/>
      </c>
      <c r="EX324" s="259" t="str">
        <f t="shared" si="488"/>
        <v/>
      </c>
    </row>
    <row r="325" spans="1:154" customFormat="1" x14ac:dyDescent="0.2">
      <c r="A325" s="61"/>
      <c r="B325" s="247"/>
      <c r="C325" s="247"/>
      <c r="D325" s="247"/>
      <c r="E325" s="247"/>
      <c r="F325" s="247"/>
      <c r="G325" s="239"/>
      <c r="H325" s="239"/>
      <c r="I325" s="239"/>
      <c r="J325" s="239"/>
      <c r="K325" s="239"/>
      <c r="L325" s="62"/>
      <c r="M325" s="247"/>
      <c r="N325" s="247"/>
      <c r="O325" s="63"/>
      <c r="P325" s="92" t="str">
        <f t="shared" si="452"/>
        <v/>
      </c>
      <c r="Q325" s="93" t="str">
        <f t="shared" si="405"/>
        <v/>
      </c>
      <c r="R325" s="99" t="str">
        <f t="shared" si="453"/>
        <v/>
      </c>
      <c r="S325" s="100" t="str">
        <f t="shared" si="454"/>
        <v/>
      </c>
      <c r="T325" s="95" t="str">
        <f t="shared" si="455"/>
        <v/>
      </c>
      <c r="U325" s="231"/>
      <c r="V325" s="124" t="str">
        <f t="shared" si="456"/>
        <v/>
      </c>
      <c r="W325" s="125" t="str">
        <f t="shared" si="400"/>
        <v/>
      </c>
      <c r="X325" s="126" t="str">
        <f t="shared" si="457"/>
        <v/>
      </c>
      <c r="Y325" s="126" t="str">
        <f>IF($B325="","",VLOOKUP(X325,Depth!$A$4:$B$1004,2,1))</f>
        <v/>
      </c>
      <c r="Z325" s="127" t="str">
        <f t="shared" si="401"/>
        <v/>
      </c>
      <c r="AA325" s="128" t="str">
        <f t="shared" si="402"/>
        <v/>
      </c>
      <c r="AB325" s="129" t="str">
        <f t="shared" si="458"/>
        <v/>
      </c>
      <c r="AC325" s="129" t="str">
        <f t="shared" si="403"/>
        <v/>
      </c>
      <c r="AD325" s="31" t="str">
        <f t="shared" si="459"/>
        <v/>
      </c>
      <c r="AE325" s="128" t="str">
        <f t="shared" si="460"/>
        <v/>
      </c>
      <c r="AF325" s="130" t="str">
        <f t="shared" si="461"/>
        <v/>
      </c>
      <c r="AG325" s="122" t="str">
        <f t="shared" si="462"/>
        <v/>
      </c>
      <c r="AH325" s="131" t="str">
        <f t="shared" si="404"/>
        <v/>
      </c>
      <c r="AI325" s="132" t="str">
        <f t="shared" si="463"/>
        <v/>
      </c>
      <c r="AJ325" s="128"/>
      <c r="AK325" s="159" t="str">
        <f t="shared" si="464"/>
        <v/>
      </c>
      <c r="AL325" s="128" t="str">
        <f t="shared" si="465"/>
        <v/>
      </c>
      <c r="AM325" s="128" t="str">
        <f t="shared" si="466"/>
        <v/>
      </c>
      <c r="AN325" s="128" t="str">
        <f t="shared" si="467"/>
        <v/>
      </c>
      <c r="AO325" s="128" t="str">
        <f t="shared" si="406"/>
        <v/>
      </c>
      <c r="AP325" s="160" t="str">
        <f t="shared" si="468"/>
        <v/>
      </c>
      <c r="AQ325" s="31"/>
      <c r="AR325" s="174" t="str">
        <f>IF($B325="","",Air!$C$17*((J325-K325)/10)^Air!$C$28)</f>
        <v/>
      </c>
      <c r="AS325" s="36" t="str">
        <f>IF($B325="","",IF(E$8=B325,E$7,Air!$C$14/2*AR325^2))</f>
        <v/>
      </c>
      <c r="AT325" s="32" t="str">
        <f t="shared" si="469"/>
        <v/>
      </c>
      <c r="AU325" s="32" t="str">
        <f t="shared" si="470"/>
        <v/>
      </c>
      <c r="AV325" s="32" t="str">
        <f>IF($B325="","",Air!$I$11-AU325*Air!$C$14*Air!$I$10-AS325)</f>
        <v/>
      </c>
      <c r="AW325" s="175" t="str">
        <f t="shared" si="471"/>
        <v/>
      </c>
      <c r="AX325" s="175" t="str">
        <f>IF($B325="","",AW325*Air!$C$14*Air!$I$10)</f>
        <v/>
      </c>
      <c r="AY325" s="176" t="str">
        <f>IF($B325="","",AW325*Air!$D$14*Air!$I$10)</f>
        <v/>
      </c>
      <c r="AZ325" s="62"/>
      <c r="BA325" s="250" t="str">
        <f t="shared" si="407"/>
        <v/>
      </c>
      <c r="BB325" s="128" t="str">
        <f t="shared" si="472"/>
        <v/>
      </c>
      <c r="BC325" s="31" t="str">
        <f t="shared" si="473"/>
        <v/>
      </c>
      <c r="BD325" s="251" t="str">
        <f>IF($B325="","",$AO325*ABS(BC325)/Air!$M$8)</f>
        <v/>
      </c>
      <c r="BE325" s="31" t="str">
        <f t="shared" si="408"/>
        <v/>
      </c>
      <c r="BF325" s="251" t="str">
        <f>IF($B325="","",$AO325*ABS($AF325-BC325)/Air!$M$8)</f>
        <v/>
      </c>
      <c r="BG325" s="31" t="str">
        <f t="shared" si="409"/>
        <v/>
      </c>
      <c r="BH325" s="252" t="str">
        <f t="shared" si="410"/>
        <v/>
      </c>
      <c r="BI325" s="32" t="str">
        <f>IF($B325="","",(($AF325-BC325)/ABS($AF325-BC325))*Air!$D$14*BH325/2*(($AF325-BC325)^2)*$AI325*$C325)</f>
        <v/>
      </c>
      <c r="BJ325" s="32" t="str">
        <f>IF($B325="","",(-BC325/ABS(BC325))*Air!$D$14*BE325/8*(BC325^2)*$AM325*$C325)</f>
        <v/>
      </c>
      <c r="BK325" s="32" t="str">
        <f>IF($B325="","",$AK325*$C325*$E325*Air!$D$14*Air!$I$10)</f>
        <v/>
      </c>
      <c r="BL325" s="32" t="str">
        <f t="shared" si="474"/>
        <v/>
      </c>
      <c r="BM325" s="32" t="str">
        <f t="shared" si="411"/>
        <v/>
      </c>
      <c r="BN325" s="32" t="str">
        <f t="shared" si="475"/>
        <v/>
      </c>
      <c r="BO325" s="254" t="str">
        <f t="shared" si="412"/>
        <v/>
      </c>
      <c r="BP325" s="243"/>
      <c r="BQ325" s="243"/>
      <c r="BR325" s="32" t="str">
        <f t="shared" si="413"/>
        <v/>
      </c>
      <c r="BS325" s="243" t="str">
        <f t="shared" si="414"/>
        <v/>
      </c>
      <c r="BT325" s="243" t="str">
        <f>IF($B325="","",IF(BO325="out",-(BS325*$I325*(2*ABS(BR325)/Air!$D$14)^0.5),(BS325*$I325*(2*ABS(BR325)/Air!$C$14)^0.5)))</f>
        <v/>
      </c>
      <c r="BU325" s="32" t="str">
        <f t="shared" si="415"/>
        <v/>
      </c>
      <c r="BV325" s="217" t="str">
        <f t="shared" si="476"/>
        <v/>
      </c>
      <c r="BW325" s="31" t="str">
        <f t="shared" si="416"/>
        <v/>
      </c>
      <c r="BX325" s="251" t="str">
        <f>IF($B325="","",$AO325*ABS(BW325)/Air!$M$8)</f>
        <v/>
      </c>
      <c r="BY325" s="31" t="str">
        <f t="shared" si="417"/>
        <v/>
      </c>
      <c r="BZ325" s="251" t="str">
        <f>IF($B325="","",$AO325*ABS($AF325-BW325)/Air!$M$8)</f>
        <v/>
      </c>
      <c r="CA325" s="31" t="str">
        <f t="shared" si="418"/>
        <v/>
      </c>
      <c r="CB325" s="31" t="str">
        <f t="shared" si="419"/>
        <v/>
      </c>
      <c r="CC325" s="32" t="str">
        <f>IF($B325="","",(($AF325-BW325)/ABS($AF325-BW325))*Air!$D$14*CB325/2*(($AF325-BW325)^2)*$AI325*$C325)</f>
        <v/>
      </c>
      <c r="CD325" s="32" t="str">
        <f>IF($B325="","",(-BW325/ABS(BW325))*Air!$D$14*BY325/8*(BW325^2)*$AM325*$C325)</f>
        <v/>
      </c>
      <c r="CE325" s="32" t="str">
        <f>IF($B325="","",$AK325*$C325*$E325*Air!$D$14*Air!$I$10)</f>
        <v/>
      </c>
      <c r="CF325" s="32" t="str">
        <f t="shared" si="477"/>
        <v/>
      </c>
      <c r="CG325" s="32" t="str">
        <f t="shared" si="420"/>
        <v/>
      </c>
      <c r="CH325" s="32" t="str">
        <f t="shared" si="478"/>
        <v/>
      </c>
      <c r="CI325" s="254" t="str">
        <f t="shared" si="421"/>
        <v/>
      </c>
      <c r="CJ325" s="243"/>
      <c r="CK325" s="243"/>
      <c r="CL325" s="32" t="str">
        <f t="shared" si="422"/>
        <v/>
      </c>
      <c r="CM325" s="243" t="str">
        <f t="shared" si="423"/>
        <v/>
      </c>
      <c r="CN325" s="243" t="str">
        <f>IF($B325="","",IF(CI325="out",-(CM325*$I325*(2*ABS(CL325)/Air!$D$14)^0.5),(CM325*$I325*(2*ABS(CL325)/Air!$C$14)^0.5)))</f>
        <v/>
      </c>
      <c r="CO325" s="32" t="str">
        <f t="shared" si="424"/>
        <v/>
      </c>
      <c r="CP325" s="217" t="str">
        <f t="shared" si="479"/>
        <v/>
      </c>
      <c r="CQ325" s="31" t="str">
        <f t="shared" si="425"/>
        <v/>
      </c>
      <c r="CR325" s="251" t="str">
        <f>IF($B325="","",$AO325*ABS(CQ325)/Air!$M$8)</f>
        <v/>
      </c>
      <c r="CS325" s="31" t="str">
        <f t="shared" si="426"/>
        <v/>
      </c>
      <c r="CT325" s="251" t="str">
        <f>IF($B325="","",$AO325*ABS($AF325-CQ325)/Air!$M$8)</f>
        <v/>
      </c>
      <c r="CU325" s="31" t="str">
        <f t="shared" si="427"/>
        <v/>
      </c>
      <c r="CV325" s="31" t="str">
        <f t="shared" si="428"/>
        <v/>
      </c>
      <c r="CW325" s="32" t="str">
        <f>IF($B325="","",(($AF325-CQ325)/ABS($AF325-CQ325))*Air!$D$14*CV325/2*(($AF325-CQ325)^2)*$AI325*$C325)</f>
        <v/>
      </c>
      <c r="CX325" s="32" t="str">
        <f>IF($B325="","",(-CQ325/ABS(CQ325))*Air!$D$14*CS325/8*(CQ325^2)*$AM325*$C325)</f>
        <v/>
      </c>
      <c r="CY325" s="32" t="str">
        <f>IF($B325="","",$AK325*$C325*$E325*Air!$D$14*Air!$I$10)</f>
        <v/>
      </c>
      <c r="CZ325" s="32" t="str">
        <f t="shared" si="480"/>
        <v/>
      </c>
      <c r="DA325" s="32" t="str">
        <f t="shared" si="429"/>
        <v/>
      </c>
      <c r="DB325" s="32" t="str">
        <f t="shared" si="481"/>
        <v/>
      </c>
      <c r="DC325" s="254" t="str">
        <f t="shared" si="430"/>
        <v/>
      </c>
      <c r="DD325" s="243"/>
      <c r="DE325" s="243"/>
      <c r="DF325" s="32" t="str">
        <f t="shared" si="431"/>
        <v/>
      </c>
      <c r="DG325" s="243" t="str">
        <f t="shared" si="432"/>
        <v/>
      </c>
      <c r="DH325" s="243" t="str">
        <f>IF($B325="","",IF(DC325="out",-(DG325*$I325*(2*ABS(DF325)/Air!$D$14)^0.5),(DG325*$I325*(2*ABS(DF325)/Air!$C$14)^0.5)))</f>
        <v/>
      </c>
      <c r="DI325" s="32" t="str">
        <f t="shared" si="433"/>
        <v/>
      </c>
      <c r="DJ325" s="217" t="str">
        <f t="shared" si="482"/>
        <v/>
      </c>
      <c r="DK325" s="31" t="str">
        <f t="shared" si="434"/>
        <v/>
      </c>
      <c r="DL325" s="251" t="str">
        <f>IF($B325="","",$AO325*ABS(DK325)/Air!$M$8)</f>
        <v/>
      </c>
      <c r="DM325" s="31" t="str">
        <f t="shared" si="435"/>
        <v/>
      </c>
      <c r="DN325" s="251" t="str">
        <f>IF($B325="","",$AO325*ABS($AF325-DK325)/Air!$M$8)</f>
        <v/>
      </c>
      <c r="DO325" s="31" t="str">
        <f t="shared" si="436"/>
        <v/>
      </c>
      <c r="DP325" s="31" t="str">
        <f t="shared" si="437"/>
        <v/>
      </c>
      <c r="DQ325" s="32" t="str">
        <f>IF($B325="","",(($AF325-DK325)/ABS($AF325-DK325))*Air!$D$14*DP325/2*(($AF325-DK325)^2)*$AI325*$C325)</f>
        <v/>
      </c>
      <c r="DR325" s="32" t="str">
        <f>IF($B325="","",(-DK325/ABS(DK325))*Air!$D$14*DM325/8*(DK325^2)*$AM325*$C325)</f>
        <v/>
      </c>
      <c r="DS325" s="32" t="str">
        <f>IF($B325="","",$AK325*$C325*$E325*Air!$D$14*Air!$I$10)</f>
        <v/>
      </c>
      <c r="DT325" s="32" t="str">
        <f t="shared" si="483"/>
        <v/>
      </c>
      <c r="DU325" s="32" t="str">
        <f t="shared" si="438"/>
        <v/>
      </c>
      <c r="DV325" s="32" t="str">
        <f t="shared" si="484"/>
        <v/>
      </c>
      <c r="DW325" s="254" t="str">
        <f t="shared" si="439"/>
        <v/>
      </c>
      <c r="DX325" s="243"/>
      <c r="DY325" s="243"/>
      <c r="DZ325" s="32" t="str">
        <f t="shared" si="440"/>
        <v/>
      </c>
      <c r="EA325" s="243" t="str">
        <f t="shared" si="441"/>
        <v/>
      </c>
      <c r="EB325" s="243" t="str">
        <f>IF($B325="","",IF(DW325="out",-(EA325*$I325*(2*ABS(DZ325)/Air!$D$14)^0.5),(EA325*$I325*(2*ABS(DZ325)/Air!$C$14)^0.5)))</f>
        <v/>
      </c>
      <c r="EC325" s="32" t="str">
        <f t="shared" si="442"/>
        <v/>
      </c>
      <c r="ED325" s="217" t="str">
        <f t="shared" si="485"/>
        <v/>
      </c>
      <c r="EE325" s="31" t="str">
        <f t="shared" si="443"/>
        <v/>
      </c>
      <c r="EF325" s="251" t="str">
        <f>IF($B325="","",$AO325*ABS(EE325)/Air!$M$8)</f>
        <v/>
      </c>
      <c r="EG325" s="31" t="str">
        <f t="shared" si="444"/>
        <v/>
      </c>
      <c r="EH325" s="251" t="str">
        <f>IF($B325="","",$AO325*ABS($AF325-EE325)/Air!$M$8)</f>
        <v/>
      </c>
      <c r="EI325" s="31" t="str">
        <f t="shared" si="445"/>
        <v/>
      </c>
      <c r="EJ325" s="31" t="str">
        <f t="shared" si="446"/>
        <v/>
      </c>
      <c r="EK325" s="32" t="str">
        <f>IF($B325="","",(($AF325-EE325)/ABS($AF325-EE325))*Air!$D$14*EJ325/2*(($AF325-EE325)^2)*$AI325*$C325)</f>
        <v/>
      </c>
      <c r="EL325" s="32" t="str">
        <f>IF($B325="","",(-EE325/ABS(EE325))*Air!$D$14*EG325/8*(EE325^2)*$AM325*$C325)</f>
        <v/>
      </c>
      <c r="EM325" s="32" t="str">
        <f>IF($B325="","",$AK325*$C325*$E325*Air!$D$14*Air!$I$10)</f>
        <v/>
      </c>
      <c r="EN325" s="32" t="str">
        <f t="shared" si="486"/>
        <v/>
      </c>
      <c r="EO325" s="32" t="str">
        <f t="shared" si="447"/>
        <v/>
      </c>
      <c r="EP325" s="32" t="str">
        <f t="shared" si="487"/>
        <v/>
      </c>
      <c r="EQ325" s="254" t="str">
        <f t="shared" si="448"/>
        <v/>
      </c>
      <c r="ER325" s="243"/>
      <c r="ES325" s="243"/>
      <c r="ET325" s="32" t="str">
        <f t="shared" si="449"/>
        <v/>
      </c>
      <c r="EU325" s="243" t="str">
        <f t="shared" si="450"/>
        <v/>
      </c>
      <c r="EV325" s="243" t="str">
        <f>IF($B325="","",IF(EQ325="out",-(EU325*$I325*(2*ABS(ET325)/Air!$D$14)^0.5),(EU325*$I325*(2*ABS(ET325)/Air!$C$14)^0.5)))</f>
        <v/>
      </c>
      <c r="EW325" s="32" t="str">
        <f t="shared" si="451"/>
        <v/>
      </c>
      <c r="EX325" s="259" t="str">
        <f t="shared" si="488"/>
        <v/>
      </c>
    </row>
    <row r="326" spans="1:154" customFormat="1" x14ac:dyDescent="0.2">
      <c r="A326" s="61"/>
      <c r="B326" s="247"/>
      <c r="C326" s="247"/>
      <c r="D326" s="247"/>
      <c r="E326" s="247"/>
      <c r="F326" s="247"/>
      <c r="G326" s="239"/>
      <c r="H326" s="239"/>
      <c r="I326" s="239"/>
      <c r="J326" s="239"/>
      <c r="K326" s="239"/>
      <c r="L326" s="62"/>
      <c r="M326" s="247"/>
      <c r="N326" s="247"/>
      <c r="O326" s="63"/>
      <c r="P326" s="92" t="str">
        <f t="shared" si="452"/>
        <v/>
      </c>
      <c r="Q326" s="93" t="str">
        <f t="shared" si="405"/>
        <v/>
      </c>
      <c r="R326" s="99" t="str">
        <f t="shared" si="453"/>
        <v/>
      </c>
      <c r="S326" s="100" t="str">
        <f t="shared" si="454"/>
        <v/>
      </c>
      <c r="T326" s="95" t="str">
        <f t="shared" si="455"/>
        <v/>
      </c>
      <c r="U326" s="231"/>
      <c r="V326" s="124" t="str">
        <f t="shared" si="456"/>
        <v/>
      </c>
      <c r="W326" s="125" t="str">
        <f t="shared" si="400"/>
        <v/>
      </c>
      <c r="X326" s="126" t="str">
        <f t="shared" si="457"/>
        <v/>
      </c>
      <c r="Y326" s="126" t="str">
        <f>IF($B326="","",VLOOKUP(X326,Depth!$A$4:$B$1004,2,1))</f>
        <v/>
      </c>
      <c r="Z326" s="127" t="str">
        <f t="shared" si="401"/>
        <v/>
      </c>
      <c r="AA326" s="128" t="str">
        <f t="shared" si="402"/>
        <v/>
      </c>
      <c r="AB326" s="129" t="str">
        <f t="shared" si="458"/>
        <v/>
      </c>
      <c r="AC326" s="129" t="str">
        <f t="shared" si="403"/>
        <v/>
      </c>
      <c r="AD326" s="31" t="str">
        <f t="shared" si="459"/>
        <v/>
      </c>
      <c r="AE326" s="128" t="str">
        <f t="shared" si="460"/>
        <v/>
      </c>
      <c r="AF326" s="130" t="str">
        <f t="shared" si="461"/>
        <v/>
      </c>
      <c r="AG326" s="122" t="str">
        <f t="shared" si="462"/>
        <v/>
      </c>
      <c r="AH326" s="131" t="str">
        <f t="shared" si="404"/>
        <v/>
      </c>
      <c r="AI326" s="132" t="str">
        <f t="shared" si="463"/>
        <v/>
      </c>
      <c r="AJ326" s="128"/>
      <c r="AK326" s="159" t="str">
        <f t="shared" si="464"/>
        <v/>
      </c>
      <c r="AL326" s="128" t="str">
        <f t="shared" si="465"/>
        <v/>
      </c>
      <c r="AM326" s="128" t="str">
        <f t="shared" si="466"/>
        <v/>
      </c>
      <c r="AN326" s="128" t="str">
        <f t="shared" si="467"/>
        <v/>
      </c>
      <c r="AO326" s="128" t="str">
        <f t="shared" si="406"/>
        <v/>
      </c>
      <c r="AP326" s="160" t="str">
        <f t="shared" si="468"/>
        <v/>
      </c>
      <c r="AQ326" s="31"/>
      <c r="AR326" s="174" t="str">
        <f>IF($B326="","",Air!$C$17*((J326-K326)/10)^Air!$C$28)</f>
        <v/>
      </c>
      <c r="AS326" s="36" t="str">
        <f>IF($B326="","",IF(E$8=B326,E$7,Air!$C$14/2*AR326^2))</f>
        <v/>
      </c>
      <c r="AT326" s="32" t="str">
        <f t="shared" si="469"/>
        <v/>
      </c>
      <c r="AU326" s="32" t="str">
        <f t="shared" si="470"/>
        <v/>
      </c>
      <c r="AV326" s="32" t="str">
        <f>IF($B326="","",Air!$I$11-AU326*Air!$C$14*Air!$I$10-AS326)</f>
        <v/>
      </c>
      <c r="AW326" s="175" t="str">
        <f t="shared" si="471"/>
        <v/>
      </c>
      <c r="AX326" s="175" t="str">
        <f>IF($B326="","",AW326*Air!$C$14*Air!$I$10)</f>
        <v/>
      </c>
      <c r="AY326" s="176" t="str">
        <f>IF($B326="","",AW326*Air!$D$14*Air!$I$10)</f>
        <v/>
      </c>
      <c r="AZ326" s="62"/>
      <c r="BA326" s="250" t="str">
        <f t="shared" si="407"/>
        <v/>
      </c>
      <c r="BB326" s="128" t="str">
        <f t="shared" si="472"/>
        <v/>
      </c>
      <c r="BC326" s="31" t="str">
        <f t="shared" si="473"/>
        <v/>
      </c>
      <c r="BD326" s="251" t="str">
        <f>IF($B326="","",$AO326*ABS(BC326)/Air!$M$8)</f>
        <v/>
      </c>
      <c r="BE326" s="31" t="str">
        <f t="shared" si="408"/>
        <v/>
      </c>
      <c r="BF326" s="251" t="str">
        <f>IF($B326="","",$AO326*ABS($AF326-BC326)/Air!$M$8)</f>
        <v/>
      </c>
      <c r="BG326" s="31" t="str">
        <f t="shared" si="409"/>
        <v/>
      </c>
      <c r="BH326" s="252" t="str">
        <f t="shared" si="410"/>
        <v/>
      </c>
      <c r="BI326" s="32" t="str">
        <f>IF($B326="","",(($AF326-BC326)/ABS($AF326-BC326))*Air!$D$14*BH326/2*(($AF326-BC326)^2)*$AI326*$C326)</f>
        <v/>
      </c>
      <c r="BJ326" s="32" t="str">
        <f>IF($B326="","",(-BC326/ABS(BC326))*Air!$D$14*BE326/8*(BC326^2)*$AM326*$C326)</f>
        <v/>
      </c>
      <c r="BK326" s="32" t="str">
        <f>IF($B326="","",$AK326*$C326*$E326*Air!$D$14*Air!$I$10)</f>
        <v/>
      </c>
      <c r="BL326" s="32" t="str">
        <f t="shared" si="474"/>
        <v/>
      </c>
      <c r="BM326" s="32" t="str">
        <f t="shared" si="411"/>
        <v/>
      </c>
      <c r="BN326" s="32" t="str">
        <f t="shared" si="475"/>
        <v/>
      </c>
      <c r="BO326" s="254" t="str">
        <f t="shared" si="412"/>
        <v/>
      </c>
      <c r="BP326" s="243"/>
      <c r="BQ326" s="243"/>
      <c r="BR326" s="32" t="str">
        <f t="shared" si="413"/>
        <v/>
      </c>
      <c r="BS326" s="243" t="str">
        <f t="shared" si="414"/>
        <v/>
      </c>
      <c r="BT326" s="243" t="str">
        <f>IF($B326="","",IF(BO326="out",-(BS326*$I326*(2*ABS(BR326)/Air!$D$14)^0.5),(BS326*$I326*(2*ABS(BR326)/Air!$C$14)^0.5)))</f>
        <v/>
      </c>
      <c r="BU326" s="32" t="str">
        <f t="shared" si="415"/>
        <v/>
      </c>
      <c r="BV326" s="217" t="str">
        <f t="shared" si="476"/>
        <v/>
      </c>
      <c r="BW326" s="31" t="str">
        <f t="shared" si="416"/>
        <v/>
      </c>
      <c r="BX326" s="251" t="str">
        <f>IF($B326="","",$AO326*ABS(BW326)/Air!$M$8)</f>
        <v/>
      </c>
      <c r="BY326" s="31" t="str">
        <f t="shared" si="417"/>
        <v/>
      </c>
      <c r="BZ326" s="251" t="str">
        <f>IF($B326="","",$AO326*ABS($AF326-BW326)/Air!$M$8)</f>
        <v/>
      </c>
      <c r="CA326" s="31" t="str">
        <f t="shared" si="418"/>
        <v/>
      </c>
      <c r="CB326" s="31" t="str">
        <f t="shared" si="419"/>
        <v/>
      </c>
      <c r="CC326" s="32" t="str">
        <f>IF($B326="","",(($AF326-BW326)/ABS($AF326-BW326))*Air!$D$14*CB326/2*(($AF326-BW326)^2)*$AI326*$C326)</f>
        <v/>
      </c>
      <c r="CD326" s="32" t="str">
        <f>IF($B326="","",(-BW326/ABS(BW326))*Air!$D$14*BY326/8*(BW326^2)*$AM326*$C326)</f>
        <v/>
      </c>
      <c r="CE326" s="32" t="str">
        <f>IF($B326="","",$AK326*$C326*$E326*Air!$D$14*Air!$I$10)</f>
        <v/>
      </c>
      <c r="CF326" s="32" t="str">
        <f t="shared" si="477"/>
        <v/>
      </c>
      <c r="CG326" s="32" t="str">
        <f t="shared" si="420"/>
        <v/>
      </c>
      <c r="CH326" s="32" t="str">
        <f t="shared" si="478"/>
        <v/>
      </c>
      <c r="CI326" s="254" t="str">
        <f t="shared" si="421"/>
        <v/>
      </c>
      <c r="CJ326" s="243"/>
      <c r="CK326" s="243"/>
      <c r="CL326" s="32" t="str">
        <f t="shared" si="422"/>
        <v/>
      </c>
      <c r="CM326" s="243" t="str">
        <f t="shared" si="423"/>
        <v/>
      </c>
      <c r="CN326" s="243" t="str">
        <f>IF($B326="","",IF(CI326="out",-(CM326*$I326*(2*ABS(CL326)/Air!$D$14)^0.5),(CM326*$I326*(2*ABS(CL326)/Air!$C$14)^0.5)))</f>
        <v/>
      </c>
      <c r="CO326" s="32" t="str">
        <f t="shared" si="424"/>
        <v/>
      </c>
      <c r="CP326" s="217" t="str">
        <f t="shared" si="479"/>
        <v/>
      </c>
      <c r="CQ326" s="31" t="str">
        <f t="shared" si="425"/>
        <v/>
      </c>
      <c r="CR326" s="251" t="str">
        <f>IF($B326="","",$AO326*ABS(CQ326)/Air!$M$8)</f>
        <v/>
      </c>
      <c r="CS326" s="31" t="str">
        <f t="shared" si="426"/>
        <v/>
      </c>
      <c r="CT326" s="251" t="str">
        <f>IF($B326="","",$AO326*ABS($AF326-CQ326)/Air!$M$8)</f>
        <v/>
      </c>
      <c r="CU326" s="31" t="str">
        <f t="shared" si="427"/>
        <v/>
      </c>
      <c r="CV326" s="31" t="str">
        <f t="shared" si="428"/>
        <v/>
      </c>
      <c r="CW326" s="32" t="str">
        <f>IF($B326="","",(($AF326-CQ326)/ABS($AF326-CQ326))*Air!$D$14*CV326/2*(($AF326-CQ326)^2)*$AI326*$C326)</f>
        <v/>
      </c>
      <c r="CX326" s="32" t="str">
        <f>IF($B326="","",(-CQ326/ABS(CQ326))*Air!$D$14*CS326/8*(CQ326^2)*$AM326*$C326)</f>
        <v/>
      </c>
      <c r="CY326" s="32" t="str">
        <f>IF($B326="","",$AK326*$C326*$E326*Air!$D$14*Air!$I$10)</f>
        <v/>
      </c>
      <c r="CZ326" s="32" t="str">
        <f t="shared" si="480"/>
        <v/>
      </c>
      <c r="DA326" s="32" t="str">
        <f t="shared" si="429"/>
        <v/>
      </c>
      <c r="DB326" s="32" t="str">
        <f t="shared" si="481"/>
        <v/>
      </c>
      <c r="DC326" s="254" t="str">
        <f t="shared" si="430"/>
        <v/>
      </c>
      <c r="DD326" s="243"/>
      <c r="DE326" s="243"/>
      <c r="DF326" s="32" t="str">
        <f t="shared" si="431"/>
        <v/>
      </c>
      <c r="DG326" s="243" t="str">
        <f t="shared" si="432"/>
        <v/>
      </c>
      <c r="DH326" s="243" t="str">
        <f>IF($B326="","",IF(DC326="out",-(DG326*$I326*(2*ABS(DF326)/Air!$D$14)^0.5),(DG326*$I326*(2*ABS(DF326)/Air!$C$14)^0.5)))</f>
        <v/>
      </c>
      <c r="DI326" s="32" t="str">
        <f t="shared" si="433"/>
        <v/>
      </c>
      <c r="DJ326" s="217" t="str">
        <f t="shared" si="482"/>
        <v/>
      </c>
      <c r="DK326" s="31" t="str">
        <f t="shared" si="434"/>
        <v/>
      </c>
      <c r="DL326" s="251" t="str">
        <f>IF($B326="","",$AO326*ABS(DK326)/Air!$M$8)</f>
        <v/>
      </c>
      <c r="DM326" s="31" t="str">
        <f t="shared" si="435"/>
        <v/>
      </c>
      <c r="DN326" s="251" t="str">
        <f>IF($B326="","",$AO326*ABS($AF326-DK326)/Air!$M$8)</f>
        <v/>
      </c>
      <c r="DO326" s="31" t="str">
        <f t="shared" si="436"/>
        <v/>
      </c>
      <c r="DP326" s="31" t="str">
        <f t="shared" si="437"/>
        <v/>
      </c>
      <c r="DQ326" s="32" t="str">
        <f>IF($B326="","",(($AF326-DK326)/ABS($AF326-DK326))*Air!$D$14*DP326/2*(($AF326-DK326)^2)*$AI326*$C326)</f>
        <v/>
      </c>
      <c r="DR326" s="32" t="str">
        <f>IF($B326="","",(-DK326/ABS(DK326))*Air!$D$14*DM326/8*(DK326^2)*$AM326*$C326)</f>
        <v/>
      </c>
      <c r="DS326" s="32" t="str">
        <f>IF($B326="","",$AK326*$C326*$E326*Air!$D$14*Air!$I$10)</f>
        <v/>
      </c>
      <c r="DT326" s="32" t="str">
        <f t="shared" si="483"/>
        <v/>
      </c>
      <c r="DU326" s="32" t="str">
        <f t="shared" si="438"/>
        <v/>
      </c>
      <c r="DV326" s="32" t="str">
        <f t="shared" si="484"/>
        <v/>
      </c>
      <c r="DW326" s="254" t="str">
        <f t="shared" si="439"/>
        <v/>
      </c>
      <c r="DX326" s="243"/>
      <c r="DY326" s="243"/>
      <c r="DZ326" s="32" t="str">
        <f t="shared" si="440"/>
        <v/>
      </c>
      <c r="EA326" s="243" t="str">
        <f t="shared" si="441"/>
        <v/>
      </c>
      <c r="EB326" s="243" t="str">
        <f>IF($B326="","",IF(DW326="out",-(EA326*$I326*(2*ABS(DZ326)/Air!$D$14)^0.5),(EA326*$I326*(2*ABS(DZ326)/Air!$C$14)^0.5)))</f>
        <v/>
      </c>
      <c r="EC326" s="32" t="str">
        <f t="shared" si="442"/>
        <v/>
      </c>
      <c r="ED326" s="217" t="str">
        <f t="shared" si="485"/>
        <v/>
      </c>
      <c r="EE326" s="31" t="str">
        <f t="shared" si="443"/>
        <v/>
      </c>
      <c r="EF326" s="251" t="str">
        <f>IF($B326="","",$AO326*ABS(EE326)/Air!$M$8)</f>
        <v/>
      </c>
      <c r="EG326" s="31" t="str">
        <f t="shared" si="444"/>
        <v/>
      </c>
      <c r="EH326" s="251" t="str">
        <f>IF($B326="","",$AO326*ABS($AF326-EE326)/Air!$M$8)</f>
        <v/>
      </c>
      <c r="EI326" s="31" t="str">
        <f t="shared" si="445"/>
        <v/>
      </c>
      <c r="EJ326" s="31" t="str">
        <f t="shared" si="446"/>
        <v/>
      </c>
      <c r="EK326" s="32" t="str">
        <f>IF($B326="","",(($AF326-EE326)/ABS($AF326-EE326))*Air!$D$14*EJ326/2*(($AF326-EE326)^2)*$AI326*$C326)</f>
        <v/>
      </c>
      <c r="EL326" s="32" t="str">
        <f>IF($B326="","",(-EE326/ABS(EE326))*Air!$D$14*EG326/8*(EE326^2)*$AM326*$C326)</f>
        <v/>
      </c>
      <c r="EM326" s="32" t="str">
        <f>IF($B326="","",$AK326*$C326*$E326*Air!$D$14*Air!$I$10)</f>
        <v/>
      </c>
      <c r="EN326" s="32" t="str">
        <f t="shared" si="486"/>
        <v/>
      </c>
      <c r="EO326" s="32" t="str">
        <f t="shared" si="447"/>
        <v/>
      </c>
      <c r="EP326" s="32" t="str">
        <f t="shared" si="487"/>
        <v/>
      </c>
      <c r="EQ326" s="254" t="str">
        <f t="shared" si="448"/>
        <v/>
      </c>
      <c r="ER326" s="243"/>
      <c r="ES326" s="243"/>
      <c r="ET326" s="32" t="str">
        <f t="shared" si="449"/>
        <v/>
      </c>
      <c r="EU326" s="243" t="str">
        <f t="shared" si="450"/>
        <v/>
      </c>
      <c r="EV326" s="243" t="str">
        <f>IF($B326="","",IF(EQ326="out",-(EU326*$I326*(2*ABS(ET326)/Air!$D$14)^0.5),(EU326*$I326*(2*ABS(ET326)/Air!$C$14)^0.5)))</f>
        <v/>
      </c>
      <c r="EW326" s="32" t="str">
        <f t="shared" si="451"/>
        <v/>
      </c>
      <c r="EX326" s="259" t="str">
        <f t="shared" si="488"/>
        <v/>
      </c>
    </row>
    <row r="327" spans="1:154" customFormat="1" x14ac:dyDescent="0.2">
      <c r="A327" s="61"/>
      <c r="B327" s="247"/>
      <c r="C327" s="247"/>
      <c r="D327" s="247"/>
      <c r="E327" s="247"/>
      <c r="F327" s="247"/>
      <c r="G327" s="239"/>
      <c r="H327" s="239"/>
      <c r="I327" s="239"/>
      <c r="J327" s="239"/>
      <c r="K327" s="239"/>
      <c r="L327" s="62"/>
      <c r="M327" s="247"/>
      <c r="N327" s="247"/>
      <c r="O327" s="63"/>
      <c r="P327" s="92" t="str">
        <f t="shared" si="452"/>
        <v/>
      </c>
      <c r="Q327" s="93" t="str">
        <f t="shared" si="405"/>
        <v/>
      </c>
      <c r="R327" s="99" t="str">
        <f t="shared" si="453"/>
        <v/>
      </c>
      <c r="S327" s="100" t="str">
        <f t="shared" si="454"/>
        <v/>
      </c>
      <c r="T327" s="95" t="str">
        <f t="shared" si="455"/>
        <v/>
      </c>
      <c r="U327" s="231"/>
      <c r="V327" s="124" t="str">
        <f t="shared" si="456"/>
        <v/>
      </c>
      <c r="W327" s="125" t="str">
        <f t="shared" si="400"/>
        <v/>
      </c>
      <c r="X327" s="126" t="str">
        <f t="shared" si="457"/>
        <v/>
      </c>
      <c r="Y327" s="126" t="str">
        <f>IF($B327="","",VLOOKUP(X327,Depth!$A$4:$B$1004,2,1))</f>
        <v/>
      </c>
      <c r="Z327" s="127" t="str">
        <f t="shared" si="401"/>
        <v/>
      </c>
      <c r="AA327" s="128" t="str">
        <f t="shared" si="402"/>
        <v/>
      </c>
      <c r="AB327" s="129" t="str">
        <f t="shared" si="458"/>
        <v/>
      </c>
      <c r="AC327" s="129" t="str">
        <f t="shared" si="403"/>
        <v/>
      </c>
      <c r="AD327" s="31" t="str">
        <f t="shared" si="459"/>
        <v/>
      </c>
      <c r="AE327" s="128" t="str">
        <f t="shared" si="460"/>
        <v/>
      </c>
      <c r="AF327" s="130" t="str">
        <f t="shared" si="461"/>
        <v/>
      </c>
      <c r="AG327" s="122" t="str">
        <f t="shared" si="462"/>
        <v/>
      </c>
      <c r="AH327" s="131" t="str">
        <f t="shared" si="404"/>
        <v/>
      </c>
      <c r="AI327" s="132" t="str">
        <f t="shared" si="463"/>
        <v/>
      </c>
      <c r="AJ327" s="128"/>
      <c r="AK327" s="159" t="str">
        <f t="shared" si="464"/>
        <v/>
      </c>
      <c r="AL327" s="128" t="str">
        <f t="shared" si="465"/>
        <v/>
      </c>
      <c r="AM327" s="128" t="str">
        <f t="shared" si="466"/>
        <v/>
      </c>
      <c r="AN327" s="128" t="str">
        <f t="shared" si="467"/>
        <v/>
      </c>
      <c r="AO327" s="128" t="str">
        <f t="shared" si="406"/>
        <v/>
      </c>
      <c r="AP327" s="160" t="str">
        <f t="shared" si="468"/>
        <v/>
      </c>
      <c r="AQ327" s="31"/>
      <c r="AR327" s="174" t="str">
        <f>IF($B327="","",Air!$C$17*((J327-K327)/10)^Air!$C$28)</f>
        <v/>
      </c>
      <c r="AS327" s="36" t="str">
        <f>IF($B327="","",IF(E$8=B327,E$7,Air!$C$14/2*AR327^2))</f>
        <v/>
      </c>
      <c r="AT327" s="32" t="str">
        <f t="shared" si="469"/>
        <v/>
      </c>
      <c r="AU327" s="32" t="str">
        <f t="shared" si="470"/>
        <v/>
      </c>
      <c r="AV327" s="32" t="str">
        <f>IF($B327="","",Air!$I$11-AU327*Air!$C$14*Air!$I$10-AS327)</f>
        <v/>
      </c>
      <c r="AW327" s="175" t="str">
        <f t="shared" si="471"/>
        <v/>
      </c>
      <c r="AX327" s="175" t="str">
        <f>IF($B327="","",AW327*Air!$C$14*Air!$I$10)</f>
        <v/>
      </c>
      <c r="AY327" s="176" t="str">
        <f>IF($B327="","",AW327*Air!$D$14*Air!$I$10)</f>
        <v/>
      </c>
      <c r="AZ327" s="62"/>
      <c r="BA327" s="250" t="str">
        <f t="shared" si="407"/>
        <v/>
      </c>
      <c r="BB327" s="128" t="str">
        <f t="shared" si="472"/>
        <v/>
      </c>
      <c r="BC327" s="31" t="str">
        <f t="shared" si="473"/>
        <v/>
      </c>
      <c r="BD327" s="251" t="str">
        <f>IF($B327="","",$AO327*ABS(BC327)/Air!$M$8)</f>
        <v/>
      </c>
      <c r="BE327" s="31" t="str">
        <f t="shared" si="408"/>
        <v/>
      </c>
      <c r="BF327" s="251" t="str">
        <f>IF($B327="","",$AO327*ABS($AF327-BC327)/Air!$M$8)</f>
        <v/>
      </c>
      <c r="BG327" s="31" t="str">
        <f t="shared" si="409"/>
        <v/>
      </c>
      <c r="BH327" s="252" t="str">
        <f t="shared" si="410"/>
        <v/>
      </c>
      <c r="BI327" s="32" t="str">
        <f>IF($B327="","",(($AF327-BC327)/ABS($AF327-BC327))*Air!$D$14*BH327/2*(($AF327-BC327)^2)*$AI327*$C327)</f>
        <v/>
      </c>
      <c r="BJ327" s="32" t="str">
        <f>IF($B327="","",(-BC327/ABS(BC327))*Air!$D$14*BE327/8*(BC327^2)*$AM327*$C327)</f>
        <v/>
      </c>
      <c r="BK327" s="32" t="str">
        <f>IF($B327="","",$AK327*$C327*$E327*Air!$D$14*Air!$I$10)</f>
        <v/>
      </c>
      <c r="BL327" s="32" t="str">
        <f t="shared" si="474"/>
        <v/>
      </c>
      <c r="BM327" s="32" t="str">
        <f t="shared" si="411"/>
        <v/>
      </c>
      <c r="BN327" s="32" t="str">
        <f t="shared" si="475"/>
        <v/>
      </c>
      <c r="BO327" s="254" t="str">
        <f t="shared" si="412"/>
        <v/>
      </c>
      <c r="BP327" s="243"/>
      <c r="BQ327" s="243"/>
      <c r="BR327" s="32" t="str">
        <f t="shared" si="413"/>
        <v/>
      </c>
      <c r="BS327" s="243" t="str">
        <f t="shared" si="414"/>
        <v/>
      </c>
      <c r="BT327" s="243" t="str">
        <f>IF($B327="","",IF(BO327="out",-(BS327*$I327*(2*ABS(BR327)/Air!$D$14)^0.5),(BS327*$I327*(2*ABS(BR327)/Air!$C$14)^0.5)))</f>
        <v/>
      </c>
      <c r="BU327" s="32" t="str">
        <f t="shared" si="415"/>
        <v/>
      </c>
      <c r="BV327" s="217" t="str">
        <f t="shared" si="476"/>
        <v/>
      </c>
      <c r="BW327" s="31" t="str">
        <f t="shared" si="416"/>
        <v/>
      </c>
      <c r="BX327" s="251" t="str">
        <f>IF($B327="","",$AO327*ABS(BW327)/Air!$M$8)</f>
        <v/>
      </c>
      <c r="BY327" s="31" t="str">
        <f t="shared" si="417"/>
        <v/>
      </c>
      <c r="BZ327" s="251" t="str">
        <f>IF($B327="","",$AO327*ABS($AF327-BW327)/Air!$M$8)</f>
        <v/>
      </c>
      <c r="CA327" s="31" t="str">
        <f t="shared" si="418"/>
        <v/>
      </c>
      <c r="CB327" s="31" t="str">
        <f t="shared" si="419"/>
        <v/>
      </c>
      <c r="CC327" s="32" t="str">
        <f>IF($B327="","",(($AF327-BW327)/ABS($AF327-BW327))*Air!$D$14*CB327/2*(($AF327-BW327)^2)*$AI327*$C327)</f>
        <v/>
      </c>
      <c r="CD327" s="32" t="str">
        <f>IF($B327="","",(-BW327/ABS(BW327))*Air!$D$14*BY327/8*(BW327^2)*$AM327*$C327)</f>
        <v/>
      </c>
      <c r="CE327" s="32" t="str">
        <f>IF($B327="","",$AK327*$C327*$E327*Air!$D$14*Air!$I$10)</f>
        <v/>
      </c>
      <c r="CF327" s="32" t="str">
        <f t="shared" si="477"/>
        <v/>
      </c>
      <c r="CG327" s="32" t="str">
        <f t="shared" si="420"/>
        <v/>
      </c>
      <c r="CH327" s="32" t="str">
        <f t="shared" si="478"/>
        <v/>
      </c>
      <c r="CI327" s="254" t="str">
        <f t="shared" si="421"/>
        <v/>
      </c>
      <c r="CJ327" s="243"/>
      <c r="CK327" s="243"/>
      <c r="CL327" s="32" t="str">
        <f t="shared" si="422"/>
        <v/>
      </c>
      <c r="CM327" s="243" t="str">
        <f t="shared" si="423"/>
        <v/>
      </c>
      <c r="CN327" s="243" t="str">
        <f>IF($B327="","",IF(CI327="out",-(CM327*$I327*(2*ABS(CL327)/Air!$D$14)^0.5),(CM327*$I327*(2*ABS(CL327)/Air!$C$14)^0.5)))</f>
        <v/>
      </c>
      <c r="CO327" s="32" t="str">
        <f t="shared" si="424"/>
        <v/>
      </c>
      <c r="CP327" s="217" t="str">
        <f t="shared" si="479"/>
        <v/>
      </c>
      <c r="CQ327" s="31" t="str">
        <f t="shared" si="425"/>
        <v/>
      </c>
      <c r="CR327" s="251" t="str">
        <f>IF($B327="","",$AO327*ABS(CQ327)/Air!$M$8)</f>
        <v/>
      </c>
      <c r="CS327" s="31" t="str">
        <f t="shared" si="426"/>
        <v/>
      </c>
      <c r="CT327" s="251" t="str">
        <f>IF($B327="","",$AO327*ABS($AF327-CQ327)/Air!$M$8)</f>
        <v/>
      </c>
      <c r="CU327" s="31" t="str">
        <f t="shared" si="427"/>
        <v/>
      </c>
      <c r="CV327" s="31" t="str">
        <f t="shared" si="428"/>
        <v/>
      </c>
      <c r="CW327" s="32" t="str">
        <f>IF($B327="","",(($AF327-CQ327)/ABS($AF327-CQ327))*Air!$D$14*CV327/2*(($AF327-CQ327)^2)*$AI327*$C327)</f>
        <v/>
      </c>
      <c r="CX327" s="32" t="str">
        <f>IF($B327="","",(-CQ327/ABS(CQ327))*Air!$D$14*CS327/8*(CQ327^2)*$AM327*$C327)</f>
        <v/>
      </c>
      <c r="CY327" s="32" t="str">
        <f>IF($B327="","",$AK327*$C327*$E327*Air!$D$14*Air!$I$10)</f>
        <v/>
      </c>
      <c r="CZ327" s="32" t="str">
        <f t="shared" si="480"/>
        <v/>
      </c>
      <c r="DA327" s="32" t="str">
        <f t="shared" si="429"/>
        <v/>
      </c>
      <c r="DB327" s="32" t="str">
        <f t="shared" si="481"/>
        <v/>
      </c>
      <c r="DC327" s="254" t="str">
        <f t="shared" si="430"/>
        <v/>
      </c>
      <c r="DD327" s="243"/>
      <c r="DE327" s="243"/>
      <c r="DF327" s="32" t="str">
        <f t="shared" si="431"/>
        <v/>
      </c>
      <c r="DG327" s="243" t="str">
        <f t="shared" si="432"/>
        <v/>
      </c>
      <c r="DH327" s="243" t="str">
        <f>IF($B327="","",IF(DC327="out",-(DG327*$I327*(2*ABS(DF327)/Air!$D$14)^0.5),(DG327*$I327*(2*ABS(DF327)/Air!$C$14)^0.5)))</f>
        <v/>
      </c>
      <c r="DI327" s="32" t="str">
        <f t="shared" si="433"/>
        <v/>
      </c>
      <c r="DJ327" s="217" t="str">
        <f t="shared" si="482"/>
        <v/>
      </c>
      <c r="DK327" s="31" t="str">
        <f t="shared" si="434"/>
        <v/>
      </c>
      <c r="DL327" s="251" t="str">
        <f>IF($B327="","",$AO327*ABS(DK327)/Air!$M$8)</f>
        <v/>
      </c>
      <c r="DM327" s="31" t="str">
        <f t="shared" si="435"/>
        <v/>
      </c>
      <c r="DN327" s="251" t="str">
        <f>IF($B327="","",$AO327*ABS($AF327-DK327)/Air!$M$8)</f>
        <v/>
      </c>
      <c r="DO327" s="31" t="str">
        <f t="shared" si="436"/>
        <v/>
      </c>
      <c r="DP327" s="31" t="str">
        <f t="shared" si="437"/>
        <v/>
      </c>
      <c r="DQ327" s="32" t="str">
        <f>IF($B327="","",(($AF327-DK327)/ABS($AF327-DK327))*Air!$D$14*DP327/2*(($AF327-DK327)^2)*$AI327*$C327)</f>
        <v/>
      </c>
      <c r="DR327" s="32" t="str">
        <f>IF($B327="","",(-DK327/ABS(DK327))*Air!$D$14*DM327/8*(DK327^2)*$AM327*$C327)</f>
        <v/>
      </c>
      <c r="DS327" s="32" t="str">
        <f>IF($B327="","",$AK327*$C327*$E327*Air!$D$14*Air!$I$10)</f>
        <v/>
      </c>
      <c r="DT327" s="32" t="str">
        <f t="shared" si="483"/>
        <v/>
      </c>
      <c r="DU327" s="32" t="str">
        <f t="shared" si="438"/>
        <v/>
      </c>
      <c r="DV327" s="32" t="str">
        <f t="shared" si="484"/>
        <v/>
      </c>
      <c r="DW327" s="254" t="str">
        <f t="shared" si="439"/>
        <v/>
      </c>
      <c r="DX327" s="243"/>
      <c r="DY327" s="243"/>
      <c r="DZ327" s="32" t="str">
        <f t="shared" si="440"/>
        <v/>
      </c>
      <c r="EA327" s="243" t="str">
        <f t="shared" si="441"/>
        <v/>
      </c>
      <c r="EB327" s="243" t="str">
        <f>IF($B327="","",IF(DW327="out",-(EA327*$I327*(2*ABS(DZ327)/Air!$D$14)^0.5),(EA327*$I327*(2*ABS(DZ327)/Air!$C$14)^0.5)))</f>
        <v/>
      </c>
      <c r="EC327" s="32" t="str">
        <f t="shared" si="442"/>
        <v/>
      </c>
      <c r="ED327" s="217" t="str">
        <f t="shared" si="485"/>
        <v/>
      </c>
      <c r="EE327" s="31" t="str">
        <f t="shared" si="443"/>
        <v/>
      </c>
      <c r="EF327" s="251" t="str">
        <f>IF($B327="","",$AO327*ABS(EE327)/Air!$M$8)</f>
        <v/>
      </c>
      <c r="EG327" s="31" t="str">
        <f t="shared" si="444"/>
        <v/>
      </c>
      <c r="EH327" s="251" t="str">
        <f>IF($B327="","",$AO327*ABS($AF327-EE327)/Air!$M$8)</f>
        <v/>
      </c>
      <c r="EI327" s="31" t="str">
        <f t="shared" si="445"/>
        <v/>
      </c>
      <c r="EJ327" s="31" t="str">
        <f t="shared" si="446"/>
        <v/>
      </c>
      <c r="EK327" s="32" t="str">
        <f>IF($B327="","",(($AF327-EE327)/ABS($AF327-EE327))*Air!$D$14*EJ327/2*(($AF327-EE327)^2)*$AI327*$C327)</f>
        <v/>
      </c>
      <c r="EL327" s="32" t="str">
        <f>IF($B327="","",(-EE327/ABS(EE327))*Air!$D$14*EG327/8*(EE327^2)*$AM327*$C327)</f>
        <v/>
      </c>
      <c r="EM327" s="32" t="str">
        <f>IF($B327="","",$AK327*$C327*$E327*Air!$D$14*Air!$I$10)</f>
        <v/>
      </c>
      <c r="EN327" s="32" t="str">
        <f t="shared" si="486"/>
        <v/>
      </c>
      <c r="EO327" s="32" t="str">
        <f t="shared" si="447"/>
        <v/>
      </c>
      <c r="EP327" s="32" t="str">
        <f t="shared" si="487"/>
        <v/>
      </c>
      <c r="EQ327" s="254" t="str">
        <f t="shared" si="448"/>
        <v/>
      </c>
      <c r="ER327" s="243"/>
      <c r="ES327" s="243"/>
      <c r="ET327" s="32" t="str">
        <f t="shared" si="449"/>
        <v/>
      </c>
      <c r="EU327" s="243" t="str">
        <f t="shared" si="450"/>
        <v/>
      </c>
      <c r="EV327" s="243" t="str">
        <f>IF($B327="","",IF(EQ327="out",-(EU327*$I327*(2*ABS(ET327)/Air!$D$14)^0.5),(EU327*$I327*(2*ABS(ET327)/Air!$C$14)^0.5)))</f>
        <v/>
      </c>
      <c r="EW327" s="32" t="str">
        <f t="shared" si="451"/>
        <v/>
      </c>
      <c r="EX327" s="259" t="str">
        <f t="shared" si="488"/>
        <v/>
      </c>
    </row>
    <row r="328" spans="1:154" customFormat="1" x14ac:dyDescent="0.2">
      <c r="A328" s="61"/>
      <c r="B328" s="247"/>
      <c r="C328" s="247"/>
      <c r="D328" s="247"/>
      <c r="E328" s="247"/>
      <c r="F328" s="247"/>
      <c r="G328" s="239"/>
      <c r="H328" s="239"/>
      <c r="I328" s="239"/>
      <c r="J328" s="239"/>
      <c r="K328" s="239"/>
      <c r="L328" s="62"/>
      <c r="M328" s="247"/>
      <c r="N328" s="247"/>
      <c r="O328" s="63"/>
      <c r="P328" s="92" t="str">
        <f t="shared" si="452"/>
        <v/>
      </c>
      <c r="Q328" s="93" t="str">
        <f t="shared" si="405"/>
        <v/>
      </c>
      <c r="R328" s="99" t="str">
        <f t="shared" si="453"/>
        <v/>
      </c>
      <c r="S328" s="100" t="str">
        <f t="shared" si="454"/>
        <v/>
      </c>
      <c r="T328" s="95" t="str">
        <f t="shared" si="455"/>
        <v/>
      </c>
      <c r="U328" s="231"/>
      <c r="V328" s="124" t="str">
        <f t="shared" si="456"/>
        <v/>
      </c>
      <c r="W328" s="125" t="str">
        <f t="shared" si="400"/>
        <v/>
      </c>
      <c r="X328" s="126" t="str">
        <f t="shared" si="457"/>
        <v/>
      </c>
      <c r="Y328" s="126" t="str">
        <f>IF($B328="","",VLOOKUP(X328,Depth!$A$4:$B$1004,2,1))</f>
        <v/>
      </c>
      <c r="Z328" s="127" t="str">
        <f t="shared" si="401"/>
        <v/>
      </c>
      <c r="AA328" s="128" t="str">
        <f t="shared" si="402"/>
        <v/>
      </c>
      <c r="AB328" s="129" t="str">
        <f t="shared" si="458"/>
        <v/>
      </c>
      <c r="AC328" s="129" t="str">
        <f t="shared" si="403"/>
        <v/>
      </c>
      <c r="AD328" s="31" t="str">
        <f t="shared" si="459"/>
        <v/>
      </c>
      <c r="AE328" s="128" t="str">
        <f t="shared" si="460"/>
        <v/>
      </c>
      <c r="AF328" s="130" t="str">
        <f t="shared" si="461"/>
        <v/>
      </c>
      <c r="AG328" s="122" t="str">
        <f t="shared" si="462"/>
        <v/>
      </c>
      <c r="AH328" s="131" t="str">
        <f t="shared" si="404"/>
        <v/>
      </c>
      <c r="AI328" s="132" t="str">
        <f t="shared" si="463"/>
        <v/>
      </c>
      <c r="AJ328" s="128"/>
      <c r="AK328" s="159" t="str">
        <f t="shared" si="464"/>
        <v/>
      </c>
      <c r="AL328" s="128" t="str">
        <f t="shared" si="465"/>
        <v/>
      </c>
      <c r="AM328" s="128" t="str">
        <f t="shared" si="466"/>
        <v/>
      </c>
      <c r="AN328" s="128" t="str">
        <f t="shared" si="467"/>
        <v/>
      </c>
      <c r="AO328" s="128" t="str">
        <f t="shared" si="406"/>
        <v/>
      </c>
      <c r="AP328" s="160" t="str">
        <f t="shared" si="468"/>
        <v/>
      </c>
      <c r="AQ328" s="31"/>
      <c r="AR328" s="174" t="str">
        <f>IF($B328="","",Air!$C$17*((J328-K328)/10)^Air!$C$28)</f>
        <v/>
      </c>
      <c r="AS328" s="36" t="str">
        <f>IF($B328="","",IF(E$8=B328,E$7,Air!$C$14/2*AR328^2))</f>
        <v/>
      </c>
      <c r="AT328" s="32" t="str">
        <f t="shared" si="469"/>
        <v/>
      </c>
      <c r="AU328" s="32" t="str">
        <f t="shared" si="470"/>
        <v/>
      </c>
      <c r="AV328" s="32" t="str">
        <f>IF($B328="","",Air!$I$11-AU328*Air!$C$14*Air!$I$10-AS328)</f>
        <v/>
      </c>
      <c r="AW328" s="175" t="str">
        <f t="shared" si="471"/>
        <v/>
      </c>
      <c r="AX328" s="175" t="str">
        <f>IF($B328="","",AW328*Air!$C$14*Air!$I$10)</f>
        <v/>
      </c>
      <c r="AY328" s="176" t="str">
        <f>IF($B328="","",AW328*Air!$D$14*Air!$I$10)</f>
        <v/>
      </c>
      <c r="AZ328" s="62"/>
      <c r="BA328" s="250" t="str">
        <f t="shared" si="407"/>
        <v/>
      </c>
      <c r="BB328" s="128" t="str">
        <f t="shared" si="472"/>
        <v/>
      </c>
      <c r="BC328" s="31" t="str">
        <f t="shared" si="473"/>
        <v/>
      </c>
      <c r="BD328" s="251" t="str">
        <f>IF($B328="","",$AO328*ABS(BC328)/Air!$M$8)</f>
        <v/>
      </c>
      <c r="BE328" s="31" t="str">
        <f t="shared" si="408"/>
        <v/>
      </c>
      <c r="BF328" s="251" t="str">
        <f>IF($B328="","",$AO328*ABS($AF328-BC328)/Air!$M$8)</f>
        <v/>
      </c>
      <c r="BG328" s="31" t="str">
        <f t="shared" si="409"/>
        <v/>
      </c>
      <c r="BH328" s="252" t="str">
        <f t="shared" si="410"/>
        <v/>
      </c>
      <c r="BI328" s="32" t="str">
        <f>IF($B328="","",(($AF328-BC328)/ABS($AF328-BC328))*Air!$D$14*BH328/2*(($AF328-BC328)^2)*$AI328*$C328)</f>
        <v/>
      </c>
      <c r="BJ328" s="32" t="str">
        <f>IF($B328="","",(-BC328/ABS(BC328))*Air!$D$14*BE328/8*(BC328^2)*$AM328*$C328)</f>
        <v/>
      </c>
      <c r="BK328" s="32" t="str">
        <f>IF($B328="","",$AK328*$C328*$E328*Air!$D$14*Air!$I$10)</f>
        <v/>
      </c>
      <c r="BL328" s="32" t="str">
        <f t="shared" si="474"/>
        <v/>
      </c>
      <c r="BM328" s="32" t="str">
        <f t="shared" si="411"/>
        <v/>
      </c>
      <c r="BN328" s="32" t="str">
        <f t="shared" si="475"/>
        <v/>
      </c>
      <c r="BO328" s="254" t="str">
        <f t="shared" si="412"/>
        <v/>
      </c>
      <c r="BP328" s="243"/>
      <c r="BQ328" s="243"/>
      <c r="BR328" s="32" t="str">
        <f t="shared" si="413"/>
        <v/>
      </c>
      <c r="BS328" s="243" t="str">
        <f t="shared" si="414"/>
        <v/>
      </c>
      <c r="BT328" s="243" t="str">
        <f>IF($B328="","",IF(BO328="out",-(BS328*$I328*(2*ABS(BR328)/Air!$D$14)^0.5),(BS328*$I328*(2*ABS(BR328)/Air!$C$14)^0.5)))</f>
        <v/>
      </c>
      <c r="BU328" s="32" t="str">
        <f t="shared" si="415"/>
        <v/>
      </c>
      <c r="BV328" s="217" t="str">
        <f t="shared" si="476"/>
        <v/>
      </c>
      <c r="BW328" s="31" t="str">
        <f t="shared" si="416"/>
        <v/>
      </c>
      <c r="BX328" s="251" t="str">
        <f>IF($B328="","",$AO328*ABS(BW328)/Air!$M$8)</f>
        <v/>
      </c>
      <c r="BY328" s="31" t="str">
        <f t="shared" si="417"/>
        <v/>
      </c>
      <c r="BZ328" s="251" t="str">
        <f>IF($B328="","",$AO328*ABS($AF328-BW328)/Air!$M$8)</f>
        <v/>
      </c>
      <c r="CA328" s="31" t="str">
        <f t="shared" si="418"/>
        <v/>
      </c>
      <c r="CB328" s="31" t="str">
        <f t="shared" si="419"/>
        <v/>
      </c>
      <c r="CC328" s="32" t="str">
        <f>IF($B328="","",(($AF328-BW328)/ABS($AF328-BW328))*Air!$D$14*CB328/2*(($AF328-BW328)^2)*$AI328*$C328)</f>
        <v/>
      </c>
      <c r="CD328" s="32" t="str">
        <f>IF($B328="","",(-BW328/ABS(BW328))*Air!$D$14*BY328/8*(BW328^2)*$AM328*$C328)</f>
        <v/>
      </c>
      <c r="CE328" s="32" t="str">
        <f>IF($B328="","",$AK328*$C328*$E328*Air!$D$14*Air!$I$10)</f>
        <v/>
      </c>
      <c r="CF328" s="32" t="str">
        <f t="shared" si="477"/>
        <v/>
      </c>
      <c r="CG328" s="32" t="str">
        <f t="shared" si="420"/>
        <v/>
      </c>
      <c r="CH328" s="32" t="str">
        <f t="shared" si="478"/>
        <v/>
      </c>
      <c r="CI328" s="254" t="str">
        <f t="shared" si="421"/>
        <v/>
      </c>
      <c r="CJ328" s="243"/>
      <c r="CK328" s="243"/>
      <c r="CL328" s="32" t="str">
        <f t="shared" si="422"/>
        <v/>
      </c>
      <c r="CM328" s="243" t="str">
        <f t="shared" si="423"/>
        <v/>
      </c>
      <c r="CN328" s="243" t="str">
        <f>IF($B328="","",IF(CI328="out",-(CM328*$I328*(2*ABS(CL328)/Air!$D$14)^0.5),(CM328*$I328*(2*ABS(CL328)/Air!$C$14)^0.5)))</f>
        <v/>
      </c>
      <c r="CO328" s="32" t="str">
        <f t="shared" si="424"/>
        <v/>
      </c>
      <c r="CP328" s="217" t="str">
        <f t="shared" si="479"/>
        <v/>
      </c>
      <c r="CQ328" s="31" t="str">
        <f t="shared" si="425"/>
        <v/>
      </c>
      <c r="CR328" s="251" t="str">
        <f>IF($B328="","",$AO328*ABS(CQ328)/Air!$M$8)</f>
        <v/>
      </c>
      <c r="CS328" s="31" t="str">
        <f t="shared" si="426"/>
        <v/>
      </c>
      <c r="CT328" s="251" t="str">
        <f>IF($B328="","",$AO328*ABS($AF328-CQ328)/Air!$M$8)</f>
        <v/>
      </c>
      <c r="CU328" s="31" t="str">
        <f t="shared" si="427"/>
        <v/>
      </c>
      <c r="CV328" s="31" t="str">
        <f t="shared" si="428"/>
        <v/>
      </c>
      <c r="CW328" s="32" t="str">
        <f>IF($B328="","",(($AF328-CQ328)/ABS($AF328-CQ328))*Air!$D$14*CV328/2*(($AF328-CQ328)^2)*$AI328*$C328)</f>
        <v/>
      </c>
      <c r="CX328" s="32" t="str">
        <f>IF($B328="","",(-CQ328/ABS(CQ328))*Air!$D$14*CS328/8*(CQ328^2)*$AM328*$C328)</f>
        <v/>
      </c>
      <c r="CY328" s="32" t="str">
        <f>IF($B328="","",$AK328*$C328*$E328*Air!$D$14*Air!$I$10)</f>
        <v/>
      </c>
      <c r="CZ328" s="32" t="str">
        <f t="shared" si="480"/>
        <v/>
      </c>
      <c r="DA328" s="32" t="str">
        <f t="shared" si="429"/>
        <v/>
      </c>
      <c r="DB328" s="32" t="str">
        <f t="shared" si="481"/>
        <v/>
      </c>
      <c r="DC328" s="254" t="str">
        <f t="shared" si="430"/>
        <v/>
      </c>
      <c r="DD328" s="243"/>
      <c r="DE328" s="243"/>
      <c r="DF328" s="32" t="str">
        <f t="shared" si="431"/>
        <v/>
      </c>
      <c r="DG328" s="243" t="str">
        <f t="shared" si="432"/>
        <v/>
      </c>
      <c r="DH328" s="243" t="str">
        <f>IF($B328="","",IF(DC328="out",-(DG328*$I328*(2*ABS(DF328)/Air!$D$14)^0.5),(DG328*$I328*(2*ABS(DF328)/Air!$C$14)^0.5)))</f>
        <v/>
      </c>
      <c r="DI328" s="32" t="str">
        <f t="shared" si="433"/>
        <v/>
      </c>
      <c r="DJ328" s="217" t="str">
        <f t="shared" si="482"/>
        <v/>
      </c>
      <c r="DK328" s="31" t="str">
        <f t="shared" si="434"/>
        <v/>
      </c>
      <c r="DL328" s="251" t="str">
        <f>IF($B328="","",$AO328*ABS(DK328)/Air!$M$8)</f>
        <v/>
      </c>
      <c r="DM328" s="31" t="str">
        <f t="shared" si="435"/>
        <v/>
      </c>
      <c r="DN328" s="251" t="str">
        <f>IF($B328="","",$AO328*ABS($AF328-DK328)/Air!$M$8)</f>
        <v/>
      </c>
      <c r="DO328" s="31" t="str">
        <f t="shared" si="436"/>
        <v/>
      </c>
      <c r="DP328" s="31" t="str">
        <f t="shared" si="437"/>
        <v/>
      </c>
      <c r="DQ328" s="32" t="str">
        <f>IF($B328="","",(($AF328-DK328)/ABS($AF328-DK328))*Air!$D$14*DP328/2*(($AF328-DK328)^2)*$AI328*$C328)</f>
        <v/>
      </c>
      <c r="DR328" s="32" t="str">
        <f>IF($B328="","",(-DK328/ABS(DK328))*Air!$D$14*DM328/8*(DK328^2)*$AM328*$C328)</f>
        <v/>
      </c>
      <c r="DS328" s="32" t="str">
        <f>IF($B328="","",$AK328*$C328*$E328*Air!$D$14*Air!$I$10)</f>
        <v/>
      </c>
      <c r="DT328" s="32" t="str">
        <f t="shared" si="483"/>
        <v/>
      </c>
      <c r="DU328" s="32" t="str">
        <f t="shared" si="438"/>
        <v/>
      </c>
      <c r="DV328" s="32" t="str">
        <f t="shared" si="484"/>
        <v/>
      </c>
      <c r="DW328" s="254" t="str">
        <f t="shared" si="439"/>
        <v/>
      </c>
      <c r="DX328" s="243"/>
      <c r="DY328" s="243"/>
      <c r="DZ328" s="32" t="str">
        <f t="shared" si="440"/>
        <v/>
      </c>
      <c r="EA328" s="243" t="str">
        <f t="shared" si="441"/>
        <v/>
      </c>
      <c r="EB328" s="243" t="str">
        <f>IF($B328="","",IF(DW328="out",-(EA328*$I328*(2*ABS(DZ328)/Air!$D$14)^0.5),(EA328*$I328*(2*ABS(DZ328)/Air!$C$14)^0.5)))</f>
        <v/>
      </c>
      <c r="EC328" s="32" t="str">
        <f t="shared" si="442"/>
        <v/>
      </c>
      <c r="ED328" s="217" t="str">
        <f t="shared" si="485"/>
        <v/>
      </c>
      <c r="EE328" s="31" t="str">
        <f t="shared" si="443"/>
        <v/>
      </c>
      <c r="EF328" s="251" t="str">
        <f>IF($B328="","",$AO328*ABS(EE328)/Air!$M$8)</f>
        <v/>
      </c>
      <c r="EG328" s="31" t="str">
        <f t="shared" si="444"/>
        <v/>
      </c>
      <c r="EH328" s="251" t="str">
        <f>IF($B328="","",$AO328*ABS($AF328-EE328)/Air!$M$8)</f>
        <v/>
      </c>
      <c r="EI328" s="31" t="str">
        <f t="shared" si="445"/>
        <v/>
      </c>
      <c r="EJ328" s="31" t="str">
        <f t="shared" si="446"/>
        <v/>
      </c>
      <c r="EK328" s="32" t="str">
        <f>IF($B328="","",(($AF328-EE328)/ABS($AF328-EE328))*Air!$D$14*EJ328/2*(($AF328-EE328)^2)*$AI328*$C328)</f>
        <v/>
      </c>
      <c r="EL328" s="32" t="str">
        <f>IF($B328="","",(-EE328/ABS(EE328))*Air!$D$14*EG328/8*(EE328^2)*$AM328*$C328)</f>
        <v/>
      </c>
      <c r="EM328" s="32" t="str">
        <f>IF($B328="","",$AK328*$C328*$E328*Air!$D$14*Air!$I$10)</f>
        <v/>
      </c>
      <c r="EN328" s="32" t="str">
        <f t="shared" si="486"/>
        <v/>
      </c>
      <c r="EO328" s="32" t="str">
        <f t="shared" si="447"/>
        <v/>
      </c>
      <c r="EP328" s="32" t="str">
        <f t="shared" si="487"/>
        <v/>
      </c>
      <c r="EQ328" s="254" t="str">
        <f t="shared" si="448"/>
        <v/>
      </c>
      <c r="ER328" s="243"/>
      <c r="ES328" s="243"/>
      <c r="ET328" s="32" t="str">
        <f t="shared" si="449"/>
        <v/>
      </c>
      <c r="EU328" s="243" t="str">
        <f t="shared" si="450"/>
        <v/>
      </c>
      <c r="EV328" s="243" t="str">
        <f>IF($B328="","",IF(EQ328="out",-(EU328*$I328*(2*ABS(ET328)/Air!$D$14)^0.5),(EU328*$I328*(2*ABS(ET328)/Air!$C$14)^0.5)))</f>
        <v/>
      </c>
      <c r="EW328" s="32" t="str">
        <f t="shared" si="451"/>
        <v/>
      </c>
      <c r="EX328" s="259" t="str">
        <f t="shared" si="488"/>
        <v/>
      </c>
    </row>
    <row r="329" spans="1:154" customFormat="1" x14ac:dyDescent="0.2">
      <c r="A329" s="61"/>
      <c r="B329" s="247"/>
      <c r="C329" s="247"/>
      <c r="D329" s="247"/>
      <c r="E329" s="247"/>
      <c r="F329" s="247"/>
      <c r="G329" s="239"/>
      <c r="H329" s="239"/>
      <c r="I329" s="239"/>
      <c r="J329" s="239"/>
      <c r="K329" s="239"/>
      <c r="L329" s="62"/>
      <c r="M329" s="247"/>
      <c r="N329" s="247"/>
      <c r="O329" s="63"/>
      <c r="P329" s="92" t="str">
        <f t="shared" si="452"/>
        <v/>
      </c>
      <c r="Q329" s="93" t="str">
        <f t="shared" si="405"/>
        <v/>
      </c>
      <c r="R329" s="99" t="str">
        <f t="shared" si="453"/>
        <v/>
      </c>
      <c r="S329" s="100" t="str">
        <f t="shared" si="454"/>
        <v/>
      </c>
      <c r="T329" s="95" t="str">
        <f t="shared" si="455"/>
        <v/>
      </c>
      <c r="U329" s="231"/>
      <c r="V329" s="124" t="str">
        <f t="shared" si="456"/>
        <v/>
      </c>
      <c r="W329" s="125" t="str">
        <f t="shared" si="400"/>
        <v/>
      </c>
      <c r="X329" s="126" t="str">
        <f t="shared" si="457"/>
        <v/>
      </c>
      <c r="Y329" s="126" t="str">
        <f>IF($B329="","",VLOOKUP(X329,Depth!$A$4:$B$1004,2,1))</f>
        <v/>
      </c>
      <c r="Z329" s="127" t="str">
        <f t="shared" si="401"/>
        <v/>
      </c>
      <c r="AA329" s="128" t="str">
        <f t="shared" si="402"/>
        <v/>
      </c>
      <c r="AB329" s="129" t="str">
        <f t="shared" si="458"/>
        <v/>
      </c>
      <c r="AC329" s="129" t="str">
        <f t="shared" si="403"/>
        <v/>
      </c>
      <c r="AD329" s="31" t="str">
        <f t="shared" si="459"/>
        <v/>
      </c>
      <c r="AE329" s="128" t="str">
        <f t="shared" si="460"/>
        <v/>
      </c>
      <c r="AF329" s="130" t="str">
        <f t="shared" si="461"/>
        <v/>
      </c>
      <c r="AG329" s="122" t="str">
        <f t="shared" si="462"/>
        <v/>
      </c>
      <c r="AH329" s="131" t="str">
        <f t="shared" si="404"/>
        <v/>
      </c>
      <c r="AI329" s="132" t="str">
        <f t="shared" si="463"/>
        <v/>
      </c>
      <c r="AJ329" s="128"/>
      <c r="AK329" s="159" t="str">
        <f t="shared" si="464"/>
        <v/>
      </c>
      <c r="AL329" s="128" t="str">
        <f t="shared" si="465"/>
        <v/>
      </c>
      <c r="AM329" s="128" t="str">
        <f t="shared" si="466"/>
        <v/>
      </c>
      <c r="AN329" s="128" t="str">
        <f t="shared" si="467"/>
        <v/>
      </c>
      <c r="AO329" s="128" t="str">
        <f t="shared" si="406"/>
        <v/>
      </c>
      <c r="AP329" s="160" t="str">
        <f t="shared" si="468"/>
        <v/>
      </c>
      <c r="AQ329" s="31"/>
      <c r="AR329" s="174" t="str">
        <f>IF($B329="","",Air!$C$17*((J329-K329)/10)^Air!$C$28)</f>
        <v/>
      </c>
      <c r="AS329" s="36" t="str">
        <f>IF($B329="","",IF(E$8=B329,E$7,Air!$C$14/2*AR329^2))</f>
        <v/>
      </c>
      <c r="AT329" s="32" t="str">
        <f t="shared" si="469"/>
        <v/>
      </c>
      <c r="AU329" s="32" t="str">
        <f t="shared" si="470"/>
        <v/>
      </c>
      <c r="AV329" s="32" t="str">
        <f>IF($B329="","",Air!$I$11-AU329*Air!$C$14*Air!$I$10-AS329)</f>
        <v/>
      </c>
      <c r="AW329" s="175" t="str">
        <f t="shared" si="471"/>
        <v/>
      </c>
      <c r="AX329" s="175" t="str">
        <f>IF($B329="","",AW329*Air!$C$14*Air!$I$10)</f>
        <v/>
      </c>
      <c r="AY329" s="176" t="str">
        <f>IF($B329="","",AW329*Air!$D$14*Air!$I$10)</f>
        <v/>
      </c>
      <c r="AZ329" s="62"/>
      <c r="BA329" s="250" t="str">
        <f t="shared" si="407"/>
        <v/>
      </c>
      <c r="BB329" s="128" t="str">
        <f t="shared" si="472"/>
        <v/>
      </c>
      <c r="BC329" s="31" t="str">
        <f t="shared" si="473"/>
        <v/>
      </c>
      <c r="BD329" s="251" t="str">
        <f>IF($B329="","",$AO329*ABS(BC329)/Air!$M$8)</f>
        <v/>
      </c>
      <c r="BE329" s="31" t="str">
        <f t="shared" si="408"/>
        <v/>
      </c>
      <c r="BF329" s="251" t="str">
        <f>IF($B329="","",$AO329*ABS($AF329-BC329)/Air!$M$8)</f>
        <v/>
      </c>
      <c r="BG329" s="31" t="str">
        <f t="shared" si="409"/>
        <v/>
      </c>
      <c r="BH329" s="252" t="str">
        <f t="shared" si="410"/>
        <v/>
      </c>
      <c r="BI329" s="32" t="str">
        <f>IF($B329="","",(($AF329-BC329)/ABS($AF329-BC329))*Air!$D$14*BH329/2*(($AF329-BC329)^2)*$AI329*$C329)</f>
        <v/>
      </c>
      <c r="BJ329" s="32" t="str">
        <f>IF($B329="","",(-BC329/ABS(BC329))*Air!$D$14*BE329/8*(BC329^2)*$AM329*$C329)</f>
        <v/>
      </c>
      <c r="BK329" s="32" t="str">
        <f>IF($B329="","",$AK329*$C329*$E329*Air!$D$14*Air!$I$10)</f>
        <v/>
      </c>
      <c r="BL329" s="32" t="str">
        <f t="shared" si="474"/>
        <v/>
      </c>
      <c r="BM329" s="32" t="str">
        <f t="shared" si="411"/>
        <v/>
      </c>
      <c r="BN329" s="32" t="str">
        <f t="shared" si="475"/>
        <v/>
      </c>
      <c r="BO329" s="254" t="str">
        <f t="shared" si="412"/>
        <v/>
      </c>
      <c r="BP329" s="243"/>
      <c r="BQ329" s="243"/>
      <c r="BR329" s="32" t="str">
        <f t="shared" si="413"/>
        <v/>
      </c>
      <c r="BS329" s="243" t="str">
        <f t="shared" si="414"/>
        <v/>
      </c>
      <c r="BT329" s="243" t="str">
        <f>IF($B329="","",IF(BO329="out",-(BS329*$I329*(2*ABS(BR329)/Air!$D$14)^0.5),(BS329*$I329*(2*ABS(BR329)/Air!$C$14)^0.5)))</f>
        <v/>
      </c>
      <c r="BU329" s="32" t="str">
        <f t="shared" si="415"/>
        <v/>
      </c>
      <c r="BV329" s="217" t="str">
        <f t="shared" si="476"/>
        <v/>
      </c>
      <c r="BW329" s="31" t="str">
        <f t="shared" si="416"/>
        <v/>
      </c>
      <c r="BX329" s="251" t="str">
        <f>IF($B329="","",$AO329*ABS(BW329)/Air!$M$8)</f>
        <v/>
      </c>
      <c r="BY329" s="31" t="str">
        <f t="shared" si="417"/>
        <v/>
      </c>
      <c r="BZ329" s="251" t="str">
        <f>IF($B329="","",$AO329*ABS($AF329-BW329)/Air!$M$8)</f>
        <v/>
      </c>
      <c r="CA329" s="31" t="str">
        <f t="shared" si="418"/>
        <v/>
      </c>
      <c r="CB329" s="31" t="str">
        <f t="shared" si="419"/>
        <v/>
      </c>
      <c r="CC329" s="32" t="str">
        <f>IF($B329="","",(($AF329-BW329)/ABS($AF329-BW329))*Air!$D$14*CB329/2*(($AF329-BW329)^2)*$AI329*$C329)</f>
        <v/>
      </c>
      <c r="CD329" s="32" t="str">
        <f>IF($B329="","",(-BW329/ABS(BW329))*Air!$D$14*BY329/8*(BW329^2)*$AM329*$C329)</f>
        <v/>
      </c>
      <c r="CE329" s="32" t="str">
        <f>IF($B329="","",$AK329*$C329*$E329*Air!$D$14*Air!$I$10)</f>
        <v/>
      </c>
      <c r="CF329" s="32" t="str">
        <f t="shared" si="477"/>
        <v/>
      </c>
      <c r="CG329" s="32" t="str">
        <f t="shared" si="420"/>
        <v/>
      </c>
      <c r="CH329" s="32" t="str">
        <f t="shared" si="478"/>
        <v/>
      </c>
      <c r="CI329" s="254" t="str">
        <f t="shared" si="421"/>
        <v/>
      </c>
      <c r="CJ329" s="243"/>
      <c r="CK329" s="243"/>
      <c r="CL329" s="32" t="str">
        <f t="shared" si="422"/>
        <v/>
      </c>
      <c r="CM329" s="243" t="str">
        <f t="shared" si="423"/>
        <v/>
      </c>
      <c r="CN329" s="243" t="str">
        <f>IF($B329="","",IF(CI329="out",-(CM329*$I329*(2*ABS(CL329)/Air!$D$14)^0.5),(CM329*$I329*(2*ABS(CL329)/Air!$C$14)^0.5)))</f>
        <v/>
      </c>
      <c r="CO329" s="32" t="str">
        <f t="shared" si="424"/>
        <v/>
      </c>
      <c r="CP329" s="217" t="str">
        <f t="shared" si="479"/>
        <v/>
      </c>
      <c r="CQ329" s="31" t="str">
        <f t="shared" si="425"/>
        <v/>
      </c>
      <c r="CR329" s="251" t="str">
        <f>IF($B329="","",$AO329*ABS(CQ329)/Air!$M$8)</f>
        <v/>
      </c>
      <c r="CS329" s="31" t="str">
        <f t="shared" si="426"/>
        <v/>
      </c>
      <c r="CT329" s="251" t="str">
        <f>IF($B329="","",$AO329*ABS($AF329-CQ329)/Air!$M$8)</f>
        <v/>
      </c>
      <c r="CU329" s="31" t="str">
        <f t="shared" si="427"/>
        <v/>
      </c>
      <c r="CV329" s="31" t="str">
        <f t="shared" si="428"/>
        <v/>
      </c>
      <c r="CW329" s="32" t="str">
        <f>IF($B329="","",(($AF329-CQ329)/ABS($AF329-CQ329))*Air!$D$14*CV329/2*(($AF329-CQ329)^2)*$AI329*$C329)</f>
        <v/>
      </c>
      <c r="CX329" s="32" t="str">
        <f>IF($B329="","",(-CQ329/ABS(CQ329))*Air!$D$14*CS329/8*(CQ329^2)*$AM329*$C329)</f>
        <v/>
      </c>
      <c r="CY329" s="32" t="str">
        <f>IF($B329="","",$AK329*$C329*$E329*Air!$D$14*Air!$I$10)</f>
        <v/>
      </c>
      <c r="CZ329" s="32" t="str">
        <f t="shared" si="480"/>
        <v/>
      </c>
      <c r="DA329" s="32" t="str">
        <f t="shared" si="429"/>
        <v/>
      </c>
      <c r="DB329" s="32" t="str">
        <f t="shared" si="481"/>
        <v/>
      </c>
      <c r="DC329" s="254" t="str">
        <f t="shared" si="430"/>
        <v/>
      </c>
      <c r="DD329" s="243"/>
      <c r="DE329" s="243"/>
      <c r="DF329" s="32" t="str">
        <f t="shared" si="431"/>
        <v/>
      </c>
      <c r="DG329" s="243" t="str">
        <f t="shared" si="432"/>
        <v/>
      </c>
      <c r="DH329" s="243" t="str">
        <f>IF($B329="","",IF(DC329="out",-(DG329*$I329*(2*ABS(DF329)/Air!$D$14)^0.5),(DG329*$I329*(2*ABS(DF329)/Air!$C$14)^0.5)))</f>
        <v/>
      </c>
      <c r="DI329" s="32" t="str">
        <f t="shared" si="433"/>
        <v/>
      </c>
      <c r="DJ329" s="217" t="str">
        <f t="shared" si="482"/>
        <v/>
      </c>
      <c r="DK329" s="31" t="str">
        <f t="shared" si="434"/>
        <v/>
      </c>
      <c r="DL329" s="251" t="str">
        <f>IF($B329="","",$AO329*ABS(DK329)/Air!$M$8)</f>
        <v/>
      </c>
      <c r="DM329" s="31" t="str">
        <f t="shared" si="435"/>
        <v/>
      </c>
      <c r="DN329" s="251" t="str">
        <f>IF($B329="","",$AO329*ABS($AF329-DK329)/Air!$M$8)</f>
        <v/>
      </c>
      <c r="DO329" s="31" t="str">
        <f t="shared" si="436"/>
        <v/>
      </c>
      <c r="DP329" s="31" t="str">
        <f t="shared" si="437"/>
        <v/>
      </c>
      <c r="DQ329" s="32" t="str">
        <f>IF($B329="","",(($AF329-DK329)/ABS($AF329-DK329))*Air!$D$14*DP329/2*(($AF329-DK329)^2)*$AI329*$C329)</f>
        <v/>
      </c>
      <c r="DR329" s="32" t="str">
        <f>IF($B329="","",(-DK329/ABS(DK329))*Air!$D$14*DM329/8*(DK329^2)*$AM329*$C329)</f>
        <v/>
      </c>
      <c r="DS329" s="32" t="str">
        <f>IF($B329="","",$AK329*$C329*$E329*Air!$D$14*Air!$I$10)</f>
        <v/>
      </c>
      <c r="DT329" s="32" t="str">
        <f t="shared" si="483"/>
        <v/>
      </c>
      <c r="DU329" s="32" t="str">
        <f t="shared" si="438"/>
        <v/>
      </c>
      <c r="DV329" s="32" t="str">
        <f t="shared" si="484"/>
        <v/>
      </c>
      <c r="DW329" s="254" t="str">
        <f t="shared" si="439"/>
        <v/>
      </c>
      <c r="DX329" s="243"/>
      <c r="DY329" s="243"/>
      <c r="DZ329" s="32" t="str">
        <f t="shared" si="440"/>
        <v/>
      </c>
      <c r="EA329" s="243" t="str">
        <f t="shared" si="441"/>
        <v/>
      </c>
      <c r="EB329" s="243" t="str">
        <f>IF($B329="","",IF(DW329="out",-(EA329*$I329*(2*ABS(DZ329)/Air!$D$14)^0.5),(EA329*$I329*(2*ABS(DZ329)/Air!$C$14)^0.5)))</f>
        <v/>
      </c>
      <c r="EC329" s="32" t="str">
        <f t="shared" si="442"/>
        <v/>
      </c>
      <c r="ED329" s="217" t="str">
        <f t="shared" si="485"/>
        <v/>
      </c>
      <c r="EE329" s="31" t="str">
        <f t="shared" si="443"/>
        <v/>
      </c>
      <c r="EF329" s="251" t="str">
        <f>IF($B329="","",$AO329*ABS(EE329)/Air!$M$8)</f>
        <v/>
      </c>
      <c r="EG329" s="31" t="str">
        <f t="shared" si="444"/>
        <v/>
      </c>
      <c r="EH329" s="251" t="str">
        <f>IF($B329="","",$AO329*ABS($AF329-EE329)/Air!$M$8)</f>
        <v/>
      </c>
      <c r="EI329" s="31" t="str">
        <f t="shared" si="445"/>
        <v/>
      </c>
      <c r="EJ329" s="31" t="str">
        <f t="shared" si="446"/>
        <v/>
      </c>
      <c r="EK329" s="32" t="str">
        <f>IF($B329="","",(($AF329-EE329)/ABS($AF329-EE329))*Air!$D$14*EJ329/2*(($AF329-EE329)^2)*$AI329*$C329)</f>
        <v/>
      </c>
      <c r="EL329" s="32" t="str">
        <f>IF($B329="","",(-EE329/ABS(EE329))*Air!$D$14*EG329/8*(EE329^2)*$AM329*$C329)</f>
        <v/>
      </c>
      <c r="EM329" s="32" t="str">
        <f>IF($B329="","",$AK329*$C329*$E329*Air!$D$14*Air!$I$10)</f>
        <v/>
      </c>
      <c r="EN329" s="32" t="str">
        <f t="shared" si="486"/>
        <v/>
      </c>
      <c r="EO329" s="32" t="str">
        <f t="shared" si="447"/>
        <v/>
      </c>
      <c r="EP329" s="32" t="str">
        <f t="shared" si="487"/>
        <v/>
      </c>
      <c r="EQ329" s="254" t="str">
        <f t="shared" si="448"/>
        <v/>
      </c>
      <c r="ER329" s="243"/>
      <c r="ES329" s="243"/>
      <c r="ET329" s="32" t="str">
        <f t="shared" si="449"/>
        <v/>
      </c>
      <c r="EU329" s="243" t="str">
        <f t="shared" si="450"/>
        <v/>
      </c>
      <c r="EV329" s="243" t="str">
        <f>IF($B329="","",IF(EQ329="out",-(EU329*$I329*(2*ABS(ET329)/Air!$D$14)^0.5),(EU329*$I329*(2*ABS(ET329)/Air!$C$14)^0.5)))</f>
        <v/>
      </c>
      <c r="EW329" s="32" t="str">
        <f t="shared" si="451"/>
        <v/>
      </c>
      <c r="EX329" s="259" t="str">
        <f t="shared" si="488"/>
        <v/>
      </c>
    </row>
    <row r="330" spans="1:154" customFormat="1" x14ac:dyDescent="0.2">
      <c r="A330" s="61"/>
      <c r="B330" s="247"/>
      <c r="C330" s="247"/>
      <c r="D330" s="247"/>
      <c r="E330" s="247"/>
      <c r="F330" s="247"/>
      <c r="G330" s="239"/>
      <c r="H330" s="239"/>
      <c r="I330" s="239"/>
      <c r="J330" s="239"/>
      <c r="K330" s="239"/>
      <c r="L330" s="62"/>
      <c r="M330" s="247"/>
      <c r="N330" s="247"/>
      <c r="O330" s="63"/>
      <c r="P330" s="92" t="str">
        <f t="shared" si="452"/>
        <v/>
      </c>
      <c r="Q330" s="93" t="str">
        <f t="shared" si="405"/>
        <v/>
      </c>
      <c r="R330" s="99" t="str">
        <f t="shared" si="453"/>
        <v/>
      </c>
      <c r="S330" s="100" t="str">
        <f t="shared" si="454"/>
        <v/>
      </c>
      <c r="T330" s="95" t="str">
        <f t="shared" si="455"/>
        <v/>
      </c>
      <c r="U330" s="231"/>
      <c r="V330" s="124" t="str">
        <f t="shared" si="456"/>
        <v/>
      </c>
      <c r="W330" s="125" t="str">
        <f t="shared" si="400"/>
        <v/>
      </c>
      <c r="X330" s="126" t="str">
        <f t="shared" si="457"/>
        <v/>
      </c>
      <c r="Y330" s="126" t="str">
        <f>IF($B330="","",VLOOKUP(X330,Depth!$A$4:$B$1004,2,1))</f>
        <v/>
      </c>
      <c r="Z330" s="127" t="str">
        <f t="shared" si="401"/>
        <v/>
      </c>
      <c r="AA330" s="128" t="str">
        <f t="shared" si="402"/>
        <v/>
      </c>
      <c r="AB330" s="129" t="str">
        <f t="shared" si="458"/>
        <v/>
      </c>
      <c r="AC330" s="129" t="str">
        <f t="shared" si="403"/>
        <v/>
      </c>
      <c r="AD330" s="31" t="str">
        <f t="shared" si="459"/>
        <v/>
      </c>
      <c r="AE330" s="128" t="str">
        <f t="shared" si="460"/>
        <v/>
      </c>
      <c r="AF330" s="130" t="str">
        <f t="shared" si="461"/>
        <v/>
      </c>
      <c r="AG330" s="122" t="str">
        <f t="shared" si="462"/>
        <v/>
      </c>
      <c r="AH330" s="131" t="str">
        <f t="shared" si="404"/>
        <v/>
      </c>
      <c r="AI330" s="132" t="str">
        <f t="shared" si="463"/>
        <v/>
      </c>
      <c r="AJ330" s="128"/>
      <c r="AK330" s="159" t="str">
        <f t="shared" si="464"/>
        <v/>
      </c>
      <c r="AL330" s="128" t="str">
        <f t="shared" si="465"/>
        <v/>
      </c>
      <c r="AM330" s="128" t="str">
        <f t="shared" si="466"/>
        <v/>
      </c>
      <c r="AN330" s="128" t="str">
        <f t="shared" si="467"/>
        <v/>
      </c>
      <c r="AO330" s="128" t="str">
        <f t="shared" si="406"/>
        <v/>
      </c>
      <c r="AP330" s="160" t="str">
        <f t="shared" si="468"/>
        <v/>
      </c>
      <c r="AQ330" s="31"/>
      <c r="AR330" s="174" t="str">
        <f>IF($B330="","",Air!$C$17*((J330-K330)/10)^Air!$C$28)</f>
        <v/>
      </c>
      <c r="AS330" s="36" t="str">
        <f>IF($B330="","",IF(E$8=B330,E$7,Air!$C$14/2*AR330^2))</f>
        <v/>
      </c>
      <c r="AT330" s="32" t="str">
        <f t="shared" si="469"/>
        <v/>
      </c>
      <c r="AU330" s="32" t="str">
        <f t="shared" si="470"/>
        <v/>
      </c>
      <c r="AV330" s="32" t="str">
        <f>IF($B330="","",Air!$I$11-AU330*Air!$C$14*Air!$I$10-AS330)</f>
        <v/>
      </c>
      <c r="AW330" s="175" t="str">
        <f t="shared" si="471"/>
        <v/>
      </c>
      <c r="AX330" s="175" t="str">
        <f>IF($B330="","",AW330*Air!$C$14*Air!$I$10)</f>
        <v/>
      </c>
      <c r="AY330" s="176" t="str">
        <f>IF($B330="","",AW330*Air!$D$14*Air!$I$10)</f>
        <v/>
      </c>
      <c r="AZ330" s="62"/>
      <c r="BA330" s="250" t="str">
        <f t="shared" si="407"/>
        <v/>
      </c>
      <c r="BB330" s="128" t="str">
        <f t="shared" si="472"/>
        <v/>
      </c>
      <c r="BC330" s="31" t="str">
        <f t="shared" si="473"/>
        <v/>
      </c>
      <c r="BD330" s="251" t="str">
        <f>IF($B330="","",$AO330*ABS(BC330)/Air!$M$8)</f>
        <v/>
      </c>
      <c r="BE330" s="31" t="str">
        <f t="shared" si="408"/>
        <v/>
      </c>
      <c r="BF330" s="251" t="str">
        <f>IF($B330="","",$AO330*ABS($AF330-BC330)/Air!$M$8)</f>
        <v/>
      </c>
      <c r="BG330" s="31" t="str">
        <f t="shared" si="409"/>
        <v/>
      </c>
      <c r="BH330" s="252" t="str">
        <f t="shared" si="410"/>
        <v/>
      </c>
      <c r="BI330" s="32" t="str">
        <f>IF($B330="","",(($AF330-BC330)/ABS($AF330-BC330))*Air!$D$14*BH330/2*(($AF330-BC330)^2)*$AI330*$C330)</f>
        <v/>
      </c>
      <c r="BJ330" s="32" t="str">
        <f>IF($B330="","",(-BC330/ABS(BC330))*Air!$D$14*BE330/8*(BC330^2)*$AM330*$C330)</f>
        <v/>
      </c>
      <c r="BK330" s="32" t="str">
        <f>IF($B330="","",$AK330*$C330*$E330*Air!$D$14*Air!$I$10)</f>
        <v/>
      </c>
      <c r="BL330" s="32" t="str">
        <f t="shared" si="474"/>
        <v/>
      </c>
      <c r="BM330" s="32" t="str">
        <f t="shared" si="411"/>
        <v/>
      </c>
      <c r="BN330" s="32" t="str">
        <f t="shared" si="475"/>
        <v/>
      </c>
      <c r="BO330" s="254" t="str">
        <f t="shared" si="412"/>
        <v/>
      </c>
      <c r="BP330" s="243"/>
      <c r="BQ330" s="243"/>
      <c r="BR330" s="32" t="str">
        <f t="shared" si="413"/>
        <v/>
      </c>
      <c r="BS330" s="243" t="str">
        <f t="shared" si="414"/>
        <v/>
      </c>
      <c r="BT330" s="243" t="str">
        <f>IF($B330="","",IF(BO330="out",-(BS330*$I330*(2*ABS(BR330)/Air!$D$14)^0.5),(BS330*$I330*(2*ABS(BR330)/Air!$C$14)^0.5)))</f>
        <v/>
      </c>
      <c r="BU330" s="32" t="str">
        <f t="shared" si="415"/>
        <v/>
      </c>
      <c r="BV330" s="217" t="str">
        <f t="shared" si="476"/>
        <v/>
      </c>
      <c r="BW330" s="31" t="str">
        <f t="shared" si="416"/>
        <v/>
      </c>
      <c r="BX330" s="251" t="str">
        <f>IF($B330="","",$AO330*ABS(BW330)/Air!$M$8)</f>
        <v/>
      </c>
      <c r="BY330" s="31" t="str">
        <f t="shared" si="417"/>
        <v/>
      </c>
      <c r="BZ330" s="251" t="str">
        <f>IF($B330="","",$AO330*ABS($AF330-BW330)/Air!$M$8)</f>
        <v/>
      </c>
      <c r="CA330" s="31" t="str">
        <f t="shared" si="418"/>
        <v/>
      </c>
      <c r="CB330" s="31" t="str">
        <f t="shared" si="419"/>
        <v/>
      </c>
      <c r="CC330" s="32" t="str">
        <f>IF($B330="","",(($AF330-BW330)/ABS($AF330-BW330))*Air!$D$14*CB330/2*(($AF330-BW330)^2)*$AI330*$C330)</f>
        <v/>
      </c>
      <c r="CD330" s="32" t="str">
        <f>IF($B330="","",(-BW330/ABS(BW330))*Air!$D$14*BY330/8*(BW330^2)*$AM330*$C330)</f>
        <v/>
      </c>
      <c r="CE330" s="32" t="str">
        <f>IF($B330="","",$AK330*$C330*$E330*Air!$D$14*Air!$I$10)</f>
        <v/>
      </c>
      <c r="CF330" s="32" t="str">
        <f t="shared" si="477"/>
        <v/>
      </c>
      <c r="CG330" s="32" t="str">
        <f t="shared" si="420"/>
        <v/>
      </c>
      <c r="CH330" s="32" t="str">
        <f t="shared" si="478"/>
        <v/>
      </c>
      <c r="CI330" s="254" t="str">
        <f t="shared" si="421"/>
        <v/>
      </c>
      <c r="CJ330" s="243"/>
      <c r="CK330" s="243"/>
      <c r="CL330" s="32" t="str">
        <f t="shared" si="422"/>
        <v/>
      </c>
      <c r="CM330" s="243" t="str">
        <f t="shared" si="423"/>
        <v/>
      </c>
      <c r="CN330" s="243" t="str">
        <f>IF($B330="","",IF(CI330="out",-(CM330*$I330*(2*ABS(CL330)/Air!$D$14)^0.5),(CM330*$I330*(2*ABS(CL330)/Air!$C$14)^0.5)))</f>
        <v/>
      </c>
      <c r="CO330" s="32" t="str">
        <f t="shared" si="424"/>
        <v/>
      </c>
      <c r="CP330" s="217" t="str">
        <f t="shared" si="479"/>
        <v/>
      </c>
      <c r="CQ330" s="31" t="str">
        <f t="shared" si="425"/>
        <v/>
      </c>
      <c r="CR330" s="251" t="str">
        <f>IF($B330="","",$AO330*ABS(CQ330)/Air!$M$8)</f>
        <v/>
      </c>
      <c r="CS330" s="31" t="str">
        <f t="shared" si="426"/>
        <v/>
      </c>
      <c r="CT330" s="251" t="str">
        <f>IF($B330="","",$AO330*ABS($AF330-CQ330)/Air!$M$8)</f>
        <v/>
      </c>
      <c r="CU330" s="31" t="str">
        <f t="shared" si="427"/>
        <v/>
      </c>
      <c r="CV330" s="31" t="str">
        <f t="shared" si="428"/>
        <v/>
      </c>
      <c r="CW330" s="32" t="str">
        <f>IF($B330="","",(($AF330-CQ330)/ABS($AF330-CQ330))*Air!$D$14*CV330/2*(($AF330-CQ330)^2)*$AI330*$C330)</f>
        <v/>
      </c>
      <c r="CX330" s="32" t="str">
        <f>IF($B330="","",(-CQ330/ABS(CQ330))*Air!$D$14*CS330/8*(CQ330^2)*$AM330*$C330)</f>
        <v/>
      </c>
      <c r="CY330" s="32" t="str">
        <f>IF($B330="","",$AK330*$C330*$E330*Air!$D$14*Air!$I$10)</f>
        <v/>
      </c>
      <c r="CZ330" s="32" t="str">
        <f t="shared" si="480"/>
        <v/>
      </c>
      <c r="DA330" s="32" t="str">
        <f t="shared" si="429"/>
        <v/>
      </c>
      <c r="DB330" s="32" t="str">
        <f t="shared" si="481"/>
        <v/>
      </c>
      <c r="DC330" s="254" t="str">
        <f t="shared" si="430"/>
        <v/>
      </c>
      <c r="DD330" s="243"/>
      <c r="DE330" s="243"/>
      <c r="DF330" s="32" t="str">
        <f t="shared" si="431"/>
        <v/>
      </c>
      <c r="DG330" s="243" t="str">
        <f t="shared" si="432"/>
        <v/>
      </c>
      <c r="DH330" s="243" t="str">
        <f>IF($B330="","",IF(DC330="out",-(DG330*$I330*(2*ABS(DF330)/Air!$D$14)^0.5),(DG330*$I330*(2*ABS(DF330)/Air!$C$14)^0.5)))</f>
        <v/>
      </c>
      <c r="DI330" s="32" t="str">
        <f t="shared" si="433"/>
        <v/>
      </c>
      <c r="DJ330" s="217" t="str">
        <f t="shared" si="482"/>
        <v/>
      </c>
      <c r="DK330" s="31" t="str">
        <f t="shared" si="434"/>
        <v/>
      </c>
      <c r="DL330" s="251" t="str">
        <f>IF($B330="","",$AO330*ABS(DK330)/Air!$M$8)</f>
        <v/>
      </c>
      <c r="DM330" s="31" t="str">
        <f t="shared" si="435"/>
        <v/>
      </c>
      <c r="DN330" s="251" t="str">
        <f>IF($B330="","",$AO330*ABS($AF330-DK330)/Air!$M$8)</f>
        <v/>
      </c>
      <c r="DO330" s="31" t="str">
        <f t="shared" si="436"/>
        <v/>
      </c>
      <c r="DP330" s="31" t="str">
        <f t="shared" si="437"/>
        <v/>
      </c>
      <c r="DQ330" s="32" t="str">
        <f>IF($B330="","",(($AF330-DK330)/ABS($AF330-DK330))*Air!$D$14*DP330/2*(($AF330-DK330)^2)*$AI330*$C330)</f>
        <v/>
      </c>
      <c r="DR330" s="32" t="str">
        <f>IF($B330="","",(-DK330/ABS(DK330))*Air!$D$14*DM330/8*(DK330^2)*$AM330*$C330)</f>
        <v/>
      </c>
      <c r="DS330" s="32" t="str">
        <f>IF($B330="","",$AK330*$C330*$E330*Air!$D$14*Air!$I$10)</f>
        <v/>
      </c>
      <c r="DT330" s="32" t="str">
        <f t="shared" si="483"/>
        <v/>
      </c>
      <c r="DU330" s="32" t="str">
        <f t="shared" si="438"/>
        <v/>
      </c>
      <c r="DV330" s="32" t="str">
        <f t="shared" si="484"/>
        <v/>
      </c>
      <c r="DW330" s="254" t="str">
        <f t="shared" si="439"/>
        <v/>
      </c>
      <c r="DX330" s="243"/>
      <c r="DY330" s="243"/>
      <c r="DZ330" s="32" t="str">
        <f t="shared" si="440"/>
        <v/>
      </c>
      <c r="EA330" s="243" t="str">
        <f t="shared" si="441"/>
        <v/>
      </c>
      <c r="EB330" s="243" t="str">
        <f>IF($B330="","",IF(DW330="out",-(EA330*$I330*(2*ABS(DZ330)/Air!$D$14)^0.5),(EA330*$I330*(2*ABS(DZ330)/Air!$C$14)^0.5)))</f>
        <v/>
      </c>
      <c r="EC330" s="32" t="str">
        <f t="shared" si="442"/>
        <v/>
      </c>
      <c r="ED330" s="217" t="str">
        <f t="shared" si="485"/>
        <v/>
      </c>
      <c r="EE330" s="31" t="str">
        <f t="shared" si="443"/>
        <v/>
      </c>
      <c r="EF330" s="251" t="str">
        <f>IF($B330="","",$AO330*ABS(EE330)/Air!$M$8)</f>
        <v/>
      </c>
      <c r="EG330" s="31" t="str">
        <f t="shared" si="444"/>
        <v/>
      </c>
      <c r="EH330" s="251" t="str">
        <f>IF($B330="","",$AO330*ABS($AF330-EE330)/Air!$M$8)</f>
        <v/>
      </c>
      <c r="EI330" s="31" t="str">
        <f t="shared" si="445"/>
        <v/>
      </c>
      <c r="EJ330" s="31" t="str">
        <f t="shared" si="446"/>
        <v/>
      </c>
      <c r="EK330" s="32" t="str">
        <f>IF($B330="","",(($AF330-EE330)/ABS($AF330-EE330))*Air!$D$14*EJ330/2*(($AF330-EE330)^2)*$AI330*$C330)</f>
        <v/>
      </c>
      <c r="EL330" s="32" t="str">
        <f>IF($B330="","",(-EE330/ABS(EE330))*Air!$D$14*EG330/8*(EE330^2)*$AM330*$C330)</f>
        <v/>
      </c>
      <c r="EM330" s="32" t="str">
        <f>IF($B330="","",$AK330*$C330*$E330*Air!$D$14*Air!$I$10)</f>
        <v/>
      </c>
      <c r="EN330" s="32" t="str">
        <f t="shared" si="486"/>
        <v/>
      </c>
      <c r="EO330" s="32" t="str">
        <f t="shared" si="447"/>
        <v/>
      </c>
      <c r="EP330" s="32" t="str">
        <f t="shared" si="487"/>
        <v/>
      </c>
      <c r="EQ330" s="254" t="str">
        <f t="shared" si="448"/>
        <v/>
      </c>
      <c r="ER330" s="243"/>
      <c r="ES330" s="243"/>
      <c r="ET330" s="32" t="str">
        <f t="shared" si="449"/>
        <v/>
      </c>
      <c r="EU330" s="243" t="str">
        <f t="shared" si="450"/>
        <v/>
      </c>
      <c r="EV330" s="243" t="str">
        <f>IF($B330="","",IF(EQ330="out",-(EU330*$I330*(2*ABS(ET330)/Air!$D$14)^0.5),(EU330*$I330*(2*ABS(ET330)/Air!$C$14)^0.5)))</f>
        <v/>
      </c>
      <c r="EW330" s="32" t="str">
        <f t="shared" si="451"/>
        <v/>
      </c>
      <c r="EX330" s="259" t="str">
        <f t="shared" si="488"/>
        <v/>
      </c>
    </row>
    <row r="331" spans="1:154" customFormat="1" x14ac:dyDescent="0.2">
      <c r="A331" s="61"/>
      <c r="B331" s="247"/>
      <c r="C331" s="247"/>
      <c r="D331" s="247"/>
      <c r="E331" s="247"/>
      <c r="F331" s="247"/>
      <c r="G331" s="239"/>
      <c r="H331" s="239"/>
      <c r="I331" s="239"/>
      <c r="J331" s="239"/>
      <c r="K331" s="239"/>
      <c r="L331" s="62"/>
      <c r="M331" s="247"/>
      <c r="N331" s="247"/>
      <c r="O331" s="63"/>
      <c r="P331" s="92" t="str">
        <f t="shared" si="452"/>
        <v/>
      </c>
      <c r="Q331" s="93" t="str">
        <f t="shared" si="405"/>
        <v/>
      </c>
      <c r="R331" s="99" t="str">
        <f t="shared" si="453"/>
        <v/>
      </c>
      <c r="S331" s="100" t="str">
        <f t="shared" si="454"/>
        <v/>
      </c>
      <c r="T331" s="95" t="str">
        <f t="shared" si="455"/>
        <v/>
      </c>
      <c r="U331" s="231"/>
      <c r="V331" s="124" t="str">
        <f t="shared" si="456"/>
        <v/>
      </c>
      <c r="W331" s="125" t="str">
        <f t="shared" si="400"/>
        <v/>
      </c>
      <c r="X331" s="126" t="str">
        <f t="shared" si="457"/>
        <v/>
      </c>
      <c r="Y331" s="126" t="str">
        <f>IF($B331="","",VLOOKUP(X331,Depth!$A$4:$B$1004,2,1))</f>
        <v/>
      </c>
      <c r="Z331" s="127" t="str">
        <f t="shared" si="401"/>
        <v/>
      </c>
      <c r="AA331" s="128" t="str">
        <f t="shared" si="402"/>
        <v/>
      </c>
      <c r="AB331" s="129" t="str">
        <f t="shared" si="458"/>
        <v/>
      </c>
      <c r="AC331" s="129" t="str">
        <f t="shared" si="403"/>
        <v/>
      </c>
      <c r="AD331" s="31" t="str">
        <f t="shared" si="459"/>
        <v/>
      </c>
      <c r="AE331" s="128" t="str">
        <f t="shared" si="460"/>
        <v/>
      </c>
      <c r="AF331" s="130" t="str">
        <f t="shared" si="461"/>
        <v/>
      </c>
      <c r="AG331" s="122" t="str">
        <f t="shared" si="462"/>
        <v/>
      </c>
      <c r="AH331" s="131" t="str">
        <f t="shared" si="404"/>
        <v/>
      </c>
      <c r="AI331" s="132" t="str">
        <f t="shared" si="463"/>
        <v/>
      </c>
      <c r="AJ331" s="128"/>
      <c r="AK331" s="159" t="str">
        <f t="shared" si="464"/>
        <v/>
      </c>
      <c r="AL331" s="128" t="str">
        <f t="shared" si="465"/>
        <v/>
      </c>
      <c r="AM331" s="128" t="str">
        <f t="shared" si="466"/>
        <v/>
      </c>
      <c r="AN331" s="128" t="str">
        <f t="shared" si="467"/>
        <v/>
      </c>
      <c r="AO331" s="128" t="str">
        <f t="shared" si="406"/>
        <v/>
      </c>
      <c r="AP331" s="160" t="str">
        <f t="shared" si="468"/>
        <v/>
      </c>
      <c r="AQ331" s="31"/>
      <c r="AR331" s="174" t="str">
        <f>IF($B331="","",Air!$C$17*((J331-K331)/10)^Air!$C$28)</f>
        <v/>
      </c>
      <c r="AS331" s="36" t="str">
        <f>IF($B331="","",IF(E$8=B331,E$7,Air!$C$14/2*AR331^2))</f>
        <v/>
      </c>
      <c r="AT331" s="32" t="str">
        <f t="shared" si="469"/>
        <v/>
      </c>
      <c r="AU331" s="32" t="str">
        <f t="shared" si="470"/>
        <v/>
      </c>
      <c r="AV331" s="32" t="str">
        <f>IF($B331="","",Air!$I$11-AU331*Air!$C$14*Air!$I$10-AS331)</f>
        <v/>
      </c>
      <c r="AW331" s="175" t="str">
        <f t="shared" si="471"/>
        <v/>
      </c>
      <c r="AX331" s="175" t="str">
        <f>IF($B331="","",AW331*Air!$C$14*Air!$I$10)</f>
        <v/>
      </c>
      <c r="AY331" s="176" t="str">
        <f>IF($B331="","",AW331*Air!$D$14*Air!$I$10)</f>
        <v/>
      </c>
      <c r="AZ331" s="62"/>
      <c r="BA331" s="250" t="str">
        <f t="shared" si="407"/>
        <v/>
      </c>
      <c r="BB331" s="128" t="str">
        <f t="shared" si="472"/>
        <v/>
      </c>
      <c r="BC331" s="31" t="str">
        <f t="shared" si="473"/>
        <v/>
      </c>
      <c r="BD331" s="251" t="str">
        <f>IF($B331="","",$AO331*ABS(BC331)/Air!$M$8)</f>
        <v/>
      </c>
      <c r="BE331" s="31" t="str">
        <f t="shared" si="408"/>
        <v/>
      </c>
      <c r="BF331" s="251" t="str">
        <f>IF($B331="","",$AO331*ABS($AF331-BC331)/Air!$M$8)</f>
        <v/>
      </c>
      <c r="BG331" s="31" t="str">
        <f t="shared" si="409"/>
        <v/>
      </c>
      <c r="BH331" s="252" t="str">
        <f t="shared" si="410"/>
        <v/>
      </c>
      <c r="BI331" s="32" t="str">
        <f>IF($B331="","",(($AF331-BC331)/ABS($AF331-BC331))*Air!$D$14*BH331/2*(($AF331-BC331)^2)*$AI331*$C331)</f>
        <v/>
      </c>
      <c r="BJ331" s="32" t="str">
        <f>IF($B331="","",(-BC331/ABS(BC331))*Air!$D$14*BE331/8*(BC331^2)*$AM331*$C331)</f>
        <v/>
      </c>
      <c r="BK331" s="32" t="str">
        <f>IF($B331="","",$AK331*$C331*$E331*Air!$D$14*Air!$I$10)</f>
        <v/>
      </c>
      <c r="BL331" s="32" t="str">
        <f t="shared" si="474"/>
        <v/>
      </c>
      <c r="BM331" s="32" t="str">
        <f t="shared" si="411"/>
        <v/>
      </c>
      <c r="BN331" s="32" t="str">
        <f t="shared" si="475"/>
        <v/>
      </c>
      <c r="BO331" s="254" t="str">
        <f t="shared" si="412"/>
        <v/>
      </c>
      <c r="BP331" s="243"/>
      <c r="BQ331" s="243"/>
      <c r="BR331" s="32" t="str">
        <f t="shared" si="413"/>
        <v/>
      </c>
      <c r="BS331" s="243" t="str">
        <f t="shared" si="414"/>
        <v/>
      </c>
      <c r="BT331" s="243" t="str">
        <f>IF($B331="","",IF(BO331="out",-(BS331*$I331*(2*ABS(BR331)/Air!$D$14)^0.5),(BS331*$I331*(2*ABS(BR331)/Air!$C$14)^0.5)))</f>
        <v/>
      </c>
      <c r="BU331" s="32" t="str">
        <f t="shared" si="415"/>
        <v/>
      </c>
      <c r="BV331" s="217" t="str">
        <f t="shared" si="476"/>
        <v/>
      </c>
      <c r="BW331" s="31" t="str">
        <f t="shared" si="416"/>
        <v/>
      </c>
      <c r="BX331" s="251" t="str">
        <f>IF($B331="","",$AO331*ABS(BW331)/Air!$M$8)</f>
        <v/>
      </c>
      <c r="BY331" s="31" t="str">
        <f t="shared" si="417"/>
        <v/>
      </c>
      <c r="BZ331" s="251" t="str">
        <f>IF($B331="","",$AO331*ABS($AF331-BW331)/Air!$M$8)</f>
        <v/>
      </c>
      <c r="CA331" s="31" t="str">
        <f t="shared" si="418"/>
        <v/>
      </c>
      <c r="CB331" s="31" t="str">
        <f t="shared" si="419"/>
        <v/>
      </c>
      <c r="CC331" s="32" t="str">
        <f>IF($B331="","",(($AF331-BW331)/ABS($AF331-BW331))*Air!$D$14*CB331/2*(($AF331-BW331)^2)*$AI331*$C331)</f>
        <v/>
      </c>
      <c r="CD331" s="32" t="str">
        <f>IF($B331="","",(-BW331/ABS(BW331))*Air!$D$14*BY331/8*(BW331^2)*$AM331*$C331)</f>
        <v/>
      </c>
      <c r="CE331" s="32" t="str">
        <f>IF($B331="","",$AK331*$C331*$E331*Air!$D$14*Air!$I$10)</f>
        <v/>
      </c>
      <c r="CF331" s="32" t="str">
        <f t="shared" si="477"/>
        <v/>
      </c>
      <c r="CG331" s="32" t="str">
        <f t="shared" si="420"/>
        <v/>
      </c>
      <c r="CH331" s="32" t="str">
        <f t="shared" si="478"/>
        <v/>
      </c>
      <c r="CI331" s="254" t="str">
        <f t="shared" si="421"/>
        <v/>
      </c>
      <c r="CJ331" s="243"/>
      <c r="CK331" s="243"/>
      <c r="CL331" s="32" t="str">
        <f t="shared" si="422"/>
        <v/>
      </c>
      <c r="CM331" s="243" t="str">
        <f t="shared" si="423"/>
        <v/>
      </c>
      <c r="CN331" s="243" t="str">
        <f>IF($B331="","",IF(CI331="out",-(CM331*$I331*(2*ABS(CL331)/Air!$D$14)^0.5),(CM331*$I331*(2*ABS(CL331)/Air!$C$14)^0.5)))</f>
        <v/>
      </c>
      <c r="CO331" s="32" t="str">
        <f t="shared" si="424"/>
        <v/>
      </c>
      <c r="CP331" s="217" t="str">
        <f t="shared" si="479"/>
        <v/>
      </c>
      <c r="CQ331" s="31" t="str">
        <f t="shared" si="425"/>
        <v/>
      </c>
      <c r="CR331" s="251" t="str">
        <f>IF($B331="","",$AO331*ABS(CQ331)/Air!$M$8)</f>
        <v/>
      </c>
      <c r="CS331" s="31" t="str">
        <f t="shared" si="426"/>
        <v/>
      </c>
      <c r="CT331" s="251" t="str">
        <f>IF($B331="","",$AO331*ABS($AF331-CQ331)/Air!$M$8)</f>
        <v/>
      </c>
      <c r="CU331" s="31" t="str">
        <f t="shared" si="427"/>
        <v/>
      </c>
      <c r="CV331" s="31" t="str">
        <f t="shared" si="428"/>
        <v/>
      </c>
      <c r="CW331" s="32" t="str">
        <f>IF($B331="","",(($AF331-CQ331)/ABS($AF331-CQ331))*Air!$D$14*CV331/2*(($AF331-CQ331)^2)*$AI331*$C331)</f>
        <v/>
      </c>
      <c r="CX331" s="32" t="str">
        <f>IF($B331="","",(-CQ331/ABS(CQ331))*Air!$D$14*CS331/8*(CQ331^2)*$AM331*$C331)</f>
        <v/>
      </c>
      <c r="CY331" s="32" t="str">
        <f>IF($B331="","",$AK331*$C331*$E331*Air!$D$14*Air!$I$10)</f>
        <v/>
      </c>
      <c r="CZ331" s="32" t="str">
        <f t="shared" si="480"/>
        <v/>
      </c>
      <c r="DA331" s="32" t="str">
        <f t="shared" si="429"/>
        <v/>
      </c>
      <c r="DB331" s="32" t="str">
        <f t="shared" si="481"/>
        <v/>
      </c>
      <c r="DC331" s="254" t="str">
        <f t="shared" si="430"/>
        <v/>
      </c>
      <c r="DD331" s="243"/>
      <c r="DE331" s="243"/>
      <c r="DF331" s="32" t="str">
        <f t="shared" si="431"/>
        <v/>
      </c>
      <c r="DG331" s="243" t="str">
        <f t="shared" si="432"/>
        <v/>
      </c>
      <c r="DH331" s="243" t="str">
        <f>IF($B331="","",IF(DC331="out",-(DG331*$I331*(2*ABS(DF331)/Air!$D$14)^0.5),(DG331*$I331*(2*ABS(DF331)/Air!$C$14)^0.5)))</f>
        <v/>
      </c>
      <c r="DI331" s="32" t="str">
        <f t="shared" si="433"/>
        <v/>
      </c>
      <c r="DJ331" s="217" t="str">
        <f t="shared" si="482"/>
        <v/>
      </c>
      <c r="DK331" s="31" t="str">
        <f t="shared" si="434"/>
        <v/>
      </c>
      <c r="DL331" s="251" t="str">
        <f>IF($B331="","",$AO331*ABS(DK331)/Air!$M$8)</f>
        <v/>
      </c>
      <c r="DM331" s="31" t="str">
        <f t="shared" si="435"/>
        <v/>
      </c>
      <c r="DN331" s="251" t="str">
        <f>IF($B331="","",$AO331*ABS($AF331-DK331)/Air!$M$8)</f>
        <v/>
      </c>
      <c r="DO331" s="31" t="str">
        <f t="shared" si="436"/>
        <v/>
      </c>
      <c r="DP331" s="31" t="str">
        <f t="shared" si="437"/>
        <v/>
      </c>
      <c r="DQ331" s="32" t="str">
        <f>IF($B331="","",(($AF331-DK331)/ABS($AF331-DK331))*Air!$D$14*DP331/2*(($AF331-DK331)^2)*$AI331*$C331)</f>
        <v/>
      </c>
      <c r="DR331" s="32" t="str">
        <f>IF($B331="","",(-DK331/ABS(DK331))*Air!$D$14*DM331/8*(DK331^2)*$AM331*$C331)</f>
        <v/>
      </c>
      <c r="DS331" s="32" t="str">
        <f>IF($B331="","",$AK331*$C331*$E331*Air!$D$14*Air!$I$10)</f>
        <v/>
      </c>
      <c r="DT331" s="32" t="str">
        <f t="shared" si="483"/>
        <v/>
      </c>
      <c r="DU331" s="32" t="str">
        <f t="shared" si="438"/>
        <v/>
      </c>
      <c r="DV331" s="32" t="str">
        <f t="shared" si="484"/>
        <v/>
      </c>
      <c r="DW331" s="254" t="str">
        <f t="shared" si="439"/>
        <v/>
      </c>
      <c r="DX331" s="243"/>
      <c r="DY331" s="243"/>
      <c r="DZ331" s="32" t="str">
        <f t="shared" si="440"/>
        <v/>
      </c>
      <c r="EA331" s="243" t="str">
        <f t="shared" si="441"/>
        <v/>
      </c>
      <c r="EB331" s="243" t="str">
        <f>IF($B331="","",IF(DW331="out",-(EA331*$I331*(2*ABS(DZ331)/Air!$D$14)^0.5),(EA331*$I331*(2*ABS(DZ331)/Air!$C$14)^0.5)))</f>
        <v/>
      </c>
      <c r="EC331" s="32" t="str">
        <f t="shared" si="442"/>
        <v/>
      </c>
      <c r="ED331" s="217" t="str">
        <f t="shared" si="485"/>
        <v/>
      </c>
      <c r="EE331" s="31" t="str">
        <f t="shared" si="443"/>
        <v/>
      </c>
      <c r="EF331" s="251" t="str">
        <f>IF($B331="","",$AO331*ABS(EE331)/Air!$M$8)</f>
        <v/>
      </c>
      <c r="EG331" s="31" t="str">
        <f t="shared" si="444"/>
        <v/>
      </c>
      <c r="EH331" s="251" t="str">
        <f>IF($B331="","",$AO331*ABS($AF331-EE331)/Air!$M$8)</f>
        <v/>
      </c>
      <c r="EI331" s="31" t="str">
        <f t="shared" si="445"/>
        <v/>
      </c>
      <c r="EJ331" s="31" t="str">
        <f t="shared" si="446"/>
        <v/>
      </c>
      <c r="EK331" s="32" t="str">
        <f>IF($B331="","",(($AF331-EE331)/ABS($AF331-EE331))*Air!$D$14*EJ331/2*(($AF331-EE331)^2)*$AI331*$C331)</f>
        <v/>
      </c>
      <c r="EL331" s="32" t="str">
        <f>IF($B331="","",(-EE331/ABS(EE331))*Air!$D$14*EG331/8*(EE331^2)*$AM331*$C331)</f>
        <v/>
      </c>
      <c r="EM331" s="32" t="str">
        <f>IF($B331="","",$AK331*$C331*$E331*Air!$D$14*Air!$I$10)</f>
        <v/>
      </c>
      <c r="EN331" s="32" t="str">
        <f t="shared" si="486"/>
        <v/>
      </c>
      <c r="EO331" s="32" t="str">
        <f t="shared" si="447"/>
        <v/>
      </c>
      <c r="EP331" s="32" t="str">
        <f t="shared" si="487"/>
        <v/>
      </c>
      <c r="EQ331" s="254" t="str">
        <f t="shared" si="448"/>
        <v/>
      </c>
      <c r="ER331" s="243"/>
      <c r="ES331" s="243"/>
      <c r="ET331" s="32" t="str">
        <f t="shared" si="449"/>
        <v/>
      </c>
      <c r="EU331" s="243" t="str">
        <f t="shared" si="450"/>
        <v/>
      </c>
      <c r="EV331" s="243" t="str">
        <f>IF($B331="","",IF(EQ331="out",-(EU331*$I331*(2*ABS(ET331)/Air!$D$14)^0.5),(EU331*$I331*(2*ABS(ET331)/Air!$C$14)^0.5)))</f>
        <v/>
      </c>
      <c r="EW331" s="32" t="str">
        <f t="shared" si="451"/>
        <v/>
      </c>
      <c r="EX331" s="259" t="str">
        <f t="shared" si="488"/>
        <v/>
      </c>
    </row>
    <row r="332" spans="1:154" customFormat="1" x14ac:dyDescent="0.2">
      <c r="A332" s="61"/>
      <c r="B332" s="247"/>
      <c r="C332" s="247"/>
      <c r="D332" s="247"/>
      <c r="E332" s="247"/>
      <c r="F332" s="247"/>
      <c r="G332" s="239"/>
      <c r="H332" s="239"/>
      <c r="I332" s="239"/>
      <c r="J332" s="239"/>
      <c r="K332" s="239"/>
      <c r="L332" s="62"/>
      <c r="M332" s="247"/>
      <c r="N332" s="247"/>
      <c r="O332" s="63"/>
      <c r="P332" s="92" t="str">
        <f t="shared" si="452"/>
        <v/>
      </c>
      <c r="Q332" s="93" t="str">
        <f t="shared" si="405"/>
        <v/>
      </c>
      <c r="R332" s="99" t="str">
        <f t="shared" si="453"/>
        <v/>
      </c>
      <c r="S332" s="100" t="str">
        <f t="shared" si="454"/>
        <v/>
      </c>
      <c r="T332" s="95" t="str">
        <f t="shared" si="455"/>
        <v/>
      </c>
      <c r="U332" s="231"/>
      <c r="V332" s="124" t="str">
        <f t="shared" si="456"/>
        <v/>
      </c>
      <c r="W332" s="125" t="str">
        <f t="shared" si="400"/>
        <v/>
      </c>
      <c r="X332" s="126" t="str">
        <f t="shared" si="457"/>
        <v/>
      </c>
      <c r="Y332" s="126" t="str">
        <f>IF($B332="","",VLOOKUP(X332,Depth!$A$4:$B$1004,2,1))</f>
        <v/>
      </c>
      <c r="Z332" s="127" t="str">
        <f t="shared" si="401"/>
        <v/>
      </c>
      <c r="AA332" s="128" t="str">
        <f t="shared" si="402"/>
        <v/>
      </c>
      <c r="AB332" s="129" t="str">
        <f t="shared" si="458"/>
        <v/>
      </c>
      <c r="AC332" s="129" t="str">
        <f t="shared" si="403"/>
        <v/>
      </c>
      <c r="AD332" s="31" t="str">
        <f t="shared" si="459"/>
        <v/>
      </c>
      <c r="AE332" s="128" t="str">
        <f t="shared" si="460"/>
        <v/>
      </c>
      <c r="AF332" s="130" t="str">
        <f t="shared" si="461"/>
        <v/>
      </c>
      <c r="AG332" s="122" t="str">
        <f t="shared" si="462"/>
        <v/>
      </c>
      <c r="AH332" s="131" t="str">
        <f t="shared" si="404"/>
        <v/>
      </c>
      <c r="AI332" s="132" t="str">
        <f t="shared" si="463"/>
        <v/>
      </c>
      <c r="AJ332" s="128"/>
      <c r="AK332" s="159" t="str">
        <f t="shared" si="464"/>
        <v/>
      </c>
      <c r="AL332" s="128" t="str">
        <f t="shared" si="465"/>
        <v/>
      </c>
      <c r="AM332" s="128" t="str">
        <f t="shared" si="466"/>
        <v/>
      </c>
      <c r="AN332" s="128" t="str">
        <f t="shared" si="467"/>
        <v/>
      </c>
      <c r="AO332" s="128" t="str">
        <f t="shared" si="406"/>
        <v/>
      </c>
      <c r="AP332" s="160" t="str">
        <f t="shared" si="468"/>
        <v/>
      </c>
      <c r="AQ332" s="31"/>
      <c r="AR332" s="174" t="str">
        <f>IF($B332="","",Air!$C$17*((J332-K332)/10)^Air!$C$28)</f>
        <v/>
      </c>
      <c r="AS332" s="36" t="str">
        <f>IF($B332="","",IF(E$8=B332,E$7,Air!$C$14/2*AR332^2))</f>
        <v/>
      </c>
      <c r="AT332" s="32" t="str">
        <f t="shared" si="469"/>
        <v/>
      </c>
      <c r="AU332" s="32" t="str">
        <f t="shared" si="470"/>
        <v/>
      </c>
      <c r="AV332" s="32" t="str">
        <f>IF($B332="","",Air!$I$11-AU332*Air!$C$14*Air!$I$10-AS332)</f>
        <v/>
      </c>
      <c r="AW332" s="175" t="str">
        <f t="shared" si="471"/>
        <v/>
      </c>
      <c r="AX332" s="175" t="str">
        <f>IF($B332="","",AW332*Air!$C$14*Air!$I$10)</f>
        <v/>
      </c>
      <c r="AY332" s="176" t="str">
        <f>IF($B332="","",AW332*Air!$D$14*Air!$I$10)</f>
        <v/>
      </c>
      <c r="AZ332" s="62"/>
      <c r="BA332" s="250" t="str">
        <f t="shared" si="407"/>
        <v/>
      </c>
      <c r="BB332" s="128" t="str">
        <f t="shared" si="472"/>
        <v/>
      </c>
      <c r="BC332" s="31" t="str">
        <f t="shared" si="473"/>
        <v/>
      </c>
      <c r="BD332" s="251" t="str">
        <f>IF($B332="","",$AO332*ABS(BC332)/Air!$M$8)</f>
        <v/>
      </c>
      <c r="BE332" s="31" t="str">
        <f t="shared" si="408"/>
        <v/>
      </c>
      <c r="BF332" s="251" t="str">
        <f>IF($B332="","",$AO332*ABS($AF332-BC332)/Air!$M$8)</f>
        <v/>
      </c>
      <c r="BG332" s="31" t="str">
        <f t="shared" si="409"/>
        <v/>
      </c>
      <c r="BH332" s="252" t="str">
        <f t="shared" si="410"/>
        <v/>
      </c>
      <c r="BI332" s="32" t="str">
        <f>IF($B332="","",(($AF332-BC332)/ABS($AF332-BC332))*Air!$D$14*BH332/2*(($AF332-BC332)^2)*$AI332*$C332)</f>
        <v/>
      </c>
      <c r="BJ332" s="32" t="str">
        <f>IF($B332="","",(-BC332/ABS(BC332))*Air!$D$14*BE332/8*(BC332^2)*$AM332*$C332)</f>
        <v/>
      </c>
      <c r="BK332" s="32" t="str">
        <f>IF($B332="","",$AK332*$C332*$E332*Air!$D$14*Air!$I$10)</f>
        <v/>
      </c>
      <c r="BL332" s="32" t="str">
        <f t="shared" si="474"/>
        <v/>
      </c>
      <c r="BM332" s="32" t="str">
        <f t="shared" si="411"/>
        <v/>
      </c>
      <c r="BN332" s="32" t="str">
        <f t="shared" si="475"/>
        <v/>
      </c>
      <c r="BO332" s="254" t="str">
        <f t="shared" si="412"/>
        <v/>
      </c>
      <c r="BP332" s="243"/>
      <c r="BQ332" s="243"/>
      <c r="BR332" s="32" t="str">
        <f t="shared" si="413"/>
        <v/>
      </c>
      <c r="BS332" s="243" t="str">
        <f t="shared" si="414"/>
        <v/>
      </c>
      <c r="BT332" s="243" t="str">
        <f>IF($B332="","",IF(BO332="out",-(BS332*$I332*(2*ABS(BR332)/Air!$D$14)^0.5),(BS332*$I332*(2*ABS(BR332)/Air!$C$14)^0.5)))</f>
        <v/>
      </c>
      <c r="BU332" s="32" t="str">
        <f t="shared" si="415"/>
        <v/>
      </c>
      <c r="BV332" s="217" t="str">
        <f t="shared" si="476"/>
        <v/>
      </c>
      <c r="BW332" s="31" t="str">
        <f t="shared" si="416"/>
        <v/>
      </c>
      <c r="BX332" s="251" t="str">
        <f>IF($B332="","",$AO332*ABS(BW332)/Air!$M$8)</f>
        <v/>
      </c>
      <c r="BY332" s="31" t="str">
        <f t="shared" si="417"/>
        <v/>
      </c>
      <c r="BZ332" s="251" t="str">
        <f>IF($B332="","",$AO332*ABS($AF332-BW332)/Air!$M$8)</f>
        <v/>
      </c>
      <c r="CA332" s="31" t="str">
        <f t="shared" si="418"/>
        <v/>
      </c>
      <c r="CB332" s="31" t="str">
        <f t="shared" si="419"/>
        <v/>
      </c>
      <c r="CC332" s="32" t="str">
        <f>IF($B332="","",(($AF332-BW332)/ABS($AF332-BW332))*Air!$D$14*CB332/2*(($AF332-BW332)^2)*$AI332*$C332)</f>
        <v/>
      </c>
      <c r="CD332" s="32" t="str">
        <f>IF($B332="","",(-BW332/ABS(BW332))*Air!$D$14*BY332/8*(BW332^2)*$AM332*$C332)</f>
        <v/>
      </c>
      <c r="CE332" s="32" t="str">
        <f>IF($B332="","",$AK332*$C332*$E332*Air!$D$14*Air!$I$10)</f>
        <v/>
      </c>
      <c r="CF332" s="32" t="str">
        <f t="shared" si="477"/>
        <v/>
      </c>
      <c r="CG332" s="32" t="str">
        <f t="shared" si="420"/>
        <v/>
      </c>
      <c r="CH332" s="32" t="str">
        <f t="shared" si="478"/>
        <v/>
      </c>
      <c r="CI332" s="254" t="str">
        <f t="shared" si="421"/>
        <v/>
      </c>
      <c r="CJ332" s="243"/>
      <c r="CK332" s="243"/>
      <c r="CL332" s="32" t="str">
        <f t="shared" si="422"/>
        <v/>
      </c>
      <c r="CM332" s="243" t="str">
        <f t="shared" si="423"/>
        <v/>
      </c>
      <c r="CN332" s="243" t="str">
        <f>IF($B332="","",IF(CI332="out",-(CM332*$I332*(2*ABS(CL332)/Air!$D$14)^0.5),(CM332*$I332*(2*ABS(CL332)/Air!$C$14)^0.5)))</f>
        <v/>
      </c>
      <c r="CO332" s="32" t="str">
        <f t="shared" si="424"/>
        <v/>
      </c>
      <c r="CP332" s="217" t="str">
        <f t="shared" si="479"/>
        <v/>
      </c>
      <c r="CQ332" s="31" t="str">
        <f t="shared" si="425"/>
        <v/>
      </c>
      <c r="CR332" s="251" t="str">
        <f>IF($B332="","",$AO332*ABS(CQ332)/Air!$M$8)</f>
        <v/>
      </c>
      <c r="CS332" s="31" t="str">
        <f t="shared" si="426"/>
        <v/>
      </c>
      <c r="CT332" s="251" t="str">
        <f>IF($B332="","",$AO332*ABS($AF332-CQ332)/Air!$M$8)</f>
        <v/>
      </c>
      <c r="CU332" s="31" t="str">
        <f t="shared" si="427"/>
        <v/>
      </c>
      <c r="CV332" s="31" t="str">
        <f t="shared" si="428"/>
        <v/>
      </c>
      <c r="CW332" s="32" t="str">
        <f>IF($B332="","",(($AF332-CQ332)/ABS($AF332-CQ332))*Air!$D$14*CV332/2*(($AF332-CQ332)^2)*$AI332*$C332)</f>
        <v/>
      </c>
      <c r="CX332" s="32" t="str">
        <f>IF($B332="","",(-CQ332/ABS(CQ332))*Air!$D$14*CS332/8*(CQ332^2)*$AM332*$C332)</f>
        <v/>
      </c>
      <c r="CY332" s="32" t="str">
        <f>IF($B332="","",$AK332*$C332*$E332*Air!$D$14*Air!$I$10)</f>
        <v/>
      </c>
      <c r="CZ332" s="32" t="str">
        <f t="shared" si="480"/>
        <v/>
      </c>
      <c r="DA332" s="32" t="str">
        <f t="shared" si="429"/>
        <v/>
      </c>
      <c r="DB332" s="32" t="str">
        <f t="shared" si="481"/>
        <v/>
      </c>
      <c r="DC332" s="254" t="str">
        <f t="shared" si="430"/>
        <v/>
      </c>
      <c r="DD332" s="243"/>
      <c r="DE332" s="243"/>
      <c r="DF332" s="32" t="str">
        <f t="shared" si="431"/>
        <v/>
      </c>
      <c r="DG332" s="243" t="str">
        <f t="shared" si="432"/>
        <v/>
      </c>
      <c r="DH332" s="243" t="str">
        <f>IF($B332="","",IF(DC332="out",-(DG332*$I332*(2*ABS(DF332)/Air!$D$14)^0.5),(DG332*$I332*(2*ABS(DF332)/Air!$C$14)^0.5)))</f>
        <v/>
      </c>
      <c r="DI332" s="32" t="str">
        <f t="shared" si="433"/>
        <v/>
      </c>
      <c r="DJ332" s="217" t="str">
        <f t="shared" si="482"/>
        <v/>
      </c>
      <c r="DK332" s="31" t="str">
        <f t="shared" si="434"/>
        <v/>
      </c>
      <c r="DL332" s="251" t="str">
        <f>IF($B332="","",$AO332*ABS(DK332)/Air!$M$8)</f>
        <v/>
      </c>
      <c r="DM332" s="31" t="str">
        <f t="shared" si="435"/>
        <v/>
      </c>
      <c r="DN332" s="251" t="str">
        <f>IF($B332="","",$AO332*ABS($AF332-DK332)/Air!$M$8)</f>
        <v/>
      </c>
      <c r="DO332" s="31" t="str">
        <f t="shared" si="436"/>
        <v/>
      </c>
      <c r="DP332" s="31" t="str">
        <f t="shared" si="437"/>
        <v/>
      </c>
      <c r="DQ332" s="32" t="str">
        <f>IF($B332="","",(($AF332-DK332)/ABS($AF332-DK332))*Air!$D$14*DP332/2*(($AF332-DK332)^2)*$AI332*$C332)</f>
        <v/>
      </c>
      <c r="DR332" s="32" t="str">
        <f>IF($B332="","",(-DK332/ABS(DK332))*Air!$D$14*DM332/8*(DK332^2)*$AM332*$C332)</f>
        <v/>
      </c>
      <c r="DS332" s="32" t="str">
        <f>IF($B332="","",$AK332*$C332*$E332*Air!$D$14*Air!$I$10)</f>
        <v/>
      </c>
      <c r="DT332" s="32" t="str">
        <f t="shared" si="483"/>
        <v/>
      </c>
      <c r="DU332" s="32" t="str">
        <f t="shared" si="438"/>
        <v/>
      </c>
      <c r="DV332" s="32" t="str">
        <f t="shared" si="484"/>
        <v/>
      </c>
      <c r="DW332" s="254" t="str">
        <f t="shared" si="439"/>
        <v/>
      </c>
      <c r="DX332" s="243"/>
      <c r="DY332" s="243"/>
      <c r="DZ332" s="32" t="str">
        <f t="shared" si="440"/>
        <v/>
      </c>
      <c r="EA332" s="243" t="str">
        <f t="shared" si="441"/>
        <v/>
      </c>
      <c r="EB332" s="243" t="str">
        <f>IF($B332="","",IF(DW332="out",-(EA332*$I332*(2*ABS(DZ332)/Air!$D$14)^0.5),(EA332*$I332*(2*ABS(DZ332)/Air!$C$14)^0.5)))</f>
        <v/>
      </c>
      <c r="EC332" s="32" t="str">
        <f t="shared" si="442"/>
        <v/>
      </c>
      <c r="ED332" s="217" t="str">
        <f t="shared" si="485"/>
        <v/>
      </c>
      <c r="EE332" s="31" t="str">
        <f t="shared" si="443"/>
        <v/>
      </c>
      <c r="EF332" s="251" t="str">
        <f>IF($B332="","",$AO332*ABS(EE332)/Air!$M$8)</f>
        <v/>
      </c>
      <c r="EG332" s="31" t="str">
        <f t="shared" si="444"/>
        <v/>
      </c>
      <c r="EH332" s="251" t="str">
        <f>IF($B332="","",$AO332*ABS($AF332-EE332)/Air!$M$8)</f>
        <v/>
      </c>
      <c r="EI332" s="31" t="str">
        <f t="shared" si="445"/>
        <v/>
      </c>
      <c r="EJ332" s="31" t="str">
        <f t="shared" si="446"/>
        <v/>
      </c>
      <c r="EK332" s="32" t="str">
        <f>IF($B332="","",(($AF332-EE332)/ABS($AF332-EE332))*Air!$D$14*EJ332/2*(($AF332-EE332)^2)*$AI332*$C332)</f>
        <v/>
      </c>
      <c r="EL332" s="32" t="str">
        <f>IF($B332="","",(-EE332/ABS(EE332))*Air!$D$14*EG332/8*(EE332^2)*$AM332*$C332)</f>
        <v/>
      </c>
      <c r="EM332" s="32" t="str">
        <f>IF($B332="","",$AK332*$C332*$E332*Air!$D$14*Air!$I$10)</f>
        <v/>
      </c>
      <c r="EN332" s="32" t="str">
        <f t="shared" si="486"/>
        <v/>
      </c>
      <c r="EO332" s="32" t="str">
        <f t="shared" si="447"/>
        <v/>
      </c>
      <c r="EP332" s="32" t="str">
        <f t="shared" si="487"/>
        <v/>
      </c>
      <c r="EQ332" s="254" t="str">
        <f t="shared" si="448"/>
        <v/>
      </c>
      <c r="ER332" s="243"/>
      <c r="ES332" s="243"/>
      <c r="ET332" s="32" t="str">
        <f t="shared" si="449"/>
        <v/>
      </c>
      <c r="EU332" s="243" t="str">
        <f t="shared" si="450"/>
        <v/>
      </c>
      <c r="EV332" s="243" t="str">
        <f>IF($B332="","",IF(EQ332="out",-(EU332*$I332*(2*ABS(ET332)/Air!$D$14)^0.5),(EU332*$I332*(2*ABS(ET332)/Air!$C$14)^0.5)))</f>
        <v/>
      </c>
      <c r="EW332" s="32" t="str">
        <f t="shared" si="451"/>
        <v/>
      </c>
      <c r="EX332" s="259" t="str">
        <f t="shared" si="488"/>
        <v/>
      </c>
    </row>
    <row r="333" spans="1:154" customFormat="1" x14ac:dyDescent="0.2">
      <c r="A333" s="61"/>
      <c r="B333" s="247"/>
      <c r="C333" s="247"/>
      <c r="D333" s="247"/>
      <c r="E333" s="247"/>
      <c r="F333" s="247"/>
      <c r="G333" s="239"/>
      <c r="H333" s="239"/>
      <c r="I333" s="239"/>
      <c r="J333" s="239"/>
      <c r="K333" s="239"/>
      <c r="L333" s="62"/>
      <c r="M333" s="247"/>
      <c r="N333" s="247"/>
      <c r="O333" s="63"/>
      <c r="P333" s="92" t="str">
        <f t="shared" si="452"/>
        <v/>
      </c>
      <c r="Q333" s="93" t="str">
        <f t="shared" si="405"/>
        <v/>
      </c>
      <c r="R333" s="99" t="str">
        <f t="shared" si="453"/>
        <v/>
      </c>
      <c r="S333" s="100" t="str">
        <f t="shared" si="454"/>
        <v/>
      </c>
      <c r="T333" s="95" t="str">
        <f t="shared" si="455"/>
        <v/>
      </c>
      <c r="U333" s="231"/>
      <c r="V333" s="124" t="str">
        <f t="shared" si="456"/>
        <v/>
      </c>
      <c r="W333" s="125" t="str">
        <f t="shared" si="400"/>
        <v/>
      </c>
      <c r="X333" s="126" t="str">
        <f t="shared" si="457"/>
        <v/>
      </c>
      <c r="Y333" s="126" t="str">
        <f>IF($B333="","",VLOOKUP(X333,Depth!$A$4:$B$1004,2,1))</f>
        <v/>
      </c>
      <c r="Z333" s="127" t="str">
        <f t="shared" si="401"/>
        <v/>
      </c>
      <c r="AA333" s="128" t="str">
        <f t="shared" si="402"/>
        <v/>
      </c>
      <c r="AB333" s="129" t="str">
        <f t="shared" si="458"/>
        <v/>
      </c>
      <c r="AC333" s="129" t="str">
        <f t="shared" si="403"/>
        <v/>
      </c>
      <c r="AD333" s="31" t="str">
        <f t="shared" si="459"/>
        <v/>
      </c>
      <c r="AE333" s="128" t="str">
        <f t="shared" si="460"/>
        <v/>
      </c>
      <c r="AF333" s="130" t="str">
        <f t="shared" si="461"/>
        <v/>
      </c>
      <c r="AG333" s="122" t="str">
        <f t="shared" si="462"/>
        <v/>
      </c>
      <c r="AH333" s="131" t="str">
        <f t="shared" si="404"/>
        <v/>
      </c>
      <c r="AI333" s="132" t="str">
        <f t="shared" si="463"/>
        <v/>
      </c>
      <c r="AJ333" s="128"/>
      <c r="AK333" s="159" t="str">
        <f t="shared" si="464"/>
        <v/>
      </c>
      <c r="AL333" s="128" t="str">
        <f t="shared" si="465"/>
        <v/>
      </c>
      <c r="AM333" s="128" t="str">
        <f t="shared" si="466"/>
        <v/>
      </c>
      <c r="AN333" s="128" t="str">
        <f t="shared" si="467"/>
        <v/>
      </c>
      <c r="AO333" s="128" t="str">
        <f t="shared" si="406"/>
        <v/>
      </c>
      <c r="AP333" s="160" t="str">
        <f t="shared" si="468"/>
        <v/>
      </c>
      <c r="AQ333" s="31"/>
      <c r="AR333" s="174" t="str">
        <f>IF($B333="","",Air!$C$17*((J333-K333)/10)^Air!$C$28)</f>
        <v/>
      </c>
      <c r="AS333" s="36" t="str">
        <f>IF($B333="","",IF(E$8=B333,E$7,Air!$C$14/2*AR333^2))</f>
        <v/>
      </c>
      <c r="AT333" s="32" t="str">
        <f t="shared" si="469"/>
        <v/>
      </c>
      <c r="AU333" s="32" t="str">
        <f t="shared" si="470"/>
        <v/>
      </c>
      <c r="AV333" s="32" t="str">
        <f>IF($B333="","",Air!$I$11-AU333*Air!$C$14*Air!$I$10-AS333)</f>
        <v/>
      </c>
      <c r="AW333" s="175" t="str">
        <f t="shared" si="471"/>
        <v/>
      </c>
      <c r="AX333" s="175" t="str">
        <f>IF($B333="","",AW333*Air!$C$14*Air!$I$10)</f>
        <v/>
      </c>
      <c r="AY333" s="176" t="str">
        <f>IF($B333="","",AW333*Air!$D$14*Air!$I$10)</f>
        <v/>
      </c>
      <c r="AZ333" s="62"/>
      <c r="BA333" s="250" t="str">
        <f t="shared" si="407"/>
        <v/>
      </c>
      <c r="BB333" s="128" t="str">
        <f t="shared" si="472"/>
        <v/>
      </c>
      <c r="BC333" s="31" t="str">
        <f t="shared" si="473"/>
        <v/>
      </c>
      <c r="BD333" s="251" t="str">
        <f>IF($B333="","",$AO333*ABS(BC333)/Air!$M$8)</f>
        <v/>
      </c>
      <c r="BE333" s="31" t="str">
        <f t="shared" si="408"/>
        <v/>
      </c>
      <c r="BF333" s="251" t="str">
        <f>IF($B333="","",$AO333*ABS($AF333-BC333)/Air!$M$8)</f>
        <v/>
      </c>
      <c r="BG333" s="31" t="str">
        <f t="shared" si="409"/>
        <v/>
      </c>
      <c r="BH333" s="252" t="str">
        <f t="shared" si="410"/>
        <v/>
      </c>
      <c r="BI333" s="32" t="str">
        <f>IF($B333="","",(($AF333-BC333)/ABS($AF333-BC333))*Air!$D$14*BH333/2*(($AF333-BC333)^2)*$AI333*$C333)</f>
        <v/>
      </c>
      <c r="BJ333" s="32" t="str">
        <f>IF($B333="","",(-BC333/ABS(BC333))*Air!$D$14*BE333/8*(BC333^2)*$AM333*$C333)</f>
        <v/>
      </c>
      <c r="BK333" s="32" t="str">
        <f>IF($B333="","",$AK333*$C333*$E333*Air!$D$14*Air!$I$10)</f>
        <v/>
      </c>
      <c r="BL333" s="32" t="str">
        <f t="shared" si="474"/>
        <v/>
      </c>
      <c r="BM333" s="32" t="str">
        <f t="shared" si="411"/>
        <v/>
      </c>
      <c r="BN333" s="32" t="str">
        <f t="shared" si="475"/>
        <v/>
      </c>
      <c r="BO333" s="254" t="str">
        <f t="shared" si="412"/>
        <v/>
      </c>
      <c r="BP333" s="243"/>
      <c r="BQ333" s="243"/>
      <c r="BR333" s="32" t="str">
        <f t="shared" si="413"/>
        <v/>
      </c>
      <c r="BS333" s="243" t="str">
        <f t="shared" si="414"/>
        <v/>
      </c>
      <c r="BT333" s="243" t="str">
        <f>IF($B333="","",IF(BO333="out",-(BS333*$I333*(2*ABS(BR333)/Air!$D$14)^0.5),(BS333*$I333*(2*ABS(BR333)/Air!$C$14)^0.5)))</f>
        <v/>
      </c>
      <c r="BU333" s="32" t="str">
        <f t="shared" si="415"/>
        <v/>
      </c>
      <c r="BV333" s="217" t="str">
        <f t="shared" si="476"/>
        <v/>
      </c>
      <c r="BW333" s="31" t="str">
        <f t="shared" si="416"/>
        <v/>
      </c>
      <c r="BX333" s="251" t="str">
        <f>IF($B333="","",$AO333*ABS(BW333)/Air!$M$8)</f>
        <v/>
      </c>
      <c r="BY333" s="31" t="str">
        <f t="shared" si="417"/>
        <v/>
      </c>
      <c r="BZ333" s="251" t="str">
        <f>IF($B333="","",$AO333*ABS($AF333-BW333)/Air!$M$8)</f>
        <v/>
      </c>
      <c r="CA333" s="31" t="str">
        <f t="shared" si="418"/>
        <v/>
      </c>
      <c r="CB333" s="31" t="str">
        <f t="shared" si="419"/>
        <v/>
      </c>
      <c r="CC333" s="32" t="str">
        <f>IF($B333="","",(($AF333-BW333)/ABS($AF333-BW333))*Air!$D$14*CB333/2*(($AF333-BW333)^2)*$AI333*$C333)</f>
        <v/>
      </c>
      <c r="CD333" s="32" t="str">
        <f>IF($B333="","",(-BW333/ABS(BW333))*Air!$D$14*BY333/8*(BW333^2)*$AM333*$C333)</f>
        <v/>
      </c>
      <c r="CE333" s="32" t="str">
        <f>IF($B333="","",$AK333*$C333*$E333*Air!$D$14*Air!$I$10)</f>
        <v/>
      </c>
      <c r="CF333" s="32" t="str">
        <f t="shared" si="477"/>
        <v/>
      </c>
      <c r="CG333" s="32" t="str">
        <f t="shared" si="420"/>
        <v/>
      </c>
      <c r="CH333" s="32" t="str">
        <f t="shared" si="478"/>
        <v/>
      </c>
      <c r="CI333" s="254" t="str">
        <f t="shared" si="421"/>
        <v/>
      </c>
      <c r="CJ333" s="243"/>
      <c r="CK333" s="243"/>
      <c r="CL333" s="32" t="str">
        <f t="shared" si="422"/>
        <v/>
      </c>
      <c r="CM333" s="243" t="str">
        <f t="shared" si="423"/>
        <v/>
      </c>
      <c r="CN333" s="243" t="str">
        <f>IF($B333="","",IF(CI333="out",-(CM333*$I333*(2*ABS(CL333)/Air!$D$14)^0.5),(CM333*$I333*(2*ABS(CL333)/Air!$C$14)^0.5)))</f>
        <v/>
      </c>
      <c r="CO333" s="32" t="str">
        <f t="shared" si="424"/>
        <v/>
      </c>
      <c r="CP333" s="217" t="str">
        <f t="shared" si="479"/>
        <v/>
      </c>
      <c r="CQ333" s="31" t="str">
        <f t="shared" si="425"/>
        <v/>
      </c>
      <c r="CR333" s="251" t="str">
        <f>IF($B333="","",$AO333*ABS(CQ333)/Air!$M$8)</f>
        <v/>
      </c>
      <c r="CS333" s="31" t="str">
        <f t="shared" si="426"/>
        <v/>
      </c>
      <c r="CT333" s="251" t="str">
        <f>IF($B333="","",$AO333*ABS($AF333-CQ333)/Air!$M$8)</f>
        <v/>
      </c>
      <c r="CU333" s="31" t="str">
        <f t="shared" si="427"/>
        <v/>
      </c>
      <c r="CV333" s="31" t="str">
        <f t="shared" si="428"/>
        <v/>
      </c>
      <c r="CW333" s="32" t="str">
        <f>IF($B333="","",(($AF333-CQ333)/ABS($AF333-CQ333))*Air!$D$14*CV333/2*(($AF333-CQ333)^2)*$AI333*$C333)</f>
        <v/>
      </c>
      <c r="CX333" s="32" t="str">
        <f>IF($B333="","",(-CQ333/ABS(CQ333))*Air!$D$14*CS333/8*(CQ333^2)*$AM333*$C333)</f>
        <v/>
      </c>
      <c r="CY333" s="32" t="str">
        <f>IF($B333="","",$AK333*$C333*$E333*Air!$D$14*Air!$I$10)</f>
        <v/>
      </c>
      <c r="CZ333" s="32" t="str">
        <f t="shared" si="480"/>
        <v/>
      </c>
      <c r="DA333" s="32" t="str">
        <f t="shared" si="429"/>
        <v/>
      </c>
      <c r="DB333" s="32" t="str">
        <f t="shared" si="481"/>
        <v/>
      </c>
      <c r="DC333" s="254" t="str">
        <f t="shared" si="430"/>
        <v/>
      </c>
      <c r="DD333" s="243"/>
      <c r="DE333" s="243"/>
      <c r="DF333" s="32" t="str">
        <f t="shared" si="431"/>
        <v/>
      </c>
      <c r="DG333" s="243" t="str">
        <f t="shared" si="432"/>
        <v/>
      </c>
      <c r="DH333" s="243" t="str">
        <f>IF($B333="","",IF(DC333="out",-(DG333*$I333*(2*ABS(DF333)/Air!$D$14)^0.5),(DG333*$I333*(2*ABS(DF333)/Air!$C$14)^0.5)))</f>
        <v/>
      </c>
      <c r="DI333" s="32" t="str">
        <f t="shared" si="433"/>
        <v/>
      </c>
      <c r="DJ333" s="217" t="str">
        <f t="shared" si="482"/>
        <v/>
      </c>
      <c r="DK333" s="31" t="str">
        <f t="shared" si="434"/>
        <v/>
      </c>
      <c r="DL333" s="251" t="str">
        <f>IF($B333="","",$AO333*ABS(DK333)/Air!$M$8)</f>
        <v/>
      </c>
      <c r="DM333" s="31" t="str">
        <f t="shared" si="435"/>
        <v/>
      </c>
      <c r="DN333" s="251" t="str">
        <f>IF($B333="","",$AO333*ABS($AF333-DK333)/Air!$M$8)</f>
        <v/>
      </c>
      <c r="DO333" s="31" t="str">
        <f t="shared" si="436"/>
        <v/>
      </c>
      <c r="DP333" s="31" t="str">
        <f t="shared" si="437"/>
        <v/>
      </c>
      <c r="DQ333" s="32" t="str">
        <f>IF($B333="","",(($AF333-DK333)/ABS($AF333-DK333))*Air!$D$14*DP333/2*(($AF333-DK333)^2)*$AI333*$C333)</f>
        <v/>
      </c>
      <c r="DR333" s="32" t="str">
        <f>IF($B333="","",(-DK333/ABS(DK333))*Air!$D$14*DM333/8*(DK333^2)*$AM333*$C333)</f>
        <v/>
      </c>
      <c r="DS333" s="32" t="str">
        <f>IF($B333="","",$AK333*$C333*$E333*Air!$D$14*Air!$I$10)</f>
        <v/>
      </c>
      <c r="DT333" s="32" t="str">
        <f t="shared" si="483"/>
        <v/>
      </c>
      <c r="DU333" s="32" t="str">
        <f t="shared" si="438"/>
        <v/>
      </c>
      <c r="DV333" s="32" t="str">
        <f t="shared" si="484"/>
        <v/>
      </c>
      <c r="DW333" s="254" t="str">
        <f t="shared" si="439"/>
        <v/>
      </c>
      <c r="DX333" s="243"/>
      <c r="DY333" s="243"/>
      <c r="DZ333" s="32" t="str">
        <f t="shared" si="440"/>
        <v/>
      </c>
      <c r="EA333" s="243" t="str">
        <f t="shared" si="441"/>
        <v/>
      </c>
      <c r="EB333" s="243" t="str">
        <f>IF($B333="","",IF(DW333="out",-(EA333*$I333*(2*ABS(DZ333)/Air!$D$14)^0.5),(EA333*$I333*(2*ABS(DZ333)/Air!$C$14)^0.5)))</f>
        <v/>
      </c>
      <c r="EC333" s="32" t="str">
        <f t="shared" si="442"/>
        <v/>
      </c>
      <c r="ED333" s="217" t="str">
        <f t="shared" si="485"/>
        <v/>
      </c>
      <c r="EE333" s="31" t="str">
        <f t="shared" si="443"/>
        <v/>
      </c>
      <c r="EF333" s="251" t="str">
        <f>IF($B333="","",$AO333*ABS(EE333)/Air!$M$8)</f>
        <v/>
      </c>
      <c r="EG333" s="31" t="str">
        <f t="shared" si="444"/>
        <v/>
      </c>
      <c r="EH333" s="251" t="str">
        <f>IF($B333="","",$AO333*ABS($AF333-EE333)/Air!$M$8)</f>
        <v/>
      </c>
      <c r="EI333" s="31" t="str">
        <f t="shared" si="445"/>
        <v/>
      </c>
      <c r="EJ333" s="31" t="str">
        <f t="shared" si="446"/>
        <v/>
      </c>
      <c r="EK333" s="32" t="str">
        <f>IF($B333="","",(($AF333-EE333)/ABS($AF333-EE333))*Air!$D$14*EJ333/2*(($AF333-EE333)^2)*$AI333*$C333)</f>
        <v/>
      </c>
      <c r="EL333" s="32" t="str">
        <f>IF($B333="","",(-EE333/ABS(EE333))*Air!$D$14*EG333/8*(EE333^2)*$AM333*$C333)</f>
        <v/>
      </c>
      <c r="EM333" s="32" t="str">
        <f>IF($B333="","",$AK333*$C333*$E333*Air!$D$14*Air!$I$10)</f>
        <v/>
      </c>
      <c r="EN333" s="32" t="str">
        <f t="shared" si="486"/>
        <v/>
      </c>
      <c r="EO333" s="32" t="str">
        <f t="shared" si="447"/>
        <v/>
      </c>
      <c r="EP333" s="32" t="str">
        <f t="shared" si="487"/>
        <v/>
      </c>
      <c r="EQ333" s="254" t="str">
        <f t="shared" si="448"/>
        <v/>
      </c>
      <c r="ER333" s="243"/>
      <c r="ES333" s="243"/>
      <c r="ET333" s="32" t="str">
        <f t="shared" si="449"/>
        <v/>
      </c>
      <c r="EU333" s="243" t="str">
        <f t="shared" si="450"/>
        <v/>
      </c>
      <c r="EV333" s="243" t="str">
        <f>IF($B333="","",IF(EQ333="out",-(EU333*$I333*(2*ABS(ET333)/Air!$D$14)^0.5),(EU333*$I333*(2*ABS(ET333)/Air!$C$14)^0.5)))</f>
        <v/>
      </c>
      <c r="EW333" s="32" t="str">
        <f t="shared" si="451"/>
        <v/>
      </c>
      <c r="EX333" s="259" t="str">
        <f t="shared" si="488"/>
        <v/>
      </c>
    </row>
    <row r="334" spans="1:154" customFormat="1" x14ac:dyDescent="0.2">
      <c r="A334" s="61"/>
      <c r="B334" s="247"/>
      <c r="C334" s="247"/>
      <c r="D334" s="247"/>
      <c r="E334" s="247"/>
      <c r="F334" s="247"/>
      <c r="G334" s="239"/>
      <c r="H334" s="239"/>
      <c r="I334" s="239"/>
      <c r="J334" s="239"/>
      <c r="K334" s="239"/>
      <c r="L334" s="62"/>
      <c r="M334" s="247"/>
      <c r="N334" s="247"/>
      <c r="O334" s="63"/>
      <c r="P334" s="92" t="str">
        <f t="shared" si="452"/>
        <v/>
      </c>
      <c r="Q334" s="93" t="str">
        <f t="shared" si="405"/>
        <v/>
      </c>
      <c r="R334" s="99" t="str">
        <f t="shared" si="453"/>
        <v/>
      </c>
      <c r="S334" s="100" t="str">
        <f t="shared" si="454"/>
        <v/>
      </c>
      <c r="T334" s="95" t="str">
        <f t="shared" si="455"/>
        <v/>
      </c>
      <c r="U334" s="231"/>
      <c r="V334" s="124" t="str">
        <f t="shared" si="456"/>
        <v/>
      </c>
      <c r="W334" s="125" t="str">
        <f t="shared" si="400"/>
        <v/>
      </c>
      <c r="X334" s="126" t="str">
        <f t="shared" si="457"/>
        <v/>
      </c>
      <c r="Y334" s="126" t="str">
        <f>IF($B334="","",VLOOKUP(X334,Depth!$A$4:$B$1004,2,1))</f>
        <v/>
      </c>
      <c r="Z334" s="127" t="str">
        <f t="shared" si="401"/>
        <v/>
      </c>
      <c r="AA334" s="128" t="str">
        <f t="shared" si="402"/>
        <v/>
      </c>
      <c r="AB334" s="129" t="str">
        <f t="shared" si="458"/>
        <v/>
      </c>
      <c r="AC334" s="129" t="str">
        <f t="shared" si="403"/>
        <v/>
      </c>
      <c r="AD334" s="31" t="str">
        <f t="shared" si="459"/>
        <v/>
      </c>
      <c r="AE334" s="128" t="str">
        <f t="shared" si="460"/>
        <v/>
      </c>
      <c r="AF334" s="130" t="str">
        <f t="shared" si="461"/>
        <v/>
      </c>
      <c r="AG334" s="122" t="str">
        <f t="shared" si="462"/>
        <v/>
      </c>
      <c r="AH334" s="131" t="str">
        <f t="shared" si="404"/>
        <v/>
      </c>
      <c r="AI334" s="132" t="str">
        <f t="shared" si="463"/>
        <v/>
      </c>
      <c r="AJ334" s="128"/>
      <c r="AK334" s="159" t="str">
        <f t="shared" si="464"/>
        <v/>
      </c>
      <c r="AL334" s="128" t="str">
        <f t="shared" si="465"/>
        <v/>
      </c>
      <c r="AM334" s="128" t="str">
        <f t="shared" si="466"/>
        <v/>
      </c>
      <c r="AN334" s="128" t="str">
        <f t="shared" si="467"/>
        <v/>
      </c>
      <c r="AO334" s="128" t="str">
        <f t="shared" si="406"/>
        <v/>
      </c>
      <c r="AP334" s="160" t="str">
        <f t="shared" si="468"/>
        <v/>
      </c>
      <c r="AQ334" s="31"/>
      <c r="AR334" s="174" t="str">
        <f>IF($B334="","",Air!$C$17*((J334-K334)/10)^Air!$C$28)</f>
        <v/>
      </c>
      <c r="AS334" s="36" t="str">
        <f>IF($B334="","",IF(E$8=B334,E$7,Air!$C$14/2*AR334^2))</f>
        <v/>
      </c>
      <c r="AT334" s="32" t="str">
        <f t="shared" si="469"/>
        <v/>
      </c>
      <c r="AU334" s="32" t="str">
        <f t="shared" si="470"/>
        <v/>
      </c>
      <c r="AV334" s="32" t="str">
        <f>IF($B334="","",Air!$I$11-AU334*Air!$C$14*Air!$I$10-AS334)</f>
        <v/>
      </c>
      <c r="AW334" s="175" t="str">
        <f t="shared" si="471"/>
        <v/>
      </c>
      <c r="AX334" s="175" t="str">
        <f>IF($B334="","",AW334*Air!$C$14*Air!$I$10)</f>
        <v/>
      </c>
      <c r="AY334" s="176" t="str">
        <f>IF($B334="","",AW334*Air!$D$14*Air!$I$10)</f>
        <v/>
      </c>
      <c r="AZ334" s="62"/>
      <c r="BA334" s="250" t="str">
        <f t="shared" si="407"/>
        <v/>
      </c>
      <c r="BB334" s="128" t="str">
        <f t="shared" si="472"/>
        <v/>
      </c>
      <c r="BC334" s="31" t="str">
        <f t="shared" si="473"/>
        <v/>
      </c>
      <c r="BD334" s="251" t="str">
        <f>IF($B334="","",$AO334*ABS(BC334)/Air!$M$8)</f>
        <v/>
      </c>
      <c r="BE334" s="31" t="str">
        <f t="shared" si="408"/>
        <v/>
      </c>
      <c r="BF334" s="251" t="str">
        <f>IF($B334="","",$AO334*ABS($AF334-BC334)/Air!$M$8)</f>
        <v/>
      </c>
      <c r="BG334" s="31" t="str">
        <f t="shared" si="409"/>
        <v/>
      </c>
      <c r="BH334" s="252" t="str">
        <f t="shared" si="410"/>
        <v/>
      </c>
      <c r="BI334" s="32" t="str">
        <f>IF($B334="","",(($AF334-BC334)/ABS($AF334-BC334))*Air!$D$14*BH334/2*(($AF334-BC334)^2)*$AI334*$C334)</f>
        <v/>
      </c>
      <c r="BJ334" s="32" t="str">
        <f>IF($B334="","",(-BC334/ABS(BC334))*Air!$D$14*BE334/8*(BC334^2)*$AM334*$C334)</f>
        <v/>
      </c>
      <c r="BK334" s="32" t="str">
        <f>IF($B334="","",$AK334*$C334*$E334*Air!$D$14*Air!$I$10)</f>
        <v/>
      </c>
      <c r="BL334" s="32" t="str">
        <f t="shared" si="474"/>
        <v/>
      </c>
      <c r="BM334" s="32" t="str">
        <f t="shared" si="411"/>
        <v/>
      </c>
      <c r="BN334" s="32" t="str">
        <f t="shared" si="475"/>
        <v/>
      </c>
      <c r="BO334" s="254" t="str">
        <f t="shared" si="412"/>
        <v/>
      </c>
      <c r="BP334" s="243"/>
      <c r="BQ334" s="243"/>
      <c r="BR334" s="32" t="str">
        <f t="shared" si="413"/>
        <v/>
      </c>
      <c r="BS334" s="243" t="str">
        <f t="shared" si="414"/>
        <v/>
      </c>
      <c r="BT334" s="243" t="str">
        <f>IF($B334="","",IF(BO334="out",-(BS334*$I334*(2*ABS(BR334)/Air!$D$14)^0.5),(BS334*$I334*(2*ABS(BR334)/Air!$C$14)^0.5)))</f>
        <v/>
      </c>
      <c r="BU334" s="32" t="str">
        <f t="shared" si="415"/>
        <v/>
      </c>
      <c r="BV334" s="217" t="str">
        <f t="shared" si="476"/>
        <v/>
      </c>
      <c r="BW334" s="31" t="str">
        <f t="shared" si="416"/>
        <v/>
      </c>
      <c r="BX334" s="251" t="str">
        <f>IF($B334="","",$AO334*ABS(BW334)/Air!$M$8)</f>
        <v/>
      </c>
      <c r="BY334" s="31" t="str">
        <f t="shared" si="417"/>
        <v/>
      </c>
      <c r="BZ334" s="251" t="str">
        <f>IF($B334="","",$AO334*ABS($AF334-BW334)/Air!$M$8)</f>
        <v/>
      </c>
      <c r="CA334" s="31" t="str">
        <f t="shared" si="418"/>
        <v/>
      </c>
      <c r="CB334" s="31" t="str">
        <f t="shared" si="419"/>
        <v/>
      </c>
      <c r="CC334" s="32" t="str">
        <f>IF($B334="","",(($AF334-BW334)/ABS($AF334-BW334))*Air!$D$14*CB334/2*(($AF334-BW334)^2)*$AI334*$C334)</f>
        <v/>
      </c>
      <c r="CD334" s="32" t="str">
        <f>IF($B334="","",(-BW334/ABS(BW334))*Air!$D$14*BY334/8*(BW334^2)*$AM334*$C334)</f>
        <v/>
      </c>
      <c r="CE334" s="32" t="str">
        <f>IF($B334="","",$AK334*$C334*$E334*Air!$D$14*Air!$I$10)</f>
        <v/>
      </c>
      <c r="CF334" s="32" t="str">
        <f t="shared" si="477"/>
        <v/>
      </c>
      <c r="CG334" s="32" t="str">
        <f t="shared" si="420"/>
        <v/>
      </c>
      <c r="CH334" s="32" t="str">
        <f t="shared" si="478"/>
        <v/>
      </c>
      <c r="CI334" s="254" t="str">
        <f t="shared" si="421"/>
        <v/>
      </c>
      <c r="CJ334" s="243"/>
      <c r="CK334" s="243"/>
      <c r="CL334" s="32" t="str">
        <f t="shared" si="422"/>
        <v/>
      </c>
      <c r="CM334" s="243" t="str">
        <f t="shared" si="423"/>
        <v/>
      </c>
      <c r="CN334" s="243" t="str">
        <f>IF($B334="","",IF(CI334="out",-(CM334*$I334*(2*ABS(CL334)/Air!$D$14)^0.5),(CM334*$I334*(2*ABS(CL334)/Air!$C$14)^0.5)))</f>
        <v/>
      </c>
      <c r="CO334" s="32" t="str">
        <f t="shared" si="424"/>
        <v/>
      </c>
      <c r="CP334" s="217" t="str">
        <f t="shared" si="479"/>
        <v/>
      </c>
      <c r="CQ334" s="31" t="str">
        <f t="shared" si="425"/>
        <v/>
      </c>
      <c r="CR334" s="251" t="str">
        <f>IF($B334="","",$AO334*ABS(CQ334)/Air!$M$8)</f>
        <v/>
      </c>
      <c r="CS334" s="31" t="str">
        <f t="shared" si="426"/>
        <v/>
      </c>
      <c r="CT334" s="251" t="str">
        <f>IF($B334="","",$AO334*ABS($AF334-CQ334)/Air!$M$8)</f>
        <v/>
      </c>
      <c r="CU334" s="31" t="str">
        <f t="shared" si="427"/>
        <v/>
      </c>
      <c r="CV334" s="31" t="str">
        <f t="shared" si="428"/>
        <v/>
      </c>
      <c r="CW334" s="32" t="str">
        <f>IF($B334="","",(($AF334-CQ334)/ABS($AF334-CQ334))*Air!$D$14*CV334/2*(($AF334-CQ334)^2)*$AI334*$C334)</f>
        <v/>
      </c>
      <c r="CX334" s="32" t="str">
        <f>IF($B334="","",(-CQ334/ABS(CQ334))*Air!$D$14*CS334/8*(CQ334^2)*$AM334*$C334)</f>
        <v/>
      </c>
      <c r="CY334" s="32" t="str">
        <f>IF($B334="","",$AK334*$C334*$E334*Air!$D$14*Air!$I$10)</f>
        <v/>
      </c>
      <c r="CZ334" s="32" t="str">
        <f t="shared" si="480"/>
        <v/>
      </c>
      <c r="DA334" s="32" t="str">
        <f t="shared" si="429"/>
        <v/>
      </c>
      <c r="DB334" s="32" t="str">
        <f t="shared" si="481"/>
        <v/>
      </c>
      <c r="DC334" s="254" t="str">
        <f t="shared" si="430"/>
        <v/>
      </c>
      <c r="DD334" s="243"/>
      <c r="DE334" s="243"/>
      <c r="DF334" s="32" t="str">
        <f t="shared" si="431"/>
        <v/>
      </c>
      <c r="DG334" s="243" t="str">
        <f t="shared" si="432"/>
        <v/>
      </c>
      <c r="DH334" s="243" t="str">
        <f>IF($B334="","",IF(DC334="out",-(DG334*$I334*(2*ABS(DF334)/Air!$D$14)^0.5),(DG334*$I334*(2*ABS(DF334)/Air!$C$14)^0.5)))</f>
        <v/>
      </c>
      <c r="DI334" s="32" t="str">
        <f t="shared" si="433"/>
        <v/>
      </c>
      <c r="DJ334" s="217" t="str">
        <f t="shared" si="482"/>
        <v/>
      </c>
      <c r="DK334" s="31" t="str">
        <f t="shared" si="434"/>
        <v/>
      </c>
      <c r="DL334" s="251" t="str">
        <f>IF($B334="","",$AO334*ABS(DK334)/Air!$M$8)</f>
        <v/>
      </c>
      <c r="DM334" s="31" t="str">
        <f t="shared" si="435"/>
        <v/>
      </c>
      <c r="DN334" s="251" t="str">
        <f>IF($B334="","",$AO334*ABS($AF334-DK334)/Air!$M$8)</f>
        <v/>
      </c>
      <c r="DO334" s="31" t="str">
        <f t="shared" si="436"/>
        <v/>
      </c>
      <c r="DP334" s="31" t="str">
        <f t="shared" si="437"/>
        <v/>
      </c>
      <c r="DQ334" s="32" t="str">
        <f>IF($B334="","",(($AF334-DK334)/ABS($AF334-DK334))*Air!$D$14*DP334/2*(($AF334-DK334)^2)*$AI334*$C334)</f>
        <v/>
      </c>
      <c r="DR334" s="32" t="str">
        <f>IF($B334="","",(-DK334/ABS(DK334))*Air!$D$14*DM334/8*(DK334^2)*$AM334*$C334)</f>
        <v/>
      </c>
      <c r="DS334" s="32" t="str">
        <f>IF($B334="","",$AK334*$C334*$E334*Air!$D$14*Air!$I$10)</f>
        <v/>
      </c>
      <c r="DT334" s="32" t="str">
        <f t="shared" si="483"/>
        <v/>
      </c>
      <c r="DU334" s="32" t="str">
        <f t="shared" si="438"/>
        <v/>
      </c>
      <c r="DV334" s="32" t="str">
        <f t="shared" si="484"/>
        <v/>
      </c>
      <c r="DW334" s="254" t="str">
        <f t="shared" si="439"/>
        <v/>
      </c>
      <c r="DX334" s="243"/>
      <c r="DY334" s="243"/>
      <c r="DZ334" s="32" t="str">
        <f t="shared" si="440"/>
        <v/>
      </c>
      <c r="EA334" s="243" t="str">
        <f t="shared" si="441"/>
        <v/>
      </c>
      <c r="EB334" s="243" t="str">
        <f>IF($B334="","",IF(DW334="out",-(EA334*$I334*(2*ABS(DZ334)/Air!$D$14)^0.5),(EA334*$I334*(2*ABS(DZ334)/Air!$C$14)^0.5)))</f>
        <v/>
      </c>
      <c r="EC334" s="32" t="str">
        <f t="shared" si="442"/>
        <v/>
      </c>
      <c r="ED334" s="217" t="str">
        <f t="shared" si="485"/>
        <v/>
      </c>
      <c r="EE334" s="31" t="str">
        <f t="shared" si="443"/>
        <v/>
      </c>
      <c r="EF334" s="251" t="str">
        <f>IF($B334="","",$AO334*ABS(EE334)/Air!$M$8)</f>
        <v/>
      </c>
      <c r="EG334" s="31" t="str">
        <f t="shared" si="444"/>
        <v/>
      </c>
      <c r="EH334" s="251" t="str">
        <f>IF($B334="","",$AO334*ABS($AF334-EE334)/Air!$M$8)</f>
        <v/>
      </c>
      <c r="EI334" s="31" t="str">
        <f t="shared" si="445"/>
        <v/>
      </c>
      <c r="EJ334" s="31" t="str">
        <f t="shared" si="446"/>
        <v/>
      </c>
      <c r="EK334" s="32" t="str">
        <f>IF($B334="","",(($AF334-EE334)/ABS($AF334-EE334))*Air!$D$14*EJ334/2*(($AF334-EE334)^2)*$AI334*$C334)</f>
        <v/>
      </c>
      <c r="EL334" s="32" t="str">
        <f>IF($B334="","",(-EE334/ABS(EE334))*Air!$D$14*EG334/8*(EE334^2)*$AM334*$C334)</f>
        <v/>
      </c>
      <c r="EM334" s="32" t="str">
        <f>IF($B334="","",$AK334*$C334*$E334*Air!$D$14*Air!$I$10)</f>
        <v/>
      </c>
      <c r="EN334" s="32" t="str">
        <f t="shared" si="486"/>
        <v/>
      </c>
      <c r="EO334" s="32" t="str">
        <f t="shared" si="447"/>
        <v/>
      </c>
      <c r="EP334" s="32" t="str">
        <f t="shared" si="487"/>
        <v/>
      </c>
      <c r="EQ334" s="254" t="str">
        <f t="shared" si="448"/>
        <v/>
      </c>
      <c r="ER334" s="243"/>
      <c r="ES334" s="243"/>
      <c r="ET334" s="32" t="str">
        <f t="shared" si="449"/>
        <v/>
      </c>
      <c r="EU334" s="243" t="str">
        <f t="shared" si="450"/>
        <v/>
      </c>
      <c r="EV334" s="243" t="str">
        <f>IF($B334="","",IF(EQ334="out",-(EU334*$I334*(2*ABS(ET334)/Air!$D$14)^0.5),(EU334*$I334*(2*ABS(ET334)/Air!$C$14)^0.5)))</f>
        <v/>
      </c>
      <c r="EW334" s="32" t="str">
        <f t="shared" si="451"/>
        <v/>
      </c>
      <c r="EX334" s="259" t="str">
        <f t="shared" si="488"/>
        <v/>
      </c>
    </row>
    <row r="335" spans="1:154" customFormat="1" x14ac:dyDescent="0.2">
      <c r="A335" s="61"/>
      <c r="B335" s="247"/>
      <c r="C335" s="247"/>
      <c r="D335" s="247"/>
      <c r="E335" s="247"/>
      <c r="F335" s="247"/>
      <c r="G335" s="239"/>
      <c r="H335" s="239"/>
      <c r="I335" s="239"/>
      <c r="J335" s="239"/>
      <c r="K335" s="239"/>
      <c r="L335" s="62"/>
      <c r="M335" s="247"/>
      <c r="N335" s="247"/>
      <c r="O335" s="63"/>
      <c r="P335" s="92" t="str">
        <f t="shared" si="452"/>
        <v/>
      </c>
      <c r="Q335" s="93" t="str">
        <f t="shared" si="405"/>
        <v/>
      </c>
      <c r="R335" s="99" t="str">
        <f t="shared" si="453"/>
        <v/>
      </c>
      <c r="S335" s="100" t="str">
        <f t="shared" si="454"/>
        <v/>
      </c>
      <c r="T335" s="95" t="str">
        <f t="shared" si="455"/>
        <v/>
      </c>
      <c r="U335" s="231"/>
      <c r="V335" s="124" t="str">
        <f t="shared" si="456"/>
        <v/>
      </c>
      <c r="W335" s="125" t="str">
        <f t="shared" si="400"/>
        <v/>
      </c>
      <c r="X335" s="126" t="str">
        <f t="shared" si="457"/>
        <v/>
      </c>
      <c r="Y335" s="126" t="str">
        <f>IF($B335="","",VLOOKUP(X335,Depth!$A$4:$B$1004,2,1))</f>
        <v/>
      </c>
      <c r="Z335" s="127" t="str">
        <f t="shared" si="401"/>
        <v/>
      </c>
      <c r="AA335" s="128" t="str">
        <f t="shared" si="402"/>
        <v/>
      </c>
      <c r="AB335" s="129" t="str">
        <f t="shared" si="458"/>
        <v/>
      </c>
      <c r="AC335" s="129" t="str">
        <f t="shared" si="403"/>
        <v/>
      </c>
      <c r="AD335" s="31" t="str">
        <f t="shared" si="459"/>
        <v/>
      </c>
      <c r="AE335" s="128" t="str">
        <f t="shared" si="460"/>
        <v/>
      </c>
      <c r="AF335" s="130" t="str">
        <f t="shared" si="461"/>
        <v/>
      </c>
      <c r="AG335" s="122" t="str">
        <f t="shared" si="462"/>
        <v/>
      </c>
      <c r="AH335" s="131" t="str">
        <f t="shared" si="404"/>
        <v/>
      </c>
      <c r="AI335" s="132" t="str">
        <f t="shared" si="463"/>
        <v/>
      </c>
      <c r="AJ335" s="128"/>
      <c r="AK335" s="159" t="str">
        <f t="shared" si="464"/>
        <v/>
      </c>
      <c r="AL335" s="128" t="str">
        <f t="shared" si="465"/>
        <v/>
      </c>
      <c r="AM335" s="128" t="str">
        <f t="shared" si="466"/>
        <v/>
      </c>
      <c r="AN335" s="128" t="str">
        <f t="shared" si="467"/>
        <v/>
      </c>
      <c r="AO335" s="128" t="str">
        <f t="shared" si="406"/>
        <v/>
      </c>
      <c r="AP335" s="160" t="str">
        <f t="shared" si="468"/>
        <v/>
      </c>
      <c r="AQ335" s="31"/>
      <c r="AR335" s="174" t="str">
        <f>IF($B335="","",Air!$C$17*((J335-K335)/10)^Air!$C$28)</f>
        <v/>
      </c>
      <c r="AS335" s="36" t="str">
        <f>IF($B335="","",IF(E$8=B335,E$7,Air!$C$14/2*AR335^2))</f>
        <v/>
      </c>
      <c r="AT335" s="32" t="str">
        <f t="shared" si="469"/>
        <v/>
      </c>
      <c r="AU335" s="32" t="str">
        <f t="shared" si="470"/>
        <v/>
      </c>
      <c r="AV335" s="32" t="str">
        <f>IF($B335="","",Air!$I$11-AU335*Air!$C$14*Air!$I$10-AS335)</f>
        <v/>
      </c>
      <c r="AW335" s="175" t="str">
        <f t="shared" si="471"/>
        <v/>
      </c>
      <c r="AX335" s="175" t="str">
        <f>IF($B335="","",AW335*Air!$C$14*Air!$I$10)</f>
        <v/>
      </c>
      <c r="AY335" s="176" t="str">
        <f>IF($B335="","",AW335*Air!$D$14*Air!$I$10)</f>
        <v/>
      </c>
      <c r="AZ335" s="62"/>
      <c r="BA335" s="250" t="str">
        <f t="shared" si="407"/>
        <v/>
      </c>
      <c r="BB335" s="128" t="str">
        <f t="shared" si="472"/>
        <v/>
      </c>
      <c r="BC335" s="31" t="str">
        <f t="shared" si="473"/>
        <v/>
      </c>
      <c r="BD335" s="251" t="str">
        <f>IF($B335="","",$AO335*ABS(BC335)/Air!$M$8)</f>
        <v/>
      </c>
      <c r="BE335" s="31" t="str">
        <f t="shared" si="408"/>
        <v/>
      </c>
      <c r="BF335" s="251" t="str">
        <f>IF($B335="","",$AO335*ABS($AF335-BC335)/Air!$M$8)</f>
        <v/>
      </c>
      <c r="BG335" s="31" t="str">
        <f t="shared" si="409"/>
        <v/>
      </c>
      <c r="BH335" s="252" t="str">
        <f t="shared" si="410"/>
        <v/>
      </c>
      <c r="BI335" s="32" t="str">
        <f>IF($B335="","",(($AF335-BC335)/ABS($AF335-BC335))*Air!$D$14*BH335/2*(($AF335-BC335)^2)*$AI335*$C335)</f>
        <v/>
      </c>
      <c r="BJ335" s="32" t="str">
        <f>IF($B335="","",(-BC335/ABS(BC335))*Air!$D$14*BE335/8*(BC335^2)*$AM335*$C335)</f>
        <v/>
      </c>
      <c r="BK335" s="32" t="str">
        <f>IF($B335="","",$AK335*$C335*$E335*Air!$D$14*Air!$I$10)</f>
        <v/>
      </c>
      <c r="BL335" s="32" t="str">
        <f t="shared" si="474"/>
        <v/>
      </c>
      <c r="BM335" s="32" t="str">
        <f t="shared" si="411"/>
        <v/>
      </c>
      <c r="BN335" s="32" t="str">
        <f t="shared" si="475"/>
        <v/>
      </c>
      <c r="BO335" s="254" t="str">
        <f t="shared" si="412"/>
        <v/>
      </c>
      <c r="BP335" s="243"/>
      <c r="BQ335" s="243"/>
      <c r="BR335" s="32" t="str">
        <f t="shared" si="413"/>
        <v/>
      </c>
      <c r="BS335" s="243" t="str">
        <f t="shared" si="414"/>
        <v/>
      </c>
      <c r="BT335" s="243" t="str">
        <f>IF($B335="","",IF(BO335="out",-(BS335*$I335*(2*ABS(BR335)/Air!$D$14)^0.5),(BS335*$I335*(2*ABS(BR335)/Air!$C$14)^0.5)))</f>
        <v/>
      </c>
      <c r="BU335" s="32" t="str">
        <f t="shared" si="415"/>
        <v/>
      </c>
      <c r="BV335" s="217" t="str">
        <f t="shared" si="476"/>
        <v/>
      </c>
      <c r="BW335" s="31" t="str">
        <f t="shared" si="416"/>
        <v/>
      </c>
      <c r="BX335" s="251" t="str">
        <f>IF($B335="","",$AO335*ABS(BW335)/Air!$M$8)</f>
        <v/>
      </c>
      <c r="BY335" s="31" t="str">
        <f t="shared" si="417"/>
        <v/>
      </c>
      <c r="BZ335" s="251" t="str">
        <f>IF($B335="","",$AO335*ABS($AF335-BW335)/Air!$M$8)</f>
        <v/>
      </c>
      <c r="CA335" s="31" t="str">
        <f t="shared" si="418"/>
        <v/>
      </c>
      <c r="CB335" s="31" t="str">
        <f t="shared" si="419"/>
        <v/>
      </c>
      <c r="CC335" s="32" t="str">
        <f>IF($B335="","",(($AF335-BW335)/ABS($AF335-BW335))*Air!$D$14*CB335/2*(($AF335-BW335)^2)*$AI335*$C335)</f>
        <v/>
      </c>
      <c r="CD335" s="32" t="str">
        <f>IF($B335="","",(-BW335/ABS(BW335))*Air!$D$14*BY335/8*(BW335^2)*$AM335*$C335)</f>
        <v/>
      </c>
      <c r="CE335" s="32" t="str">
        <f>IF($B335="","",$AK335*$C335*$E335*Air!$D$14*Air!$I$10)</f>
        <v/>
      </c>
      <c r="CF335" s="32" t="str">
        <f t="shared" si="477"/>
        <v/>
      </c>
      <c r="CG335" s="32" t="str">
        <f t="shared" si="420"/>
        <v/>
      </c>
      <c r="CH335" s="32" t="str">
        <f t="shared" si="478"/>
        <v/>
      </c>
      <c r="CI335" s="254" t="str">
        <f t="shared" si="421"/>
        <v/>
      </c>
      <c r="CJ335" s="243"/>
      <c r="CK335" s="243"/>
      <c r="CL335" s="32" t="str">
        <f t="shared" si="422"/>
        <v/>
      </c>
      <c r="CM335" s="243" t="str">
        <f t="shared" si="423"/>
        <v/>
      </c>
      <c r="CN335" s="243" t="str">
        <f>IF($B335="","",IF(CI335="out",-(CM335*$I335*(2*ABS(CL335)/Air!$D$14)^0.5),(CM335*$I335*(2*ABS(CL335)/Air!$C$14)^0.5)))</f>
        <v/>
      </c>
      <c r="CO335" s="32" t="str">
        <f t="shared" si="424"/>
        <v/>
      </c>
      <c r="CP335" s="217" t="str">
        <f t="shared" si="479"/>
        <v/>
      </c>
      <c r="CQ335" s="31" t="str">
        <f t="shared" si="425"/>
        <v/>
      </c>
      <c r="CR335" s="251" t="str">
        <f>IF($B335="","",$AO335*ABS(CQ335)/Air!$M$8)</f>
        <v/>
      </c>
      <c r="CS335" s="31" t="str">
        <f t="shared" si="426"/>
        <v/>
      </c>
      <c r="CT335" s="251" t="str">
        <f>IF($B335="","",$AO335*ABS($AF335-CQ335)/Air!$M$8)</f>
        <v/>
      </c>
      <c r="CU335" s="31" t="str">
        <f t="shared" si="427"/>
        <v/>
      </c>
      <c r="CV335" s="31" t="str">
        <f t="shared" si="428"/>
        <v/>
      </c>
      <c r="CW335" s="32" t="str">
        <f>IF($B335="","",(($AF335-CQ335)/ABS($AF335-CQ335))*Air!$D$14*CV335/2*(($AF335-CQ335)^2)*$AI335*$C335)</f>
        <v/>
      </c>
      <c r="CX335" s="32" t="str">
        <f>IF($B335="","",(-CQ335/ABS(CQ335))*Air!$D$14*CS335/8*(CQ335^2)*$AM335*$C335)</f>
        <v/>
      </c>
      <c r="CY335" s="32" t="str">
        <f>IF($B335="","",$AK335*$C335*$E335*Air!$D$14*Air!$I$10)</f>
        <v/>
      </c>
      <c r="CZ335" s="32" t="str">
        <f t="shared" si="480"/>
        <v/>
      </c>
      <c r="DA335" s="32" t="str">
        <f t="shared" si="429"/>
        <v/>
      </c>
      <c r="DB335" s="32" t="str">
        <f t="shared" si="481"/>
        <v/>
      </c>
      <c r="DC335" s="254" t="str">
        <f t="shared" si="430"/>
        <v/>
      </c>
      <c r="DD335" s="243"/>
      <c r="DE335" s="243"/>
      <c r="DF335" s="32" t="str">
        <f t="shared" si="431"/>
        <v/>
      </c>
      <c r="DG335" s="243" t="str">
        <f t="shared" si="432"/>
        <v/>
      </c>
      <c r="DH335" s="243" t="str">
        <f>IF($B335="","",IF(DC335="out",-(DG335*$I335*(2*ABS(DF335)/Air!$D$14)^0.5),(DG335*$I335*(2*ABS(DF335)/Air!$C$14)^0.5)))</f>
        <v/>
      </c>
      <c r="DI335" s="32" t="str">
        <f t="shared" si="433"/>
        <v/>
      </c>
      <c r="DJ335" s="217" t="str">
        <f t="shared" si="482"/>
        <v/>
      </c>
      <c r="DK335" s="31" t="str">
        <f t="shared" si="434"/>
        <v/>
      </c>
      <c r="DL335" s="251" t="str">
        <f>IF($B335="","",$AO335*ABS(DK335)/Air!$M$8)</f>
        <v/>
      </c>
      <c r="DM335" s="31" t="str">
        <f t="shared" si="435"/>
        <v/>
      </c>
      <c r="DN335" s="251" t="str">
        <f>IF($B335="","",$AO335*ABS($AF335-DK335)/Air!$M$8)</f>
        <v/>
      </c>
      <c r="DO335" s="31" t="str">
        <f t="shared" si="436"/>
        <v/>
      </c>
      <c r="DP335" s="31" t="str">
        <f t="shared" si="437"/>
        <v/>
      </c>
      <c r="DQ335" s="32" t="str">
        <f>IF($B335="","",(($AF335-DK335)/ABS($AF335-DK335))*Air!$D$14*DP335/2*(($AF335-DK335)^2)*$AI335*$C335)</f>
        <v/>
      </c>
      <c r="DR335" s="32" t="str">
        <f>IF($B335="","",(-DK335/ABS(DK335))*Air!$D$14*DM335/8*(DK335^2)*$AM335*$C335)</f>
        <v/>
      </c>
      <c r="DS335" s="32" t="str">
        <f>IF($B335="","",$AK335*$C335*$E335*Air!$D$14*Air!$I$10)</f>
        <v/>
      </c>
      <c r="DT335" s="32" t="str">
        <f t="shared" si="483"/>
        <v/>
      </c>
      <c r="DU335" s="32" t="str">
        <f t="shared" si="438"/>
        <v/>
      </c>
      <c r="DV335" s="32" t="str">
        <f t="shared" si="484"/>
        <v/>
      </c>
      <c r="DW335" s="254" t="str">
        <f t="shared" si="439"/>
        <v/>
      </c>
      <c r="DX335" s="243"/>
      <c r="DY335" s="243"/>
      <c r="DZ335" s="32" t="str">
        <f t="shared" si="440"/>
        <v/>
      </c>
      <c r="EA335" s="243" t="str">
        <f t="shared" si="441"/>
        <v/>
      </c>
      <c r="EB335" s="243" t="str">
        <f>IF($B335="","",IF(DW335="out",-(EA335*$I335*(2*ABS(DZ335)/Air!$D$14)^0.5),(EA335*$I335*(2*ABS(DZ335)/Air!$C$14)^0.5)))</f>
        <v/>
      </c>
      <c r="EC335" s="32" t="str">
        <f t="shared" si="442"/>
        <v/>
      </c>
      <c r="ED335" s="217" t="str">
        <f t="shared" si="485"/>
        <v/>
      </c>
      <c r="EE335" s="31" t="str">
        <f t="shared" si="443"/>
        <v/>
      </c>
      <c r="EF335" s="251" t="str">
        <f>IF($B335="","",$AO335*ABS(EE335)/Air!$M$8)</f>
        <v/>
      </c>
      <c r="EG335" s="31" t="str">
        <f t="shared" si="444"/>
        <v/>
      </c>
      <c r="EH335" s="251" t="str">
        <f>IF($B335="","",$AO335*ABS($AF335-EE335)/Air!$M$8)</f>
        <v/>
      </c>
      <c r="EI335" s="31" t="str">
        <f t="shared" si="445"/>
        <v/>
      </c>
      <c r="EJ335" s="31" t="str">
        <f t="shared" si="446"/>
        <v/>
      </c>
      <c r="EK335" s="32" t="str">
        <f>IF($B335="","",(($AF335-EE335)/ABS($AF335-EE335))*Air!$D$14*EJ335/2*(($AF335-EE335)^2)*$AI335*$C335)</f>
        <v/>
      </c>
      <c r="EL335" s="32" t="str">
        <f>IF($B335="","",(-EE335/ABS(EE335))*Air!$D$14*EG335/8*(EE335^2)*$AM335*$C335)</f>
        <v/>
      </c>
      <c r="EM335" s="32" t="str">
        <f>IF($B335="","",$AK335*$C335*$E335*Air!$D$14*Air!$I$10)</f>
        <v/>
      </c>
      <c r="EN335" s="32" t="str">
        <f t="shared" si="486"/>
        <v/>
      </c>
      <c r="EO335" s="32" t="str">
        <f t="shared" si="447"/>
        <v/>
      </c>
      <c r="EP335" s="32" t="str">
        <f t="shared" si="487"/>
        <v/>
      </c>
      <c r="EQ335" s="254" t="str">
        <f t="shared" si="448"/>
        <v/>
      </c>
      <c r="ER335" s="243"/>
      <c r="ES335" s="243"/>
      <c r="ET335" s="32" t="str">
        <f t="shared" si="449"/>
        <v/>
      </c>
      <c r="EU335" s="243" t="str">
        <f t="shared" si="450"/>
        <v/>
      </c>
      <c r="EV335" s="243" t="str">
        <f>IF($B335="","",IF(EQ335="out",-(EU335*$I335*(2*ABS(ET335)/Air!$D$14)^0.5),(EU335*$I335*(2*ABS(ET335)/Air!$C$14)^0.5)))</f>
        <v/>
      </c>
      <c r="EW335" s="32" t="str">
        <f t="shared" si="451"/>
        <v/>
      </c>
      <c r="EX335" s="259" t="str">
        <f t="shared" si="488"/>
        <v/>
      </c>
    </row>
    <row r="336" spans="1:154" customFormat="1" x14ac:dyDescent="0.2">
      <c r="A336" s="61"/>
      <c r="B336" s="247"/>
      <c r="C336" s="247"/>
      <c r="D336" s="247"/>
      <c r="E336" s="247"/>
      <c r="F336" s="247"/>
      <c r="G336" s="239"/>
      <c r="H336" s="239"/>
      <c r="I336" s="239"/>
      <c r="J336" s="239"/>
      <c r="K336" s="239"/>
      <c r="L336" s="62"/>
      <c r="M336" s="247"/>
      <c r="N336" s="247"/>
      <c r="O336" s="63"/>
      <c r="P336" s="92" t="str">
        <f t="shared" si="452"/>
        <v/>
      </c>
      <c r="Q336" s="93" t="str">
        <f t="shared" si="405"/>
        <v/>
      </c>
      <c r="R336" s="99" t="str">
        <f t="shared" si="453"/>
        <v/>
      </c>
      <c r="S336" s="100" t="str">
        <f t="shared" si="454"/>
        <v/>
      </c>
      <c r="T336" s="95" t="str">
        <f t="shared" si="455"/>
        <v/>
      </c>
      <c r="U336" s="231"/>
      <c r="V336" s="124" t="str">
        <f t="shared" si="456"/>
        <v/>
      </c>
      <c r="W336" s="125" t="str">
        <f t="shared" ref="W336:W399" si="489">IF($B336="","",(1/$F336)*(PI()*($D336^2)/4)*(($D336/4)^(2/3))*($E336^0.5))</f>
        <v/>
      </c>
      <c r="X336" s="126" t="str">
        <f t="shared" si="457"/>
        <v/>
      </c>
      <c r="Y336" s="126" t="str">
        <f>IF($B336="","",VLOOKUP(X336,Depth!$A$4:$B$1004,2,1))</f>
        <v/>
      </c>
      <c r="Z336" s="127" t="str">
        <f t="shared" ref="Z336:Z399" si="490">IF($B336="","",Y336*$D336)</f>
        <v/>
      </c>
      <c r="AA336" s="128" t="str">
        <f t="shared" ref="AA336:AA399" si="491">IF(AND(NOT(Z336=""),Z337=""),Z336,"")</f>
        <v/>
      </c>
      <c r="AB336" s="129" t="str">
        <f t="shared" si="458"/>
        <v/>
      </c>
      <c r="AC336" s="129" t="str">
        <f t="shared" ref="AC336:AC399" si="492">IF($B336="","",AB336/PI()*(PI()*($D336^2)/4))</f>
        <v/>
      </c>
      <c r="AD336" s="31" t="str">
        <f t="shared" si="459"/>
        <v/>
      </c>
      <c r="AE336" s="128" t="str">
        <f t="shared" si="460"/>
        <v/>
      </c>
      <c r="AF336" s="130" t="str">
        <f t="shared" si="461"/>
        <v/>
      </c>
      <c r="AG336" s="122" t="str">
        <f t="shared" si="462"/>
        <v/>
      </c>
      <c r="AH336" s="131" t="str">
        <f t="shared" ref="AH336:AH399" si="493">IF($B336="","",(AG336-$V336)/$V336)</f>
        <v/>
      </c>
      <c r="AI336" s="132" t="str">
        <f t="shared" si="463"/>
        <v/>
      </c>
      <c r="AJ336" s="128"/>
      <c r="AK336" s="159" t="str">
        <f t="shared" si="464"/>
        <v/>
      </c>
      <c r="AL336" s="128" t="str">
        <f t="shared" si="465"/>
        <v/>
      </c>
      <c r="AM336" s="128" t="str">
        <f t="shared" si="466"/>
        <v/>
      </c>
      <c r="AN336" s="128" t="str">
        <f t="shared" si="467"/>
        <v/>
      </c>
      <c r="AO336" s="128" t="str">
        <f t="shared" si="406"/>
        <v/>
      </c>
      <c r="AP336" s="160" t="str">
        <f t="shared" si="468"/>
        <v/>
      </c>
      <c r="AQ336" s="31"/>
      <c r="AR336" s="174" t="str">
        <f>IF($B336="","",Air!$C$17*((J336-K336)/10)^Air!$C$28)</f>
        <v/>
      </c>
      <c r="AS336" s="36" t="str">
        <f>IF($B336="","",IF(E$8=B336,E$7,Air!$C$14/2*AR336^2))</f>
        <v/>
      </c>
      <c r="AT336" s="32" t="str">
        <f t="shared" si="469"/>
        <v/>
      </c>
      <c r="AU336" s="32" t="str">
        <f t="shared" si="470"/>
        <v/>
      </c>
      <c r="AV336" s="32" t="str">
        <f>IF($B336="","",Air!$I$11-AU336*Air!$C$14*Air!$I$10-AS336)</f>
        <v/>
      </c>
      <c r="AW336" s="175" t="str">
        <f t="shared" si="471"/>
        <v/>
      </c>
      <c r="AX336" s="175" t="str">
        <f>IF($B336="","",AW336*Air!$C$14*Air!$I$10)</f>
        <v/>
      </c>
      <c r="AY336" s="176" t="str">
        <f>IF($B336="","",AW336*Air!$D$14*Air!$I$10)</f>
        <v/>
      </c>
      <c r="AZ336" s="62"/>
      <c r="BA336" s="250" t="str">
        <f t="shared" si="407"/>
        <v/>
      </c>
      <c r="BB336" s="128" t="str">
        <f t="shared" si="472"/>
        <v/>
      </c>
      <c r="BC336" s="31" t="str">
        <f t="shared" si="473"/>
        <v/>
      </c>
      <c r="BD336" s="251" t="str">
        <f>IF($B336="","",$AO336*ABS(BC336)/Air!$M$8)</f>
        <v/>
      </c>
      <c r="BE336" s="31" t="str">
        <f t="shared" si="408"/>
        <v/>
      </c>
      <c r="BF336" s="251" t="str">
        <f>IF($B336="","",$AO336*ABS($AF336-BC336)/Air!$M$8)</f>
        <v/>
      </c>
      <c r="BG336" s="31" t="str">
        <f t="shared" si="409"/>
        <v/>
      </c>
      <c r="BH336" s="252" t="str">
        <f t="shared" si="410"/>
        <v/>
      </c>
      <c r="BI336" s="32" t="str">
        <f>IF($B336="","",(($AF336-BC336)/ABS($AF336-BC336))*Air!$D$14*BH336/2*(($AF336-BC336)^2)*$AI336*$C336)</f>
        <v/>
      </c>
      <c r="BJ336" s="32" t="str">
        <f>IF($B336="","",(-BC336/ABS(BC336))*Air!$D$14*BE336/8*(BC336^2)*$AM336*$C336)</f>
        <v/>
      </c>
      <c r="BK336" s="32" t="str">
        <f>IF($B336="","",$AK336*$C336*$E336*Air!$D$14*Air!$I$10)</f>
        <v/>
      </c>
      <c r="BL336" s="32" t="str">
        <f t="shared" si="474"/>
        <v/>
      </c>
      <c r="BM336" s="32" t="str">
        <f t="shared" si="411"/>
        <v/>
      </c>
      <c r="BN336" s="32" t="str">
        <f t="shared" si="475"/>
        <v/>
      </c>
      <c r="BO336" s="254" t="str">
        <f t="shared" si="412"/>
        <v/>
      </c>
      <c r="BP336" s="243"/>
      <c r="BQ336" s="243"/>
      <c r="BR336" s="32" t="str">
        <f t="shared" si="413"/>
        <v/>
      </c>
      <c r="BS336" s="243" t="str">
        <f t="shared" si="414"/>
        <v/>
      </c>
      <c r="BT336" s="243" t="str">
        <f>IF($B336="","",IF(BO336="out",-(BS336*$I336*(2*ABS(BR336)/Air!$D$14)^0.5),(BS336*$I336*(2*ABS(BR336)/Air!$C$14)^0.5)))</f>
        <v/>
      </c>
      <c r="BU336" s="32" t="str">
        <f t="shared" si="415"/>
        <v/>
      </c>
      <c r="BV336" s="217" t="str">
        <f t="shared" si="476"/>
        <v/>
      </c>
      <c r="BW336" s="31" t="str">
        <f t="shared" si="416"/>
        <v/>
      </c>
      <c r="BX336" s="251" t="str">
        <f>IF($B336="","",$AO336*ABS(BW336)/Air!$M$8)</f>
        <v/>
      </c>
      <c r="BY336" s="31" t="str">
        <f t="shared" si="417"/>
        <v/>
      </c>
      <c r="BZ336" s="251" t="str">
        <f>IF($B336="","",$AO336*ABS($AF336-BW336)/Air!$M$8)</f>
        <v/>
      </c>
      <c r="CA336" s="31" t="str">
        <f t="shared" si="418"/>
        <v/>
      </c>
      <c r="CB336" s="31" t="str">
        <f t="shared" si="419"/>
        <v/>
      </c>
      <c r="CC336" s="32" t="str">
        <f>IF($B336="","",(($AF336-BW336)/ABS($AF336-BW336))*Air!$D$14*CB336/2*(($AF336-BW336)^2)*$AI336*$C336)</f>
        <v/>
      </c>
      <c r="CD336" s="32" t="str">
        <f>IF($B336="","",(-BW336/ABS(BW336))*Air!$D$14*BY336/8*(BW336^2)*$AM336*$C336)</f>
        <v/>
      </c>
      <c r="CE336" s="32" t="str">
        <f>IF($B336="","",$AK336*$C336*$E336*Air!$D$14*Air!$I$10)</f>
        <v/>
      </c>
      <c r="CF336" s="32" t="str">
        <f t="shared" si="477"/>
        <v/>
      </c>
      <c r="CG336" s="32" t="str">
        <f t="shared" si="420"/>
        <v/>
      </c>
      <c r="CH336" s="32" t="str">
        <f t="shared" si="478"/>
        <v/>
      </c>
      <c r="CI336" s="254" t="str">
        <f t="shared" si="421"/>
        <v/>
      </c>
      <c r="CJ336" s="243"/>
      <c r="CK336" s="243"/>
      <c r="CL336" s="32" t="str">
        <f t="shared" si="422"/>
        <v/>
      </c>
      <c r="CM336" s="243" t="str">
        <f t="shared" si="423"/>
        <v/>
      </c>
      <c r="CN336" s="243" t="str">
        <f>IF($B336="","",IF(CI336="out",-(CM336*$I336*(2*ABS(CL336)/Air!$D$14)^0.5),(CM336*$I336*(2*ABS(CL336)/Air!$C$14)^0.5)))</f>
        <v/>
      </c>
      <c r="CO336" s="32" t="str">
        <f t="shared" si="424"/>
        <v/>
      </c>
      <c r="CP336" s="217" t="str">
        <f t="shared" si="479"/>
        <v/>
      </c>
      <c r="CQ336" s="31" t="str">
        <f t="shared" si="425"/>
        <v/>
      </c>
      <c r="CR336" s="251" t="str">
        <f>IF($B336="","",$AO336*ABS(CQ336)/Air!$M$8)</f>
        <v/>
      </c>
      <c r="CS336" s="31" t="str">
        <f t="shared" si="426"/>
        <v/>
      </c>
      <c r="CT336" s="251" t="str">
        <f>IF($B336="","",$AO336*ABS($AF336-CQ336)/Air!$M$8)</f>
        <v/>
      </c>
      <c r="CU336" s="31" t="str">
        <f t="shared" si="427"/>
        <v/>
      </c>
      <c r="CV336" s="31" t="str">
        <f t="shared" si="428"/>
        <v/>
      </c>
      <c r="CW336" s="32" t="str">
        <f>IF($B336="","",(($AF336-CQ336)/ABS($AF336-CQ336))*Air!$D$14*CV336/2*(($AF336-CQ336)^2)*$AI336*$C336)</f>
        <v/>
      </c>
      <c r="CX336" s="32" t="str">
        <f>IF($B336="","",(-CQ336/ABS(CQ336))*Air!$D$14*CS336/8*(CQ336^2)*$AM336*$C336)</f>
        <v/>
      </c>
      <c r="CY336" s="32" t="str">
        <f>IF($B336="","",$AK336*$C336*$E336*Air!$D$14*Air!$I$10)</f>
        <v/>
      </c>
      <c r="CZ336" s="32" t="str">
        <f t="shared" si="480"/>
        <v/>
      </c>
      <c r="DA336" s="32" t="str">
        <f t="shared" si="429"/>
        <v/>
      </c>
      <c r="DB336" s="32" t="str">
        <f t="shared" si="481"/>
        <v/>
      </c>
      <c r="DC336" s="254" t="str">
        <f t="shared" si="430"/>
        <v/>
      </c>
      <c r="DD336" s="243"/>
      <c r="DE336" s="243"/>
      <c r="DF336" s="32" t="str">
        <f t="shared" si="431"/>
        <v/>
      </c>
      <c r="DG336" s="243" t="str">
        <f t="shared" si="432"/>
        <v/>
      </c>
      <c r="DH336" s="243" t="str">
        <f>IF($B336="","",IF(DC336="out",-(DG336*$I336*(2*ABS(DF336)/Air!$D$14)^0.5),(DG336*$I336*(2*ABS(DF336)/Air!$C$14)^0.5)))</f>
        <v/>
      </c>
      <c r="DI336" s="32" t="str">
        <f t="shared" si="433"/>
        <v/>
      </c>
      <c r="DJ336" s="217" t="str">
        <f t="shared" si="482"/>
        <v/>
      </c>
      <c r="DK336" s="31" t="str">
        <f t="shared" si="434"/>
        <v/>
      </c>
      <c r="DL336" s="251" t="str">
        <f>IF($B336="","",$AO336*ABS(DK336)/Air!$M$8)</f>
        <v/>
      </c>
      <c r="DM336" s="31" t="str">
        <f t="shared" si="435"/>
        <v/>
      </c>
      <c r="DN336" s="251" t="str">
        <f>IF($B336="","",$AO336*ABS($AF336-DK336)/Air!$M$8)</f>
        <v/>
      </c>
      <c r="DO336" s="31" t="str">
        <f t="shared" si="436"/>
        <v/>
      </c>
      <c r="DP336" s="31" t="str">
        <f t="shared" si="437"/>
        <v/>
      </c>
      <c r="DQ336" s="32" t="str">
        <f>IF($B336="","",(($AF336-DK336)/ABS($AF336-DK336))*Air!$D$14*DP336/2*(($AF336-DK336)^2)*$AI336*$C336)</f>
        <v/>
      </c>
      <c r="DR336" s="32" t="str">
        <f>IF($B336="","",(-DK336/ABS(DK336))*Air!$D$14*DM336/8*(DK336^2)*$AM336*$C336)</f>
        <v/>
      </c>
      <c r="DS336" s="32" t="str">
        <f>IF($B336="","",$AK336*$C336*$E336*Air!$D$14*Air!$I$10)</f>
        <v/>
      </c>
      <c r="DT336" s="32" t="str">
        <f t="shared" si="483"/>
        <v/>
      </c>
      <c r="DU336" s="32" t="str">
        <f t="shared" si="438"/>
        <v/>
      </c>
      <c r="DV336" s="32" t="str">
        <f t="shared" si="484"/>
        <v/>
      </c>
      <c r="DW336" s="254" t="str">
        <f t="shared" si="439"/>
        <v/>
      </c>
      <c r="DX336" s="243"/>
      <c r="DY336" s="243"/>
      <c r="DZ336" s="32" t="str">
        <f t="shared" si="440"/>
        <v/>
      </c>
      <c r="EA336" s="243" t="str">
        <f t="shared" si="441"/>
        <v/>
      </c>
      <c r="EB336" s="243" t="str">
        <f>IF($B336="","",IF(DW336="out",-(EA336*$I336*(2*ABS(DZ336)/Air!$D$14)^0.5),(EA336*$I336*(2*ABS(DZ336)/Air!$C$14)^0.5)))</f>
        <v/>
      </c>
      <c r="EC336" s="32" t="str">
        <f t="shared" si="442"/>
        <v/>
      </c>
      <c r="ED336" s="217" t="str">
        <f t="shared" si="485"/>
        <v/>
      </c>
      <c r="EE336" s="31" t="str">
        <f t="shared" si="443"/>
        <v/>
      </c>
      <c r="EF336" s="251" t="str">
        <f>IF($B336="","",$AO336*ABS(EE336)/Air!$M$8)</f>
        <v/>
      </c>
      <c r="EG336" s="31" t="str">
        <f t="shared" si="444"/>
        <v/>
      </c>
      <c r="EH336" s="251" t="str">
        <f>IF($B336="","",$AO336*ABS($AF336-EE336)/Air!$M$8)</f>
        <v/>
      </c>
      <c r="EI336" s="31" t="str">
        <f t="shared" si="445"/>
        <v/>
      </c>
      <c r="EJ336" s="31" t="str">
        <f t="shared" si="446"/>
        <v/>
      </c>
      <c r="EK336" s="32" t="str">
        <f>IF($B336="","",(($AF336-EE336)/ABS($AF336-EE336))*Air!$D$14*EJ336/2*(($AF336-EE336)^2)*$AI336*$C336)</f>
        <v/>
      </c>
      <c r="EL336" s="32" t="str">
        <f>IF($B336="","",(-EE336/ABS(EE336))*Air!$D$14*EG336/8*(EE336^2)*$AM336*$C336)</f>
        <v/>
      </c>
      <c r="EM336" s="32" t="str">
        <f>IF($B336="","",$AK336*$C336*$E336*Air!$D$14*Air!$I$10)</f>
        <v/>
      </c>
      <c r="EN336" s="32" t="str">
        <f t="shared" si="486"/>
        <v/>
      </c>
      <c r="EO336" s="32" t="str">
        <f t="shared" si="447"/>
        <v/>
      </c>
      <c r="EP336" s="32" t="str">
        <f t="shared" si="487"/>
        <v/>
      </c>
      <c r="EQ336" s="254" t="str">
        <f t="shared" si="448"/>
        <v/>
      </c>
      <c r="ER336" s="243"/>
      <c r="ES336" s="243"/>
      <c r="ET336" s="32" t="str">
        <f t="shared" si="449"/>
        <v/>
      </c>
      <c r="EU336" s="243" t="str">
        <f t="shared" si="450"/>
        <v/>
      </c>
      <c r="EV336" s="243" t="str">
        <f>IF($B336="","",IF(EQ336="out",-(EU336*$I336*(2*ABS(ET336)/Air!$D$14)^0.5),(EU336*$I336*(2*ABS(ET336)/Air!$C$14)^0.5)))</f>
        <v/>
      </c>
      <c r="EW336" s="32" t="str">
        <f t="shared" si="451"/>
        <v/>
      </c>
      <c r="EX336" s="259" t="str">
        <f t="shared" si="488"/>
        <v/>
      </c>
    </row>
    <row r="337" spans="1:154" customFormat="1" x14ac:dyDescent="0.2">
      <c r="A337" s="61"/>
      <c r="B337" s="247"/>
      <c r="C337" s="247"/>
      <c r="D337" s="247"/>
      <c r="E337" s="247"/>
      <c r="F337" s="247"/>
      <c r="G337" s="239"/>
      <c r="H337" s="239"/>
      <c r="I337" s="239"/>
      <c r="J337" s="239"/>
      <c r="K337" s="239"/>
      <c r="L337" s="62"/>
      <c r="M337" s="247"/>
      <c r="N337" s="247"/>
      <c r="O337" s="63"/>
      <c r="P337" s="92" t="str">
        <f t="shared" si="452"/>
        <v/>
      </c>
      <c r="Q337" s="93" t="str">
        <f t="shared" ref="Q337:Q400" si="494">IF($B337="","",ET337)</f>
        <v/>
      </c>
      <c r="R337" s="99" t="str">
        <f t="shared" si="453"/>
        <v/>
      </c>
      <c r="S337" s="100" t="str">
        <f t="shared" si="454"/>
        <v/>
      </c>
      <c r="T337" s="95" t="str">
        <f t="shared" si="455"/>
        <v/>
      </c>
      <c r="U337" s="231"/>
      <c r="V337" s="124" t="str">
        <f t="shared" si="456"/>
        <v/>
      </c>
      <c r="W337" s="125" t="str">
        <f t="shared" si="489"/>
        <v/>
      </c>
      <c r="X337" s="126" t="str">
        <f t="shared" si="457"/>
        <v/>
      </c>
      <c r="Y337" s="126" t="str">
        <f>IF($B337="","",VLOOKUP(X337,Depth!$A$4:$B$1004,2,1))</f>
        <v/>
      </c>
      <c r="Z337" s="127" t="str">
        <f t="shared" si="490"/>
        <v/>
      </c>
      <c r="AA337" s="128" t="str">
        <f t="shared" si="491"/>
        <v/>
      </c>
      <c r="AB337" s="129" t="str">
        <f t="shared" si="458"/>
        <v/>
      </c>
      <c r="AC337" s="129" t="str">
        <f t="shared" si="492"/>
        <v/>
      </c>
      <c r="AD337" s="31" t="str">
        <f t="shared" si="459"/>
        <v/>
      </c>
      <c r="AE337" s="128" t="str">
        <f t="shared" si="460"/>
        <v/>
      </c>
      <c r="AF337" s="130" t="str">
        <f t="shared" si="461"/>
        <v/>
      </c>
      <c r="AG337" s="122" t="str">
        <f t="shared" si="462"/>
        <v/>
      </c>
      <c r="AH337" s="131" t="str">
        <f t="shared" si="493"/>
        <v/>
      </c>
      <c r="AI337" s="132" t="str">
        <f t="shared" si="463"/>
        <v/>
      </c>
      <c r="AJ337" s="128"/>
      <c r="AK337" s="159" t="str">
        <f t="shared" si="464"/>
        <v/>
      </c>
      <c r="AL337" s="128" t="str">
        <f t="shared" si="465"/>
        <v/>
      </c>
      <c r="AM337" s="128" t="str">
        <f t="shared" si="466"/>
        <v/>
      </c>
      <c r="AN337" s="128" t="str">
        <f t="shared" si="467"/>
        <v/>
      </c>
      <c r="AO337" s="128" t="str">
        <f t="shared" ref="AO337:AO400" si="495">IF($B337="","",AN337*4)</f>
        <v/>
      </c>
      <c r="AP337" s="160" t="str">
        <f t="shared" si="468"/>
        <v/>
      </c>
      <c r="AQ337" s="31"/>
      <c r="AR337" s="174" t="str">
        <f>IF($B337="","",Air!$C$17*((J337-K337)/10)^Air!$C$28)</f>
        <v/>
      </c>
      <c r="AS337" s="36" t="str">
        <f>IF($B337="","",IF(E$8=B337,E$7,Air!$C$14/2*AR337^2))</f>
        <v/>
      </c>
      <c r="AT337" s="32" t="str">
        <f t="shared" si="469"/>
        <v/>
      </c>
      <c r="AU337" s="32" t="str">
        <f t="shared" si="470"/>
        <v/>
      </c>
      <c r="AV337" s="32" t="str">
        <f>IF($B337="","",Air!$I$11-AU337*Air!$C$14*Air!$I$10-AS337)</f>
        <v/>
      </c>
      <c r="AW337" s="175" t="str">
        <f t="shared" si="471"/>
        <v/>
      </c>
      <c r="AX337" s="175" t="str">
        <f>IF($B337="","",AW337*Air!$C$14*Air!$I$10)</f>
        <v/>
      </c>
      <c r="AY337" s="176" t="str">
        <f>IF($B337="","",AW337*Air!$D$14*Air!$I$10)</f>
        <v/>
      </c>
      <c r="AZ337" s="62"/>
      <c r="BA337" s="250" t="str">
        <f t="shared" ref="BA337:BA400" si="496">IF($B337="","",IF(BB337="",BA338,BB337))</f>
        <v/>
      </c>
      <c r="BB337" s="128" t="str">
        <f t="shared" si="472"/>
        <v/>
      </c>
      <c r="BC337" s="31" t="str">
        <f t="shared" si="473"/>
        <v/>
      </c>
      <c r="BD337" s="251" t="str">
        <f>IF($B337="","",$AO337*ABS(BC337)/Air!$M$8)</f>
        <v/>
      </c>
      <c r="BE337" s="31" t="str">
        <f t="shared" ref="BE337:BE400" si="497">IF($B337="","",IF(BD337&gt;4000,(1/(-1.8*LOG10((($AP337/3.7)^1.11)+6.9/BD337)))^2,IF(BD337&lt;2000,64/BD337,AVERAGE((1/(-1.8*LOG10((($AP337/3.7)^1.11)+6.9/BD337)))^2,64/BD337))))</f>
        <v/>
      </c>
      <c r="BF337" s="251" t="str">
        <f>IF($B337="","",$AO337*ABS($AF337-BC337)/Air!$M$8)</f>
        <v/>
      </c>
      <c r="BG337" s="31" t="str">
        <f t="shared" ref="BG337:BG400" si="498">IF($B337="","",(1/(-1.8*LOG10((6.9/BF337)))^2))</f>
        <v/>
      </c>
      <c r="BH337" s="252" t="str">
        <f t="shared" ref="BH337:BH400" si="499">IF($B337="","",BG337/4)</f>
        <v/>
      </c>
      <c r="BI337" s="32" t="str">
        <f>IF($B337="","",(($AF337-BC337)/ABS($AF337-BC337))*Air!$D$14*BH337/2*(($AF337-BC337)^2)*$AI337*$C337)</f>
        <v/>
      </c>
      <c r="BJ337" s="32" t="str">
        <f>IF($B337="","",(-BC337/ABS(BC337))*Air!$D$14*BE337/8*(BC337^2)*$AM337*$C337)</f>
        <v/>
      </c>
      <c r="BK337" s="32" t="str">
        <f>IF($B337="","",$AK337*$C337*$E337*Air!$D$14*Air!$I$10)</f>
        <v/>
      </c>
      <c r="BL337" s="32" t="str">
        <f t="shared" si="474"/>
        <v/>
      </c>
      <c r="BM337" s="32" t="str">
        <f t="shared" ref="BM337:BM400" si="500">IF($B337="","",BL337/$AK337)</f>
        <v/>
      </c>
      <c r="BN337" s="32" t="str">
        <f t="shared" si="475"/>
        <v/>
      </c>
      <c r="BO337" s="254" t="str">
        <f t="shared" ref="BO337:BO400" si="501">IF(B337="","",IF(($AV337-(BN337-MIN($AX337,$AY337)))&lt;0,"out","in"))</f>
        <v/>
      </c>
      <c r="BP337" s="243"/>
      <c r="BQ337" s="243"/>
      <c r="BR337" s="32" t="str">
        <f t="shared" ref="BR337:BR400" si="502">IF($B337="","",IF(BO337="out",-$AV337+(BN337-$AY337),-$AV337+(BN337-$AX337)))</f>
        <v/>
      </c>
      <c r="BS337" s="243" t="str">
        <f t="shared" ref="BS337:BS400" si="503">IF($B337="","",$H337)</f>
        <v/>
      </c>
      <c r="BT337" s="243" t="str">
        <f>IF($B337="","",IF(BO337="out",-(BS337*$I337*(2*ABS(BR337)/Air!$D$14)^0.5),(BS337*$I337*(2*ABS(BR337)/Air!$C$14)^0.5)))</f>
        <v/>
      </c>
      <c r="BU337" s="32" t="str">
        <f t="shared" ref="BU337:BU400" si="504">IF($B337="","",BT337*1000)</f>
        <v/>
      </c>
      <c r="BV337" s="217" t="str">
        <f t="shared" si="476"/>
        <v/>
      </c>
      <c r="BW337" s="31" t="str">
        <f t="shared" ref="BW337:BW400" si="505">IF($B337="","",BV337/$AK337)</f>
        <v/>
      </c>
      <c r="BX337" s="251" t="str">
        <f>IF($B337="","",$AO337*ABS(BW337)/Air!$M$8)</f>
        <v/>
      </c>
      <c r="BY337" s="31" t="str">
        <f t="shared" ref="BY337:BY400" si="506">IF($B337="","",IF(BX337&gt;4000,(1/(-1.8*LOG10((($AP337/3.7)^1.11)+6.9/BX337)))^2,IF(BX337&lt;2000,64/BX337,AVERAGE((1/(-1.8*LOG10((($AP337/3.7)^1.11)+6.9/BX337)))^2,64/BX337))))</f>
        <v/>
      </c>
      <c r="BZ337" s="251" t="str">
        <f>IF($B337="","",$AO337*ABS($AF337-BW337)/Air!$M$8)</f>
        <v/>
      </c>
      <c r="CA337" s="31" t="str">
        <f t="shared" ref="CA337:CA400" si="507">IF($B337="","",(1/(-1.8*LOG10((6.9/BZ337)))^2))</f>
        <v/>
      </c>
      <c r="CB337" s="31" t="str">
        <f t="shared" ref="CB337:CB400" si="508">IF($B337="","",CA337/4)</f>
        <v/>
      </c>
      <c r="CC337" s="32" t="str">
        <f>IF($B337="","",(($AF337-BW337)/ABS($AF337-BW337))*Air!$D$14*CB337/2*(($AF337-BW337)^2)*$AI337*$C337)</f>
        <v/>
      </c>
      <c r="CD337" s="32" t="str">
        <f>IF($B337="","",(-BW337/ABS(BW337))*Air!$D$14*BY337/8*(BW337^2)*$AM337*$C337)</f>
        <v/>
      </c>
      <c r="CE337" s="32" t="str">
        <f>IF($B337="","",$AK337*$C337*$E337*Air!$D$14*Air!$I$10)</f>
        <v/>
      </c>
      <c r="CF337" s="32" t="str">
        <f t="shared" si="477"/>
        <v/>
      </c>
      <c r="CG337" s="32" t="str">
        <f t="shared" ref="CG337:CG400" si="509">IF($B337="","",CF337/$AK337)</f>
        <v/>
      </c>
      <c r="CH337" s="32" t="str">
        <f t="shared" si="478"/>
        <v/>
      </c>
      <c r="CI337" s="254" t="str">
        <f t="shared" ref="CI337:CI400" si="510">IF(V337="","",IF(($AV337-(CH337-MIN($AX337,$AY337)))&lt;0,"out","in"))</f>
        <v/>
      </c>
      <c r="CJ337" s="243"/>
      <c r="CK337" s="243"/>
      <c r="CL337" s="32" t="str">
        <f t="shared" ref="CL337:CL400" si="511">IF($B337="","",IF(CI337="out",-$AV337+(CH337-$AY337),-$AV337+(CH337-$AX337)))</f>
        <v/>
      </c>
      <c r="CM337" s="243" t="str">
        <f t="shared" ref="CM337:CM400" si="512">IF($B337="","",$H337)</f>
        <v/>
      </c>
      <c r="CN337" s="243" t="str">
        <f>IF($B337="","",IF(CI337="out",-(CM337*$I337*(2*ABS(CL337)/Air!$D$14)^0.5),(CM337*$I337*(2*ABS(CL337)/Air!$C$14)^0.5)))</f>
        <v/>
      </c>
      <c r="CO337" s="32" t="str">
        <f t="shared" ref="CO337:CO400" si="513">IF($B337="","",CN337*1000)</f>
        <v/>
      </c>
      <c r="CP337" s="217" t="str">
        <f t="shared" si="479"/>
        <v/>
      </c>
      <c r="CQ337" s="31" t="str">
        <f t="shared" ref="CQ337:CQ400" si="514">IF($B337="","",CP337/$AK337)</f>
        <v/>
      </c>
      <c r="CR337" s="251" t="str">
        <f>IF($B337="","",$AO337*ABS(CQ337)/Air!$M$8)</f>
        <v/>
      </c>
      <c r="CS337" s="31" t="str">
        <f t="shared" ref="CS337:CS400" si="515">IF($B337="","",IF(CR337&gt;4000,(1/(-1.8*LOG10((($AP337/3.7)^1.11)+6.9/CR337)))^2,IF(CR337&lt;2000,64/CR337,AVERAGE((1/(-1.8*LOG10((($AP337/3.7)^1.11)+6.9/CR337)))^2,64/CR337))))</f>
        <v/>
      </c>
      <c r="CT337" s="251" t="str">
        <f>IF($B337="","",$AO337*ABS($AF337-CQ337)/Air!$M$8)</f>
        <v/>
      </c>
      <c r="CU337" s="31" t="str">
        <f t="shared" ref="CU337:CU400" si="516">IF($B337="","",(1/(-1.8*LOG10((6.9/CT337)))^2))</f>
        <v/>
      </c>
      <c r="CV337" s="31" t="str">
        <f t="shared" ref="CV337:CV400" si="517">IF($B337="","",CU337/4)</f>
        <v/>
      </c>
      <c r="CW337" s="32" t="str">
        <f>IF($B337="","",(($AF337-CQ337)/ABS($AF337-CQ337))*Air!$D$14*CV337/2*(($AF337-CQ337)^2)*$AI337*$C337)</f>
        <v/>
      </c>
      <c r="CX337" s="32" t="str">
        <f>IF($B337="","",(-CQ337/ABS(CQ337))*Air!$D$14*CS337/8*(CQ337^2)*$AM337*$C337)</f>
        <v/>
      </c>
      <c r="CY337" s="32" t="str">
        <f>IF($B337="","",$AK337*$C337*$E337*Air!$D$14*Air!$I$10)</f>
        <v/>
      </c>
      <c r="CZ337" s="32" t="str">
        <f t="shared" si="480"/>
        <v/>
      </c>
      <c r="DA337" s="32" t="str">
        <f t="shared" ref="DA337:DA400" si="518">IF($B337="","",CZ337/$AK337)</f>
        <v/>
      </c>
      <c r="DB337" s="32" t="str">
        <f t="shared" si="481"/>
        <v/>
      </c>
      <c r="DC337" s="254" t="str">
        <f t="shared" ref="DC337:DC400" si="519">IF(AP337="","",IF(($AV337-(DB337-MIN($AX337,$AY337)))&lt;0,"out","in"))</f>
        <v/>
      </c>
      <c r="DD337" s="243"/>
      <c r="DE337" s="243"/>
      <c r="DF337" s="32" t="str">
        <f t="shared" ref="DF337:DF400" si="520">IF($B337="","",IF(DC337="out",-$AV337+(DB337-$AY337),-$AV337+(DB337-$AX337)))</f>
        <v/>
      </c>
      <c r="DG337" s="243" t="str">
        <f t="shared" ref="DG337:DG400" si="521">IF($B337="","",$H337)</f>
        <v/>
      </c>
      <c r="DH337" s="243" t="str">
        <f>IF($B337="","",IF(DC337="out",-(DG337*$I337*(2*ABS(DF337)/Air!$D$14)^0.5),(DG337*$I337*(2*ABS(DF337)/Air!$C$14)^0.5)))</f>
        <v/>
      </c>
      <c r="DI337" s="32" t="str">
        <f t="shared" ref="DI337:DI400" si="522">IF($B337="","",DH337*1000)</f>
        <v/>
      </c>
      <c r="DJ337" s="217" t="str">
        <f t="shared" si="482"/>
        <v/>
      </c>
      <c r="DK337" s="31" t="str">
        <f t="shared" ref="DK337:DK400" si="523">IF($B337="","",DJ337/$AK337)</f>
        <v/>
      </c>
      <c r="DL337" s="251" t="str">
        <f>IF($B337="","",$AO337*ABS(DK337)/Air!$M$8)</f>
        <v/>
      </c>
      <c r="DM337" s="31" t="str">
        <f t="shared" ref="DM337:DM400" si="524">IF($B337="","",IF(DL337&gt;4000,(1/(-1.8*LOG10((($AP337/3.7)^1.11)+6.9/DL337)))^2,IF(DL337&lt;2000,64/DL337,AVERAGE((1/(-1.8*LOG10((($AP337/3.7)^1.11)+6.9/DL337)))^2,64/DL337))))</f>
        <v/>
      </c>
      <c r="DN337" s="251" t="str">
        <f>IF($B337="","",$AO337*ABS($AF337-DK337)/Air!$M$8)</f>
        <v/>
      </c>
      <c r="DO337" s="31" t="str">
        <f t="shared" ref="DO337:DO400" si="525">IF($B337="","",(1/(-1.8*LOG10((6.9/DN337)))^2))</f>
        <v/>
      </c>
      <c r="DP337" s="31" t="str">
        <f t="shared" ref="DP337:DP400" si="526">IF($B337="","",DO337/4)</f>
        <v/>
      </c>
      <c r="DQ337" s="32" t="str">
        <f>IF($B337="","",(($AF337-DK337)/ABS($AF337-DK337))*Air!$D$14*DP337/2*(($AF337-DK337)^2)*$AI337*$C337)</f>
        <v/>
      </c>
      <c r="DR337" s="32" t="str">
        <f>IF($B337="","",(-DK337/ABS(DK337))*Air!$D$14*DM337/8*(DK337^2)*$AM337*$C337)</f>
        <v/>
      </c>
      <c r="DS337" s="32" t="str">
        <f>IF($B337="","",$AK337*$C337*$E337*Air!$D$14*Air!$I$10)</f>
        <v/>
      </c>
      <c r="DT337" s="32" t="str">
        <f t="shared" si="483"/>
        <v/>
      </c>
      <c r="DU337" s="32" t="str">
        <f t="shared" ref="DU337:DU400" si="527">IF($B337="","",DT337/$AK337)</f>
        <v/>
      </c>
      <c r="DV337" s="32" t="str">
        <f t="shared" si="484"/>
        <v/>
      </c>
      <c r="DW337" s="254" t="str">
        <f t="shared" ref="DW337:DW400" si="528">IF(BJ337="","",IF(($AV337-(DV337-MIN($AX337,$AY337)))&lt;0,"out","in"))</f>
        <v/>
      </c>
      <c r="DX337" s="243"/>
      <c r="DY337" s="243"/>
      <c r="DZ337" s="32" t="str">
        <f t="shared" ref="DZ337:DZ400" si="529">IF($B337="","",IF(DW337="out",-$AV337+(DV337-$AY337),-$AV337+(DV337-$AX337)))</f>
        <v/>
      </c>
      <c r="EA337" s="243" t="str">
        <f t="shared" ref="EA337:EA400" si="530">IF($B337="","",$H337)</f>
        <v/>
      </c>
      <c r="EB337" s="243" t="str">
        <f>IF($B337="","",IF(DW337="out",-(EA337*$I337*(2*ABS(DZ337)/Air!$D$14)^0.5),(EA337*$I337*(2*ABS(DZ337)/Air!$C$14)^0.5)))</f>
        <v/>
      </c>
      <c r="EC337" s="32" t="str">
        <f t="shared" ref="EC337:EC400" si="531">IF($B337="","",EB337*1000)</f>
        <v/>
      </c>
      <c r="ED337" s="217" t="str">
        <f t="shared" si="485"/>
        <v/>
      </c>
      <c r="EE337" s="31" t="str">
        <f t="shared" ref="EE337:EE400" si="532">IF($B337="","",ED337/$AK337)</f>
        <v/>
      </c>
      <c r="EF337" s="251" t="str">
        <f>IF($B337="","",$AO337*ABS(EE337)/Air!$M$8)</f>
        <v/>
      </c>
      <c r="EG337" s="31" t="str">
        <f t="shared" ref="EG337:EG400" si="533">IF($B337="","",IF(EF337&gt;4000,(1/(-1.8*LOG10((($AP337/3.7)^1.11)+6.9/EF337)))^2,IF(EF337&lt;2000,64/EF337,AVERAGE((1/(-1.8*LOG10((($AP337/3.7)^1.11)+6.9/EF337)))^2,64/EF337))))</f>
        <v/>
      </c>
      <c r="EH337" s="251" t="str">
        <f>IF($B337="","",$AO337*ABS($AF337-EE337)/Air!$M$8)</f>
        <v/>
      </c>
      <c r="EI337" s="31" t="str">
        <f t="shared" ref="EI337:EI400" si="534">IF($B337="","",(1/(-1.8*LOG10((6.9/EH337)))^2))</f>
        <v/>
      </c>
      <c r="EJ337" s="31" t="str">
        <f t="shared" ref="EJ337:EJ400" si="535">IF($B337="","",EI337/4)</f>
        <v/>
      </c>
      <c r="EK337" s="32" t="str">
        <f>IF($B337="","",(($AF337-EE337)/ABS($AF337-EE337))*Air!$D$14*EJ337/2*(($AF337-EE337)^2)*$AI337*$C337)</f>
        <v/>
      </c>
      <c r="EL337" s="32" t="str">
        <f>IF($B337="","",(-EE337/ABS(EE337))*Air!$D$14*EG337/8*(EE337^2)*$AM337*$C337)</f>
        <v/>
      </c>
      <c r="EM337" s="32" t="str">
        <f>IF($B337="","",$AK337*$C337*$E337*Air!$D$14*Air!$I$10)</f>
        <v/>
      </c>
      <c r="EN337" s="32" t="str">
        <f t="shared" si="486"/>
        <v/>
      </c>
      <c r="EO337" s="32" t="str">
        <f t="shared" ref="EO337:EO400" si="536">IF($B337="","",EN337/$AK337)</f>
        <v/>
      </c>
      <c r="EP337" s="32" t="str">
        <f t="shared" si="487"/>
        <v/>
      </c>
      <c r="EQ337" s="254" t="str">
        <f t="shared" ref="EQ337:EQ400" si="537">IF(CD337="","",IF(($AV337-(EP337-MIN($AX337,$AY337)))&lt;0,"out","in"))</f>
        <v/>
      </c>
      <c r="ER337" s="243"/>
      <c r="ES337" s="243"/>
      <c r="ET337" s="32" t="str">
        <f t="shared" ref="ET337:ET400" si="538">IF($B337="","",IF(EQ337="out",-$AV337+(EP337-$AY337),-$AV337+(EP337-$AX337)))</f>
        <v/>
      </c>
      <c r="EU337" s="243" t="str">
        <f t="shared" ref="EU337:EU400" si="539">IF($B337="","",$H337)</f>
        <v/>
      </c>
      <c r="EV337" s="243" t="str">
        <f>IF($B337="","",IF(EQ337="out",-(EU337*$I337*(2*ABS(ET337)/Air!$D$14)^0.5),(EU337*$I337*(2*ABS(ET337)/Air!$C$14)^0.5)))</f>
        <v/>
      </c>
      <c r="EW337" s="32" t="str">
        <f t="shared" ref="EW337:EW400" si="540">IF($B337="","",EV337*1000)</f>
        <v/>
      </c>
      <c r="EX337" s="259" t="str">
        <f t="shared" si="488"/>
        <v/>
      </c>
    </row>
    <row r="338" spans="1:154" customFormat="1" x14ac:dyDescent="0.2">
      <c r="A338" s="61"/>
      <c r="B338" s="247"/>
      <c r="C338" s="247"/>
      <c r="D338" s="247"/>
      <c r="E338" s="247"/>
      <c r="F338" s="247"/>
      <c r="G338" s="239"/>
      <c r="H338" s="239"/>
      <c r="I338" s="239"/>
      <c r="J338" s="239"/>
      <c r="K338" s="239"/>
      <c r="L338" s="62"/>
      <c r="M338" s="247"/>
      <c r="N338" s="247"/>
      <c r="O338" s="63"/>
      <c r="P338" s="92" t="str">
        <f t="shared" si="452"/>
        <v/>
      </c>
      <c r="Q338" s="93" t="str">
        <f t="shared" si="494"/>
        <v/>
      </c>
      <c r="R338" s="99" t="str">
        <f t="shared" si="453"/>
        <v/>
      </c>
      <c r="S338" s="100" t="str">
        <f t="shared" si="454"/>
        <v/>
      </c>
      <c r="T338" s="95" t="str">
        <f t="shared" si="455"/>
        <v/>
      </c>
      <c r="U338" s="231"/>
      <c r="V338" s="124" t="str">
        <f t="shared" si="456"/>
        <v/>
      </c>
      <c r="W338" s="125" t="str">
        <f t="shared" si="489"/>
        <v/>
      </c>
      <c r="X338" s="126" t="str">
        <f t="shared" si="457"/>
        <v/>
      </c>
      <c r="Y338" s="126" t="str">
        <f>IF($B338="","",VLOOKUP(X338,Depth!$A$4:$B$1004,2,1))</f>
        <v/>
      </c>
      <c r="Z338" s="127" t="str">
        <f t="shared" si="490"/>
        <v/>
      </c>
      <c r="AA338" s="128" t="str">
        <f t="shared" si="491"/>
        <v/>
      </c>
      <c r="AB338" s="129" t="str">
        <f t="shared" si="458"/>
        <v/>
      </c>
      <c r="AC338" s="129" t="str">
        <f t="shared" si="492"/>
        <v/>
      </c>
      <c r="AD338" s="31" t="str">
        <f t="shared" si="459"/>
        <v/>
      </c>
      <c r="AE338" s="128" t="str">
        <f t="shared" si="460"/>
        <v/>
      </c>
      <c r="AF338" s="130" t="str">
        <f t="shared" si="461"/>
        <v/>
      </c>
      <c r="AG338" s="122" t="str">
        <f t="shared" si="462"/>
        <v/>
      </c>
      <c r="AH338" s="131" t="str">
        <f t="shared" si="493"/>
        <v/>
      </c>
      <c r="AI338" s="132" t="str">
        <f t="shared" si="463"/>
        <v/>
      </c>
      <c r="AJ338" s="128"/>
      <c r="AK338" s="159" t="str">
        <f t="shared" si="464"/>
        <v/>
      </c>
      <c r="AL338" s="128" t="str">
        <f t="shared" si="465"/>
        <v/>
      </c>
      <c r="AM338" s="128" t="str">
        <f t="shared" si="466"/>
        <v/>
      </c>
      <c r="AN338" s="128" t="str">
        <f t="shared" si="467"/>
        <v/>
      </c>
      <c r="AO338" s="128" t="str">
        <f t="shared" si="495"/>
        <v/>
      </c>
      <c r="AP338" s="160" t="str">
        <f t="shared" si="468"/>
        <v/>
      </c>
      <c r="AQ338" s="31"/>
      <c r="AR338" s="174" t="str">
        <f>IF($B338="","",Air!$C$17*((J338-K338)/10)^Air!$C$28)</f>
        <v/>
      </c>
      <c r="AS338" s="36" t="str">
        <f>IF($B338="","",IF(E$8=B338,E$7,Air!$C$14/2*AR338^2))</f>
        <v/>
      </c>
      <c r="AT338" s="32" t="str">
        <f t="shared" si="469"/>
        <v/>
      </c>
      <c r="AU338" s="32" t="str">
        <f t="shared" si="470"/>
        <v/>
      </c>
      <c r="AV338" s="32" t="str">
        <f>IF($B338="","",Air!$I$11-AU338*Air!$C$14*Air!$I$10-AS338)</f>
        <v/>
      </c>
      <c r="AW338" s="175" t="str">
        <f t="shared" si="471"/>
        <v/>
      </c>
      <c r="AX338" s="175" t="str">
        <f>IF($B338="","",AW338*Air!$C$14*Air!$I$10)</f>
        <v/>
      </c>
      <c r="AY338" s="176" t="str">
        <f>IF($B338="","",AW338*Air!$D$14*Air!$I$10)</f>
        <v/>
      </c>
      <c r="AZ338" s="62"/>
      <c r="BA338" s="250" t="str">
        <f t="shared" si="496"/>
        <v/>
      </c>
      <c r="BB338" s="128" t="str">
        <f t="shared" si="472"/>
        <v/>
      </c>
      <c r="BC338" s="31" t="str">
        <f t="shared" si="473"/>
        <v/>
      </c>
      <c r="BD338" s="251" t="str">
        <f>IF($B338="","",$AO338*ABS(BC338)/Air!$M$8)</f>
        <v/>
      </c>
      <c r="BE338" s="31" t="str">
        <f t="shared" si="497"/>
        <v/>
      </c>
      <c r="BF338" s="251" t="str">
        <f>IF($B338="","",$AO338*ABS($AF338-BC338)/Air!$M$8)</f>
        <v/>
      </c>
      <c r="BG338" s="31" t="str">
        <f t="shared" si="498"/>
        <v/>
      </c>
      <c r="BH338" s="252" t="str">
        <f t="shared" si="499"/>
        <v/>
      </c>
      <c r="BI338" s="32" t="str">
        <f>IF($B338="","",(($AF338-BC338)/ABS($AF338-BC338))*Air!$D$14*BH338/2*(($AF338-BC338)^2)*$AI338*$C338)</f>
        <v/>
      </c>
      <c r="BJ338" s="32" t="str">
        <f>IF($B338="","",(-BC338/ABS(BC338))*Air!$D$14*BE338/8*(BC338^2)*$AM338*$C338)</f>
        <v/>
      </c>
      <c r="BK338" s="32" t="str">
        <f>IF($B338="","",$AK338*$C338*$E338*Air!$D$14*Air!$I$10)</f>
        <v/>
      </c>
      <c r="BL338" s="32" t="str">
        <f t="shared" si="474"/>
        <v/>
      </c>
      <c r="BM338" s="32" t="str">
        <f t="shared" si="500"/>
        <v/>
      </c>
      <c r="BN338" s="32" t="str">
        <f t="shared" si="475"/>
        <v/>
      </c>
      <c r="BO338" s="254" t="str">
        <f t="shared" si="501"/>
        <v/>
      </c>
      <c r="BP338" s="243"/>
      <c r="BQ338" s="243"/>
      <c r="BR338" s="32" t="str">
        <f t="shared" si="502"/>
        <v/>
      </c>
      <c r="BS338" s="243" t="str">
        <f t="shared" si="503"/>
        <v/>
      </c>
      <c r="BT338" s="243" t="str">
        <f>IF($B338="","",IF(BO338="out",-(BS338*$I338*(2*ABS(BR338)/Air!$D$14)^0.5),(BS338*$I338*(2*ABS(BR338)/Air!$C$14)^0.5)))</f>
        <v/>
      </c>
      <c r="BU338" s="32" t="str">
        <f t="shared" si="504"/>
        <v/>
      </c>
      <c r="BV338" s="217" t="str">
        <f t="shared" si="476"/>
        <v/>
      </c>
      <c r="BW338" s="31" t="str">
        <f t="shared" si="505"/>
        <v/>
      </c>
      <c r="BX338" s="251" t="str">
        <f>IF($B338="","",$AO338*ABS(BW338)/Air!$M$8)</f>
        <v/>
      </c>
      <c r="BY338" s="31" t="str">
        <f t="shared" si="506"/>
        <v/>
      </c>
      <c r="BZ338" s="251" t="str">
        <f>IF($B338="","",$AO338*ABS($AF338-BW338)/Air!$M$8)</f>
        <v/>
      </c>
      <c r="CA338" s="31" t="str">
        <f t="shared" si="507"/>
        <v/>
      </c>
      <c r="CB338" s="31" t="str">
        <f t="shared" si="508"/>
        <v/>
      </c>
      <c r="CC338" s="32" t="str">
        <f>IF($B338="","",(($AF338-BW338)/ABS($AF338-BW338))*Air!$D$14*CB338/2*(($AF338-BW338)^2)*$AI338*$C338)</f>
        <v/>
      </c>
      <c r="CD338" s="32" t="str">
        <f>IF($B338="","",(-BW338/ABS(BW338))*Air!$D$14*BY338/8*(BW338^2)*$AM338*$C338)</f>
        <v/>
      </c>
      <c r="CE338" s="32" t="str">
        <f>IF($B338="","",$AK338*$C338*$E338*Air!$D$14*Air!$I$10)</f>
        <v/>
      </c>
      <c r="CF338" s="32" t="str">
        <f t="shared" si="477"/>
        <v/>
      </c>
      <c r="CG338" s="32" t="str">
        <f t="shared" si="509"/>
        <v/>
      </c>
      <c r="CH338" s="32" t="str">
        <f t="shared" si="478"/>
        <v/>
      </c>
      <c r="CI338" s="254" t="str">
        <f t="shared" si="510"/>
        <v/>
      </c>
      <c r="CJ338" s="243"/>
      <c r="CK338" s="243"/>
      <c r="CL338" s="32" t="str">
        <f t="shared" si="511"/>
        <v/>
      </c>
      <c r="CM338" s="243" t="str">
        <f t="shared" si="512"/>
        <v/>
      </c>
      <c r="CN338" s="243" t="str">
        <f>IF($B338="","",IF(CI338="out",-(CM338*$I338*(2*ABS(CL338)/Air!$D$14)^0.5),(CM338*$I338*(2*ABS(CL338)/Air!$C$14)^0.5)))</f>
        <v/>
      </c>
      <c r="CO338" s="32" t="str">
        <f t="shared" si="513"/>
        <v/>
      </c>
      <c r="CP338" s="217" t="str">
        <f t="shared" si="479"/>
        <v/>
      </c>
      <c r="CQ338" s="31" t="str">
        <f t="shared" si="514"/>
        <v/>
      </c>
      <c r="CR338" s="251" t="str">
        <f>IF($B338="","",$AO338*ABS(CQ338)/Air!$M$8)</f>
        <v/>
      </c>
      <c r="CS338" s="31" t="str">
        <f t="shared" si="515"/>
        <v/>
      </c>
      <c r="CT338" s="251" t="str">
        <f>IF($B338="","",$AO338*ABS($AF338-CQ338)/Air!$M$8)</f>
        <v/>
      </c>
      <c r="CU338" s="31" t="str">
        <f t="shared" si="516"/>
        <v/>
      </c>
      <c r="CV338" s="31" t="str">
        <f t="shared" si="517"/>
        <v/>
      </c>
      <c r="CW338" s="32" t="str">
        <f>IF($B338="","",(($AF338-CQ338)/ABS($AF338-CQ338))*Air!$D$14*CV338/2*(($AF338-CQ338)^2)*$AI338*$C338)</f>
        <v/>
      </c>
      <c r="CX338" s="32" t="str">
        <f>IF($B338="","",(-CQ338/ABS(CQ338))*Air!$D$14*CS338/8*(CQ338^2)*$AM338*$C338)</f>
        <v/>
      </c>
      <c r="CY338" s="32" t="str">
        <f>IF($B338="","",$AK338*$C338*$E338*Air!$D$14*Air!$I$10)</f>
        <v/>
      </c>
      <c r="CZ338" s="32" t="str">
        <f t="shared" si="480"/>
        <v/>
      </c>
      <c r="DA338" s="32" t="str">
        <f t="shared" si="518"/>
        <v/>
      </c>
      <c r="DB338" s="32" t="str">
        <f t="shared" si="481"/>
        <v/>
      </c>
      <c r="DC338" s="254" t="str">
        <f t="shared" si="519"/>
        <v/>
      </c>
      <c r="DD338" s="243"/>
      <c r="DE338" s="243"/>
      <c r="DF338" s="32" t="str">
        <f t="shared" si="520"/>
        <v/>
      </c>
      <c r="DG338" s="243" t="str">
        <f t="shared" si="521"/>
        <v/>
      </c>
      <c r="DH338" s="243" t="str">
        <f>IF($B338="","",IF(DC338="out",-(DG338*$I338*(2*ABS(DF338)/Air!$D$14)^0.5),(DG338*$I338*(2*ABS(DF338)/Air!$C$14)^0.5)))</f>
        <v/>
      </c>
      <c r="DI338" s="32" t="str">
        <f t="shared" si="522"/>
        <v/>
      </c>
      <c r="DJ338" s="217" t="str">
        <f t="shared" si="482"/>
        <v/>
      </c>
      <c r="DK338" s="31" t="str">
        <f t="shared" si="523"/>
        <v/>
      </c>
      <c r="DL338" s="251" t="str">
        <f>IF($B338="","",$AO338*ABS(DK338)/Air!$M$8)</f>
        <v/>
      </c>
      <c r="DM338" s="31" t="str">
        <f t="shared" si="524"/>
        <v/>
      </c>
      <c r="DN338" s="251" t="str">
        <f>IF($B338="","",$AO338*ABS($AF338-DK338)/Air!$M$8)</f>
        <v/>
      </c>
      <c r="DO338" s="31" t="str">
        <f t="shared" si="525"/>
        <v/>
      </c>
      <c r="DP338" s="31" t="str">
        <f t="shared" si="526"/>
        <v/>
      </c>
      <c r="DQ338" s="32" t="str">
        <f>IF($B338="","",(($AF338-DK338)/ABS($AF338-DK338))*Air!$D$14*DP338/2*(($AF338-DK338)^2)*$AI338*$C338)</f>
        <v/>
      </c>
      <c r="DR338" s="32" t="str">
        <f>IF($B338="","",(-DK338/ABS(DK338))*Air!$D$14*DM338/8*(DK338^2)*$AM338*$C338)</f>
        <v/>
      </c>
      <c r="DS338" s="32" t="str">
        <f>IF($B338="","",$AK338*$C338*$E338*Air!$D$14*Air!$I$10)</f>
        <v/>
      </c>
      <c r="DT338" s="32" t="str">
        <f t="shared" si="483"/>
        <v/>
      </c>
      <c r="DU338" s="32" t="str">
        <f t="shared" si="527"/>
        <v/>
      </c>
      <c r="DV338" s="32" t="str">
        <f t="shared" si="484"/>
        <v/>
      </c>
      <c r="DW338" s="254" t="str">
        <f t="shared" si="528"/>
        <v/>
      </c>
      <c r="DX338" s="243"/>
      <c r="DY338" s="243"/>
      <c r="DZ338" s="32" t="str">
        <f t="shared" si="529"/>
        <v/>
      </c>
      <c r="EA338" s="243" t="str">
        <f t="shared" si="530"/>
        <v/>
      </c>
      <c r="EB338" s="243" t="str">
        <f>IF($B338="","",IF(DW338="out",-(EA338*$I338*(2*ABS(DZ338)/Air!$D$14)^0.5),(EA338*$I338*(2*ABS(DZ338)/Air!$C$14)^0.5)))</f>
        <v/>
      </c>
      <c r="EC338" s="32" t="str">
        <f t="shared" si="531"/>
        <v/>
      </c>
      <c r="ED338" s="217" t="str">
        <f t="shared" si="485"/>
        <v/>
      </c>
      <c r="EE338" s="31" t="str">
        <f t="shared" si="532"/>
        <v/>
      </c>
      <c r="EF338" s="251" t="str">
        <f>IF($B338="","",$AO338*ABS(EE338)/Air!$M$8)</f>
        <v/>
      </c>
      <c r="EG338" s="31" t="str">
        <f t="shared" si="533"/>
        <v/>
      </c>
      <c r="EH338" s="251" t="str">
        <f>IF($B338="","",$AO338*ABS($AF338-EE338)/Air!$M$8)</f>
        <v/>
      </c>
      <c r="EI338" s="31" t="str">
        <f t="shared" si="534"/>
        <v/>
      </c>
      <c r="EJ338" s="31" t="str">
        <f t="shared" si="535"/>
        <v/>
      </c>
      <c r="EK338" s="32" t="str">
        <f>IF($B338="","",(($AF338-EE338)/ABS($AF338-EE338))*Air!$D$14*EJ338/2*(($AF338-EE338)^2)*$AI338*$C338)</f>
        <v/>
      </c>
      <c r="EL338" s="32" t="str">
        <f>IF($B338="","",(-EE338/ABS(EE338))*Air!$D$14*EG338/8*(EE338^2)*$AM338*$C338)</f>
        <v/>
      </c>
      <c r="EM338" s="32" t="str">
        <f>IF($B338="","",$AK338*$C338*$E338*Air!$D$14*Air!$I$10)</f>
        <v/>
      </c>
      <c r="EN338" s="32" t="str">
        <f t="shared" si="486"/>
        <v/>
      </c>
      <c r="EO338" s="32" t="str">
        <f t="shared" si="536"/>
        <v/>
      </c>
      <c r="EP338" s="32" t="str">
        <f t="shared" si="487"/>
        <v/>
      </c>
      <c r="EQ338" s="254" t="str">
        <f t="shared" si="537"/>
        <v/>
      </c>
      <c r="ER338" s="243"/>
      <c r="ES338" s="243"/>
      <c r="ET338" s="32" t="str">
        <f t="shared" si="538"/>
        <v/>
      </c>
      <c r="EU338" s="243" t="str">
        <f t="shared" si="539"/>
        <v/>
      </c>
      <c r="EV338" s="243" t="str">
        <f>IF($B338="","",IF(EQ338="out",-(EU338*$I338*(2*ABS(ET338)/Air!$D$14)^0.5),(EU338*$I338*(2*ABS(ET338)/Air!$C$14)^0.5)))</f>
        <v/>
      </c>
      <c r="EW338" s="32" t="str">
        <f t="shared" si="540"/>
        <v/>
      </c>
      <c r="EX338" s="259" t="str">
        <f t="shared" si="488"/>
        <v/>
      </c>
    </row>
    <row r="339" spans="1:154" customFormat="1" x14ac:dyDescent="0.2">
      <c r="A339" s="61"/>
      <c r="B339" s="247"/>
      <c r="C339" s="247"/>
      <c r="D339" s="247"/>
      <c r="E339" s="247"/>
      <c r="F339" s="247"/>
      <c r="G339" s="239"/>
      <c r="H339" s="239"/>
      <c r="I339" s="239"/>
      <c r="J339" s="239"/>
      <c r="K339" s="239"/>
      <c r="L339" s="62"/>
      <c r="M339" s="247"/>
      <c r="N339" s="247"/>
      <c r="O339" s="63"/>
      <c r="P339" s="92" t="str">
        <f t="shared" si="452"/>
        <v/>
      </c>
      <c r="Q339" s="93" t="str">
        <f t="shared" si="494"/>
        <v/>
      </c>
      <c r="R339" s="99" t="str">
        <f t="shared" si="453"/>
        <v/>
      </c>
      <c r="S339" s="100" t="str">
        <f t="shared" si="454"/>
        <v/>
      </c>
      <c r="T339" s="95" t="str">
        <f t="shared" si="455"/>
        <v/>
      </c>
      <c r="U339" s="231"/>
      <c r="V339" s="124" t="str">
        <f t="shared" si="456"/>
        <v/>
      </c>
      <c r="W339" s="125" t="str">
        <f t="shared" si="489"/>
        <v/>
      </c>
      <c r="X339" s="126" t="str">
        <f t="shared" si="457"/>
        <v/>
      </c>
      <c r="Y339" s="126" t="str">
        <f>IF($B339="","",VLOOKUP(X339,Depth!$A$4:$B$1004,2,1))</f>
        <v/>
      </c>
      <c r="Z339" s="127" t="str">
        <f t="shared" si="490"/>
        <v/>
      </c>
      <c r="AA339" s="128" t="str">
        <f t="shared" si="491"/>
        <v/>
      </c>
      <c r="AB339" s="129" t="str">
        <f t="shared" si="458"/>
        <v/>
      </c>
      <c r="AC339" s="129" t="str">
        <f t="shared" si="492"/>
        <v/>
      </c>
      <c r="AD339" s="31" t="str">
        <f t="shared" si="459"/>
        <v/>
      </c>
      <c r="AE339" s="128" t="str">
        <f t="shared" si="460"/>
        <v/>
      </c>
      <c r="AF339" s="130" t="str">
        <f t="shared" si="461"/>
        <v/>
      </c>
      <c r="AG339" s="122" t="str">
        <f t="shared" si="462"/>
        <v/>
      </c>
      <c r="AH339" s="131" t="str">
        <f t="shared" si="493"/>
        <v/>
      </c>
      <c r="AI339" s="132" t="str">
        <f t="shared" si="463"/>
        <v/>
      </c>
      <c r="AJ339" s="128"/>
      <c r="AK339" s="159" t="str">
        <f t="shared" si="464"/>
        <v/>
      </c>
      <c r="AL339" s="128" t="str">
        <f t="shared" si="465"/>
        <v/>
      </c>
      <c r="AM339" s="128" t="str">
        <f t="shared" si="466"/>
        <v/>
      </c>
      <c r="AN339" s="128" t="str">
        <f t="shared" si="467"/>
        <v/>
      </c>
      <c r="AO339" s="128" t="str">
        <f t="shared" si="495"/>
        <v/>
      </c>
      <c r="AP339" s="160" t="str">
        <f t="shared" si="468"/>
        <v/>
      </c>
      <c r="AQ339" s="31"/>
      <c r="AR339" s="174" t="str">
        <f>IF($B339="","",Air!$C$17*((J339-K339)/10)^Air!$C$28)</f>
        <v/>
      </c>
      <c r="AS339" s="36" t="str">
        <f>IF($B339="","",IF(E$8=B339,E$7,Air!$C$14/2*AR339^2))</f>
        <v/>
      </c>
      <c r="AT339" s="32" t="str">
        <f t="shared" si="469"/>
        <v/>
      </c>
      <c r="AU339" s="32" t="str">
        <f t="shared" si="470"/>
        <v/>
      </c>
      <c r="AV339" s="32" t="str">
        <f>IF($B339="","",Air!$I$11-AU339*Air!$C$14*Air!$I$10-AS339)</f>
        <v/>
      </c>
      <c r="AW339" s="175" t="str">
        <f t="shared" si="471"/>
        <v/>
      </c>
      <c r="AX339" s="175" t="str">
        <f>IF($B339="","",AW339*Air!$C$14*Air!$I$10)</f>
        <v/>
      </c>
      <c r="AY339" s="176" t="str">
        <f>IF($B339="","",AW339*Air!$D$14*Air!$I$10)</f>
        <v/>
      </c>
      <c r="AZ339" s="62"/>
      <c r="BA339" s="250" t="str">
        <f t="shared" si="496"/>
        <v/>
      </c>
      <c r="BB339" s="128" t="str">
        <f t="shared" si="472"/>
        <v/>
      </c>
      <c r="BC339" s="31" t="str">
        <f t="shared" si="473"/>
        <v/>
      </c>
      <c r="BD339" s="251" t="str">
        <f>IF($B339="","",$AO339*ABS(BC339)/Air!$M$8)</f>
        <v/>
      </c>
      <c r="BE339" s="31" t="str">
        <f t="shared" si="497"/>
        <v/>
      </c>
      <c r="BF339" s="251" t="str">
        <f>IF($B339="","",$AO339*ABS($AF339-BC339)/Air!$M$8)</f>
        <v/>
      </c>
      <c r="BG339" s="31" t="str">
        <f t="shared" si="498"/>
        <v/>
      </c>
      <c r="BH339" s="252" t="str">
        <f t="shared" si="499"/>
        <v/>
      </c>
      <c r="BI339" s="32" t="str">
        <f>IF($B339="","",(($AF339-BC339)/ABS($AF339-BC339))*Air!$D$14*BH339/2*(($AF339-BC339)^2)*$AI339*$C339)</f>
        <v/>
      </c>
      <c r="BJ339" s="32" t="str">
        <f>IF($B339="","",(-BC339/ABS(BC339))*Air!$D$14*BE339/8*(BC339^2)*$AM339*$C339)</f>
        <v/>
      </c>
      <c r="BK339" s="32" t="str">
        <f>IF($B339="","",$AK339*$C339*$E339*Air!$D$14*Air!$I$10)</f>
        <v/>
      </c>
      <c r="BL339" s="32" t="str">
        <f t="shared" si="474"/>
        <v/>
      </c>
      <c r="BM339" s="32" t="str">
        <f t="shared" si="500"/>
        <v/>
      </c>
      <c r="BN339" s="32" t="str">
        <f t="shared" si="475"/>
        <v/>
      </c>
      <c r="BO339" s="254" t="str">
        <f t="shared" si="501"/>
        <v/>
      </c>
      <c r="BP339" s="243"/>
      <c r="BQ339" s="243"/>
      <c r="BR339" s="32" t="str">
        <f t="shared" si="502"/>
        <v/>
      </c>
      <c r="BS339" s="243" t="str">
        <f t="shared" si="503"/>
        <v/>
      </c>
      <c r="BT339" s="243" t="str">
        <f>IF($B339="","",IF(BO339="out",-(BS339*$I339*(2*ABS(BR339)/Air!$D$14)^0.5),(BS339*$I339*(2*ABS(BR339)/Air!$C$14)^0.5)))</f>
        <v/>
      </c>
      <c r="BU339" s="32" t="str">
        <f t="shared" si="504"/>
        <v/>
      </c>
      <c r="BV339" s="217" t="str">
        <f t="shared" si="476"/>
        <v/>
      </c>
      <c r="BW339" s="31" t="str">
        <f t="shared" si="505"/>
        <v/>
      </c>
      <c r="BX339" s="251" t="str">
        <f>IF($B339="","",$AO339*ABS(BW339)/Air!$M$8)</f>
        <v/>
      </c>
      <c r="BY339" s="31" t="str">
        <f t="shared" si="506"/>
        <v/>
      </c>
      <c r="BZ339" s="251" t="str">
        <f>IF($B339="","",$AO339*ABS($AF339-BW339)/Air!$M$8)</f>
        <v/>
      </c>
      <c r="CA339" s="31" t="str">
        <f t="shared" si="507"/>
        <v/>
      </c>
      <c r="CB339" s="31" t="str">
        <f t="shared" si="508"/>
        <v/>
      </c>
      <c r="CC339" s="32" t="str">
        <f>IF($B339="","",(($AF339-BW339)/ABS($AF339-BW339))*Air!$D$14*CB339/2*(($AF339-BW339)^2)*$AI339*$C339)</f>
        <v/>
      </c>
      <c r="CD339" s="32" t="str">
        <f>IF($B339="","",(-BW339/ABS(BW339))*Air!$D$14*BY339/8*(BW339^2)*$AM339*$C339)</f>
        <v/>
      </c>
      <c r="CE339" s="32" t="str">
        <f>IF($B339="","",$AK339*$C339*$E339*Air!$D$14*Air!$I$10)</f>
        <v/>
      </c>
      <c r="CF339" s="32" t="str">
        <f t="shared" si="477"/>
        <v/>
      </c>
      <c r="CG339" s="32" t="str">
        <f t="shared" si="509"/>
        <v/>
      </c>
      <c r="CH339" s="32" t="str">
        <f t="shared" si="478"/>
        <v/>
      </c>
      <c r="CI339" s="254" t="str">
        <f t="shared" si="510"/>
        <v/>
      </c>
      <c r="CJ339" s="243"/>
      <c r="CK339" s="243"/>
      <c r="CL339" s="32" t="str">
        <f t="shared" si="511"/>
        <v/>
      </c>
      <c r="CM339" s="243" t="str">
        <f t="shared" si="512"/>
        <v/>
      </c>
      <c r="CN339" s="243" t="str">
        <f>IF($B339="","",IF(CI339="out",-(CM339*$I339*(2*ABS(CL339)/Air!$D$14)^0.5),(CM339*$I339*(2*ABS(CL339)/Air!$C$14)^0.5)))</f>
        <v/>
      </c>
      <c r="CO339" s="32" t="str">
        <f t="shared" si="513"/>
        <v/>
      </c>
      <c r="CP339" s="217" t="str">
        <f t="shared" si="479"/>
        <v/>
      </c>
      <c r="CQ339" s="31" t="str">
        <f t="shared" si="514"/>
        <v/>
      </c>
      <c r="CR339" s="251" t="str">
        <f>IF($B339="","",$AO339*ABS(CQ339)/Air!$M$8)</f>
        <v/>
      </c>
      <c r="CS339" s="31" t="str">
        <f t="shared" si="515"/>
        <v/>
      </c>
      <c r="CT339" s="251" t="str">
        <f>IF($B339="","",$AO339*ABS($AF339-CQ339)/Air!$M$8)</f>
        <v/>
      </c>
      <c r="CU339" s="31" t="str">
        <f t="shared" si="516"/>
        <v/>
      </c>
      <c r="CV339" s="31" t="str">
        <f t="shared" si="517"/>
        <v/>
      </c>
      <c r="CW339" s="32" t="str">
        <f>IF($B339="","",(($AF339-CQ339)/ABS($AF339-CQ339))*Air!$D$14*CV339/2*(($AF339-CQ339)^2)*$AI339*$C339)</f>
        <v/>
      </c>
      <c r="CX339" s="32" t="str">
        <f>IF($B339="","",(-CQ339/ABS(CQ339))*Air!$D$14*CS339/8*(CQ339^2)*$AM339*$C339)</f>
        <v/>
      </c>
      <c r="CY339" s="32" t="str">
        <f>IF($B339="","",$AK339*$C339*$E339*Air!$D$14*Air!$I$10)</f>
        <v/>
      </c>
      <c r="CZ339" s="32" t="str">
        <f t="shared" si="480"/>
        <v/>
      </c>
      <c r="DA339" s="32" t="str">
        <f t="shared" si="518"/>
        <v/>
      </c>
      <c r="DB339" s="32" t="str">
        <f t="shared" si="481"/>
        <v/>
      </c>
      <c r="DC339" s="254" t="str">
        <f t="shared" si="519"/>
        <v/>
      </c>
      <c r="DD339" s="243"/>
      <c r="DE339" s="243"/>
      <c r="DF339" s="32" t="str">
        <f t="shared" si="520"/>
        <v/>
      </c>
      <c r="DG339" s="243" t="str">
        <f t="shared" si="521"/>
        <v/>
      </c>
      <c r="DH339" s="243" t="str">
        <f>IF($B339="","",IF(DC339="out",-(DG339*$I339*(2*ABS(DF339)/Air!$D$14)^0.5),(DG339*$I339*(2*ABS(DF339)/Air!$C$14)^0.5)))</f>
        <v/>
      </c>
      <c r="DI339" s="32" t="str">
        <f t="shared" si="522"/>
        <v/>
      </c>
      <c r="DJ339" s="217" t="str">
        <f t="shared" si="482"/>
        <v/>
      </c>
      <c r="DK339" s="31" t="str">
        <f t="shared" si="523"/>
        <v/>
      </c>
      <c r="DL339" s="251" t="str">
        <f>IF($B339="","",$AO339*ABS(DK339)/Air!$M$8)</f>
        <v/>
      </c>
      <c r="DM339" s="31" t="str">
        <f t="shared" si="524"/>
        <v/>
      </c>
      <c r="DN339" s="251" t="str">
        <f>IF($B339="","",$AO339*ABS($AF339-DK339)/Air!$M$8)</f>
        <v/>
      </c>
      <c r="DO339" s="31" t="str">
        <f t="shared" si="525"/>
        <v/>
      </c>
      <c r="DP339" s="31" t="str">
        <f t="shared" si="526"/>
        <v/>
      </c>
      <c r="DQ339" s="32" t="str">
        <f>IF($B339="","",(($AF339-DK339)/ABS($AF339-DK339))*Air!$D$14*DP339/2*(($AF339-DK339)^2)*$AI339*$C339)</f>
        <v/>
      </c>
      <c r="DR339" s="32" t="str">
        <f>IF($B339="","",(-DK339/ABS(DK339))*Air!$D$14*DM339/8*(DK339^2)*$AM339*$C339)</f>
        <v/>
      </c>
      <c r="DS339" s="32" t="str">
        <f>IF($B339="","",$AK339*$C339*$E339*Air!$D$14*Air!$I$10)</f>
        <v/>
      </c>
      <c r="DT339" s="32" t="str">
        <f t="shared" si="483"/>
        <v/>
      </c>
      <c r="DU339" s="32" t="str">
        <f t="shared" si="527"/>
        <v/>
      </c>
      <c r="DV339" s="32" t="str">
        <f t="shared" si="484"/>
        <v/>
      </c>
      <c r="DW339" s="254" t="str">
        <f t="shared" si="528"/>
        <v/>
      </c>
      <c r="DX339" s="243"/>
      <c r="DY339" s="243"/>
      <c r="DZ339" s="32" t="str">
        <f t="shared" si="529"/>
        <v/>
      </c>
      <c r="EA339" s="243" t="str">
        <f t="shared" si="530"/>
        <v/>
      </c>
      <c r="EB339" s="243" t="str">
        <f>IF($B339="","",IF(DW339="out",-(EA339*$I339*(2*ABS(DZ339)/Air!$D$14)^0.5),(EA339*$I339*(2*ABS(DZ339)/Air!$C$14)^0.5)))</f>
        <v/>
      </c>
      <c r="EC339" s="32" t="str">
        <f t="shared" si="531"/>
        <v/>
      </c>
      <c r="ED339" s="217" t="str">
        <f t="shared" si="485"/>
        <v/>
      </c>
      <c r="EE339" s="31" t="str">
        <f t="shared" si="532"/>
        <v/>
      </c>
      <c r="EF339" s="251" t="str">
        <f>IF($B339="","",$AO339*ABS(EE339)/Air!$M$8)</f>
        <v/>
      </c>
      <c r="EG339" s="31" t="str">
        <f t="shared" si="533"/>
        <v/>
      </c>
      <c r="EH339" s="251" t="str">
        <f>IF($B339="","",$AO339*ABS($AF339-EE339)/Air!$M$8)</f>
        <v/>
      </c>
      <c r="EI339" s="31" t="str">
        <f t="shared" si="534"/>
        <v/>
      </c>
      <c r="EJ339" s="31" t="str">
        <f t="shared" si="535"/>
        <v/>
      </c>
      <c r="EK339" s="32" t="str">
        <f>IF($B339="","",(($AF339-EE339)/ABS($AF339-EE339))*Air!$D$14*EJ339/2*(($AF339-EE339)^2)*$AI339*$C339)</f>
        <v/>
      </c>
      <c r="EL339" s="32" t="str">
        <f>IF($B339="","",(-EE339/ABS(EE339))*Air!$D$14*EG339/8*(EE339^2)*$AM339*$C339)</f>
        <v/>
      </c>
      <c r="EM339" s="32" t="str">
        <f>IF($B339="","",$AK339*$C339*$E339*Air!$D$14*Air!$I$10)</f>
        <v/>
      </c>
      <c r="EN339" s="32" t="str">
        <f t="shared" si="486"/>
        <v/>
      </c>
      <c r="EO339" s="32" t="str">
        <f t="shared" si="536"/>
        <v/>
      </c>
      <c r="EP339" s="32" t="str">
        <f t="shared" si="487"/>
        <v/>
      </c>
      <c r="EQ339" s="254" t="str">
        <f t="shared" si="537"/>
        <v/>
      </c>
      <c r="ER339" s="243"/>
      <c r="ES339" s="243"/>
      <c r="ET339" s="32" t="str">
        <f t="shared" si="538"/>
        <v/>
      </c>
      <c r="EU339" s="243" t="str">
        <f t="shared" si="539"/>
        <v/>
      </c>
      <c r="EV339" s="243" t="str">
        <f>IF($B339="","",IF(EQ339="out",-(EU339*$I339*(2*ABS(ET339)/Air!$D$14)^0.5),(EU339*$I339*(2*ABS(ET339)/Air!$C$14)^0.5)))</f>
        <v/>
      </c>
      <c r="EW339" s="32" t="str">
        <f t="shared" si="540"/>
        <v/>
      </c>
      <c r="EX339" s="259" t="str">
        <f t="shared" si="488"/>
        <v/>
      </c>
    </row>
    <row r="340" spans="1:154" customFormat="1" x14ac:dyDescent="0.2">
      <c r="A340" s="61"/>
      <c r="B340" s="247"/>
      <c r="C340" s="247"/>
      <c r="D340" s="247"/>
      <c r="E340" s="247"/>
      <c r="F340" s="247"/>
      <c r="G340" s="239"/>
      <c r="H340" s="239"/>
      <c r="I340" s="239"/>
      <c r="J340" s="239"/>
      <c r="K340" s="239"/>
      <c r="L340" s="62"/>
      <c r="M340" s="247"/>
      <c r="N340" s="247"/>
      <c r="O340" s="63"/>
      <c r="P340" s="92" t="str">
        <f t="shared" si="452"/>
        <v/>
      </c>
      <c r="Q340" s="93" t="str">
        <f t="shared" si="494"/>
        <v/>
      </c>
      <c r="R340" s="99" t="str">
        <f t="shared" si="453"/>
        <v/>
      </c>
      <c r="S340" s="100" t="str">
        <f t="shared" si="454"/>
        <v/>
      </c>
      <c r="T340" s="95" t="str">
        <f t="shared" si="455"/>
        <v/>
      </c>
      <c r="U340" s="231"/>
      <c r="V340" s="124" t="str">
        <f t="shared" si="456"/>
        <v/>
      </c>
      <c r="W340" s="125" t="str">
        <f t="shared" si="489"/>
        <v/>
      </c>
      <c r="X340" s="126" t="str">
        <f t="shared" si="457"/>
        <v/>
      </c>
      <c r="Y340" s="126" t="str">
        <f>IF($B340="","",VLOOKUP(X340,Depth!$A$4:$B$1004,2,1))</f>
        <v/>
      </c>
      <c r="Z340" s="127" t="str">
        <f t="shared" si="490"/>
        <v/>
      </c>
      <c r="AA340" s="128" t="str">
        <f t="shared" si="491"/>
        <v/>
      </c>
      <c r="AB340" s="129" t="str">
        <f t="shared" si="458"/>
        <v/>
      </c>
      <c r="AC340" s="129" t="str">
        <f t="shared" si="492"/>
        <v/>
      </c>
      <c r="AD340" s="31" t="str">
        <f t="shared" si="459"/>
        <v/>
      </c>
      <c r="AE340" s="128" t="str">
        <f t="shared" si="460"/>
        <v/>
      </c>
      <c r="AF340" s="130" t="str">
        <f t="shared" si="461"/>
        <v/>
      </c>
      <c r="AG340" s="122" t="str">
        <f t="shared" si="462"/>
        <v/>
      </c>
      <c r="AH340" s="131" t="str">
        <f t="shared" si="493"/>
        <v/>
      </c>
      <c r="AI340" s="132" t="str">
        <f t="shared" si="463"/>
        <v/>
      </c>
      <c r="AJ340" s="128"/>
      <c r="AK340" s="159" t="str">
        <f t="shared" si="464"/>
        <v/>
      </c>
      <c r="AL340" s="128" t="str">
        <f t="shared" si="465"/>
        <v/>
      </c>
      <c r="AM340" s="128" t="str">
        <f t="shared" si="466"/>
        <v/>
      </c>
      <c r="AN340" s="128" t="str">
        <f t="shared" si="467"/>
        <v/>
      </c>
      <c r="AO340" s="128" t="str">
        <f t="shared" si="495"/>
        <v/>
      </c>
      <c r="AP340" s="160" t="str">
        <f t="shared" si="468"/>
        <v/>
      </c>
      <c r="AQ340" s="31"/>
      <c r="AR340" s="174" t="str">
        <f>IF($B340="","",Air!$C$17*((J340-K340)/10)^Air!$C$28)</f>
        <v/>
      </c>
      <c r="AS340" s="36" t="str">
        <f>IF($B340="","",IF(E$8=B340,E$7,Air!$C$14/2*AR340^2))</f>
        <v/>
      </c>
      <c r="AT340" s="32" t="str">
        <f t="shared" si="469"/>
        <v/>
      </c>
      <c r="AU340" s="32" t="str">
        <f t="shared" si="470"/>
        <v/>
      </c>
      <c r="AV340" s="32" t="str">
        <f>IF($B340="","",Air!$I$11-AU340*Air!$C$14*Air!$I$10-AS340)</f>
        <v/>
      </c>
      <c r="AW340" s="175" t="str">
        <f t="shared" si="471"/>
        <v/>
      </c>
      <c r="AX340" s="175" t="str">
        <f>IF($B340="","",AW340*Air!$C$14*Air!$I$10)</f>
        <v/>
      </c>
      <c r="AY340" s="176" t="str">
        <f>IF($B340="","",AW340*Air!$D$14*Air!$I$10)</f>
        <v/>
      </c>
      <c r="AZ340" s="62"/>
      <c r="BA340" s="250" t="str">
        <f t="shared" si="496"/>
        <v/>
      </c>
      <c r="BB340" s="128" t="str">
        <f t="shared" si="472"/>
        <v/>
      </c>
      <c r="BC340" s="31" t="str">
        <f t="shared" si="473"/>
        <v/>
      </c>
      <c r="BD340" s="251" t="str">
        <f>IF($B340="","",$AO340*ABS(BC340)/Air!$M$8)</f>
        <v/>
      </c>
      <c r="BE340" s="31" t="str">
        <f t="shared" si="497"/>
        <v/>
      </c>
      <c r="BF340" s="251" t="str">
        <f>IF($B340="","",$AO340*ABS($AF340-BC340)/Air!$M$8)</f>
        <v/>
      </c>
      <c r="BG340" s="31" t="str">
        <f t="shared" si="498"/>
        <v/>
      </c>
      <c r="BH340" s="252" t="str">
        <f t="shared" si="499"/>
        <v/>
      </c>
      <c r="BI340" s="32" t="str">
        <f>IF($B340="","",(($AF340-BC340)/ABS($AF340-BC340))*Air!$D$14*BH340/2*(($AF340-BC340)^2)*$AI340*$C340)</f>
        <v/>
      </c>
      <c r="BJ340" s="32" t="str">
        <f>IF($B340="","",(-BC340/ABS(BC340))*Air!$D$14*BE340/8*(BC340^2)*$AM340*$C340)</f>
        <v/>
      </c>
      <c r="BK340" s="32" t="str">
        <f>IF($B340="","",$AK340*$C340*$E340*Air!$D$14*Air!$I$10)</f>
        <v/>
      </c>
      <c r="BL340" s="32" t="str">
        <f t="shared" si="474"/>
        <v/>
      </c>
      <c r="BM340" s="32" t="str">
        <f t="shared" si="500"/>
        <v/>
      </c>
      <c r="BN340" s="32" t="str">
        <f t="shared" si="475"/>
        <v/>
      </c>
      <c r="BO340" s="254" t="str">
        <f t="shared" si="501"/>
        <v/>
      </c>
      <c r="BP340" s="243"/>
      <c r="BQ340" s="243"/>
      <c r="BR340" s="32" t="str">
        <f t="shared" si="502"/>
        <v/>
      </c>
      <c r="BS340" s="243" t="str">
        <f t="shared" si="503"/>
        <v/>
      </c>
      <c r="BT340" s="243" t="str">
        <f>IF($B340="","",IF(BO340="out",-(BS340*$I340*(2*ABS(BR340)/Air!$D$14)^0.5),(BS340*$I340*(2*ABS(BR340)/Air!$C$14)^0.5)))</f>
        <v/>
      </c>
      <c r="BU340" s="32" t="str">
        <f t="shared" si="504"/>
        <v/>
      </c>
      <c r="BV340" s="217" t="str">
        <f t="shared" si="476"/>
        <v/>
      </c>
      <c r="BW340" s="31" t="str">
        <f t="shared" si="505"/>
        <v/>
      </c>
      <c r="BX340" s="251" t="str">
        <f>IF($B340="","",$AO340*ABS(BW340)/Air!$M$8)</f>
        <v/>
      </c>
      <c r="BY340" s="31" t="str">
        <f t="shared" si="506"/>
        <v/>
      </c>
      <c r="BZ340" s="251" t="str">
        <f>IF($B340="","",$AO340*ABS($AF340-BW340)/Air!$M$8)</f>
        <v/>
      </c>
      <c r="CA340" s="31" t="str">
        <f t="shared" si="507"/>
        <v/>
      </c>
      <c r="CB340" s="31" t="str">
        <f t="shared" si="508"/>
        <v/>
      </c>
      <c r="CC340" s="32" t="str">
        <f>IF($B340="","",(($AF340-BW340)/ABS($AF340-BW340))*Air!$D$14*CB340/2*(($AF340-BW340)^2)*$AI340*$C340)</f>
        <v/>
      </c>
      <c r="CD340" s="32" t="str">
        <f>IF($B340="","",(-BW340/ABS(BW340))*Air!$D$14*BY340/8*(BW340^2)*$AM340*$C340)</f>
        <v/>
      </c>
      <c r="CE340" s="32" t="str">
        <f>IF($B340="","",$AK340*$C340*$E340*Air!$D$14*Air!$I$10)</f>
        <v/>
      </c>
      <c r="CF340" s="32" t="str">
        <f t="shared" si="477"/>
        <v/>
      </c>
      <c r="CG340" s="32" t="str">
        <f t="shared" si="509"/>
        <v/>
      </c>
      <c r="CH340" s="32" t="str">
        <f t="shared" si="478"/>
        <v/>
      </c>
      <c r="CI340" s="254" t="str">
        <f t="shared" si="510"/>
        <v/>
      </c>
      <c r="CJ340" s="243"/>
      <c r="CK340" s="243"/>
      <c r="CL340" s="32" t="str">
        <f t="shared" si="511"/>
        <v/>
      </c>
      <c r="CM340" s="243" t="str">
        <f t="shared" si="512"/>
        <v/>
      </c>
      <c r="CN340" s="243" t="str">
        <f>IF($B340="","",IF(CI340="out",-(CM340*$I340*(2*ABS(CL340)/Air!$D$14)^0.5),(CM340*$I340*(2*ABS(CL340)/Air!$C$14)^0.5)))</f>
        <v/>
      </c>
      <c r="CO340" s="32" t="str">
        <f t="shared" si="513"/>
        <v/>
      </c>
      <c r="CP340" s="217" t="str">
        <f t="shared" si="479"/>
        <v/>
      </c>
      <c r="CQ340" s="31" t="str">
        <f t="shared" si="514"/>
        <v/>
      </c>
      <c r="CR340" s="251" t="str">
        <f>IF($B340="","",$AO340*ABS(CQ340)/Air!$M$8)</f>
        <v/>
      </c>
      <c r="CS340" s="31" t="str">
        <f t="shared" si="515"/>
        <v/>
      </c>
      <c r="CT340" s="251" t="str">
        <f>IF($B340="","",$AO340*ABS($AF340-CQ340)/Air!$M$8)</f>
        <v/>
      </c>
      <c r="CU340" s="31" t="str">
        <f t="shared" si="516"/>
        <v/>
      </c>
      <c r="CV340" s="31" t="str">
        <f t="shared" si="517"/>
        <v/>
      </c>
      <c r="CW340" s="32" t="str">
        <f>IF($B340="","",(($AF340-CQ340)/ABS($AF340-CQ340))*Air!$D$14*CV340/2*(($AF340-CQ340)^2)*$AI340*$C340)</f>
        <v/>
      </c>
      <c r="CX340" s="32" t="str">
        <f>IF($B340="","",(-CQ340/ABS(CQ340))*Air!$D$14*CS340/8*(CQ340^2)*$AM340*$C340)</f>
        <v/>
      </c>
      <c r="CY340" s="32" t="str">
        <f>IF($B340="","",$AK340*$C340*$E340*Air!$D$14*Air!$I$10)</f>
        <v/>
      </c>
      <c r="CZ340" s="32" t="str">
        <f t="shared" si="480"/>
        <v/>
      </c>
      <c r="DA340" s="32" t="str">
        <f t="shared" si="518"/>
        <v/>
      </c>
      <c r="DB340" s="32" t="str">
        <f t="shared" si="481"/>
        <v/>
      </c>
      <c r="DC340" s="254" t="str">
        <f t="shared" si="519"/>
        <v/>
      </c>
      <c r="DD340" s="243"/>
      <c r="DE340" s="243"/>
      <c r="DF340" s="32" t="str">
        <f t="shared" si="520"/>
        <v/>
      </c>
      <c r="DG340" s="243" t="str">
        <f t="shared" si="521"/>
        <v/>
      </c>
      <c r="DH340" s="243" t="str">
        <f>IF($B340="","",IF(DC340="out",-(DG340*$I340*(2*ABS(DF340)/Air!$D$14)^0.5),(DG340*$I340*(2*ABS(DF340)/Air!$C$14)^0.5)))</f>
        <v/>
      </c>
      <c r="DI340" s="32" t="str">
        <f t="shared" si="522"/>
        <v/>
      </c>
      <c r="DJ340" s="217" t="str">
        <f t="shared" si="482"/>
        <v/>
      </c>
      <c r="DK340" s="31" t="str">
        <f t="shared" si="523"/>
        <v/>
      </c>
      <c r="DL340" s="251" t="str">
        <f>IF($B340="","",$AO340*ABS(DK340)/Air!$M$8)</f>
        <v/>
      </c>
      <c r="DM340" s="31" t="str">
        <f t="shared" si="524"/>
        <v/>
      </c>
      <c r="DN340" s="251" t="str">
        <f>IF($B340="","",$AO340*ABS($AF340-DK340)/Air!$M$8)</f>
        <v/>
      </c>
      <c r="DO340" s="31" t="str">
        <f t="shared" si="525"/>
        <v/>
      </c>
      <c r="DP340" s="31" t="str">
        <f t="shared" si="526"/>
        <v/>
      </c>
      <c r="DQ340" s="32" t="str">
        <f>IF($B340="","",(($AF340-DK340)/ABS($AF340-DK340))*Air!$D$14*DP340/2*(($AF340-DK340)^2)*$AI340*$C340)</f>
        <v/>
      </c>
      <c r="DR340" s="32" t="str">
        <f>IF($B340="","",(-DK340/ABS(DK340))*Air!$D$14*DM340/8*(DK340^2)*$AM340*$C340)</f>
        <v/>
      </c>
      <c r="DS340" s="32" t="str">
        <f>IF($B340="","",$AK340*$C340*$E340*Air!$D$14*Air!$I$10)</f>
        <v/>
      </c>
      <c r="DT340" s="32" t="str">
        <f t="shared" si="483"/>
        <v/>
      </c>
      <c r="DU340" s="32" t="str">
        <f t="shared" si="527"/>
        <v/>
      </c>
      <c r="DV340" s="32" t="str">
        <f t="shared" si="484"/>
        <v/>
      </c>
      <c r="DW340" s="254" t="str">
        <f t="shared" si="528"/>
        <v/>
      </c>
      <c r="DX340" s="243"/>
      <c r="DY340" s="243"/>
      <c r="DZ340" s="32" t="str">
        <f t="shared" si="529"/>
        <v/>
      </c>
      <c r="EA340" s="243" t="str">
        <f t="shared" si="530"/>
        <v/>
      </c>
      <c r="EB340" s="243" t="str">
        <f>IF($B340="","",IF(DW340="out",-(EA340*$I340*(2*ABS(DZ340)/Air!$D$14)^0.5),(EA340*$I340*(2*ABS(DZ340)/Air!$C$14)^0.5)))</f>
        <v/>
      </c>
      <c r="EC340" s="32" t="str">
        <f t="shared" si="531"/>
        <v/>
      </c>
      <c r="ED340" s="217" t="str">
        <f t="shared" si="485"/>
        <v/>
      </c>
      <c r="EE340" s="31" t="str">
        <f t="shared" si="532"/>
        <v/>
      </c>
      <c r="EF340" s="251" t="str">
        <f>IF($B340="","",$AO340*ABS(EE340)/Air!$M$8)</f>
        <v/>
      </c>
      <c r="EG340" s="31" t="str">
        <f t="shared" si="533"/>
        <v/>
      </c>
      <c r="EH340" s="251" t="str">
        <f>IF($B340="","",$AO340*ABS($AF340-EE340)/Air!$M$8)</f>
        <v/>
      </c>
      <c r="EI340" s="31" t="str">
        <f t="shared" si="534"/>
        <v/>
      </c>
      <c r="EJ340" s="31" t="str">
        <f t="shared" si="535"/>
        <v/>
      </c>
      <c r="EK340" s="32" t="str">
        <f>IF($B340="","",(($AF340-EE340)/ABS($AF340-EE340))*Air!$D$14*EJ340/2*(($AF340-EE340)^2)*$AI340*$C340)</f>
        <v/>
      </c>
      <c r="EL340" s="32" t="str">
        <f>IF($B340="","",(-EE340/ABS(EE340))*Air!$D$14*EG340/8*(EE340^2)*$AM340*$C340)</f>
        <v/>
      </c>
      <c r="EM340" s="32" t="str">
        <f>IF($B340="","",$AK340*$C340*$E340*Air!$D$14*Air!$I$10)</f>
        <v/>
      </c>
      <c r="EN340" s="32" t="str">
        <f t="shared" si="486"/>
        <v/>
      </c>
      <c r="EO340" s="32" t="str">
        <f t="shared" si="536"/>
        <v/>
      </c>
      <c r="EP340" s="32" t="str">
        <f t="shared" si="487"/>
        <v/>
      </c>
      <c r="EQ340" s="254" t="str">
        <f t="shared" si="537"/>
        <v/>
      </c>
      <c r="ER340" s="243"/>
      <c r="ES340" s="243"/>
      <c r="ET340" s="32" t="str">
        <f t="shared" si="538"/>
        <v/>
      </c>
      <c r="EU340" s="243" t="str">
        <f t="shared" si="539"/>
        <v/>
      </c>
      <c r="EV340" s="243" t="str">
        <f>IF($B340="","",IF(EQ340="out",-(EU340*$I340*(2*ABS(ET340)/Air!$D$14)^0.5),(EU340*$I340*(2*ABS(ET340)/Air!$C$14)^0.5)))</f>
        <v/>
      </c>
      <c r="EW340" s="32" t="str">
        <f t="shared" si="540"/>
        <v/>
      </c>
      <c r="EX340" s="259" t="str">
        <f t="shared" si="488"/>
        <v/>
      </c>
    </row>
    <row r="341" spans="1:154" customFormat="1" x14ac:dyDescent="0.2">
      <c r="A341" s="61"/>
      <c r="B341" s="247"/>
      <c r="C341" s="247"/>
      <c r="D341" s="247"/>
      <c r="E341" s="247"/>
      <c r="F341" s="247"/>
      <c r="G341" s="239"/>
      <c r="H341" s="239"/>
      <c r="I341" s="239"/>
      <c r="J341" s="239"/>
      <c r="K341" s="239"/>
      <c r="L341" s="62"/>
      <c r="M341" s="247"/>
      <c r="N341" s="247"/>
      <c r="O341" s="63"/>
      <c r="P341" s="92" t="str">
        <f t="shared" si="452"/>
        <v/>
      </c>
      <c r="Q341" s="93" t="str">
        <f t="shared" si="494"/>
        <v/>
      </c>
      <c r="R341" s="99" t="str">
        <f t="shared" si="453"/>
        <v/>
      </c>
      <c r="S341" s="100" t="str">
        <f t="shared" si="454"/>
        <v/>
      </c>
      <c r="T341" s="95" t="str">
        <f t="shared" si="455"/>
        <v/>
      </c>
      <c r="U341" s="231"/>
      <c r="V341" s="124" t="str">
        <f t="shared" si="456"/>
        <v/>
      </c>
      <c r="W341" s="125" t="str">
        <f t="shared" si="489"/>
        <v/>
      </c>
      <c r="X341" s="126" t="str">
        <f t="shared" si="457"/>
        <v/>
      </c>
      <c r="Y341" s="126" t="str">
        <f>IF($B341="","",VLOOKUP(X341,Depth!$A$4:$B$1004,2,1))</f>
        <v/>
      </c>
      <c r="Z341" s="127" t="str">
        <f t="shared" si="490"/>
        <v/>
      </c>
      <c r="AA341" s="128" t="str">
        <f t="shared" si="491"/>
        <v/>
      </c>
      <c r="AB341" s="129" t="str">
        <f t="shared" si="458"/>
        <v/>
      </c>
      <c r="AC341" s="129" t="str">
        <f t="shared" si="492"/>
        <v/>
      </c>
      <c r="AD341" s="31" t="str">
        <f t="shared" si="459"/>
        <v/>
      </c>
      <c r="AE341" s="128" t="str">
        <f t="shared" si="460"/>
        <v/>
      </c>
      <c r="AF341" s="130" t="str">
        <f t="shared" si="461"/>
        <v/>
      </c>
      <c r="AG341" s="122" t="str">
        <f t="shared" si="462"/>
        <v/>
      </c>
      <c r="AH341" s="131" t="str">
        <f t="shared" si="493"/>
        <v/>
      </c>
      <c r="AI341" s="132" t="str">
        <f t="shared" si="463"/>
        <v/>
      </c>
      <c r="AJ341" s="128"/>
      <c r="AK341" s="159" t="str">
        <f t="shared" si="464"/>
        <v/>
      </c>
      <c r="AL341" s="128" t="str">
        <f t="shared" si="465"/>
        <v/>
      </c>
      <c r="AM341" s="128" t="str">
        <f t="shared" si="466"/>
        <v/>
      </c>
      <c r="AN341" s="128" t="str">
        <f t="shared" si="467"/>
        <v/>
      </c>
      <c r="AO341" s="128" t="str">
        <f t="shared" si="495"/>
        <v/>
      </c>
      <c r="AP341" s="160" t="str">
        <f t="shared" si="468"/>
        <v/>
      </c>
      <c r="AQ341" s="31"/>
      <c r="AR341" s="174" t="str">
        <f>IF($B341="","",Air!$C$17*((J341-K341)/10)^Air!$C$28)</f>
        <v/>
      </c>
      <c r="AS341" s="36" t="str">
        <f>IF($B341="","",IF(E$8=B341,E$7,Air!$C$14/2*AR341^2))</f>
        <v/>
      </c>
      <c r="AT341" s="32" t="str">
        <f t="shared" si="469"/>
        <v/>
      </c>
      <c r="AU341" s="32" t="str">
        <f t="shared" si="470"/>
        <v/>
      </c>
      <c r="AV341" s="32" t="str">
        <f>IF($B341="","",Air!$I$11-AU341*Air!$C$14*Air!$I$10-AS341)</f>
        <v/>
      </c>
      <c r="AW341" s="175" t="str">
        <f t="shared" si="471"/>
        <v/>
      </c>
      <c r="AX341" s="175" t="str">
        <f>IF($B341="","",AW341*Air!$C$14*Air!$I$10)</f>
        <v/>
      </c>
      <c r="AY341" s="176" t="str">
        <f>IF($B341="","",AW341*Air!$D$14*Air!$I$10)</f>
        <v/>
      </c>
      <c r="AZ341" s="62"/>
      <c r="BA341" s="250" t="str">
        <f t="shared" si="496"/>
        <v/>
      </c>
      <c r="BB341" s="128" t="str">
        <f t="shared" si="472"/>
        <v/>
      </c>
      <c r="BC341" s="31" t="str">
        <f t="shared" si="473"/>
        <v/>
      </c>
      <c r="BD341" s="251" t="str">
        <f>IF($B341="","",$AO341*ABS(BC341)/Air!$M$8)</f>
        <v/>
      </c>
      <c r="BE341" s="31" t="str">
        <f t="shared" si="497"/>
        <v/>
      </c>
      <c r="BF341" s="251" t="str">
        <f>IF($B341="","",$AO341*ABS($AF341-BC341)/Air!$M$8)</f>
        <v/>
      </c>
      <c r="BG341" s="31" t="str">
        <f t="shared" si="498"/>
        <v/>
      </c>
      <c r="BH341" s="252" t="str">
        <f t="shared" si="499"/>
        <v/>
      </c>
      <c r="BI341" s="32" t="str">
        <f>IF($B341="","",(($AF341-BC341)/ABS($AF341-BC341))*Air!$D$14*BH341/2*(($AF341-BC341)^2)*$AI341*$C341)</f>
        <v/>
      </c>
      <c r="BJ341" s="32" t="str">
        <f>IF($B341="","",(-BC341/ABS(BC341))*Air!$D$14*BE341/8*(BC341^2)*$AM341*$C341)</f>
        <v/>
      </c>
      <c r="BK341" s="32" t="str">
        <f>IF($B341="","",$AK341*$C341*$E341*Air!$D$14*Air!$I$10)</f>
        <v/>
      </c>
      <c r="BL341" s="32" t="str">
        <f t="shared" si="474"/>
        <v/>
      </c>
      <c r="BM341" s="32" t="str">
        <f t="shared" si="500"/>
        <v/>
      </c>
      <c r="BN341" s="32" t="str">
        <f t="shared" si="475"/>
        <v/>
      </c>
      <c r="BO341" s="254" t="str">
        <f t="shared" si="501"/>
        <v/>
      </c>
      <c r="BP341" s="243"/>
      <c r="BQ341" s="243"/>
      <c r="BR341" s="32" t="str">
        <f t="shared" si="502"/>
        <v/>
      </c>
      <c r="BS341" s="243" t="str">
        <f t="shared" si="503"/>
        <v/>
      </c>
      <c r="BT341" s="243" t="str">
        <f>IF($B341="","",IF(BO341="out",-(BS341*$I341*(2*ABS(BR341)/Air!$D$14)^0.5),(BS341*$I341*(2*ABS(BR341)/Air!$C$14)^0.5)))</f>
        <v/>
      </c>
      <c r="BU341" s="32" t="str">
        <f t="shared" si="504"/>
        <v/>
      </c>
      <c r="BV341" s="217" t="str">
        <f t="shared" si="476"/>
        <v/>
      </c>
      <c r="BW341" s="31" t="str">
        <f t="shared" si="505"/>
        <v/>
      </c>
      <c r="BX341" s="251" t="str">
        <f>IF($B341="","",$AO341*ABS(BW341)/Air!$M$8)</f>
        <v/>
      </c>
      <c r="BY341" s="31" t="str">
        <f t="shared" si="506"/>
        <v/>
      </c>
      <c r="BZ341" s="251" t="str">
        <f>IF($B341="","",$AO341*ABS($AF341-BW341)/Air!$M$8)</f>
        <v/>
      </c>
      <c r="CA341" s="31" t="str">
        <f t="shared" si="507"/>
        <v/>
      </c>
      <c r="CB341" s="31" t="str">
        <f t="shared" si="508"/>
        <v/>
      </c>
      <c r="CC341" s="32" t="str">
        <f>IF($B341="","",(($AF341-BW341)/ABS($AF341-BW341))*Air!$D$14*CB341/2*(($AF341-BW341)^2)*$AI341*$C341)</f>
        <v/>
      </c>
      <c r="CD341" s="32" t="str">
        <f>IF($B341="","",(-BW341/ABS(BW341))*Air!$D$14*BY341/8*(BW341^2)*$AM341*$C341)</f>
        <v/>
      </c>
      <c r="CE341" s="32" t="str">
        <f>IF($B341="","",$AK341*$C341*$E341*Air!$D$14*Air!$I$10)</f>
        <v/>
      </c>
      <c r="CF341" s="32" t="str">
        <f t="shared" si="477"/>
        <v/>
      </c>
      <c r="CG341" s="32" t="str">
        <f t="shared" si="509"/>
        <v/>
      </c>
      <c r="CH341" s="32" t="str">
        <f t="shared" si="478"/>
        <v/>
      </c>
      <c r="CI341" s="254" t="str">
        <f t="shared" si="510"/>
        <v/>
      </c>
      <c r="CJ341" s="243"/>
      <c r="CK341" s="243"/>
      <c r="CL341" s="32" t="str">
        <f t="shared" si="511"/>
        <v/>
      </c>
      <c r="CM341" s="243" t="str">
        <f t="shared" si="512"/>
        <v/>
      </c>
      <c r="CN341" s="243" t="str">
        <f>IF($B341="","",IF(CI341="out",-(CM341*$I341*(2*ABS(CL341)/Air!$D$14)^0.5),(CM341*$I341*(2*ABS(CL341)/Air!$C$14)^0.5)))</f>
        <v/>
      </c>
      <c r="CO341" s="32" t="str">
        <f t="shared" si="513"/>
        <v/>
      </c>
      <c r="CP341" s="217" t="str">
        <f t="shared" si="479"/>
        <v/>
      </c>
      <c r="CQ341" s="31" t="str">
        <f t="shared" si="514"/>
        <v/>
      </c>
      <c r="CR341" s="251" t="str">
        <f>IF($B341="","",$AO341*ABS(CQ341)/Air!$M$8)</f>
        <v/>
      </c>
      <c r="CS341" s="31" t="str">
        <f t="shared" si="515"/>
        <v/>
      </c>
      <c r="CT341" s="251" t="str">
        <f>IF($B341="","",$AO341*ABS($AF341-CQ341)/Air!$M$8)</f>
        <v/>
      </c>
      <c r="CU341" s="31" t="str">
        <f t="shared" si="516"/>
        <v/>
      </c>
      <c r="CV341" s="31" t="str">
        <f t="shared" si="517"/>
        <v/>
      </c>
      <c r="CW341" s="32" t="str">
        <f>IF($B341="","",(($AF341-CQ341)/ABS($AF341-CQ341))*Air!$D$14*CV341/2*(($AF341-CQ341)^2)*$AI341*$C341)</f>
        <v/>
      </c>
      <c r="CX341" s="32" t="str">
        <f>IF($B341="","",(-CQ341/ABS(CQ341))*Air!$D$14*CS341/8*(CQ341^2)*$AM341*$C341)</f>
        <v/>
      </c>
      <c r="CY341" s="32" t="str">
        <f>IF($B341="","",$AK341*$C341*$E341*Air!$D$14*Air!$I$10)</f>
        <v/>
      </c>
      <c r="CZ341" s="32" t="str">
        <f t="shared" si="480"/>
        <v/>
      </c>
      <c r="DA341" s="32" t="str">
        <f t="shared" si="518"/>
        <v/>
      </c>
      <c r="DB341" s="32" t="str">
        <f t="shared" si="481"/>
        <v/>
      </c>
      <c r="DC341" s="254" t="str">
        <f t="shared" si="519"/>
        <v/>
      </c>
      <c r="DD341" s="243"/>
      <c r="DE341" s="243"/>
      <c r="DF341" s="32" t="str">
        <f t="shared" si="520"/>
        <v/>
      </c>
      <c r="DG341" s="243" t="str">
        <f t="shared" si="521"/>
        <v/>
      </c>
      <c r="DH341" s="243" t="str">
        <f>IF($B341="","",IF(DC341="out",-(DG341*$I341*(2*ABS(DF341)/Air!$D$14)^0.5),(DG341*$I341*(2*ABS(DF341)/Air!$C$14)^0.5)))</f>
        <v/>
      </c>
      <c r="DI341" s="32" t="str">
        <f t="shared" si="522"/>
        <v/>
      </c>
      <c r="DJ341" s="217" t="str">
        <f t="shared" si="482"/>
        <v/>
      </c>
      <c r="DK341" s="31" t="str">
        <f t="shared" si="523"/>
        <v/>
      </c>
      <c r="DL341" s="251" t="str">
        <f>IF($B341="","",$AO341*ABS(DK341)/Air!$M$8)</f>
        <v/>
      </c>
      <c r="DM341" s="31" t="str">
        <f t="shared" si="524"/>
        <v/>
      </c>
      <c r="DN341" s="251" t="str">
        <f>IF($B341="","",$AO341*ABS($AF341-DK341)/Air!$M$8)</f>
        <v/>
      </c>
      <c r="DO341" s="31" t="str">
        <f t="shared" si="525"/>
        <v/>
      </c>
      <c r="DP341" s="31" t="str">
        <f t="shared" si="526"/>
        <v/>
      </c>
      <c r="DQ341" s="32" t="str">
        <f>IF($B341="","",(($AF341-DK341)/ABS($AF341-DK341))*Air!$D$14*DP341/2*(($AF341-DK341)^2)*$AI341*$C341)</f>
        <v/>
      </c>
      <c r="DR341" s="32" t="str">
        <f>IF($B341="","",(-DK341/ABS(DK341))*Air!$D$14*DM341/8*(DK341^2)*$AM341*$C341)</f>
        <v/>
      </c>
      <c r="DS341" s="32" t="str">
        <f>IF($B341="","",$AK341*$C341*$E341*Air!$D$14*Air!$I$10)</f>
        <v/>
      </c>
      <c r="DT341" s="32" t="str">
        <f t="shared" si="483"/>
        <v/>
      </c>
      <c r="DU341" s="32" t="str">
        <f t="shared" si="527"/>
        <v/>
      </c>
      <c r="DV341" s="32" t="str">
        <f t="shared" si="484"/>
        <v/>
      </c>
      <c r="DW341" s="254" t="str">
        <f t="shared" si="528"/>
        <v/>
      </c>
      <c r="DX341" s="243"/>
      <c r="DY341" s="243"/>
      <c r="DZ341" s="32" t="str">
        <f t="shared" si="529"/>
        <v/>
      </c>
      <c r="EA341" s="243" t="str">
        <f t="shared" si="530"/>
        <v/>
      </c>
      <c r="EB341" s="243" t="str">
        <f>IF($B341="","",IF(DW341="out",-(EA341*$I341*(2*ABS(DZ341)/Air!$D$14)^0.5),(EA341*$I341*(2*ABS(DZ341)/Air!$C$14)^0.5)))</f>
        <v/>
      </c>
      <c r="EC341" s="32" t="str">
        <f t="shared" si="531"/>
        <v/>
      </c>
      <c r="ED341" s="217" t="str">
        <f t="shared" si="485"/>
        <v/>
      </c>
      <c r="EE341" s="31" t="str">
        <f t="shared" si="532"/>
        <v/>
      </c>
      <c r="EF341" s="251" t="str">
        <f>IF($B341="","",$AO341*ABS(EE341)/Air!$M$8)</f>
        <v/>
      </c>
      <c r="EG341" s="31" t="str">
        <f t="shared" si="533"/>
        <v/>
      </c>
      <c r="EH341" s="251" t="str">
        <f>IF($B341="","",$AO341*ABS($AF341-EE341)/Air!$M$8)</f>
        <v/>
      </c>
      <c r="EI341" s="31" t="str">
        <f t="shared" si="534"/>
        <v/>
      </c>
      <c r="EJ341" s="31" t="str">
        <f t="shared" si="535"/>
        <v/>
      </c>
      <c r="EK341" s="32" t="str">
        <f>IF($B341="","",(($AF341-EE341)/ABS($AF341-EE341))*Air!$D$14*EJ341/2*(($AF341-EE341)^2)*$AI341*$C341)</f>
        <v/>
      </c>
      <c r="EL341" s="32" t="str">
        <f>IF($B341="","",(-EE341/ABS(EE341))*Air!$D$14*EG341/8*(EE341^2)*$AM341*$C341)</f>
        <v/>
      </c>
      <c r="EM341" s="32" t="str">
        <f>IF($B341="","",$AK341*$C341*$E341*Air!$D$14*Air!$I$10)</f>
        <v/>
      </c>
      <c r="EN341" s="32" t="str">
        <f t="shared" si="486"/>
        <v/>
      </c>
      <c r="EO341" s="32" t="str">
        <f t="shared" si="536"/>
        <v/>
      </c>
      <c r="EP341" s="32" t="str">
        <f t="shared" si="487"/>
        <v/>
      </c>
      <c r="EQ341" s="254" t="str">
        <f t="shared" si="537"/>
        <v/>
      </c>
      <c r="ER341" s="243"/>
      <c r="ES341" s="243"/>
      <c r="ET341" s="32" t="str">
        <f t="shared" si="538"/>
        <v/>
      </c>
      <c r="EU341" s="243" t="str">
        <f t="shared" si="539"/>
        <v/>
      </c>
      <c r="EV341" s="243" t="str">
        <f>IF($B341="","",IF(EQ341="out",-(EU341*$I341*(2*ABS(ET341)/Air!$D$14)^0.5),(EU341*$I341*(2*ABS(ET341)/Air!$C$14)^0.5)))</f>
        <v/>
      </c>
      <c r="EW341" s="32" t="str">
        <f t="shared" si="540"/>
        <v/>
      </c>
      <c r="EX341" s="259" t="str">
        <f t="shared" si="488"/>
        <v/>
      </c>
    </row>
    <row r="342" spans="1:154" customFormat="1" x14ac:dyDescent="0.2">
      <c r="A342" s="61"/>
      <c r="B342" s="247"/>
      <c r="C342" s="247"/>
      <c r="D342" s="247"/>
      <c r="E342" s="247"/>
      <c r="F342" s="247"/>
      <c r="G342" s="239"/>
      <c r="H342" s="239"/>
      <c r="I342" s="239"/>
      <c r="J342" s="239"/>
      <c r="K342" s="239"/>
      <c r="L342" s="62"/>
      <c r="M342" s="247"/>
      <c r="N342" s="247"/>
      <c r="O342" s="63"/>
      <c r="P342" s="92" t="str">
        <f t="shared" si="452"/>
        <v/>
      </c>
      <c r="Q342" s="93" t="str">
        <f t="shared" si="494"/>
        <v/>
      </c>
      <c r="R342" s="99" t="str">
        <f t="shared" si="453"/>
        <v/>
      </c>
      <c r="S342" s="100" t="str">
        <f t="shared" si="454"/>
        <v/>
      </c>
      <c r="T342" s="95" t="str">
        <f t="shared" si="455"/>
        <v/>
      </c>
      <c r="U342" s="231"/>
      <c r="V342" s="124" t="str">
        <f t="shared" si="456"/>
        <v/>
      </c>
      <c r="W342" s="125" t="str">
        <f t="shared" si="489"/>
        <v/>
      </c>
      <c r="X342" s="126" t="str">
        <f t="shared" si="457"/>
        <v/>
      </c>
      <c r="Y342" s="126" t="str">
        <f>IF($B342="","",VLOOKUP(X342,Depth!$A$4:$B$1004,2,1))</f>
        <v/>
      </c>
      <c r="Z342" s="127" t="str">
        <f t="shared" si="490"/>
        <v/>
      </c>
      <c r="AA342" s="128" t="str">
        <f t="shared" si="491"/>
        <v/>
      </c>
      <c r="AB342" s="129" t="str">
        <f t="shared" si="458"/>
        <v/>
      </c>
      <c r="AC342" s="129" t="str">
        <f t="shared" si="492"/>
        <v/>
      </c>
      <c r="AD342" s="31" t="str">
        <f t="shared" si="459"/>
        <v/>
      </c>
      <c r="AE342" s="128" t="str">
        <f t="shared" si="460"/>
        <v/>
      </c>
      <c r="AF342" s="130" t="str">
        <f t="shared" si="461"/>
        <v/>
      </c>
      <c r="AG342" s="122" t="str">
        <f t="shared" si="462"/>
        <v/>
      </c>
      <c r="AH342" s="131" t="str">
        <f t="shared" si="493"/>
        <v/>
      </c>
      <c r="AI342" s="132" t="str">
        <f t="shared" si="463"/>
        <v/>
      </c>
      <c r="AJ342" s="128"/>
      <c r="AK342" s="159" t="str">
        <f t="shared" si="464"/>
        <v/>
      </c>
      <c r="AL342" s="128" t="str">
        <f t="shared" si="465"/>
        <v/>
      </c>
      <c r="AM342" s="128" t="str">
        <f t="shared" si="466"/>
        <v/>
      </c>
      <c r="AN342" s="128" t="str">
        <f t="shared" si="467"/>
        <v/>
      </c>
      <c r="AO342" s="128" t="str">
        <f t="shared" si="495"/>
        <v/>
      </c>
      <c r="AP342" s="160" t="str">
        <f t="shared" si="468"/>
        <v/>
      </c>
      <c r="AQ342" s="31"/>
      <c r="AR342" s="174" t="str">
        <f>IF($B342="","",Air!$C$17*((J342-K342)/10)^Air!$C$28)</f>
        <v/>
      </c>
      <c r="AS342" s="36" t="str">
        <f>IF($B342="","",IF(E$8=B342,E$7,Air!$C$14/2*AR342^2))</f>
        <v/>
      </c>
      <c r="AT342" s="32" t="str">
        <f t="shared" si="469"/>
        <v/>
      </c>
      <c r="AU342" s="32" t="str">
        <f t="shared" si="470"/>
        <v/>
      </c>
      <c r="AV342" s="32" t="str">
        <f>IF($B342="","",Air!$I$11-AU342*Air!$C$14*Air!$I$10-AS342)</f>
        <v/>
      </c>
      <c r="AW342" s="175" t="str">
        <f t="shared" si="471"/>
        <v/>
      </c>
      <c r="AX342" s="175" t="str">
        <f>IF($B342="","",AW342*Air!$C$14*Air!$I$10)</f>
        <v/>
      </c>
      <c r="AY342" s="176" t="str">
        <f>IF($B342="","",AW342*Air!$D$14*Air!$I$10)</f>
        <v/>
      </c>
      <c r="AZ342" s="62"/>
      <c r="BA342" s="250" t="str">
        <f t="shared" si="496"/>
        <v/>
      </c>
      <c r="BB342" s="128" t="str">
        <f t="shared" si="472"/>
        <v/>
      </c>
      <c r="BC342" s="31" t="str">
        <f t="shared" si="473"/>
        <v/>
      </c>
      <c r="BD342" s="251" t="str">
        <f>IF($B342="","",$AO342*ABS(BC342)/Air!$M$8)</f>
        <v/>
      </c>
      <c r="BE342" s="31" t="str">
        <f t="shared" si="497"/>
        <v/>
      </c>
      <c r="BF342" s="251" t="str">
        <f>IF($B342="","",$AO342*ABS($AF342-BC342)/Air!$M$8)</f>
        <v/>
      </c>
      <c r="BG342" s="31" t="str">
        <f t="shared" si="498"/>
        <v/>
      </c>
      <c r="BH342" s="252" t="str">
        <f t="shared" si="499"/>
        <v/>
      </c>
      <c r="BI342" s="32" t="str">
        <f>IF($B342="","",(($AF342-BC342)/ABS($AF342-BC342))*Air!$D$14*BH342/2*(($AF342-BC342)^2)*$AI342*$C342)</f>
        <v/>
      </c>
      <c r="BJ342" s="32" t="str">
        <f>IF($B342="","",(-BC342/ABS(BC342))*Air!$D$14*BE342/8*(BC342^2)*$AM342*$C342)</f>
        <v/>
      </c>
      <c r="BK342" s="32" t="str">
        <f>IF($B342="","",$AK342*$C342*$E342*Air!$D$14*Air!$I$10)</f>
        <v/>
      </c>
      <c r="BL342" s="32" t="str">
        <f t="shared" si="474"/>
        <v/>
      </c>
      <c r="BM342" s="32" t="str">
        <f t="shared" si="500"/>
        <v/>
      </c>
      <c r="BN342" s="32" t="str">
        <f t="shared" si="475"/>
        <v/>
      </c>
      <c r="BO342" s="254" t="str">
        <f t="shared" si="501"/>
        <v/>
      </c>
      <c r="BP342" s="243"/>
      <c r="BQ342" s="243"/>
      <c r="BR342" s="32" t="str">
        <f t="shared" si="502"/>
        <v/>
      </c>
      <c r="BS342" s="243" t="str">
        <f t="shared" si="503"/>
        <v/>
      </c>
      <c r="BT342" s="243" t="str">
        <f>IF($B342="","",IF(BO342="out",-(BS342*$I342*(2*ABS(BR342)/Air!$D$14)^0.5),(BS342*$I342*(2*ABS(BR342)/Air!$C$14)^0.5)))</f>
        <v/>
      </c>
      <c r="BU342" s="32" t="str">
        <f t="shared" si="504"/>
        <v/>
      </c>
      <c r="BV342" s="217" t="str">
        <f t="shared" si="476"/>
        <v/>
      </c>
      <c r="BW342" s="31" t="str">
        <f t="shared" si="505"/>
        <v/>
      </c>
      <c r="BX342" s="251" t="str">
        <f>IF($B342="","",$AO342*ABS(BW342)/Air!$M$8)</f>
        <v/>
      </c>
      <c r="BY342" s="31" t="str">
        <f t="shared" si="506"/>
        <v/>
      </c>
      <c r="BZ342" s="251" t="str">
        <f>IF($B342="","",$AO342*ABS($AF342-BW342)/Air!$M$8)</f>
        <v/>
      </c>
      <c r="CA342" s="31" t="str">
        <f t="shared" si="507"/>
        <v/>
      </c>
      <c r="CB342" s="31" t="str">
        <f t="shared" si="508"/>
        <v/>
      </c>
      <c r="CC342" s="32" t="str">
        <f>IF($B342="","",(($AF342-BW342)/ABS($AF342-BW342))*Air!$D$14*CB342/2*(($AF342-BW342)^2)*$AI342*$C342)</f>
        <v/>
      </c>
      <c r="CD342" s="32" t="str">
        <f>IF($B342="","",(-BW342/ABS(BW342))*Air!$D$14*BY342/8*(BW342^2)*$AM342*$C342)</f>
        <v/>
      </c>
      <c r="CE342" s="32" t="str">
        <f>IF($B342="","",$AK342*$C342*$E342*Air!$D$14*Air!$I$10)</f>
        <v/>
      </c>
      <c r="CF342" s="32" t="str">
        <f t="shared" si="477"/>
        <v/>
      </c>
      <c r="CG342" s="32" t="str">
        <f t="shared" si="509"/>
        <v/>
      </c>
      <c r="CH342" s="32" t="str">
        <f t="shared" si="478"/>
        <v/>
      </c>
      <c r="CI342" s="254" t="str">
        <f t="shared" si="510"/>
        <v/>
      </c>
      <c r="CJ342" s="243"/>
      <c r="CK342" s="243"/>
      <c r="CL342" s="32" t="str">
        <f t="shared" si="511"/>
        <v/>
      </c>
      <c r="CM342" s="243" t="str">
        <f t="shared" si="512"/>
        <v/>
      </c>
      <c r="CN342" s="243" t="str">
        <f>IF($B342="","",IF(CI342="out",-(CM342*$I342*(2*ABS(CL342)/Air!$D$14)^0.5),(CM342*$I342*(2*ABS(CL342)/Air!$C$14)^0.5)))</f>
        <v/>
      </c>
      <c r="CO342" s="32" t="str">
        <f t="shared" si="513"/>
        <v/>
      </c>
      <c r="CP342" s="217" t="str">
        <f t="shared" si="479"/>
        <v/>
      </c>
      <c r="CQ342" s="31" t="str">
        <f t="shared" si="514"/>
        <v/>
      </c>
      <c r="CR342" s="251" t="str">
        <f>IF($B342="","",$AO342*ABS(CQ342)/Air!$M$8)</f>
        <v/>
      </c>
      <c r="CS342" s="31" t="str">
        <f t="shared" si="515"/>
        <v/>
      </c>
      <c r="CT342" s="251" t="str">
        <f>IF($B342="","",$AO342*ABS($AF342-CQ342)/Air!$M$8)</f>
        <v/>
      </c>
      <c r="CU342" s="31" t="str">
        <f t="shared" si="516"/>
        <v/>
      </c>
      <c r="CV342" s="31" t="str">
        <f t="shared" si="517"/>
        <v/>
      </c>
      <c r="CW342" s="32" t="str">
        <f>IF($B342="","",(($AF342-CQ342)/ABS($AF342-CQ342))*Air!$D$14*CV342/2*(($AF342-CQ342)^2)*$AI342*$C342)</f>
        <v/>
      </c>
      <c r="CX342" s="32" t="str">
        <f>IF($B342="","",(-CQ342/ABS(CQ342))*Air!$D$14*CS342/8*(CQ342^2)*$AM342*$C342)</f>
        <v/>
      </c>
      <c r="CY342" s="32" t="str">
        <f>IF($B342="","",$AK342*$C342*$E342*Air!$D$14*Air!$I$10)</f>
        <v/>
      </c>
      <c r="CZ342" s="32" t="str">
        <f t="shared" si="480"/>
        <v/>
      </c>
      <c r="DA342" s="32" t="str">
        <f t="shared" si="518"/>
        <v/>
      </c>
      <c r="DB342" s="32" t="str">
        <f t="shared" si="481"/>
        <v/>
      </c>
      <c r="DC342" s="254" t="str">
        <f t="shared" si="519"/>
        <v/>
      </c>
      <c r="DD342" s="243"/>
      <c r="DE342" s="243"/>
      <c r="DF342" s="32" t="str">
        <f t="shared" si="520"/>
        <v/>
      </c>
      <c r="DG342" s="243" t="str">
        <f t="shared" si="521"/>
        <v/>
      </c>
      <c r="DH342" s="243" t="str">
        <f>IF($B342="","",IF(DC342="out",-(DG342*$I342*(2*ABS(DF342)/Air!$D$14)^0.5),(DG342*$I342*(2*ABS(DF342)/Air!$C$14)^0.5)))</f>
        <v/>
      </c>
      <c r="DI342" s="32" t="str">
        <f t="shared" si="522"/>
        <v/>
      </c>
      <c r="DJ342" s="217" t="str">
        <f t="shared" si="482"/>
        <v/>
      </c>
      <c r="DK342" s="31" t="str">
        <f t="shared" si="523"/>
        <v/>
      </c>
      <c r="DL342" s="251" t="str">
        <f>IF($B342="","",$AO342*ABS(DK342)/Air!$M$8)</f>
        <v/>
      </c>
      <c r="DM342" s="31" t="str">
        <f t="shared" si="524"/>
        <v/>
      </c>
      <c r="DN342" s="251" t="str">
        <f>IF($B342="","",$AO342*ABS($AF342-DK342)/Air!$M$8)</f>
        <v/>
      </c>
      <c r="DO342" s="31" t="str">
        <f t="shared" si="525"/>
        <v/>
      </c>
      <c r="DP342" s="31" t="str">
        <f t="shared" si="526"/>
        <v/>
      </c>
      <c r="DQ342" s="32" t="str">
        <f>IF($B342="","",(($AF342-DK342)/ABS($AF342-DK342))*Air!$D$14*DP342/2*(($AF342-DK342)^2)*$AI342*$C342)</f>
        <v/>
      </c>
      <c r="DR342" s="32" t="str">
        <f>IF($B342="","",(-DK342/ABS(DK342))*Air!$D$14*DM342/8*(DK342^2)*$AM342*$C342)</f>
        <v/>
      </c>
      <c r="DS342" s="32" t="str">
        <f>IF($B342="","",$AK342*$C342*$E342*Air!$D$14*Air!$I$10)</f>
        <v/>
      </c>
      <c r="DT342" s="32" t="str">
        <f t="shared" si="483"/>
        <v/>
      </c>
      <c r="DU342" s="32" t="str">
        <f t="shared" si="527"/>
        <v/>
      </c>
      <c r="DV342" s="32" t="str">
        <f t="shared" si="484"/>
        <v/>
      </c>
      <c r="DW342" s="254" t="str">
        <f t="shared" si="528"/>
        <v/>
      </c>
      <c r="DX342" s="243"/>
      <c r="DY342" s="243"/>
      <c r="DZ342" s="32" t="str">
        <f t="shared" si="529"/>
        <v/>
      </c>
      <c r="EA342" s="243" t="str">
        <f t="shared" si="530"/>
        <v/>
      </c>
      <c r="EB342" s="243" t="str">
        <f>IF($B342="","",IF(DW342="out",-(EA342*$I342*(2*ABS(DZ342)/Air!$D$14)^0.5),(EA342*$I342*(2*ABS(DZ342)/Air!$C$14)^0.5)))</f>
        <v/>
      </c>
      <c r="EC342" s="32" t="str">
        <f t="shared" si="531"/>
        <v/>
      </c>
      <c r="ED342" s="217" t="str">
        <f t="shared" si="485"/>
        <v/>
      </c>
      <c r="EE342" s="31" t="str">
        <f t="shared" si="532"/>
        <v/>
      </c>
      <c r="EF342" s="251" t="str">
        <f>IF($B342="","",$AO342*ABS(EE342)/Air!$M$8)</f>
        <v/>
      </c>
      <c r="EG342" s="31" t="str">
        <f t="shared" si="533"/>
        <v/>
      </c>
      <c r="EH342" s="251" t="str">
        <f>IF($B342="","",$AO342*ABS($AF342-EE342)/Air!$M$8)</f>
        <v/>
      </c>
      <c r="EI342" s="31" t="str">
        <f t="shared" si="534"/>
        <v/>
      </c>
      <c r="EJ342" s="31" t="str">
        <f t="shared" si="535"/>
        <v/>
      </c>
      <c r="EK342" s="32" t="str">
        <f>IF($B342="","",(($AF342-EE342)/ABS($AF342-EE342))*Air!$D$14*EJ342/2*(($AF342-EE342)^2)*$AI342*$C342)</f>
        <v/>
      </c>
      <c r="EL342" s="32" t="str">
        <f>IF($B342="","",(-EE342/ABS(EE342))*Air!$D$14*EG342/8*(EE342^2)*$AM342*$C342)</f>
        <v/>
      </c>
      <c r="EM342" s="32" t="str">
        <f>IF($B342="","",$AK342*$C342*$E342*Air!$D$14*Air!$I$10)</f>
        <v/>
      </c>
      <c r="EN342" s="32" t="str">
        <f t="shared" si="486"/>
        <v/>
      </c>
      <c r="EO342" s="32" t="str">
        <f t="shared" si="536"/>
        <v/>
      </c>
      <c r="EP342" s="32" t="str">
        <f t="shared" si="487"/>
        <v/>
      </c>
      <c r="EQ342" s="254" t="str">
        <f t="shared" si="537"/>
        <v/>
      </c>
      <c r="ER342" s="243"/>
      <c r="ES342" s="243"/>
      <c r="ET342" s="32" t="str">
        <f t="shared" si="538"/>
        <v/>
      </c>
      <c r="EU342" s="243" t="str">
        <f t="shared" si="539"/>
        <v/>
      </c>
      <c r="EV342" s="243" t="str">
        <f>IF($B342="","",IF(EQ342="out",-(EU342*$I342*(2*ABS(ET342)/Air!$D$14)^0.5),(EU342*$I342*(2*ABS(ET342)/Air!$C$14)^0.5)))</f>
        <v/>
      </c>
      <c r="EW342" s="32" t="str">
        <f t="shared" si="540"/>
        <v/>
      </c>
      <c r="EX342" s="259" t="str">
        <f t="shared" si="488"/>
        <v/>
      </c>
    </row>
    <row r="343" spans="1:154" customFormat="1" x14ac:dyDescent="0.2">
      <c r="A343" s="61"/>
      <c r="B343" s="247"/>
      <c r="C343" s="247"/>
      <c r="D343" s="247"/>
      <c r="E343" s="247"/>
      <c r="F343" s="247"/>
      <c r="G343" s="239"/>
      <c r="H343" s="239"/>
      <c r="I343" s="239"/>
      <c r="J343" s="239"/>
      <c r="K343" s="239"/>
      <c r="L343" s="62"/>
      <c r="M343" s="247"/>
      <c r="N343" s="247"/>
      <c r="O343" s="63"/>
      <c r="P343" s="92" t="str">
        <f t="shared" si="452"/>
        <v/>
      </c>
      <c r="Q343" s="93" t="str">
        <f t="shared" si="494"/>
        <v/>
      </c>
      <c r="R343" s="99" t="str">
        <f t="shared" si="453"/>
        <v/>
      </c>
      <c r="S343" s="100" t="str">
        <f t="shared" si="454"/>
        <v/>
      </c>
      <c r="T343" s="95" t="str">
        <f t="shared" si="455"/>
        <v/>
      </c>
      <c r="U343" s="231"/>
      <c r="V343" s="124" t="str">
        <f t="shared" si="456"/>
        <v/>
      </c>
      <c r="W343" s="125" t="str">
        <f t="shared" si="489"/>
        <v/>
      </c>
      <c r="X343" s="126" t="str">
        <f t="shared" si="457"/>
        <v/>
      </c>
      <c r="Y343" s="126" t="str">
        <f>IF($B343="","",VLOOKUP(X343,Depth!$A$4:$B$1004,2,1))</f>
        <v/>
      </c>
      <c r="Z343" s="127" t="str">
        <f t="shared" si="490"/>
        <v/>
      </c>
      <c r="AA343" s="128" t="str">
        <f t="shared" si="491"/>
        <v/>
      </c>
      <c r="AB343" s="129" t="str">
        <f t="shared" si="458"/>
        <v/>
      </c>
      <c r="AC343" s="129" t="str">
        <f t="shared" si="492"/>
        <v/>
      </c>
      <c r="AD343" s="31" t="str">
        <f t="shared" si="459"/>
        <v/>
      </c>
      <c r="AE343" s="128" t="str">
        <f t="shared" si="460"/>
        <v/>
      </c>
      <c r="AF343" s="130" t="str">
        <f t="shared" si="461"/>
        <v/>
      </c>
      <c r="AG343" s="122" t="str">
        <f t="shared" si="462"/>
        <v/>
      </c>
      <c r="AH343" s="131" t="str">
        <f t="shared" si="493"/>
        <v/>
      </c>
      <c r="AI343" s="132" t="str">
        <f t="shared" si="463"/>
        <v/>
      </c>
      <c r="AJ343" s="128"/>
      <c r="AK343" s="159" t="str">
        <f t="shared" si="464"/>
        <v/>
      </c>
      <c r="AL343" s="128" t="str">
        <f t="shared" si="465"/>
        <v/>
      </c>
      <c r="AM343" s="128" t="str">
        <f t="shared" si="466"/>
        <v/>
      </c>
      <c r="AN343" s="128" t="str">
        <f t="shared" si="467"/>
        <v/>
      </c>
      <c r="AO343" s="128" t="str">
        <f t="shared" si="495"/>
        <v/>
      </c>
      <c r="AP343" s="160" t="str">
        <f t="shared" si="468"/>
        <v/>
      </c>
      <c r="AQ343" s="31"/>
      <c r="AR343" s="174" t="str">
        <f>IF($B343="","",Air!$C$17*((J343-K343)/10)^Air!$C$28)</f>
        <v/>
      </c>
      <c r="AS343" s="36" t="str">
        <f>IF($B343="","",IF(E$8=B343,E$7,Air!$C$14/2*AR343^2))</f>
        <v/>
      </c>
      <c r="AT343" s="32" t="str">
        <f t="shared" si="469"/>
        <v/>
      </c>
      <c r="AU343" s="32" t="str">
        <f t="shared" si="470"/>
        <v/>
      </c>
      <c r="AV343" s="32" t="str">
        <f>IF($B343="","",Air!$I$11-AU343*Air!$C$14*Air!$I$10-AS343)</f>
        <v/>
      </c>
      <c r="AW343" s="175" t="str">
        <f t="shared" si="471"/>
        <v/>
      </c>
      <c r="AX343" s="175" t="str">
        <f>IF($B343="","",AW343*Air!$C$14*Air!$I$10)</f>
        <v/>
      </c>
      <c r="AY343" s="176" t="str">
        <f>IF($B343="","",AW343*Air!$D$14*Air!$I$10)</f>
        <v/>
      </c>
      <c r="AZ343" s="62"/>
      <c r="BA343" s="250" t="str">
        <f t="shared" si="496"/>
        <v/>
      </c>
      <c r="BB343" s="128" t="str">
        <f t="shared" si="472"/>
        <v/>
      </c>
      <c r="BC343" s="31" t="str">
        <f t="shared" si="473"/>
        <v/>
      </c>
      <c r="BD343" s="251" t="str">
        <f>IF($B343="","",$AO343*ABS(BC343)/Air!$M$8)</f>
        <v/>
      </c>
      <c r="BE343" s="31" t="str">
        <f t="shared" si="497"/>
        <v/>
      </c>
      <c r="BF343" s="251" t="str">
        <f>IF($B343="","",$AO343*ABS($AF343-BC343)/Air!$M$8)</f>
        <v/>
      </c>
      <c r="BG343" s="31" t="str">
        <f t="shared" si="498"/>
        <v/>
      </c>
      <c r="BH343" s="252" t="str">
        <f t="shared" si="499"/>
        <v/>
      </c>
      <c r="BI343" s="32" t="str">
        <f>IF($B343="","",(($AF343-BC343)/ABS($AF343-BC343))*Air!$D$14*BH343/2*(($AF343-BC343)^2)*$AI343*$C343)</f>
        <v/>
      </c>
      <c r="BJ343" s="32" t="str">
        <f>IF($B343="","",(-BC343/ABS(BC343))*Air!$D$14*BE343/8*(BC343^2)*$AM343*$C343)</f>
        <v/>
      </c>
      <c r="BK343" s="32" t="str">
        <f>IF($B343="","",$AK343*$C343*$E343*Air!$D$14*Air!$I$10)</f>
        <v/>
      </c>
      <c r="BL343" s="32" t="str">
        <f t="shared" si="474"/>
        <v/>
      </c>
      <c r="BM343" s="32" t="str">
        <f t="shared" si="500"/>
        <v/>
      </c>
      <c r="BN343" s="32" t="str">
        <f t="shared" si="475"/>
        <v/>
      </c>
      <c r="BO343" s="254" t="str">
        <f t="shared" si="501"/>
        <v/>
      </c>
      <c r="BP343" s="243"/>
      <c r="BQ343" s="243"/>
      <c r="BR343" s="32" t="str">
        <f t="shared" si="502"/>
        <v/>
      </c>
      <c r="BS343" s="243" t="str">
        <f t="shared" si="503"/>
        <v/>
      </c>
      <c r="BT343" s="243" t="str">
        <f>IF($B343="","",IF(BO343="out",-(BS343*$I343*(2*ABS(BR343)/Air!$D$14)^0.5),(BS343*$I343*(2*ABS(BR343)/Air!$C$14)^0.5)))</f>
        <v/>
      </c>
      <c r="BU343" s="32" t="str">
        <f t="shared" si="504"/>
        <v/>
      </c>
      <c r="BV343" s="217" t="str">
        <f t="shared" si="476"/>
        <v/>
      </c>
      <c r="BW343" s="31" t="str">
        <f t="shared" si="505"/>
        <v/>
      </c>
      <c r="BX343" s="251" t="str">
        <f>IF($B343="","",$AO343*ABS(BW343)/Air!$M$8)</f>
        <v/>
      </c>
      <c r="BY343" s="31" t="str">
        <f t="shared" si="506"/>
        <v/>
      </c>
      <c r="BZ343" s="251" t="str">
        <f>IF($B343="","",$AO343*ABS($AF343-BW343)/Air!$M$8)</f>
        <v/>
      </c>
      <c r="CA343" s="31" t="str">
        <f t="shared" si="507"/>
        <v/>
      </c>
      <c r="CB343" s="31" t="str">
        <f t="shared" si="508"/>
        <v/>
      </c>
      <c r="CC343" s="32" t="str">
        <f>IF($B343="","",(($AF343-BW343)/ABS($AF343-BW343))*Air!$D$14*CB343/2*(($AF343-BW343)^2)*$AI343*$C343)</f>
        <v/>
      </c>
      <c r="CD343" s="32" t="str">
        <f>IF($B343="","",(-BW343/ABS(BW343))*Air!$D$14*BY343/8*(BW343^2)*$AM343*$C343)</f>
        <v/>
      </c>
      <c r="CE343" s="32" t="str">
        <f>IF($B343="","",$AK343*$C343*$E343*Air!$D$14*Air!$I$10)</f>
        <v/>
      </c>
      <c r="CF343" s="32" t="str">
        <f t="shared" si="477"/>
        <v/>
      </c>
      <c r="CG343" s="32" t="str">
        <f t="shared" si="509"/>
        <v/>
      </c>
      <c r="CH343" s="32" t="str">
        <f t="shared" si="478"/>
        <v/>
      </c>
      <c r="CI343" s="254" t="str">
        <f t="shared" si="510"/>
        <v/>
      </c>
      <c r="CJ343" s="243"/>
      <c r="CK343" s="243"/>
      <c r="CL343" s="32" t="str">
        <f t="shared" si="511"/>
        <v/>
      </c>
      <c r="CM343" s="243" t="str">
        <f t="shared" si="512"/>
        <v/>
      </c>
      <c r="CN343" s="243" t="str">
        <f>IF($B343="","",IF(CI343="out",-(CM343*$I343*(2*ABS(CL343)/Air!$D$14)^0.5),(CM343*$I343*(2*ABS(CL343)/Air!$C$14)^0.5)))</f>
        <v/>
      </c>
      <c r="CO343" s="32" t="str">
        <f t="shared" si="513"/>
        <v/>
      </c>
      <c r="CP343" s="217" t="str">
        <f t="shared" si="479"/>
        <v/>
      </c>
      <c r="CQ343" s="31" t="str">
        <f t="shared" si="514"/>
        <v/>
      </c>
      <c r="CR343" s="251" t="str">
        <f>IF($B343="","",$AO343*ABS(CQ343)/Air!$M$8)</f>
        <v/>
      </c>
      <c r="CS343" s="31" t="str">
        <f t="shared" si="515"/>
        <v/>
      </c>
      <c r="CT343" s="251" t="str">
        <f>IF($B343="","",$AO343*ABS($AF343-CQ343)/Air!$M$8)</f>
        <v/>
      </c>
      <c r="CU343" s="31" t="str">
        <f t="shared" si="516"/>
        <v/>
      </c>
      <c r="CV343" s="31" t="str">
        <f t="shared" si="517"/>
        <v/>
      </c>
      <c r="CW343" s="32" t="str">
        <f>IF($B343="","",(($AF343-CQ343)/ABS($AF343-CQ343))*Air!$D$14*CV343/2*(($AF343-CQ343)^2)*$AI343*$C343)</f>
        <v/>
      </c>
      <c r="CX343" s="32" t="str">
        <f>IF($B343="","",(-CQ343/ABS(CQ343))*Air!$D$14*CS343/8*(CQ343^2)*$AM343*$C343)</f>
        <v/>
      </c>
      <c r="CY343" s="32" t="str">
        <f>IF($B343="","",$AK343*$C343*$E343*Air!$D$14*Air!$I$10)</f>
        <v/>
      </c>
      <c r="CZ343" s="32" t="str">
        <f t="shared" si="480"/>
        <v/>
      </c>
      <c r="DA343" s="32" t="str">
        <f t="shared" si="518"/>
        <v/>
      </c>
      <c r="DB343" s="32" t="str">
        <f t="shared" si="481"/>
        <v/>
      </c>
      <c r="DC343" s="254" t="str">
        <f t="shared" si="519"/>
        <v/>
      </c>
      <c r="DD343" s="243"/>
      <c r="DE343" s="243"/>
      <c r="DF343" s="32" t="str">
        <f t="shared" si="520"/>
        <v/>
      </c>
      <c r="DG343" s="243" t="str">
        <f t="shared" si="521"/>
        <v/>
      </c>
      <c r="DH343" s="243" t="str">
        <f>IF($B343="","",IF(DC343="out",-(DG343*$I343*(2*ABS(DF343)/Air!$D$14)^0.5),(DG343*$I343*(2*ABS(DF343)/Air!$C$14)^0.5)))</f>
        <v/>
      </c>
      <c r="DI343" s="32" t="str">
        <f t="shared" si="522"/>
        <v/>
      </c>
      <c r="DJ343" s="217" t="str">
        <f t="shared" si="482"/>
        <v/>
      </c>
      <c r="DK343" s="31" t="str">
        <f t="shared" si="523"/>
        <v/>
      </c>
      <c r="DL343" s="251" t="str">
        <f>IF($B343="","",$AO343*ABS(DK343)/Air!$M$8)</f>
        <v/>
      </c>
      <c r="DM343" s="31" t="str">
        <f t="shared" si="524"/>
        <v/>
      </c>
      <c r="DN343" s="251" t="str">
        <f>IF($B343="","",$AO343*ABS($AF343-DK343)/Air!$M$8)</f>
        <v/>
      </c>
      <c r="DO343" s="31" t="str">
        <f t="shared" si="525"/>
        <v/>
      </c>
      <c r="DP343" s="31" t="str">
        <f t="shared" si="526"/>
        <v/>
      </c>
      <c r="DQ343" s="32" t="str">
        <f>IF($B343="","",(($AF343-DK343)/ABS($AF343-DK343))*Air!$D$14*DP343/2*(($AF343-DK343)^2)*$AI343*$C343)</f>
        <v/>
      </c>
      <c r="DR343" s="32" t="str">
        <f>IF($B343="","",(-DK343/ABS(DK343))*Air!$D$14*DM343/8*(DK343^2)*$AM343*$C343)</f>
        <v/>
      </c>
      <c r="DS343" s="32" t="str">
        <f>IF($B343="","",$AK343*$C343*$E343*Air!$D$14*Air!$I$10)</f>
        <v/>
      </c>
      <c r="DT343" s="32" t="str">
        <f t="shared" si="483"/>
        <v/>
      </c>
      <c r="DU343" s="32" t="str">
        <f t="shared" si="527"/>
        <v/>
      </c>
      <c r="DV343" s="32" t="str">
        <f t="shared" si="484"/>
        <v/>
      </c>
      <c r="DW343" s="254" t="str">
        <f t="shared" si="528"/>
        <v/>
      </c>
      <c r="DX343" s="243"/>
      <c r="DY343" s="243"/>
      <c r="DZ343" s="32" t="str">
        <f t="shared" si="529"/>
        <v/>
      </c>
      <c r="EA343" s="243" t="str">
        <f t="shared" si="530"/>
        <v/>
      </c>
      <c r="EB343" s="243" t="str">
        <f>IF($B343="","",IF(DW343="out",-(EA343*$I343*(2*ABS(DZ343)/Air!$D$14)^0.5),(EA343*$I343*(2*ABS(DZ343)/Air!$C$14)^0.5)))</f>
        <v/>
      </c>
      <c r="EC343" s="32" t="str">
        <f t="shared" si="531"/>
        <v/>
      </c>
      <c r="ED343" s="217" t="str">
        <f t="shared" si="485"/>
        <v/>
      </c>
      <c r="EE343" s="31" t="str">
        <f t="shared" si="532"/>
        <v/>
      </c>
      <c r="EF343" s="251" t="str">
        <f>IF($B343="","",$AO343*ABS(EE343)/Air!$M$8)</f>
        <v/>
      </c>
      <c r="EG343" s="31" t="str">
        <f t="shared" si="533"/>
        <v/>
      </c>
      <c r="EH343" s="251" t="str">
        <f>IF($B343="","",$AO343*ABS($AF343-EE343)/Air!$M$8)</f>
        <v/>
      </c>
      <c r="EI343" s="31" t="str">
        <f t="shared" si="534"/>
        <v/>
      </c>
      <c r="EJ343" s="31" t="str">
        <f t="shared" si="535"/>
        <v/>
      </c>
      <c r="EK343" s="32" t="str">
        <f>IF($B343="","",(($AF343-EE343)/ABS($AF343-EE343))*Air!$D$14*EJ343/2*(($AF343-EE343)^2)*$AI343*$C343)</f>
        <v/>
      </c>
      <c r="EL343" s="32" t="str">
        <f>IF($B343="","",(-EE343/ABS(EE343))*Air!$D$14*EG343/8*(EE343^2)*$AM343*$C343)</f>
        <v/>
      </c>
      <c r="EM343" s="32" t="str">
        <f>IF($B343="","",$AK343*$C343*$E343*Air!$D$14*Air!$I$10)</f>
        <v/>
      </c>
      <c r="EN343" s="32" t="str">
        <f t="shared" si="486"/>
        <v/>
      </c>
      <c r="EO343" s="32" t="str">
        <f t="shared" si="536"/>
        <v/>
      </c>
      <c r="EP343" s="32" t="str">
        <f t="shared" si="487"/>
        <v/>
      </c>
      <c r="EQ343" s="254" t="str">
        <f t="shared" si="537"/>
        <v/>
      </c>
      <c r="ER343" s="243"/>
      <c r="ES343" s="243"/>
      <c r="ET343" s="32" t="str">
        <f t="shared" si="538"/>
        <v/>
      </c>
      <c r="EU343" s="243" t="str">
        <f t="shared" si="539"/>
        <v/>
      </c>
      <c r="EV343" s="243" t="str">
        <f>IF($B343="","",IF(EQ343="out",-(EU343*$I343*(2*ABS(ET343)/Air!$D$14)^0.5),(EU343*$I343*(2*ABS(ET343)/Air!$C$14)^0.5)))</f>
        <v/>
      </c>
      <c r="EW343" s="32" t="str">
        <f t="shared" si="540"/>
        <v/>
      </c>
      <c r="EX343" s="259" t="str">
        <f t="shared" si="488"/>
        <v/>
      </c>
    </row>
    <row r="344" spans="1:154" customFormat="1" x14ac:dyDescent="0.2">
      <c r="A344" s="61"/>
      <c r="B344" s="247"/>
      <c r="C344" s="247"/>
      <c r="D344" s="247"/>
      <c r="E344" s="247"/>
      <c r="F344" s="247"/>
      <c r="G344" s="239"/>
      <c r="H344" s="239"/>
      <c r="I344" s="239"/>
      <c r="J344" s="239"/>
      <c r="K344" s="239"/>
      <c r="L344" s="62"/>
      <c r="M344" s="247"/>
      <c r="N344" s="247"/>
      <c r="O344" s="63"/>
      <c r="P344" s="92" t="str">
        <f t="shared" si="452"/>
        <v/>
      </c>
      <c r="Q344" s="93" t="str">
        <f t="shared" si="494"/>
        <v/>
      </c>
      <c r="R344" s="99" t="str">
        <f t="shared" si="453"/>
        <v/>
      </c>
      <c r="S344" s="100" t="str">
        <f t="shared" si="454"/>
        <v/>
      </c>
      <c r="T344" s="95" t="str">
        <f t="shared" si="455"/>
        <v/>
      </c>
      <c r="U344" s="231"/>
      <c r="V344" s="124" t="str">
        <f t="shared" si="456"/>
        <v/>
      </c>
      <c r="W344" s="125" t="str">
        <f t="shared" si="489"/>
        <v/>
      </c>
      <c r="X344" s="126" t="str">
        <f t="shared" si="457"/>
        <v/>
      </c>
      <c r="Y344" s="126" t="str">
        <f>IF($B344="","",VLOOKUP(X344,Depth!$A$4:$B$1004,2,1))</f>
        <v/>
      </c>
      <c r="Z344" s="127" t="str">
        <f t="shared" si="490"/>
        <v/>
      </c>
      <c r="AA344" s="128" t="str">
        <f t="shared" si="491"/>
        <v/>
      </c>
      <c r="AB344" s="129" t="str">
        <f t="shared" si="458"/>
        <v/>
      </c>
      <c r="AC344" s="129" t="str">
        <f t="shared" si="492"/>
        <v/>
      </c>
      <c r="AD344" s="31" t="str">
        <f t="shared" si="459"/>
        <v/>
      </c>
      <c r="AE344" s="128" t="str">
        <f t="shared" si="460"/>
        <v/>
      </c>
      <c r="AF344" s="130" t="str">
        <f t="shared" si="461"/>
        <v/>
      </c>
      <c r="AG344" s="122" t="str">
        <f t="shared" si="462"/>
        <v/>
      </c>
      <c r="AH344" s="131" t="str">
        <f t="shared" si="493"/>
        <v/>
      </c>
      <c r="AI344" s="132" t="str">
        <f t="shared" si="463"/>
        <v/>
      </c>
      <c r="AJ344" s="128"/>
      <c r="AK344" s="159" t="str">
        <f t="shared" si="464"/>
        <v/>
      </c>
      <c r="AL344" s="128" t="str">
        <f t="shared" si="465"/>
        <v/>
      </c>
      <c r="AM344" s="128" t="str">
        <f t="shared" si="466"/>
        <v/>
      </c>
      <c r="AN344" s="128" t="str">
        <f t="shared" si="467"/>
        <v/>
      </c>
      <c r="AO344" s="128" t="str">
        <f t="shared" si="495"/>
        <v/>
      </c>
      <c r="AP344" s="160" t="str">
        <f t="shared" si="468"/>
        <v/>
      </c>
      <c r="AQ344" s="31"/>
      <c r="AR344" s="174" t="str">
        <f>IF($B344="","",Air!$C$17*((J344-K344)/10)^Air!$C$28)</f>
        <v/>
      </c>
      <c r="AS344" s="36" t="str">
        <f>IF($B344="","",IF(E$8=B344,E$7,Air!$C$14/2*AR344^2))</f>
        <v/>
      </c>
      <c r="AT344" s="32" t="str">
        <f t="shared" si="469"/>
        <v/>
      </c>
      <c r="AU344" s="32" t="str">
        <f t="shared" si="470"/>
        <v/>
      </c>
      <c r="AV344" s="32" t="str">
        <f>IF($B344="","",Air!$I$11-AU344*Air!$C$14*Air!$I$10-AS344)</f>
        <v/>
      </c>
      <c r="AW344" s="175" t="str">
        <f t="shared" si="471"/>
        <v/>
      </c>
      <c r="AX344" s="175" t="str">
        <f>IF($B344="","",AW344*Air!$C$14*Air!$I$10)</f>
        <v/>
      </c>
      <c r="AY344" s="176" t="str">
        <f>IF($B344="","",AW344*Air!$D$14*Air!$I$10)</f>
        <v/>
      </c>
      <c r="AZ344" s="62"/>
      <c r="BA344" s="250" t="str">
        <f t="shared" si="496"/>
        <v/>
      </c>
      <c r="BB344" s="128" t="str">
        <f t="shared" si="472"/>
        <v/>
      </c>
      <c r="BC344" s="31" t="str">
        <f t="shared" si="473"/>
        <v/>
      </c>
      <c r="BD344" s="251" t="str">
        <f>IF($B344="","",$AO344*ABS(BC344)/Air!$M$8)</f>
        <v/>
      </c>
      <c r="BE344" s="31" t="str">
        <f t="shared" si="497"/>
        <v/>
      </c>
      <c r="BF344" s="251" t="str">
        <f>IF($B344="","",$AO344*ABS($AF344-BC344)/Air!$M$8)</f>
        <v/>
      </c>
      <c r="BG344" s="31" t="str">
        <f t="shared" si="498"/>
        <v/>
      </c>
      <c r="BH344" s="252" t="str">
        <f t="shared" si="499"/>
        <v/>
      </c>
      <c r="BI344" s="32" t="str">
        <f>IF($B344="","",(($AF344-BC344)/ABS($AF344-BC344))*Air!$D$14*BH344/2*(($AF344-BC344)^2)*$AI344*$C344)</f>
        <v/>
      </c>
      <c r="BJ344" s="32" t="str">
        <f>IF($B344="","",(-BC344/ABS(BC344))*Air!$D$14*BE344/8*(BC344^2)*$AM344*$C344)</f>
        <v/>
      </c>
      <c r="BK344" s="32" t="str">
        <f>IF($B344="","",$AK344*$C344*$E344*Air!$D$14*Air!$I$10)</f>
        <v/>
      </c>
      <c r="BL344" s="32" t="str">
        <f t="shared" si="474"/>
        <v/>
      </c>
      <c r="BM344" s="32" t="str">
        <f t="shared" si="500"/>
        <v/>
      </c>
      <c r="BN344" s="32" t="str">
        <f t="shared" si="475"/>
        <v/>
      </c>
      <c r="BO344" s="254" t="str">
        <f t="shared" si="501"/>
        <v/>
      </c>
      <c r="BP344" s="243"/>
      <c r="BQ344" s="243"/>
      <c r="BR344" s="32" t="str">
        <f t="shared" si="502"/>
        <v/>
      </c>
      <c r="BS344" s="243" t="str">
        <f t="shared" si="503"/>
        <v/>
      </c>
      <c r="BT344" s="243" t="str">
        <f>IF($B344="","",IF(BO344="out",-(BS344*$I344*(2*ABS(BR344)/Air!$D$14)^0.5),(BS344*$I344*(2*ABS(BR344)/Air!$C$14)^0.5)))</f>
        <v/>
      </c>
      <c r="BU344" s="32" t="str">
        <f t="shared" si="504"/>
        <v/>
      </c>
      <c r="BV344" s="217" t="str">
        <f t="shared" si="476"/>
        <v/>
      </c>
      <c r="BW344" s="31" t="str">
        <f t="shared" si="505"/>
        <v/>
      </c>
      <c r="BX344" s="251" t="str">
        <f>IF($B344="","",$AO344*ABS(BW344)/Air!$M$8)</f>
        <v/>
      </c>
      <c r="BY344" s="31" t="str">
        <f t="shared" si="506"/>
        <v/>
      </c>
      <c r="BZ344" s="251" t="str">
        <f>IF($B344="","",$AO344*ABS($AF344-BW344)/Air!$M$8)</f>
        <v/>
      </c>
      <c r="CA344" s="31" t="str">
        <f t="shared" si="507"/>
        <v/>
      </c>
      <c r="CB344" s="31" t="str">
        <f t="shared" si="508"/>
        <v/>
      </c>
      <c r="CC344" s="32" t="str">
        <f>IF($B344="","",(($AF344-BW344)/ABS($AF344-BW344))*Air!$D$14*CB344/2*(($AF344-BW344)^2)*$AI344*$C344)</f>
        <v/>
      </c>
      <c r="CD344" s="32" t="str">
        <f>IF($B344="","",(-BW344/ABS(BW344))*Air!$D$14*BY344/8*(BW344^2)*$AM344*$C344)</f>
        <v/>
      </c>
      <c r="CE344" s="32" t="str">
        <f>IF($B344="","",$AK344*$C344*$E344*Air!$D$14*Air!$I$10)</f>
        <v/>
      </c>
      <c r="CF344" s="32" t="str">
        <f t="shared" si="477"/>
        <v/>
      </c>
      <c r="CG344" s="32" t="str">
        <f t="shared" si="509"/>
        <v/>
      </c>
      <c r="CH344" s="32" t="str">
        <f t="shared" si="478"/>
        <v/>
      </c>
      <c r="CI344" s="254" t="str">
        <f t="shared" si="510"/>
        <v/>
      </c>
      <c r="CJ344" s="243"/>
      <c r="CK344" s="243"/>
      <c r="CL344" s="32" t="str">
        <f t="shared" si="511"/>
        <v/>
      </c>
      <c r="CM344" s="243" t="str">
        <f t="shared" si="512"/>
        <v/>
      </c>
      <c r="CN344" s="243" t="str">
        <f>IF($B344="","",IF(CI344="out",-(CM344*$I344*(2*ABS(CL344)/Air!$D$14)^0.5),(CM344*$I344*(2*ABS(CL344)/Air!$C$14)^0.5)))</f>
        <v/>
      </c>
      <c r="CO344" s="32" t="str">
        <f t="shared" si="513"/>
        <v/>
      </c>
      <c r="CP344" s="217" t="str">
        <f t="shared" si="479"/>
        <v/>
      </c>
      <c r="CQ344" s="31" t="str">
        <f t="shared" si="514"/>
        <v/>
      </c>
      <c r="CR344" s="251" t="str">
        <f>IF($B344="","",$AO344*ABS(CQ344)/Air!$M$8)</f>
        <v/>
      </c>
      <c r="CS344" s="31" t="str">
        <f t="shared" si="515"/>
        <v/>
      </c>
      <c r="CT344" s="251" t="str">
        <f>IF($B344="","",$AO344*ABS($AF344-CQ344)/Air!$M$8)</f>
        <v/>
      </c>
      <c r="CU344" s="31" t="str">
        <f t="shared" si="516"/>
        <v/>
      </c>
      <c r="CV344" s="31" t="str">
        <f t="shared" si="517"/>
        <v/>
      </c>
      <c r="CW344" s="32" t="str">
        <f>IF($B344="","",(($AF344-CQ344)/ABS($AF344-CQ344))*Air!$D$14*CV344/2*(($AF344-CQ344)^2)*$AI344*$C344)</f>
        <v/>
      </c>
      <c r="CX344" s="32" t="str">
        <f>IF($B344="","",(-CQ344/ABS(CQ344))*Air!$D$14*CS344/8*(CQ344^2)*$AM344*$C344)</f>
        <v/>
      </c>
      <c r="CY344" s="32" t="str">
        <f>IF($B344="","",$AK344*$C344*$E344*Air!$D$14*Air!$I$10)</f>
        <v/>
      </c>
      <c r="CZ344" s="32" t="str">
        <f t="shared" si="480"/>
        <v/>
      </c>
      <c r="DA344" s="32" t="str">
        <f t="shared" si="518"/>
        <v/>
      </c>
      <c r="DB344" s="32" t="str">
        <f t="shared" si="481"/>
        <v/>
      </c>
      <c r="DC344" s="254" t="str">
        <f t="shared" si="519"/>
        <v/>
      </c>
      <c r="DD344" s="243"/>
      <c r="DE344" s="243"/>
      <c r="DF344" s="32" t="str">
        <f t="shared" si="520"/>
        <v/>
      </c>
      <c r="DG344" s="243" t="str">
        <f t="shared" si="521"/>
        <v/>
      </c>
      <c r="DH344" s="243" t="str">
        <f>IF($B344="","",IF(DC344="out",-(DG344*$I344*(2*ABS(DF344)/Air!$D$14)^0.5),(DG344*$I344*(2*ABS(DF344)/Air!$C$14)^0.5)))</f>
        <v/>
      </c>
      <c r="DI344" s="32" t="str">
        <f t="shared" si="522"/>
        <v/>
      </c>
      <c r="DJ344" s="217" t="str">
        <f t="shared" si="482"/>
        <v/>
      </c>
      <c r="DK344" s="31" t="str">
        <f t="shared" si="523"/>
        <v/>
      </c>
      <c r="DL344" s="251" t="str">
        <f>IF($B344="","",$AO344*ABS(DK344)/Air!$M$8)</f>
        <v/>
      </c>
      <c r="DM344" s="31" t="str">
        <f t="shared" si="524"/>
        <v/>
      </c>
      <c r="DN344" s="251" t="str">
        <f>IF($B344="","",$AO344*ABS($AF344-DK344)/Air!$M$8)</f>
        <v/>
      </c>
      <c r="DO344" s="31" t="str">
        <f t="shared" si="525"/>
        <v/>
      </c>
      <c r="DP344" s="31" t="str">
        <f t="shared" si="526"/>
        <v/>
      </c>
      <c r="DQ344" s="32" t="str">
        <f>IF($B344="","",(($AF344-DK344)/ABS($AF344-DK344))*Air!$D$14*DP344/2*(($AF344-DK344)^2)*$AI344*$C344)</f>
        <v/>
      </c>
      <c r="DR344" s="32" t="str">
        <f>IF($B344="","",(-DK344/ABS(DK344))*Air!$D$14*DM344/8*(DK344^2)*$AM344*$C344)</f>
        <v/>
      </c>
      <c r="DS344" s="32" t="str">
        <f>IF($B344="","",$AK344*$C344*$E344*Air!$D$14*Air!$I$10)</f>
        <v/>
      </c>
      <c r="DT344" s="32" t="str">
        <f t="shared" si="483"/>
        <v/>
      </c>
      <c r="DU344" s="32" t="str">
        <f t="shared" si="527"/>
        <v/>
      </c>
      <c r="DV344" s="32" t="str">
        <f t="shared" si="484"/>
        <v/>
      </c>
      <c r="DW344" s="254" t="str">
        <f t="shared" si="528"/>
        <v/>
      </c>
      <c r="DX344" s="243"/>
      <c r="DY344" s="243"/>
      <c r="DZ344" s="32" t="str">
        <f t="shared" si="529"/>
        <v/>
      </c>
      <c r="EA344" s="243" t="str">
        <f t="shared" si="530"/>
        <v/>
      </c>
      <c r="EB344" s="243" t="str">
        <f>IF($B344="","",IF(DW344="out",-(EA344*$I344*(2*ABS(DZ344)/Air!$D$14)^0.5),(EA344*$I344*(2*ABS(DZ344)/Air!$C$14)^0.5)))</f>
        <v/>
      </c>
      <c r="EC344" s="32" t="str">
        <f t="shared" si="531"/>
        <v/>
      </c>
      <c r="ED344" s="217" t="str">
        <f t="shared" si="485"/>
        <v/>
      </c>
      <c r="EE344" s="31" t="str">
        <f t="shared" si="532"/>
        <v/>
      </c>
      <c r="EF344" s="251" t="str">
        <f>IF($B344="","",$AO344*ABS(EE344)/Air!$M$8)</f>
        <v/>
      </c>
      <c r="EG344" s="31" t="str">
        <f t="shared" si="533"/>
        <v/>
      </c>
      <c r="EH344" s="251" t="str">
        <f>IF($B344="","",$AO344*ABS($AF344-EE344)/Air!$M$8)</f>
        <v/>
      </c>
      <c r="EI344" s="31" t="str">
        <f t="shared" si="534"/>
        <v/>
      </c>
      <c r="EJ344" s="31" t="str">
        <f t="shared" si="535"/>
        <v/>
      </c>
      <c r="EK344" s="32" t="str">
        <f>IF($B344="","",(($AF344-EE344)/ABS($AF344-EE344))*Air!$D$14*EJ344/2*(($AF344-EE344)^2)*$AI344*$C344)</f>
        <v/>
      </c>
      <c r="EL344" s="32" t="str">
        <f>IF($B344="","",(-EE344/ABS(EE344))*Air!$D$14*EG344/8*(EE344^2)*$AM344*$C344)</f>
        <v/>
      </c>
      <c r="EM344" s="32" t="str">
        <f>IF($B344="","",$AK344*$C344*$E344*Air!$D$14*Air!$I$10)</f>
        <v/>
      </c>
      <c r="EN344" s="32" t="str">
        <f t="shared" si="486"/>
        <v/>
      </c>
      <c r="EO344" s="32" t="str">
        <f t="shared" si="536"/>
        <v/>
      </c>
      <c r="EP344" s="32" t="str">
        <f t="shared" si="487"/>
        <v/>
      </c>
      <c r="EQ344" s="254" t="str">
        <f t="shared" si="537"/>
        <v/>
      </c>
      <c r="ER344" s="243"/>
      <c r="ES344" s="243"/>
      <c r="ET344" s="32" t="str">
        <f t="shared" si="538"/>
        <v/>
      </c>
      <c r="EU344" s="243" t="str">
        <f t="shared" si="539"/>
        <v/>
      </c>
      <c r="EV344" s="243" t="str">
        <f>IF($B344="","",IF(EQ344="out",-(EU344*$I344*(2*ABS(ET344)/Air!$D$14)^0.5),(EU344*$I344*(2*ABS(ET344)/Air!$C$14)^0.5)))</f>
        <v/>
      </c>
      <c r="EW344" s="32" t="str">
        <f t="shared" si="540"/>
        <v/>
      </c>
      <c r="EX344" s="259" t="str">
        <f t="shared" si="488"/>
        <v/>
      </c>
    </row>
    <row r="345" spans="1:154" customFormat="1" x14ac:dyDescent="0.2">
      <c r="A345" s="61"/>
      <c r="B345" s="247"/>
      <c r="C345" s="247"/>
      <c r="D345" s="247"/>
      <c r="E345" s="247"/>
      <c r="F345" s="247"/>
      <c r="G345" s="239"/>
      <c r="H345" s="239"/>
      <c r="I345" s="239"/>
      <c r="J345" s="239"/>
      <c r="K345" s="239"/>
      <c r="L345" s="62"/>
      <c r="M345" s="247"/>
      <c r="N345" s="247"/>
      <c r="O345" s="63"/>
      <c r="P345" s="92" t="str">
        <f t="shared" si="452"/>
        <v/>
      </c>
      <c r="Q345" s="93" t="str">
        <f t="shared" si="494"/>
        <v/>
      </c>
      <c r="R345" s="99" t="str">
        <f t="shared" si="453"/>
        <v/>
      </c>
      <c r="S345" s="100" t="str">
        <f t="shared" si="454"/>
        <v/>
      </c>
      <c r="T345" s="95" t="str">
        <f t="shared" si="455"/>
        <v/>
      </c>
      <c r="U345" s="231"/>
      <c r="V345" s="124" t="str">
        <f t="shared" si="456"/>
        <v/>
      </c>
      <c r="W345" s="125" t="str">
        <f t="shared" si="489"/>
        <v/>
      </c>
      <c r="X345" s="126" t="str">
        <f t="shared" si="457"/>
        <v/>
      </c>
      <c r="Y345" s="126" t="str">
        <f>IF($B345="","",VLOOKUP(X345,Depth!$A$4:$B$1004,2,1))</f>
        <v/>
      </c>
      <c r="Z345" s="127" t="str">
        <f t="shared" si="490"/>
        <v/>
      </c>
      <c r="AA345" s="128" t="str">
        <f t="shared" si="491"/>
        <v/>
      </c>
      <c r="AB345" s="129" t="str">
        <f t="shared" si="458"/>
        <v/>
      </c>
      <c r="AC345" s="129" t="str">
        <f t="shared" si="492"/>
        <v/>
      </c>
      <c r="AD345" s="31" t="str">
        <f t="shared" si="459"/>
        <v/>
      </c>
      <c r="AE345" s="128" t="str">
        <f t="shared" si="460"/>
        <v/>
      </c>
      <c r="AF345" s="130" t="str">
        <f t="shared" si="461"/>
        <v/>
      </c>
      <c r="AG345" s="122" t="str">
        <f t="shared" si="462"/>
        <v/>
      </c>
      <c r="AH345" s="131" t="str">
        <f t="shared" si="493"/>
        <v/>
      </c>
      <c r="AI345" s="132" t="str">
        <f t="shared" si="463"/>
        <v/>
      </c>
      <c r="AJ345" s="128"/>
      <c r="AK345" s="159" t="str">
        <f t="shared" si="464"/>
        <v/>
      </c>
      <c r="AL345" s="128" t="str">
        <f t="shared" si="465"/>
        <v/>
      </c>
      <c r="AM345" s="128" t="str">
        <f t="shared" si="466"/>
        <v/>
      </c>
      <c r="AN345" s="128" t="str">
        <f t="shared" si="467"/>
        <v/>
      </c>
      <c r="AO345" s="128" t="str">
        <f t="shared" si="495"/>
        <v/>
      </c>
      <c r="AP345" s="160" t="str">
        <f t="shared" si="468"/>
        <v/>
      </c>
      <c r="AQ345" s="31"/>
      <c r="AR345" s="174" t="str">
        <f>IF($B345="","",Air!$C$17*((J345-K345)/10)^Air!$C$28)</f>
        <v/>
      </c>
      <c r="AS345" s="36" t="str">
        <f>IF($B345="","",IF(E$8=B345,E$7,Air!$C$14/2*AR345^2))</f>
        <v/>
      </c>
      <c r="AT345" s="32" t="str">
        <f t="shared" si="469"/>
        <v/>
      </c>
      <c r="AU345" s="32" t="str">
        <f t="shared" si="470"/>
        <v/>
      </c>
      <c r="AV345" s="32" t="str">
        <f>IF($B345="","",Air!$I$11-AU345*Air!$C$14*Air!$I$10-AS345)</f>
        <v/>
      </c>
      <c r="AW345" s="175" t="str">
        <f t="shared" si="471"/>
        <v/>
      </c>
      <c r="AX345" s="175" t="str">
        <f>IF($B345="","",AW345*Air!$C$14*Air!$I$10)</f>
        <v/>
      </c>
      <c r="AY345" s="176" t="str">
        <f>IF($B345="","",AW345*Air!$D$14*Air!$I$10)</f>
        <v/>
      </c>
      <c r="AZ345" s="62"/>
      <c r="BA345" s="250" t="str">
        <f t="shared" si="496"/>
        <v/>
      </c>
      <c r="BB345" s="128" t="str">
        <f t="shared" si="472"/>
        <v/>
      </c>
      <c r="BC345" s="31" t="str">
        <f t="shared" si="473"/>
        <v/>
      </c>
      <c r="BD345" s="251" t="str">
        <f>IF($B345="","",$AO345*ABS(BC345)/Air!$M$8)</f>
        <v/>
      </c>
      <c r="BE345" s="31" t="str">
        <f t="shared" si="497"/>
        <v/>
      </c>
      <c r="BF345" s="251" t="str">
        <f>IF($B345="","",$AO345*ABS($AF345-BC345)/Air!$M$8)</f>
        <v/>
      </c>
      <c r="BG345" s="31" t="str">
        <f t="shared" si="498"/>
        <v/>
      </c>
      <c r="BH345" s="252" t="str">
        <f t="shared" si="499"/>
        <v/>
      </c>
      <c r="BI345" s="32" t="str">
        <f>IF($B345="","",(($AF345-BC345)/ABS($AF345-BC345))*Air!$D$14*BH345/2*(($AF345-BC345)^2)*$AI345*$C345)</f>
        <v/>
      </c>
      <c r="BJ345" s="32" t="str">
        <f>IF($B345="","",(-BC345/ABS(BC345))*Air!$D$14*BE345/8*(BC345^2)*$AM345*$C345)</f>
        <v/>
      </c>
      <c r="BK345" s="32" t="str">
        <f>IF($B345="","",$AK345*$C345*$E345*Air!$D$14*Air!$I$10)</f>
        <v/>
      </c>
      <c r="BL345" s="32" t="str">
        <f t="shared" si="474"/>
        <v/>
      </c>
      <c r="BM345" s="32" t="str">
        <f t="shared" si="500"/>
        <v/>
      </c>
      <c r="BN345" s="32" t="str">
        <f t="shared" si="475"/>
        <v/>
      </c>
      <c r="BO345" s="254" t="str">
        <f t="shared" si="501"/>
        <v/>
      </c>
      <c r="BP345" s="243"/>
      <c r="BQ345" s="243"/>
      <c r="BR345" s="32" t="str">
        <f t="shared" si="502"/>
        <v/>
      </c>
      <c r="BS345" s="243" t="str">
        <f t="shared" si="503"/>
        <v/>
      </c>
      <c r="BT345" s="243" t="str">
        <f>IF($B345="","",IF(BO345="out",-(BS345*$I345*(2*ABS(BR345)/Air!$D$14)^0.5),(BS345*$I345*(2*ABS(BR345)/Air!$C$14)^0.5)))</f>
        <v/>
      </c>
      <c r="BU345" s="32" t="str">
        <f t="shared" si="504"/>
        <v/>
      </c>
      <c r="BV345" s="217" t="str">
        <f t="shared" si="476"/>
        <v/>
      </c>
      <c r="BW345" s="31" t="str">
        <f t="shared" si="505"/>
        <v/>
      </c>
      <c r="BX345" s="251" t="str">
        <f>IF($B345="","",$AO345*ABS(BW345)/Air!$M$8)</f>
        <v/>
      </c>
      <c r="BY345" s="31" t="str">
        <f t="shared" si="506"/>
        <v/>
      </c>
      <c r="BZ345" s="251" t="str">
        <f>IF($B345="","",$AO345*ABS($AF345-BW345)/Air!$M$8)</f>
        <v/>
      </c>
      <c r="CA345" s="31" t="str">
        <f t="shared" si="507"/>
        <v/>
      </c>
      <c r="CB345" s="31" t="str">
        <f t="shared" si="508"/>
        <v/>
      </c>
      <c r="CC345" s="32" t="str">
        <f>IF($B345="","",(($AF345-BW345)/ABS($AF345-BW345))*Air!$D$14*CB345/2*(($AF345-BW345)^2)*$AI345*$C345)</f>
        <v/>
      </c>
      <c r="CD345" s="32" t="str">
        <f>IF($B345="","",(-BW345/ABS(BW345))*Air!$D$14*BY345/8*(BW345^2)*$AM345*$C345)</f>
        <v/>
      </c>
      <c r="CE345" s="32" t="str">
        <f>IF($B345="","",$AK345*$C345*$E345*Air!$D$14*Air!$I$10)</f>
        <v/>
      </c>
      <c r="CF345" s="32" t="str">
        <f t="shared" si="477"/>
        <v/>
      </c>
      <c r="CG345" s="32" t="str">
        <f t="shared" si="509"/>
        <v/>
      </c>
      <c r="CH345" s="32" t="str">
        <f t="shared" si="478"/>
        <v/>
      </c>
      <c r="CI345" s="254" t="str">
        <f t="shared" si="510"/>
        <v/>
      </c>
      <c r="CJ345" s="243"/>
      <c r="CK345" s="243"/>
      <c r="CL345" s="32" t="str">
        <f t="shared" si="511"/>
        <v/>
      </c>
      <c r="CM345" s="243" t="str">
        <f t="shared" si="512"/>
        <v/>
      </c>
      <c r="CN345" s="243" t="str">
        <f>IF($B345="","",IF(CI345="out",-(CM345*$I345*(2*ABS(CL345)/Air!$D$14)^0.5),(CM345*$I345*(2*ABS(CL345)/Air!$C$14)^0.5)))</f>
        <v/>
      </c>
      <c r="CO345" s="32" t="str">
        <f t="shared" si="513"/>
        <v/>
      </c>
      <c r="CP345" s="217" t="str">
        <f t="shared" si="479"/>
        <v/>
      </c>
      <c r="CQ345" s="31" t="str">
        <f t="shared" si="514"/>
        <v/>
      </c>
      <c r="CR345" s="251" t="str">
        <f>IF($B345="","",$AO345*ABS(CQ345)/Air!$M$8)</f>
        <v/>
      </c>
      <c r="CS345" s="31" t="str">
        <f t="shared" si="515"/>
        <v/>
      </c>
      <c r="CT345" s="251" t="str">
        <f>IF($B345="","",$AO345*ABS($AF345-CQ345)/Air!$M$8)</f>
        <v/>
      </c>
      <c r="CU345" s="31" t="str">
        <f t="shared" si="516"/>
        <v/>
      </c>
      <c r="CV345" s="31" t="str">
        <f t="shared" si="517"/>
        <v/>
      </c>
      <c r="CW345" s="32" t="str">
        <f>IF($B345="","",(($AF345-CQ345)/ABS($AF345-CQ345))*Air!$D$14*CV345/2*(($AF345-CQ345)^2)*$AI345*$C345)</f>
        <v/>
      </c>
      <c r="CX345" s="32" t="str">
        <f>IF($B345="","",(-CQ345/ABS(CQ345))*Air!$D$14*CS345/8*(CQ345^2)*$AM345*$C345)</f>
        <v/>
      </c>
      <c r="CY345" s="32" t="str">
        <f>IF($B345="","",$AK345*$C345*$E345*Air!$D$14*Air!$I$10)</f>
        <v/>
      </c>
      <c r="CZ345" s="32" t="str">
        <f t="shared" si="480"/>
        <v/>
      </c>
      <c r="DA345" s="32" t="str">
        <f t="shared" si="518"/>
        <v/>
      </c>
      <c r="DB345" s="32" t="str">
        <f t="shared" si="481"/>
        <v/>
      </c>
      <c r="DC345" s="254" t="str">
        <f t="shared" si="519"/>
        <v/>
      </c>
      <c r="DD345" s="243"/>
      <c r="DE345" s="243"/>
      <c r="DF345" s="32" t="str">
        <f t="shared" si="520"/>
        <v/>
      </c>
      <c r="DG345" s="243" t="str">
        <f t="shared" si="521"/>
        <v/>
      </c>
      <c r="DH345" s="243" t="str">
        <f>IF($B345="","",IF(DC345="out",-(DG345*$I345*(2*ABS(DF345)/Air!$D$14)^0.5),(DG345*$I345*(2*ABS(DF345)/Air!$C$14)^0.5)))</f>
        <v/>
      </c>
      <c r="DI345" s="32" t="str">
        <f t="shared" si="522"/>
        <v/>
      </c>
      <c r="DJ345" s="217" t="str">
        <f t="shared" si="482"/>
        <v/>
      </c>
      <c r="DK345" s="31" t="str">
        <f t="shared" si="523"/>
        <v/>
      </c>
      <c r="DL345" s="251" t="str">
        <f>IF($B345="","",$AO345*ABS(DK345)/Air!$M$8)</f>
        <v/>
      </c>
      <c r="DM345" s="31" t="str">
        <f t="shared" si="524"/>
        <v/>
      </c>
      <c r="DN345" s="251" t="str">
        <f>IF($B345="","",$AO345*ABS($AF345-DK345)/Air!$M$8)</f>
        <v/>
      </c>
      <c r="DO345" s="31" t="str">
        <f t="shared" si="525"/>
        <v/>
      </c>
      <c r="DP345" s="31" t="str">
        <f t="shared" si="526"/>
        <v/>
      </c>
      <c r="DQ345" s="32" t="str">
        <f>IF($B345="","",(($AF345-DK345)/ABS($AF345-DK345))*Air!$D$14*DP345/2*(($AF345-DK345)^2)*$AI345*$C345)</f>
        <v/>
      </c>
      <c r="DR345" s="32" t="str">
        <f>IF($B345="","",(-DK345/ABS(DK345))*Air!$D$14*DM345/8*(DK345^2)*$AM345*$C345)</f>
        <v/>
      </c>
      <c r="DS345" s="32" t="str">
        <f>IF($B345="","",$AK345*$C345*$E345*Air!$D$14*Air!$I$10)</f>
        <v/>
      </c>
      <c r="DT345" s="32" t="str">
        <f t="shared" si="483"/>
        <v/>
      </c>
      <c r="DU345" s="32" t="str">
        <f t="shared" si="527"/>
        <v/>
      </c>
      <c r="DV345" s="32" t="str">
        <f t="shared" si="484"/>
        <v/>
      </c>
      <c r="DW345" s="254" t="str">
        <f t="shared" si="528"/>
        <v/>
      </c>
      <c r="DX345" s="243"/>
      <c r="DY345" s="243"/>
      <c r="DZ345" s="32" t="str">
        <f t="shared" si="529"/>
        <v/>
      </c>
      <c r="EA345" s="243" t="str">
        <f t="shared" si="530"/>
        <v/>
      </c>
      <c r="EB345" s="243" t="str">
        <f>IF($B345="","",IF(DW345="out",-(EA345*$I345*(2*ABS(DZ345)/Air!$D$14)^0.5),(EA345*$I345*(2*ABS(DZ345)/Air!$C$14)^0.5)))</f>
        <v/>
      </c>
      <c r="EC345" s="32" t="str">
        <f t="shared" si="531"/>
        <v/>
      </c>
      <c r="ED345" s="217" t="str">
        <f t="shared" si="485"/>
        <v/>
      </c>
      <c r="EE345" s="31" t="str">
        <f t="shared" si="532"/>
        <v/>
      </c>
      <c r="EF345" s="251" t="str">
        <f>IF($B345="","",$AO345*ABS(EE345)/Air!$M$8)</f>
        <v/>
      </c>
      <c r="EG345" s="31" t="str">
        <f t="shared" si="533"/>
        <v/>
      </c>
      <c r="EH345" s="251" t="str">
        <f>IF($B345="","",$AO345*ABS($AF345-EE345)/Air!$M$8)</f>
        <v/>
      </c>
      <c r="EI345" s="31" t="str">
        <f t="shared" si="534"/>
        <v/>
      </c>
      <c r="EJ345" s="31" t="str">
        <f t="shared" si="535"/>
        <v/>
      </c>
      <c r="EK345" s="32" t="str">
        <f>IF($B345="","",(($AF345-EE345)/ABS($AF345-EE345))*Air!$D$14*EJ345/2*(($AF345-EE345)^2)*$AI345*$C345)</f>
        <v/>
      </c>
      <c r="EL345" s="32" t="str">
        <f>IF($B345="","",(-EE345/ABS(EE345))*Air!$D$14*EG345/8*(EE345^2)*$AM345*$C345)</f>
        <v/>
      </c>
      <c r="EM345" s="32" t="str">
        <f>IF($B345="","",$AK345*$C345*$E345*Air!$D$14*Air!$I$10)</f>
        <v/>
      </c>
      <c r="EN345" s="32" t="str">
        <f t="shared" si="486"/>
        <v/>
      </c>
      <c r="EO345" s="32" t="str">
        <f t="shared" si="536"/>
        <v/>
      </c>
      <c r="EP345" s="32" t="str">
        <f t="shared" si="487"/>
        <v/>
      </c>
      <c r="EQ345" s="254" t="str">
        <f t="shared" si="537"/>
        <v/>
      </c>
      <c r="ER345" s="243"/>
      <c r="ES345" s="243"/>
      <c r="ET345" s="32" t="str">
        <f t="shared" si="538"/>
        <v/>
      </c>
      <c r="EU345" s="243" t="str">
        <f t="shared" si="539"/>
        <v/>
      </c>
      <c r="EV345" s="243" t="str">
        <f>IF($B345="","",IF(EQ345="out",-(EU345*$I345*(2*ABS(ET345)/Air!$D$14)^0.5),(EU345*$I345*(2*ABS(ET345)/Air!$C$14)^0.5)))</f>
        <v/>
      </c>
      <c r="EW345" s="32" t="str">
        <f t="shared" si="540"/>
        <v/>
      </c>
      <c r="EX345" s="259" t="str">
        <f t="shared" si="488"/>
        <v/>
      </c>
    </row>
    <row r="346" spans="1:154" customFormat="1" x14ac:dyDescent="0.2">
      <c r="A346" s="61"/>
      <c r="B346" s="247"/>
      <c r="C346" s="247"/>
      <c r="D346" s="247"/>
      <c r="E346" s="247"/>
      <c r="F346" s="247"/>
      <c r="G346" s="239"/>
      <c r="H346" s="239"/>
      <c r="I346" s="239"/>
      <c r="J346" s="239"/>
      <c r="K346" s="239"/>
      <c r="L346" s="62"/>
      <c r="M346" s="247"/>
      <c r="N346" s="247"/>
      <c r="O346" s="63"/>
      <c r="P346" s="92" t="str">
        <f t="shared" si="452"/>
        <v/>
      </c>
      <c r="Q346" s="93" t="str">
        <f t="shared" si="494"/>
        <v/>
      </c>
      <c r="R346" s="99" t="str">
        <f t="shared" si="453"/>
        <v/>
      </c>
      <c r="S346" s="100" t="str">
        <f t="shared" si="454"/>
        <v/>
      </c>
      <c r="T346" s="95" t="str">
        <f t="shared" si="455"/>
        <v/>
      </c>
      <c r="U346" s="231"/>
      <c r="V346" s="124" t="str">
        <f t="shared" si="456"/>
        <v/>
      </c>
      <c r="W346" s="125" t="str">
        <f t="shared" si="489"/>
        <v/>
      </c>
      <c r="X346" s="126" t="str">
        <f t="shared" si="457"/>
        <v/>
      </c>
      <c r="Y346" s="126" t="str">
        <f>IF($B346="","",VLOOKUP(X346,Depth!$A$4:$B$1004,2,1))</f>
        <v/>
      </c>
      <c r="Z346" s="127" t="str">
        <f t="shared" si="490"/>
        <v/>
      </c>
      <c r="AA346" s="128" t="str">
        <f t="shared" si="491"/>
        <v/>
      </c>
      <c r="AB346" s="129" t="str">
        <f t="shared" si="458"/>
        <v/>
      </c>
      <c r="AC346" s="129" t="str">
        <f t="shared" si="492"/>
        <v/>
      </c>
      <c r="AD346" s="31" t="str">
        <f t="shared" si="459"/>
        <v/>
      </c>
      <c r="AE346" s="128" t="str">
        <f t="shared" si="460"/>
        <v/>
      </c>
      <c r="AF346" s="130" t="str">
        <f t="shared" si="461"/>
        <v/>
      </c>
      <c r="AG346" s="122" t="str">
        <f t="shared" si="462"/>
        <v/>
      </c>
      <c r="AH346" s="131" t="str">
        <f t="shared" si="493"/>
        <v/>
      </c>
      <c r="AI346" s="132" t="str">
        <f t="shared" si="463"/>
        <v/>
      </c>
      <c r="AJ346" s="128"/>
      <c r="AK346" s="159" t="str">
        <f t="shared" si="464"/>
        <v/>
      </c>
      <c r="AL346" s="128" t="str">
        <f t="shared" si="465"/>
        <v/>
      </c>
      <c r="AM346" s="128" t="str">
        <f t="shared" si="466"/>
        <v/>
      </c>
      <c r="AN346" s="128" t="str">
        <f t="shared" si="467"/>
        <v/>
      </c>
      <c r="AO346" s="128" t="str">
        <f t="shared" si="495"/>
        <v/>
      </c>
      <c r="AP346" s="160" t="str">
        <f t="shared" si="468"/>
        <v/>
      </c>
      <c r="AQ346" s="31"/>
      <c r="AR346" s="174" t="str">
        <f>IF($B346="","",Air!$C$17*((J346-K346)/10)^Air!$C$28)</f>
        <v/>
      </c>
      <c r="AS346" s="36" t="str">
        <f>IF($B346="","",IF(E$8=B346,E$7,Air!$C$14/2*AR346^2))</f>
        <v/>
      </c>
      <c r="AT346" s="32" t="str">
        <f t="shared" si="469"/>
        <v/>
      </c>
      <c r="AU346" s="32" t="str">
        <f t="shared" si="470"/>
        <v/>
      </c>
      <c r="AV346" s="32" t="str">
        <f>IF($B346="","",Air!$I$11-AU346*Air!$C$14*Air!$I$10-AS346)</f>
        <v/>
      </c>
      <c r="AW346" s="175" t="str">
        <f t="shared" si="471"/>
        <v/>
      </c>
      <c r="AX346" s="175" t="str">
        <f>IF($B346="","",AW346*Air!$C$14*Air!$I$10)</f>
        <v/>
      </c>
      <c r="AY346" s="176" t="str">
        <f>IF($B346="","",AW346*Air!$D$14*Air!$I$10)</f>
        <v/>
      </c>
      <c r="AZ346" s="62"/>
      <c r="BA346" s="250" t="str">
        <f t="shared" si="496"/>
        <v/>
      </c>
      <c r="BB346" s="128" t="str">
        <f t="shared" si="472"/>
        <v/>
      </c>
      <c r="BC346" s="31" t="str">
        <f t="shared" si="473"/>
        <v/>
      </c>
      <c r="BD346" s="251" t="str">
        <f>IF($B346="","",$AO346*ABS(BC346)/Air!$M$8)</f>
        <v/>
      </c>
      <c r="BE346" s="31" t="str">
        <f t="shared" si="497"/>
        <v/>
      </c>
      <c r="BF346" s="251" t="str">
        <f>IF($B346="","",$AO346*ABS($AF346-BC346)/Air!$M$8)</f>
        <v/>
      </c>
      <c r="BG346" s="31" t="str">
        <f t="shared" si="498"/>
        <v/>
      </c>
      <c r="BH346" s="252" t="str">
        <f t="shared" si="499"/>
        <v/>
      </c>
      <c r="BI346" s="32" t="str">
        <f>IF($B346="","",(($AF346-BC346)/ABS($AF346-BC346))*Air!$D$14*BH346/2*(($AF346-BC346)^2)*$AI346*$C346)</f>
        <v/>
      </c>
      <c r="BJ346" s="32" t="str">
        <f>IF($B346="","",(-BC346/ABS(BC346))*Air!$D$14*BE346/8*(BC346^2)*$AM346*$C346)</f>
        <v/>
      </c>
      <c r="BK346" s="32" t="str">
        <f>IF($B346="","",$AK346*$C346*$E346*Air!$D$14*Air!$I$10)</f>
        <v/>
      </c>
      <c r="BL346" s="32" t="str">
        <f t="shared" si="474"/>
        <v/>
      </c>
      <c r="BM346" s="32" t="str">
        <f t="shared" si="500"/>
        <v/>
      </c>
      <c r="BN346" s="32" t="str">
        <f t="shared" si="475"/>
        <v/>
      </c>
      <c r="BO346" s="254" t="str">
        <f t="shared" si="501"/>
        <v/>
      </c>
      <c r="BP346" s="243"/>
      <c r="BQ346" s="243"/>
      <c r="BR346" s="32" t="str">
        <f t="shared" si="502"/>
        <v/>
      </c>
      <c r="BS346" s="243" t="str">
        <f t="shared" si="503"/>
        <v/>
      </c>
      <c r="BT346" s="243" t="str">
        <f>IF($B346="","",IF(BO346="out",-(BS346*$I346*(2*ABS(BR346)/Air!$D$14)^0.5),(BS346*$I346*(2*ABS(BR346)/Air!$C$14)^0.5)))</f>
        <v/>
      </c>
      <c r="BU346" s="32" t="str">
        <f t="shared" si="504"/>
        <v/>
      </c>
      <c r="BV346" s="217" t="str">
        <f t="shared" si="476"/>
        <v/>
      </c>
      <c r="BW346" s="31" t="str">
        <f t="shared" si="505"/>
        <v/>
      </c>
      <c r="BX346" s="251" t="str">
        <f>IF($B346="","",$AO346*ABS(BW346)/Air!$M$8)</f>
        <v/>
      </c>
      <c r="BY346" s="31" t="str">
        <f t="shared" si="506"/>
        <v/>
      </c>
      <c r="BZ346" s="251" t="str">
        <f>IF($B346="","",$AO346*ABS($AF346-BW346)/Air!$M$8)</f>
        <v/>
      </c>
      <c r="CA346" s="31" t="str">
        <f t="shared" si="507"/>
        <v/>
      </c>
      <c r="CB346" s="31" t="str">
        <f t="shared" si="508"/>
        <v/>
      </c>
      <c r="CC346" s="32" t="str">
        <f>IF($B346="","",(($AF346-BW346)/ABS($AF346-BW346))*Air!$D$14*CB346/2*(($AF346-BW346)^2)*$AI346*$C346)</f>
        <v/>
      </c>
      <c r="CD346" s="32" t="str">
        <f>IF($B346="","",(-BW346/ABS(BW346))*Air!$D$14*BY346/8*(BW346^2)*$AM346*$C346)</f>
        <v/>
      </c>
      <c r="CE346" s="32" t="str">
        <f>IF($B346="","",$AK346*$C346*$E346*Air!$D$14*Air!$I$10)</f>
        <v/>
      </c>
      <c r="CF346" s="32" t="str">
        <f t="shared" si="477"/>
        <v/>
      </c>
      <c r="CG346" s="32" t="str">
        <f t="shared" si="509"/>
        <v/>
      </c>
      <c r="CH346" s="32" t="str">
        <f t="shared" si="478"/>
        <v/>
      </c>
      <c r="CI346" s="254" t="str">
        <f t="shared" si="510"/>
        <v/>
      </c>
      <c r="CJ346" s="243"/>
      <c r="CK346" s="243"/>
      <c r="CL346" s="32" t="str">
        <f t="shared" si="511"/>
        <v/>
      </c>
      <c r="CM346" s="243" t="str">
        <f t="shared" si="512"/>
        <v/>
      </c>
      <c r="CN346" s="243" t="str">
        <f>IF($B346="","",IF(CI346="out",-(CM346*$I346*(2*ABS(CL346)/Air!$D$14)^0.5),(CM346*$I346*(2*ABS(CL346)/Air!$C$14)^0.5)))</f>
        <v/>
      </c>
      <c r="CO346" s="32" t="str">
        <f t="shared" si="513"/>
        <v/>
      </c>
      <c r="CP346" s="217" t="str">
        <f t="shared" si="479"/>
        <v/>
      </c>
      <c r="CQ346" s="31" t="str">
        <f t="shared" si="514"/>
        <v/>
      </c>
      <c r="CR346" s="251" t="str">
        <f>IF($B346="","",$AO346*ABS(CQ346)/Air!$M$8)</f>
        <v/>
      </c>
      <c r="CS346" s="31" t="str">
        <f t="shared" si="515"/>
        <v/>
      </c>
      <c r="CT346" s="251" t="str">
        <f>IF($B346="","",$AO346*ABS($AF346-CQ346)/Air!$M$8)</f>
        <v/>
      </c>
      <c r="CU346" s="31" t="str">
        <f t="shared" si="516"/>
        <v/>
      </c>
      <c r="CV346" s="31" t="str">
        <f t="shared" si="517"/>
        <v/>
      </c>
      <c r="CW346" s="32" t="str">
        <f>IF($B346="","",(($AF346-CQ346)/ABS($AF346-CQ346))*Air!$D$14*CV346/2*(($AF346-CQ346)^2)*$AI346*$C346)</f>
        <v/>
      </c>
      <c r="CX346" s="32" t="str">
        <f>IF($B346="","",(-CQ346/ABS(CQ346))*Air!$D$14*CS346/8*(CQ346^2)*$AM346*$C346)</f>
        <v/>
      </c>
      <c r="CY346" s="32" t="str">
        <f>IF($B346="","",$AK346*$C346*$E346*Air!$D$14*Air!$I$10)</f>
        <v/>
      </c>
      <c r="CZ346" s="32" t="str">
        <f t="shared" si="480"/>
        <v/>
      </c>
      <c r="DA346" s="32" t="str">
        <f t="shared" si="518"/>
        <v/>
      </c>
      <c r="DB346" s="32" t="str">
        <f t="shared" si="481"/>
        <v/>
      </c>
      <c r="DC346" s="254" t="str">
        <f t="shared" si="519"/>
        <v/>
      </c>
      <c r="DD346" s="243"/>
      <c r="DE346" s="243"/>
      <c r="DF346" s="32" t="str">
        <f t="shared" si="520"/>
        <v/>
      </c>
      <c r="DG346" s="243" t="str">
        <f t="shared" si="521"/>
        <v/>
      </c>
      <c r="DH346" s="243" t="str">
        <f>IF($B346="","",IF(DC346="out",-(DG346*$I346*(2*ABS(DF346)/Air!$D$14)^0.5),(DG346*$I346*(2*ABS(DF346)/Air!$C$14)^0.5)))</f>
        <v/>
      </c>
      <c r="DI346" s="32" t="str">
        <f t="shared" si="522"/>
        <v/>
      </c>
      <c r="DJ346" s="217" t="str">
        <f t="shared" si="482"/>
        <v/>
      </c>
      <c r="DK346" s="31" t="str">
        <f t="shared" si="523"/>
        <v/>
      </c>
      <c r="DL346" s="251" t="str">
        <f>IF($B346="","",$AO346*ABS(DK346)/Air!$M$8)</f>
        <v/>
      </c>
      <c r="DM346" s="31" t="str">
        <f t="shared" si="524"/>
        <v/>
      </c>
      <c r="DN346" s="251" t="str">
        <f>IF($B346="","",$AO346*ABS($AF346-DK346)/Air!$M$8)</f>
        <v/>
      </c>
      <c r="DO346" s="31" t="str">
        <f t="shared" si="525"/>
        <v/>
      </c>
      <c r="DP346" s="31" t="str">
        <f t="shared" si="526"/>
        <v/>
      </c>
      <c r="DQ346" s="32" t="str">
        <f>IF($B346="","",(($AF346-DK346)/ABS($AF346-DK346))*Air!$D$14*DP346/2*(($AF346-DK346)^2)*$AI346*$C346)</f>
        <v/>
      </c>
      <c r="DR346" s="32" t="str">
        <f>IF($B346="","",(-DK346/ABS(DK346))*Air!$D$14*DM346/8*(DK346^2)*$AM346*$C346)</f>
        <v/>
      </c>
      <c r="DS346" s="32" t="str">
        <f>IF($B346="","",$AK346*$C346*$E346*Air!$D$14*Air!$I$10)</f>
        <v/>
      </c>
      <c r="DT346" s="32" t="str">
        <f t="shared" si="483"/>
        <v/>
      </c>
      <c r="DU346" s="32" t="str">
        <f t="shared" si="527"/>
        <v/>
      </c>
      <c r="DV346" s="32" t="str">
        <f t="shared" si="484"/>
        <v/>
      </c>
      <c r="DW346" s="254" t="str">
        <f t="shared" si="528"/>
        <v/>
      </c>
      <c r="DX346" s="243"/>
      <c r="DY346" s="243"/>
      <c r="DZ346" s="32" t="str">
        <f t="shared" si="529"/>
        <v/>
      </c>
      <c r="EA346" s="243" t="str">
        <f t="shared" si="530"/>
        <v/>
      </c>
      <c r="EB346" s="243" t="str">
        <f>IF($B346="","",IF(DW346="out",-(EA346*$I346*(2*ABS(DZ346)/Air!$D$14)^0.5),(EA346*$I346*(2*ABS(DZ346)/Air!$C$14)^0.5)))</f>
        <v/>
      </c>
      <c r="EC346" s="32" t="str">
        <f t="shared" si="531"/>
        <v/>
      </c>
      <c r="ED346" s="217" t="str">
        <f t="shared" si="485"/>
        <v/>
      </c>
      <c r="EE346" s="31" t="str">
        <f t="shared" si="532"/>
        <v/>
      </c>
      <c r="EF346" s="251" t="str">
        <f>IF($B346="","",$AO346*ABS(EE346)/Air!$M$8)</f>
        <v/>
      </c>
      <c r="EG346" s="31" t="str">
        <f t="shared" si="533"/>
        <v/>
      </c>
      <c r="EH346" s="251" t="str">
        <f>IF($B346="","",$AO346*ABS($AF346-EE346)/Air!$M$8)</f>
        <v/>
      </c>
      <c r="EI346" s="31" t="str">
        <f t="shared" si="534"/>
        <v/>
      </c>
      <c r="EJ346" s="31" t="str">
        <f t="shared" si="535"/>
        <v/>
      </c>
      <c r="EK346" s="32" t="str">
        <f>IF($B346="","",(($AF346-EE346)/ABS($AF346-EE346))*Air!$D$14*EJ346/2*(($AF346-EE346)^2)*$AI346*$C346)</f>
        <v/>
      </c>
      <c r="EL346" s="32" t="str">
        <f>IF($B346="","",(-EE346/ABS(EE346))*Air!$D$14*EG346/8*(EE346^2)*$AM346*$C346)</f>
        <v/>
      </c>
      <c r="EM346" s="32" t="str">
        <f>IF($B346="","",$AK346*$C346*$E346*Air!$D$14*Air!$I$10)</f>
        <v/>
      </c>
      <c r="EN346" s="32" t="str">
        <f t="shared" si="486"/>
        <v/>
      </c>
      <c r="EO346" s="32" t="str">
        <f t="shared" si="536"/>
        <v/>
      </c>
      <c r="EP346" s="32" t="str">
        <f t="shared" si="487"/>
        <v/>
      </c>
      <c r="EQ346" s="254" t="str">
        <f t="shared" si="537"/>
        <v/>
      </c>
      <c r="ER346" s="243"/>
      <c r="ES346" s="243"/>
      <c r="ET346" s="32" t="str">
        <f t="shared" si="538"/>
        <v/>
      </c>
      <c r="EU346" s="243" t="str">
        <f t="shared" si="539"/>
        <v/>
      </c>
      <c r="EV346" s="243" t="str">
        <f>IF($B346="","",IF(EQ346="out",-(EU346*$I346*(2*ABS(ET346)/Air!$D$14)^0.5),(EU346*$I346*(2*ABS(ET346)/Air!$C$14)^0.5)))</f>
        <v/>
      </c>
      <c r="EW346" s="32" t="str">
        <f t="shared" si="540"/>
        <v/>
      </c>
      <c r="EX346" s="259" t="str">
        <f t="shared" si="488"/>
        <v/>
      </c>
    </row>
    <row r="347" spans="1:154" customFormat="1" x14ac:dyDescent="0.2">
      <c r="A347" s="61"/>
      <c r="B347" s="247"/>
      <c r="C347" s="247"/>
      <c r="D347" s="247"/>
      <c r="E347" s="247"/>
      <c r="F347" s="247"/>
      <c r="G347" s="239"/>
      <c r="H347" s="239"/>
      <c r="I347" s="239"/>
      <c r="J347" s="239"/>
      <c r="K347" s="239"/>
      <c r="L347" s="62"/>
      <c r="M347" s="247"/>
      <c r="N347" s="247"/>
      <c r="O347" s="63"/>
      <c r="P347" s="92" t="str">
        <f t="shared" ref="P347:P410" si="541">IF($B347="","",EP347)</f>
        <v/>
      </c>
      <c r="Q347" s="93" t="str">
        <f t="shared" si="494"/>
        <v/>
      </c>
      <c r="R347" s="99" t="str">
        <f t="shared" ref="R347:R410" si="542">IF($B347="","",EX347*1000)</f>
        <v/>
      </c>
      <c r="S347" s="100" t="str">
        <f t="shared" ref="S347:S410" si="543">IF($B347="","",EE347)</f>
        <v/>
      </c>
      <c r="T347" s="95" t="str">
        <f t="shared" ref="T347:T410" si="544">IF($B347="","",EW347)</f>
        <v/>
      </c>
      <c r="U347" s="231"/>
      <c r="V347" s="124" t="str">
        <f t="shared" ref="V347:V410" si="545">IF($B347="","",V346+N347)</f>
        <v/>
      </c>
      <c r="W347" s="125" t="str">
        <f t="shared" si="489"/>
        <v/>
      </c>
      <c r="X347" s="126" t="str">
        <f t="shared" ref="X347:X410" si="546">IF($B347="","",V347/W347)</f>
        <v/>
      </c>
      <c r="Y347" s="126" t="str">
        <f>IF($B347="","",VLOOKUP(X347,Depth!$A$4:$B$1004,2,1))</f>
        <v/>
      </c>
      <c r="Z347" s="127" t="str">
        <f t="shared" si="490"/>
        <v/>
      </c>
      <c r="AA347" s="128" t="str">
        <f t="shared" si="491"/>
        <v/>
      </c>
      <c r="AB347" s="129" t="str">
        <f t="shared" ref="AB347:AB410" si="547">IF($B347="","",ACOS((($D347/2)-Z347)/($D347/2)))</f>
        <v/>
      </c>
      <c r="AC347" s="129" t="str">
        <f t="shared" si="492"/>
        <v/>
      </c>
      <c r="AD347" s="31" t="str">
        <f t="shared" ref="AD347:AD410" si="548">IF($B347="","",AC347-($D347/2)*SIN(AB347)*(($D347/2)-Z347))</f>
        <v/>
      </c>
      <c r="AE347" s="128" t="str">
        <f t="shared" ref="AE347:AE410" si="549">IF($B347="","",AB347/PI()*PI()*$D347)</f>
        <v/>
      </c>
      <c r="AF347" s="130" t="str">
        <f t="shared" ref="AF347:AF410" si="550">IF($B347="","",(AD347/AE347)^(2/3)/$F347*($E347^0.5))</f>
        <v/>
      </c>
      <c r="AG347" s="122" t="str">
        <f t="shared" ref="AG347:AG410" si="551">IF($B347="","",AD347*AF347)</f>
        <v/>
      </c>
      <c r="AH347" s="131" t="str">
        <f t="shared" si="493"/>
        <v/>
      </c>
      <c r="AI347" s="132" t="str">
        <f t="shared" ref="AI347:AI410" si="552">IF($B347="","",2*(D347/2)*SIN(AB347))</f>
        <v/>
      </c>
      <c r="AJ347" s="128"/>
      <c r="AK347" s="159" t="str">
        <f t="shared" ref="AK347:AK410" si="553">IF($B347="","",PI()*(D347^2)/4-AD347)</f>
        <v/>
      </c>
      <c r="AL347" s="128" t="str">
        <f t="shared" ref="AL347:AL410" si="554">IF(AND(NOT(AK347=""),AK348=""),AK347,"")</f>
        <v/>
      </c>
      <c r="AM347" s="128" t="str">
        <f t="shared" ref="AM347:AM410" si="555">IF($B347="","",PI()*D347-AE347)</f>
        <v/>
      </c>
      <c r="AN347" s="128" t="str">
        <f t="shared" ref="AN347:AN410" si="556">IF($B347="","",AK347/(AM347+AI347))</f>
        <v/>
      </c>
      <c r="AO347" s="128" t="str">
        <f t="shared" si="495"/>
        <v/>
      </c>
      <c r="AP347" s="160" t="str">
        <f t="shared" ref="AP347:AP410" si="557">IF($B347="","",G347/AO347)</f>
        <v/>
      </c>
      <c r="AQ347" s="31"/>
      <c r="AR347" s="174" t="str">
        <f>IF($B347="","",Air!$C$17*((J347-K347)/10)^Air!$C$28)</f>
        <v/>
      </c>
      <c r="AS347" s="36" t="str">
        <f>IF($B347="","",IF(E$8=B347,E$7,Air!$C$14/2*AR347^2))</f>
        <v/>
      </c>
      <c r="AT347" s="32" t="str">
        <f t="shared" ref="AT347:AT410" si="558">IF($B347="","",M347+Z347)</f>
        <v/>
      </c>
      <c r="AU347" s="32" t="str">
        <f t="shared" ref="AU347:AU410" si="559">IF($B347="","",J347)</f>
        <v/>
      </c>
      <c r="AV347" s="32" t="str">
        <f>IF($B347="","",Air!$I$11-AU347*Air!$C$14*Air!$I$10-AS347)</f>
        <v/>
      </c>
      <c r="AW347" s="175" t="str">
        <f t="shared" ref="AW347:AW410" si="560">IF($B347="","",AU347-AT347)</f>
        <v/>
      </c>
      <c r="AX347" s="175" t="str">
        <f>IF($B347="","",AW347*Air!$C$14*Air!$I$10)</f>
        <v/>
      </c>
      <c r="AY347" s="176" t="str">
        <f>IF($B347="","",AW347*Air!$D$14*Air!$I$10)</f>
        <v/>
      </c>
      <c r="AZ347" s="62"/>
      <c r="BA347" s="250" t="str">
        <f t="shared" si="496"/>
        <v/>
      </c>
      <c r="BB347" s="128" t="str">
        <f t="shared" ref="BB347:BB410" si="561">IF(AND(NOT(B347=""),B348=""),-$BT$14,"")</f>
        <v/>
      </c>
      <c r="BC347" s="31" t="str">
        <f t="shared" ref="BC347:BC410" si="562">IF($B347="","",BA347/$AK347)</f>
        <v/>
      </c>
      <c r="BD347" s="251" t="str">
        <f>IF($B347="","",$AO347*ABS(BC347)/Air!$M$8)</f>
        <v/>
      </c>
      <c r="BE347" s="31" t="str">
        <f t="shared" si="497"/>
        <v/>
      </c>
      <c r="BF347" s="251" t="str">
        <f>IF($B347="","",$AO347*ABS($AF347-BC347)/Air!$M$8)</f>
        <v/>
      </c>
      <c r="BG347" s="31" t="str">
        <f t="shared" si="498"/>
        <v/>
      </c>
      <c r="BH347" s="252" t="str">
        <f t="shared" si="499"/>
        <v/>
      </c>
      <c r="BI347" s="32" t="str">
        <f>IF($B347="","",(($AF347-BC347)/ABS($AF347-BC347))*Air!$D$14*BH347/2*(($AF347-BC347)^2)*$AI347*$C347)</f>
        <v/>
      </c>
      <c r="BJ347" s="32" t="str">
        <f>IF($B347="","",(-BC347/ABS(BC347))*Air!$D$14*BE347/8*(BC347^2)*$AM347*$C347)</f>
        <v/>
      </c>
      <c r="BK347" s="32" t="str">
        <f>IF($B347="","",$AK347*$C347*$E347*Air!$D$14*Air!$I$10)</f>
        <v/>
      </c>
      <c r="BL347" s="32" t="str">
        <f t="shared" ref="BL347:BL410" si="563">IF($B347="","",BI347+BJ347+BK347)</f>
        <v/>
      </c>
      <c r="BM347" s="32" t="str">
        <f t="shared" si="500"/>
        <v/>
      </c>
      <c r="BN347" s="32" t="str">
        <f t="shared" ref="BN347:BN410" si="564">IF($B347="","",BN346+BM346)</f>
        <v/>
      </c>
      <c r="BO347" s="254" t="str">
        <f t="shared" si="501"/>
        <v/>
      </c>
      <c r="BP347" s="243"/>
      <c r="BQ347" s="243"/>
      <c r="BR347" s="32" t="str">
        <f t="shared" si="502"/>
        <v/>
      </c>
      <c r="BS347" s="243" t="str">
        <f t="shared" si="503"/>
        <v/>
      </c>
      <c r="BT347" s="243" t="str">
        <f>IF($B347="","",IF(BO347="out",-(BS347*$I347*(2*ABS(BR347)/Air!$D$14)^0.5),(BS347*$I347*(2*ABS(BR347)/Air!$C$14)^0.5)))</f>
        <v/>
      </c>
      <c r="BU347" s="32" t="str">
        <f t="shared" si="504"/>
        <v/>
      </c>
      <c r="BV347" s="217" t="str">
        <f t="shared" ref="BV347:BV410" si="565">IF($B347="","",BV346+BT347)</f>
        <v/>
      </c>
      <c r="BW347" s="31" t="str">
        <f t="shared" si="505"/>
        <v/>
      </c>
      <c r="BX347" s="251" t="str">
        <f>IF($B347="","",$AO347*ABS(BW347)/Air!$M$8)</f>
        <v/>
      </c>
      <c r="BY347" s="31" t="str">
        <f t="shared" si="506"/>
        <v/>
      </c>
      <c r="BZ347" s="251" t="str">
        <f>IF($B347="","",$AO347*ABS($AF347-BW347)/Air!$M$8)</f>
        <v/>
      </c>
      <c r="CA347" s="31" t="str">
        <f t="shared" si="507"/>
        <v/>
      </c>
      <c r="CB347" s="31" t="str">
        <f t="shared" si="508"/>
        <v/>
      </c>
      <c r="CC347" s="32" t="str">
        <f>IF($B347="","",(($AF347-BW347)/ABS($AF347-BW347))*Air!$D$14*CB347/2*(($AF347-BW347)^2)*$AI347*$C347)</f>
        <v/>
      </c>
      <c r="CD347" s="32" t="str">
        <f>IF($B347="","",(-BW347/ABS(BW347))*Air!$D$14*BY347/8*(BW347^2)*$AM347*$C347)</f>
        <v/>
      </c>
      <c r="CE347" s="32" t="str">
        <f>IF($B347="","",$AK347*$C347*$E347*Air!$D$14*Air!$I$10)</f>
        <v/>
      </c>
      <c r="CF347" s="32" t="str">
        <f t="shared" ref="CF347:CF410" si="566">IF($B347="","",CC347+CD347+CE347)</f>
        <v/>
      </c>
      <c r="CG347" s="32" t="str">
        <f t="shared" si="509"/>
        <v/>
      </c>
      <c r="CH347" s="32" t="str">
        <f t="shared" ref="CH347:CH410" si="567">IF($B347="","",CH346+CG346)</f>
        <v/>
      </c>
      <c r="CI347" s="254" t="str">
        <f t="shared" si="510"/>
        <v/>
      </c>
      <c r="CJ347" s="243"/>
      <c r="CK347" s="243"/>
      <c r="CL347" s="32" t="str">
        <f t="shared" si="511"/>
        <v/>
      </c>
      <c r="CM347" s="243" t="str">
        <f t="shared" si="512"/>
        <v/>
      </c>
      <c r="CN347" s="243" t="str">
        <f>IF($B347="","",IF(CI347="out",-(CM347*$I347*(2*ABS(CL347)/Air!$D$14)^0.5),(CM347*$I347*(2*ABS(CL347)/Air!$C$14)^0.5)))</f>
        <v/>
      </c>
      <c r="CO347" s="32" t="str">
        <f t="shared" si="513"/>
        <v/>
      </c>
      <c r="CP347" s="217" t="str">
        <f t="shared" ref="CP347:CP410" si="568">IF($B347="","",CP346+CN347)</f>
        <v/>
      </c>
      <c r="CQ347" s="31" t="str">
        <f t="shared" si="514"/>
        <v/>
      </c>
      <c r="CR347" s="251" t="str">
        <f>IF($B347="","",$AO347*ABS(CQ347)/Air!$M$8)</f>
        <v/>
      </c>
      <c r="CS347" s="31" t="str">
        <f t="shared" si="515"/>
        <v/>
      </c>
      <c r="CT347" s="251" t="str">
        <f>IF($B347="","",$AO347*ABS($AF347-CQ347)/Air!$M$8)</f>
        <v/>
      </c>
      <c r="CU347" s="31" t="str">
        <f t="shared" si="516"/>
        <v/>
      </c>
      <c r="CV347" s="31" t="str">
        <f t="shared" si="517"/>
        <v/>
      </c>
      <c r="CW347" s="32" t="str">
        <f>IF($B347="","",(($AF347-CQ347)/ABS($AF347-CQ347))*Air!$D$14*CV347/2*(($AF347-CQ347)^2)*$AI347*$C347)</f>
        <v/>
      </c>
      <c r="CX347" s="32" t="str">
        <f>IF($B347="","",(-CQ347/ABS(CQ347))*Air!$D$14*CS347/8*(CQ347^2)*$AM347*$C347)</f>
        <v/>
      </c>
      <c r="CY347" s="32" t="str">
        <f>IF($B347="","",$AK347*$C347*$E347*Air!$D$14*Air!$I$10)</f>
        <v/>
      </c>
      <c r="CZ347" s="32" t="str">
        <f t="shared" ref="CZ347:CZ410" si="569">IF($B347="","",CW347+CX347+CY347)</f>
        <v/>
      </c>
      <c r="DA347" s="32" t="str">
        <f t="shared" si="518"/>
        <v/>
      </c>
      <c r="DB347" s="32" t="str">
        <f t="shared" ref="DB347:DB410" si="570">IF($B347="","",DB346+DA346)</f>
        <v/>
      </c>
      <c r="DC347" s="254" t="str">
        <f t="shared" si="519"/>
        <v/>
      </c>
      <c r="DD347" s="243"/>
      <c r="DE347" s="243"/>
      <c r="DF347" s="32" t="str">
        <f t="shared" si="520"/>
        <v/>
      </c>
      <c r="DG347" s="243" t="str">
        <f t="shared" si="521"/>
        <v/>
      </c>
      <c r="DH347" s="243" t="str">
        <f>IF($B347="","",IF(DC347="out",-(DG347*$I347*(2*ABS(DF347)/Air!$D$14)^0.5),(DG347*$I347*(2*ABS(DF347)/Air!$C$14)^0.5)))</f>
        <v/>
      </c>
      <c r="DI347" s="32" t="str">
        <f t="shared" si="522"/>
        <v/>
      </c>
      <c r="DJ347" s="217" t="str">
        <f t="shared" ref="DJ347:DJ410" si="571">IF($B347="","",DJ346+DH347)</f>
        <v/>
      </c>
      <c r="DK347" s="31" t="str">
        <f t="shared" si="523"/>
        <v/>
      </c>
      <c r="DL347" s="251" t="str">
        <f>IF($B347="","",$AO347*ABS(DK347)/Air!$M$8)</f>
        <v/>
      </c>
      <c r="DM347" s="31" t="str">
        <f t="shared" si="524"/>
        <v/>
      </c>
      <c r="DN347" s="251" t="str">
        <f>IF($B347="","",$AO347*ABS($AF347-DK347)/Air!$M$8)</f>
        <v/>
      </c>
      <c r="DO347" s="31" t="str">
        <f t="shared" si="525"/>
        <v/>
      </c>
      <c r="DP347" s="31" t="str">
        <f t="shared" si="526"/>
        <v/>
      </c>
      <c r="DQ347" s="32" t="str">
        <f>IF($B347="","",(($AF347-DK347)/ABS($AF347-DK347))*Air!$D$14*DP347/2*(($AF347-DK347)^2)*$AI347*$C347)</f>
        <v/>
      </c>
      <c r="DR347" s="32" t="str">
        <f>IF($B347="","",(-DK347/ABS(DK347))*Air!$D$14*DM347/8*(DK347^2)*$AM347*$C347)</f>
        <v/>
      </c>
      <c r="DS347" s="32" t="str">
        <f>IF($B347="","",$AK347*$C347*$E347*Air!$D$14*Air!$I$10)</f>
        <v/>
      </c>
      <c r="DT347" s="32" t="str">
        <f t="shared" ref="DT347:DT410" si="572">IF($B347="","",DQ347+DR347+DS347)</f>
        <v/>
      </c>
      <c r="DU347" s="32" t="str">
        <f t="shared" si="527"/>
        <v/>
      </c>
      <c r="DV347" s="32" t="str">
        <f t="shared" ref="DV347:DV410" si="573">IF($B347="","",DV346+DU346)</f>
        <v/>
      </c>
      <c r="DW347" s="254" t="str">
        <f t="shared" si="528"/>
        <v/>
      </c>
      <c r="DX347" s="243"/>
      <c r="DY347" s="243"/>
      <c r="DZ347" s="32" t="str">
        <f t="shared" si="529"/>
        <v/>
      </c>
      <c r="EA347" s="243" t="str">
        <f t="shared" si="530"/>
        <v/>
      </c>
      <c r="EB347" s="243" t="str">
        <f>IF($B347="","",IF(DW347="out",-(EA347*$I347*(2*ABS(DZ347)/Air!$D$14)^0.5),(EA347*$I347*(2*ABS(DZ347)/Air!$C$14)^0.5)))</f>
        <v/>
      </c>
      <c r="EC347" s="32" t="str">
        <f t="shared" si="531"/>
        <v/>
      </c>
      <c r="ED347" s="217" t="str">
        <f t="shared" ref="ED347:ED410" si="574">IF($B347="","",ED346+EB347)</f>
        <v/>
      </c>
      <c r="EE347" s="31" t="str">
        <f t="shared" si="532"/>
        <v/>
      </c>
      <c r="EF347" s="251" t="str">
        <f>IF($B347="","",$AO347*ABS(EE347)/Air!$M$8)</f>
        <v/>
      </c>
      <c r="EG347" s="31" t="str">
        <f t="shared" si="533"/>
        <v/>
      </c>
      <c r="EH347" s="251" t="str">
        <f>IF($B347="","",$AO347*ABS($AF347-EE347)/Air!$M$8)</f>
        <v/>
      </c>
      <c r="EI347" s="31" t="str">
        <f t="shared" si="534"/>
        <v/>
      </c>
      <c r="EJ347" s="31" t="str">
        <f t="shared" si="535"/>
        <v/>
      </c>
      <c r="EK347" s="32" t="str">
        <f>IF($B347="","",(($AF347-EE347)/ABS($AF347-EE347))*Air!$D$14*EJ347/2*(($AF347-EE347)^2)*$AI347*$C347)</f>
        <v/>
      </c>
      <c r="EL347" s="32" t="str">
        <f>IF($B347="","",(-EE347/ABS(EE347))*Air!$D$14*EG347/8*(EE347^2)*$AM347*$C347)</f>
        <v/>
      </c>
      <c r="EM347" s="32" t="str">
        <f>IF($B347="","",$AK347*$C347*$E347*Air!$D$14*Air!$I$10)</f>
        <v/>
      </c>
      <c r="EN347" s="32" t="str">
        <f t="shared" ref="EN347:EN410" si="575">IF($B347="","",EK347+EL347+EM347)</f>
        <v/>
      </c>
      <c r="EO347" s="32" t="str">
        <f t="shared" si="536"/>
        <v/>
      </c>
      <c r="EP347" s="32" t="str">
        <f t="shared" ref="EP347:EP410" si="576">IF($B347="","",EP346+EO346)</f>
        <v/>
      </c>
      <c r="EQ347" s="254" t="str">
        <f t="shared" si="537"/>
        <v/>
      </c>
      <c r="ER347" s="243"/>
      <c r="ES347" s="243"/>
      <c r="ET347" s="32" t="str">
        <f t="shared" si="538"/>
        <v/>
      </c>
      <c r="EU347" s="243" t="str">
        <f t="shared" si="539"/>
        <v/>
      </c>
      <c r="EV347" s="243" t="str">
        <f>IF($B347="","",IF(EQ347="out",-(EU347*$I347*(2*ABS(ET347)/Air!$D$14)^0.5),(EU347*$I347*(2*ABS(ET347)/Air!$C$14)^0.5)))</f>
        <v/>
      </c>
      <c r="EW347" s="32" t="str">
        <f t="shared" si="540"/>
        <v/>
      </c>
      <c r="EX347" s="259" t="str">
        <f t="shared" ref="EX347:EX410" si="577">IF($B347="","",EX346+EV347)</f>
        <v/>
      </c>
    </row>
    <row r="348" spans="1:154" customFormat="1" x14ac:dyDescent="0.2">
      <c r="A348" s="61"/>
      <c r="B348" s="247"/>
      <c r="C348" s="247"/>
      <c r="D348" s="247"/>
      <c r="E348" s="247"/>
      <c r="F348" s="247"/>
      <c r="G348" s="239"/>
      <c r="H348" s="239"/>
      <c r="I348" s="239"/>
      <c r="J348" s="239"/>
      <c r="K348" s="239"/>
      <c r="L348" s="62"/>
      <c r="M348" s="247"/>
      <c r="N348" s="247"/>
      <c r="O348" s="63"/>
      <c r="P348" s="92" t="str">
        <f t="shared" si="541"/>
        <v/>
      </c>
      <c r="Q348" s="93" t="str">
        <f t="shared" si="494"/>
        <v/>
      </c>
      <c r="R348" s="99" t="str">
        <f t="shared" si="542"/>
        <v/>
      </c>
      <c r="S348" s="100" t="str">
        <f t="shared" si="543"/>
        <v/>
      </c>
      <c r="T348" s="95" t="str">
        <f t="shared" si="544"/>
        <v/>
      </c>
      <c r="U348" s="231"/>
      <c r="V348" s="124" t="str">
        <f t="shared" si="545"/>
        <v/>
      </c>
      <c r="W348" s="125" t="str">
        <f t="shared" si="489"/>
        <v/>
      </c>
      <c r="X348" s="126" t="str">
        <f t="shared" si="546"/>
        <v/>
      </c>
      <c r="Y348" s="126" t="str">
        <f>IF($B348="","",VLOOKUP(X348,Depth!$A$4:$B$1004,2,1))</f>
        <v/>
      </c>
      <c r="Z348" s="127" t="str">
        <f t="shared" si="490"/>
        <v/>
      </c>
      <c r="AA348" s="128" t="str">
        <f t="shared" si="491"/>
        <v/>
      </c>
      <c r="AB348" s="129" t="str">
        <f t="shared" si="547"/>
        <v/>
      </c>
      <c r="AC348" s="129" t="str">
        <f t="shared" si="492"/>
        <v/>
      </c>
      <c r="AD348" s="31" t="str">
        <f t="shared" si="548"/>
        <v/>
      </c>
      <c r="AE348" s="128" t="str">
        <f t="shared" si="549"/>
        <v/>
      </c>
      <c r="AF348" s="130" t="str">
        <f t="shared" si="550"/>
        <v/>
      </c>
      <c r="AG348" s="122" t="str">
        <f t="shared" si="551"/>
        <v/>
      </c>
      <c r="AH348" s="131" t="str">
        <f t="shared" si="493"/>
        <v/>
      </c>
      <c r="AI348" s="132" t="str">
        <f t="shared" si="552"/>
        <v/>
      </c>
      <c r="AJ348" s="128"/>
      <c r="AK348" s="159" t="str">
        <f t="shared" si="553"/>
        <v/>
      </c>
      <c r="AL348" s="128" t="str">
        <f t="shared" si="554"/>
        <v/>
      </c>
      <c r="AM348" s="128" t="str">
        <f t="shared" si="555"/>
        <v/>
      </c>
      <c r="AN348" s="128" t="str">
        <f t="shared" si="556"/>
        <v/>
      </c>
      <c r="AO348" s="128" t="str">
        <f t="shared" si="495"/>
        <v/>
      </c>
      <c r="AP348" s="160" t="str">
        <f t="shared" si="557"/>
        <v/>
      </c>
      <c r="AQ348" s="31"/>
      <c r="AR348" s="174" t="str">
        <f>IF($B348="","",Air!$C$17*((J348-K348)/10)^Air!$C$28)</f>
        <v/>
      </c>
      <c r="AS348" s="36" t="str">
        <f>IF($B348="","",IF(E$8=B348,E$7,Air!$C$14/2*AR348^2))</f>
        <v/>
      </c>
      <c r="AT348" s="32" t="str">
        <f t="shared" si="558"/>
        <v/>
      </c>
      <c r="AU348" s="32" t="str">
        <f t="shared" si="559"/>
        <v/>
      </c>
      <c r="AV348" s="32" t="str">
        <f>IF($B348="","",Air!$I$11-AU348*Air!$C$14*Air!$I$10-AS348)</f>
        <v/>
      </c>
      <c r="AW348" s="175" t="str">
        <f t="shared" si="560"/>
        <v/>
      </c>
      <c r="AX348" s="175" t="str">
        <f>IF($B348="","",AW348*Air!$C$14*Air!$I$10)</f>
        <v/>
      </c>
      <c r="AY348" s="176" t="str">
        <f>IF($B348="","",AW348*Air!$D$14*Air!$I$10)</f>
        <v/>
      </c>
      <c r="AZ348" s="62"/>
      <c r="BA348" s="250" t="str">
        <f t="shared" si="496"/>
        <v/>
      </c>
      <c r="BB348" s="128" t="str">
        <f t="shared" si="561"/>
        <v/>
      </c>
      <c r="BC348" s="31" t="str">
        <f t="shared" si="562"/>
        <v/>
      </c>
      <c r="BD348" s="251" t="str">
        <f>IF($B348="","",$AO348*ABS(BC348)/Air!$M$8)</f>
        <v/>
      </c>
      <c r="BE348" s="31" t="str">
        <f t="shared" si="497"/>
        <v/>
      </c>
      <c r="BF348" s="251" t="str">
        <f>IF($B348="","",$AO348*ABS($AF348-BC348)/Air!$M$8)</f>
        <v/>
      </c>
      <c r="BG348" s="31" t="str">
        <f t="shared" si="498"/>
        <v/>
      </c>
      <c r="BH348" s="252" t="str">
        <f t="shared" si="499"/>
        <v/>
      </c>
      <c r="BI348" s="32" t="str">
        <f>IF($B348="","",(($AF348-BC348)/ABS($AF348-BC348))*Air!$D$14*BH348/2*(($AF348-BC348)^2)*$AI348*$C348)</f>
        <v/>
      </c>
      <c r="BJ348" s="32" t="str">
        <f>IF($B348="","",(-BC348/ABS(BC348))*Air!$D$14*BE348/8*(BC348^2)*$AM348*$C348)</f>
        <v/>
      </c>
      <c r="BK348" s="32" t="str">
        <f>IF($B348="","",$AK348*$C348*$E348*Air!$D$14*Air!$I$10)</f>
        <v/>
      </c>
      <c r="BL348" s="32" t="str">
        <f t="shared" si="563"/>
        <v/>
      </c>
      <c r="BM348" s="32" t="str">
        <f t="shared" si="500"/>
        <v/>
      </c>
      <c r="BN348" s="32" t="str">
        <f t="shared" si="564"/>
        <v/>
      </c>
      <c r="BO348" s="254" t="str">
        <f t="shared" si="501"/>
        <v/>
      </c>
      <c r="BP348" s="243"/>
      <c r="BQ348" s="243"/>
      <c r="BR348" s="32" t="str">
        <f t="shared" si="502"/>
        <v/>
      </c>
      <c r="BS348" s="243" t="str">
        <f t="shared" si="503"/>
        <v/>
      </c>
      <c r="BT348" s="243" t="str">
        <f>IF($B348="","",IF(BO348="out",-(BS348*$I348*(2*ABS(BR348)/Air!$D$14)^0.5),(BS348*$I348*(2*ABS(BR348)/Air!$C$14)^0.5)))</f>
        <v/>
      </c>
      <c r="BU348" s="32" t="str">
        <f t="shared" si="504"/>
        <v/>
      </c>
      <c r="BV348" s="217" t="str">
        <f t="shared" si="565"/>
        <v/>
      </c>
      <c r="BW348" s="31" t="str">
        <f t="shared" si="505"/>
        <v/>
      </c>
      <c r="BX348" s="251" t="str">
        <f>IF($B348="","",$AO348*ABS(BW348)/Air!$M$8)</f>
        <v/>
      </c>
      <c r="BY348" s="31" t="str">
        <f t="shared" si="506"/>
        <v/>
      </c>
      <c r="BZ348" s="251" t="str">
        <f>IF($B348="","",$AO348*ABS($AF348-BW348)/Air!$M$8)</f>
        <v/>
      </c>
      <c r="CA348" s="31" t="str">
        <f t="shared" si="507"/>
        <v/>
      </c>
      <c r="CB348" s="31" t="str">
        <f t="shared" si="508"/>
        <v/>
      </c>
      <c r="CC348" s="32" t="str">
        <f>IF($B348="","",(($AF348-BW348)/ABS($AF348-BW348))*Air!$D$14*CB348/2*(($AF348-BW348)^2)*$AI348*$C348)</f>
        <v/>
      </c>
      <c r="CD348" s="32" t="str">
        <f>IF($B348="","",(-BW348/ABS(BW348))*Air!$D$14*BY348/8*(BW348^2)*$AM348*$C348)</f>
        <v/>
      </c>
      <c r="CE348" s="32" t="str">
        <f>IF($B348="","",$AK348*$C348*$E348*Air!$D$14*Air!$I$10)</f>
        <v/>
      </c>
      <c r="CF348" s="32" t="str">
        <f t="shared" si="566"/>
        <v/>
      </c>
      <c r="CG348" s="32" t="str">
        <f t="shared" si="509"/>
        <v/>
      </c>
      <c r="CH348" s="32" t="str">
        <f t="shared" si="567"/>
        <v/>
      </c>
      <c r="CI348" s="254" t="str">
        <f t="shared" si="510"/>
        <v/>
      </c>
      <c r="CJ348" s="243"/>
      <c r="CK348" s="243"/>
      <c r="CL348" s="32" t="str">
        <f t="shared" si="511"/>
        <v/>
      </c>
      <c r="CM348" s="243" t="str">
        <f t="shared" si="512"/>
        <v/>
      </c>
      <c r="CN348" s="243" t="str">
        <f>IF($B348="","",IF(CI348="out",-(CM348*$I348*(2*ABS(CL348)/Air!$D$14)^0.5),(CM348*$I348*(2*ABS(CL348)/Air!$C$14)^0.5)))</f>
        <v/>
      </c>
      <c r="CO348" s="32" t="str">
        <f t="shared" si="513"/>
        <v/>
      </c>
      <c r="CP348" s="217" t="str">
        <f t="shared" si="568"/>
        <v/>
      </c>
      <c r="CQ348" s="31" t="str">
        <f t="shared" si="514"/>
        <v/>
      </c>
      <c r="CR348" s="251" t="str">
        <f>IF($B348="","",$AO348*ABS(CQ348)/Air!$M$8)</f>
        <v/>
      </c>
      <c r="CS348" s="31" t="str">
        <f t="shared" si="515"/>
        <v/>
      </c>
      <c r="CT348" s="251" t="str">
        <f>IF($B348="","",$AO348*ABS($AF348-CQ348)/Air!$M$8)</f>
        <v/>
      </c>
      <c r="CU348" s="31" t="str">
        <f t="shared" si="516"/>
        <v/>
      </c>
      <c r="CV348" s="31" t="str">
        <f t="shared" si="517"/>
        <v/>
      </c>
      <c r="CW348" s="32" t="str">
        <f>IF($B348="","",(($AF348-CQ348)/ABS($AF348-CQ348))*Air!$D$14*CV348/2*(($AF348-CQ348)^2)*$AI348*$C348)</f>
        <v/>
      </c>
      <c r="CX348" s="32" t="str">
        <f>IF($B348="","",(-CQ348/ABS(CQ348))*Air!$D$14*CS348/8*(CQ348^2)*$AM348*$C348)</f>
        <v/>
      </c>
      <c r="CY348" s="32" t="str">
        <f>IF($B348="","",$AK348*$C348*$E348*Air!$D$14*Air!$I$10)</f>
        <v/>
      </c>
      <c r="CZ348" s="32" t="str">
        <f t="shared" si="569"/>
        <v/>
      </c>
      <c r="DA348" s="32" t="str">
        <f t="shared" si="518"/>
        <v/>
      </c>
      <c r="DB348" s="32" t="str">
        <f t="shared" si="570"/>
        <v/>
      </c>
      <c r="DC348" s="254" t="str">
        <f t="shared" si="519"/>
        <v/>
      </c>
      <c r="DD348" s="243"/>
      <c r="DE348" s="243"/>
      <c r="DF348" s="32" t="str">
        <f t="shared" si="520"/>
        <v/>
      </c>
      <c r="DG348" s="243" t="str">
        <f t="shared" si="521"/>
        <v/>
      </c>
      <c r="DH348" s="243" t="str">
        <f>IF($B348="","",IF(DC348="out",-(DG348*$I348*(2*ABS(DF348)/Air!$D$14)^0.5),(DG348*$I348*(2*ABS(DF348)/Air!$C$14)^0.5)))</f>
        <v/>
      </c>
      <c r="DI348" s="32" t="str">
        <f t="shared" si="522"/>
        <v/>
      </c>
      <c r="DJ348" s="217" t="str">
        <f t="shared" si="571"/>
        <v/>
      </c>
      <c r="DK348" s="31" t="str">
        <f t="shared" si="523"/>
        <v/>
      </c>
      <c r="DL348" s="251" t="str">
        <f>IF($B348="","",$AO348*ABS(DK348)/Air!$M$8)</f>
        <v/>
      </c>
      <c r="DM348" s="31" t="str">
        <f t="shared" si="524"/>
        <v/>
      </c>
      <c r="DN348" s="251" t="str">
        <f>IF($B348="","",$AO348*ABS($AF348-DK348)/Air!$M$8)</f>
        <v/>
      </c>
      <c r="DO348" s="31" t="str">
        <f t="shared" si="525"/>
        <v/>
      </c>
      <c r="DP348" s="31" t="str">
        <f t="shared" si="526"/>
        <v/>
      </c>
      <c r="DQ348" s="32" t="str">
        <f>IF($B348="","",(($AF348-DK348)/ABS($AF348-DK348))*Air!$D$14*DP348/2*(($AF348-DK348)^2)*$AI348*$C348)</f>
        <v/>
      </c>
      <c r="DR348" s="32" t="str">
        <f>IF($B348="","",(-DK348/ABS(DK348))*Air!$D$14*DM348/8*(DK348^2)*$AM348*$C348)</f>
        <v/>
      </c>
      <c r="DS348" s="32" t="str">
        <f>IF($B348="","",$AK348*$C348*$E348*Air!$D$14*Air!$I$10)</f>
        <v/>
      </c>
      <c r="DT348" s="32" t="str">
        <f t="shared" si="572"/>
        <v/>
      </c>
      <c r="DU348" s="32" t="str">
        <f t="shared" si="527"/>
        <v/>
      </c>
      <c r="DV348" s="32" t="str">
        <f t="shared" si="573"/>
        <v/>
      </c>
      <c r="DW348" s="254" t="str">
        <f t="shared" si="528"/>
        <v/>
      </c>
      <c r="DX348" s="243"/>
      <c r="DY348" s="243"/>
      <c r="DZ348" s="32" t="str">
        <f t="shared" si="529"/>
        <v/>
      </c>
      <c r="EA348" s="243" t="str">
        <f t="shared" si="530"/>
        <v/>
      </c>
      <c r="EB348" s="243" t="str">
        <f>IF($B348="","",IF(DW348="out",-(EA348*$I348*(2*ABS(DZ348)/Air!$D$14)^0.5),(EA348*$I348*(2*ABS(DZ348)/Air!$C$14)^0.5)))</f>
        <v/>
      </c>
      <c r="EC348" s="32" t="str">
        <f t="shared" si="531"/>
        <v/>
      </c>
      <c r="ED348" s="217" t="str">
        <f t="shared" si="574"/>
        <v/>
      </c>
      <c r="EE348" s="31" t="str">
        <f t="shared" si="532"/>
        <v/>
      </c>
      <c r="EF348" s="251" t="str">
        <f>IF($B348="","",$AO348*ABS(EE348)/Air!$M$8)</f>
        <v/>
      </c>
      <c r="EG348" s="31" t="str">
        <f t="shared" si="533"/>
        <v/>
      </c>
      <c r="EH348" s="251" t="str">
        <f>IF($B348="","",$AO348*ABS($AF348-EE348)/Air!$M$8)</f>
        <v/>
      </c>
      <c r="EI348" s="31" t="str">
        <f t="shared" si="534"/>
        <v/>
      </c>
      <c r="EJ348" s="31" t="str">
        <f t="shared" si="535"/>
        <v/>
      </c>
      <c r="EK348" s="32" t="str">
        <f>IF($B348="","",(($AF348-EE348)/ABS($AF348-EE348))*Air!$D$14*EJ348/2*(($AF348-EE348)^2)*$AI348*$C348)</f>
        <v/>
      </c>
      <c r="EL348" s="32" t="str">
        <f>IF($B348="","",(-EE348/ABS(EE348))*Air!$D$14*EG348/8*(EE348^2)*$AM348*$C348)</f>
        <v/>
      </c>
      <c r="EM348" s="32" t="str">
        <f>IF($B348="","",$AK348*$C348*$E348*Air!$D$14*Air!$I$10)</f>
        <v/>
      </c>
      <c r="EN348" s="32" t="str">
        <f t="shared" si="575"/>
        <v/>
      </c>
      <c r="EO348" s="32" t="str">
        <f t="shared" si="536"/>
        <v/>
      </c>
      <c r="EP348" s="32" t="str">
        <f t="shared" si="576"/>
        <v/>
      </c>
      <c r="EQ348" s="254" t="str">
        <f t="shared" si="537"/>
        <v/>
      </c>
      <c r="ER348" s="243"/>
      <c r="ES348" s="243"/>
      <c r="ET348" s="32" t="str">
        <f t="shared" si="538"/>
        <v/>
      </c>
      <c r="EU348" s="243" t="str">
        <f t="shared" si="539"/>
        <v/>
      </c>
      <c r="EV348" s="243" t="str">
        <f>IF($B348="","",IF(EQ348="out",-(EU348*$I348*(2*ABS(ET348)/Air!$D$14)^0.5),(EU348*$I348*(2*ABS(ET348)/Air!$C$14)^0.5)))</f>
        <v/>
      </c>
      <c r="EW348" s="32" t="str">
        <f t="shared" si="540"/>
        <v/>
      </c>
      <c r="EX348" s="259" t="str">
        <f t="shared" si="577"/>
        <v/>
      </c>
    </row>
    <row r="349" spans="1:154" customFormat="1" x14ac:dyDescent="0.2">
      <c r="A349" s="61"/>
      <c r="B349" s="247"/>
      <c r="C349" s="247"/>
      <c r="D349" s="247"/>
      <c r="E349" s="247"/>
      <c r="F349" s="247"/>
      <c r="G349" s="239"/>
      <c r="H349" s="239"/>
      <c r="I349" s="239"/>
      <c r="J349" s="239"/>
      <c r="K349" s="239"/>
      <c r="L349" s="62"/>
      <c r="M349" s="247"/>
      <c r="N349" s="247"/>
      <c r="O349" s="63"/>
      <c r="P349" s="92" t="str">
        <f t="shared" si="541"/>
        <v/>
      </c>
      <c r="Q349" s="93" t="str">
        <f t="shared" si="494"/>
        <v/>
      </c>
      <c r="R349" s="99" t="str">
        <f t="shared" si="542"/>
        <v/>
      </c>
      <c r="S349" s="100" t="str">
        <f t="shared" si="543"/>
        <v/>
      </c>
      <c r="T349" s="95" t="str">
        <f t="shared" si="544"/>
        <v/>
      </c>
      <c r="U349" s="231"/>
      <c r="V349" s="124" t="str">
        <f t="shared" si="545"/>
        <v/>
      </c>
      <c r="W349" s="125" t="str">
        <f t="shared" si="489"/>
        <v/>
      </c>
      <c r="X349" s="126" t="str">
        <f t="shared" si="546"/>
        <v/>
      </c>
      <c r="Y349" s="126" t="str">
        <f>IF($B349="","",VLOOKUP(X349,Depth!$A$4:$B$1004,2,1))</f>
        <v/>
      </c>
      <c r="Z349" s="127" t="str">
        <f t="shared" si="490"/>
        <v/>
      </c>
      <c r="AA349" s="128" t="str">
        <f t="shared" si="491"/>
        <v/>
      </c>
      <c r="AB349" s="129" t="str">
        <f t="shared" si="547"/>
        <v/>
      </c>
      <c r="AC349" s="129" t="str">
        <f t="shared" si="492"/>
        <v/>
      </c>
      <c r="AD349" s="31" t="str">
        <f t="shared" si="548"/>
        <v/>
      </c>
      <c r="AE349" s="128" t="str">
        <f t="shared" si="549"/>
        <v/>
      </c>
      <c r="AF349" s="130" t="str">
        <f t="shared" si="550"/>
        <v/>
      </c>
      <c r="AG349" s="122" t="str">
        <f t="shared" si="551"/>
        <v/>
      </c>
      <c r="AH349" s="131" t="str">
        <f t="shared" si="493"/>
        <v/>
      </c>
      <c r="AI349" s="132" t="str">
        <f t="shared" si="552"/>
        <v/>
      </c>
      <c r="AJ349" s="128"/>
      <c r="AK349" s="159" t="str">
        <f t="shared" si="553"/>
        <v/>
      </c>
      <c r="AL349" s="128" t="str">
        <f t="shared" si="554"/>
        <v/>
      </c>
      <c r="AM349" s="128" t="str">
        <f t="shared" si="555"/>
        <v/>
      </c>
      <c r="AN349" s="128" t="str">
        <f t="shared" si="556"/>
        <v/>
      </c>
      <c r="AO349" s="128" t="str">
        <f t="shared" si="495"/>
        <v/>
      </c>
      <c r="AP349" s="160" t="str">
        <f t="shared" si="557"/>
        <v/>
      </c>
      <c r="AQ349" s="31"/>
      <c r="AR349" s="174" t="str">
        <f>IF($B349="","",Air!$C$17*((J349-K349)/10)^Air!$C$28)</f>
        <v/>
      </c>
      <c r="AS349" s="36" t="str">
        <f>IF($B349="","",IF(E$8=B349,E$7,Air!$C$14/2*AR349^2))</f>
        <v/>
      </c>
      <c r="AT349" s="32" t="str">
        <f t="shared" si="558"/>
        <v/>
      </c>
      <c r="AU349" s="32" t="str">
        <f t="shared" si="559"/>
        <v/>
      </c>
      <c r="AV349" s="32" t="str">
        <f>IF($B349="","",Air!$I$11-AU349*Air!$C$14*Air!$I$10-AS349)</f>
        <v/>
      </c>
      <c r="AW349" s="175" t="str">
        <f t="shared" si="560"/>
        <v/>
      </c>
      <c r="AX349" s="175" t="str">
        <f>IF($B349="","",AW349*Air!$C$14*Air!$I$10)</f>
        <v/>
      </c>
      <c r="AY349" s="176" t="str">
        <f>IF($B349="","",AW349*Air!$D$14*Air!$I$10)</f>
        <v/>
      </c>
      <c r="AZ349" s="62"/>
      <c r="BA349" s="250" t="str">
        <f t="shared" si="496"/>
        <v/>
      </c>
      <c r="BB349" s="128" t="str">
        <f t="shared" si="561"/>
        <v/>
      </c>
      <c r="BC349" s="31" t="str">
        <f t="shared" si="562"/>
        <v/>
      </c>
      <c r="BD349" s="251" t="str">
        <f>IF($B349="","",$AO349*ABS(BC349)/Air!$M$8)</f>
        <v/>
      </c>
      <c r="BE349" s="31" t="str">
        <f t="shared" si="497"/>
        <v/>
      </c>
      <c r="BF349" s="251" t="str">
        <f>IF($B349="","",$AO349*ABS($AF349-BC349)/Air!$M$8)</f>
        <v/>
      </c>
      <c r="BG349" s="31" t="str">
        <f t="shared" si="498"/>
        <v/>
      </c>
      <c r="BH349" s="252" t="str">
        <f t="shared" si="499"/>
        <v/>
      </c>
      <c r="BI349" s="32" t="str">
        <f>IF($B349="","",(($AF349-BC349)/ABS($AF349-BC349))*Air!$D$14*BH349/2*(($AF349-BC349)^2)*$AI349*$C349)</f>
        <v/>
      </c>
      <c r="BJ349" s="32" t="str">
        <f>IF($B349="","",(-BC349/ABS(BC349))*Air!$D$14*BE349/8*(BC349^2)*$AM349*$C349)</f>
        <v/>
      </c>
      <c r="BK349" s="32" t="str">
        <f>IF($B349="","",$AK349*$C349*$E349*Air!$D$14*Air!$I$10)</f>
        <v/>
      </c>
      <c r="BL349" s="32" t="str">
        <f t="shared" si="563"/>
        <v/>
      </c>
      <c r="BM349" s="32" t="str">
        <f t="shared" si="500"/>
        <v/>
      </c>
      <c r="BN349" s="32" t="str">
        <f t="shared" si="564"/>
        <v/>
      </c>
      <c r="BO349" s="254" t="str">
        <f t="shared" si="501"/>
        <v/>
      </c>
      <c r="BP349" s="243"/>
      <c r="BQ349" s="243"/>
      <c r="BR349" s="32" t="str">
        <f t="shared" si="502"/>
        <v/>
      </c>
      <c r="BS349" s="243" t="str">
        <f t="shared" si="503"/>
        <v/>
      </c>
      <c r="BT349" s="243" t="str">
        <f>IF($B349="","",IF(BO349="out",-(BS349*$I349*(2*ABS(BR349)/Air!$D$14)^0.5),(BS349*$I349*(2*ABS(BR349)/Air!$C$14)^0.5)))</f>
        <v/>
      </c>
      <c r="BU349" s="32" t="str">
        <f t="shared" si="504"/>
        <v/>
      </c>
      <c r="BV349" s="217" t="str">
        <f t="shared" si="565"/>
        <v/>
      </c>
      <c r="BW349" s="31" t="str">
        <f t="shared" si="505"/>
        <v/>
      </c>
      <c r="BX349" s="251" t="str">
        <f>IF($B349="","",$AO349*ABS(BW349)/Air!$M$8)</f>
        <v/>
      </c>
      <c r="BY349" s="31" t="str">
        <f t="shared" si="506"/>
        <v/>
      </c>
      <c r="BZ349" s="251" t="str">
        <f>IF($B349="","",$AO349*ABS($AF349-BW349)/Air!$M$8)</f>
        <v/>
      </c>
      <c r="CA349" s="31" t="str">
        <f t="shared" si="507"/>
        <v/>
      </c>
      <c r="CB349" s="31" t="str">
        <f t="shared" si="508"/>
        <v/>
      </c>
      <c r="CC349" s="32" t="str">
        <f>IF($B349="","",(($AF349-BW349)/ABS($AF349-BW349))*Air!$D$14*CB349/2*(($AF349-BW349)^2)*$AI349*$C349)</f>
        <v/>
      </c>
      <c r="CD349" s="32" t="str">
        <f>IF($B349="","",(-BW349/ABS(BW349))*Air!$D$14*BY349/8*(BW349^2)*$AM349*$C349)</f>
        <v/>
      </c>
      <c r="CE349" s="32" t="str">
        <f>IF($B349="","",$AK349*$C349*$E349*Air!$D$14*Air!$I$10)</f>
        <v/>
      </c>
      <c r="CF349" s="32" t="str">
        <f t="shared" si="566"/>
        <v/>
      </c>
      <c r="CG349" s="32" t="str">
        <f t="shared" si="509"/>
        <v/>
      </c>
      <c r="CH349" s="32" t="str">
        <f t="shared" si="567"/>
        <v/>
      </c>
      <c r="CI349" s="254" t="str">
        <f t="shared" si="510"/>
        <v/>
      </c>
      <c r="CJ349" s="243"/>
      <c r="CK349" s="243"/>
      <c r="CL349" s="32" t="str">
        <f t="shared" si="511"/>
        <v/>
      </c>
      <c r="CM349" s="243" t="str">
        <f t="shared" si="512"/>
        <v/>
      </c>
      <c r="CN349" s="243" t="str">
        <f>IF($B349="","",IF(CI349="out",-(CM349*$I349*(2*ABS(CL349)/Air!$D$14)^0.5),(CM349*$I349*(2*ABS(CL349)/Air!$C$14)^0.5)))</f>
        <v/>
      </c>
      <c r="CO349" s="32" t="str">
        <f t="shared" si="513"/>
        <v/>
      </c>
      <c r="CP349" s="217" t="str">
        <f t="shared" si="568"/>
        <v/>
      </c>
      <c r="CQ349" s="31" t="str">
        <f t="shared" si="514"/>
        <v/>
      </c>
      <c r="CR349" s="251" t="str">
        <f>IF($B349="","",$AO349*ABS(CQ349)/Air!$M$8)</f>
        <v/>
      </c>
      <c r="CS349" s="31" t="str">
        <f t="shared" si="515"/>
        <v/>
      </c>
      <c r="CT349" s="251" t="str">
        <f>IF($B349="","",$AO349*ABS($AF349-CQ349)/Air!$M$8)</f>
        <v/>
      </c>
      <c r="CU349" s="31" t="str">
        <f t="shared" si="516"/>
        <v/>
      </c>
      <c r="CV349" s="31" t="str">
        <f t="shared" si="517"/>
        <v/>
      </c>
      <c r="CW349" s="32" t="str">
        <f>IF($B349="","",(($AF349-CQ349)/ABS($AF349-CQ349))*Air!$D$14*CV349/2*(($AF349-CQ349)^2)*$AI349*$C349)</f>
        <v/>
      </c>
      <c r="CX349" s="32" t="str">
        <f>IF($B349="","",(-CQ349/ABS(CQ349))*Air!$D$14*CS349/8*(CQ349^2)*$AM349*$C349)</f>
        <v/>
      </c>
      <c r="CY349" s="32" t="str">
        <f>IF($B349="","",$AK349*$C349*$E349*Air!$D$14*Air!$I$10)</f>
        <v/>
      </c>
      <c r="CZ349" s="32" t="str">
        <f t="shared" si="569"/>
        <v/>
      </c>
      <c r="DA349" s="32" t="str">
        <f t="shared" si="518"/>
        <v/>
      </c>
      <c r="DB349" s="32" t="str">
        <f t="shared" si="570"/>
        <v/>
      </c>
      <c r="DC349" s="254" t="str">
        <f t="shared" si="519"/>
        <v/>
      </c>
      <c r="DD349" s="243"/>
      <c r="DE349" s="243"/>
      <c r="DF349" s="32" t="str">
        <f t="shared" si="520"/>
        <v/>
      </c>
      <c r="DG349" s="243" t="str">
        <f t="shared" si="521"/>
        <v/>
      </c>
      <c r="DH349" s="243" t="str">
        <f>IF($B349="","",IF(DC349="out",-(DG349*$I349*(2*ABS(DF349)/Air!$D$14)^0.5),(DG349*$I349*(2*ABS(DF349)/Air!$C$14)^0.5)))</f>
        <v/>
      </c>
      <c r="DI349" s="32" t="str">
        <f t="shared" si="522"/>
        <v/>
      </c>
      <c r="DJ349" s="217" t="str">
        <f t="shared" si="571"/>
        <v/>
      </c>
      <c r="DK349" s="31" t="str">
        <f t="shared" si="523"/>
        <v/>
      </c>
      <c r="DL349" s="251" t="str">
        <f>IF($B349="","",$AO349*ABS(DK349)/Air!$M$8)</f>
        <v/>
      </c>
      <c r="DM349" s="31" t="str">
        <f t="shared" si="524"/>
        <v/>
      </c>
      <c r="DN349" s="251" t="str">
        <f>IF($B349="","",$AO349*ABS($AF349-DK349)/Air!$M$8)</f>
        <v/>
      </c>
      <c r="DO349" s="31" t="str">
        <f t="shared" si="525"/>
        <v/>
      </c>
      <c r="DP349" s="31" t="str">
        <f t="shared" si="526"/>
        <v/>
      </c>
      <c r="DQ349" s="32" t="str">
        <f>IF($B349="","",(($AF349-DK349)/ABS($AF349-DK349))*Air!$D$14*DP349/2*(($AF349-DK349)^2)*$AI349*$C349)</f>
        <v/>
      </c>
      <c r="DR349" s="32" t="str">
        <f>IF($B349="","",(-DK349/ABS(DK349))*Air!$D$14*DM349/8*(DK349^2)*$AM349*$C349)</f>
        <v/>
      </c>
      <c r="DS349" s="32" t="str">
        <f>IF($B349="","",$AK349*$C349*$E349*Air!$D$14*Air!$I$10)</f>
        <v/>
      </c>
      <c r="DT349" s="32" t="str">
        <f t="shared" si="572"/>
        <v/>
      </c>
      <c r="DU349" s="32" t="str">
        <f t="shared" si="527"/>
        <v/>
      </c>
      <c r="DV349" s="32" t="str">
        <f t="shared" si="573"/>
        <v/>
      </c>
      <c r="DW349" s="254" t="str">
        <f t="shared" si="528"/>
        <v/>
      </c>
      <c r="DX349" s="243"/>
      <c r="DY349" s="243"/>
      <c r="DZ349" s="32" t="str">
        <f t="shared" si="529"/>
        <v/>
      </c>
      <c r="EA349" s="243" t="str">
        <f t="shared" si="530"/>
        <v/>
      </c>
      <c r="EB349" s="243" t="str">
        <f>IF($B349="","",IF(DW349="out",-(EA349*$I349*(2*ABS(DZ349)/Air!$D$14)^0.5),(EA349*$I349*(2*ABS(DZ349)/Air!$C$14)^0.5)))</f>
        <v/>
      </c>
      <c r="EC349" s="32" t="str">
        <f t="shared" si="531"/>
        <v/>
      </c>
      <c r="ED349" s="217" t="str">
        <f t="shared" si="574"/>
        <v/>
      </c>
      <c r="EE349" s="31" t="str">
        <f t="shared" si="532"/>
        <v/>
      </c>
      <c r="EF349" s="251" t="str">
        <f>IF($B349="","",$AO349*ABS(EE349)/Air!$M$8)</f>
        <v/>
      </c>
      <c r="EG349" s="31" t="str">
        <f t="shared" si="533"/>
        <v/>
      </c>
      <c r="EH349" s="251" t="str">
        <f>IF($B349="","",$AO349*ABS($AF349-EE349)/Air!$M$8)</f>
        <v/>
      </c>
      <c r="EI349" s="31" t="str">
        <f t="shared" si="534"/>
        <v/>
      </c>
      <c r="EJ349" s="31" t="str">
        <f t="shared" si="535"/>
        <v/>
      </c>
      <c r="EK349" s="32" t="str">
        <f>IF($B349="","",(($AF349-EE349)/ABS($AF349-EE349))*Air!$D$14*EJ349/2*(($AF349-EE349)^2)*$AI349*$C349)</f>
        <v/>
      </c>
      <c r="EL349" s="32" t="str">
        <f>IF($B349="","",(-EE349/ABS(EE349))*Air!$D$14*EG349/8*(EE349^2)*$AM349*$C349)</f>
        <v/>
      </c>
      <c r="EM349" s="32" t="str">
        <f>IF($B349="","",$AK349*$C349*$E349*Air!$D$14*Air!$I$10)</f>
        <v/>
      </c>
      <c r="EN349" s="32" t="str">
        <f t="shared" si="575"/>
        <v/>
      </c>
      <c r="EO349" s="32" t="str">
        <f t="shared" si="536"/>
        <v/>
      </c>
      <c r="EP349" s="32" t="str">
        <f t="shared" si="576"/>
        <v/>
      </c>
      <c r="EQ349" s="254" t="str">
        <f t="shared" si="537"/>
        <v/>
      </c>
      <c r="ER349" s="243"/>
      <c r="ES349" s="243"/>
      <c r="ET349" s="32" t="str">
        <f t="shared" si="538"/>
        <v/>
      </c>
      <c r="EU349" s="243" t="str">
        <f t="shared" si="539"/>
        <v/>
      </c>
      <c r="EV349" s="243" t="str">
        <f>IF($B349="","",IF(EQ349="out",-(EU349*$I349*(2*ABS(ET349)/Air!$D$14)^0.5),(EU349*$I349*(2*ABS(ET349)/Air!$C$14)^0.5)))</f>
        <v/>
      </c>
      <c r="EW349" s="32" t="str">
        <f t="shared" si="540"/>
        <v/>
      </c>
      <c r="EX349" s="259" t="str">
        <f t="shared" si="577"/>
        <v/>
      </c>
    </row>
    <row r="350" spans="1:154" customFormat="1" x14ac:dyDescent="0.2">
      <c r="A350" s="61"/>
      <c r="B350" s="247"/>
      <c r="C350" s="247"/>
      <c r="D350" s="247"/>
      <c r="E350" s="247"/>
      <c r="F350" s="247"/>
      <c r="G350" s="239"/>
      <c r="H350" s="239"/>
      <c r="I350" s="239"/>
      <c r="J350" s="239"/>
      <c r="K350" s="239"/>
      <c r="L350" s="62"/>
      <c r="M350" s="247"/>
      <c r="N350" s="247"/>
      <c r="O350" s="63"/>
      <c r="P350" s="92" t="str">
        <f t="shared" si="541"/>
        <v/>
      </c>
      <c r="Q350" s="93" t="str">
        <f t="shared" si="494"/>
        <v/>
      </c>
      <c r="R350" s="99" t="str">
        <f t="shared" si="542"/>
        <v/>
      </c>
      <c r="S350" s="100" t="str">
        <f t="shared" si="543"/>
        <v/>
      </c>
      <c r="T350" s="95" t="str">
        <f t="shared" si="544"/>
        <v/>
      </c>
      <c r="U350" s="231"/>
      <c r="V350" s="124" t="str">
        <f t="shared" si="545"/>
        <v/>
      </c>
      <c r="W350" s="125" t="str">
        <f t="shared" si="489"/>
        <v/>
      </c>
      <c r="X350" s="126" t="str">
        <f t="shared" si="546"/>
        <v/>
      </c>
      <c r="Y350" s="126" t="str">
        <f>IF($B350="","",VLOOKUP(X350,Depth!$A$4:$B$1004,2,1))</f>
        <v/>
      </c>
      <c r="Z350" s="127" t="str">
        <f t="shared" si="490"/>
        <v/>
      </c>
      <c r="AA350" s="128" t="str">
        <f t="shared" si="491"/>
        <v/>
      </c>
      <c r="AB350" s="129" t="str">
        <f t="shared" si="547"/>
        <v/>
      </c>
      <c r="AC350" s="129" t="str">
        <f t="shared" si="492"/>
        <v/>
      </c>
      <c r="AD350" s="31" t="str">
        <f t="shared" si="548"/>
        <v/>
      </c>
      <c r="AE350" s="128" t="str">
        <f t="shared" si="549"/>
        <v/>
      </c>
      <c r="AF350" s="130" t="str">
        <f t="shared" si="550"/>
        <v/>
      </c>
      <c r="AG350" s="122" t="str">
        <f t="shared" si="551"/>
        <v/>
      </c>
      <c r="AH350" s="131" t="str">
        <f t="shared" si="493"/>
        <v/>
      </c>
      <c r="AI350" s="132" t="str">
        <f t="shared" si="552"/>
        <v/>
      </c>
      <c r="AJ350" s="128"/>
      <c r="AK350" s="159" t="str">
        <f t="shared" si="553"/>
        <v/>
      </c>
      <c r="AL350" s="128" t="str">
        <f t="shared" si="554"/>
        <v/>
      </c>
      <c r="AM350" s="128" t="str">
        <f t="shared" si="555"/>
        <v/>
      </c>
      <c r="AN350" s="128" t="str">
        <f t="shared" si="556"/>
        <v/>
      </c>
      <c r="AO350" s="128" t="str">
        <f t="shared" si="495"/>
        <v/>
      </c>
      <c r="AP350" s="160" t="str">
        <f t="shared" si="557"/>
        <v/>
      </c>
      <c r="AQ350" s="31"/>
      <c r="AR350" s="174" t="str">
        <f>IF($B350="","",Air!$C$17*((J350-K350)/10)^Air!$C$28)</f>
        <v/>
      </c>
      <c r="AS350" s="36" t="str">
        <f>IF($B350="","",IF(E$8=B350,E$7,Air!$C$14/2*AR350^2))</f>
        <v/>
      </c>
      <c r="AT350" s="32" t="str">
        <f t="shared" si="558"/>
        <v/>
      </c>
      <c r="AU350" s="32" t="str">
        <f t="shared" si="559"/>
        <v/>
      </c>
      <c r="AV350" s="32" t="str">
        <f>IF($B350="","",Air!$I$11-AU350*Air!$C$14*Air!$I$10-AS350)</f>
        <v/>
      </c>
      <c r="AW350" s="175" t="str">
        <f t="shared" si="560"/>
        <v/>
      </c>
      <c r="AX350" s="175" t="str">
        <f>IF($B350="","",AW350*Air!$C$14*Air!$I$10)</f>
        <v/>
      </c>
      <c r="AY350" s="176" t="str">
        <f>IF($B350="","",AW350*Air!$D$14*Air!$I$10)</f>
        <v/>
      </c>
      <c r="AZ350" s="62"/>
      <c r="BA350" s="250" t="str">
        <f t="shared" si="496"/>
        <v/>
      </c>
      <c r="BB350" s="128" t="str">
        <f t="shared" si="561"/>
        <v/>
      </c>
      <c r="BC350" s="31" t="str">
        <f t="shared" si="562"/>
        <v/>
      </c>
      <c r="BD350" s="251" t="str">
        <f>IF($B350="","",$AO350*ABS(BC350)/Air!$M$8)</f>
        <v/>
      </c>
      <c r="BE350" s="31" t="str">
        <f t="shared" si="497"/>
        <v/>
      </c>
      <c r="BF350" s="251" t="str">
        <f>IF($B350="","",$AO350*ABS($AF350-BC350)/Air!$M$8)</f>
        <v/>
      </c>
      <c r="BG350" s="31" t="str">
        <f t="shared" si="498"/>
        <v/>
      </c>
      <c r="BH350" s="252" t="str">
        <f t="shared" si="499"/>
        <v/>
      </c>
      <c r="BI350" s="32" t="str">
        <f>IF($B350="","",(($AF350-BC350)/ABS($AF350-BC350))*Air!$D$14*BH350/2*(($AF350-BC350)^2)*$AI350*$C350)</f>
        <v/>
      </c>
      <c r="BJ350" s="32" t="str">
        <f>IF($B350="","",(-BC350/ABS(BC350))*Air!$D$14*BE350/8*(BC350^2)*$AM350*$C350)</f>
        <v/>
      </c>
      <c r="BK350" s="32" t="str">
        <f>IF($B350="","",$AK350*$C350*$E350*Air!$D$14*Air!$I$10)</f>
        <v/>
      </c>
      <c r="BL350" s="32" t="str">
        <f t="shared" si="563"/>
        <v/>
      </c>
      <c r="BM350" s="32" t="str">
        <f t="shared" si="500"/>
        <v/>
      </c>
      <c r="BN350" s="32" t="str">
        <f t="shared" si="564"/>
        <v/>
      </c>
      <c r="BO350" s="254" t="str">
        <f t="shared" si="501"/>
        <v/>
      </c>
      <c r="BP350" s="243"/>
      <c r="BQ350" s="243"/>
      <c r="BR350" s="32" t="str">
        <f t="shared" si="502"/>
        <v/>
      </c>
      <c r="BS350" s="243" t="str">
        <f t="shared" si="503"/>
        <v/>
      </c>
      <c r="BT350" s="243" t="str">
        <f>IF($B350="","",IF(BO350="out",-(BS350*$I350*(2*ABS(BR350)/Air!$D$14)^0.5),(BS350*$I350*(2*ABS(BR350)/Air!$C$14)^0.5)))</f>
        <v/>
      </c>
      <c r="BU350" s="32" t="str">
        <f t="shared" si="504"/>
        <v/>
      </c>
      <c r="BV350" s="217" t="str">
        <f t="shared" si="565"/>
        <v/>
      </c>
      <c r="BW350" s="31" t="str">
        <f t="shared" si="505"/>
        <v/>
      </c>
      <c r="BX350" s="251" t="str">
        <f>IF($B350="","",$AO350*ABS(BW350)/Air!$M$8)</f>
        <v/>
      </c>
      <c r="BY350" s="31" t="str">
        <f t="shared" si="506"/>
        <v/>
      </c>
      <c r="BZ350" s="251" t="str">
        <f>IF($B350="","",$AO350*ABS($AF350-BW350)/Air!$M$8)</f>
        <v/>
      </c>
      <c r="CA350" s="31" t="str">
        <f t="shared" si="507"/>
        <v/>
      </c>
      <c r="CB350" s="31" t="str">
        <f t="shared" si="508"/>
        <v/>
      </c>
      <c r="CC350" s="32" t="str">
        <f>IF($B350="","",(($AF350-BW350)/ABS($AF350-BW350))*Air!$D$14*CB350/2*(($AF350-BW350)^2)*$AI350*$C350)</f>
        <v/>
      </c>
      <c r="CD350" s="32" t="str">
        <f>IF($B350="","",(-BW350/ABS(BW350))*Air!$D$14*BY350/8*(BW350^2)*$AM350*$C350)</f>
        <v/>
      </c>
      <c r="CE350" s="32" t="str">
        <f>IF($B350="","",$AK350*$C350*$E350*Air!$D$14*Air!$I$10)</f>
        <v/>
      </c>
      <c r="CF350" s="32" t="str">
        <f t="shared" si="566"/>
        <v/>
      </c>
      <c r="CG350" s="32" t="str">
        <f t="shared" si="509"/>
        <v/>
      </c>
      <c r="CH350" s="32" t="str">
        <f t="shared" si="567"/>
        <v/>
      </c>
      <c r="CI350" s="254" t="str">
        <f t="shared" si="510"/>
        <v/>
      </c>
      <c r="CJ350" s="243"/>
      <c r="CK350" s="243"/>
      <c r="CL350" s="32" t="str">
        <f t="shared" si="511"/>
        <v/>
      </c>
      <c r="CM350" s="243" t="str">
        <f t="shared" si="512"/>
        <v/>
      </c>
      <c r="CN350" s="243" t="str">
        <f>IF($B350="","",IF(CI350="out",-(CM350*$I350*(2*ABS(CL350)/Air!$D$14)^0.5),(CM350*$I350*(2*ABS(CL350)/Air!$C$14)^0.5)))</f>
        <v/>
      </c>
      <c r="CO350" s="32" t="str">
        <f t="shared" si="513"/>
        <v/>
      </c>
      <c r="CP350" s="217" t="str">
        <f t="shared" si="568"/>
        <v/>
      </c>
      <c r="CQ350" s="31" t="str">
        <f t="shared" si="514"/>
        <v/>
      </c>
      <c r="CR350" s="251" t="str">
        <f>IF($B350="","",$AO350*ABS(CQ350)/Air!$M$8)</f>
        <v/>
      </c>
      <c r="CS350" s="31" t="str">
        <f t="shared" si="515"/>
        <v/>
      </c>
      <c r="CT350" s="251" t="str">
        <f>IF($B350="","",$AO350*ABS($AF350-CQ350)/Air!$M$8)</f>
        <v/>
      </c>
      <c r="CU350" s="31" t="str">
        <f t="shared" si="516"/>
        <v/>
      </c>
      <c r="CV350" s="31" t="str">
        <f t="shared" si="517"/>
        <v/>
      </c>
      <c r="CW350" s="32" t="str">
        <f>IF($B350="","",(($AF350-CQ350)/ABS($AF350-CQ350))*Air!$D$14*CV350/2*(($AF350-CQ350)^2)*$AI350*$C350)</f>
        <v/>
      </c>
      <c r="CX350" s="32" t="str">
        <f>IF($B350="","",(-CQ350/ABS(CQ350))*Air!$D$14*CS350/8*(CQ350^2)*$AM350*$C350)</f>
        <v/>
      </c>
      <c r="CY350" s="32" t="str">
        <f>IF($B350="","",$AK350*$C350*$E350*Air!$D$14*Air!$I$10)</f>
        <v/>
      </c>
      <c r="CZ350" s="32" t="str">
        <f t="shared" si="569"/>
        <v/>
      </c>
      <c r="DA350" s="32" t="str">
        <f t="shared" si="518"/>
        <v/>
      </c>
      <c r="DB350" s="32" t="str">
        <f t="shared" si="570"/>
        <v/>
      </c>
      <c r="DC350" s="254" t="str">
        <f t="shared" si="519"/>
        <v/>
      </c>
      <c r="DD350" s="243"/>
      <c r="DE350" s="243"/>
      <c r="DF350" s="32" t="str">
        <f t="shared" si="520"/>
        <v/>
      </c>
      <c r="DG350" s="243" t="str">
        <f t="shared" si="521"/>
        <v/>
      </c>
      <c r="DH350" s="243" t="str">
        <f>IF($B350="","",IF(DC350="out",-(DG350*$I350*(2*ABS(DF350)/Air!$D$14)^0.5),(DG350*$I350*(2*ABS(DF350)/Air!$C$14)^0.5)))</f>
        <v/>
      </c>
      <c r="DI350" s="32" t="str">
        <f t="shared" si="522"/>
        <v/>
      </c>
      <c r="DJ350" s="217" t="str">
        <f t="shared" si="571"/>
        <v/>
      </c>
      <c r="DK350" s="31" t="str">
        <f t="shared" si="523"/>
        <v/>
      </c>
      <c r="DL350" s="251" t="str">
        <f>IF($B350="","",$AO350*ABS(DK350)/Air!$M$8)</f>
        <v/>
      </c>
      <c r="DM350" s="31" t="str">
        <f t="shared" si="524"/>
        <v/>
      </c>
      <c r="DN350" s="251" t="str">
        <f>IF($B350="","",$AO350*ABS($AF350-DK350)/Air!$M$8)</f>
        <v/>
      </c>
      <c r="DO350" s="31" t="str">
        <f t="shared" si="525"/>
        <v/>
      </c>
      <c r="DP350" s="31" t="str">
        <f t="shared" si="526"/>
        <v/>
      </c>
      <c r="DQ350" s="32" t="str">
        <f>IF($B350="","",(($AF350-DK350)/ABS($AF350-DK350))*Air!$D$14*DP350/2*(($AF350-DK350)^2)*$AI350*$C350)</f>
        <v/>
      </c>
      <c r="DR350" s="32" t="str">
        <f>IF($B350="","",(-DK350/ABS(DK350))*Air!$D$14*DM350/8*(DK350^2)*$AM350*$C350)</f>
        <v/>
      </c>
      <c r="DS350" s="32" t="str">
        <f>IF($B350="","",$AK350*$C350*$E350*Air!$D$14*Air!$I$10)</f>
        <v/>
      </c>
      <c r="DT350" s="32" t="str">
        <f t="shared" si="572"/>
        <v/>
      </c>
      <c r="DU350" s="32" t="str">
        <f t="shared" si="527"/>
        <v/>
      </c>
      <c r="DV350" s="32" t="str">
        <f t="shared" si="573"/>
        <v/>
      </c>
      <c r="DW350" s="254" t="str">
        <f t="shared" si="528"/>
        <v/>
      </c>
      <c r="DX350" s="243"/>
      <c r="DY350" s="243"/>
      <c r="DZ350" s="32" t="str">
        <f t="shared" si="529"/>
        <v/>
      </c>
      <c r="EA350" s="243" t="str">
        <f t="shared" si="530"/>
        <v/>
      </c>
      <c r="EB350" s="243" t="str">
        <f>IF($B350="","",IF(DW350="out",-(EA350*$I350*(2*ABS(DZ350)/Air!$D$14)^0.5),(EA350*$I350*(2*ABS(DZ350)/Air!$C$14)^0.5)))</f>
        <v/>
      </c>
      <c r="EC350" s="32" t="str">
        <f t="shared" si="531"/>
        <v/>
      </c>
      <c r="ED350" s="217" t="str">
        <f t="shared" si="574"/>
        <v/>
      </c>
      <c r="EE350" s="31" t="str">
        <f t="shared" si="532"/>
        <v/>
      </c>
      <c r="EF350" s="251" t="str">
        <f>IF($B350="","",$AO350*ABS(EE350)/Air!$M$8)</f>
        <v/>
      </c>
      <c r="EG350" s="31" t="str">
        <f t="shared" si="533"/>
        <v/>
      </c>
      <c r="EH350" s="251" t="str">
        <f>IF($B350="","",$AO350*ABS($AF350-EE350)/Air!$M$8)</f>
        <v/>
      </c>
      <c r="EI350" s="31" t="str">
        <f t="shared" si="534"/>
        <v/>
      </c>
      <c r="EJ350" s="31" t="str">
        <f t="shared" si="535"/>
        <v/>
      </c>
      <c r="EK350" s="32" t="str">
        <f>IF($B350="","",(($AF350-EE350)/ABS($AF350-EE350))*Air!$D$14*EJ350/2*(($AF350-EE350)^2)*$AI350*$C350)</f>
        <v/>
      </c>
      <c r="EL350" s="32" t="str">
        <f>IF($B350="","",(-EE350/ABS(EE350))*Air!$D$14*EG350/8*(EE350^2)*$AM350*$C350)</f>
        <v/>
      </c>
      <c r="EM350" s="32" t="str">
        <f>IF($B350="","",$AK350*$C350*$E350*Air!$D$14*Air!$I$10)</f>
        <v/>
      </c>
      <c r="EN350" s="32" t="str">
        <f t="shared" si="575"/>
        <v/>
      </c>
      <c r="EO350" s="32" t="str">
        <f t="shared" si="536"/>
        <v/>
      </c>
      <c r="EP350" s="32" t="str">
        <f t="shared" si="576"/>
        <v/>
      </c>
      <c r="EQ350" s="254" t="str">
        <f t="shared" si="537"/>
        <v/>
      </c>
      <c r="ER350" s="243"/>
      <c r="ES350" s="243"/>
      <c r="ET350" s="32" t="str">
        <f t="shared" si="538"/>
        <v/>
      </c>
      <c r="EU350" s="243" t="str">
        <f t="shared" si="539"/>
        <v/>
      </c>
      <c r="EV350" s="243" t="str">
        <f>IF($B350="","",IF(EQ350="out",-(EU350*$I350*(2*ABS(ET350)/Air!$D$14)^0.5),(EU350*$I350*(2*ABS(ET350)/Air!$C$14)^0.5)))</f>
        <v/>
      </c>
      <c r="EW350" s="32" t="str">
        <f t="shared" si="540"/>
        <v/>
      </c>
      <c r="EX350" s="259" t="str">
        <f t="shared" si="577"/>
        <v/>
      </c>
    </row>
    <row r="351" spans="1:154" customFormat="1" x14ac:dyDescent="0.2">
      <c r="A351" s="61"/>
      <c r="B351" s="247"/>
      <c r="C351" s="247"/>
      <c r="D351" s="247"/>
      <c r="E351" s="247"/>
      <c r="F351" s="247"/>
      <c r="G351" s="239"/>
      <c r="H351" s="239"/>
      <c r="I351" s="239"/>
      <c r="J351" s="239"/>
      <c r="K351" s="239"/>
      <c r="L351" s="62"/>
      <c r="M351" s="247"/>
      <c r="N351" s="247"/>
      <c r="O351" s="63"/>
      <c r="P351" s="92" t="str">
        <f t="shared" si="541"/>
        <v/>
      </c>
      <c r="Q351" s="93" t="str">
        <f t="shared" si="494"/>
        <v/>
      </c>
      <c r="R351" s="99" t="str">
        <f t="shared" si="542"/>
        <v/>
      </c>
      <c r="S351" s="100" t="str">
        <f t="shared" si="543"/>
        <v/>
      </c>
      <c r="T351" s="95" t="str">
        <f t="shared" si="544"/>
        <v/>
      </c>
      <c r="U351" s="231"/>
      <c r="V351" s="124" t="str">
        <f t="shared" si="545"/>
        <v/>
      </c>
      <c r="W351" s="125" t="str">
        <f t="shared" si="489"/>
        <v/>
      </c>
      <c r="X351" s="126" t="str">
        <f t="shared" si="546"/>
        <v/>
      </c>
      <c r="Y351" s="126" t="str">
        <f>IF($B351="","",VLOOKUP(X351,Depth!$A$4:$B$1004,2,1))</f>
        <v/>
      </c>
      <c r="Z351" s="127" t="str">
        <f t="shared" si="490"/>
        <v/>
      </c>
      <c r="AA351" s="128" t="str">
        <f t="shared" si="491"/>
        <v/>
      </c>
      <c r="AB351" s="129" t="str">
        <f t="shared" si="547"/>
        <v/>
      </c>
      <c r="AC351" s="129" t="str">
        <f t="shared" si="492"/>
        <v/>
      </c>
      <c r="AD351" s="31" t="str">
        <f t="shared" si="548"/>
        <v/>
      </c>
      <c r="AE351" s="128" t="str">
        <f t="shared" si="549"/>
        <v/>
      </c>
      <c r="AF351" s="130" t="str">
        <f t="shared" si="550"/>
        <v/>
      </c>
      <c r="AG351" s="122" t="str">
        <f t="shared" si="551"/>
        <v/>
      </c>
      <c r="AH351" s="131" t="str">
        <f t="shared" si="493"/>
        <v/>
      </c>
      <c r="AI351" s="132" t="str">
        <f t="shared" si="552"/>
        <v/>
      </c>
      <c r="AJ351" s="128"/>
      <c r="AK351" s="159" t="str">
        <f t="shared" si="553"/>
        <v/>
      </c>
      <c r="AL351" s="128" t="str">
        <f t="shared" si="554"/>
        <v/>
      </c>
      <c r="AM351" s="128" t="str">
        <f t="shared" si="555"/>
        <v/>
      </c>
      <c r="AN351" s="128" t="str">
        <f t="shared" si="556"/>
        <v/>
      </c>
      <c r="AO351" s="128" t="str">
        <f t="shared" si="495"/>
        <v/>
      </c>
      <c r="AP351" s="160" t="str">
        <f t="shared" si="557"/>
        <v/>
      </c>
      <c r="AQ351" s="31"/>
      <c r="AR351" s="174" t="str">
        <f>IF($B351="","",Air!$C$17*((J351-K351)/10)^Air!$C$28)</f>
        <v/>
      </c>
      <c r="AS351" s="36" t="str">
        <f>IF($B351="","",IF(E$8=B351,E$7,Air!$C$14/2*AR351^2))</f>
        <v/>
      </c>
      <c r="AT351" s="32" t="str">
        <f t="shared" si="558"/>
        <v/>
      </c>
      <c r="AU351" s="32" t="str">
        <f t="shared" si="559"/>
        <v/>
      </c>
      <c r="AV351" s="32" t="str">
        <f>IF($B351="","",Air!$I$11-AU351*Air!$C$14*Air!$I$10-AS351)</f>
        <v/>
      </c>
      <c r="AW351" s="175" t="str">
        <f t="shared" si="560"/>
        <v/>
      </c>
      <c r="AX351" s="175" t="str">
        <f>IF($B351="","",AW351*Air!$C$14*Air!$I$10)</f>
        <v/>
      </c>
      <c r="AY351" s="176" t="str">
        <f>IF($B351="","",AW351*Air!$D$14*Air!$I$10)</f>
        <v/>
      </c>
      <c r="AZ351" s="62"/>
      <c r="BA351" s="250" t="str">
        <f t="shared" si="496"/>
        <v/>
      </c>
      <c r="BB351" s="128" t="str">
        <f t="shared" si="561"/>
        <v/>
      </c>
      <c r="BC351" s="31" t="str">
        <f t="shared" si="562"/>
        <v/>
      </c>
      <c r="BD351" s="251" t="str">
        <f>IF($B351="","",$AO351*ABS(BC351)/Air!$M$8)</f>
        <v/>
      </c>
      <c r="BE351" s="31" t="str">
        <f t="shared" si="497"/>
        <v/>
      </c>
      <c r="BF351" s="251" t="str">
        <f>IF($B351="","",$AO351*ABS($AF351-BC351)/Air!$M$8)</f>
        <v/>
      </c>
      <c r="BG351" s="31" t="str">
        <f t="shared" si="498"/>
        <v/>
      </c>
      <c r="BH351" s="252" t="str">
        <f t="shared" si="499"/>
        <v/>
      </c>
      <c r="BI351" s="32" t="str">
        <f>IF($B351="","",(($AF351-BC351)/ABS($AF351-BC351))*Air!$D$14*BH351/2*(($AF351-BC351)^2)*$AI351*$C351)</f>
        <v/>
      </c>
      <c r="BJ351" s="32" t="str">
        <f>IF($B351="","",(-BC351/ABS(BC351))*Air!$D$14*BE351/8*(BC351^2)*$AM351*$C351)</f>
        <v/>
      </c>
      <c r="BK351" s="32" t="str">
        <f>IF($B351="","",$AK351*$C351*$E351*Air!$D$14*Air!$I$10)</f>
        <v/>
      </c>
      <c r="BL351" s="32" t="str">
        <f t="shared" si="563"/>
        <v/>
      </c>
      <c r="BM351" s="32" t="str">
        <f t="shared" si="500"/>
        <v/>
      </c>
      <c r="BN351" s="32" t="str">
        <f t="shared" si="564"/>
        <v/>
      </c>
      <c r="BO351" s="254" t="str">
        <f t="shared" si="501"/>
        <v/>
      </c>
      <c r="BP351" s="243"/>
      <c r="BQ351" s="243"/>
      <c r="BR351" s="32" t="str">
        <f t="shared" si="502"/>
        <v/>
      </c>
      <c r="BS351" s="243" t="str">
        <f t="shared" si="503"/>
        <v/>
      </c>
      <c r="BT351" s="243" t="str">
        <f>IF($B351="","",IF(BO351="out",-(BS351*$I351*(2*ABS(BR351)/Air!$D$14)^0.5),(BS351*$I351*(2*ABS(BR351)/Air!$C$14)^0.5)))</f>
        <v/>
      </c>
      <c r="BU351" s="32" t="str">
        <f t="shared" si="504"/>
        <v/>
      </c>
      <c r="BV351" s="217" t="str">
        <f t="shared" si="565"/>
        <v/>
      </c>
      <c r="BW351" s="31" t="str">
        <f t="shared" si="505"/>
        <v/>
      </c>
      <c r="BX351" s="251" t="str">
        <f>IF($B351="","",$AO351*ABS(BW351)/Air!$M$8)</f>
        <v/>
      </c>
      <c r="BY351" s="31" t="str">
        <f t="shared" si="506"/>
        <v/>
      </c>
      <c r="BZ351" s="251" t="str">
        <f>IF($B351="","",$AO351*ABS($AF351-BW351)/Air!$M$8)</f>
        <v/>
      </c>
      <c r="CA351" s="31" t="str">
        <f t="shared" si="507"/>
        <v/>
      </c>
      <c r="CB351" s="31" t="str">
        <f t="shared" si="508"/>
        <v/>
      </c>
      <c r="CC351" s="32" t="str">
        <f>IF($B351="","",(($AF351-BW351)/ABS($AF351-BW351))*Air!$D$14*CB351/2*(($AF351-BW351)^2)*$AI351*$C351)</f>
        <v/>
      </c>
      <c r="CD351" s="32" t="str">
        <f>IF($B351="","",(-BW351/ABS(BW351))*Air!$D$14*BY351/8*(BW351^2)*$AM351*$C351)</f>
        <v/>
      </c>
      <c r="CE351" s="32" t="str">
        <f>IF($B351="","",$AK351*$C351*$E351*Air!$D$14*Air!$I$10)</f>
        <v/>
      </c>
      <c r="CF351" s="32" t="str">
        <f t="shared" si="566"/>
        <v/>
      </c>
      <c r="CG351" s="32" t="str">
        <f t="shared" si="509"/>
        <v/>
      </c>
      <c r="CH351" s="32" t="str">
        <f t="shared" si="567"/>
        <v/>
      </c>
      <c r="CI351" s="254" t="str">
        <f t="shared" si="510"/>
        <v/>
      </c>
      <c r="CJ351" s="243"/>
      <c r="CK351" s="243"/>
      <c r="CL351" s="32" t="str">
        <f t="shared" si="511"/>
        <v/>
      </c>
      <c r="CM351" s="243" t="str">
        <f t="shared" si="512"/>
        <v/>
      </c>
      <c r="CN351" s="243" t="str">
        <f>IF($B351="","",IF(CI351="out",-(CM351*$I351*(2*ABS(CL351)/Air!$D$14)^0.5),(CM351*$I351*(2*ABS(CL351)/Air!$C$14)^0.5)))</f>
        <v/>
      </c>
      <c r="CO351" s="32" t="str">
        <f t="shared" si="513"/>
        <v/>
      </c>
      <c r="CP351" s="217" t="str">
        <f t="shared" si="568"/>
        <v/>
      </c>
      <c r="CQ351" s="31" t="str">
        <f t="shared" si="514"/>
        <v/>
      </c>
      <c r="CR351" s="251" t="str">
        <f>IF($B351="","",$AO351*ABS(CQ351)/Air!$M$8)</f>
        <v/>
      </c>
      <c r="CS351" s="31" t="str">
        <f t="shared" si="515"/>
        <v/>
      </c>
      <c r="CT351" s="251" t="str">
        <f>IF($B351="","",$AO351*ABS($AF351-CQ351)/Air!$M$8)</f>
        <v/>
      </c>
      <c r="CU351" s="31" t="str">
        <f t="shared" si="516"/>
        <v/>
      </c>
      <c r="CV351" s="31" t="str">
        <f t="shared" si="517"/>
        <v/>
      </c>
      <c r="CW351" s="32" t="str">
        <f>IF($B351="","",(($AF351-CQ351)/ABS($AF351-CQ351))*Air!$D$14*CV351/2*(($AF351-CQ351)^2)*$AI351*$C351)</f>
        <v/>
      </c>
      <c r="CX351" s="32" t="str">
        <f>IF($B351="","",(-CQ351/ABS(CQ351))*Air!$D$14*CS351/8*(CQ351^2)*$AM351*$C351)</f>
        <v/>
      </c>
      <c r="CY351" s="32" t="str">
        <f>IF($B351="","",$AK351*$C351*$E351*Air!$D$14*Air!$I$10)</f>
        <v/>
      </c>
      <c r="CZ351" s="32" t="str">
        <f t="shared" si="569"/>
        <v/>
      </c>
      <c r="DA351" s="32" t="str">
        <f t="shared" si="518"/>
        <v/>
      </c>
      <c r="DB351" s="32" t="str">
        <f t="shared" si="570"/>
        <v/>
      </c>
      <c r="DC351" s="254" t="str">
        <f t="shared" si="519"/>
        <v/>
      </c>
      <c r="DD351" s="243"/>
      <c r="DE351" s="243"/>
      <c r="DF351" s="32" t="str">
        <f t="shared" si="520"/>
        <v/>
      </c>
      <c r="DG351" s="243" t="str">
        <f t="shared" si="521"/>
        <v/>
      </c>
      <c r="DH351" s="243" t="str">
        <f>IF($B351="","",IF(DC351="out",-(DG351*$I351*(2*ABS(DF351)/Air!$D$14)^0.5),(DG351*$I351*(2*ABS(DF351)/Air!$C$14)^0.5)))</f>
        <v/>
      </c>
      <c r="DI351" s="32" t="str">
        <f t="shared" si="522"/>
        <v/>
      </c>
      <c r="DJ351" s="217" t="str">
        <f t="shared" si="571"/>
        <v/>
      </c>
      <c r="DK351" s="31" t="str">
        <f t="shared" si="523"/>
        <v/>
      </c>
      <c r="DL351" s="251" t="str">
        <f>IF($B351="","",$AO351*ABS(DK351)/Air!$M$8)</f>
        <v/>
      </c>
      <c r="DM351" s="31" t="str">
        <f t="shared" si="524"/>
        <v/>
      </c>
      <c r="DN351" s="251" t="str">
        <f>IF($B351="","",$AO351*ABS($AF351-DK351)/Air!$M$8)</f>
        <v/>
      </c>
      <c r="DO351" s="31" t="str">
        <f t="shared" si="525"/>
        <v/>
      </c>
      <c r="DP351" s="31" t="str">
        <f t="shared" si="526"/>
        <v/>
      </c>
      <c r="DQ351" s="32" t="str">
        <f>IF($B351="","",(($AF351-DK351)/ABS($AF351-DK351))*Air!$D$14*DP351/2*(($AF351-DK351)^2)*$AI351*$C351)</f>
        <v/>
      </c>
      <c r="DR351" s="32" t="str">
        <f>IF($B351="","",(-DK351/ABS(DK351))*Air!$D$14*DM351/8*(DK351^2)*$AM351*$C351)</f>
        <v/>
      </c>
      <c r="DS351" s="32" t="str">
        <f>IF($B351="","",$AK351*$C351*$E351*Air!$D$14*Air!$I$10)</f>
        <v/>
      </c>
      <c r="DT351" s="32" t="str">
        <f t="shared" si="572"/>
        <v/>
      </c>
      <c r="DU351" s="32" t="str">
        <f t="shared" si="527"/>
        <v/>
      </c>
      <c r="DV351" s="32" t="str">
        <f t="shared" si="573"/>
        <v/>
      </c>
      <c r="DW351" s="254" t="str">
        <f t="shared" si="528"/>
        <v/>
      </c>
      <c r="DX351" s="243"/>
      <c r="DY351" s="243"/>
      <c r="DZ351" s="32" t="str">
        <f t="shared" si="529"/>
        <v/>
      </c>
      <c r="EA351" s="243" t="str">
        <f t="shared" si="530"/>
        <v/>
      </c>
      <c r="EB351" s="243" t="str">
        <f>IF($B351="","",IF(DW351="out",-(EA351*$I351*(2*ABS(DZ351)/Air!$D$14)^0.5),(EA351*$I351*(2*ABS(DZ351)/Air!$C$14)^0.5)))</f>
        <v/>
      </c>
      <c r="EC351" s="32" t="str">
        <f t="shared" si="531"/>
        <v/>
      </c>
      <c r="ED351" s="217" t="str">
        <f t="shared" si="574"/>
        <v/>
      </c>
      <c r="EE351" s="31" t="str">
        <f t="shared" si="532"/>
        <v/>
      </c>
      <c r="EF351" s="251" t="str">
        <f>IF($B351="","",$AO351*ABS(EE351)/Air!$M$8)</f>
        <v/>
      </c>
      <c r="EG351" s="31" t="str">
        <f t="shared" si="533"/>
        <v/>
      </c>
      <c r="EH351" s="251" t="str">
        <f>IF($B351="","",$AO351*ABS($AF351-EE351)/Air!$M$8)</f>
        <v/>
      </c>
      <c r="EI351" s="31" t="str">
        <f t="shared" si="534"/>
        <v/>
      </c>
      <c r="EJ351" s="31" t="str">
        <f t="shared" si="535"/>
        <v/>
      </c>
      <c r="EK351" s="32" t="str">
        <f>IF($B351="","",(($AF351-EE351)/ABS($AF351-EE351))*Air!$D$14*EJ351/2*(($AF351-EE351)^2)*$AI351*$C351)</f>
        <v/>
      </c>
      <c r="EL351" s="32" t="str">
        <f>IF($B351="","",(-EE351/ABS(EE351))*Air!$D$14*EG351/8*(EE351^2)*$AM351*$C351)</f>
        <v/>
      </c>
      <c r="EM351" s="32" t="str">
        <f>IF($B351="","",$AK351*$C351*$E351*Air!$D$14*Air!$I$10)</f>
        <v/>
      </c>
      <c r="EN351" s="32" t="str">
        <f t="shared" si="575"/>
        <v/>
      </c>
      <c r="EO351" s="32" t="str">
        <f t="shared" si="536"/>
        <v/>
      </c>
      <c r="EP351" s="32" t="str">
        <f t="shared" si="576"/>
        <v/>
      </c>
      <c r="EQ351" s="254" t="str">
        <f t="shared" si="537"/>
        <v/>
      </c>
      <c r="ER351" s="243"/>
      <c r="ES351" s="243"/>
      <c r="ET351" s="32" t="str">
        <f t="shared" si="538"/>
        <v/>
      </c>
      <c r="EU351" s="243" t="str">
        <f t="shared" si="539"/>
        <v/>
      </c>
      <c r="EV351" s="243" t="str">
        <f>IF($B351="","",IF(EQ351="out",-(EU351*$I351*(2*ABS(ET351)/Air!$D$14)^0.5),(EU351*$I351*(2*ABS(ET351)/Air!$C$14)^0.5)))</f>
        <v/>
      </c>
      <c r="EW351" s="32" t="str">
        <f t="shared" si="540"/>
        <v/>
      </c>
      <c r="EX351" s="259" t="str">
        <f t="shared" si="577"/>
        <v/>
      </c>
    </row>
    <row r="352" spans="1:154" customFormat="1" x14ac:dyDescent="0.2">
      <c r="A352" s="61"/>
      <c r="B352" s="247"/>
      <c r="C352" s="247"/>
      <c r="D352" s="247"/>
      <c r="E352" s="247"/>
      <c r="F352" s="247"/>
      <c r="G352" s="239"/>
      <c r="H352" s="239"/>
      <c r="I352" s="239"/>
      <c r="J352" s="239"/>
      <c r="K352" s="239"/>
      <c r="L352" s="62"/>
      <c r="M352" s="247"/>
      <c r="N352" s="247"/>
      <c r="O352" s="63"/>
      <c r="P352" s="92" t="str">
        <f t="shared" si="541"/>
        <v/>
      </c>
      <c r="Q352" s="93" t="str">
        <f t="shared" si="494"/>
        <v/>
      </c>
      <c r="R352" s="99" t="str">
        <f t="shared" si="542"/>
        <v/>
      </c>
      <c r="S352" s="100" t="str">
        <f t="shared" si="543"/>
        <v/>
      </c>
      <c r="T352" s="95" t="str">
        <f t="shared" si="544"/>
        <v/>
      </c>
      <c r="U352" s="231"/>
      <c r="V352" s="124" t="str">
        <f t="shared" si="545"/>
        <v/>
      </c>
      <c r="W352" s="125" t="str">
        <f t="shared" si="489"/>
        <v/>
      </c>
      <c r="X352" s="126" t="str">
        <f t="shared" si="546"/>
        <v/>
      </c>
      <c r="Y352" s="126" t="str">
        <f>IF($B352="","",VLOOKUP(X352,Depth!$A$4:$B$1004,2,1))</f>
        <v/>
      </c>
      <c r="Z352" s="127" t="str">
        <f t="shared" si="490"/>
        <v/>
      </c>
      <c r="AA352" s="128" t="str">
        <f t="shared" si="491"/>
        <v/>
      </c>
      <c r="AB352" s="129" t="str">
        <f t="shared" si="547"/>
        <v/>
      </c>
      <c r="AC352" s="129" t="str">
        <f t="shared" si="492"/>
        <v/>
      </c>
      <c r="AD352" s="31" t="str">
        <f t="shared" si="548"/>
        <v/>
      </c>
      <c r="AE352" s="128" t="str">
        <f t="shared" si="549"/>
        <v/>
      </c>
      <c r="AF352" s="130" t="str">
        <f t="shared" si="550"/>
        <v/>
      </c>
      <c r="AG352" s="122" t="str">
        <f t="shared" si="551"/>
        <v/>
      </c>
      <c r="AH352" s="131" t="str">
        <f t="shared" si="493"/>
        <v/>
      </c>
      <c r="AI352" s="132" t="str">
        <f t="shared" si="552"/>
        <v/>
      </c>
      <c r="AJ352" s="128"/>
      <c r="AK352" s="159" t="str">
        <f t="shared" si="553"/>
        <v/>
      </c>
      <c r="AL352" s="128" t="str">
        <f t="shared" si="554"/>
        <v/>
      </c>
      <c r="AM352" s="128" t="str">
        <f t="shared" si="555"/>
        <v/>
      </c>
      <c r="AN352" s="128" t="str">
        <f t="shared" si="556"/>
        <v/>
      </c>
      <c r="AO352" s="128" t="str">
        <f t="shared" si="495"/>
        <v/>
      </c>
      <c r="AP352" s="160" t="str">
        <f t="shared" si="557"/>
        <v/>
      </c>
      <c r="AQ352" s="31"/>
      <c r="AR352" s="174" t="str">
        <f>IF($B352="","",Air!$C$17*((J352-K352)/10)^Air!$C$28)</f>
        <v/>
      </c>
      <c r="AS352" s="36" t="str">
        <f>IF($B352="","",IF(E$8=B352,E$7,Air!$C$14/2*AR352^2))</f>
        <v/>
      </c>
      <c r="AT352" s="32" t="str">
        <f t="shared" si="558"/>
        <v/>
      </c>
      <c r="AU352" s="32" t="str">
        <f t="shared" si="559"/>
        <v/>
      </c>
      <c r="AV352" s="32" t="str">
        <f>IF($B352="","",Air!$I$11-AU352*Air!$C$14*Air!$I$10-AS352)</f>
        <v/>
      </c>
      <c r="AW352" s="175" t="str">
        <f t="shared" si="560"/>
        <v/>
      </c>
      <c r="AX352" s="175" t="str">
        <f>IF($B352="","",AW352*Air!$C$14*Air!$I$10)</f>
        <v/>
      </c>
      <c r="AY352" s="176" t="str">
        <f>IF($B352="","",AW352*Air!$D$14*Air!$I$10)</f>
        <v/>
      </c>
      <c r="AZ352" s="62"/>
      <c r="BA352" s="250" t="str">
        <f t="shared" si="496"/>
        <v/>
      </c>
      <c r="BB352" s="128" t="str">
        <f t="shared" si="561"/>
        <v/>
      </c>
      <c r="BC352" s="31" t="str">
        <f t="shared" si="562"/>
        <v/>
      </c>
      <c r="BD352" s="251" t="str">
        <f>IF($B352="","",$AO352*ABS(BC352)/Air!$M$8)</f>
        <v/>
      </c>
      <c r="BE352" s="31" t="str">
        <f t="shared" si="497"/>
        <v/>
      </c>
      <c r="BF352" s="251" t="str">
        <f>IF($B352="","",$AO352*ABS($AF352-BC352)/Air!$M$8)</f>
        <v/>
      </c>
      <c r="BG352" s="31" t="str">
        <f t="shared" si="498"/>
        <v/>
      </c>
      <c r="BH352" s="252" t="str">
        <f t="shared" si="499"/>
        <v/>
      </c>
      <c r="BI352" s="32" t="str">
        <f>IF($B352="","",(($AF352-BC352)/ABS($AF352-BC352))*Air!$D$14*BH352/2*(($AF352-BC352)^2)*$AI352*$C352)</f>
        <v/>
      </c>
      <c r="BJ352" s="32" t="str">
        <f>IF($B352="","",(-BC352/ABS(BC352))*Air!$D$14*BE352/8*(BC352^2)*$AM352*$C352)</f>
        <v/>
      </c>
      <c r="BK352" s="32" t="str">
        <f>IF($B352="","",$AK352*$C352*$E352*Air!$D$14*Air!$I$10)</f>
        <v/>
      </c>
      <c r="BL352" s="32" t="str">
        <f t="shared" si="563"/>
        <v/>
      </c>
      <c r="BM352" s="32" t="str">
        <f t="shared" si="500"/>
        <v/>
      </c>
      <c r="BN352" s="32" t="str">
        <f t="shared" si="564"/>
        <v/>
      </c>
      <c r="BO352" s="254" t="str">
        <f t="shared" si="501"/>
        <v/>
      </c>
      <c r="BP352" s="243"/>
      <c r="BQ352" s="243"/>
      <c r="BR352" s="32" t="str">
        <f t="shared" si="502"/>
        <v/>
      </c>
      <c r="BS352" s="243" t="str">
        <f t="shared" si="503"/>
        <v/>
      </c>
      <c r="BT352" s="243" t="str">
        <f>IF($B352="","",IF(BO352="out",-(BS352*$I352*(2*ABS(BR352)/Air!$D$14)^0.5),(BS352*$I352*(2*ABS(BR352)/Air!$C$14)^0.5)))</f>
        <v/>
      </c>
      <c r="BU352" s="32" t="str">
        <f t="shared" si="504"/>
        <v/>
      </c>
      <c r="BV352" s="217" t="str">
        <f t="shared" si="565"/>
        <v/>
      </c>
      <c r="BW352" s="31" t="str">
        <f t="shared" si="505"/>
        <v/>
      </c>
      <c r="BX352" s="251" t="str">
        <f>IF($B352="","",$AO352*ABS(BW352)/Air!$M$8)</f>
        <v/>
      </c>
      <c r="BY352" s="31" t="str">
        <f t="shared" si="506"/>
        <v/>
      </c>
      <c r="BZ352" s="251" t="str">
        <f>IF($B352="","",$AO352*ABS($AF352-BW352)/Air!$M$8)</f>
        <v/>
      </c>
      <c r="CA352" s="31" t="str">
        <f t="shared" si="507"/>
        <v/>
      </c>
      <c r="CB352" s="31" t="str">
        <f t="shared" si="508"/>
        <v/>
      </c>
      <c r="CC352" s="32" t="str">
        <f>IF($B352="","",(($AF352-BW352)/ABS($AF352-BW352))*Air!$D$14*CB352/2*(($AF352-BW352)^2)*$AI352*$C352)</f>
        <v/>
      </c>
      <c r="CD352" s="32" t="str">
        <f>IF($B352="","",(-BW352/ABS(BW352))*Air!$D$14*BY352/8*(BW352^2)*$AM352*$C352)</f>
        <v/>
      </c>
      <c r="CE352" s="32" t="str">
        <f>IF($B352="","",$AK352*$C352*$E352*Air!$D$14*Air!$I$10)</f>
        <v/>
      </c>
      <c r="CF352" s="32" t="str">
        <f t="shared" si="566"/>
        <v/>
      </c>
      <c r="CG352" s="32" t="str">
        <f t="shared" si="509"/>
        <v/>
      </c>
      <c r="CH352" s="32" t="str">
        <f t="shared" si="567"/>
        <v/>
      </c>
      <c r="CI352" s="254" t="str">
        <f t="shared" si="510"/>
        <v/>
      </c>
      <c r="CJ352" s="243"/>
      <c r="CK352" s="243"/>
      <c r="CL352" s="32" t="str">
        <f t="shared" si="511"/>
        <v/>
      </c>
      <c r="CM352" s="243" t="str">
        <f t="shared" si="512"/>
        <v/>
      </c>
      <c r="CN352" s="243" t="str">
        <f>IF($B352="","",IF(CI352="out",-(CM352*$I352*(2*ABS(CL352)/Air!$D$14)^0.5),(CM352*$I352*(2*ABS(CL352)/Air!$C$14)^0.5)))</f>
        <v/>
      </c>
      <c r="CO352" s="32" t="str">
        <f t="shared" si="513"/>
        <v/>
      </c>
      <c r="CP352" s="217" t="str">
        <f t="shared" si="568"/>
        <v/>
      </c>
      <c r="CQ352" s="31" t="str">
        <f t="shared" si="514"/>
        <v/>
      </c>
      <c r="CR352" s="251" t="str">
        <f>IF($B352="","",$AO352*ABS(CQ352)/Air!$M$8)</f>
        <v/>
      </c>
      <c r="CS352" s="31" t="str">
        <f t="shared" si="515"/>
        <v/>
      </c>
      <c r="CT352" s="251" t="str">
        <f>IF($B352="","",$AO352*ABS($AF352-CQ352)/Air!$M$8)</f>
        <v/>
      </c>
      <c r="CU352" s="31" t="str">
        <f t="shared" si="516"/>
        <v/>
      </c>
      <c r="CV352" s="31" t="str">
        <f t="shared" si="517"/>
        <v/>
      </c>
      <c r="CW352" s="32" t="str">
        <f>IF($B352="","",(($AF352-CQ352)/ABS($AF352-CQ352))*Air!$D$14*CV352/2*(($AF352-CQ352)^2)*$AI352*$C352)</f>
        <v/>
      </c>
      <c r="CX352" s="32" t="str">
        <f>IF($B352="","",(-CQ352/ABS(CQ352))*Air!$D$14*CS352/8*(CQ352^2)*$AM352*$C352)</f>
        <v/>
      </c>
      <c r="CY352" s="32" t="str">
        <f>IF($B352="","",$AK352*$C352*$E352*Air!$D$14*Air!$I$10)</f>
        <v/>
      </c>
      <c r="CZ352" s="32" t="str">
        <f t="shared" si="569"/>
        <v/>
      </c>
      <c r="DA352" s="32" t="str">
        <f t="shared" si="518"/>
        <v/>
      </c>
      <c r="DB352" s="32" t="str">
        <f t="shared" si="570"/>
        <v/>
      </c>
      <c r="DC352" s="254" t="str">
        <f t="shared" si="519"/>
        <v/>
      </c>
      <c r="DD352" s="243"/>
      <c r="DE352" s="243"/>
      <c r="DF352" s="32" t="str">
        <f t="shared" si="520"/>
        <v/>
      </c>
      <c r="DG352" s="243" t="str">
        <f t="shared" si="521"/>
        <v/>
      </c>
      <c r="DH352" s="243" t="str">
        <f>IF($B352="","",IF(DC352="out",-(DG352*$I352*(2*ABS(DF352)/Air!$D$14)^0.5),(DG352*$I352*(2*ABS(DF352)/Air!$C$14)^0.5)))</f>
        <v/>
      </c>
      <c r="DI352" s="32" t="str">
        <f t="shared" si="522"/>
        <v/>
      </c>
      <c r="DJ352" s="217" t="str">
        <f t="shared" si="571"/>
        <v/>
      </c>
      <c r="DK352" s="31" t="str">
        <f t="shared" si="523"/>
        <v/>
      </c>
      <c r="DL352" s="251" t="str">
        <f>IF($B352="","",$AO352*ABS(DK352)/Air!$M$8)</f>
        <v/>
      </c>
      <c r="DM352" s="31" t="str">
        <f t="shared" si="524"/>
        <v/>
      </c>
      <c r="DN352" s="251" t="str">
        <f>IF($B352="","",$AO352*ABS($AF352-DK352)/Air!$M$8)</f>
        <v/>
      </c>
      <c r="DO352" s="31" t="str">
        <f t="shared" si="525"/>
        <v/>
      </c>
      <c r="DP352" s="31" t="str">
        <f t="shared" si="526"/>
        <v/>
      </c>
      <c r="DQ352" s="32" t="str">
        <f>IF($B352="","",(($AF352-DK352)/ABS($AF352-DK352))*Air!$D$14*DP352/2*(($AF352-DK352)^2)*$AI352*$C352)</f>
        <v/>
      </c>
      <c r="DR352" s="32" t="str">
        <f>IF($B352="","",(-DK352/ABS(DK352))*Air!$D$14*DM352/8*(DK352^2)*$AM352*$C352)</f>
        <v/>
      </c>
      <c r="DS352" s="32" t="str">
        <f>IF($B352="","",$AK352*$C352*$E352*Air!$D$14*Air!$I$10)</f>
        <v/>
      </c>
      <c r="DT352" s="32" t="str">
        <f t="shared" si="572"/>
        <v/>
      </c>
      <c r="DU352" s="32" t="str">
        <f t="shared" si="527"/>
        <v/>
      </c>
      <c r="DV352" s="32" t="str">
        <f t="shared" si="573"/>
        <v/>
      </c>
      <c r="DW352" s="254" t="str">
        <f t="shared" si="528"/>
        <v/>
      </c>
      <c r="DX352" s="243"/>
      <c r="DY352" s="243"/>
      <c r="DZ352" s="32" t="str">
        <f t="shared" si="529"/>
        <v/>
      </c>
      <c r="EA352" s="243" t="str">
        <f t="shared" si="530"/>
        <v/>
      </c>
      <c r="EB352" s="243" t="str">
        <f>IF($B352="","",IF(DW352="out",-(EA352*$I352*(2*ABS(DZ352)/Air!$D$14)^0.5),(EA352*$I352*(2*ABS(DZ352)/Air!$C$14)^0.5)))</f>
        <v/>
      </c>
      <c r="EC352" s="32" t="str">
        <f t="shared" si="531"/>
        <v/>
      </c>
      <c r="ED352" s="217" t="str">
        <f t="shared" si="574"/>
        <v/>
      </c>
      <c r="EE352" s="31" t="str">
        <f t="shared" si="532"/>
        <v/>
      </c>
      <c r="EF352" s="251" t="str">
        <f>IF($B352="","",$AO352*ABS(EE352)/Air!$M$8)</f>
        <v/>
      </c>
      <c r="EG352" s="31" t="str">
        <f t="shared" si="533"/>
        <v/>
      </c>
      <c r="EH352" s="251" t="str">
        <f>IF($B352="","",$AO352*ABS($AF352-EE352)/Air!$M$8)</f>
        <v/>
      </c>
      <c r="EI352" s="31" t="str">
        <f t="shared" si="534"/>
        <v/>
      </c>
      <c r="EJ352" s="31" t="str">
        <f t="shared" si="535"/>
        <v/>
      </c>
      <c r="EK352" s="32" t="str">
        <f>IF($B352="","",(($AF352-EE352)/ABS($AF352-EE352))*Air!$D$14*EJ352/2*(($AF352-EE352)^2)*$AI352*$C352)</f>
        <v/>
      </c>
      <c r="EL352" s="32" t="str">
        <f>IF($B352="","",(-EE352/ABS(EE352))*Air!$D$14*EG352/8*(EE352^2)*$AM352*$C352)</f>
        <v/>
      </c>
      <c r="EM352" s="32" t="str">
        <f>IF($B352="","",$AK352*$C352*$E352*Air!$D$14*Air!$I$10)</f>
        <v/>
      </c>
      <c r="EN352" s="32" t="str">
        <f t="shared" si="575"/>
        <v/>
      </c>
      <c r="EO352" s="32" t="str">
        <f t="shared" si="536"/>
        <v/>
      </c>
      <c r="EP352" s="32" t="str">
        <f t="shared" si="576"/>
        <v/>
      </c>
      <c r="EQ352" s="254" t="str">
        <f t="shared" si="537"/>
        <v/>
      </c>
      <c r="ER352" s="243"/>
      <c r="ES352" s="243"/>
      <c r="ET352" s="32" t="str">
        <f t="shared" si="538"/>
        <v/>
      </c>
      <c r="EU352" s="243" t="str">
        <f t="shared" si="539"/>
        <v/>
      </c>
      <c r="EV352" s="243" t="str">
        <f>IF($B352="","",IF(EQ352="out",-(EU352*$I352*(2*ABS(ET352)/Air!$D$14)^0.5),(EU352*$I352*(2*ABS(ET352)/Air!$C$14)^0.5)))</f>
        <v/>
      </c>
      <c r="EW352" s="32" t="str">
        <f t="shared" si="540"/>
        <v/>
      </c>
      <c r="EX352" s="259" t="str">
        <f t="shared" si="577"/>
        <v/>
      </c>
    </row>
    <row r="353" spans="1:154" customFormat="1" x14ac:dyDescent="0.2">
      <c r="A353" s="61"/>
      <c r="B353" s="247"/>
      <c r="C353" s="247"/>
      <c r="D353" s="247"/>
      <c r="E353" s="247"/>
      <c r="F353" s="247"/>
      <c r="G353" s="239"/>
      <c r="H353" s="239"/>
      <c r="I353" s="239"/>
      <c r="J353" s="239"/>
      <c r="K353" s="239"/>
      <c r="L353" s="62"/>
      <c r="M353" s="247"/>
      <c r="N353" s="247"/>
      <c r="O353" s="63"/>
      <c r="P353" s="92" t="str">
        <f t="shared" si="541"/>
        <v/>
      </c>
      <c r="Q353" s="93" t="str">
        <f t="shared" si="494"/>
        <v/>
      </c>
      <c r="R353" s="99" t="str">
        <f t="shared" si="542"/>
        <v/>
      </c>
      <c r="S353" s="100" t="str">
        <f t="shared" si="543"/>
        <v/>
      </c>
      <c r="T353" s="95" t="str">
        <f t="shared" si="544"/>
        <v/>
      </c>
      <c r="U353" s="231"/>
      <c r="V353" s="124" t="str">
        <f t="shared" si="545"/>
        <v/>
      </c>
      <c r="W353" s="125" t="str">
        <f t="shared" si="489"/>
        <v/>
      </c>
      <c r="X353" s="126" t="str">
        <f t="shared" si="546"/>
        <v/>
      </c>
      <c r="Y353" s="126" t="str">
        <f>IF($B353="","",VLOOKUP(X353,Depth!$A$4:$B$1004,2,1))</f>
        <v/>
      </c>
      <c r="Z353" s="127" t="str">
        <f t="shared" si="490"/>
        <v/>
      </c>
      <c r="AA353" s="128" t="str">
        <f t="shared" si="491"/>
        <v/>
      </c>
      <c r="AB353" s="129" t="str">
        <f t="shared" si="547"/>
        <v/>
      </c>
      <c r="AC353" s="129" t="str">
        <f t="shared" si="492"/>
        <v/>
      </c>
      <c r="AD353" s="31" t="str">
        <f t="shared" si="548"/>
        <v/>
      </c>
      <c r="AE353" s="128" t="str">
        <f t="shared" si="549"/>
        <v/>
      </c>
      <c r="AF353" s="130" t="str">
        <f t="shared" si="550"/>
        <v/>
      </c>
      <c r="AG353" s="122" t="str">
        <f t="shared" si="551"/>
        <v/>
      </c>
      <c r="AH353" s="131" t="str">
        <f t="shared" si="493"/>
        <v/>
      </c>
      <c r="AI353" s="132" t="str">
        <f t="shared" si="552"/>
        <v/>
      </c>
      <c r="AJ353" s="128"/>
      <c r="AK353" s="159" t="str">
        <f t="shared" si="553"/>
        <v/>
      </c>
      <c r="AL353" s="128" t="str">
        <f t="shared" si="554"/>
        <v/>
      </c>
      <c r="AM353" s="128" t="str">
        <f t="shared" si="555"/>
        <v/>
      </c>
      <c r="AN353" s="128" t="str">
        <f t="shared" si="556"/>
        <v/>
      </c>
      <c r="AO353" s="128" t="str">
        <f t="shared" si="495"/>
        <v/>
      </c>
      <c r="AP353" s="160" t="str">
        <f t="shared" si="557"/>
        <v/>
      </c>
      <c r="AQ353" s="31"/>
      <c r="AR353" s="174" t="str">
        <f>IF($B353="","",Air!$C$17*((J353-K353)/10)^Air!$C$28)</f>
        <v/>
      </c>
      <c r="AS353" s="36" t="str">
        <f>IF($B353="","",IF(E$8=B353,E$7,Air!$C$14/2*AR353^2))</f>
        <v/>
      </c>
      <c r="AT353" s="32" t="str">
        <f t="shared" si="558"/>
        <v/>
      </c>
      <c r="AU353" s="32" t="str">
        <f t="shared" si="559"/>
        <v/>
      </c>
      <c r="AV353" s="32" t="str">
        <f>IF($B353="","",Air!$I$11-AU353*Air!$C$14*Air!$I$10-AS353)</f>
        <v/>
      </c>
      <c r="AW353" s="175" t="str">
        <f t="shared" si="560"/>
        <v/>
      </c>
      <c r="AX353" s="175" t="str">
        <f>IF($B353="","",AW353*Air!$C$14*Air!$I$10)</f>
        <v/>
      </c>
      <c r="AY353" s="176" t="str">
        <f>IF($B353="","",AW353*Air!$D$14*Air!$I$10)</f>
        <v/>
      </c>
      <c r="AZ353" s="62"/>
      <c r="BA353" s="250" t="str">
        <f t="shared" si="496"/>
        <v/>
      </c>
      <c r="BB353" s="128" t="str">
        <f t="shared" si="561"/>
        <v/>
      </c>
      <c r="BC353" s="31" t="str">
        <f t="shared" si="562"/>
        <v/>
      </c>
      <c r="BD353" s="251" t="str">
        <f>IF($B353="","",$AO353*ABS(BC353)/Air!$M$8)</f>
        <v/>
      </c>
      <c r="BE353" s="31" t="str">
        <f t="shared" si="497"/>
        <v/>
      </c>
      <c r="BF353" s="251" t="str">
        <f>IF($B353="","",$AO353*ABS($AF353-BC353)/Air!$M$8)</f>
        <v/>
      </c>
      <c r="BG353" s="31" t="str">
        <f t="shared" si="498"/>
        <v/>
      </c>
      <c r="BH353" s="252" t="str">
        <f t="shared" si="499"/>
        <v/>
      </c>
      <c r="BI353" s="32" t="str">
        <f>IF($B353="","",(($AF353-BC353)/ABS($AF353-BC353))*Air!$D$14*BH353/2*(($AF353-BC353)^2)*$AI353*$C353)</f>
        <v/>
      </c>
      <c r="BJ353" s="32" t="str">
        <f>IF($B353="","",(-BC353/ABS(BC353))*Air!$D$14*BE353/8*(BC353^2)*$AM353*$C353)</f>
        <v/>
      </c>
      <c r="BK353" s="32" t="str">
        <f>IF($B353="","",$AK353*$C353*$E353*Air!$D$14*Air!$I$10)</f>
        <v/>
      </c>
      <c r="BL353" s="32" t="str">
        <f t="shared" si="563"/>
        <v/>
      </c>
      <c r="BM353" s="32" t="str">
        <f t="shared" si="500"/>
        <v/>
      </c>
      <c r="BN353" s="32" t="str">
        <f t="shared" si="564"/>
        <v/>
      </c>
      <c r="BO353" s="254" t="str">
        <f t="shared" si="501"/>
        <v/>
      </c>
      <c r="BP353" s="243"/>
      <c r="BQ353" s="243"/>
      <c r="BR353" s="32" t="str">
        <f t="shared" si="502"/>
        <v/>
      </c>
      <c r="BS353" s="243" t="str">
        <f t="shared" si="503"/>
        <v/>
      </c>
      <c r="BT353" s="243" t="str">
        <f>IF($B353="","",IF(BO353="out",-(BS353*$I353*(2*ABS(BR353)/Air!$D$14)^0.5),(BS353*$I353*(2*ABS(BR353)/Air!$C$14)^0.5)))</f>
        <v/>
      </c>
      <c r="BU353" s="32" t="str">
        <f t="shared" si="504"/>
        <v/>
      </c>
      <c r="BV353" s="217" t="str">
        <f t="shared" si="565"/>
        <v/>
      </c>
      <c r="BW353" s="31" t="str">
        <f t="shared" si="505"/>
        <v/>
      </c>
      <c r="BX353" s="251" t="str">
        <f>IF($B353="","",$AO353*ABS(BW353)/Air!$M$8)</f>
        <v/>
      </c>
      <c r="BY353" s="31" t="str">
        <f t="shared" si="506"/>
        <v/>
      </c>
      <c r="BZ353" s="251" t="str">
        <f>IF($B353="","",$AO353*ABS($AF353-BW353)/Air!$M$8)</f>
        <v/>
      </c>
      <c r="CA353" s="31" t="str">
        <f t="shared" si="507"/>
        <v/>
      </c>
      <c r="CB353" s="31" t="str">
        <f t="shared" si="508"/>
        <v/>
      </c>
      <c r="CC353" s="32" t="str">
        <f>IF($B353="","",(($AF353-BW353)/ABS($AF353-BW353))*Air!$D$14*CB353/2*(($AF353-BW353)^2)*$AI353*$C353)</f>
        <v/>
      </c>
      <c r="CD353" s="32" t="str">
        <f>IF($B353="","",(-BW353/ABS(BW353))*Air!$D$14*BY353/8*(BW353^2)*$AM353*$C353)</f>
        <v/>
      </c>
      <c r="CE353" s="32" t="str">
        <f>IF($B353="","",$AK353*$C353*$E353*Air!$D$14*Air!$I$10)</f>
        <v/>
      </c>
      <c r="CF353" s="32" t="str">
        <f t="shared" si="566"/>
        <v/>
      </c>
      <c r="CG353" s="32" t="str">
        <f t="shared" si="509"/>
        <v/>
      </c>
      <c r="CH353" s="32" t="str">
        <f t="shared" si="567"/>
        <v/>
      </c>
      <c r="CI353" s="254" t="str">
        <f t="shared" si="510"/>
        <v/>
      </c>
      <c r="CJ353" s="243"/>
      <c r="CK353" s="243"/>
      <c r="CL353" s="32" t="str">
        <f t="shared" si="511"/>
        <v/>
      </c>
      <c r="CM353" s="243" t="str">
        <f t="shared" si="512"/>
        <v/>
      </c>
      <c r="CN353" s="243" t="str">
        <f>IF($B353="","",IF(CI353="out",-(CM353*$I353*(2*ABS(CL353)/Air!$D$14)^0.5),(CM353*$I353*(2*ABS(CL353)/Air!$C$14)^0.5)))</f>
        <v/>
      </c>
      <c r="CO353" s="32" t="str">
        <f t="shared" si="513"/>
        <v/>
      </c>
      <c r="CP353" s="217" t="str">
        <f t="shared" si="568"/>
        <v/>
      </c>
      <c r="CQ353" s="31" t="str">
        <f t="shared" si="514"/>
        <v/>
      </c>
      <c r="CR353" s="251" t="str">
        <f>IF($B353="","",$AO353*ABS(CQ353)/Air!$M$8)</f>
        <v/>
      </c>
      <c r="CS353" s="31" t="str">
        <f t="shared" si="515"/>
        <v/>
      </c>
      <c r="CT353" s="251" t="str">
        <f>IF($B353="","",$AO353*ABS($AF353-CQ353)/Air!$M$8)</f>
        <v/>
      </c>
      <c r="CU353" s="31" t="str">
        <f t="shared" si="516"/>
        <v/>
      </c>
      <c r="CV353" s="31" t="str">
        <f t="shared" si="517"/>
        <v/>
      </c>
      <c r="CW353" s="32" t="str">
        <f>IF($B353="","",(($AF353-CQ353)/ABS($AF353-CQ353))*Air!$D$14*CV353/2*(($AF353-CQ353)^2)*$AI353*$C353)</f>
        <v/>
      </c>
      <c r="CX353" s="32" t="str">
        <f>IF($B353="","",(-CQ353/ABS(CQ353))*Air!$D$14*CS353/8*(CQ353^2)*$AM353*$C353)</f>
        <v/>
      </c>
      <c r="CY353" s="32" t="str">
        <f>IF($B353="","",$AK353*$C353*$E353*Air!$D$14*Air!$I$10)</f>
        <v/>
      </c>
      <c r="CZ353" s="32" t="str">
        <f t="shared" si="569"/>
        <v/>
      </c>
      <c r="DA353" s="32" t="str">
        <f t="shared" si="518"/>
        <v/>
      </c>
      <c r="DB353" s="32" t="str">
        <f t="shared" si="570"/>
        <v/>
      </c>
      <c r="DC353" s="254" t="str">
        <f t="shared" si="519"/>
        <v/>
      </c>
      <c r="DD353" s="243"/>
      <c r="DE353" s="243"/>
      <c r="DF353" s="32" t="str">
        <f t="shared" si="520"/>
        <v/>
      </c>
      <c r="DG353" s="243" t="str">
        <f t="shared" si="521"/>
        <v/>
      </c>
      <c r="DH353" s="243" t="str">
        <f>IF($B353="","",IF(DC353="out",-(DG353*$I353*(2*ABS(DF353)/Air!$D$14)^0.5),(DG353*$I353*(2*ABS(DF353)/Air!$C$14)^0.5)))</f>
        <v/>
      </c>
      <c r="DI353" s="32" t="str">
        <f t="shared" si="522"/>
        <v/>
      </c>
      <c r="DJ353" s="217" t="str">
        <f t="shared" si="571"/>
        <v/>
      </c>
      <c r="DK353" s="31" t="str">
        <f t="shared" si="523"/>
        <v/>
      </c>
      <c r="DL353" s="251" t="str">
        <f>IF($B353="","",$AO353*ABS(DK353)/Air!$M$8)</f>
        <v/>
      </c>
      <c r="DM353" s="31" t="str">
        <f t="shared" si="524"/>
        <v/>
      </c>
      <c r="DN353" s="251" t="str">
        <f>IF($B353="","",$AO353*ABS($AF353-DK353)/Air!$M$8)</f>
        <v/>
      </c>
      <c r="DO353" s="31" t="str">
        <f t="shared" si="525"/>
        <v/>
      </c>
      <c r="DP353" s="31" t="str">
        <f t="shared" si="526"/>
        <v/>
      </c>
      <c r="DQ353" s="32" t="str">
        <f>IF($B353="","",(($AF353-DK353)/ABS($AF353-DK353))*Air!$D$14*DP353/2*(($AF353-DK353)^2)*$AI353*$C353)</f>
        <v/>
      </c>
      <c r="DR353" s="32" t="str">
        <f>IF($B353="","",(-DK353/ABS(DK353))*Air!$D$14*DM353/8*(DK353^2)*$AM353*$C353)</f>
        <v/>
      </c>
      <c r="DS353" s="32" t="str">
        <f>IF($B353="","",$AK353*$C353*$E353*Air!$D$14*Air!$I$10)</f>
        <v/>
      </c>
      <c r="DT353" s="32" t="str">
        <f t="shared" si="572"/>
        <v/>
      </c>
      <c r="DU353" s="32" t="str">
        <f t="shared" si="527"/>
        <v/>
      </c>
      <c r="DV353" s="32" t="str">
        <f t="shared" si="573"/>
        <v/>
      </c>
      <c r="DW353" s="254" t="str">
        <f t="shared" si="528"/>
        <v/>
      </c>
      <c r="DX353" s="243"/>
      <c r="DY353" s="243"/>
      <c r="DZ353" s="32" t="str">
        <f t="shared" si="529"/>
        <v/>
      </c>
      <c r="EA353" s="243" t="str">
        <f t="shared" si="530"/>
        <v/>
      </c>
      <c r="EB353" s="243" t="str">
        <f>IF($B353="","",IF(DW353="out",-(EA353*$I353*(2*ABS(DZ353)/Air!$D$14)^0.5),(EA353*$I353*(2*ABS(DZ353)/Air!$C$14)^0.5)))</f>
        <v/>
      </c>
      <c r="EC353" s="32" t="str">
        <f t="shared" si="531"/>
        <v/>
      </c>
      <c r="ED353" s="217" t="str">
        <f t="shared" si="574"/>
        <v/>
      </c>
      <c r="EE353" s="31" t="str">
        <f t="shared" si="532"/>
        <v/>
      </c>
      <c r="EF353" s="251" t="str">
        <f>IF($B353="","",$AO353*ABS(EE353)/Air!$M$8)</f>
        <v/>
      </c>
      <c r="EG353" s="31" t="str">
        <f t="shared" si="533"/>
        <v/>
      </c>
      <c r="EH353" s="251" t="str">
        <f>IF($B353="","",$AO353*ABS($AF353-EE353)/Air!$M$8)</f>
        <v/>
      </c>
      <c r="EI353" s="31" t="str">
        <f t="shared" si="534"/>
        <v/>
      </c>
      <c r="EJ353" s="31" t="str">
        <f t="shared" si="535"/>
        <v/>
      </c>
      <c r="EK353" s="32" t="str">
        <f>IF($B353="","",(($AF353-EE353)/ABS($AF353-EE353))*Air!$D$14*EJ353/2*(($AF353-EE353)^2)*$AI353*$C353)</f>
        <v/>
      </c>
      <c r="EL353" s="32" t="str">
        <f>IF($B353="","",(-EE353/ABS(EE353))*Air!$D$14*EG353/8*(EE353^2)*$AM353*$C353)</f>
        <v/>
      </c>
      <c r="EM353" s="32" t="str">
        <f>IF($B353="","",$AK353*$C353*$E353*Air!$D$14*Air!$I$10)</f>
        <v/>
      </c>
      <c r="EN353" s="32" t="str">
        <f t="shared" si="575"/>
        <v/>
      </c>
      <c r="EO353" s="32" t="str">
        <f t="shared" si="536"/>
        <v/>
      </c>
      <c r="EP353" s="32" t="str">
        <f t="shared" si="576"/>
        <v/>
      </c>
      <c r="EQ353" s="254" t="str">
        <f t="shared" si="537"/>
        <v/>
      </c>
      <c r="ER353" s="243"/>
      <c r="ES353" s="243"/>
      <c r="ET353" s="32" t="str">
        <f t="shared" si="538"/>
        <v/>
      </c>
      <c r="EU353" s="243" t="str">
        <f t="shared" si="539"/>
        <v/>
      </c>
      <c r="EV353" s="243" t="str">
        <f>IF($B353="","",IF(EQ353="out",-(EU353*$I353*(2*ABS(ET353)/Air!$D$14)^0.5),(EU353*$I353*(2*ABS(ET353)/Air!$C$14)^0.5)))</f>
        <v/>
      </c>
      <c r="EW353" s="32" t="str">
        <f t="shared" si="540"/>
        <v/>
      </c>
      <c r="EX353" s="259" t="str">
        <f t="shared" si="577"/>
        <v/>
      </c>
    </row>
    <row r="354" spans="1:154" customFormat="1" x14ac:dyDescent="0.2">
      <c r="A354" s="61"/>
      <c r="B354" s="247"/>
      <c r="C354" s="247"/>
      <c r="D354" s="247"/>
      <c r="E354" s="247"/>
      <c r="F354" s="247"/>
      <c r="G354" s="239"/>
      <c r="H354" s="239"/>
      <c r="I354" s="239"/>
      <c r="J354" s="239"/>
      <c r="K354" s="239"/>
      <c r="L354" s="62"/>
      <c r="M354" s="247"/>
      <c r="N354" s="247"/>
      <c r="O354" s="63"/>
      <c r="P354" s="92" t="str">
        <f t="shared" si="541"/>
        <v/>
      </c>
      <c r="Q354" s="93" t="str">
        <f t="shared" si="494"/>
        <v/>
      </c>
      <c r="R354" s="99" t="str">
        <f t="shared" si="542"/>
        <v/>
      </c>
      <c r="S354" s="100" t="str">
        <f t="shared" si="543"/>
        <v/>
      </c>
      <c r="T354" s="95" t="str">
        <f t="shared" si="544"/>
        <v/>
      </c>
      <c r="U354" s="231"/>
      <c r="V354" s="124" t="str">
        <f t="shared" si="545"/>
        <v/>
      </c>
      <c r="W354" s="125" t="str">
        <f t="shared" si="489"/>
        <v/>
      </c>
      <c r="X354" s="126" t="str">
        <f t="shared" si="546"/>
        <v/>
      </c>
      <c r="Y354" s="126" t="str">
        <f>IF($B354="","",VLOOKUP(X354,Depth!$A$4:$B$1004,2,1))</f>
        <v/>
      </c>
      <c r="Z354" s="127" t="str">
        <f t="shared" si="490"/>
        <v/>
      </c>
      <c r="AA354" s="128" t="str">
        <f t="shared" si="491"/>
        <v/>
      </c>
      <c r="AB354" s="129" t="str">
        <f t="shared" si="547"/>
        <v/>
      </c>
      <c r="AC354" s="129" t="str">
        <f t="shared" si="492"/>
        <v/>
      </c>
      <c r="AD354" s="31" t="str">
        <f t="shared" si="548"/>
        <v/>
      </c>
      <c r="AE354" s="128" t="str">
        <f t="shared" si="549"/>
        <v/>
      </c>
      <c r="AF354" s="130" t="str">
        <f t="shared" si="550"/>
        <v/>
      </c>
      <c r="AG354" s="122" t="str">
        <f t="shared" si="551"/>
        <v/>
      </c>
      <c r="AH354" s="131" t="str">
        <f t="shared" si="493"/>
        <v/>
      </c>
      <c r="AI354" s="132" t="str">
        <f t="shared" si="552"/>
        <v/>
      </c>
      <c r="AJ354" s="128"/>
      <c r="AK354" s="159" t="str">
        <f t="shared" si="553"/>
        <v/>
      </c>
      <c r="AL354" s="128" t="str">
        <f t="shared" si="554"/>
        <v/>
      </c>
      <c r="AM354" s="128" t="str">
        <f t="shared" si="555"/>
        <v/>
      </c>
      <c r="AN354" s="128" t="str">
        <f t="shared" si="556"/>
        <v/>
      </c>
      <c r="AO354" s="128" t="str">
        <f t="shared" si="495"/>
        <v/>
      </c>
      <c r="AP354" s="160" t="str">
        <f t="shared" si="557"/>
        <v/>
      </c>
      <c r="AQ354" s="31"/>
      <c r="AR354" s="174" t="str">
        <f>IF($B354="","",Air!$C$17*((J354-K354)/10)^Air!$C$28)</f>
        <v/>
      </c>
      <c r="AS354" s="36" t="str">
        <f>IF($B354="","",IF(E$8=B354,E$7,Air!$C$14/2*AR354^2))</f>
        <v/>
      </c>
      <c r="AT354" s="32" t="str">
        <f t="shared" si="558"/>
        <v/>
      </c>
      <c r="AU354" s="32" t="str">
        <f t="shared" si="559"/>
        <v/>
      </c>
      <c r="AV354" s="32" t="str">
        <f>IF($B354="","",Air!$I$11-AU354*Air!$C$14*Air!$I$10-AS354)</f>
        <v/>
      </c>
      <c r="AW354" s="175" t="str">
        <f t="shared" si="560"/>
        <v/>
      </c>
      <c r="AX354" s="175" t="str">
        <f>IF($B354="","",AW354*Air!$C$14*Air!$I$10)</f>
        <v/>
      </c>
      <c r="AY354" s="176" t="str">
        <f>IF($B354="","",AW354*Air!$D$14*Air!$I$10)</f>
        <v/>
      </c>
      <c r="AZ354" s="62"/>
      <c r="BA354" s="250" t="str">
        <f t="shared" si="496"/>
        <v/>
      </c>
      <c r="BB354" s="128" t="str">
        <f t="shared" si="561"/>
        <v/>
      </c>
      <c r="BC354" s="31" t="str">
        <f t="shared" si="562"/>
        <v/>
      </c>
      <c r="BD354" s="251" t="str">
        <f>IF($B354="","",$AO354*ABS(BC354)/Air!$M$8)</f>
        <v/>
      </c>
      <c r="BE354" s="31" t="str">
        <f t="shared" si="497"/>
        <v/>
      </c>
      <c r="BF354" s="251" t="str">
        <f>IF($B354="","",$AO354*ABS($AF354-BC354)/Air!$M$8)</f>
        <v/>
      </c>
      <c r="BG354" s="31" t="str">
        <f t="shared" si="498"/>
        <v/>
      </c>
      <c r="BH354" s="252" t="str">
        <f t="shared" si="499"/>
        <v/>
      </c>
      <c r="BI354" s="32" t="str">
        <f>IF($B354="","",(($AF354-BC354)/ABS($AF354-BC354))*Air!$D$14*BH354/2*(($AF354-BC354)^2)*$AI354*$C354)</f>
        <v/>
      </c>
      <c r="BJ354" s="32" t="str">
        <f>IF($B354="","",(-BC354/ABS(BC354))*Air!$D$14*BE354/8*(BC354^2)*$AM354*$C354)</f>
        <v/>
      </c>
      <c r="BK354" s="32" t="str">
        <f>IF($B354="","",$AK354*$C354*$E354*Air!$D$14*Air!$I$10)</f>
        <v/>
      </c>
      <c r="BL354" s="32" t="str">
        <f t="shared" si="563"/>
        <v/>
      </c>
      <c r="BM354" s="32" t="str">
        <f t="shared" si="500"/>
        <v/>
      </c>
      <c r="BN354" s="32" t="str">
        <f t="shared" si="564"/>
        <v/>
      </c>
      <c r="BO354" s="254" t="str">
        <f t="shared" si="501"/>
        <v/>
      </c>
      <c r="BP354" s="243"/>
      <c r="BQ354" s="243"/>
      <c r="BR354" s="32" t="str">
        <f t="shared" si="502"/>
        <v/>
      </c>
      <c r="BS354" s="243" t="str">
        <f t="shared" si="503"/>
        <v/>
      </c>
      <c r="BT354" s="243" t="str">
        <f>IF($B354="","",IF(BO354="out",-(BS354*$I354*(2*ABS(BR354)/Air!$D$14)^0.5),(BS354*$I354*(2*ABS(BR354)/Air!$C$14)^0.5)))</f>
        <v/>
      </c>
      <c r="BU354" s="32" t="str">
        <f t="shared" si="504"/>
        <v/>
      </c>
      <c r="BV354" s="217" t="str">
        <f t="shared" si="565"/>
        <v/>
      </c>
      <c r="BW354" s="31" t="str">
        <f t="shared" si="505"/>
        <v/>
      </c>
      <c r="BX354" s="251" t="str">
        <f>IF($B354="","",$AO354*ABS(BW354)/Air!$M$8)</f>
        <v/>
      </c>
      <c r="BY354" s="31" t="str">
        <f t="shared" si="506"/>
        <v/>
      </c>
      <c r="BZ354" s="251" t="str">
        <f>IF($B354="","",$AO354*ABS($AF354-BW354)/Air!$M$8)</f>
        <v/>
      </c>
      <c r="CA354" s="31" t="str">
        <f t="shared" si="507"/>
        <v/>
      </c>
      <c r="CB354" s="31" t="str">
        <f t="shared" si="508"/>
        <v/>
      </c>
      <c r="CC354" s="32" t="str">
        <f>IF($B354="","",(($AF354-BW354)/ABS($AF354-BW354))*Air!$D$14*CB354/2*(($AF354-BW354)^2)*$AI354*$C354)</f>
        <v/>
      </c>
      <c r="CD354" s="32" t="str">
        <f>IF($B354="","",(-BW354/ABS(BW354))*Air!$D$14*BY354/8*(BW354^2)*$AM354*$C354)</f>
        <v/>
      </c>
      <c r="CE354" s="32" t="str">
        <f>IF($B354="","",$AK354*$C354*$E354*Air!$D$14*Air!$I$10)</f>
        <v/>
      </c>
      <c r="CF354" s="32" t="str">
        <f t="shared" si="566"/>
        <v/>
      </c>
      <c r="CG354" s="32" t="str">
        <f t="shared" si="509"/>
        <v/>
      </c>
      <c r="CH354" s="32" t="str">
        <f t="shared" si="567"/>
        <v/>
      </c>
      <c r="CI354" s="254" t="str">
        <f t="shared" si="510"/>
        <v/>
      </c>
      <c r="CJ354" s="243"/>
      <c r="CK354" s="243"/>
      <c r="CL354" s="32" t="str">
        <f t="shared" si="511"/>
        <v/>
      </c>
      <c r="CM354" s="243" t="str">
        <f t="shared" si="512"/>
        <v/>
      </c>
      <c r="CN354" s="243" t="str">
        <f>IF($B354="","",IF(CI354="out",-(CM354*$I354*(2*ABS(CL354)/Air!$D$14)^0.5),(CM354*$I354*(2*ABS(CL354)/Air!$C$14)^0.5)))</f>
        <v/>
      </c>
      <c r="CO354" s="32" t="str">
        <f t="shared" si="513"/>
        <v/>
      </c>
      <c r="CP354" s="217" t="str">
        <f t="shared" si="568"/>
        <v/>
      </c>
      <c r="CQ354" s="31" t="str">
        <f t="shared" si="514"/>
        <v/>
      </c>
      <c r="CR354" s="251" t="str">
        <f>IF($B354="","",$AO354*ABS(CQ354)/Air!$M$8)</f>
        <v/>
      </c>
      <c r="CS354" s="31" t="str">
        <f t="shared" si="515"/>
        <v/>
      </c>
      <c r="CT354" s="251" t="str">
        <f>IF($B354="","",$AO354*ABS($AF354-CQ354)/Air!$M$8)</f>
        <v/>
      </c>
      <c r="CU354" s="31" t="str">
        <f t="shared" si="516"/>
        <v/>
      </c>
      <c r="CV354" s="31" t="str">
        <f t="shared" si="517"/>
        <v/>
      </c>
      <c r="CW354" s="32" t="str">
        <f>IF($B354="","",(($AF354-CQ354)/ABS($AF354-CQ354))*Air!$D$14*CV354/2*(($AF354-CQ354)^2)*$AI354*$C354)</f>
        <v/>
      </c>
      <c r="CX354" s="32" t="str">
        <f>IF($B354="","",(-CQ354/ABS(CQ354))*Air!$D$14*CS354/8*(CQ354^2)*$AM354*$C354)</f>
        <v/>
      </c>
      <c r="CY354" s="32" t="str">
        <f>IF($B354="","",$AK354*$C354*$E354*Air!$D$14*Air!$I$10)</f>
        <v/>
      </c>
      <c r="CZ354" s="32" t="str">
        <f t="shared" si="569"/>
        <v/>
      </c>
      <c r="DA354" s="32" t="str">
        <f t="shared" si="518"/>
        <v/>
      </c>
      <c r="DB354" s="32" t="str">
        <f t="shared" si="570"/>
        <v/>
      </c>
      <c r="DC354" s="254" t="str">
        <f t="shared" si="519"/>
        <v/>
      </c>
      <c r="DD354" s="243"/>
      <c r="DE354" s="243"/>
      <c r="DF354" s="32" t="str">
        <f t="shared" si="520"/>
        <v/>
      </c>
      <c r="DG354" s="243" t="str">
        <f t="shared" si="521"/>
        <v/>
      </c>
      <c r="DH354" s="243" t="str">
        <f>IF($B354="","",IF(DC354="out",-(DG354*$I354*(2*ABS(DF354)/Air!$D$14)^0.5),(DG354*$I354*(2*ABS(DF354)/Air!$C$14)^0.5)))</f>
        <v/>
      </c>
      <c r="DI354" s="32" t="str">
        <f t="shared" si="522"/>
        <v/>
      </c>
      <c r="DJ354" s="217" t="str">
        <f t="shared" si="571"/>
        <v/>
      </c>
      <c r="DK354" s="31" t="str">
        <f t="shared" si="523"/>
        <v/>
      </c>
      <c r="DL354" s="251" t="str">
        <f>IF($B354="","",$AO354*ABS(DK354)/Air!$M$8)</f>
        <v/>
      </c>
      <c r="DM354" s="31" t="str">
        <f t="shared" si="524"/>
        <v/>
      </c>
      <c r="DN354" s="251" t="str">
        <f>IF($B354="","",$AO354*ABS($AF354-DK354)/Air!$M$8)</f>
        <v/>
      </c>
      <c r="DO354" s="31" t="str">
        <f t="shared" si="525"/>
        <v/>
      </c>
      <c r="DP354" s="31" t="str">
        <f t="shared" si="526"/>
        <v/>
      </c>
      <c r="DQ354" s="32" t="str">
        <f>IF($B354="","",(($AF354-DK354)/ABS($AF354-DK354))*Air!$D$14*DP354/2*(($AF354-DK354)^2)*$AI354*$C354)</f>
        <v/>
      </c>
      <c r="DR354" s="32" t="str">
        <f>IF($B354="","",(-DK354/ABS(DK354))*Air!$D$14*DM354/8*(DK354^2)*$AM354*$C354)</f>
        <v/>
      </c>
      <c r="DS354" s="32" t="str">
        <f>IF($B354="","",$AK354*$C354*$E354*Air!$D$14*Air!$I$10)</f>
        <v/>
      </c>
      <c r="DT354" s="32" t="str">
        <f t="shared" si="572"/>
        <v/>
      </c>
      <c r="DU354" s="32" t="str">
        <f t="shared" si="527"/>
        <v/>
      </c>
      <c r="DV354" s="32" t="str">
        <f t="shared" si="573"/>
        <v/>
      </c>
      <c r="DW354" s="254" t="str">
        <f t="shared" si="528"/>
        <v/>
      </c>
      <c r="DX354" s="243"/>
      <c r="DY354" s="243"/>
      <c r="DZ354" s="32" t="str">
        <f t="shared" si="529"/>
        <v/>
      </c>
      <c r="EA354" s="243" t="str">
        <f t="shared" si="530"/>
        <v/>
      </c>
      <c r="EB354" s="243" t="str">
        <f>IF($B354="","",IF(DW354="out",-(EA354*$I354*(2*ABS(DZ354)/Air!$D$14)^0.5),(EA354*$I354*(2*ABS(DZ354)/Air!$C$14)^0.5)))</f>
        <v/>
      </c>
      <c r="EC354" s="32" t="str">
        <f t="shared" si="531"/>
        <v/>
      </c>
      <c r="ED354" s="217" t="str">
        <f t="shared" si="574"/>
        <v/>
      </c>
      <c r="EE354" s="31" t="str">
        <f t="shared" si="532"/>
        <v/>
      </c>
      <c r="EF354" s="251" t="str">
        <f>IF($B354="","",$AO354*ABS(EE354)/Air!$M$8)</f>
        <v/>
      </c>
      <c r="EG354" s="31" t="str">
        <f t="shared" si="533"/>
        <v/>
      </c>
      <c r="EH354" s="251" t="str">
        <f>IF($B354="","",$AO354*ABS($AF354-EE354)/Air!$M$8)</f>
        <v/>
      </c>
      <c r="EI354" s="31" t="str">
        <f t="shared" si="534"/>
        <v/>
      </c>
      <c r="EJ354" s="31" t="str">
        <f t="shared" si="535"/>
        <v/>
      </c>
      <c r="EK354" s="32" t="str">
        <f>IF($B354="","",(($AF354-EE354)/ABS($AF354-EE354))*Air!$D$14*EJ354/2*(($AF354-EE354)^2)*$AI354*$C354)</f>
        <v/>
      </c>
      <c r="EL354" s="32" t="str">
        <f>IF($B354="","",(-EE354/ABS(EE354))*Air!$D$14*EG354/8*(EE354^2)*$AM354*$C354)</f>
        <v/>
      </c>
      <c r="EM354" s="32" t="str">
        <f>IF($B354="","",$AK354*$C354*$E354*Air!$D$14*Air!$I$10)</f>
        <v/>
      </c>
      <c r="EN354" s="32" t="str">
        <f t="shared" si="575"/>
        <v/>
      </c>
      <c r="EO354" s="32" t="str">
        <f t="shared" si="536"/>
        <v/>
      </c>
      <c r="EP354" s="32" t="str">
        <f t="shared" si="576"/>
        <v/>
      </c>
      <c r="EQ354" s="254" t="str">
        <f t="shared" si="537"/>
        <v/>
      </c>
      <c r="ER354" s="243"/>
      <c r="ES354" s="243"/>
      <c r="ET354" s="32" t="str">
        <f t="shared" si="538"/>
        <v/>
      </c>
      <c r="EU354" s="243" t="str">
        <f t="shared" si="539"/>
        <v/>
      </c>
      <c r="EV354" s="243" t="str">
        <f>IF($B354="","",IF(EQ354="out",-(EU354*$I354*(2*ABS(ET354)/Air!$D$14)^0.5),(EU354*$I354*(2*ABS(ET354)/Air!$C$14)^0.5)))</f>
        <v/>
      </c>
      <c r="EW354" s="32" t="str">
        <f t="shared" si="540"/>
        <v/>
      </c>
      <c r="EX354" s="259" t="str">
        <f t="shared" si="577"/>
        <v/>
      </c>
    </row>
    <row r="355" spans="1:154" customFormat="1" x14ac:dyDescent="0.2">
      <c r="A355" s="61"/>
      <c r="B355" s="247"/>
      <c r="C355" s="247"/>
      <c r="D355" s="247"/>
      <c r="E355" s="247"/>
      <c r="F355" s="247"/>
      <c r="G355" s="239"/>
      <c r="H355" s="239"/>
      <c r="I355" s="239"/>
      <c r="J355" s="239"/>
      <c r="K355" s="239"/>
      <c r="L355" s="62"/>
      <c r="M355" s="247"/>
      <c r="N355" s="247"/>
      <c r="O355" s="63"/>
      <c r="P355" s="92" t="str">
        <f t="shared" si="541"/>
        <v/>
      </c>
      <c r="Q355" s="93" t="str">
        <f t="shared" si="494"/>
        <v/>
      </c>
      <c r="R355" s="99" t="str">
        <f t="shared" si="542"/>
        <v/>
      </c>
      <c r="S355" s="100" t="str">
        <f t="shared" si="543"/>
        <v/>
      </c>
      <c r="T355" s="95" t="str">
        <f t="shared" si="544"/>
        <v/>
      </c>
      <c r="U355" s="231"/>
      <c r="V355" s="124" t="str">
        <f t="shared" si="545"/>
        <v/>
      </c>
      <c r="W355" s="125" t="str">
        <f t="shared" si="489"/>
        <v/>
      </c>
      <c r="X355" s="126" t="str">
        <f t="shared" si="546"/>
        <v/>
      </c>
      <c r="Y355" s="126" t="str">
        <f>IF($B355="","",VLOOKUP(X355,Depth!$A$4:$B$1004,2,1))</f>
        <v/>
      </c>
      <c r="Z355" s="127" t="str">
        <f t="shared" si="490"/>
        <v/>
      </c>
      <c r="AA355" s="128" t="str">
        <f t="shared" si="491"/>
        <v/>
      </c>
      <c r="AB355" s="129" t="str">
        <f t="shared" si="547"/>
        <v/>
      </c>
      <c r="AC355" s="129" t="str">
        <f t="shared" si="492"/>
        <v/>
      </c>
      <c r="AD355" s="31" t="str">
        <f t="shared" si="548"/>
        <v/>
      </c>
      <c r="AE355" s="128" t="str">
        <f t="shared" si="549"/>
        <v/>
      </c>
      <c r="AF355" s="130" t="str">
        <f t="shared" si="550"/>
        <v/>
      </c>
      <c r="AG355" s="122" t="str">
        <f t="shared" si="551"/>
        <v/>
      </c>
      <c r="AH355" s="131" t="str">
        <f t="shared" si="493"/>
        <v/>
      </c>
      <c r="AI355" s="132" t="str">
        <f t="shared" si="552"/>
        <v/>
      </c>
      <c r="AJ355" s="128"/>
      <c r="AK355" s="159" t="str">
        <f t="shared" si="553"/>
        <v/>
      </c>
      <c r="AL355" s="128" t="str">
        <f t="shared" si="554"/>
        <v/>
      </c>
      <c r="AM355" s="128" t="str">
        <f t="shared" si="555"/>
        <v/>
      </c>
      <c r="AN355" s="128" t="str">
        <f t="shared" si="556"/>
        <v/>
      </c>
      <c r="AO355" s="128" t="str">
        <f t="shared" si="495"/>
        <v/>
      </c>
      <c r="AP355" s="160" t="str">
        <f t="shared" si="557"/>
        <v/>
      </c>
      <c r="AQ355" s="31"/>
      <c r="AR355" s="174" t="str">
        <f>IF($B355="","",Air!$C$17*((J355-K355)/10)^Air!$C$28)</f>
        <v/>
      </c>
      <c r="AS355" s="36" t="str">
        <f>IF($B355="","",IF(E$8=B355,E$7,Air!$C$14/2*AR355^2))</f>
        <v/>
      </c>
      <c r="AT355" s="32" t="str">
        <f t="shared" si="558"/>
        <v/>
      </c>
      <c r="AU355" s="32" t="str">
        <f t="shared" si="559"/>
        <v/>
      </c>
      <c r="AV355" s="32" t="str">
        <f>IF($B355="","",Air!$I$11-AU355*Air!$C$14*Air!$I$10-AS355)</f>
        <v/>
      </c>
      <c r="AW355" s="175" t="str">
        <f t="shared" si="560"/>
        <v/>
      </c>
      <c r="AX355" s="175" t="str">
        <f>IF($B355="","",AW355*Air!$C$14*Air!$I$10)</f>
        <v/>
      </c>
      <c r="AY355" s="176" t="str">
        <f>IF($B355="","",AW355*Air!$D$14*Air!$I$10)</f>
        <v/>
      </c>
      <c r="AZ355" s="62"/>
      <c r="BA355" s="250" t="str">
        <f t="shared" si="496"/>
        <v/>
      </c>
      <c r="BB355" s="128" t="str">
        <f t="shared" si="561"/>
        <v/>
      </c>
      <c r="BC355" s="31" t="str">
        <f t="shared" si="562"/>
        <v/>
      </c>
      <c r="BD355" s="251" t="str">
        <f>IF($B355="","",$AO355*ABS(BC355)/Air!$M$8)</f>
        <v/>
      </c>
      <c r="BE355" s="31" t="str">
        <f t="shared" si="497"/>
        <v/>
      </c>
      <c r="BF355" s="251" t="str">
        <f>IF($B355="","",$AO355*ABS($AF355-BC355)/Air!$M$8)</f>
        <v/>
      </c>
      <c r="BG355" s="31" t="str">
        <f t="shared" si="498"/>
        <v/>
      </c>
      <c r="BH355" s="252" t="str">
        <f t="shared" si="499"/>
        <v/>
      </c>
      <c r="BI355" s="32" t="str">
        <f>IF($B355="","",(($AF355-BC355)/ABS($AF355-BC355))*Air!$D$14*BH355/2*(($AF355-BC355)^2)*$AI355*$C355)</f>
        <v/>
      </c>
      <c r="BJ355" s="32" t="str">
        <f>IF($B355="","",(-BC355/ABS(BC355))*Air!$D$14*BE355/8*(BC355^2)*$AM355*$C355)</f>
        <v/>
      </c>
      <c r="BK355" s="32" t="str">
        <f>IF($B355="","",$AK355*$C355*$E355*Air!$D$14*Air!$I$10)</f>
        <v/>
      </c>
      <c r="BL355" s="32" t="str">
        <f t="shared" si="563"/>
        <v/>
      </c>
      <c r="BM355" s="32" t="str">
        <f t="shared" si="500"/>
        <v/>
      </c>
      <c r="BN355" s="32" t="str">
        <f t="shared" si="564"/>
        <v/>
      </c>
      <c r="BO355" s="254" t="str">
        <f t="shared" si="501"/>
        <v/>
      </c>
      <c r="BP355" s="243"/>
      <c r="BQ355" s="243"/>
      <c r="BR355" s="32" t="str">
        <f t="shared" si="502"/>
        <v/>
      </c>
      <c r="BS355" s="243" t="str">
        <f t="shared" si="503"/>
        <v/>
      </c>
      <c r="BT355" s="243" t="str">
        <f>IF($B355="","",IF(BO355="out",-(BS355*$I355*(2*ABS(BR355)/Air!$D$14)^0.5),(BS355*$I355*(2*ABS(BR355)/Air!$C$14)^0.5)))</f>
        <v/>
      </c>
      <c r="BU355" s="32" t="str">
        <f t="shared" si="504"/>
        <v/>
      </c>
      <c r="BV355" s="217" t="str">
        <f t="shared" si="565"/>
        <v/>
      </c>
      <c r="BW355" s="31" t="str">
        <f t="shared" si="505"/>
        <v/>
      </c>
      <c r="BX355" s="251" t="str">
        <f>IF($B355="","",$AO355*ABS(BW355)/Air!$M$8)</f>
        <v/>
      </c>
      <c r="BY355" s="31" t="str">
        <f t="shared" si="506"/>
        <v/>
      </c>
      <c r="BZ355" s="251" t="str">
        <f>IF($B355="","",$AO355*ABS($AF355-BW355)/Air!$M$8)</f>
        <v/>
      </c>
      <c r="CA355" s="31" t="str">
        <f t="shared" si="507"/>
        <v/>
      </c>
      <c r="CB355" s="31" t="str">
        <f t="shared" si="508"/>
        <v/>
      </c>
      <c r="CC355" s="32" t="str">
        <f>IF($B355="","",(($AF355-BW355)/ABS($AF355-BW355))*Air!$D$14*CB355/2*(($AF355-BW355)^2)*$AI355*$C355)</f>
        <v/>
      </c>
      <c r="CD355" s="32" t="str">
        <f>IF($B355="","",(-BW355/ABS(BW355))*Air!$D$14*BY355/8*(BW355^2)*$AM355*$C355)</f>
        <v/>
      </c>
      <c r="CE355" s="32" t="str">
        <f>IF($B355="","",$AK355*$C355*$E355*Air!$D$14*Air!$I$10)</f>
        <v/>
      </c>
      <c r="CF355" s="32" t="str">
        <f t="shared" si="566"/>
        <v/>
      </c>
      <c r="CG355" s="32" t="str">
        <f t="shared" si="509"/>
        <v/>
      </c>
      <c r="CH355" s="32" t="str">
        <f t="shared" si="567"/>
        <v/>
      </c>
      <c r="CI355" s="254" t="str">
        <f t="shared" si="510"/>
        <v/>
      </c>
      <c r="CJ355" s="243"/>
      <c r="CK355" s="243"/>
      <c r="CL355" s="32" t="str">
        <f t="shared" si="511"/>
        <v/>
      </c>
      <c r="CM355" s="243" t="str">
        <f t="shared" si="512"/>
        <v/>
      </c>
      <c r="CN355" s="243" t="str">
        <f>IF($B355="","",IF(CI355="out",-(CM355*$I355*(2*ABS(CL355)/Air!$D$14)^0.5),(CM355*$I355*(2*ABS(CL355)/Air!$C$14)^0.5)))</f>
        <v/>
      </c>
      <c r="CO355" s="32" t="str">
        <f t="shared" si="513"/>
        <v/>
      </c>
      <c r="CP355" s="217" t="str">
        <f t="shared" si="568"/>
        <v/>
      </c>
      <c r="CQ355" s="31" t="str">
        <f t="shared" si="514"/>
        <v/>
      </c>
      <c r="CR355" s="251" t="str">
        <f>IF($B355="","",$AO355*ABS(CQ355)/Air!$M$8)</f>
        <v/>
      </c>
      <c r="CS355" s="31" t="str">
        <f t="shared" si="515"/>
        <v/>
      </c>
      <c r="CT355" s="251" t="str">
        <f>IF($B355="","",$AO355*ABS($AF355-CQ355)/Air!$M$8)</f>
        <v/>
      </c>
      <c r="CU355" s="31" t="str">
        <f t="shared" si="516"/>
        <v/>
      </c>
      <c r="CV355" s="31" t="str">
        <f t="shared" si="517"/>
        <v/>
      </c>
      <c r="CW355" s="32" t="str">
        <f>IF($B355="","",(($AF355-CQ355)/ABS($AF355-CQ355))*Air!$D$14*CV355/2*(($AF355-CQ355)^2)*$AI355*$C355)</f>
        <v/>
      </c>
      <c r="CX355" s="32" t="str">
        <f>IF($B355="","",(-CQ355/ABS(CQ355))*Air!$D$14*CS355/8*(CQ355^2)*$AM355*$C355)</f>
        <v/>
      </c>
      <c r="CY355" s="32" t="str">
        <f>IF($B355="","",$AK355*$C355*$E355*Air!$D$14*Air!$I$10)</f>
        <v/>
      </c>
      <c r="CZ355" s="32" t="str">
        <f t="shared" si="569"/>
        <v/>
      </c>
      <c r="DA355" s="32" t="str">
        <f t="shared" si="518"/>
        <v/>
      </c>
      <c r="DB355" s="32" t="str">
        <f t="shared" si="570"/>
        <v/>
      </c>
      <c r="DC355" s="254" t="str">
        <f t="shared" si="519"/>
        <v/>
      </c>
      <c r="DD355" s="243"/>
      <c r="DE355" s="243"/>
      <c r="DF355" s="32" t="str">
        <f t="shared" si="520"/>
        <v/>
      </c>
      <c r="DG355" s="243" t="str">
        <f t="shared" si="521"/>
        <v/>
      </c>
      <c r="DH355" s="243" t="str">
        <f>IF($B355="","",IF(DC355="out",-(DG355*$I355*(2*ABS(DF355)/Air!$D$14)^0.5),(DG355*$I355*(2*ABS(DF355)/Air!$C$14)^0.5)))</f>
        <v/>
      </c>
      <c r="DI355" s="32" t="str">
        <f t="shared" si="522"/>
        <v/>
      </c>
      <c r="DJ355" s="217" t="str">
        <f t="shared" si="571"/>
        <v/>
      </c>
      <c r="DK355" s="31" t="str">
        <f t="shared" si="523"/>
        <v/>
      </c>
      <c r="DL355" s="251" t="str">
        <f>IF($B355="","",$AO355*ABS(DK355)/Air!$M$8)</f>
        <v/>
      </c>
      <c r="DM355" s="31" t="str">
        <f t="shared" si="524"/>
        <v/>
      </c>
      <c r="DN355" s="251" t="str">
        <f>IF($B355="","",$AO355*ABS($AF355-DK355)/Air!$M$8)</f>
        <v/>
      </c>
      <c r="DO355" s="31" t="str">
        <f t="shared" si="525"/>
        <v/>
      </c>
      <c r="DP355" s="31" t="str">
        <f t="shared" si="526"/>
        <v/>
      </c>
      <c r="DQ355" s="32" t="str">
        <f>IF($B355="","",(($AF355-DK355)/ABS($AF355-DK355))*Air!$D$14*DP355/2*(($AF355-DK355)^2)*$AI355*$C355)</f>
        <v/>
      </c>
      <c r="DR355" s="32" t="str">
        <f>IF($B355="","",(-DK355/ABS(DK355))*Air!$D$14*DM355/8*(DK355^2)*$AM355*$C355)</f>
        <v/>
      </c>
      <c r="DS355" s="32" t="str">
        <f>IF($B355="","",$AK355*$C355*$E355*Air!$D$14*Air!$I$10)</f>
        <v/>
      </c>
      <c r="DT355" s="32" t="str">
        <f t="shared" si="572"/>
        <v/>
      </c>
      <c r="DU355" s="32" t="str">
        <f t="shared" si="527"/>
        <v/>
      </c>
      <c r="DV355" s="32" t="str">
        <f t="shared" si="573"/>
        <v/>
      </c>
      <c r="DW355" s="254" t="str">
        <f t="shared" si="528"/>
        <v/>
      </c>
      <c r="DX355" s="243"/>
      <c r="DY355" s="243"/>
      <c r="DZ355" s="32" t="str">
        <f t="shared" si="529"/>
        <v/>
      </c>
      <c r="EA355" s="243" t="str">
        <f t="shared" si="530"/>
        <v/>
      </c>
      <c r="EB355" s="243" t="str">
        <f>IF($B355="","",IF(DW355="out",-(EA355*$I355*(2*ABS(DZ355)/Air!$D$14)^0.5),(EA355*$I355*(2*ABS(DZ355)/Air!$C$14)^0.5)))</f>
        <v/>
      </c>
      <c r="EC355" s="32" t="str">
        <f t="shared" si="531"/>
        <v/>
      </c>
      <c r="ED355" s="217" t="str">
        <f t="shared" si="574"/>
        <v/>
      </c>
      <c r="EE355" s="31" t="str">
        <f t="shared" si="532"/>
        <v/>
      </c>
      <c r="EF355" s="251" t="str">
        <f>IF($B355="","",$AO355*ABS(EE355)/Air!$M$8)</f>
        <v/>
      </c>
      <c r="EG355" s="31" t="str">
        <f t="shared" si="533"/>
        <v/>
      </c>
      <c r="EH355" s="251" t="str">
        <f>IF($B355="","",$AO355*ABS($AF355-EE355)/Air!$M$8)</f>
        <v/>
      </c>
      <c r="EI355" s="31" t="str">
        <f t="shared" si="534"/>
        <v/>
      </c>
      <c r="EJ355" s="31" t="str">
        <f t="shared" si="535"/>
        <v/>
      </c>
      <c r="EK355" s="32" t="str">
        <f>IF($B355="","",(($AF355-EE355)/ABS($AF355-EE355))*Air!$D$14*EJ355/2*(($AF355-EE355)^2)*$AI355*$C355)</f>
        <v/>
      </c>
      <c r="EL355" s="32" t="str">
        <f>IF($B355="","",(-EE355/ABS(EE355))*Air!$D$14*EG355/8*(EE355^2)*$AM355*$C355)</f>
        <v/>
      </c>
      <c r="EM355" s="32" t="str">
        <f>IF($B355="","",$AK355*$C355*$E355*Air!$D$14*Air!$I$10)</f>
        <v/>
      </c>
      <c r="EN355" s="32" t="str">
        <f t="shared" si="575"/>
        <v/>
      </c>
      <c r="EO355" s="32" t="str">
        <f t="shared" si="536"/>
        <v/>
      </c>
      <c r="EP355" s="32" t="str">
        <f t="shared" si="576"/>
        <v/>
      </c>
      <c r="EQ355" s="254" t="str">
        <f t="shared" si="537"/>
        <v/>
      </c>
      <c r="ER355" s="243"/>
      <c r="ES355" s="243"/>
      <c r="ET355" s="32" t="str">
        <f t="shared" si="538"/>
        <v/>
      </c>
      <c r="EU355" s="243" t="str">
        <f t="shared" si="539"/>
        <v/>
      </c>
      <c r="EV355" s="243" t="str">
        <f>IF($B355="","",IF(EQ355="out",-(EU355*$I355*(2*ABS(ET355)/Air!$D$14)^0.5),(EU355*$I355*(2*ABS(ET355)/Air!$C$14)^0.5)))</f>
        <v/>
      </c>
      <c r="EW355" s="32" t="str">
        <f t="shared" si="540"/>
        <v/>
      </c>
      <c r="EX355" s="259" t="str">
        <f t="shared" si="577"/>
        <v/>
      </c>
    </row>
    <row r="356" spans="1:154" customFormat="1" x14ac:dyDescent="0.2">
      <c r="A356" s="61"/>
      <c r="B356" s="247"/>
      <c r="C356" s="247"/>
      <c r="D356" s="247"/>
      <c r="E356" s="247"/>
      <c r="F356" s="247"/>
      <c r="G356" s="239"/>
      <c r="H356" s="239"/>
      <c r="I356" s="239"/>
      <c r="J356" s="239"/>
      <c r="K356" s="239"/>
      <c r="L356" s="62"/>
      <c r="M356" s="247"/>
      <c r="N356" s="247"/>
      <c r="O356" s="63"/>
      <c r="P356" s="92" t="str">
        <f t="shared" si="541"/>
        <v/>
      </c>
      <c r="Q356" s="93" t="str">
        <f t="shared" si="494"/>
        <v/>
      </c>
      <c r="R356" s="99" t="str">
        <f t="shared" si="542"/>
        <v/>
      </c>
      <c r="S356" s="100" t="str">
        <f t="shared" si="543"/>
        <v/>
      </c>
      <c r="T356" s="95" t="str">
        <f t="shared" si="544"/>
        <v/>
      </c>
      <c r="U356" s="231"/>
      <c r="V356" s="124" t="str">
        <f t="shared" si="545"/>
        <v/>
      </c>
      <c r="W356" s="125" t="str">
        <f t="shared" si="489"/>
        <v/>
      </c>
      <c r="X356" s="126" t="str">
        <f t="shared" si="546"/>
        <v/>
      </c>
      <c r="Y356" s="126" t="str">
        <f>IF($B356="","",VLOOKUP(X356,Depth!$A$4:$B$1004,2,1))</f>
        <v/>
      </c>
      <c r="Z356" s="127" t="str">
        <f t="shared" si="490"/>
        <v/>
      </c>
      <c r="AA356" s="128" t="str">
        <f t="shared" si="491"/>
        <v/>
      </c>
      <c r="AB356" s="129" t="str">
        <f t="shared" si="547"/>
        <v/>
      </c>
      <c r="AC356" s="129" t="str">
        <f t="shared" si="492"/>
        <v/>
      </c>
      <c r="AD356" s="31" t="str">
        <f t="shared" si="548"/>
        <v/>
      </c>
      <c r="AE356" s="128" t="str">
        <f t="shared" si="549"/>
        <v/>
      </c>
      <c r="AF356" s="130" t="str">
        <f t="shared" si="550"/>
        <v/>
      </c>
      <c r="AG356" s="122" t="str">
        <f t="shared" si="551"/>
        <v/>
      </c>
      <c r="AH356" s="131" t="str">
        <f t="shared" si="493"/>
        <v/>
      </c>
      <c r="AI356" s="132" t="str">
        <f t="shared" si="552"/>
        <v/>
      </c>
      <c r="AJ356" s="128"/>
      <c r="AK356" s="159" t="str">
        <f t="shared" si="553"/>
        <v/>
      </c>
      <c r="AL356" s="128" t="str">
        <f t="shared" si="554"/>
        <v/>
      </c>
      <c r="AM356" s="128" t="str">
        <f t="shared" si="555"/>
        <v/>
      </c>
      <c r="AN356" s="128" t="str">
        <f t="shared" si="556"/>
        <v/>
      </c>
      <c r="AO356" s="128" t="str">
        <f t="shared" si="495"/>
        <v/>
      </c>
      <c r="AP356" s="160" t="str">
        <f t="shared" si="557"/>
        <v/>
      </c>
      <c r="AQ356" s="31"/>
      <c r="AR356" s="174" t="str">
        <f>IF($B356="","",Air!$C$17*((J356-K356)/10)^Air!$C$28)</f>
        <v/>
      </c>
      <c r="AS356" s="36" t="str">
        <f>IF($B356="","",IF(E$8=B356,E$7,Air!$C$14/2*AR356^2))</f>
        <v/>
      </c>
      <c r="AT356" s="32" t="str">
        <f t="shared" si="558"/>
        <v/>
      </c>
      <c r="AU356" s="32" t="str">
        <f t="shared" si="559"/>
        <v/>
      </c>
      <c r="AV356" s="32" t="str">
        <f>IF($B356="","",Air!$I$11-AU356*Air!$C$14*Air!$I$10-AS356)</f>
        <v/>
      </c>
      <c r="AW356" s="175" t="str">
        <f t="shared" si="560"/>
        <v/>
      </c>
      <c r="AX356" s="175" t="str">
        <f>IF($B356="","",AW356*Air!$C$14*Air!$I$10)</f>
        <v/>
      </c>
      <c r="AY356" s="176" t="str">
        <f>IF($B356="","",AW356*Air!$D$14*Air!$I$10)</f>
        <v/>
      </c>
      <c r="AZ356" s="62"/>
      <c r="BA356" s="250" t="str">
        <f t="shared" si="496"/>
        <v/>
      </c>
      <c r="BB356" s="128" t="str">
        <f t="shared" si="561"/>
        <v/>
      </c>
      <c r="BC356" s="31" t="str">
        <f t="shared" si="562"/>
        <v/>
      </c>
      <c r="BD356" s="251" t="str">
        <f>IF($B356="","",$AO356*ABS(BC356)/Air!$M$8)</f>
        <v/>
      </c>
      <c r="BE356" s="31" t="str">
        <f t="shared" si="497"/>
        <v/>
      </c>
      <c r="BF356" s="251" t="str">
        <f>IF($B356="","",$AO356*ABS($AF356-BC356)/Air!$M$8)</f>
        <v/>
      </c>
      <c r="BG356" s="31" t="str">
        <f t="shared" si="498"/>
        <v/>
      </c>
      <c r="BH356" s="252" t="str">
        <f t="shared" si="499"/>
        <v/>
      </c>
      <c r="BI356" s="32" t="str">
        <f>IF($B356="","",(($AF356-BC356)/ABS($AF356-BC356))*Air!$D$14*BH356/2*(($AF356-BC356)^2)*$AI356*$C356)</f>
        <v/>
      </c>
      <c r="BJ356" s="32" t="str">
        <f>IF($B356="","",(-BC356/ABS(BC356))*Air!$D$14*BE356/8*(BC356^2)*$AM356*$C356)</f>
        <v/>
      </c>
      <c r="BK356" s="32" t="str">
        <f>IF($B356="","",$AK356*$C356*$E356*Air!$D$14*Air!$I$10)</f>
        <v/>
      </c>
      <c r="BL356" s="32" t="str">
        <f t="shared" si="563"/>
        <v/>
      </c>
      <c r="BM356" s="32" t="str">
        <f t="shared" si="500"/>
        <v/>
      </c>
      <c r="BN356" s="32" t="str">
        <f t="shared" si="564"/>
        <v/>
      </c>
      <c r="BO356" s="254" t="str">
        <f t="shared" si="501"/>
        <v/>
      </c>
      <c r="BP356" s="243"/>
      <c r="BQ356" s="243"/>
      <c r="BR356" s="32" t="str">
        <f t="shared" si="502"/>
        <v/>
      </c>
      <c r="BS356" s="243" t="str">
        <f t="shared" si="503"/>
        <v/>
      </c>
      <c r="BT356" s="243" t="str">
        <f>IF($B356="","",IF(BO356="out",-(BS356*$I356*(2*ABS(BR356)/Air!$D$14)^0.5),(BS356*$I356*(2*ABS(BR356)/Air!$C$14)^0.5)))</f>
        <v/>
      </c>
      <c r="BU356" s="32" t="str">
        <f t="shared" si="504"/>
        <v/>
      </c>
      <c r="BV356" s="217" t="str">
        <f t="shared" si="565"/>
        <v/>
      </c>
      <c r="BW356" s="31" t="str">
        <f t="shared" si="505"/>
        <v/>
      </c>
      <c r="BX356" s="251" t="str">
        <f>IF($B356="","",$AO356*ABS(BW356)/Air!$M$8)</f>
        <v/>
      </c>
      <c r="BY356" s="31" t="str">
        <f t="shared" si="506"/>
        <v/>
      </c>
      <c r="BZ356" s="251" t="str">
        <f>IF($B356="","",$AO356*ABS($AF356-BW356)/Air!$M$8)</f>
        <v/>
      </c>
      <c r="CA356" s="31" t="str">
        <f t="shared" si="507"/>
        <v/>
      </c>
      <c r="CB356" s="31" t="str">
        <f t="shared" si="508"/>
        <v/>
      </c>
      <c r="CC356" s="32" t="str">
        <f>IF($B356="","",(($AF356-BW356)/ABS($AF356-BW356))*Air!$D$14*CB356/2*(($AF356-BW356)^2)*$AI356*$C356)</f>
        <v/>
      </c>
      <c r="CD356" s="32" t="str">
        <f>IF($B356="","",(-BW356/ABS(BW356))*Air!$D$14*BY356/8*(BW356^2)*$AM356*$C356)</f>
        <v/>
      </c>
      <c r="CE356" s="32" t="str">
        <f>IF($B356="","",$AK356*$C356*$E356*Air!$D$14*Air!$I$10)</f>
        <v/>
      </c>
      <c r="CF356" s="32" t="str">
        <f t="shared" si="566"/>
        <v/>
      </c>
      <c r="CG356" s="32" t="str">
        <f t="shared" si="509"/>
        <v/>
      </c>
      <c r="CH356" s="32" t="str">
        <f t="shared" si="567"/>
        <v/>
      </c>
      <c r="CI356" s="254" t="str">
        <f t="shared" si="510"/>
        <v/>
      </c>
      <c r="CJ356" s="243"/>
      <c r="CK356" s="243"/>
      <c r="CL356" s="32" t="str">
        <f t="shared" si="511"/>
        <v/>
      </c>
      <c r="CM356" s="243" t="str">
        <f t="shared" si="512"/>
        <v/>
      </c>
      <c r="CN356" s="243" t="str">
        <f>IF($B356="","",IF(CI356="out",-(CM356*$I356*(2*ABS(CL356)/Air!$D$14)^0.5),(CM356*$I356*(2*ABS(CL356)/Air!$C$14)^0.5)))</f>
        <v/>
      </c>
      <c r="CO356" s="32" t="str">
        <f t="shared" si="513"/>
        <v/>
      </c>
      <c r="CP356" s="217" t="str">
        <f t="shared" si="568"/>
        <v/>
      </c>
      <c r="CQ356" s="31" t="str">
        <f t="shared" si="514"/>
        <v/>
      </c>
      <c r="CR356" s="251" t="str">
        <f>IF($B356="","",$AO356*ABS(CQ356)/Air!$M$8)</f>
        <v/>
      </c>
      <c r="CS356" s="31" t="str">
        <f t="shared" si="515"/>
        <v/>
      </c>
      <c r="CT356" s="251" t="str">
        <f>IF($B356="","",$AO356*ABS($AF356-CQ356)/Air!$M$8)</f>
        <v/>
      </c>
      <c r="CU356" s="31" t="str">
        <f t="shared" si="516"/>
        <v/>
      </c>
      <c r="CV356" s="31" t="str">
        <f t="shared" si="517"/>
        <v/>
      </c>
      <c r="CW356" s="32" t="str">
        <f>IF($B356="","",(($AF356-CQ356)/ABS($AF356-CQ356))*Air!$D$14*CV356/2*(($AF356-CQ356)^2)*$AI356*$C356)</f>
        <v/>
      </c>
      <c r="CX356" s="32" t="str">
        <f>IF($B356="","",(-CQ356/ABS(CQ356))*Air!$D$14*CS356/8*(CQ356^2)*$AM356*$C356)</f>
        <v/>
      </c>
      <c r="CY356" s="32" t="str">
        <f>IF($B356="","",$AK356*$C356*$E356*Air!$D$14*Air!$I$10)</f>
        <v/>
      </c>
      <c r="CZ356" s="32" t="str">
        <f t="shared" si="569"/>
        <v/>
      </c>
      <c r="DA356" s="32" t="str">
        <f t="shared" si="518"/>
        <v/>
      </c>
      <c r="DB356" s="32" t="str">
        <f t="shared" si="570"/>
        <v/>
      </c>
      <c r="DC356" s="254" t="str">
        <f t="shared" si="519"/>
        <v/>
      </c>
      <c r="DD356" s="243"/>
      <c r="DE356" s="243"/>
      <c r="DF356" s="32" t="str">
        <f t="shared" si="520"/>
        <v/>
      </c>
      <c r="DG356" s="243" t="str">
        <f t="shared" si="521"/>
        <v/>
      </c>
      <c r="DH356" s="243" t="str">
        <f>IF($B356="","",IF(DC356="out",-(DG356*$I356*(2*ABS(DF356)/Air!$D$14)^0.5),(DG356*$I356*(2*ABS(DF356)/Air!$C$14)^0.5)))</f>
        <v/>
      </c>
      <c r="DI356" s="32" t="str">
        <f t="shared" si="522"/>
        <v/>
      </c>
      <c r="DJ356" s="217" t="str">
        <f t="shared" si="571"/>
        <v/>
      </c>
      <c r="DK356" s="31" t="str">
        <f t="shared" si="523"/>
        <v/>
      </c>
      <c r="DL356" s="251" t="str">
        <f>IF($B356="","",$AO356*ABS(DK356)/Air!$M$8)</f>
        <v/>
      </c>
      <c r="DM356" s="31" t="str">
        <f t="shared" si="524"/>
        <v/>
      </c>
      <c r="DN356" s="251" t="str">
        <f>IF($B356="","",$AO356*ABS($AF356-DK356)/Air!$M$8)</f>
        <v/>
      </c>
      <c r="DO356" s="31" t="str">
        <f t="shared" si="525"/>
        <v/>
      </c>
      <c r="DP356" s="31" t="str">
        <f t="shared" si="526"/>
        <v/>
      </c>
      <c r="DQ356" s="32" t="str">
        <f>IF($B356="","",(($AF356-DK356)/ABS($AF356-DK356))*Air!$D$14*DP356/2*(($AF356-DK356)^2)*$AI356*$C356)</f>
        <v/>
      </c>
      <c r="DR356" s="32" t="str">
        <f>IF($B356="","",(-DK356/ABS(DK356))*Air!$D$14*DM356/8*(DK356^2)*$AM356*$C356)</f>
        <v/>
      </c>
      <c r="DS356" s="32" t="str">
        <f>IF($B356="","",$AK356*$C356*$E356*Air!$D$14*Air!$I$10)</f>
        <v/>
      </c>
      <c r="DT356" s="32" t="str">
        <f t="shared" si="572"/>
        <v/>
      </c>
      <c r="DU356" s="32" t="str">
        <f t="shared" si="527"/>
        <v/>
      </c>
      <c r="DV356" s="32" t="str">
        <f t="shared" si="573"/>
        <v/>
      </c>
      <c r="DW356" s="254" t="str">
        <f t="shared" si="528"/>
        <v/>
      </c>
      <c r="DX356" s="243"/>
      <c r="DY356" s="243"/>
      <c r="DZ356" s="32" t="str">
        <f t="shared" si="529"/>
        <v/>
      </c>
      <c r="EA356" s="243" t="str">
        <f t="shared" si="530"/>
        <v/>
      </c>
      <c r="EB356" s="243" t="str">
        <f>IF($B356="","",IF(DW356="out",-(EA356*$I356*(2*ABS(DZ356)/Air!$D$14)^0.5),(EA356*$I356*(2*ABS(DZ356)/Air!$C$14)^0.5)))</f>
        <v/>
      </c>
      <c r="EC356" s="32" t="str">
        <f t="shared" si="531"/>
        <v/>
      </c>
      <c r="ED356" s="217" t="str">
        <f t="shared" si="574"/>
        <v/>
      </c>
      <c r="EE356" s="31" t="str">
        <f t="shared" si="532"/>
        <v/>
      </c>
      <c r="EF356" s="251" t="str">
        <f>IF($B356="","",$AO356*ABS(EE356)/Air!$M$8)</f>
        <v/>
      </c>
      <c r="EG356" s="31" t="str">
        <f t="shared" si="533"/>
        <v/>
      </c>
      <c r="EH356" s="251" t="str">
        <f>IF($B356="","",$AO356*ABS($AF356-EE356)/Air!$M$8)</f>
        <v/>
      </c>
      <c r="EI356" s="31" t="str">
        <f t="shared" si="534"/>
        <v/>
      </c>
      <c r="EJ356" s="31" t="str">
        <f t="shared" si="535"/>
        <v/>
      </c>
      <c r="EK356" s="32" t="str">
        <f>IF($B356="","",(($AF356-EE356)/ABS($AF356-EE356))*Air!$D$14*EJ356/2*(($AF356-EE356)^2)*$AI356*$C356)</f>
        <v/>
      </c>
      <c r="EL356" s="32" t="str">
        <f>IF($B356="","",(-EE356/ABS(EE356))*Air!$D$14*EG356/8*(EE356^2)*$AM356*$C356)</f>
        <v/>
      </c>
      <c r="EM356" s="32" t="str">
        <f>IF($B356="","",$AK356*$C356*$E356*Air!$D$14*Air!$I$10)</f>
        <v/>
      </c>
      <c r="EN356" s="32" t="str">
        <f t="shared" si="575"/>
        <v/>
      </c>
      <c r="EO356" s="32" t="str">
        <f t="shared" si="536"/>
        <v/>
      </c>
      <c r="EP356" s="32" t="str">
        <f t="shared" si="576"/>
        <v/>
      </c>
      <c r="EQ356" s="254" t="str">
        <f t="shared" si="537"/>
        <v/>
      </c>
      <c r="ER356" s="243"/>
      <c r="ES356" s="243"/>
      <c r="ET356" s="32" t="str">
        <f t="shared" si="538"/>
        <v/>
      </c>
      <c r="EU356" s="243" t="str">
        <f t="shared" si="539"/>
        <v/>
      </c>
      <c r="EV356" s="243" t="str">
        <f>IF($B356="","",IF(EQ356="out",-(EU356*$I356*(2*ABS(ET356)/Air!$D$14)^0.5),(EU356*$I356*(2*ABS(ET356)/Air!$C$14)^0.5)))</f>
        <v/>
      </c>
      <c r="EW356" s="32" t="str">
        <f t="shared" si="540"/>
        <v/>
      </c>
      <c r="EX356" s="259" t="str">
        <f t="shared" si="577"/>
        <v/>
      </c>
    </row>
    <row r="357" spans="1:154" customFormat="1" x14ac:dyDescent="0.2">
      <c r="A357" s="61"/>
      <c r="B357" s="247"/>
      <c r="C357" s="247"/>
      <c r="D357" s="247"/>
      <c r="E357" s="247"/>
      <c r="F357" s="247"/>
      <c r="G357" s="239"/>
      <c r="H357" s="239"/>
      <c r="I357" s="239"/>
      <c r="J357" s="239"/>
      <c r="K357" s="239"/>
      <c r="L357" s="62"/>
      <c r="M357" s="247"/>
      <c r="N357" s="247"/>
      <c r="O357" s="63"/>
      <c r="P357" s="92" t="str">
        <f t="shared" si="541"/>
        <v/>
      </c>
      <c r="Q357" s="93" t="str">
        <f t="shared" si="494"/>
        <v/>
      </c>
      <c r="R357" s="99" t="str">
        <f t="shared" si="542"/>
        <v/>
      </c>
      <c r="S357" s="100" t="str">
        <f t="shared" si="543"/>
        <v/>
      </c>
      <c r="T357" s="95" t="str">
        <f t="shared" si="544"/>
        <v/>
      </c>
      <c r="U357" s="231"/>
      <c r="V357" s="124" t="str">
        <f t="shared" si="545"/>
        <v/>
      </c>
      <c r="W357" s="125" t="str">
        <f t="shared" si="489"/>
        <v/>
      </c>
      <c r="X357" s="126" t="str">
        <f t="shared" si="546"/>
        <v/>
      </c>
      <c r="Y357" s="126" t="str">
        <f>IF($B357="","",VLOOKUP(X357,Depth!$A$4:$B$1004,2,1))</f>
        <v/>
      </c>
      <c r="Z357" s="127" t="str">
        <f t="shared" si="490"/>
        <v/>
      </c>
      <c r="AA357" s="128" t="str">
        <f t="shared" si="491"/>
        <v/>
      </c>
      <c r="AB357" s="129" t="str">
        <f t="shared" si="547"/>
        <v/>
      </c>
      <c r="AC357" s="129" t="str">
        <f t="shared" si="492"/>
        <v/>
      </c>
      <c r="AD357" s="31" t="str">
        <f t="shared" si="548"/>
        <v/>
      </c>
      <c r="AE357" s="128" t="str">
        <f t="shared" si="549"/>
        <v/>
      </c>
      <c r="AF357" s="130" t="str">
        <f t="shared" si="550"/>
        <v/>
      </c>
      <c r="AG357" s="122" t="str">
        <f t="shared" si="551"/>
        <v/>
      </c>
      <c r="AH357" s="131" t="str">
        <f t="shared" si="493"/>
        <v/>
      </c>
      <c r="AI357" s="132" t="str">
        <f t="shared" si="552"/>
        <v/>
      </c>
      <c r="AJ357" s="128"/>
      <c r="AK357" s="159" t="str">
        <f t="shared" si="553"/>
        <v/>
      </c>
      <c r="AL357" s="128" t="str">
        <f t="shared" si="554"/>
        <v/>
      </c>
      <c r="AM357" s="128" t="str">
        <f t="shared" si="555"/>
        <v/>
      </c>
      <c r="AN357" s="128" t="str">
        <f t="shared" si="556"/>
        <v/>
      </c>
      <c r="AO357" s="128" t="str">
        <f t="shared" si="495"/>
        <v/>
      </c>
      <c r="AP357" s="160" t="str">
        <f t="shared" si="557"/>
        <v/>
      </c>
      <c r="AQ357" s="31"/>
      <c r="AR357" s="174" t="str">
        <f>IF($B357="","",Air!$C$17*((J357-K357)/10)^Air!$C$28)</f>
        <v/>
      </c>
      <c r="AS357" s="36" t="str">
        <f>IF($B357="","",IF(E$8=B357,E$7,Air!$C$14/2*AR357^2))</f>
        <v/>
      </c>
      <c r="AT357" s="32" t="str">
        <f t="shared" si="558"/>
        <v/>
      </c>
      <c r="AU357" s="32" t="str">
        <f t="shared" si="559"/>
        <v/>
      </c>
      <c r="AV357" s="32" t="str">
        <f>IF($B357="","",Air!$I$11-AU357*Air!$C$14*Air!$I$10-AS357)</f>
        <v/>
      </c>
      <c r="AW357" s="175" t="str">
        <f t="shared" si="560"/>
        <v/>
      </c>
      <c r="AX357" s="175" t="str">
        <f>IF($B357="","",AW357*Air!$C$14*Air!$I$10)</f>
        <v/>
      </c>
      <c r="AY357" s="176" t="str">
        <f>IF($B357="","",AW357*Air!$D$14*Air!$I$10)</f>
        <v/>
      </c>
      <c r="AZ357" s="62"/>
      <c r="BA357" s="250" t="str">
        <f t="shared" si="496"/>
        <v/>
      </c>
      <c r="BB357" s="128" t="str">
        <f t="shared" si="561"/>
        <v/>
      </c>
      <c r="BC357" s="31" t="str">
        <f t="shared" si="562"/>
        <v/>
      </c>
      <c r="BD357" s="251" t="str">
        <f>IF($B357="","",$AO357*ABS(BC357)/Air!$M$8)</f>
        <v/>
      </c>
      <c r="BE357" s="31" t="str">
        <f t="shared" si="497"/>
        <v/>
      </c>
      <c r="BF357" s="251" t="str">
        <f>IF($B357="","",$AO357*ABS($AF357-BC357)/Air!$M$8)</f>
        <v/>
      </c>
      <c r="BG357" s="31" t="str">
        <f t="shared" si="498"/>
        <v/>
      </c>
      <c r="BH357" s="252" t="str">
        <f t="shared" si="499"/>
        <v/>
      </c>
      <c r="BI357" s="32" t="str">
        <f>IF($B357="","",(($AF357-BC357)/ABS($AF357-BC357))*Air!$D$14*BH357/2*(($AF357-BC357)^2)*$AI357*$C357)</f>
        <v/>
      </c>
      <c r="BJ357" s="32" t="str">
        <f>IF($B357="","",(-BC357/ABS(BC357))*Air!$D$14*BE357/8*(BC357^2)*$AM357*$C357)</f>
        <v/>
      </c>
      <c r="BK357" s="32" t="str">
        <f>IF($B357="","",$AK357*$C357*$E357*Air!$D$14*Air!$I$10)</f>
        <v/>
      </c>
      <c r="BL357" s="32" t="str">
        <f t="shared" si="563"/>
        <v/>
      </c>
      <c r="BM357" s="32" t="str">
        <f t="shared" si="500"/>
        <v/>
      </c>
      <c r="BN357" s="32" t="str">
        <f t="shared" si="564"/>
        <v/>
      </c>
      <c r="BO357" s="254" t="str">
        <f t="shared" si="501"/>
        <v/>
      </c>
      <c r="BP357" s="243"/>
      <c r="BQ357" s="243"/>
      <c r="BR357" s="32" t="str">
        <f t="shared" si="502"/>
        <v/>
      </c>
      <c r="BS357" s="243" t="str">
        <f t="shared" si="503"/>
        <v/>
      </c>
      <c r="BT357" s="243" t="str">
        <f>IF($B357="","",IF(BO357="out",-(BS357*$I357*(2*ABS(BR357)/Air!$D$14)^0.5),(BS357*$I357*(2*ABS(BR357)/Air!$C$14)^0.5)))</f>
        <v/>
      </c>
      <c r="BU357" s="32" t="str">
        <f t="shared" si="504"/>
        <v/>
      </c>
      <c r="BV357" s="217" t="str">
        <f t="shared" si="565"/>
        <v/>
      </c>
      <c r="BW357" s="31" t="str">
        <f t="shared" si="505"/>
        <v/>
      </c>
      <c r="BX357" s="251" t="str">
        <f>IF($B357="","",$AO357*ABS(BW357)/Air!$M$8)</f>
        <v/>
      </c>
      <c r="BY357" s="31" t="str">
        <f t="shared" si="506"/>
        <v/>
      </c>
      <c r="BZ357" s="251" t="str">
        <f>IF($B357="","",$AO357*ABS($AF357-BW357)/Air!$M$8)</f>
        <v/>
      </c>
      <c r="CA357" s="31" t="str">
        <f t="shared" si="507"/>
        <v/>
      </c>
      <c r="CB357" s="31" t="str">
        <f t="shared" si="508"/>
        <v/>
      </c>
      <c r="CC357" s="32" t="str">
        <f>IF($B357="","",(($AF357-BW357)/ABS($AF357-BW357))*Air!$D$14*CB357/2*(($AF357-BW357)^2)*$AI357*$C357)</f>
        <v/>
      </c>
      <c r="CD357" s="32" t="str">
        <f>IF($B357="","",(-BW357/ABS(BW357))*Air!$D$14*BY357/8*(BW357^2)*$AM357*$C357)</f>
        <v/>
      </c>
      <c r="CE357" s="32" t="str">
        <f>IF($B357="","",$AK357*$C357*$E357*Air!$D$14*Air!$I$10)</f>
        <v/>
      </c>
      <c r="CF357" s="32" t="str">
        <f t="shared" si="566"/>
        <v/>
      </c>
      <c r="CG357" s="32" t="str">
        <f t="shared" si="509"/>
        <v/>
      </c>
      <c r="CH357" s="32" t="str">
        <f t="shared" si="567"/>
        <v/>
      </c>
      <c r="CI357" s="254" t="str">
        <f t="shared" si="510"/>
        <v/>
      </c>
      <c r="CJ357" s="243"/>
      <c r="CK357" s="243"/>
      <c r="CL357" s="32" t="str">
        <f t="shared" si="511"/>
        <v/>
      </c>
      <c r="CM357" s="243" t="str">
        <f t="shared" si="512"/>
        <v/>
      </c>
      <c r="CN357" s="243" t="str">
        <f>IF($B357="","",IF(CI357="out",-(CM357*$I357*(2*ABS(CL357)/Air!$D$14)^0.5),(CM357*$I357*(2*ABS(CL357)/Air!$C$14)^0.5)))</f>
        <v/>
      </c>
      <c r="CO357" s="32" t="str">
        <f t="shared" si="513"/>
        <v/>
      </c>
      <c r="CP357" s="217" t="str">
        <f t="shared" si="568"/>
        <v/>
      </c>
      <c r="CQ357" s="31" t="str">
        <f t="shared" si="514"/>
        <v/>
      </c>
      <c r="CR357" s="251" t="str">
        <f>IF($B357="","",$AO357*ABS(CQ357)/Air!$M$8)</f>
        <v/>
      </c>
      <c r="CS357" s="31" t="str">
        <f t="shared" si="515"/>
        <v/>
      </c>
      <c r="CT357" s="251" t="str">
        <f>IF($B357="","",$AO357*ABS($AF357-CQ357)/Air!$M$8)</f>
        <v/>
      </c>
      <c r="CU357" s="31" t="str">
        <f t="shared" si="516"/>
        <v/>
      </c>
      <c r="CV357" s="31" t="str">
        <f t="shared" si="517"/>
        <v/>
      </c>
      <c r="CW357" s="32" t="str">
        <f>IF($B357="","",(($AF357-CQ357)/ABS($AF357-CQ357))*Air!$D$14*CV357/2*(($AF357-CQ357)^2)*$AI357*$C357)</f>
        <v/>
      </c>
      <c r="CX357" s="32" t="str">
        <f>IF($B357="","",(-CQ357/ABS(CQ357))*Air!$D$14*CS357/8*(CQ357^2)*$AM357*$C357)</f>
        <v/>
      </c>
      <c r="CY357" s="32" t="str">
        <f>IF($B357="","",$AK357*$C357*$E357*Air!$D$14*Air!$I$10)</f>
        <v/>
      </c>
      <c r="CZ357" s="32" t="str">
        <f t="shared" si="569"/>
        <v/>
      </c>
      <c r="DA357" s="32" t="str">
        <f t="shared" si="518"/>
        <v/>
      </c>
      <c r="DB357" s="32" t="str">
        <f t="shared" si="570"/>
        <v/>
      </c>
      <c r="DC357" s="254" t="str">
        <f t="shared" si="519"/>
        <v/>
      </c>
      <c r="DD357" s="243"/>
      <c r="DE357" s="243"/>
      <c r="DF357" s="32" t="str">
        <f t="shared" si="520"/>
        <v/>
      </c>
      <c r="DG357" s="243" t="str">
        <f t="shared" si="521"/>
        <v/>
      </c>
      <c r="DH357" s="243" t="str">
        <f>IF($B357="","",IF(DC357="out",-(DG357*$I357*(2*ABS(DF357)/Air!$D$14)^0.5),(DG357*$I357*(2*ABS(DF357)/Air!$C$14)^0.5)))</f>
        <v/>
      </c>
      <c r="DI357" s="32" t="str">
        <f t="shared" si="522"/>
        <v/>
      </c>
      <c r="DJ357" s="217" t="str">
        <f t="shared" si="571"/>
        <v/>
      </c>
      <c r="DK357" s="31" t="str">
        <f t="shared" si="523"/>
        <v/>
      </c>
      <c r="DL357" s="251" t="str">
        <f>IF($B357="","",$AO357*ABS(DK357)/Air!$M$8)</f>
        <v/>
      </c>
      <c r="DM357" s="31" t="str">
        <f t="shared" si="524"/>
        <v/>
      </c>
      <c r="DN357" s="251" t="str">
        <f>IF($B357="","",$AO357*ABS($AF357-DK357)/Air!$M$8)</f>
        <v/>
      </c>
      <c r="DO357" s="31" t="str">
        <f t="shared" si="525"/>
        <v/>
      </c>
      <c r="DP357" s="31" t="str">
        <f t="shared" si="526"/>
        <v/>
      </c>
      <c r="DQ357" s="32" t="str">
        <f>IF($B357="","",(($AF357-DK357)/ABS($AF357-DK357))*Air!$D$14*DP357/2*(($AF357-DK357)^2)*$AI357*$C357)</f>
        <v/>
      </c>
      <c r="DR357" s="32" t="str">
        <f>IF($B357="","",(-DK357/ABS(DK357))*Air!$D$14*DM357/8*(DK357^2)*$AM357*$C357)</f>
        <v/>
      </c>
      <c r="DS357" s="32" t="str">
        <f>IF($B357="","",$AK357*$C357*$E357*Air!$D$14*Air!$I$10)</f>
        <v/>
      </c>
      <c r="DT357" s="32" t="str">
        <f t="shared" si="572"/>
        <v/>
      </c>
      <c r="DU357" s="32" t="str">
        <f t="shared" si="527"/>
        <v/>
      </c>
      <c r="DV357" s="32" t="str">
        <f t="shared" si="573"/>
        <v/>
      </c>
      <c r="DW357" s="254" t="str">
        <f t="shared" si="528"/>
        <v/>
      </c>
      <c r="DX357" s="243"/>
      <c r="DY357" s="243"/>
      <c r="DZ357" s="32" t="str">
        <f t="shared" si="529"/>
        <v/>
      </c>
      <c r="EA357" s="243" t="str">
        <f t="shared" si="530"/>
        <v/>
      </c>
      <c r="EB357" s="243" t="str">
        <f>IF($B357="","",IF(DW357="out",-(EA357*$I357*(2*ABS(DZ357)/Air!$D$14)^0.5),(EA357*$I357*(2*ABS(DZ357)/Air!$C$14)^0.5)))</f>
        <v/>
      </c>
      <c r="EC357" s="32" t="str">
        <f t="shared" si="531"/>
        <v/>
      </c>
      <c r="ED357" s="217" t="str">
        <f t="shared" si="574"/>
        <v/>
      </c>
      <c r="EE357" s="31" t="str">
        <f t="shared" si="532"/>
        <v/>
      </c>
      <c r="EF357" s="251" t="str">
        <f>IF($B357="","",$AO357*ABS(EE357)/Air!$M$8)</f>
        <v/>
      </c>
      <c r="EG357" s="31" t="str">
        <f t="shared" si="533"/>
        <v/>
      </c>
      <c r="EH357" s="251" t="str">
        <f>IF($B357="","",$AO357*ABS($AF357-EE357)/Air!$M$8)</f>
        <v/>
      </c>
      <c r="EI357" s="31" t="str">
        <f t="shared" si="534"/>
        <v/>
      </c>
      <c r="EJ357" s="31" t="str">
        <f t="shared" si="535"/>
        <v/>
      </c>
      <c r="EK357" s="32" t="str">
        <f>IF($B357="","",(($AF357-EE357)/ABS($AF357-EE357))*Air!$D$14*EJ357/2*(($AF357-EE357)^2)*$AI357*$C357)</f>
        <v/>
      </c>
      <c r="EL357" s="32" t="str">
        <f>IF($B357="","",(-EE357/ABS(EE357))*Air!$D$14*EG357/8*(EE357^2)*$AM357*$C357)</f>
        <v/>
      </c>
      <c r="EM357" s="32" t="str">
        <f>IF($B357="","",$AK357*$C357*$E357*Air!$D$14*Air!$I$10)</f>
        <v/>
      </c>
      <c r="EN357" s="32" t="str">
        <f t="shared" si="575"/>
        <v/>
      </c>
      <c r="EO357" s="32" t="str">
        <f t="shared" si="536"/>
        <v/>
      </c>
      <c r="EP357" s="32" t="str">
        <f t="shared" si="576"/>
        <v/>
      </c>
      <c r="EQ357" s="254" t="str">
        <f t="shared" si="537"/>
        <v/>
      </c>
      <c r="ER357" s="243"/>
      <c r="ES357" s="243"/>
      <c r="ET357" s="32" t="str">
        <f t="shared" si="538"/>
        <v/>
      </c>
      <c r="EU357" s="243" t="str">
        <f t="shared" si="539"/>
        <v/>
      </c>
      <c r="EV357" s="243" t="str">
        <f>IF($B357="","",IF(EQ357="out",-(EU357*$I357*(2*ABS(ET357)/Air!$D$14)^0.5),(EU357*$I357*(2*ABS(ET357)/Air!$C$14)^0.5)))</f>
        <v/>
      </c>
      <c r="EW357" s="32" t="str">
        <f t="shared" si="540"/>
        <v/>
      </c>
      <c r="EX357" s="259" t="str">
        <f t="shared" si="577"/>
        <v/>
      </c>
    </row>
    <row r="358" spans="1:154" customFormat="1" x14ac:dyDescent="0.2">
      <c r="A358" s="61"/>
      <c r="B358" s="247"/>
      <c r="C358" s="247"/>
      <c r="D358" s="247"/>
      <c r="E358" s="247"/>
      <c r="F358" s="247"/>
      <c r="G358" s="239"/>
      <c r="H358" s="239"/>
      <c r="I358" s="239"/>
      <c r="J358" s="239"/>
      <c r="K358" s="239"/>
      <c r="L358" s="62"/>
      <c r="M358" s="247"/>
      <c r="N358" s="247"/>
      <c r="O358" s="63"/>
      <c r="P358" s="92" t="str">
        <f t="shared" si="541"/>
        <v/>
      </c>
      <c r="Q358" s="93" t="str">
        <f t="shared" si="494"/>
        <v/>
      </c>
      <c r="R358" s="99" t="str">
        <f t="shared" si="542"/>
        <v/>
      </c>
      <c r="S358" s="100" t="str">
        <f t="shared" si="543"/>
        <v/>
      </c>
      <c r="T358" s="95" t="str">
        <f t="shared" si="544"/>
        <v/>
      </c>
      <c r="U358" s="231"/>
      <c r="V358" s="124" t="str">
        <f t="shared" si="545"/>
        <v/>
      </c>
      <c r="W358" s="125" t="str">
        <f t="shared" si="489"/>
        <v/>
      </c>
      <c r="X358" s="126" t="str">
        <f t="shared" si="546"/>
        <v/>
      </c>
      <c r="Y358" s="126" t="str">
        <f>IF($B358="","",VLOOKUP(X358,Depth!$A$4:$B$1004,2,1))</f>
        <v/>
      </c>
      <c r="Z358" s="127" t="str">
        <f t="shared" si="490"/>
        <v/>
      </c>
      <c r="AA358" s="128" t="str">
        <f t="shared" si="491"/>
        <v/>
      </c>
      <c r="AB358" s="129" t="str">
        <f t="shared" si="547"/>
        <v/>
      </c>
      <c r="AC358" s="129" t="str">
        <f t="shared" si="492"/>
        <v/>
      </c>
      <c r="AD358" s="31" t="str">
        <f t="shared" si="548"/>
        <v/>
      </c>
      <c r="AE358" s="128" t="str">
        <f t="shared" si="549"/>
        <v/>
      </c>
      <c r="AF358" s="130" t="str">
        <f t="shared" si="550"/>
        <v/>
      </c>
      <c r="AG358" s="122" t="str">
        <f t="shared" si="551"/>
        <v/>
      </c>
      <c r="AH358" s="131" t="str">
        <f t="shared" si="493"/>
        <v/>
      </c>
      <c r="AI358" s="132" t="str">
        <f t="shared" si="552"/>
        <v/>
      </c>
      <c r="AJ358" s="128"/>
      <c r="AK358" s="159" t="str">
        <f t="shared" si="553"/>
        <v/>
      </c>
      <c r="AL358" s="128" t="str">
        <f t="shared" si="554"/>
        <v/>
      </c>
      <c r="AM358" s="128" t="str">
        <f t="shared" si="555"/>
        <v/>
      </c>
      <c r="AN358" s="128" t="str">
        <f t="shared" si="556"/>
        <v/>
      </c>
      <c r="AO358" s="128" t="str">
        <f t="shared" si="495"/>
        <v/>
      </c>
      <c r="AP358" s="160" t="str">
        <f t="shared" si="557"/>
        <v/>
      </c>
      <c r="AQ358" s="31"/>
      <c r="AR358" s="174" t="str">
        <f>IF($B358="","",Air!$C$17*((J358-K358)/10)^Air!$C$28)</f>
        <v/>
      </c>
      <c r="AS358" s="36" t="str">
        <f>IF($B358="","",IF(E$8=B358,E$7,Air!$C$14/2*AR358^2))</f>
        <v/>
      </c>
      <c r="AT358" s="32" t="str">
        <f t="shared" si="558"/>
        <v/>
      </c>
      <c r="AU358" s="32" t="str">
        <f t="shared" si="559"/>
        <v/>
      </c>
      <c r="AV358" s="32" t="str">
        <f>IF($B358="","",Air!$I$11-AU358*Air!$C$14*Air!$I$10-AS358)</f>
        <v/>
      </c>
      <c r="AW358" s="175" t="str">
        <f t="shared" si="560"/>
        <v/>
      </c>
      <c r="AX358" s="175" t="str">
        <f>IF($B358="","",AW358*Air!$C$14*Air!$I$10)</f>
        <v/>
      </c>
      <c r="AY358" s="176" t="str">
        <f>IF($B358="","",AW358*Air!$D$14*Air!$I$10)</f>
        <v/>
      </c>
      <c r="AZ358" s="62"/>
      <c r="BA358" s="250" t="str">
        <f t="shared" si="496"/>
        <v/>
      </c>
      <c r="BB358" s="128" t="str">
        <f t="shared" si="561"/>
        <v/>
      </c>
      <c r="BC358" s="31" t="str">
        <f t="shared" si="562"/>
        <v/>
      </c>
      <c r="BD358" s="251" t="str">
        <f>IF($B358="","",$AO358*ABS(BC358)/Air!$M$8)</f>
        <v/>
      </c>
      <c r="BE358" s="31" t="str">
        <f t="shared" si="497"/>
        <v/>
      </c>
      <c r="BF358" s="251" t="str">
        <f>IF($B358="","",$AO358*ABS($AF358-BC358)/Air!$M$8)</f>
        <v/>
      </c>
      <c r="BG358" s="31" t="str">
        <f t="shared" si="498"/>
        <v/>
      </c>
      <c r="BH358" s="252" t="str">
        <f t="shared" si="499"/>
        <v/>
      </c>
      <c r="BI358" s="32" t="str">
        <f>IF($B358="","",(($AF358-BC358)/ABS($AF358-BC358))*Air!$D$14*BH358/2*(($AF358-BC358)^2)*$AI358*$C358)</f>
        <v/>
      </c>
      <c r="BJ358" s="32" t="str">
        <f>IF($B358="","",(-BC358/ABS(BC358))*Air!$D$14*BE358/8*(BC358^2)*$AM358*$C358)</f>
        <v/>
      </c>
      <c r="BK358" s="32" t="str">
        <f>IF($B358="","",$AK358*$C358*$E358*Air!$D$14*Air!$I$10)</f>
        <v/>
      </c>
      <c r="BL358" s="32" t="str">
        <f t="shared" si="563"/>
        <v/>
      </c>
      <c r="BM358" s="32" t="str">
        <f t="shared" si="500"/>
        <v/>
      </c>
      <c r="BN358" s="32" t="str">
        <f t="shared" si="564"/>
        <v/>
      </c>
      <c r="BO358" s="254" t="str">
        <f t="shared" si="501"/>
        <v/>
      </c>
      <c r="BP358" s="243"/>
      <c r="BQ358" s="243"/>
      <c r="BR358" s="32" t="str">
        <f t="shared" si="502"/>
        <v/>
      </c>
      <c r="BS358" s="243" t="str">
        <f t="shared" si="503"/>
        <v/>
      </c>
      <c r="BT358" s="243" t="str">
        <f>IF($B358="","",IF(BO358="out",-(BS358*$I358*(2*ABS(BR358)/Air!$D$14)^0.5),(BS358*$I358*(2*ABS(BR358)/Air!$C$14)^0.5)))</f>
        <v/>
      </c>
      <c r="BU358" s="32" t="str">
        <f t="shared" si="504"/>
        <v/>
      </c>
      <c r="BV358" s="217" t="str">
        <f t="shared" si="565"/>
        <v/>
      </c>
      <c r="BW358" s="31" t="str">
        <f t="shared" si="505"/>
        <v/>
      </c>
      <c r="BX358" s="251" t="str">
        <f>IF($B358="","",$AO358*ABS(BW358)/Air!$M$8)</f>
        <v/>
      </c>
      <c r="BY358" s="31" t="str">
        <f t="shared" si="506"/>
        <v/>
      </c>
      <c r="BZ358" s="251" t="str">
        <f>IF($B358="","",$AO358*ABS($AF358-BW358)/Air!$M$8)</f>
        <v/>
      </c>
      <c r="CA358" s="31" t="str">
        <f t="shared" si="507"/>
        <v/>
      </c>
      <c r="CB358" s="31" t="str">
        <f t="shared" si="508"/>
        <v/>
      </c>
      <c r="CC358" s="32" t="str">
        <f>IF($B358="","",(($AF358-BW358)/ABS($AF358-BW358))*Air!$D$14*CB358/2*(($AF358-BW358)^2)*$AI358*$C358)</f>
        <v/>
      </c>
      <c r="CD358" s="32" t="str">
        <f>IF($B358="","",(-BW358/ABS(BW358))*Air!$D$14*BY358/8*(BW358^2)*$AM358*$C358)</f>
        <v/>
      </c>
      <c r="CE358" s="32" t="str">
        <f>IF($B358="","",$AK358*$C358*$E358*Air!$D$14*Air!$I$10)</f>
        <v/>
      </c>
      <c r="CF358" s="32" t="str">
        <f t="shared" si="566"/>
        <v/>
      </c>
      <c r="CG358" s="32" t="str">
        <f t="shared" si="509"/>
        <v/>
      </c>
      <c r="CH358" s="32" t="str">
        <f t="shared" si="567"/>
        <v/>
      </c>
      <c r="CI358" s="254" t="str">
        <f t="shared" si="510"/>
        <v/>
      </c>
      <c r="CJ358" s="243"/>
      <c r="CK358" s="243"/>
      <c r="CL358" s="32" t="str">
        <f t="shared" si="511"/>
        <v/>
      </c>
      <c r="CM358" s="243" t="str">
        <f t="shared" si="512"/>
        <v/>
      </c>
      <c r="CN358" s="243" t="str">
        <f>IF($B358="","",IF(CI358="out",-(CM358*$I358*(2*ABS(CL358)/Air!$D$14)^0.5),(CM358*$I358*(2*ABS(CL358)/Air!$C$14)^0.5)))</f>
        <v/>
      </c>
      <c r="CO358" s="32" t="str">
        <f t="shared" si="513"/>
        <v/>
      </c>
      <c r="CP358" s="217" t="str">
        <f t="shared" si="568"/>
        <v/>
      </c>
      <c r="CQ358" s="31" t="str">
        <f t="shared" si="514"/>
        <v/>
      </c>
      <c r="CR358" s="251" t="str">
        <f>IF($B358="","",$AO358*ABS(CQ358)/Air!$M$8)</f>
        <v/>
      </c>
      <c r="CS358" s="31" t="str">
        <f t="shared" si="515"/>
        <v/>
      </c>
      <c r="CT358" s="251" t="str">
        <f>IF($B358="","",$AO358*ABS($AF358-CQ358)/Air!$M$8)</f>
        <v/>
      </c>
      <c r="CU358" s="31" t="str">
        <f t="shared" si="516"/>
        <v/>
      </c>
      <c r="CV358" s="31" t="str">
        <f t="shared" si="517"/>
        <v/>
      </c>
      <c r="CW358" s="32" t="str">
        <f>IF($B358="","",(($AF358-CQ358)/ABS($AF358-CQ358))*Air!$D$14*CV358/2*(($AF358-CQ358)^2)*$AI358*$C358)</f>
        <v/>
      </c>
      <c r="CX358" s="32" t="str">
        <f>IF($B358="","",(-CQ358/ABS(CQ358))*Air!$D$14*CS358/8*(CQ358^2)*$AM358*$C358)</f>
        <v/>
      </c>
      <c r="CY358" s="32" t="str">
        <f>IF($B358="","",$AK358*$C358*$E358*Air!$D$14*Air!$I$10)</f>
        <v/>
      </c>
      <c r="CZ358" s="32" t="str">
        <f t="shared" si="569"/>
        <v/>
      </c>
      <c r="DA358" s="32" t="str">
        <f t="shared" si="518"/>
        <v/>
      </c>
      <c r="DB358" s="32" t="str">
        <f t="shared" si="570"/>
        <v/>
      </c>
      <c r="DC358" s="254" t="str">
        <f t="shared" si="519"/>
        <v/>
      </c>
      <c r="DD358" s="243"/>
      <c r="DE358" s="243"/>
      <c r="DF358" s="32" t="str">
        <f t="shared" si="520"/>
        <v/>
      </c>
      <c r="DG358" s="243" t="str">
        <f t="shared" si="521"/>
        <v/>
      </c>
      <c r="DH358" s="243" t="str">
        <f>IF($B358="","",IF(DC358="out",-(DG358*$I358*(2*ABS(DF358)/Air!$D$14)^0.5),(DG358*$I358*(2*ABS(DF358)/Air!$C$14)^0.5)))</f>
        <v/>
      </c>
      <c r="DI358" s="32" t="str">
        <f t="shared" si="522"/>
        <v/>
      </c>
      <c r="DJ358" s="217" t="str">
        <f t="shared" si="571"/>
        <v/>
      </c>
      <c r="DK358" s="31" t="str">
        <f t="shared" si="523"/>
        <v/>
      </c>
      <c r="DL358" s="251" t="str">
        <f>IF($B358="","",$AO358*ABS(DK358)/Air!$M$8)</f>
        <v/>
      </c>
      <c r="DM358" s="31" t="str">
        <f t="shared" si="524"/>
        <v/>
      </c>
      <c r="DN358" s="251" t="str">
        <f>IF($B358="","",$AO358*ABS($AF358-DK358)/Air!$M$8)</f>
        <v/>
      </c>
      <c r="DO358" s="31" t="str">
        <f t="shared" si="525"/>
        <v/>
      </c>
      <c r="DP358" s="31" t="str">
        <f t="shared" si="526"/>
        <v/>
      </c>
      <c r="DQ358" s="32" t="str">
        <f>IF($B358="","",(($AF358-DK358)/ABS($AF358-DK358))*Air!$D$14*DP358/2*(($AF358-DK358)^2)*$AI358*$C358)</f>
        <v/>
      </c>
      <c r="DR358" s="32" t="str">
        <f>IF($B358="","",(-DK358/ABS(DK358))*Air!$D$14*DM358/8*(DK358^2)*$AM358*$C358)</f>
        <v/>
      </c>
      <c r="DS358" s="32" t="str">
        <f>IF($B358="","",$AK358*$C358*$E358*Air!$D$14*Air!$I$10)</f>
        <v/>
      </c>
      <c r="DT358" s="32" t="str">
        <f t="shared" si="572"/>
        <v/>
      </c>
      <c r="DU358" s="32" t="str">
        <f t="shared" si="527"/>
        <v/>
      </c>
      <c r="DV358" s="32" t="str">
        <f t="shared" si="573"/>
        <v/>
      </c>
      <c r="DW358" s="254" t="str">
        <f t="shared" si="528"/>
        <v/>
      </c>
      <c r="DX358" s="243"/>
      <c r="DY358" s="243"/>
      <c r="DZ358" s="32" t="str">
        <f t="shared" si="529"/>
        <v/>
      </c>
      <c r="EA358" s="243" t="str">
        <f t="shared" si="530"/>
        <v/>
      </c>
      <c r="EB358" s="243" t="str">
        <f>IF($B358="","",IF(DW358="out",-(EA358*$I358*(2*ABS(DZ358)/Air!$D$14)^0.5),(EA358*$I358*(2*ABS(DZ358)/Air!$C$14)^0.5)))</f>
        <v/>
      </c>
      <c r="EC358" s="32" t="str">
        <f t="shared" si="531"/>
        <v/>
      </c>
      <c r="ED358" s="217" t="str">
        <f t="shared" si="574"/>
        <v/>
      </c>
      <c r="EE358" s="31" t="str">
        <f t="shared" si="532"/>
        <v/>
      </c>
      <c r="EF358" s="251" t="str">
        <f>IF($B358="","",$AO358*ABS(EE358)/Air!$M$8)</f>
        <v/>
      </c>
      <c r="EG358" s="31" t="str">
        <f t="shared" si="533"/>
        <v/>
      </c>
      <c r="EH358" s="251" t="str">
        <f>IF($B358="","",$AO358*ABS($AF358-EE358)/Air!$M$8)</f>
        <v/>
      </c>
      <c r="EI358" s="31" t="str">
        <f t="shared" si="534"/>
        <v/>
      </c>
      <c r="EJ358" s="31" t="str">
        <f t="shared" si="535"/>
        <v/>
      </c>
      <c r="EK358" s="32" t="str">
        <f>IF($B358="","",(($AF358-EE358)/ABS($AF358-EE358))*Air!$D$14*EJ358/2*(($AF358-EE358)^2)*$AI358*$C358)</f>
        <v/>
      </c>
      <c r="EL358" s="32" t="str">
        <f>IF($B358="","",(-EE358/ABS(EE358))*Air!$D$14*EG358/8*(EE358^2)*$AM358*$C358)</f>
        <v/>
      </c>
      <c r="EM358" s="32" t="str">
        <f>IF($B358="","",$AK358*$C358*$E358*Air!$D$14*Air!$I$10)</f>
        <v/>
      </c>
      <c r="EN358" s="32" t="str">
        <f t="shared" si="575"/>
        <v/>
      </c>
      <c r="EO358" s="32" t="str">
        <f t="shared" si="536"/>
        <v/>
      </c>
      <c r="EP358" s="32" t="str">
        <f t="shared" si="576"/>
        <v/>
      </c>
      <c r="EQ358" s="254" t="str">
        <f t="shared" si="537"/>
        <v/>
      </c>
      <c r="ER358" s="243"/>
      <c r="ES358" s="243"/>
      <c r="ET358" s="32" t="str">
        <f t="shared" si="538"/>
        <v/>
      </c>
      <c r="EU358" s="243" t="str">
        <f t="shared" si="539"/>
        <v/>
      </c>
      <c r="EV358" s="243" t="str">
        <f>IF($B358="","",IF(EQ358="out",-(EU358*$I358*(2*ABS(ET358)/Air!$D$14)^0.5),(EU358*$I358*(2*ABS(ET358)/Air!$C$14)^0.5)))</f>
        <v/>
      </c>
      <c r="EW358" s="32" t="str">
        <f t="shared" si="540"/>
        <v/>
      </c>
      <c r="EX358" s="259" t="str">
        <f t="shared" si="577"/>
        <v/>
      </c>
    </row>
    <row r="359" spans="1:154" customFormat="1" x14ac:dyDescent="0.2">
      <c r="A359" s="61"/>
      <c r="B359" s="247"/>
      <c r="C359" s="247"/>
      <c r="D359" s="247"/>
      <c r="E359" s="247"/>
      <c r="F359" s="247"/>
      <c r="G359" s="239"/>
      <c r="H359" s="239"/>
      <c r="I359" s="239"/>
      <c r="J359" s="239"/>
      <c r="K359" s="239"/>
      <c r="L359" s="62"/>
      <c r="M359" s="247"/>
      <c r="N359" s="247"/>
      <c r="O359" s="63"/>
      <c r="P359" s="92" t="str">
        <f t="shared" si="541"/>
        <v/>
      </c>
      <c r="Q359" s="93" t="str">
        <f t="shared" si="494"/>
        <v/>
      </c>
      <c r="R359" s="99" t="str">
        <f t="shared" si="542"/>
        <v/>
      </c>
      <c r="S359" s="100" t="str">
        <f t="shared" si="543"/>
        <v/>
      </c>
      <c r="T359" s="95" t="str">
        <f t="shared" si="544"/>
        <v/>
      </c>
      <c r="U359" s="231"/>
      <c r="V359" s="124" t="str">
        <f t="shared" si="545"/>
        <v/>
      </c>
      <c r="W359" s="125" t="str">
        <f t="shared" si="489"/>
        <v/>
      </c>
      <c r="X359" s="126" t="str">
        <f t="shared" si="546"/>
        <v/>
      </c>
      <c r="Y359" s="126" t="str">
        <f>IF($B359="","",VLOOKUP(X359,Depth!$A$4:$B$1004,2,1))</f>
        <v/>
      </c>
      <c r="Z359" s="127" t="str">
        <f t="shared" si="490"/>
        <v/>
      </c>
      <c r="AA359" s="128" t="str">
        <f t="shared" si="491"/>
        <v/>
      </c>
      <c r="AB359" s="129" t="str">
        <f t="shared" si="547"/>
        <v/>
      </c>
      <c r="AC359" s="129" t="str">
        <f t="shared" si="492"/>
        <v/>
      </c>
      <c r="AD359" s="31" t="str">
        <f t="shared" si="548"/>
        <v/>
      </c>
      <c r="AE359" s="128" t="str">
        <f t="shared" si="549"/>
        <v/>
      </c>
      <c r="AF359" s="130" t="str">
        <f t="shared" si="550"/>
        <v/>
      </c>
      <c r="AG359" s="122" t="str">
        <f t="shared" si="551"/>
        <v/>
      </c>
      <c r="AH359" s="131" t="str">
        <f t="shared" si="493"/>
        <v/>
      </c>
      <c r="AI359" s="132" t="str">
        <f t="shared" si="552"/>
        <v/>
      </c>
      <c r="AJ359" s="128"/>
      <c r="AK359" s="159" t="str">
        <f t="shared" si="553"/>
        <v/>
      </c>
      <c r="AL359" s="128" t="str">
        <f t="shared" si="554"/>
        <v/>
      </c>
      <c r="AM359" s="128" t="str">
        <f t="shared" si="555"/>
        <v/>
      </c>
      <c r="AN359" s="128" t="str">
        <f t="shared" si="556"/>
        <v/>
      </c>
      <c r="AO359" s="128" t="str">
        <f t="shared" si="495"/>
        <v/>
      </c>
      <c r="AP359" s="160" t="str">
        <f t="shared" si="557"/>
        <v/>
      </c>
      <c r="AQ359" s="31"/>
      <c r="AR359" s="174" t="str">
        <f>IF($B359="","",Air!$C$17*((J359-K359)/10)^Air!$C$28)</f>
        <v/>
      </c>
      <c r="AS359" s="36" t="str">
        <f>IF($B359="","",IF(E$8=B359,E$7,Air!$C$14/2*AR359^2))</f>
        <v/>
      </c>
      <c r="AT359" s="32" t="str">
        <f t="shared" si="558"/>
        <v/>
      </c>
      <c r="AU359" s="32" t="str">
        <f t="shared" si="559"/>
        <v/>
      </c>
      <c r="AV359" s="32" t="str">
        <f>IF($B359="","",Air!$I$11-AU359*Air!$C$14*Air!$I$10-AS359)</f>
        <v/>
      </c>
      <c r="AW359" s="175" t="str">
        <f t="shared" si="560"/>
        <v/>
      </c>
      <c r="AX359" s="175" t="str">
        <f>IF($B359="","",AW359*Air!$C$14*Air!$I$10)</f>
        <v/>
      </c>
      <c r="AY359" s="176" t="str">
        <f>IF($B359="","",AW359*Air!$D$14*Air!$I$10)</f>
        <v/>
      </c>
      <c r="AZ359" s="62"/>
      <c r="BA359" s="250" t="str">
        <f t="shared" si="496"/>
        <v/>
      </c>
      <c r="BB359" s="128" t="str">
        <f t="shared" si="561"/>
        <v/>
      </c>
      <c r="BC359" s="31" t="str">
        <f t="shared" si="562"/>
        <v/>
      </c>
      <c r="BD359" s="251" t="str">
        <f>IF($B359="","",$AO359*ABS(BC359)/Air!$M$8)</f>
        <v/>
      </c>
      <c r="BE359" s="31" t="str">
        <f t="shared" si="497"/>
        <v/>
      </c>
      <c r="BF359" s="251" t="str">
        <f>IF($B359="","",$AO359*ABS($AF359-BC359)/Air!$M$8)</f>
        <v/>
      </c>
      <c r="BG359" s="31" t="str">
        <f t="shared" si="498"/>
        <v/>
      </c>
      <c r="BH359" s="252" t="str">
        <f t="shared" si="499"/>
        <v/>
      </c>
      <c r="BI359" s="32" t="str">
        <f>IF($B359="","",(($AF359-BC359)/ABS($AF359-BC359))*Air!$D$14*BH359/2*(($AF359-BC359)^2)*$AI359*$C359)</f>
        <v/>
      </c>
      <c r="BJ359" s="32" t="str">
        <f>IF($B359="","",(-BC359/ABS(BC359))*Air!$D$14*BE359/8*(BC359^2)*$AM359*$C359)</f>
        <v/>
      </c>
      <c r="BK359" s="32" t="str">
        <f>IF($B359="","",$AK359*$C359*$E359*Air!$D$14*Air!$I$10)</f>
        <v/>
      </c>
      <c r="BL359" s="32" t="str">
        <f t="shared" si="563"/>
        <v/>
      </c>
      <c r="BM359" s="32" t="str">
        <f t="shared" si="500"/>
        <v/>
      </c>
      <c r="BN359" s="32" t="str">
        <f t="shared" si="564"/>
        <v/>
      </c>
      <c r="BO359" s="254" t="str">
        <f t="shared" si="501"/>
        <v/>
      </c>
      <c r="BP359" s="243"/>
      <c r="BQ359" s="243"/>
      <c r="BR359" s="32" t="str">
        <f t="shared" si="502"/>
        <v/>
      </c>
      <c r="BS359" s="243" t="str">
        <f t="shared" si="503"/>
        <v/>
      </c>
      <c r="BT359" s="243" t="str">
        <f>IF($B359="","",IF(BO359="out",-(BS359*$I359*(2*ABS(BR359)/Air!$D$14)^0.5),(BS359*$I359*(2*ABS(BR359)/Air!$C$14)^0.5)))</f>
        <v/>
      </c>
      <c r="BU359" s="32" t="str">
        <f t="shared" si="504"/>
        <v/>
      </c>
      <c r="BV359" s="217" t="str">
        <f t="shared" si="565"/>
        <v/>
      </c>
      <c r="BW359" s="31" t="str">
        <f t="shared" si="505"/>
        <v/>
      </c>
      <c r="BX359" s="251" t="str">
        <f>IF($B359="","",$AO359*ABS(BW359)/Air!$M$8)</f>
        <v/>
      </c>
      <c r="BY359" s="31" t="str">
        <f t="shared" si="506"/>
        <v/>
      </c>
      <c r="BZ359" s="251" t="str">
        <f>IF($B359="","",$AO359*ABS($AF359-BW359)/Air!$M$8)</f>
        <v/>
      </c>
      <c r="CA359" s="31" t="str">
        <f t="shared" si="507"/>
        <v/>
      </c>
      <c r="CB359" s="31" t="str">
        <f t="shared" si="508"/>
        <v/>
      </c>
      <c r="CC359" s="32" t="str">
        <f>IF($B359="","",(($AF359-BW359)/ABS($AF359-BW359))*Air!$D$14*CB359/2*(($AF359-BW359)^2)*$AI359*$C359)</f>
        <v/>
      </c>
      <c r="CD359" s="32" t="str">
        <f>IF($B359="","",(-BW359/ABS(BW359))*Air!$D$14*BY359/8*(BW359^2)*$AM359*$C359)</f>
        <v/>
      </c>
      <c r="CE359" s="32" t="str">
        <f>IF($B359="","",$AK359*$C359*$E359*Air!$D$14*Air!$I$10)</f>
        <v/>
      </c>
      <c r="CF359" s="32" t="str">
        <f t="shared" si="566"/>
        <v/>
      </c>
      <c r="CG359" s="32" t="str">
        <f t="shared" si="509"/>
        <v/>
      </c>
      <c r="CH359" s="32" t="str">
        <f t="shared" si="567"/>
        <v/>
      </c>
      <c r="CI359" s="254" t="str">
        <f t="shared" si="510"/>
        <v/>
      </c>
      <c r="CJ359" s="243"/>
      <c r="CK359" s="243"/>
      <c r="CL359" s="32" t="str">
        <f t="shared" si="511"/>
        <v/>
      </c>
      <c r="CM359" s="243" t="str">
        <f t="shared" si="512"/>
        <v/>
      </c>
      <c r="CN359" s="243" t="str">
        <f>IF($B359="","",IF(CI359="out",-(CM359*$I359*(2*ABS(CL359)/Air!$D$14)^0.5),(CM359*$I359*(2*ABS(CL359)/Air!$C$14)^0.5)))</f>
        <v/>
      </c>
      <c r="CO359" s="32" t="str">
        <f t="shared" si="513"/>
        <v/>
      </c>
      <c r="CP359" s="217" t="str">
        <f t="shared" si="568"/>
        <v/>
      </c>
      <c r="CQ359" s="31" t="str">
        <f t="shared" si="514"/>
        <v/>
      </c>
      <c r="CR359" s="251" t="str">
        <f>IF($B359="","",$AO359*ABS(CQ359)/Air!$M$8)</f>
        <v/>
      </c>
      <c r="CS359" s="31" t="str">
        <f t="shared" si="515"/>
        <v/>
      </c>
      <c r="CT359" s="251" t="str">
        <f>IF($B359="","",$AO359*ABS($AF359-CQ359)/Air!$M$8)</f>
        <v/>
      </c>
      <c r="CU359" s="31" t="str">
        <f t="shared" si="516"/>
        <v/>
      </c>
      <c r="CV359" s="31" t="str">
        <f t="shared" si="517"/>
        <v/>
      </c>
      <c r="CW359" s="32" t="str">
        <f>IF($B359="","",(($AF359-CQ359)/ABS($AF359-CQ359))*Air!$D$14*CV359/2*(($AF359-CQ359)^2)*$AI359*$C359)</f>
        <v/>
      </c>
      <c r="CX359" s="32" t="str">
        <f>IF($B359="","",(-CQ359/ABS(CQ359))*Air!$D$14*CS359/8*(CQ359^2)*$AM359*$C359)</f>
        <v/>
      </c>
      <c r="CY359" s="32" t="str">
        <f>IF($B359="","",$AK359*$C359*$E359*Air!$D$14*Air!$I$10)</f>
        <v/>
      </c>
      <c r="CZ359" s="32" t="str">
        <f t="shared" si="569"/>
        <v/>
      </c>
      <c r="DA359" s="32" t="str">
        <f t="shared" si="518"/>
        <v/>
      </c>
      <c r="DB359" s="32" t="str">
        <f t="shared" si="570"/>
        <v/>
      </c>
      <c r="DC359" s="254" t="str">
        <f t="shared" si="519"/>
        <v/>
      </c>
      <c r="DD359" s="243"/>
      <c r="DE359" s="243"/>
      <c r="DF359" s="32" t="str">
        <f t="shared" si="520"/>
        <v/>
      </c>
      <c r="DG359" s="243" t="str">
        <f t="shared" si="521"/>
        <v/>
      </c>
      <c r="DH359" s="243" t="str">
        <f>IF($B359="","",IF(DC359="out",-(DG359*$I359*(2*ABS(DF359)/Air!$D$14)^0.5),(DG359*$I359*(2*ABS(DF359)/Air!$C$14)^0.5)))</f>
        <v/>
      </c>
      <c r="DI359" s="32" t="str">
        <f t="shared" si="522"/>
        <v/>
      </c>
      <c r="DJ359" s="217" t="str">
        <f t="shared" si="571"/>
        <v/>
      </c>
      <c r="DK359" s="31" t="str">
        <f t="shared" si="523"/>
        <v/>
      </c>
      <c r="DL359" s="251" t="str">
        <f>IF($B359="","",$AO359*ABS(DK359)/Air!$M$8)</f>
        <v/>
      </c>
      <c r="DM359" s="31" t="str">
        <f t="shared" si="524"/>
        <v/>
      </c>
      <c r="DN359" s="251" t="str">
        <f>IF($B359="","",$AO359*ABS($AF359-DK359)/Air!$M$8)</f>
        <v/>
      </c>
      <c r="DO359" s="31" t="str">
        <f t="shared" si="525"/>
        <v/>
      </c>
      <c r="DP359" s="31" t="str">
        <f t="shared" si="526"/>
        <v/>
      </c>
      <c r="DQ359" s="32" t="str">
        <f>IF($B359="","",(($AF359-DK359)/ABS($AF359-DK359))*Air!$D$14*DP359/2*(($AF359-DK359)^2)*$AI359*$C359)</f>
        <v/>
      </c>
      <c r="DR359" s="32" t="str">
        <f>IF($B359="","",(-DK359/ABS(DK359))*Air!$D$14*DM359/8*(DK359^2)*$AM359*$C359)</f>
        <v/>
      </c>
      <c r="DS359" s="32" t="str">
        <f>IF($B359="","",$AK359*$C359*$E359*Air!$D$14*Air!$I$10)</f>
        <v/>
      </c>
      <c r="DT359" s="32" t="str">
        <f t="shared" si="572"/>
        <v/>
      </c>
      <c r="DU359" s="32" t="str">
        <f t="shared" si="527"/>
        <v/>
      </c>
      <c r="DV359" s="32" t="str">
        <f t="shared" si="573"/>
        <v/>
      </c>
      <c r="DW359" s="254" t="str">
        <f t="shared" si="528"/>
        <v/>
      </c>
      <c r="DX359" s="243"/>
      <c r="DY359" s="243"/>
      <c r="DZ359" s="32" t="str">
        <f t="shared" si="529"/>
        <v/>
      </c>
      <c r="EA359" s="243" t="str">
        <f t="shared" si="530"/>
        <v/>
      </c>
      <c r="EB359" s="243" t="str">
        <f>IF($B359="","",IF(DW359="out",-(EA359*$I359*(2*ABS(DZ359)/Air!$D$14)^0.5),(EA359*$I359*(2*ABS(DZ359)/Air!$C$14)^0.5)))</f>
        <v/>
      </c>
      <c r="EC359" s="32" t="str">
        <f t="shared" si="531"/>
        <v/>
      </c>
      <c r="ED359" s="217" t="str">
        <f t="shared" si="574"/>
        <v/>
      </c>
      <c r="EE359" s="31" t="str">
        <f t="shared" si="532"/>
        <v/>
      </c>
      <c r="EF359" s="251" t="str">
        <f>IF($B359="","",$AO359*ABS(EE359)/Air!$M$8)</f>
        <v/>
      </c>
      <c r="EG359" s="31" t="str">
        <f t="shared" si="533"/>
        <v/>
      </c>
      <c r="EH359" s="251" t="str">
        <f>IF($B359="","",$AO359*ABS($AF359-EE359)/Air!$M$8)</f>
        <v/>
      </c>
      <c r="EI359" s="31" t="str">
        <f t="shared" si="534"/>
        <v/>
      </c>
      <c r="EJ359" s="31" t="str">
        <f t="shared" si="535"/>
        <v/>
      </c>
      <c r="EK359" s="32" t="str">
        <f>IF($B359="","",(($AF359-EE359)/ABS($AF359-EE359))*Air!$D$14*EJ359/2*(($AF359-EE359)^2)*$AI359*$C359)</f>
        <v/>
      </c>
      <c r="EL359" s="32" t="str">
        <f>IF($B359="","",(-EE359/ABS(EE359))*Air!$D$14*EG359/8*(EE359^2)*$AM359*$C359)</f>
        <v/>
      </c>
      <c r="EM359" s="32" t="str">
        <f>IF($B359="","",$AK359*$C359*$E359*Air!$D$14*Air!$I$10)</f>
        <v/>
      </c>
      <c r="EN359" s="32" t="str">
        <f t="shared" si="575"/>
        <v/>
      </c>
      <c r="EO359" s="32" t="str">
        <f t="shared" si="536"/>
        <v/>
      </c>
      <c r="EP359" s="32" t="str">
        <f t="shared" si="576"/>
        <v/>
      </c>
      <c r="EQ359" s="254" t="str">
        <f t="shared" si="537"/>
        <v/>
      </c>
      <c r="ER359" s="243"/>
      <c r="ES359" s="243"/>
      <c r="ET359" s="32" t="str">
        <f t="shared" si="538"/>
        <v/>
      </c>
      <c r="EU359" s="243" t="str">
        <f t="shared" si="539"/>
        <v/>
      </c>
      <c r="EV359" s="243" t="str">
        <f>IF($B359="","",IF(EQ359="out",-(EU359*$I359*(2*ABS(ET359)/Air!$D$14)^0.5),(EU359*$I359*(2*ABS(ET359)/Air!$C$14)^0.5)))</f>
        <v/>
      </c>
      <c r="EW359" s="32" t="str">
        <f t="shared" si="540"/>
        <v/>
      </c>
      <c r="EX359" s="259" t="str">
        <f t="shared" si="577"/>
        <v/>
      </c>
    </row>
    <row r="360" spans="1:154" customFormat="1" x14ac:dyDescent="0.2">
      <c r="A360" s="61"/>
      <c r="B360" s="247"/>
      <c r="C360" s="247"/>
      <c r="D360" s="247"/>
      <c r="E360" s="247"/>
      <c r="F360" s="247"/>
      <c r="G360" s="239"/>
      <c r="H360" s="239"/>
      <c r="I360" s="239"/>
      <c r="J360" s="239"/>
      <c r="K360" s="239"/>
      <c r="L360" s="62"/>
      <c r="M360" s="247"/>
      <c r="N360" s="247"/>
      <c r="O360" s="63"/>
      <c r="P360" s="92" t="str">
        <f t="shared" si="541"/>
        <v/>
      </c>
      <c r="Q360" s="93" t="str">
        <f t="shared" si="494"/>
        <v/>
      </c>
      <c r="R360" s="99" t="str">
        <f t="shared" si="542"/>
        <v/>
      </c>
      <c r="S360" s="100" t="str">
        <f t="shared" si="543"/>
        <v/>
      </c>
      <c r="T360" s="95" t="str">
        <f t="shared" si="544"/>
        <v/>
      </c>
      <c r="U360" s="231"/>
      <c r="V360" s="124" t="str">
        <f t="shared" si="545"/>
        <v/>
      </c>
      <c r="W360" s="125" t="str">
        <f t="shared" si="489"/>
        <v/>
      </c>
      <c r="X360" s="126" t="str">
        <f t="shared" si="546"/>
        <v/>
      </c>
      <c r="Y360" s="126" t="str">
        <f>IF($B360="","",VLOOKUP(X360,Depth!$A$4:$B$1004,2,1))</f>
        <v/>
      </c>
      <c r="Z360" s="127" t="str">
        <f t="shared" si="490"/>
        <v/>
      </c>
      <c r="AA360" s="128" t="str">
        <f t="shared" si="491"/>
        <v/>
      </c>
      <c r="AB360" s="129" t="str">
        <f t="shared" si="547"/>
        <v/>
      </c>
      <c r="AC360" s="129" t="str">
        <f t="shared" si="492"/>
        <v/>
      </c>
      <c r="AD360" s="31" t="str">
        <f t="shared" si="548"/>
        <v/>
      </c>
      <c r="AE360" s="128" t="str">
        <f t="shared" si="549"/>
        <v/>
      </c>
      <c r="AF360" s="130" t="str">
        <f t="shared" si="550"/>
        <v/>
      </c>
      <c r="AG360" s="122" t="str">
        <f t="shared" si="551"/>
        <v/>
      </c>
      <c r="AH360" s="131" t="str">
        <f t="shared" si="493"/>
        <v/>
      </c>
      <c r="AI360" s="132" t="str">
        <f t="shared" si="552"/>
        <v/>
      </c>
      <c r="AJ360" s="128"/>
      <c r="AK360" s="159" t="str">
        <f t="shared" si="553"/>
        <v/>
      </c>
      <c r="AL360" s="128" t="str">
        <f t="shared" si="554"/>
        <v/>
      </c>
      <c r="AM360" s="128" t="str">
        <f t="shared" si="555"/>
        <v/>
      </c>
      <c r="AN360" s="128" t="str">
        <f t="shared" si="556"/>
        <v/>
      </c>
      <c r="AO360" s="128" t="str">
        <f t="shared" si="495"/>
        <v/>
      </c>
      <c r="AP360" s="160" t="str">
        <f t="shared" si="557"/>
        <v/>
      </c>
      <c r="AQ360" s="31"/>
      <c r="AR360" s="174" t="str">
        <f>IF($B360="","",Air!$C$17*((J360-K360)/10)^Air!$C$28)</f>
        <v/>
      </c>
      <c r="AS360" s="36" t="str">
        <f>IF($B360="","",IF(E$8=B360,E$7,Air!$C$14/2*AR360^2))</f>
        <v/>
      </c>
      <c r="AT360" s="32" t="str">
        <f t="shared" si="558"/>
        <v/>
      </c>
      <c r="AU360" s="32" t="str">
        <f t="shared" si="559"/>
        <v/>
      </c>
      <c r="AV360" s="32" t="str">
        <f>IF($B360="","",Air!$I$11-AU360*Air!$C$14*Air!$I$10-AS360)</f>
        <v/>
      </c>
      <c r="AW360" s="175" t="str">
        <f t="shared" si="560"/>
        <v/>
      </c>
      <c r="AX360" s="175" t="str">
        <f>IF($B360="","",AW360*Air!$C$14*Air!$I$10)</f>
        <v/>
      </c>
      <c r="AY360" s="176" t="str">
        <f>IF($B360="","",AW360*Air!$D$14*Air!$I$10)</f>
        <v/>
      </c>
      <c r="AZ360" s="62"/>
      <c r="BA360" s="250" t="str">
        <f t="shared" si="496"/>
        <v/>
      </c>
      <c r="BB360" s="128" t="str">
        <f t="shared" si="561"/>
        <v/>
      </c>
      <c r="BC360" s="31" t="str">
        <f t="shared" si="562"/>
        <v/>
      </c>
      <c r="BD360" s="251" t="str">
        <f>IF($B360="","",$AO360*ABS(BC360)/Air!$M$8)</f>
        <v/>
      </c>
      <c r="BE360" s="31" t="str">
        <f t="shared" si="497"/>
        <v/>
      </c>
      <c r="BF360" s="251" t="str">
        <f>IF($B360="","",$AO360*ABS($AF360-BC360)/Air!$M$8)</f>
        <v/>
      </c>
      <c r="BG360" s="31" t="str">
        <f t="shared" si="498"/>
        <v/>
      </c>
      <c r="BH360" s="252" t="str">
        <f t="shared" si="499"/>
        <v/>
      </c>
      <c r="BI360" s="32" t="str">
        <f>IF($B360="","",(($AF360-BC360)/ABS($AF360-BC360))*Air!$D$14*BH360/2*(($AF360-BC360)^2)*$AI360*$C360)</f>
        <v/>
      </c>
      <c r="BJ360" s="32" t="str">
        <f>IF($B360="","",(-BC360/ABS(BC360))*Air!$D$14*BE360/8*(BC360^2)*$AM360*$C360)</f>
        <v/>
      </c>
      <c r="BK360" s="32" t="str">
        <f>IF($B360="","",$AK360*$C360*$E360*Air!$D$14*Air!$I$10)</f>
        <v/>
      </c>
      <c r="BL360" s="32" t="str">
        <f t="shared" si="563"/>
        <v/>
      </c>
      <c r="BM360" s="32" t="str">
        <f t="shared" si="500"/>
        <v/>
      </c>
      <c r="BN360" s="32" t="str">
        <f t="shared" si="564"/>
        <v/>
      </c>
      <c r="BO360" s="254" t="str">
        <f t="shared" si="501"/>
        <v/>
      </c>
      <c r="BP360" s="243"/>
      <c r="BQ360" s="243"/>
      <c r="BR360" s="32" t="str">
        <f t="shared" si="502"/>
        <v/>
      </c>
      <c r="BS360" s="243" t="str">
        <f t="shared" si="503"/>
        <v/>
      </c>
      <c r="BT360" s="243" t="str">
        <f>IF($B360="","",IF(BO360="out",-(BS360*$I360*(2*ABS(BR360)/Air!$D$14)^0.5),(BS360*$I360*(2*ABS(BR360)/Air!$C$14)^0.5)))</f>
        <v/>
      </c>
      <c r="BU360" s="32" t="str">
        <f t="shared" si="504"/>
        <v/>
      </c>
      <c r="BV360" s="217" t="str">
        <f t="shared" si="565"/>
        <v/>
      </c>
      <c r="BW360" s="31" t="str">
        <f t="shared" si="505"/>
        <v/>
      </c>
      <c r="BX360" s="251" t="str">
        <f>IF($B360="","",$AO360*ABS(BW360)/Air!$M$8)</f>
        <v/>
      </c>
      <c r="BY360" s="31" t="str">
        <f t="shared" si="506"/>
        <v/>
      </c>
      <c r="BZ360" s="251" t="str">
        <f>IF($B360="","",$AO360*ABS($AF360-BW360)/Air!$M$8)</f>
        <v/>
      </c>
      <c r="CA360" s="31" t="str">
        <f t="shared" si="507"/>
        <v/>
      </c>
      <c r="CB360" s="31" t="str">
        <f t="shared" si="508"/>
        <v/>
      </c>
      <c r="CC360" s="32" t="str">
        <f>IF($B360="","",(($AF360-BW360)/ABS($AF360-BW360))*Air!$D$14*CB360/2*(($AF360-BW360)^2)*$AI360*$C360)</f>
        <v/>
      </c>
      <c r="CD360" s="32" t="str">
        <f>IF($B360="","",(-BW360/ABS(BW360))*Air!$D$14*BY360/8*(BW360^2)*$AM360*$C360)</f>
        <v/>
      </c>
      <c r="CE360" s="32" t="str">
        <f>IF($B360="","",$AK360*$C360*$E360*Air!$D$14*Air!$I$10)</f>
        <v/>
      </c>
      <c r="CF360" s="32" t="str">
        <f t="shared" si="566"/>
        <v/>
      </c>
      <c r="CG360" s="32" t="str">
        <f t="shared" si="509"/>
        <v/>
      </c>
      <c r="CH360" s="32" t="str">
        <f t="shared" si="567"/>
        <v/>
      </c>
      <c r="CI360" s="254" t="str">
        <f t="shared" si="510"/>
        <v/>
      </c>
      <c r="CJ360" s="243"/>
      <c r="CK360" s="243"/>
      <c r="CL360" s="32" t="str">
        <f t="shared" si="511"/>
        <v/>
      </c>
      <c r="CM360" s="243" t="str">
        <f t="shared" si="512"/>
        <v/>
      </c>
      <c r="CN360" s="243" t="str">
        <f>IF($B360="","",IF(CI360="out",-(CM360*$I360*(2*ABS(CL360)/Air!$D$14)^0.5),(CM360*$I360*(2*ABS(CL360)/Air!$C$14)^0.5)))</f>
        <v/>
      </c>
      <c r="CO360" s="32" t="str">
        <f t="shared" si="513"/>
        <v/>
      </c>
      <c r="CP360" s="217" t="str">
        <f t="shared" si="568"/>
        <v/>
      </c>
      <c r="CQ360" s="31" t="str">
        <f t="shared" si="514"/>
        <v/>
      </c>
      <c r="CR360" s="251" t="str">
        <f>IF($B360="","",$AO360*ABS(CQ360)/Air!$M$8)</f>
        <v/>
      </c>
      <c r="CS360" s="31" t="str">
        <f t="shared" si="515"/>
        <v/>
      </c>
      <c r="CT360" s="251" t="str">
        <f>IF($B360="","",$AO360*ABS($AF360-CQ360)/Air!$M$8)</f>
        <v/>
      </c>
      <c r="CU360" s="31" t="str">
        <f t="shared" si="516"/>
        <v/>
      </c>
      <c r="CV360" s="31" t="str">
        <f t="shared" si="517"/>
        <v/>
      </c>
      <c r="CW360" s="32" t="str">
        <f>IF($B360="","",(($AF360-CQ360)/ABS($AF360-CQ360))*Air!$D$14*CV360/2*(($AF360-CQ360)^2)*$AI360*$C360)</f>
        <v/>
      </c>
      <c r="CX360" s="32" t="str">
        <f>IF($B360="","",(-CQ360/ABS(CQ360))*Air!$D$14*CS360/8*(CQ360^2)*$AM360*$C360)</f>
        <v/>
      </c>
      <c r="CY360" s="32" t="str">
        <f>IF($B360="","",$AK360*$C360*$E360*Air!$D$14*Air!$I$10)</f>
        <v/>
      </c>
      <c r="CZ360" s="32" t="str">
        <f t="shared" si="569"/>
        <v/>
      </c>
      <c r="DA360" s="32" t="str">
        <f t="shared" si="518"/>
        <v/>
      </c>
      <c r="DB360" s="32" t="str">
        <f t="shared" si="570"/>
        <v/>
      </c>
      <c r="DC360" s="254" t="str">
        <f t="shared" si="519"/>
        <v/>
      </c>
      <c r="DD360" s="243"/>
      <c r="DE360" s="243"/>
      <c r="DF360" s="32" t="str">
        <f t="shared" si="520"/>
        <v/>
      </c>
      <c r="DG360" s="243" t="str">
        <f t="shared" si="521"/>
        <v/>
      </c>
      <c r="DH360" s="243" t="str">
        <f>IF($B360="","",IF(DC360="out",-(DG360*$I360*(2*ABS(DF360)/Air!$D$14)^0.5),(DG360*$I360*(2*ABS(DF360)/Air!$C$14)^0.5)))</f>
        <v/>
      </c>
      <c r="DI360" s="32" t="str">
        <f t="shared" si="522"/>
        <v/>
      </c>
      <c r="DJ360" s="217" t="str">
        <f t="shared" si="571"/>
        <v/>
      </c>
      <c r="DK360" s="31" t="str">
        <f t="shared" si="523"/>
        <v/>
      </c>
      <c r="DL360" s="251" t="str">
        <f>IF($B360="","",$AO360*ABS(DK360)/Air!$M$8)</f>
        <v/>
      </c>
      <c r="DM360" s="31" t="str">
        <f t="shared" si="524"/>
        <v/>
      </c>
      <c r="DN360" s="251" t="str">
        <f>IF($B360="","",$AO360*ABS($AF360-DK360)/Air!$M$8)</f>
        <v/>
      </c>
      <c r="DO360" s="31" t="str">
        <f t="shared" si="525"/>
        <v/>
      </c>
      <c r="DP360" s="31" t="str">
        <f t="shared" si="526"/>
        <v/>
      </c>
      <c r="DQ360" s="32" t="str">
        <f>IF($B360="","",(($AF360-DK360)/ABS($AF360-DK360))*Air!$D$14*DP360/2*(($AF360-DK360)^2)*$AI360*$C360)</f>
        <v/>
      </c>
      <c r="DR360" s="32" t="str">
        <f>IF($B360="","",(-DK360/ABS(DK360))*Air!$D$14*DM360/8*(DK360^2)*$AM360*$C360)</f>
        <v/>
      </c>
      <c r="DS360" s="32" t="str">
        <f>IF($B360="","",$AK360*$C360*$E360*Air!$D$14*Air!$I$10)</f>
        <v/>
      </c>
      <c r="DT360" s="32" t="str">
        <f t="shared" si="572"/>
        <v/>
      </c>
      <c r="DU360" s="32" t="str">
        <f t="shared" si="527"/>
        <v/>
      </c>
      <c r="DV360" s="32" t="str">
        <f t="shared" si="573"/>
        <v/>
      </c>
      <c r="DW360" s="254" t="str">
        <f t="shared" si="528"/>
        <v/>
      </c>
      <c r="DX360" s="243"/>
      <c r="DY360" s="243"/>
      <c r="DZ360" s="32" t="str">
        <f t="shared" si="529"/>
        <v/>
      </c>
      <c r="EA360" s="243" t="str">
        <f t="shared" si="530"/>
        <v/>
      </c>
      <c r="EB360" s="243" t="str">
        <f>IF($B360="","",IF(DW360="out",-(EA360*$I360*(2*ABS(DZ360)/Air!$D$14)^0.5),(EA360*$I360*(2*ABS(DZ360)/Air!$C$14)^0.5)))</f>
        <v/>
      </c>
      <c r="EC360" s="32" t="str">
        <f t="shared" si="531"/>
        <v/>
      </c>
      <c r="ED360" s="217" t="str">
        <f t="shared" si="574"/>
        <v/>
      </c>
      <c r="EE360" s="31" t="str">
        <f t="shared" si="532"/>
        <v/>
      </c>
      <c r="EF360" s="251" t="str">
        <f>IF($B360="","",$AO360*ABS(EE360)/Air!$M$8)</f>
        <v/>
      </c>
      <c r="EG360" s="31" t="str">
        <f t="shared" si="533"/>
        <v/>
      </c>
      <c r="EH360" s="251" t="str">
        <f>IF($B360="","",$AO360*ABS($AF360-EE360)/Air!$M$8)</f>
        <v/>
      </c>
      <c r="EI360" s="31" t="str">
        <f t="shared" si="534"/>
        <v/>
      </c>
      <c r="EJ360" s="31" t="str">
        <f t="shared" si="535"/>
        <v/>
      </c>
      <c r="EK360" s="32" t="str">
        <f>IF($B360="","",(($AF360-EE360)/ABS($AF360-EE360))*Air!$D$14*EJ360/2*(($AF360-EE360)^2)*$AI360*$C360)</f>
        <v/>
      </c>
      <c r="EL360" s="32" t="str">
        <f>IF($B360="","",(-EE360/ABS(EE360))*Air!$D$14*EG360/8*(EE360^2)*$AM360*$C360)</f>
        <v/>
      </c>
      <c r="EM360" s="32" t="str">
        <f>IF($B360="","",$AK360*$C360*$E360*Air!$D$14*Air!$I$10)</f>
        <v/>
      </c>
      <c r="EN360" s="32" t="str">
        <f t="shared" si="575"/>
        <v/>
      </c>
      <c r="EO360" s="32" t="str">
        <f t="shared" si="536"/>
        <v/>
      </c>
      <c r="EP360" s="32" t="str">
        <f t="shared" si="576"/>
        <v/>
      </c>
      <c r="EQ360" s="254" t="str">
        <f t="shared" si="537"/>
        <v/>
      </c>
      <c r="ER360" s="243"/>
      <c r="ES360" s="243"/>
      <c r="ET360" s="32" t="str">
        <f t="shared" si="538"/>
        <v/>
      </c>
      <c r="EU360" s="243" t="str">
        <f t="shared" si="539"/>
        <v/>
      </c>
      <c r="EV360" s="243" t="str">
        <f>IF($B360="","",IF(EQ360="out",-(EU360*$I360*(2*ABS(ET360)/Air!$D$14)^0.5),(EU360*$I360*(2*ABS(ET360)/Air!$C$14)^0.5)))</f>
        <v/>
      </c>
      <c r="EW360" s="32" t="str">
        <f t="shared" si="540"/>
        <v/>
      </c>
      <c r="EX360" s="259" t="str">
        <f t="shared" si="577"/>
        <v/>
      </c>
    </row>
    <row r="361" spans="1:154" customFormat="1" x14ac:dyDescent="0.2">
      <c r="A361" s="61"/>
      <c r="B361" s="247"/>
      <c r="C361" s="247"/>
      <c r="D361" s="247"/>
      <c r="E361" s="247"/>
      <c r="F361" s="247"/>
      <c r="G361" s="239"/>
      <c r="H361" s="239"/>
      <c r="I361" s="239"/>
      <c r="J361" s="239"/>
      <c r="K361" s="239"/>
      <c r="L361" s="62"/>
      <c r="M361" s="247"/>
      <c r="N361" s="247"/>
      <c r="O361" s="63"/>
      <c r="P361" s="92" t="str">
        <f t="shared" si="541"/>
        <v/>
      </c>
      <c r="Q361" s="93" t="str">
        <f t="shared" si="494"/>
        <v/>
      </c>
      <c r="R361" s="99" t="str">
        <f t="shared" si="542"/>
        <v/>
      </c>
      <c r="S361" s="100" t="str">
        <f t="shared" si="543"/>
        <v/>
      </c>
      <c r="T361" s="95" t="str">
        <f t="shared" si="544"/>
        <v/>
      </c>
      <c r="U361" s="231"/>
      <c r="V361" s="124" t="str">
        <f t="shared" si="545"/>
        <v/>
      </c>
      <c r="W361" s="125" t="str">
        <f t="shared" si="489"/>
        <v/>
      </c>
      <c r="X361" s="126" t="str">
        <f t="shared" si="546"/>
        <v/>
      </c>
      <c r="Y361" s="126" t="str">
        <f>IF($B361="","",VLOOKUP(X361,Depth!$A$4:$B$1004,2,1))</f>
        <v/>
      </c>
      <c r="Z361" s="127" t="str">
        <f t="shared" si="490"/>
        <v/>
      </c>
      <c r="AA361" s="128" t="str">
        <f t="shared" si="491"/>
        <v/>
      </c>
      <c r="AB361" s="129" t="str">
        <f t="shared" si="547"/>
        <v/>
      </c>
      <c r="AC361" s="129" t="str">
        <f t="shared" si="492"/>
        <v/>
      </c>
      <c r="AD361" s="31" t="str">
        <f t="shared" si="548"/>
        <v/>
      </c>
      <c r="AE361" s="128" t="str">
        <f t="shared" si="549"/>
        <v/>
      </c>
      <c r="AF361" s="130" t="str">
        <f t="shared" si="550"/>
        <v/>
      </c>
      <c r="AG361" s="122" t="str">
        <f t="shared" si="551"/>
        <v/>
      </c>
      <c r="AH361" s="131" t="str">
        <f t="shared" si="493"/>
        <v/>
      </c>
      <c r="AI361" s="132" t="str">
        <f t="shared" si="552"/>
        <v/>
      </c>
      <c r="AJ361" s="128"/>
      <c r="AK361" s="159" t="str">
        <f t="shared" si="553"/>
        <v/>
      </c>
      <c r="AL361" s="128" t="str">
        <f t="shared" si="554"/>
        <v/>
      </c>
      <c r="AM361" s="128" t="str">
        <f t="shared" si="555"/>
        <v/>
      </c>
      <c r="AN361" s="128" t="str">
        <f t="shared" si="556"/>
        <v/>
      </c>
      <c r="AO361" s="128" t="str">
        <f t="shared" si="495"/>
        <v/>
      </c>
      <c r="AP361" s="160" t="str">
        <f t="shared" si="557"/>
        <v/>
      </c>
      <c r="AQ361" s="31"/>
      <c r="AR361" s="174" t="str">
        <f>IF($B361="","",Air!$C$17*((J361-K361)/10)^Air!$C$28)</f>
        <v/>
      </c>
      <c r="AS361" s="36" t="str">
        <f>IF($B361="","",IF(E$8=B361,E$7,Air!$C$14/2*AR361^2))</f>
        <v/>
      </c>
      <c r="AT361" s="32" t="str">
        <f t="shared" si="558"/>
        <v/>
      </c>
      <c r="AU361" s="32" t="str">
        <f t="shared" si="559"/>
        <v/>
      </c>
      <c r="AV361" s="32" t="str">
        <f>IF($B361="","",Air!$I$11-AU361*Air!$C$14*Air!$I$10-AS361)</f>
        <v/>
      </c>
      <c r="AW361" s="175" t="str">
        <f t="shared" si="560"/>
        <v/>
      </c>
      <c r="AX361" s="175" t="str">
        <f>IF($B361="","",AW361*Air!$C$14*Air!$I$10)</f>
        <v/>
      </c>
      <c r="AY361" s="176" t="str">
        <f>IF($B361="","",AW361*Air!$D$14*Air!$I$10)</f>
        <v/>
      </c>
      <c r="AZ361" s="62"/>
      <c r="BA361" s="250" t="str">
        <f t="shared" si="496"/>
        <v/>
      </c>
      <c r="BB361" s="128" t="str">
        <f t="shared" si="561"/>
        <v/>
      </c>
      <c r="BC361" s="31" t="str">
        <f t="shared" si="562"/>
        <v/>
      </c>
      <c r="BD361" s="251" t="str">
        <f>IF($B361="","",$AO361*ABS(BC361)/Air!$M$8)</f>
        <v/>
      </c>
      <c r="BE361" s="31" t="str">
        <f t="shared" si="497"/>
        <v/>
      </c>
      <c r="BF361" s="251" t="str">
        <f>IF($B361="","",$AO361*ABS($AF361-BC361)/Air!$M$8)</f>
        <v/>
      </c>
      <c r="BG361" s="31" t="str">
        <f t="shared" si="498"/>
        <v/>
      </c>
      <c r="BH361" s="252" t="str">
        <f t="shared" si="499"/>
        <v/>
      </c>
      <c r="BI361" s="32" t="str">
        <f>IF($B361="","",(($AF361-BC361)/ABS($AF361-BC361))*Air!$D$14*BH361/2*(($AF361-BC361)^2)*$AI361*$C361)</f>
        <v/>
      </c>
      <c r="BJ361" s="32" t="str">
        <f>IF($B361="","",(-BC361/ABS(BC361))*Air!$D$14*BE361/8*(BC361^2)*$AM361*$C361)</f>
        <v/>
      </c>
      <c r="BK361" s="32" t="str">
        <f>IF($B361="","",$AK361*$C361*$E361*Air!$D$14*Air!$I$10)</f>
        <v/>
      </c>
      <c r="BL361" s="32" t="str">
        <f t="shared" si="563"/>
        <v/>
      </c>
      <c r="BM361" s="32" t="str">
        <f t="shared" si="500"/>
        <v/>
      </c>
      <c r="BN361" s="32" t="str">
        <f t="shared" si="564"/>
        <v/>
      </c>
      <c r="BO361" s="254" t="str">
        <f t="shared" si="501"/>
        <v/>
      </c>
      <c r="BP361" s="243"/>
      <c r="BQ361" s="243"/>
      <c r="BR361" s="32" t="str">
        <f t="shared" si="502"/>
        <v/>
      </c>
      <c r="BS361" s="243" t="str">
        <f t="shared" si="503"/>
        <v/>
      </c>
      <c r="BT361" s="243" t="str">
        <f>IF($B361="","",IF(BO361="out",-(BS361*$I361*(2*ABS(BR361)/Air!$D$14)^0.5),(BS361*$I361*(2*ABS(BR361)/Air!$C$14)^0.5)))</f>
        <v/>
      </c>
      <c r="BU361" s="32" t="str">
        <f t="shared" si="504"/>
        <v/>
      </c>
      <c r="BV361" s="217" t="str">
        <f t="shared" si="565"/>
        <v/>
      </c>
      <c r="BW361" s="31" t="str">
        <f t="shared" si="505"/>
        <v/>
      </c>
      <c r="BX361" s="251" t="str">
        <f>IF($B361="","",$AO361*ABS(BW361)/Air!$M$8)</f>
        <v/>
      </c>
      <c r="BY361" s="31" t="str">
        <f t="shared" si="506"/>
        <v/>
      </c>
      <c r="BZ361" s="251" t="str">
        <f>IF($B361="","",$AO361*ABS($AF361-BW361)/Air!$M$8)</f>
        <v/>
      </c>
      <c r="CA361" s="31" t="str">
        <f t="shared" si="507"/>
        <v/>
      </c>
      <c r="CB361" s="31" t="str">
        <f t="shared" si="508"/>
        <v/>
      </c>
      <c r="CC361" s="32" t="str">
        <f>IF($B361="","",(($AF361-BW361)/ABS($AF361-BW361))*Air!$D$14*CB361/2*(($AF361-BW361)^2)*$AI361*$C361)</f>
        <v/>
      </c>
      <c r="CD361" s="32" t="str">
        <f>IF($B361="","",(-BW361/ABS(BW361))*Air!$D$14*BY361/8*(BW361^2)*$AM361*$C361)</f>
        <v/>
      </c>
      <c r="CE361" s="32" t="str">
        <f>IF($B361="","",$AK361*$C361*$E361*Air!$D$14*Air!$I$10)</f>
        <v/>
      </c>
      <c r="CF361" s="32" t="str">
        <f t="shared" si="566"/>
        <v/>
      </c>
      <c r="CG361" s="32" t="str">
        <f t="shared" si="509"/>
        <v/>
      </c>
      <c r="CH361" s="32" t="str">
        <f t="shared" si="567"/>
        <v/>
      </c>
      <c r="CI361" s="254" t="str">
        <f t="shared" si="510"/>
        <v/>
      </c>
      <c r="CJ361" s="243"/>
      <c r="CK361" s="243"/>
      <c r="CL361" s="32" t="str">
        <f t="shared" si="511"/>
        <v/>
      </c>
      <c r="CM361" s="243" t="str">
        <f t="shared" si="512"/>
        <v/>
      </c>
      <c r="CN361" s="243" t="str">
        <f>IF($B361="","",IF(CI361="out",-(CM361*$I361*(2*ABS(CL361)/Air!$D$14)^0.5),(CM361*$I361*(2*ABS(CL361)/Air!$C$14)^0.5)))</f>
        <v/>
      </c>
      <c r="CO361" s="32" t="str">
        <f t="shared" si="513"/>
        <v/>
      </c>
      <c r="CP361" s="217" t="str">
        <f t="shared" si="568"/>
        <v/>
      </c>
      <c r="CQ361" s="31" t="str">
        <f t="shared" si="514"/>
        <v/>
      </c>
      <c r="CR361" s="251" t="str">
        <f>IF($B361="","",$AO361*ABS(CQ361)/Air!$M$8)</f>
        <v/>
      </c>
      <c r="CS361" s="31" t="str">
        <f t="shared" si="515"/>
        <v/>
      </c>
      <c r="CT361" s="251" t="str">
        <f>IF($B361="","",$AO361*ABS($AF361-CQ361)/Air!$M$8)</f>
        <v/>
      </c>
      <c r="CU361" s="31" t="str">
        <f t="shared" si="516"/>
        <v/>
      </c>
      <c r="CV361" s="31" t="str">
        <f t="shared" si="517"/>
        <v/>
      </c>
      <c r="CW361" s="32" t="str">
        <f>IF($B361="","",(($AF361-CQ361)/ABS($AF361-CQ361))*Air!$D$14*CV361/2*(($AF361-CQ361)^2)*$AI361*$C361)</f>
        <v/>
      </c>
      <c r="CX361" s="32" t="str">
        <f>IF($B361="","",(-CQ361/ABS(CQ361))*Air!$D$14*CS361/8*(CQ361^2)*$AM361*$C361)</f>
        <v/>
      </c>
      <c r="CY361" s="32" t="str">
        <f>IF($B361="","",$AK361*$C361*$E361*Air!$D$14*Air!$I$10)</f>
        <v/>
      </c>
      <c r="CZ361" s="32" t="str">
        <f t="shared" si="569"/>
        <v/>
      </c>
      <c r="DA361" s="32" t="str">
        <f t="shared" si="518"/>
        <v/>
      </c>
      <c r="DB361" s="32" t="str">
        <f t="shared" si="570"/>
        <v/>
      </c>
      <c r="DC361" s="254" t="str">
        <f t="shared" si="519"/>
        <v/>
      </c>
      <c r="DD361" s="243"/>
      <c r="DE361" s="243"/>
      <c r="DF361" s="32" t="str">
        <f t="shared" si="520"/>
        <v/>
      </c>
      <c r="DG361" s="243" t="str">
        <f t="shared" si="521"/>
        <v/>
      </c>
      <c r="DH361" s="243" t="str">
        <f>IF($B361="","",IF(DC361="out",-(DG361*$I361*(2*ABS(DF361)/Air!$D$14)^0.5),(DG361*$I361*(2*ABS(DF361)/Air!$C$14)^0.5)))</f>
        <v/>
      </c>
      <c r="DI361" s="32" t="str">
        <f t="shared" si="522"/>
        <v/>
      </c>
      <c r="DJ361" s="217" t="str">
        <f t="shared" si="571"/>
        <v/>
      </c>
      <c r="DK361" s="31" t="str">
        <f t="shared" si="523"/>
        <v/>
      </c>
      <c r="DL361" s="251" t="str">
        <f>IF($B361="","",$AO361*ABS(DK361)/Air!$M$8)</f>
        <v/>
      </c>
      <c r="DM361" s="31" t="str">
        <f t="shared" si="524"/>
        <v/>
      </c>
      <c r="DN361" s="251" t="str">
        <f>IF($B361="","",$AO361*ABS($AF361-DK361)/Air!$M$8)</f>
        <v/>
      </c>
      <c r="DO361" s="31" t="str">
        <f t="shared" si="525"/>
        <v/>
      </c>
      <c r="DP361" s="31" t="str">
        <f t="shared" si="526"/>
        <v/>
      </c>
      <c r="DQ361" s="32" t="str">
        <f>IF($B361="","",(($AF361-DK361)/ABS($AF361-DK361))*Air!$D$14*DP361/2*(($AF361-DK361)^2)*$AI361*$C361)</f>
        <v/>
      </c>
      <c r="DR361" s="32" t="str">
        <f>IF($B361="","",(-DK361/ABS(DK361))*Air!$D$14*DM361/8*(DK361^2)*$AM361*$C361)</f>
        <v/>
      </c>
      <c r="DS361" s="32" t="str">
        <f>IF($B361="","",$AK361*$C361*$E361*Air!$D$14*Air!$I$10)</f>
        <v/>
      </c>
      <c r="DT361" s="32" t="str">
        <f t="shared" si="572"/>
        <v/>
      </c>
      <c r="DU361" s="32" t="str">
        <f t="shared" si="527"/>
        <v/>
      </c>
      <c r="DV361" s="32" t="str">
        <f t="shared" si="573"/>
        <v/>
      </c>
      <c r="DW361" s="254" t="str">
        <f t="shared" si="528"/>
        <v/>
      </c>
      <c r="DX361" s="243"/>
      <c r="DY361" s="243"/>
      <c r="DZ361" s="32" t="str">
        <f t="shared" si="529"/>
        <v/>
      </c>
      <c r="EA361" s="243" t="str">
        <f t="shared" si="530"/>
        <v/>
      </c>
      <c r="EB361" s="243" t="str">
        <f>IF($B361="","",IF(DW361="out",-(EA361*$I361*(2*ABS(DZ361)/Air!$D$14)^0.5),(EA361*$I361*(2*ABS(DZ361)/Air!$C$14)^0.5)))</f>
        <v/>
      </c>
      <c r="EC361" s="32" t="str">
        <f t="shared" si="531"/>
        <v/>
      </c>
      <c r="ED361" s="217" t="str">
        <f t="shared" si="574"/>
        <v/>
      </c>
      <c r="EE361" s="31" t="str">
        <f t="shared" si="532"/>
        <v/>
      </c>
      <c r="EF361" s="251" t="str">
        <f>IF($B361="","",$AO361*ABS(EE361)/Air!$M$8)</f>
        <v/>
      </c>
      <c r="EG361" s="31" t="str">
        <f t="shared" si="533"/>
        <v/>
      </c>
      <c r="EH361" s="251" t="str">
        <f>IF($B361="","",$AO361*ABS($AF361-EE361)/Air!$M$8)</f>
        <v/>
      </c>
      <c r="EI361" s="31" t="str">
        <f t="shared" si="534"/>
        <v/>
      </c>
      <c r="EJ361" s="31" t="str">
        <f t="shared" si="535"/>
        <v/>
      </c>
      <c r="EK361" s="32" t="str">
        <f>IF($B361="","",(($AF361-EE361)/ABS($AF361-EE361))*Air!$D$14*EJ361/2*(($AF361-EE361)^2)*$AI361*$C361)</f>
        <v/>
      </c>
      <c r="EL361" s="32" t="str">
        <f>IF($B361="","",(-EE361/ABS(EE361))*Air!$D$14*EG361/8*(EE361^2)*$AM361*$C361)</f>
        <v/>
      </c>
      <c r="EM361" s="32" t="str">
        <f>IF($B361="","",$AK361*$C361*$E361*Air!$D$14*Air!$I$10)</f>
        <v/>
      </c>
      <c r="EN361" s="32" t="str">
        <f t="shared" si="575"/>
        <v/>
      </c>
      <c r="EO361" s="32" t="str">
        <f t="shared" si="536"/>
        <v/>
      </c>
      <c r="EP361" s="32" t="str">
        <f t="shared" si="576"/>
        <v/>
      </c>
      <c r="EQ361" s="254" t="str">
        <f t="shared" si="537"/>
        <v/>
      </c>
      <c r="ER361" s="243"/>
      <c r="ES361" s="243"/>
      <c r="ET361" s="32" t="str">
        <f t="shared" si="538"/>
        <v/>
      </c>
      <c r="EU361" s="243" t="str">
        <f t="shared" si="539"/>
        <v/>
      </c>
      <c r="EV361" s="243" t="str">
        <f>IF($B361="","",IF(EQ361="out",-(EU361*$I361*(2*ABS(ET361)/Air!$D$14)^0.5),(EU361*$I361*(2*ABS(ET361)/Air!$C$14)^0.5)))</f>
        <v/>
      </c>
      <c r="EW361" s="32" t="str">
        <f t="shared" si="540"/>
        <v/>
      </c>
      <c r="EX361" s="259" t="str">
        <f t="shared" si="577"/>
        <v/>
      </c>
    </row>
    <row r="362" spans="1:154" customFormat="1" x14ac:dyDescent="0.2">
      <c r="A362" s="61"/>
      <c r="B362" s="247"/>
      <c r="C362" s="247"/>
      <c r="D362" s="247"/>
      <c r="E362" s="247"/>
      <c r="F362" s="247"/>
      <c r="G362" s="239"/>
      <c r="H362" s="239"/>
      <c r="I362" s="239"/>
      <c r="J362" s="239"/>
      <c r="K362" s="239"/>
      <c r="L362" s="62"/>
      <c r="M362" s="247"/>
      <c r="N362" s="247"/>
      <c r="O362" s="63"/>
      <c r="P362" s="92" t="str">
        <f t="shared" si="541"/>
        <v/>
      </c>
      <c r="Q362" s="93" t="str">
        <f t="shared" si="494"/>
        <v/>
      </c>
      <c r="R362" s="99" t="str">
        <f t="shared" si="542"/>
        <v/>
      </c>
      <c r="S362" s="100" t="str">
        <f t="shared" si="543"/>
        <v/>
      </c>
      <c r="T362" s="95" t="str">
        <f t="shared" si="544"/>
        <v/>
      </c>
      <c r="U362" s="231"/>
      <c r="V362" s="124" t="str">
        <f t="shared" si="545"/>
        <v/>
      </c>
      <c r="W362" s="125" t="str">
        <f t="shared" si="489"/>
        <v/>
      </c>
      <c r="X362" s="126" t="str">
        <f t="shared" si="546"/>
        <v/>
      </c>
      <c r="Y362" s="126" t="str">
        <f>IF($B362="","",VLOOKUP(X362,Depth!$A$4:$B$1004,2,1))</f>
        <v/>
      </c>
      <c r="Z362" s="127" t="str">
        <f t="shared" si="490"/>
        <v/>
      </c>
      <c r="AA362" s="128" t="str">
        <f t="shared" si="491"/>
        <v/>
      </c>
      <c r="AB362" s="129" t="str">
        <f t="shared" si="547"/>
        <v/>
      </c>
      <c r="AC362" s="129" t="str">
        <f t="shared" si="492"/>
        <v/>
      </c>
      <c r="AD362" s="31" t="str">
        <f t="shared" si="548"/>
        <v/>
      </c>
      <c r="AE362" s="128" t="str">
        <f t="shared" si="549"/>
        <v/>
      </c>
      <c r="AF362" s="130" t="str">
        <f t="shared" si="550"/>
        <v/>
      </c>
      <c r="AG362" s="122" t="str">
        <f t="shared" si="551"/>
        <v/>
      </c>
      <c r="AH362" s="131" t="str">
        <f t="shared" si="493"/>
        <v/>
      </c>
      <c r="AI362" s="132" t="str">
        <f t="shared" si="552"/>
        <v/>
      </c>
      <c r="AJ362" s="128"/>
      <c r="AK362" s="159" t="str">
        <f t="shared" si="553"/>
        <v/>
      </c>
      <c r="AL362" s="128" t="str">
        <f t="shared" si="554"/>
        <v/>
      </c>
      <c r="AM362" s="128" t="str">
        <f t="shared" si="555"/>
        <v/>
      </c>
      <c r="AN362" s="128" t="str">
        <f t="shared" si="556"/>
        <v/>
      </c>
      <c r="AO362" s="128" t="str">
        <f t="shared" si="495"/>
        <v/>
      </c>
      <c r="AP362" s="160" t="str">
        <f t="shared" si="557"/>
        <v/>
      </c>
      <c r="AQ362" s="31"/>
      <c r="AR362" s="174" t="str">
        <f>IF($B362="","",Air!$C$17*((J362-K362)/10)^Air!$C$28)</f>
        <v/>
      </c>
      <c r="AS362" s="36" t="str">
        <f>IF($B362="","",IF(E$8=B362,E$7,Air!$C$14/2*AR362^2))</f>
        <v/>
      </c>
      <c r="AT362" s="32" t="str">
        <f t="shared" si="558"/>
        <v/>
      </c>
      <c r="AU362" s="32" t="str">
        <f t="shared" si="559"/>
        <v/>
      </c>
      <c r="AV362" s="32" t="str">
        <f>IF($B362="","",Air!$I$11-AU362*Air!$C$14*Air!$I$10-AS362)</f>
        <v/>
      </c>
      <c r="AW362" s="175" t="str">
        <f t="shared" si="560"/>
        <v/>
      </c>
      <c r="AX362" s="175" t="str">
        <f>IF($B362="","",AW362*Air!$C$14*Air!$I$10)</f>
        <v/>
      </c>
      <c r="AY362" s="176" t="str">
        <f>IF($B362="","",AW362*Air!$D$14*Air!$I$10)</f>
        <v/>
      </c>
      <c r="AZ362" s="62"/>
      <c r="BA362" s="250" t="str">
        <f t="shared" si="496"/>
        <v/>
      </c>
      <c r="BB362" s="128" t="str">
        <f t="shared" si="561"/>
        <v/>
      </c>
      <c r="BC362" s="31" t="str">
        <f t="shared" si="562"/>
        <v/>
      </c>
      <c r="BD362" s="251" t="str">
        <f>IF($B362="","",$AO362*ABS(BC362)/Air!$M$8)</f>
        <v/>
      </c>
      <c r="BE362" s="31" t="str">
        <f t="shared" si="497"/>
        <v/>
      </c>
      <c r="BF362" s="251" t="str">
        <f>IF($B362="","",$AO362*ABS($AF362-BC362)/Air!$M$8)</f>
        <v/>
      </c>
      <c r="BG362" s="31" t="str">
        <f t="shared" si="498"/>
        <v/>
      </c>
      <c r="BH362" s="252" t="str">
        <f t="shared" si="499"/>
        <v/>
      </c>
      <c r="BI362" s="32" t="str">
        <f>IF($B362="","",(($AF362-BC362)/ABS($AF362-BC362))*Air!$D$14*BH362/2*(($AF362-BC362)^2)*$AI362*$C362)</f>
        <v/>
      </c>
      <c r="BJ362" s="32" t="str">
        <f>IF($B362="","",(-BC362/ABS(BC362))*Air!$D$14*BE362/8*(BC362^2)*$AM362*$C362)</f>
        <v/>
      </c>
      <c r="BK362" s="32" t="str">
        <f>IF($B362="","",$AK362*$C362*$E362*Air!$D$14*Air!$I$10)</f>
        <v/>
      </c>
      <c r="BL362" s="32" t="str">
        <f t="shared" si="563"/>
        <v/>
      </c>
      <c r="BM362" s="32" t="str">
        <f t="shared" si="500"/>
        <v/>
      </c>
      <c r="BN362" s="32" t="str">
        <f t="shared" si="564"/>
        <v/>
      </c>
      <c r="BO362" s="254" t="str">
        <f t="shared" si="501"/>
        <v/>
      </c>
      <c r="BP362" s="243"/>
      <c r="BQ362" s="243"/>
      <c r="BR362" s="32" t="str">
        <f t="shared" si="502"/>
        <v/>
      </c>
      <c r="BS362" s="243" t="str">
        <f t="shared" si="503"/>
        <v/>
      </c>
      <c r="BT362" s="243" t="str">
        <f>IF($B362="","",IF(BO362="out",-(BS362*$I362*(2*ABS(BR362)/Air!$D$14)^0.5),(BS362*$I362*(2*ABS(BR362)/Air!$C$14)^0.5)))</f>
        <v/>
      </c>
      <c r="BU362" s="32" t="str">
        <f t="shared" si="504"/>
        <v/>
      </c>
      <c r="BV362" s="217" t="str">
        <f t="shared" si="565"/>
        <v/>
      </c>
      <c r="BW362" s="31" t="str">
        <f t="shared" si="505"/>
        <v/>
      </c>
      <c r="BX362" s="251" t="str">
        <f>IF($B362="","",$AO362*ABS(BW362)/Air!$M$8)</f>
        <v/>
      </c>
      <c r="BY362" s="31" t="str">
        <f t="shared" si="506"/>
        <v/>
      </c>
      <c r="BZ362" s="251" t="str">
        <f>IF($B362="","",$AO362*ABS($AF362-BW362)/Air!$M$8)</f>
        <v/>
      </c>
      <c r="CA362" s="31" t="str">
        <f t="shared" si="507"/>
        <v/>
      </c>
      <c r="CB362" s="31" t="str">
        <f t="shared" si="508"/>
        <v/>
      </c>
      <c r="CC362" s="32" t="str">
        <f>IF($B362="","",(($AF362-BW362)/ABS($AF362-BW362))*Air!$D$14*CB362/2*(($AF362-BW362)^2)*$AI362*$C362)</f>
        <v/>
      </c>
      <c r="CD362" s="32" t="str">
        <f>IF($B362="","",(-BW362/ABS(BW362))*Air!$D$14*BY362/8*(BW362^2)*$AM362*$C362)</f>
        <v/>
      </c>
      <c r="CE362" s="32" t="str">
        <f>IF($B362="","",$AK362*$C362*$E362*Air!$D$14*Air!$I$10)</f>
        <v/>
      </c>
      <c r="CF362" s="32" t="str">
        <f t="shared" si="566"/>
        <v/>
      </c>
      <c r="CG362" s="32" t="str">
        <f t="shared" si="509"/>
        <v/>
      </c>
      <c r="CH362" s="32" t="str">
        <f t="shared" si="567"/>
        <v/>
      </c>
      <c r="CI362" s="254" t="str">
        <f t="shared" si="510"/>
        <v/>
      </c>
      <c r="CJ362" s="243"/>
      <c r="CK362" s="243"/>
      <c r="CL362" s="32" t="str">
        <f t="shared" si="511"/>
        <v/>
      </c>
      <c r="CM362" s="243" t="str">
        <f t="shared" si="512"/>
        <v/>
      </c>
      <c r="CN362" s="243" t="str">
        <f>IF($B362="","",IF(CI362="out",-(CM362*$I362*(2*ABS(CL362)/Air!$D$14)^0.5),(CM362*$I362*(2*ABS(CL362)/Air!$C$14)^0.5)))</f>
        <v/>
      </c>
      <c r="CO362" s="32" t="str">
        <f t="shared" si="513"/>
        <v/>
      </c>
      <c r="CP362" s="217" t="str">
        <f t="shared" si="568"/>
        <v/>
      </c>
      <c r="CQ362" s="31" t="str">
        <f t="shared" si="514"/>
        <v/>
      </c>
      <c r="CR362" s="251" t="str">
        <f>IF($B362="","",$AO362*ABS(CQ362)/Air!$M$8)</f>
        <v/>
      </c>
      <c r="CS362" s="31" t="str">
        <f t="shared" si="515"/>
        <v/>
      </c>
      <c r="CT362" s="251" t="str">
        <f>IF($B362="","",$AO362*ABS($AF362-CQ362)/Air!$M$8)</f>
        <v/>
      </c>
      <c r="CU362" s="31" t="str">
        <f t="shared" si="516"/>
        <v/>
      </c>
      <c r="CV362" s="31" t="str">
        <f t="shared" si="517"/>
        <v/>
      </c>
      <c r="CW362" s="32" t="str">
        <f>IF($B362="","",(($AF362-CQ362)/ABS($AF362-CQ362))*Air!$D$14*CV362/2*(($AF362-CQ362)^2)*$AI362*$C362)</f>
        <v/>
      </c>
      <c r="CX362" s="32" t="str">
        <f>IF($B362="","",(-CQ362/ABS(CQ362))*Air!$D$14*CS362/8*(CQ362^2)*$AM362*$C362)</f>
        <v/>
      </c>
      <c r="CY362" s="32" t="str">
        <f>IF($B362="","",$AK362*$C362*$E362*Air!$D$14*Air!$I$10)</f>
        <v/>
      </c>
      <c r="CZ362" s="32" t="str">
        <f t="shared" si="569"/>
        <v/>
      </c>
      <c r="DA362" s="32" t="str">
        <f t="shared" si="518"/>
        <v/>
      </c>
      <c r="DB362" s="32" t="str">
        <f t="shared" si="570"/>
        <v/>
      </c>
      <c r="DC362" s="254" t="str">
        <f t="shared" si="519"/>
        <v/>
      </c>
      <c r="DD362" s="243"/>
      <c r="DE362" s="243"/>
      <c r="DF362" s="32" t="str">
        <f t="shared" si="520"/>
        <v/>
      </c>
      <c r="DG362" s="243" t="str">
        <f t="shared" si="521"/>
        <v/>
      </c>
      <c r="DH362" s="243" t="str">
        <f>IF($B362="","",IF(DC362="out",-(DG362*$I362*(2*ABS(DF362)/Air!$D$14)^0.5),(DG362*$I362*(2*ABS(DF362)/Air!$C$14)^0.5)))</f>
        <v/>
      </c>
      <c r="DI362" s="32" t="str">
        <f t="shared" si="522"/>
        <v/>
      </c>
      <c r="DJ362" s="217" t="str">
        <f t="shared" si="571"/>
        <v/>
      </c>
      <c r="DK362" s="31" t="str">
        <f t="shared" si="523"/>
        <v/>
      </c>
      <c r="DL362" s="251" t="str">
        <f>IF($B362="","",$AO362*ABS(DK362)/Air!$M$8)</f>
        <v/>
      </c>
      <c r="DM362" s="31" t="str">
        <f t="shared" si="524"/>
        <v/>
      </c>
      <c r="DN362" s="251" t="str">
        <f>IF($B362="","",$AO362*ABS($AF362-DK362)/Air!$M$8)</f>
        <v/>
      </c>
      <c r="DO362" s="31" t="str">
        <f t="shared" si="525"/>
        <v/>
      </c>
      <c r="DP362" s="31" t="str">
        <f t="shared" si="526"/>
        <v/>
      </c>
      <c r="DQ362" s="32" t="str">
        <f>IF($B362="","",(($AF362-DK362)/ABS($AF362-DK362))*Air!$D$14*DP362/2*(($AF362-DK362)^2)*$AI362*$C362)</f>
        <v/>
      </c>
      <c r="DR362" s="32" t="str">
        <f>IF($B362="","",(-DK362/ABS(DK362))*Air!$D$14*DM362/8*(DK362^2)*$AM362*$C362)</f>
        <v/>
      </c>
      <c r="DS362" s="32" t="str">
        <f>IF($B362="","",$AK362*$C362*$E362*Air!$D$14*Air!$I$10)</f>
        <v/>
      </c>
      <c r="DT362" s="32" t="str">
        <f t="shared" si="572"/>
        <v/>
      </c>
      <c r="DU362" s="32" t="str">
        <f t="shared" si="527"/>
        <v/>
      </c>
      <c r="DV362" s="32" t="str">
        <f t="shared" si="573"/>
        <v/>
      </c>
      <c r="DW362" s="254" t="str">
        <f t="shared" si="528"/>
        <v/>
      </c>
      <c r="DX362" s="243"/>
      <c r="DY362" s="243"/>
      <c r="DZ362" s="32" t="str">
        <f t="shared" si="529"/>
        <v/>
      </c>
      <c r="EA362" s="243" t="str">
        <f t="shared" si="530"/>
        <v/>
      </c>
      <c r="EB362" s="243" t="str">
        <f>IF($B362="","",IF(DW362="out",-(EA362*$I362*(2*ABS(DZ362)/Air!$D$14)^0.5),(EA362*$I362*(2*ABS(DZ362)/Air!$C$14)^0.5)))</f>
        <v/>
      </c>
      <c r="EC362" s="32" t="str">
        <f t="shared" si="531"/>
        <v/>
      </c>
      <c r="ED362" s="217" t="str">
        <f t="shared" si="574"/>
        <v/>
      </c>
      <c r="EE362" s="31" t="str">
        <f t="shared" si="532"/>
        <v/>
      </c>
      <c r="EF362" s="251" t="str">
        <f>IF($B362="","",$AO362*ABS(EE362)/Air!$M$8)</f>
        <v/>
      </c>
      <c r="EG362" s="31" t="str">
        <f t="shared" si="533"/>
        <v/>
      </c>
      <c r="EH362" s="251" t="str">
        <f>IF($B362="","",$AO362*ABS($AF362-EE362)/Air!$M$8)</f>
        <v/>
      </c>
      <c r="EI362" s="31" t="str">
        <f t="shared" si="534"/>
        <v/>
      </c>
      <c r="EJ362" s="31" t="str">
        <f t="shared" si="535"/>
        <v/>
      </c>
      <c r="EK362" s="32" t="str">
        <f>IF($B362="","",(($AF362-EE362)/ABS($AF362-EE362))*Air!$D$14*EJ362/2*(($AF362-EE362)^2)*$AI362*$C362)</f>
        <v/>
      </c>
      <c r="EL362" s="32" t="str">
        <f>IF($B362="","",(-EE362/ABS(EE362))*Air!$D$14*EG362/8*(EE362^2)*$AM362*$C362)</f>
        <v/>
      </c>
      <c r="EM362" s="32" t="str">
        <f>IF($B362="","",$AK362*$C362*$E362*Air!$D$14*Air!$I$10)</f>
        <v/>
      </c>
      <c r="EN362" s="32" t="str">
        <f t="shared" si="575"/>
        <v/>
      </c>
      <c r="EO362" s="32" t="str">
        <f t="shared" si="536"/>
        <v/>
      </c>
      <c r="EP362" s="32" t="str">
        <f t="shared" si="576"/>
        <v/>
      </c>
      <c r="EQ362" s="254" t="str">
        <f t="shared" si="537"/>
        <v/>
      </c>
      <c r="ER362" s="243"/>
      <c r="ES362" s="243"/>
      <c r="ET362" s="32" t="str">
        <f t="shared" si="538"/>
        <v/>
      </c>
      <c r="EU362" s="243" t="str">
        <f t="shared" si="539"/>
        <v/>
      </c>
      <c r="EV362" s="243" t="str">
        <f>IF($B362="","",IF(EQ362="out",-(EU362*$I362*(2*ABS(ET362)/Air!$D$14)^0.5),(EU362*$I362*(2*ABS(ET362)/Air!$C$14)^0.5)))</f>
        <v/>
      </c>
      <c r="EW362" s="32" t="str">
        <f t="shared" si="540"/>
        <v/>
      </c>
      <c r="EX362" s="259" t="str">
        <f t="shared" si="577"/>
        <v/>
      </c>
    </row>
    <row r="363" spans="1:154" customFormat="1" x14ac:dyDescent="0.2">
      <c r="A363" s="61"/>
      <c r="B363" s="247"/>
      <c r="C363" s="247"/>
      <c r="D363" s="247"/>
      <c r="E363" s="247"/>
      <c r="F363" s="247"/>
      <c r="G363" s="239"/>
      <c r="H363" s="239"/>
      <c r="I363" s="239"/>
      <c r="J363" s="239"/>
      <c r="K363" s="239"/>
      <c r="L363" s="62"/>
      <c r="M363" s="247"/>
      <c r="N363" s="247"/>
      <c r="O363" s="63"/>
      <c r="P363" s="92" t="str">
        <f t="shared" si="541"/>
        <v/>
      </c>
      <c r="Q363" s="93" t="str">
        <f t="shared" si="494"/>
        <v/>
      </c>
      <c r="R363" s="99" t="str">
        <f t="shared" si="542"/>
        <v/>
      </c>
      <c r="S363" s="100" t="str">
        <f t="shared" si="543"/>
        <v/>
      </c>
      <c r="T363" s="95" t="str">
        <f t="shared" si="544"/>
        <v/>
      </c>
      <c r="U363" s="231"/>
      <c r="V363" s="124" t="str">
        <f t="shared" si="545"/>
        <v/>
      </c>
      <c r="W363" s="125" t="str">
        <f t="shared" si="489"/>
        <v/>
      </c>
      <c r="X363" s="126" t="str">
        <f t="shared" si="546"/>
        <v/>
      </c>
      <c r="Y363" s="126" t="str">
        <f>IF($B363="","",VLOOKUP(X363,Depth!$A$4:$B$1004,2,1))</f>
        <v/>
      </c>
      <c r="Z363" s="127" t="str">
        <f t="shared" si="490"/>
        <v/>
      </c>
      <c r="AA363" s="128" t="str">
        <f t="shared" si="491"/>
        <v/>
      </c>
      <c r="AB363" s="129" t="str">
        <f t="shared" si="547"/>
        <v/>
      </c>
      <c r="AC363" s="129" t="str">
        <f t="shared" si="492"/>
        <v/>
      </c>
      <c r="AD363" s="31" t="str">
        <f t="shared" si="548"/>
        <v/>
      </c>
      <c r="AE363" s="128" t="str">
        <f t="shared" si="549"/>
        <v/>
      </c>
      <c r="AF363" s="130" t="str">
        <f t="shared" si="550"/>
        <v/>
      </c>
      <c r="AG363" s="122" t="str">
        <f t="shared" si="551"/>
        <v/>
      </c>
      <c r="AH363" s="131" t="str">
        <f t="shared" si="493"/>
        <v/>
      </c>
      <c r="AI363" s="132" t="str">
        <f t="shared" si="552"/>
        <v/>
      </c>
      <c r="AJ363" s="128"/>
      <c r="AK363" s="159" t="str">
        <f t="shared" si="553"/>
        <v/>
      </c>
      <c r="AL363" s="128" t="str">
        <f t="shared" si="554"/>
        <v/>
      </c>
      <c r="AM363" s="128" t="str">
        <f t="shared" si="555"/>
        <v/>
      </c>
      <c r="AN363" s="128" t="str">
        <f t="shared" si="556"/>
        <v/>
      </c>
      <c r="AO363" s="128" t="str">
        <f t="shared" si="495"/>
        <v/>
      </c>
      <c r="AP363" s="160" t="str">
        <f t="shared" si="557"/>
        <v/>
      </c>
      <c r="AQ363" s="31"/>
      <c r="AR363" s="174" t="str">
        <f>IF($B363="","",Air!$C$17*((J363-K363)/10)^Air!$C$28)</f>
        <v/>
      </c>
      <c r="AS363" s="36" t="str">
        <f>IF($B363="","",IF(E$8=B363,E$7,Air!$C$14/2*AR363^2))</f>
        <v/>
      </c>
      <c r="AT363" s="32" t="str">
        <f t="shared" si="558"/>
        <v/>
      </c>
      <c r="AU363" s="32" t="str">
        <f t="shared" si="559"/>
        <v/>
      </c>
      <c r="AV363" s="32" t="str">
        <f>IF($B363="","",Air!$I$11-AU363*Air!$C$14*Air!$I$10-AS363)</f>
        <v/>
      </c>
      <c r="AW363" s="175" t="str">
        <f t="shared" si="560"/>
        <v/>
      </c>
      <c r="AX363" s="175" t="str">
        <f>IF($B363="","",AW363*Air!$C$14*Air!$I$10)</f>
        <v/>
      </c>
      <c r="AY363" s="176" t="str">
        <f>IF($B363="","",AW363*Air!$D$14*Air!$I$10)</f>
        <v/>
      </c>
      <c r="AZ363" s="62"/>
      <c r="BA363" s="250" t="str">
        <f t="shared" si="496"/>
        <v/>
      </c>
      <c r="BB363" s="128" t="str">
        <f t="shared" si="561"/>
        <v/>
      </c>
      <c r="BC363" s="31" t="str">
        <f t="shared" si="562"/>
        <v/>
      </c>
      <c r="BD363" s="251" t="str">
        <f>IF($B363="","",$AO363*ABS(BC363)/Air!$M$8)</f>
        <v/>
      </c>
      <c r="BE363" s="31" t="str">
        <f t="shared" si="497"/>
        <v/>
      </c>
      <c r="BF363" s="251" t="str">
        <f>IF($B363="","",$AO363*ABS($AF363-BC363)/Air!$M$8)</f>
        <v/>
      </c>
      <c r="BG363" s="31" t="str">
        <f t="shared" si="498"/>
        <v/>
      </c>
      <c r="BH363" s="252" t="str">
        <f t="shared" si="499"/>
        <v/>
      </c>
      <c r="BI363" s="32" t="str">
        <f>IF($B363="","",(($AF363-BC363)/ABS($AF363-BC363))*Air!$D$14*BH363/2*(($AF363-BC363)^2)*$AI363*$C363)</f>
        <v/>
      </c>
      <c r="BJ363" s="32" t="str">
        <f>IF($B363="","",(-BC363/ABS(BC363))*Air!$D$14*BE363/8*(BC363^2)*$AM363*$C363)</f>
        <v/>
      </c>
      <c r="BK363" s="32" t="str">
        <f>IF($B363="","",$AK363*$C363*$E363*Air!$D$14*Air!$I$10)</f>
        <v/>
      </c>
      <c r="BL363" s="32" t="str">
        <f t="shared" si="563"/>
        <v/>
      </c>
      <c r="BM363" s="32" t="str">
        <f t="shared" si="500"/>
        <v/>
      </c>
      <c r="BN363" s="32" t="str">
        <f t="shared" si="564"/>
        <v/>
      </c>
      <c r="BO363" s="254" t="str">
        <f t="shared" si="501"/>
        <v/>
      </c>
      <c r="BP363" s="243"/>
      <c r="BQ363" s="243"/>
      <c r="BR363" s="32" t="str">
        <f t="shared" si="502"/>
        <v/>
      </c>
      <c r="BS363" s="243" t="str">
        <f t="shared" si="503"/>
        <v/>
      </c>
      <c r="BT363" s="243" t="str">
        <f>IF($B363="","",IF(BO363="out",-(BS363*$I363*(2*ABS(BR363)/Air!$D$14)^0.5),(BS363*$I363*(2*ABS(BR363)/Air!$C$14)^0.5)))</f>
        <v/>
      </c>
      <c r="BU363" s="32" t="str">
        <f t="shared" si="504"/>
        <v/>
      </c>
      <c r="BV363" s="217" t="str">
        <f t="shared" si="565"/>
        <v/>
      </c>
      <c r="BW363" s="31" t="str">
        <f t="shared" si="505"/>
        <v/>
      </c>
      <c r="BX363" s="251" t="str">
        <f>IF($B363="","",$AO363*ABS(BW363)/Air!$M$8)</f>
        <v/>
      </c>
      <c r="BY363" s="31" t="str">
        <f t="shared" si="506"/>
        <v/>
      </c>
      <c r="BZ363" s="251" t="str">
        <f>IF($B363="","",$AO363*ABS($AF363-BW363)/Air!$M$8)</f>
        <v/>
      </c>
      <c r="CA363" s="31" t="str">
        <f t="shared" si="507"/>
        <v/>
      </c>
      <c r="CB363" s="31" t="str">
        <f t="shared" si="508"/>
        <v/>
      </c>
      <c r="CC363" s="32" t="str">
        <f>IF($B363="","",(($AF363-BW363)/ABS($AF363-BW363))*Air!$D$14*CB363/2*(($AF363-BW363)^2)*$AI363*$C363)</f>
        <v/>
      </c>
      <c r="CD363" s="32" t="str">
        <f>IF($B363="","",(-BW363/ABS(BW363))*Air!$D$14*BY363/8*(BW363^2)*$AM363*$C363)</f>
        <v/>
      </c>
      <c r="CE363" s="32" t="str">
        <f>IF($B363="","",$AK363*$C363*$E363*Air!$D$14*Air!$I$10)</f>
        <v/>
      </c>
      <c r="CF363" s="32" t="str">
        <f t="shared" si="566"/>
        <v/>
      </c>
      <c r="CG363" s="32" t="str">
        <f t="shared" si="509"/>
        <v/>
      </c>
      <c r="CH363" s="32" t="str">
        <f t="shared" si="567"/>
        <v/>
      </c>
      <c r="CI363" s="254" t="str">
        <f t="shared" si="510"/>
        <v/>
      </c>
      <c r="CJ363" s="243"/>
      <c r="CK363" s="243"/>
      <c r="CL363" s="32" t="str">
        <f t="shared" si="511"/>
        <v/>
      </c>
      <c r="CM363" s="243" t="str">
        <f t="shared" si="512"/>
        <v/>
      </c>
      <c r="CN363" s="243" t="str">
        <f>IF($B363="","",IF(CI363="out",-(CM363*$I363*(2*ABS(CL363)/Air!$D$14)^0.5),(CM363*$I363*(2*ABS(CL363)/Air!$C$14)^0.5)))</f>
        <v/>
      </c>
      <c r="CO363" s="32" t="str">
        <f t="shared" si="513"/>
        <v/>
      </c>
      <c r="CP363" s="217" t="str">
        <f t="shared" si="568"/>
        <v/>
      </c>
      <c r="CQ363" s="31" t="str">
        <f t="shared" si="514"/>
        <v/>
      </c>
      <c r="CR363" s="251" t="str">
        <f>IF($B363="","",$AO363*ABS(CQ363)/Air!$M$8)</f>
        <v/>
      </c>
      <c r="CS363" s="31" t="str">
        <f t="shared" si="515"/>
        <v/>
      </c>
      <c r="CT363" s="251" t="str">
        <f>IF($B363="","",$AO363*ABS($AF363-CQ363)/Air!$M$8)</f>
        <v/>
      </c>
      <c r="CU363" s="31" t="str">
        <f t="shared" si="516"/>
        <v/>
      </c>
      <c r="CV363" s="31" t="str">
        <f t="shared" si="517"/>
        <v/>
      </c>
      <c r="CW363" s="32" t="str">
        <f>IF($B363="","",(($AF363-CQ363)/ABS($AF363-CQ363))*Air!$D$14*CV363/2*(($AF363-CQ363)^2)*$AI363*$C363)</f>
        <v/>
      </c>
      <c r="CX363" s="32" t="str">
        <f>IF($B363="","",(-CQ363/ABS(CQ363))*Air!$D$14*CS363/8*(CQ363^2)*$AM363*$C363)</f>
        <v/>
      </c>
      <c r="CY363" s="32" t="str">
        <f>IF($B363="","",$AK363*$C363*$E363*Air!$D$14*Air!$I$10)</f>
        <v/>
      </c>
      <c r="CZ363" s="32" t="str">
        <f t="shared" si="569"/>
        <v/>
      </c>
      <c r="DA363" s="32" t="str">
        <f t="shared" si="518"/>
        <v/>
      </c>
      <c r="DB363" s="32" t="str">
        <f t="shared" si="570"/>
        <v/>
      </c>
      <c r="DC363" s="254" t="str">
        <f t="shared" si="519"/>
        <v/>
      </c>
      <c r="DD363" s="243"/>
      <c r="DE363" s="243"/>
      <c r="DF363" s="32" t="str">
        <f t="shared" si="520"/>
        <v/>
      </c>
      <c r="DG363" s="243" t="str">
        <f t="shared" si="521"/>
        <v/>
      </c>
      <c r="DH363" s="243" t="str">
        <f>IF($B363="","",IF(DC363="out",-(DG363*$I363*(2*ABS(DF363)/Air!$D$14)^0.5),(DG363*$I363*(2*ABS(DF363)/Air!$C$14)^0.5)))</f>
        <v/>
      </c>
      <c r="DI363" s="32" t="str">
        <f t="shared" si="522"/>
        <v/>
      </c>
      <c r="DJ363" s="217" t="str">
        <f t="shared" si="571"/>
        <v/>
      </c>
      <c r="DK363" s="31" t="str">
        <f t="shared" si="523"/>
        <v/>
      </c>
      <c r="DL363" s="251" t="str">
        <f>IF($B363="","",$AO363*ABS(DK363)/Air!$M$8)</f>
        <v/>
      </c>
      <c r="DM363" s="31" t="str">
        <f t="shared" si="524"/>
        <v/>
      </c>
      <c r="DN363" s="251" t="str">
        <f>IF($B363="","",$AO363*ABS($AF363-DK363)/Air!$M$8)</f>
        <v/>
      </c>
      <c r="DO363" s="31" t="str">
        <f t="shared" si="525"/>
        <v/>
      </c>
      <c r="DP363" s="31" t="str">
        <f t="shared" si="526"/>
        <v/>
      </c>
      <c r="DQ363" s="32" t="str">
        <f>IF($B363="","",(($AF363-DK363)/ABS($AF363-DK363))*Air!$D$14*DP363/2*(($AF363-DK363)^2)*$AI363*$C363)</f>
        <v/>
      </c>
      <c r="DR363" s="32" t="str">
        <f>IF($B363="","",(-DK363/ABS(DK363))*Air!$D$14*DM363/8*(DK363^2)*$AM363*$C363)</f>
        <v/>
      </c>
      <c r="DS363" s="32" t="str">
        <f>IF($B363="","",$AK363*$C363*$E363*Air!$D$14*Air!$I$10)</f>
        <v/>
      </c>
      <c r="DT363" s="32" t="str">
        <f t="shared" si="572"/>
        <v/>
      </c>
      <c r="DU363" s="32" t="str">
        <f t="shared" si="527"/>
        <v/>
      </c>
      <c r="DV363" s="32" t="str">
        <f t="shared" si="573"/>
        <v/>
      </c>
      <c r="DW363" s="254" t="str">
        <f t="shared" si="528"/>
        <v/>
      </c>
      <c r="DX363" s="243"/>
      <c r="DY363" s="243"/>
      <c r="DZ363" s="32" t="str">
        <f t="shared" si="529"/>
        <v/>
      </c>
      <c r="EA363" s="243" t="str">
        <f t="shared" si="530"/>
        <v/>
      </c>
      <c r="EB363" s="243" t="str">
        <f>IF($B363="","",IF(DW363="out",-(EA363*$I363*(2*ABS(DZ363)/Air!$D$14)^0.5),(EA363*$I363*(2*ABS(DZ363)/Air!$C$14)^0.5)))</f>
        <v/>
      </c>
      <c r="EC363" s="32" t="str">
        <f t="shared" si="531"/>
        <v/>
      </c>
      <c r="ED363" s="217" t="str">
        <f t="shared" si="574"/>
        <v/>
      </c>
      <c r="EE363" s="31" t="str">
        <f t="shared" si="532"/>
        <v/>
      </c>
      <c r="EF363" s="251" t="str">
        <f>IF($B363="","",$AO363*ABS(EE363)/Air!$M$8)</f>
        <v/>
      </c>
      <c r="EG363" s="31" t="str">
        <f t="shared" si="533"/>
        <v/>
      </c>
      <c r="EH363" s="251" t="str">
        <f>IF($B363="","",$AO363*ABS($AF363-EE363)/Air!$M$8)</f>
        <v/>
      </c>
      <c r="EI363" s="31" t="str">
        <f t="shared" si="534"/>
        <v/>
      </c>
      <c r="EJ363" s="31" t="str">
        <f t="shared" si="535"/>
        <v/>
      </c>
      <c r="EK363" s="32" t="str">
        <f>IF($B363="","",(($AF363-EE363)/ABS($AF363-EE363))*Air!$D$14*EJ363/2*(($AF363-EE363)^2)*$AI363*$C363)</f>
        <v/>
      </c>
      <c r="EL363" s="32" t="str">
        <f>IF($B363="","",(-EE363/ABS(EE363))*Air!$D$14*EG363/8*(EE363^2)*$AM363*$C363)</f>
        <v/>
      </c>
      <c r="EM363" s="32" t="str">
        <f>IF($B363="","",$AK363*$C363*$E363*Air!$D$14*Air!$I$10)</f>
        <v/>
      </c>
      <c r="EN363" s="32" t="str">
        <f t="shared" si="575"/>
        <v/>
      </c>
      <c r="EO363" s="32" t="str">
        <f t="shared" si="536"/>
        <v/>
      </c>
      <c r="EP363" s="32" t="str">
        <f t="shared" si="576"/>
        <v/>
      </c>
      <c r="EQ363" s="254" t="str">
        <f t="shared" si="537"/>
        <v/>
      </c>
      <c r="ER363" s="243"/>
      <c r="ES363" s="243"/>
      <c r="ET363" s="32" t="str">
        <f t="shared" si="538"/>
        <v/>
      </c>
      <c r="EU363" s="243" t="str">
        <f t="shared" si="539"/>
        <v/>
      </c>
      <c r="EV363" s="243" t="str">
        <f>IF($B363="","",IF(EQ363="out",-(EU363*$I363*(2*ABS(ET363)/Air!$D$14)^0.5),(EU363*$I363*(2*ABS(ET363)/Air!$C$14)^0.5)))</f>
        <v/>
      </c>
      <c r="EW363" s="32" t="str">
        <f t="shared" si="540"/>
        <v/>
      </c>
      <c r="EX363" s="259" t="str">
        <f t="shared" si="577"/>
        <v/>
      </c>
    </row>
    <row r="364" spans="1:154" customFormat="1" x14ac:dyDescent="0.2">
      <c r="A364" s="61"/>
      <c r="B364" s="247"/>
      <c r="C364" s="247"/>
      <c r="D364" s="247"/>
      <c r="E364" s="247"/>
      <c r="F364" s="247"/>
      <c r="G364" s="239"/>
      <c r="H364" s="239"/>
      <c r="I364" s="239"/>
      <c r="J364" s="239"/>
      <c r="K364" s="239"/>
      <c r="L364" s="62"/>
      <c r="M364" s="247"/>
      <c r="N364" s="247"/>
      <c r="O364" s="63"/>
      <c r="P364" s="92" t="str">
        <f t="shared" si="541"/>
        <v/>
      </c>
      <c r="Q364" s="93" t="str">
        <f t="shared" si="494"/>
        <v/>
      </c>
      <c r="R364" s="99" t="str">
        <f t="shared" si="542"/>
        <v/>
      </c>
      <c r="S364" s="100" t="str">
        <f t="shared" si="543"/>
        <v/>
      </c>
      <c r="T364" s="95" t="str">
        <f t="shared" si="544"/>
        <v/>
      </c>
      <c r="U364" s="231"/>
      <c r="V364" s="124" t="str">
        <f t="shared" si="545"/>
        <v/>
      </c>
      <c r="W364" s="125" t="str">
        <f t="shared" si="489"/>
        <v/>
      </c>
      <c r="X364" s="126" t="str">
        <f t="shared" si="546"/>
        <v/>
      </c>
      <c r="Y364" s="126" t="str">
        <f>IF($B364="","",VLOOKUP(X364,Depth!$A$4:$B$1004,2,1))</f>
        <v/>
      </c>
      <c r="Z364" s="127" t="str">
        <f t="shared" si="490"/>
        <v/>
      </c>
      <c r="AA364" s="128" t="str">
        <f t="shared" si="491"/>
        <v/>
      </c>
      <c r="AB364" s="129" t="str">
        <f t="shared" si="547"/>
        <v/>
      </c>
      <c r="AC364" s="129" t="str">
        <f t="shared" si="492"/>
        <v/>
      </c>
      <c r="AD364" s="31" t="str">
        <f t="shared" si="548"/>
        <v/>
      </c>
      <c r="AE364" s="128" t="str">
        <f t="shared" si="549"/>
        <v/>
      </c>
      <c r="AF364" s="130" t="str">
        <f t="shared" si="550"/>
        <v/>
      </c>
      <c r="AG364" s="122" t="str">
        <f t="shared" si="551"/>
        <v/>
      </c>
      <c r="AH364" s="131" t="str">
        <f t="shared" si="493"/>
        <v/>
      </c>
      <c r="AI364" s="132" t="str">
        <f t="shared" si="552"/>
        <v/>
      </c>
      <c r="AJ364" s="128"/>
      <c r="AK364" s="159" t="str">
        <f t="shared" si="553"/>
        <v/>
      </c>
      <c r="AL364" s="128" t="str">
        <f t="shared" si="554"/>
        <v/>
      </c>
      <c r="AM364" s="128" t="str">
        <f t="shared" si="555"/>
        <v/>
      </c>
      <c r="AN364" s="128" t="str">
        <f t="shared" si="556"/>
        <v/>
      </c>
      <c r="AO364" s="128" t="str">
        <f t="shared" si="495"/>
        <v/>
      </c>
      <c r="AP364" s="160" t="str">
        <f t="shared" si="557"/>
        <v/>
      </c>
      <c r="AQ364" s="31"/>
      <c r="AR364" s="174" t="str">
        <f>IF($B364="","",Air!$C$17*((J364-K364)/10)^Air!$C$28)</f>
        <v/>
      </c>
      <c r="AS364" s="36" t="str">
        <f>IF($B364="","",IF(E$8=B364,E$7,Air!$C$14/2*AR364^2))</f>
        <v/>
      </c>
      <c r="AT364" s="32" t="str">
        <f t="shared" si="558"/>
        <v/>
      </c>
      <c r="AU364" s="32" t="str">
        <f t="shared" si="559"/>
        <v/>
      </c>
      <c r="AV364" s="32" t="str">
        <f>IF($B364="","",Air!$I$11-AU364*Air!$C$14*Air!$I$10-AS364)</f>
        <v/>
      </c>
      <c r="AW364" s="175" t="str">
        <f t="shared" si="560"/>
        <v/>
      </c>
      <c r="AX364" s="175" t="str">
        <f>IF($B364="","",AW364*Air!$C$14*Air!$I$10)</f>
        <v/>
      </c>
      <c r="AY364" s="176" t="str">
        <f>IF($B364="","",AW364*Air!$D$14*Air!$I$10)</f>
        <v/>
      </c>
      <c r="AZ364" s="62"/>
      <c r="BA364" s="250" t="str">
        <f t="shared" si="496"/>
        <v/>
      </c>
      <c r="BB364" s="128" t="str">
        <f t="shared" si="561"/>
        <v/>
      </c>
      <c r="BC364" s="31" t="str">
        <f t="shared" si="562"/>
        <v/>
      </c>
      <c r="BD364" s="251" t="str">
        <f>IF($B364="","",$AO364*ABS(BC364)/Air!$M$8)</f>
        <v/>
      </c>
      <c r="BE364" s="31" t="str">
        <f t="shared" si="497"/>
        <v/>
      </c>
      <c r="BF364" s="251" t="str">
        <f>IF($B364="","",$AO364*ABS($AF364-BC364)/Air!$M$8)</f>
        <v/>
      </c>
      <c r="BG364" s="31" t="str">
        <f t="shared" si="498"/>
        <v/>
      </c>
      <c r="BH364" s="252" t="str">
        <f t="shared" si="499"/>
        <v/>
      </c>
      <c r="BI364" s="32" t="str">
        <f>IF($B364="","",(($AF364-BC364)/ABS($AF364-BC364))*Air!$D$14*BH364/2*(($AF364-BC364)^2)*$AI364*$C364)</f>
        <v/>
      </c>
      <c r="BJ364" s="32" t="str">
        <f>IF($B364="","",(-BC364/ABS(BC364))*Air!$D$14*BE364/8*(BC364^2)*$AM364*$C364)</f>
        <v/>
      </c>
      <c r="BK364" s="32" t="str">
        <f>IF($B364="","",$AK364*$C364*$E364*Air!$D$14*Air!$I$10)</f>
        <v/>
      </c>
      <c r="BL364" s="32" t="str">
        <f t="shared" si="563"/>
        <v/>
      </c>
      <c r="BM364" s="32" t="str">
        <f t="shared" si="500"/>
        <v/>
      </c>
      <c r="BN364" s="32" t="str">
        <f t="shared" si="564"/>
        <v/>
      </c>
      <c r="BO364" s="254" t="str">
        <f t="shared" si="501"/>
        <v/>
      </c>
      <c r="BP364" s="243"/>
      <c r="BQ364" s="243"/>
      <c r="BR364" s="32" t="str">
        <f t="shared" si="502"/>
        <v/>
      </c>
      <c r="BS364" s="243" t="str">
        <f t="shared" si="503"/>
        <v/>
      </c>
      <c r="BT364" s="243" t="str">
        <f>IF($B364="","",IF(BO364="out",-(BS364*$I364*(2*ABS(BR364)/Air!$D$14)^0.5),(BS364*$I364*(2*ABS(BR364)/Air!$C$14)^0.5)))</f>
        <v/>
      </c>
      <c r="BU364" s="32" t="str">
        <f t="shared" si="504"/>
        <v/>
      </c>
      <c r="BV364" s="217" t="str">
        <f t="shared" si="565"/>
        <v/>
      </c>
      <c r="BW364" s="31" t="str">
        <f t="shared" si="505"/>
        <v/>
      </c>
      <c r="BX364" s="251" t="str">
        <f>IF($B364="","",$AO364*ABS(BW364)/Air!$M$8)</f>
        <v/>
      </c>
      <c r="BY364" s="31" t="str">
        <f t="shared" si="506"/>
        <v/>
      </c>
      <c r="BZ364" s="251" t="str">
        <f>IF($B364="","",$AO364*ABS($AF364-BW364)/Air!$M$8)</f>
        <v/>
      </c>
      <c r="CA364" s="31" t="str">
        <f t="shared" si="507"/>
        <v/>
      </c>
      <c r="CB364" s="31" t="str">
        <f t="shared" si="508"/>
        <v/>
      </c>
      <c r="CC364" s="32" t="str">
        <f>IF($B364="","",(($AF364-BW364)/ABS($AF364-BW364))*Air!$D$14*CB364/2*(($AF364-BW364)^2)*$AI364*$C364)</f>
        <v/>
      </c>
      <c r="CD364" s="32" t="str">
        <f>IF($B364="","",(-BW364/ABS(BW364))*Air!$D$14*BY364/8*(BW364^2)*$AM364*$C364)</f>
        <v/>
      </c>
      <c r="CE364" s="32" t="str">
        <f>IF($B364="","",$AK364*$C364*$E364*Air!$D$14*Air!$I$10)</f>
        <v/>
      </c>
      <c r="CF364" s="32" t="str">
        <f t="shared" si="566"/>
        <v/>
      </c>
      <c r="CG364" s="32" t="str">
        <f t="shared" si="509"/>
        <v/>
      </c>
      <c r="CH364" s="32" t="str">
        <f t="shared" si="567"/>
        <v/>
      </c>
      <c r="CI364" s="254" t="str">
        <f t="shared" si="510"/>
        <v/>
      </c>
      <c r="CJ364" s="243"/>
      <c r="CK364" s="243"/>
      <c r="CL364" s="32" t="str">
        <f t="shared" si="511"/>
        <v/>
      </c>
      <c r="CM364" s="243" t="str">
        <f t="shared" si="512"/>
        <v/>
      </c>
      <c r="CN364" s="243" t="str">
        <f>IF($B364="","",IF(CI364="out",-(CM364*$I364*(2*ABS(CL364)/Air!$D$14)^0.5),(CM364*$I364*(2*ABS(CL364)/Air!$C$14)^0.5)))</f>
        <v/>
      </c>
      <c r="CO364" s="32" t="str">
        <f t="shared" si="513"/>
        <v/>
      </c>
      <c r="CP364" s="217" t="str">
        <f t="shared" si="568"/>
        <v/>
      </c>
      <c r="CQ364" s="31" t="str">
        <f t="shared" si="514"/>
        <v/>
      </c>
      <c r="CR364" s="251" t="str">
        <f>IF($B364="","",$AO364*ABS(CQ364)/Air!$M$8)</f>
        <v/>
      </c>
      <c r="CS364" s="31" t="str">
        <f t="shared" si="515"/>
        <v/>
      </c>
      <c r="CT364" s="251" t="str">
        <f>IF($B364="","",$AO364*ABS($AF364-CQ364)/Air!$M$8)</f>
        <v/>
      </c>
      <c r="CU364" s="31" t="str">
        <f t="shared" si="516"/>
        <v/>
      </c>
      <c r="CV364" s="31" t="str">
        <f t="shared" si="517"/>
        <v/>
      </c>
      <c r="CW364" s="32" t="str">
        <f>IF($B364="","",(($AF364-CQ364)/ABS($AF364-CQ364))*Air!$D$14*CV364/2*(($AF364-CQ364)^2)*$AI364*$C364)</f>
        <v/>
      </c>
      <c r="CX364" s="32" t="str">
        <f>IF($B364="","",(-CQ364/ABS(CQ364))*Air!$D$14*CS364/8*(CQ364^2)*$AM364*$C364)</f>
        <v/>
      </c>
      <c r="CY364" s="32" t="str">
        <f>IF($B364="","",$AK364*$C364*$E364*Air!$D$14*Air!$I$10)</f>
        <v/>
      </c>
      <c r="CZ364" s="32" t="str">
        <f t="shared" si="569"/>
        <v/>
      </c>
      <c r="DA364" s="32" t="str">
        <f t="shared" si="518"/>
        <v/>
      </c>
      <c r="DB364" s="32" t="str">
        <f t="shared" si="570"/>
        <v/>
      </c>
      <c r="DC364" s="254" t="str">
        <f t="shared" si="519"/>
        <v/>
      </c>
      <c r="DD364" s="243"/>
      <c r="DE364" s="243"/>
      <c r="DF364" s="32" t="str">
        <f t="shared" si="520"/>
        <v/>
      </c>
      <c r="DG364" s="243" t="str">
        <f t="shared" si="521"/>
        <v/>
      </c>
      <c r="DH364" s="243" t="str">
        <f>IF($B364="","",IF(DC364="out",-(DG364*$I364*(2*ABS(DF364)/Air!$D$14)^0.5),(DG364*$I364*(2*ABS(DF364)/Air!$C$14)^0.5)))</f>
        <v/>
      </c>
      <c r="DI364" s="32" t="str">
        <f t="shared" si="522"/>
        <v/>
      </c>
      <c r="DJ364" s="217" t="str">
        <f t="shared" si="571"/>
        <v/>
      </c>
      <c r="DK364" s="31" t="str">
        <f t="shared" si="523"/>
        <v/>
      </c>
      <c r="DL364" s="251" t="str">
        <f>IF($B364="","",$AO364*ABS(DK364)/Air!$M$8)</f>
        <v/>
      </c>
      <c r="DM364" s="31" t="str">
        <f t="shared" si="524"/>
        <v/>
      </c>
      <c r="DN364" s="251" t="str">
        <f>IF($B364="","",$AO364*ABS($AF364-DK364)/Air!$M$8)</f>
        <v/>
      </c>
      <c r="DO364" s="31" t="str">
        <f t="shared" si="525"/>
        <v/>
      </c>
      <c r="DP364" s="31" t="str">
        <f t="shared" si="526"/>
        <v/>
      </c>
      <c r="DQ364" s="32" t="str">
        <f>IF($B364="","",(($AF364-DK364)/ABS($AF364-DK364))*Air!$D$14*DP364/2*(($AF364-DK364)^2)*$AI364*$C364)</f>
        <v/>
      </c>
      <c r="DR364" s="32" t="str">
        <f>IF($B364="","",(-DK364/ABS(DK364))*Air!$D$14*DM364/8*(DK364^2)*$AM364*$C364)</f>
        <v/>
      </c>
      <c r="DS364" s="32" t="str">
        <f>IF($B364="","",$AK364*$C364*$E364*Air!$D$14*Air!$I$10)</f>
        <v/>
      </c>
      <c r="DT364" s="32" t="str">
        <f t="shared" si="572"/>
        <v/>
      </c>
      <c r="DU364" s="32" t="str">
        <f t="shared" si="527"/>
        <v/>
      </c>
      <c r="DV364" s="32" t="str">
        <f t="shared" si="573"/>
        <v/>
      </c>
      <c r="DW364" s="254" t="str">
        <f t="shared" si="528"/>
        <v/>
      </c>
      <c r="DX364" s="243"/>
      <c r="DY364" s="243"/>
      <c r="DZ364" s="32" t="str">
        <f t="shared" si="529"/>
        <v/>
      </c>
      <c r="EA364" s="243" t="str">
        <f t="shared" si="530"/>
        <v/>
      </c>
      <c r="EB364" s="243" t="str">
        <f>IF($B364="","",IF(DW364="out",-(EA364*$I364*(2*ABS(DZ364)/Air!$D$14)^0.5),(EA364*$I364*(2*ABS(DZ364)/Air!$C$14)^0.5)))</f>
        <v/>
      </c>
      <c r="EC364" s="32" t="str">
        <f t="shared" si="531"/>
        <v/>
      </c>
      <c r="ED364" s="217" t="str">
        <f t="shared" si="574"/>
        <v/>
      </c>
      <c r="EE364" s="31" t="str">
        <f t="shared" si="532"/>
        <v/>
      </c>
      <c r="EF364" s="251" t="str">
        <f>IF($B364="","",$AO364*ABS(EE364)/Air!$M$8)</f>
        <v/>
      </c>
      <c r="EG364" s="31" t="str">
        <f t="shared" si="533"/>
        <v/>
      </c>
      <c r="EH364" s="251" t="str">
        <f>IF($B364="","",$AO364*ABS($AF364-EE364)/Air!$M$8)</f>
        <v/>
      </c>
      <c r="EI364" s="31" t="str">
        <f t="shared" si="534"/>
        <v/>
      </c>
      <c r="EJ364" s="31" t="str">
        <f t="shared" si="535"/>
        <v/>
      </c>
      <c r="EK364" s="32" t="str">
        <f>IF($B364="","",(($AF364-EE364)/ABS($AF364-EE364))*Air!$D$14*EJ364/2*(($AF364-EE364)^2)*$AI364*$C364)</f>
        <v/>
      </c>
      <c r="EL364" s="32" t="str">
        <f>IF($B364="","",(-EE364/ABS(EE364))*Air!$D$14*EG364/8*(EE364^2)*$AM364*$C364)</f>
        <v/>
      </c>
      <c r="EM364" s="32" t="str">
        <f>IF($B364="","",$AK364*$C364*$E364*Air!$D$14*Air!$I$10)</f>
        <v/>
      </c>
      <c r="EN364" s="32" t="str">
        <f t="shared" si="575"/>
        <v/>
      </c>
      <c r="EO364" s="32" t="str">
        <f t="shared" si="536"/>
        <v/>
      </c>
      <c r="EP364" s="32" t="str">
        <f t="shared" si="576"/>
        <v/>
      </c>
      <c r="EQ364" s="254" t="str">
        <f t="shared" si="537"/>
        <v/>
      </c>
      <c r="ER364" s="243"/>
      <c r="ES364" s="243"/>
      <c r="ET364" s="32" t="str">
        <f t="shared" si="538"/>
        <v/>
      </c>
      <c r="EU364" s="243" t="str">
        <f t="shared" si="539"/>
        <v/>
      </c>
      <c r="EV364" s="243" t="str">
        <f>IF($B364="","",IF(EQ364="out",-(EU364*$I364*(2*ABS(ET364)/Air!$D$14)^0.5),(EU364*$I364*(2*ABS(ET364)/Air!$C$14)^0.5)))</f>
        <v/>
      </c>
      <c r="EW364" s="32" t="str">
        <f t="shared" si="540"/>
        <v/>
      </c>
      <c r="EX364" s="259" t="str">
        <f t="shared" si="577"/>
        <v/>
      </c>
    </row>
    <row r="365" spans="1:154" customFormat="1" x14ac:dyDescent="0.2">
      <c r="A365" s="61"/>
      <c r="B365" s="247"/>
      <c r="C365" s="247"/>
      <c r="D365" s="247"/>
      <c r="E365" s="247"/>
      <c r="F365" s="247"/>
      <c r="G365" s="239"/>
      <c r="H365" s="239"/>
      <c r="I365" s="239"/>
      <c r="J365" s="239"/>
      <c r="K365" s="239"/>
      <c r="L365" s="62"/>
      <c r="M365" s="247"/>
      <c r="N365" s="247"/>
      <c r="O365" s="63"/>
      <c r="P365" s="92" t="str">
        <f t="shared" si="541"/>
        <v/>
      </c>
      <c r="Q365" s="93" t="str">
        <f t="shared" si="494"/>
        <v/>
      </c>
      <c r="R365" s="99" t="str">
        <f t="shared" si="542"/>
        <v/>
      </c>
      <c r="S365" s="100" t="str">
        <f t="shared" si="543"/>
        <v/>
      </c>
      <c r="T365" s="95" t="str">
        <f t="shared" si="544"/>
        <v/>
      </c>
      <c r="U365" s="231"/>
      <c r="V365" s="124" t="str">
        <f t="shared" si="545"/>
        <v/>
      </c>
      <c r="W365" s="125" t="str">
        <f t="shared" si="489"/>
        <v/>
      </c>
      <c r="X365" s="126" t="str">
        <f t="shared" si="546"/>
        <v/>
      </c>
      <c r="Y365" s="126" t="str">
        <f>IF($B365="","",VLOOKUP(X365,Depth!$A$4:$B$1004,2,1))</f>
        <v/>
      </c>
      <c r="Z365" s="127" t="str">
        <f t="shared" si="490"/>
        <v/>
      </c>
      <c r="AA365" s="128" t="str">
        <f t="shared" si="491"/>
        <v/>
      </c>
      <c r="AB365" s="129" t="str">
        <f t="shared" si="547"/>
        <v/>
      </c>
      <c r="AC365" s="129" t="str">
        <f t="shared" si="492"/>
        <v/>
      </c>
      <c r="AD365" s="31" t="str">
        <f t="shared" si="548"/>
        <v/>
      </c>
      <c r="AE365" s="128" t="str">
        <f t="shared" si="549"/>
        <v/>
      </c>
      <c r="AF365" s="130" t="str">
        <f t="shared" si="550"/>
        <v/>
      </c>
      <c r="AG365" s="122" t="str">
        <f t="shared" si="551"/>
        <v/>
      </c>
      <c r="AH365" s="131" t="str">
        <f t="shared" si="493"/>
        <v/>
      </c>
      <c r="AI365" s="132" t="str">
        <f t="shared" si="552"/>
        <v/>
      </c>
      <c r="AJ365" s="128"/>
      <c r="AK365" s="159" t="str">
        <f t="shared" si="553"/>
        <v/>
      </c>
      <c r="AL365" s="128" t="str">
        <f t="shared" si="554"/>
        <v/>
      </c>
      <c r="AM365" s="128" t="str">
        <f t="shared" si="555"/>
        <v/>
      </c>
      <c r="AN365" s="128" t="str">
        <f t="shared" si="556"/>
        <v/>
      </c>
      <c r="AO365" s="128" t="str">
        <f t="shared" si="495"/>
        <v/>
      </c>
      <c r="AP365" s="160" t="str">
        <f t="shared" si="557"/>
        <v/>
      </c>
      <c r="AQ365" s="31"/>
      <c r="AR365" s="174" t="str">
        <f>IF($B365="","",Air!$C$17*((J365-K365)/10)^Air!$C$28)</f>
        <v/>
      </c>
      <c r="AS365" s="36" t="str">
        <f>IF($B365="","",IF(E$8=B365,E$7,Air!$C$14/2*AR365^2))</f>
        <v/>
      </c>
      <c r="AT365" s="32" t="str">
        <f t="shared" si="558"/>
        <v/>
      </c>
      <c r="AU365" s="32" t="str">
        <f t="shared" si="559"/>
        <v/>
      </c>
      <c r="AV365" s="32" t="str">
        <f>IF($B365="","",Air!$I$11-AU365*Air!$C$14*Air!$I$10-AS365)</f>
        <v/>
      </c>
      <c r="AW365" s="175" t="str">
        <f t="shared" si="560"/>
        <v/>
      </c>
      <c r="AX365" s="175" t="str">
        <f>IF($B365="","",AW365*Air!$C$14*Air!$I$10)</f>
        <v/>
      </c>
      <c r="AY365" s="176" t="str">
        <f>IF($B365="","",AW365*Air!$D$14*Air!$I$10)</f>
        <v/>
      </c>
      <c r="AZ365" s="62"/>
      <c r="BA365" s="250" t="str">
        <f t="shared" si="496"/>
        <v/>
      </c>
      <c r="BB365" s="128" t="str">
        <f t="shared" si="561"/>
        <v/>
      </c>
      <c r="BC365" s="31" t="str">
        <f t="shared" si="562"/>
        <v/>
      </c>
      <c r="BD365" s="251" t="str">
        <f>IF($B365="","",$AO365*ABS(BC365)/Air!$M$8)</f>
        <v/>
      </c>
      <c r="BE365" s="31" t="str">
        <f t="shared" si="497"/>
        <v/>
      </c>
      <c r="BF365" s="251" t="str">
        <f>IF($B365="","",$AO365*ABS($AF365-BC365)/Air!$M$8)</f>
        <v/>
      </c>
      <c r="BG365" s="31" t="str">
        <f t="shared" si="498"/>
        <v/>
      </c>
      <c r="BH365" s="252" t="str">
        <f t="shared" si="499"/>
        <v/>
      </c>
      <c r="BI365" s="32" t="str">
        <f>IF($B365="","",(($AF365-BC365)/ABS($AF365-BC365))*Air!$D$14*BH365/2*(($AF365-BC365)^2)*$AI365*$C365)</f>
        <v/>
      </c>
      <c r="BJ365" s="32" t="str">
        <f>IF($B365="","",(-BC365/ABS(BC365))*Air!$D$14*BE365/8*(BC365^2)*$AM365*$C365)</f>
        <v/>
      </c>
      <c r="BK365" s="32" t="str">
        <f>IF($B365="","",$AK365*$C365*$E365*Air!$D$14*Air!$I$10)</f>
        <v/>
      </c>
      <c r="BL365" s="32" t="str">
        <f t="shared" si="563"/>
        <v/>
      </c>
      <c r="BM365" s="32" t="str">
        <f t="shared" si="500"/>
        <v/>
      </c>
      <c r="BN365" s="32" t="str">
        <f t="shared" si="564"/>
        <v/>
      </c>
      <c r="BO365" s="254" t="str">
        <f t="shared" si="501"/>
        <v/>
      </c>
      <c r="BP365" s="243"/>
      <c r="BQ365" s="243"/>
      <c r="BR365" s="32" t="str">
        <f t="shared" si="502"/>
        <v/>
      </c>
      <c r="BS365" s="243" t="str">
        <f t="shared" si="503"/>
        <v/>
      </c>
      <c r="BT365" s="243" t="str">
        <f>IF($B365="","",IF(BO365="out",-(BS365*$I365*(2*ABS(BR365)/Air!$D$14)^0.5),(BS365*$I365*(2*ABS(BR365)/Air!$C$14)^0.5)))</f>
        <v/>
      </c>
      <c r="BU365" s="32" t="str">
        <f t="shared" si="504"/>
        <v/>
      </c>
      <c r="BV365" s="217" t="str">
        <f t="shared" si="565"/>
        <v/>
      </c>
      <c r="BW365" s="31" t="str">
        <f t="shared" si="505"/>
        <v/>
      </c>
      <c r="BX365" s="251" t="str">
        <f>IF($B365="","",$AO365*ABS(BW365)/Air!$M$8)</f>
        <v/>
      </c>
      <c r="BY365" s="31" t="str">
        <f t="shared" si="506"/>
        <v/>
      </c>
      <c r="BZ365" s="251" t="str">
        <f>IF($B365="","",$AO365*ABS($AF365-BW365)/Air!$M$8)</f>
        <v/>
      </c>
      <c r="CA365" s="31" t="str">
        <f t="shared" si="507"/>
        <v/>
      </c>
      <c r="CB365" s="31" t="str">
        <f t="shared" si="508"/>
        <v/>
      </c>
      <c r="CC365" s="32" t="str">
        <f>IF($B365="","",(($AF365-BW365)/ABS($AF365-BW365))*Air!$D$14*CB365/2*(($AF365-BW365)^2)*$AI365*$C365)</f>
        <v/>
      </c>
      <c r="CD365" s="32" t="str">
        <f>IF($B365="","",(-BW365/ABS(BW365))*Air!$D$14*BY365/8*(BW365^2)*$AM365*$C365)</f>
        <v/>
      </c>
      <c r="CE365" s="32" t="str">
        <f>IF($B365="","",$AK365*$C365*$E365*Air!$D$14*Air!$I$10)</f>
        <v/>
      </c>
      <c r="CF365" s="32" t="str">
        <f t="shared" si="566"/>
        <v/>
      </c>
      <c r="CG365" s="32" t="str">
        <f t="shared" si="509"/>
        <v/>
      </c>
      <c r="CH365" s="32" t="str">
        <f t="shared" si="567"/>
        <v/>
      </c>
      <c r="CI365" s="254" t="str">
        <f t="shared" si="510"/>
        <v/>
      </c>
      <c r="CJ365" s="243"/>
      <c r="CK365" s="243"/>
      <c r="CL365" s="32" t="str">
        <f t="shared" si="511"/>
        <v/>
      </c>
      <c r="CM365" s="243" t="str">
        <f t="shared" si="512"/>
        <v/>
      </c>
      <c r="CN365" s="243" t="str">
        <f>IF($B365="","",IF(CI365="out",-(CM365*$I365*(2*ABS(CL365)/Air!$D$14)^0.5),(CM365*$I365*(2*ABS(CL365)/Air!$C$14)^0.5)))</f>
        <v/>
      </c>
      <c r="CO365" s="32" t="str">
        <f t="shared" si="513"/>
        <v/>
      </c>
      <c r="CP365" s="217" t="str">
        <f t="shared" si="568"/>
        <v/>
      </c>
      <c r="CQ365" s="31" t="str">
        <f t="shared" si="514"/>
        <v/>
      </c>
      <c r="CR365" s="251" t="str">
        <f>IF($B365="","",$AO365*ABS(CQ365)/Air!$M$8)</f>
        <v/>
      </c>
      <c r="CS365" s="31" t="str">
        <f t="shared" si="515"/>
        <v/>
      </c>
      <c r="CT365" s="251" t="str">
        <f>IF($B365="","",$AO365*ABS($AF365-CQ365)/Air!$M$8)</f>
        <v/>
      </c>
      <c r="CU365" s="31" t="str">
        <f t="shared" si="516"/>
        <v/>
      </c>
      <c r="CV365" s="31" t="str">
        <f t="shared" si="517"/>
        <v/>
      </c>
      <c r="CW365" s="32" t="str">
        <f>IF($B365="","",(($AF365-CQ365)/ABS($AF365-CQ365))*Air!$D$14*CV365/2*(($AF365-CQ365)^2)*$AI365*$C365)</f>
        <v/>
      </c>
      <c r="CX365" s="32" t="str">
        <f>IF($B365="","",(-CQ365/ABS(CQ365))*Air!$D$14*CS365/8*(CQ365^2)*$AM365*$C365)</f>
        <v/>
      </c>
      <c r="CY365" s="32" t="str">
        <f>IF($B365="","",$AK365*$C365*$E365*Air!$D$14*Air!$I$10)</f>
        <v/>
      </c>
      <c r="CZ365" s="32" t="str">
        <f t="shared" si="569"/>
        <v/>
      </c>
      <c r="DA365" s="32" t="str">
        <f t="shared" si="518"/>
        <v/>
      </c>
      <c r="DB365" s="32" t="str">
        <f t="shared" si="570"/>
        <v/>
      </c>
      <c r="DC365" s="254" t="str">
        <f t="shared" si="519"/>
        <v/>
      </c>
      <c r="DD365" s="243"/>
      <c r="DE365" s="243"/>
      <c r="DF365" s="32" t="str">
        <f t="shared" si="520"/>
        <v/>
      </c>
      <c r="DG365" s="243" t="str">
        <f t="shared" si="521"/>
        <v/>
      </c>
      <c r="DH365" s="243" t="str">
        <f>IF($B365="","",IF(DC365="out",-(DG365*$I365*(2*ABS(DF365)/Air!$D$14)^0.5),(DG365*$I365*(2*ABS(DF365)/Air!$C$14)^0.5)))</f>
        <v/>
      </c>
      <c r="DI365" s="32" t="str">
        <f t="shared" si="522"/>
        <v/>
      </c>
      <c r="DJ365" s="217" t="str">
        <f t="shared" si="571"/>
        <v/>
      </c>
      <c r="DK365" s="31" t="str">
        <f t="shared" si="523"/>
        <v/>
      </c>
      <c r="DL365" s="251" t="str">
        <f>IF($B365="","",$AO365*ABS(DK365)/Air!$M$8)</f>
        <v/>
      </c>
      <c r="DM365" s="31" t="str">
        <f t="shared" si="524"/>
        <v/>
      </c>
      <c r="DN365" s="251" t="str">
        <f>IF($B365="","",$AO365*ABS($AF365-DK365)/Air!$M$8)</f>
        <v/>
      </c>
      <c r="DO365" s="31" t="str">
        <f t="shared" si="525"/>
        <v/>
      </c>
      <c r="DP365" s="31" t="str">
        <f t="shared" si="526"/>
        <v/>
      </c>
      <c r="DQ365" s="32" t="str">
        <f>IF($B365="","",(($AF365-DK365)/ABS($AF365-DK365))*Air!$D$14*DP365/2*(($AF365-DK365)^2)*$AI365*$C365)</f>
        <v/>
      </c>
      <c r="DR365" s="32" t="str">
        <f>IF($B365="","",(-DK365/ABS(DK365))*Air!$D$14*DM365/8*(DK365^2)*$AM365*$C365)</f>
        <v/>
      </c>
      <c r="DS365" s="32" t="str">
        <f>IF($B365="","",$AK365*$C365*$E365*Air!$D$14*Air!$I$10)</f>
        <v/>
      </c>
      <c r="DT365" s="32" t="str">
        <f t="shared" si="572"/>
        <v/>
      </c>
      <c r="DU365" s="32" t="str">
        <f t="shared" si="527"/>
        <v/>
      </c>
      <c r="DV365" s="32" t="str">
        <f t="shared" si="573"/>
        <v/>
      </c>
      <c r="DW365" s="254" t="str">
        <f t="shared" si="528"/>
        <v/>
      </c>
      <c r="DX365" s="243"/>
      <c r="DY365" s="243"/>
      <c r="DZ365" s="32" t="str">
        <f t="shared" si="529"/>
        <v/>
      </c>
      <c r="EA365" s="243" t="str">
        <f t="shared" si="530"/>
        <v/>
      </c>
      <c r="EB365" s="243" t="str">
        <f>IF($B365="","",IF(DW365="out",-(EA365*$I365*(2*ABS(DZ365)/Air!$D$14)^0.5),(EA365*$I365*(2*ABS(DZ365)/Air!$C$14)^0.5)))</f>
        <v/>
      </c>
      <c r="EC365" s="32" t="str">
        <f t="shared" si="531"/>
        <v/>
      </c>
      <c r="ED365" s="217" t="str">
        <f t="shared" si="574"/>
        <v/>
      </c>
      <c r="EE365" s="31" t="str">
        <f t="shared" si="532"/>
        <v/>
      </c>
      <c r="EF365" s="251" t="str">
        <f>IF($B365="","",$AO365*ABS(EE365)/Air!$M$8)</f>
        <v/>
      </c>
      <c r="EG365" s="31" t="str">
        <f t="shared" si="533"/>
        <v/>
      </c>
      <c r="EH365" s="251" t="str">
        <f>IF($B365="","",$AO365*ABS($AF365-EE365)/Air!$M$8)</f>
        <v/>
      </c>
      <c r="EI365" s="31" t="str">
        <f t="shared" si="534"/>
        <v/>
      </c>
      <c r="EJ365" s="31" t="str">
        <f t="shared" si="535"/>
        <v/>
      </c>
      <c r="EK365" s="32" t="str">
        <f>IF($B365="","",(($AF365-EE365)/ABS($AF365-EE365))*Air!$D$14*EJ365/2*(($AF365-EE365)^2)*$AI365*$C365)</f>
        <v/>
      </c>
      <c r="EL365" s="32" t="str">
        <f>IF($B365="","",(-EE365/ABS(EE365))*Air!$D$14*EG365/8*(EE365^2)*$AM365*$C365)</f>
        <v/>
      </c>
      <c r="EM365" s="32" t="str">
        <f>IF($B365="","",$AK365*$C365*$E365*Air!$D$14*Air!$I$10)</f>
        <v/>
      </c>
      <c r="EN365" s="32" t="str">
        <f t="shared" si="575"/>
        <v/>
      </c>
      <c r="EO365" s="32" t="str">
        <f t="shared" si="536"/>
        <v/>
      </c>
      <c r="EP365" s="32" t="str">
        <f t="shared" si="576"/>
        <v/>
      </c>
      <c r="EQ365" s="254" t="str">
        <f t="shared" si="537"/>
        <v/>
      </c>
      <c r="ER365" s="243"/>
      <c r="ES365" s="243"/>
      <c r="ET365" s="32" t="str">
        <f t="shared" si="538"/>
        <v/>
      </c>
      <c r="EU365" s="243" t="str">
        <f t="shared" si="539"/>
        <v/>
      </c>
      <c r="EV365" s="243" t="str">
        <f>IF($B365="","",IF(EQ365="out",-(EU365*$I365*(2*ABS(ET365)/Air!$D$14)^0.5),(EU365*$I365*(2*ABS(ET365)/Air!$C$14)^0.5)))</f>
        <v/>
      </c>
      <c r="EW365" s="32" t="str">
        <f t="shared" si="540"/>
        <v/>
      </c>
      <c r="EX365" s="259" t="str">
        <f t="shared" si="577"/>
        <v/>
      </c>
    </row>
    <row r="366" spans="1:154" customFormat="1" x14ac:dyDescent="0.2">
      <c r="A366" s="61"/>
      <c r="B366" s="247"/>
      <c r="C366" s="247"/>
      <c r="D366" s="247"/>
      <c r="E366" s="247"/>
      <c r="F366" s="247"/>
      <c r="G366" s="239"/>
      <c r="H366" s="239"/>
      <c r="I366" s="239"/>
      <c r="J366" s="239"/>
      <c r="K366" s="239"/>
      <c r="L366" s="62"/>
      <c r="M366" s="247"/>
      <c r="N366" s="247"/>
      <c r="O366" s="63"/>
      <c r="P366" s="92" t="str">
        <f t="shared" si="541"/>
        <v/>
      </c>
      <c r="Q366" s="93" t="str">
        <f t="shared" si="494"/>
        <v/>
      </c>
      <c r="R366" s="99" t="str">
        <f t="shared" si="542"/>
        <v/>
      </c>
      <c r="S366" s="100" t="str">
        <f t="shared" si="543"/>
        <v/>
      </c>
      <c r="T366" s="95" t="str">
        <f t="shared" si="544"/>
        <v/>
      </c>
      <c r="U366" s="231"/>
      <c r="V366" s="124" t="str">
        <f t="shared" si="545"/>
        <v/>
      </c>
      <c r="W366" s="125" t="str">
        <f t="shared" si="489"/>
        <v/>
      </c>
      <c r="X366" s="126" t="str">
        <f t="shared" si="546"/>
        <v/>
      </c>
      <c r="Y366" s="126" t="str">
        <f>IF($B366="","",VLOOKUP(X366,Depth!$A$4:$B$1004,2,1))</f>
        <v/>
      </c>
      <c r="Z366" s="127" t="str">
        <f t="shared" si="490"/>
        <v/>
      </c>
      <c r="AA366" s="128" t="str">
        <f t="shared" si="491"/>
        <v/>
      </c>
      <c r="AB366" s="129" t="str">
        <f t="shared" si="547"/>
        <v/>
      </c>
      <c r="AC366" s="129" t="str">
        <f t="shared" si="492"/>
        <v/>
      </c>
      <c r="AD366" s="31" t="str">
        <f t="shared" si="548"/>
        <v/>
      </c>
      <c r="AE366" s="128" t="str">
        <f t="shared" si="549"/>
        <v/>
      </c>
      <c r="AF366" s="130" t="str">
        <f t="shared" si="550"/>
        <v/>
      </c>
      <c r="AG366" s="122" t="str">
        <f t="shared" si="551"/>
        <v/>
      </c>
      <c r="AH366" s="131" t="str">
        <f t="shared" si="493"/>
        <v/>
      </c>
      <c r="AI366" s="132" t="str">
        <f t="shared" si="552"/>
        <v/>
      </c>
      <c r="AJ366" s="128"/>
      <c r="AK366" s="159" t="str">
        <f t="shared" si="553"/>
        <v/>
      </c>
      <c r="AL366" s="128" t="str">
        <f t="shared" si="554"/>
        <v/>
      </c>
      <c r="AM366" s="128" t="str">
        <f t="shared" si="555"/>
        <v/>
      </c>
      <c r="AN366" s="128" t="str">
        <f t="shared" si="556"/>
        <v/>
      </c>
      <c r="AO366" s="128" t="str">
        <f t="shared" si="495"/>
        <v/>
      </c>
      <c r="AP366" s="160" t="str">
        <f t="shared" si="557"/>
        <v/>
      </c>
      <c r="AQ366" s="31"/>
      <c r="AR366" s="174" t="str">
        <f>IF($B366="","",Air!$C$17*((J366-K366)/10)^Air!$C$28)</f>
        <v/>
      </c>
      <c r="AS366" s="36" t="str">
        <f>IF($B366="","",IF(E$8=B366,E$7,Air!$C$14/2*AR366^2))</f>
        <v/>
      </c>
      <c r="AT366" s="32" t="str">
        <f t="shared" si="558"/>
        <v/>
      </c>
      <c r="AU366" s="32" t="str">
        <f t="shared" si="559"/>
        <v/>
      </c>
      <c r="AV366" s="32" t="str">
        <f>IF($B366="","",Air!$I$11-AU366*Air!$C$14*Air!$I$10-AS366)</f>
        <v/>
      </c>
      <c r="AW366" s="175" t="str">
        <f t="shared" si="560"/>
        <v/>
      </c>
      <c r="AX366" s="175" t="str">
        <f>IF($B366="","",AW366*Air!$C$14*Air!$I$10)</f>
        <v/>
      </c>
      <c r="AY366" s="176" t="str">
        <f>IF($B366="","",AW366*Air!$D$14*Air!$I$10)</f>
        <v/>
      </c>
      <c r="AZ366" s="62"/>
      <c r="BA366" s="250" t="str">
        <f t="shared" si="496"/>
        <v/>
      </c>
      <c r="BB366" s="128" t="str">
        <f t="shared" si="561"/>
        <v/>
      </c>
      <c r="BC366" s="31" t="str">
        <f t="shared" si="562"/>
        <v/>
      </c>
      <c r="BD366" s="251" t="str">
        <f>IF($B366="","",$AO366*ABS(BC366)/Air!$M$8)</f>
        <v/>
      </c>
      <c r="BE366" s="31" t="str">
        <f t="shared" si="497"/>
        <v/>
      </c>
      <c r="BF366" s="251" t="str">
        <f>IF($B366="","",$AO366*ABS($AF366-BC366)/Air!$M$8)</f>
        <v/>
      </c>
      <c r="BG366" s="31" t="str">
        <f t="shared" si="498"/>
        <v/>
      </c>
      <c r="BH366" s="252" t="str">
        <f t="shared" si="499"/>
        <v/>
      </c>
      <c r="BI366" s="32" t="str">
        <f>IF($B366="","",(($AF366-BC366)/ABS($AF366-BC366))*Air!$D$14*BH366/2*(($AF366-BC366)^2)*$AI366*$C366)</f>
        <v/>
      </c>
      <c r="BJ366" s="32" t="str">
        <f>IF($B366="","",(-BC366/ABS(BC366))*Air!$D$14*BE366/8*(BC366^2)*$AM366*$C366)</f>
        <v/>
      </c>
      <c r="BK366" s="32" t="str">
        <f>IF($B366="","",$AK366*$C366*$E366*Air!$D$14*Air!$I$10)</f>
        <v/>
      </c>
      <c r="BL366" s="32" t="str">
        <f t="shared" si="563"/>
        <v/>
      </c>
      <c r="BM366" s="32" t="str">
        <f t="shared" si="500"/>
        <v/>
      </c>
      <c r="BN366" s="32" t="str">
        <f t="shared" si="564"/>
        <v/>
      </c>
      <c r="BO366" s="254" t="str">
        <f t="shared" si="501"/>
        <v/>
      </c>
      <c r="BP366" s="243"/>
      <c r="BQ366" s="243"/>
      <c r="BR366" s="32" t="str">
        <f t="shared" si="502"/>
        <v/>
      </c>
      <c r="BS366" s="243" t="str">
        <f t="shared" si="503"/>
        <v/>
      </c>
      <c r="BT366" s="243" t="str">
        <f>IF($B366="","",IF(BO366="out",-(BS366*$I366*(2*ABS(BR366)/Air!$D$14)^0.5),(BS366*$I366*(2*ABS(BR366)/Air!$C$14)^0.5)))</f>
        <v/>
      </c>
      <c r="BU366" s="32" t="str">
        <f t="shared" si="504"/>
        <v/>
      </c>
      <c r="BV366" s="217" t="str">
        <f t="shared" si="565"/>
        <v/>
      </c>
      <c r="BW366" s="31" t="str">
        <f t="shared" si="505"/>
        <v/>
      </c>
      <c r="BX366" s="251" t="str">
        <f>IF($B366="","",$AO366*ABS(BW366)/Air!$M$8)</f>
        <v/>
      </c>
      <c r="BY366" s="31" t="str">
        <f t="shared" si="506"/>
        <v/>
      </c>
      <c r="BZ366" s="251" t="str">
        <f>IF($B366="","",$AO366*ABS($AF366-BW366)/Air!$M$8)</f>
        <v/>
      </c>
      <c r="CA366" s="31" t="str">
        <f t="shared" si="507"/>
        <v/>
      </c>
      <c r="CB366" s="31" t="str">
        <f t="shared" si="508"/>
        <v/>
      </c>
      <c r="CC366" s="32" t="str">
        <f>IF($B366="","",(($AF366-BW366)/ABS($AF366-BW366))*Air!$D$14*CB366/2*(($AF366-BW366)^2)*$AI366*$C366)</f>
        <v/>
      </c>
      <c r="CD366" s="32" t="str">
        <f>IF($B366="","",(-BW366/ABS(BW366))*Air!$D$14*BY366/8*(BW366^2)*$AM366*$C366)</f>
        <v/>
      </c>
      <c r="CE366" s="32" t="str">
        <f>IF($B366="","",$AK366*$C366*$E366*Air!$D$14*Air!$I$10)</f>
        <v/>
      </c>
      <c r="CF366" s="32" t="str">
        <f t="shared" si="566"/>
        <v/>
      </c>
      <c r="CG366" s="32" t="str">
        <f t="shared" si="509"/>
        <v/>
      </c>
      <c r="CH366" s="32" t="str">
        <f t="shared" si="567"/>
        <v/>
      </c>
      <c r="CI366" s="254" t="str">
        <f t="shared" si="510"/>
        <v/>
      </c>
      <c r="CJ366" s="243"/>
      <c r="CK366" s="243"/>
      <c r="CL366" s="32" t="str">
        <f t="shared" si="511"/>
        <v/>
      </c>
      <c r="CM366" s="243" t="str">
        <f t="shared" si="512"/>
        <v/>
      </c>
      <c r="CN366" s="243" t="str">
        <f>IF($B366="","",IF(CI366="out",-(CM366*$I366*(2*ABS(CL366)/Air!$D$14)^0.5),(CM366*$I366*(2*ABS(CL366)/Air!$C$14)^0.5)))</f>
        <v/>
      </c>
      <c r="CO366" s="32" t="str">
        <f t="shared" si="513"/>
        <v/>
      </c>
      <c r="CP366" s="217" t="str">
        <f t="shared" si="568"/>
        <v/>
      </c>
      <c r="CQ366" s="31" t="str">
        <f t="shared" si="514"/>
        <v/>
      </c>
      <c r="CR366" s="251" t="str">
        <f>IF($B366="","",$AO366*ABS(CQ366)/Air!$M$8)</f>
        <v/>
      </c>
      <c r="CS366" s="31" t="str">
        <f t="shared" si="515"/>
        <v/>
      </c>
      <c r="CT366" s="251" t="str">
        <f>IF($B366="","",$AO366*ABS($AF366-CQ366)/Air!$M$8)</f>
        <v/>
      </c>
      <c r="CU366" s="31" t="str">
        <f t="shared" si="516"/>
        <v/>
      </c>
      <c r="CV366" s="31" t="str">
        <f t="shared" si="517"/>
        <v/>
      </c>
      <c r="CW366" s="32" t="str">
        <f>IF($B366="","",(($AF366-CQ366)/ABS($AF366-CQ366))*Air!$D$14*CV366/2*(($AF366-CQ366)^2)*$AI366*$C366)</f>
        <v/>
      </c>
      <c r="CX366" s="32" t="str">
        <f>IF($B366="","",(-CQ366/ABS(CQ366))*Air!$D$14*CS366/8*(CQ366^2)*$AM366*$C366)</f>
        <v/>
      </c>
      <c r="CY366" s="32" t="str">
        <f>IF($B366="","",$AK366*$C366*$E366*Air!$D$14*Air!$I$10)</f>
        <v/>
      </c>
      <c r="CZ366" s="32" t="str">
        <f t="shared" si="569"/>
        <v/>
      </c>
      <c r="DA366" s="32" t="str">
        <f t="shared" si="518"/>
        <v/>
      </c>
      <c r="DB366" s="32" t="str">
        <f t="shared" si="570"/>
        <v/>
      </c>
      <c r="DC366" s="254" t="str">
        <f t="shared" si="519"/>
        <v/>
      </c>
      <c r="DD366" s="243"/>
      <c r="DE366" s="243"/>
      <c r="DF366" s="32" t="str">
        <f t="shared" si="520"/>
        <v/>
      </c>
      <c r="DG366" s="243" t="str">
        <f t="shared" si="521"/>
        <v/>
      </c>
      <c r="DH366" s="243" t="str">
        <f>IF($B366="","",IF(DC366="out",-(DG366*$I366*(2*ABS(DF366)/Air!$D$14)^0.5),(DG366*$I366*(2*ABS(DF366)/Air!$C$14)^0.5)))</f>
        <v/>
      </c>
      <c r="DI366" s="32" t="str">
        <f t="shared" si="522"/>
        <v/>
      </c>
      <c r="DJ366" s="217" t="str">
        <f t="shared" si="571"/>
        <v/>
      </c>
      <c r="DK366" s="31" t="str">
        <f t="shared" si="523"/>
        <v/>
      </c>
      <c r="DL366" s="251" t="str">
        <f>IF($B366="","",$AO366*ABS(DK366)/Air!$M$8)</f>
        <v/>
      </c>
      <c r="DM366" s="31" t="str">
        <f t="shared" si="524"/>
        <v/>
      </c>
      <c r="DN366" s="251" t="str">
        <f>IF($B366="","",$AO366*ABS($AF366-DK366)/Air!$M$8)</f>
        <v/>
      </c>
      <c r="DO366" s="31" t="str">
        <f t="shared" si="525"/>
        <v/>
      </c>
      <c r="DP366" s="31" t="str">
        <f t="shared" si="526"/>
        <v/>
      </c>
      <c r="DQ366" s="32" t="str">
        <f>IF($B366="","",(($AF366-DK366)/ABS($AF366-DK366))*Air!$D$14*DP366/2*(($AF366-DK366)^2)*$AI366*$C366)</f>
        <v/>
      </c>
      <c r="DR366" s="32" t="str">
        <f>IF($B366="","",(-DK366/ABS(DK366))*Air!$D$14*DM366/8*(DK366^2)*$AM366*$C366)</f>
        <v/>
      </c>
      <c r="DS366" s="32" t="str">
        <f>IF($B366="","",$AK366*$C366*$E366*Air!$D$14*Air!$I$10)</f>
        <v/>
      </c>
      <c r="DT366" s="32" t="str">
        <f t="shared" si="572"/>
        <v/>
      </c>
      <c r="DU366" s="32" t="str">
        <f t="shared" si="527"/>
        <v/>
      </c>
      <c r="DV366" s="32" t="str">
        <f t="shared" si="573"/>
        <v/>
      </c>
      <c r="DW366" s="254" t="str">
        <f t="shared" si="528"/>
        <v/>
      </c>
      <c r="DX366" s="243"/>
      <c r="DY366" s="243"/>
      <c r="DZ366" s="32" t="str">
        <f t="shared" si="529"/>
        <v/>
      </c>
      <c r="EA366" s="243" t="str">
        <f t="shared" si="530"/>
        <v/>
      </c>
      <c r="EB366" s="243" t="str">
        <f>IF($B366="","",IF(DW366="out",-(EA366*$I366*(2*ABS(DZ366)/Air!$D$14)^0.5),(EA366*$I366*(2*ABS(DZ366)/Air!$C$14)^0.5)))</f>
        <v/>
      </c>
      <c r="EC366" s="32" t="str">
        <f t="shared" si="531"/>
        <v/>
      </c>
      <c r="ED366" s="217" t="str">
        <f t="shared" si="574"/>
        <v/>
      </c>
      <c r="EE366" s="31" t="str">
        <f t="shared" si="532"/>
        <v/>
      </c>
      <c r="EF366" s="251" t="str">
        <f>IF($B366="","",$AO366*ABS(EE366)/Air!$M$8)</f>
        <v/>
      </c>
      <c r="EG366" s="31" t="str">
        <f t="shared" si="533"/>
        <v/>
      </c>
      <c r="EH366" s="251" t="str">
        <f>IF($B366="","",$AO366*ABS($AF366-EE366)/Air!$M$8)</f>
        <v/>
      </c>
      <c r="EI366" s="31" t="str">
        <f t="shared" si="534"/>
        <v/>
      </c>
      <c r="EJ366" s="31" t="str">
        <f t="shared" si="535"/>
        <v/>
      </c>
      <c r="EK366" s="32" t="str">
        <f>IF($B366="","",(($AF366-EE366)/ABS($AF366-EE366))*Air!$D$14*EJ366/2*(($AF366-EE366)^2)*$AI366*$C366)</f>
        <v/>
      </c>
      <c r="EL366" s="32" t="str">
        <f>IF($B366="","",(-EE366/ABS(EE366))*Air!$D$14*EG366/8*(EE366^2)*$AM366*$C366)</f>
        <v/>
      </c>
      <c r="EM366" s="32" t="str">
        <f>IF($B366="","",$AK366*$C366*$E366*Air!$D$14*Air!$I$10)</f>
        <v/>
      </c>
      <c r="EN366" s="32" t="str">
        <f t="shared" si="575"/>
        <v/>
      </c>
      <c r="EO366" s="32" t="str">
        <f t="shared" si="536"/>
        <v/>
      </c>
      <c r="EP366" s="32" t="str">
        <f t="shared" si="576"/>
        <v/>
      </c>
      <c r="EQ366" s="254" t="str">
        <f t="shared" si="537"/>
        <v/>
      </c>
      <c r="ER366" s="243"/>
      <c r="ES366" s="243"/>
      <c r="ET366" s="32" t="str">
        <f t="shared" si="538"/>
        <v/>
      </c>
      <c r="EU366" s="243" t="str">
        <f t="shared" si="539"/>
        <v/>
      </c>
      <c r="EV366" s="243" t="str">
        <f>IF($B366="","",IF(EQ366="out",-(EU366*$I366*(2*ABS(ET366)/Air!$D$14)^0.5),(EU366*$I366*(2*ABS(ET366)/Air!$C$14)^0.5)))</f>
        <v/>
      </c>
      <c r="EW366" s="32" t="str">
        <f t="shared" si="540"/>
        <v/>
      </c>
      <c r="EX366" s="259" t="str">
        <f t="shared" si="577"/>
        <v/>
      </c>
    </row>
    <row r="367" spans="1:154" customFormat="1" x14ac:dyDescent="0.2">
      <c r="A367" s="61"/>
      <c r="B367" s="247"/>
      <c r="C367" s="247"/>
      <c r="D367" s="247"/>
      <c r="E367" s="247"/>
      <c r="F367" s="247"/>
      <c r="G367" s="239"/>
      <c r="H367" s="239"/>
      <c r="I367" s="239"/>
      <c r="J367" s="239"/>
      <c r="K367" s="239"/>
      <c r="L367" s="62"/>
      <c r="M367" s="247"/>
      <c r="N367" s="247"/>
      <c r="O367" s="63"/>
      <c r="P367" s="92" t="str">
        <f t="shared" si="541"/>
        <v/>
      </c>
      <c r="Q367" s="93" t="str">
        <f t="shared" si="494"/>
        <v/>
      </c>
      <c r="R367" s="99" t="str">
        <f t="shared" si="542"/>
        <v/>
      </c>
      <c r="S367" s="100" t="str">
        <f t="shared" si="543"/>
        <v/>
      </c>
      <c r="T367" s="95" t="str">
        <f t="shared" si="544"/>
        <v/>
      </c>
      <c r="U367" s="231"/>
      <c r="V367" s="124" t="str">
        <f t="shared" si="545"/>
        <v/>
      </c>
      <c r="W367" s="125" t="str">
        <f t="shared" si="489"/>
        <v/>
      </c>
      <c r="X367" s="126" t="str">
        <f t="shared" si="546"/>
        <v/>
      </c>
      <c r="Y367" s="126" t="str">
        <f>IF($B367="","",VLOOKUP(X367,Depth!$A$4:$B$1004,2,1))</f>
        <v/>
      </c>
      <c r="Z367" s="127" t="str">
        <f t="shared" si="490"/>
        <v/>
      </c>
      <c r="AA367" s="128" t="str">
        <f t="shared" si="491"/>
        <v/>
      </c>
      <c r="AB367" s="129" t="str">
        <f t="shared" si="547"/>
        <v/>
      </c>
      <c r="AC367" s="129" t="str">
        <f t="shared" si="492"/>
        <v/>
      </c>
      <c r="AD367" s="31" t="str">
        <f t="shared" si="548"/>
        <v/>
      </c>
      <c r="AE367" s="128" t="str">
        <f t="shared" si="549"/>
        <v/>
      </c>
      <c r="AF367" s="130" t="str">
        <f t="shared" si="550"/>
        <v/>
      </c>
      <c r="AG367" s="122" t="str">
        <f t="shared" si="551"/>
        <v/>
      </c>
      <c r="AH367" s="131" t="str">
        <f t="shared" si="493"/>
        <v/>
      </c>
      <c r="AI367" s="132" t="str">
        <f t="shared" si="552"/>
        <v/>
      </c>
      <c r="AJ367" s="128"/>
      <c r="AK367" s="159" t="str">
        <f t="shared" si="553"/>
        <v/>
      </c>
      <c r="AL367" s="128" t="str">
        <f t="shared" si="554"/>
        <v/>
      </c>
      <c r="AM367" s="128" t="str">
        <f t="shared" si="555"/>
        <v/>
      </c>
      <c r="AN367" s="128" t="str">
        <f t="shared" si="556"/>
        <v/>
      </c>
      <c r="AO367" s="128" t="str">
        <f t="shared" si="495"/>
        <v/>
      </c>
      <c r="AP367" s="160" t="str">
        <f t="shared" si="557"/>
        <v/>
      </c>
      <c r="AQ367" s="31"/>
      <c r="AR367" s="174" t="str">
        <f>IF($B367="","",Air!$C$17*((J367-K367)/10)^Air!$C$28)</f>
        <v/>
      </c>
      <c r="AS367" s="36" t="str">
        <f>IF($B367="","",IF(E$8=B367,E$7,Air!$C$14/2*AR367^2))</f>
        <v/>
      </c>
      <c r="AT367" s="32" t="str">
        <f t="shared" si="558"/>
        <v/>
      </c>
      <c r="AU367" s="32" t="str">
        <f t="shared" si="559"/>
        <v/>
      </c>
      <c r="AV367" s="32" t="str">
        <f>IF($B367="","",Air!$I$11-AU367*Air!$C$14*Air!$I$10-AS367)</f>
        <v/>
      </c>
      <c r="AW367" s="175" t="str">
        <f t="shared" si="560"/>
        <v/>
      </c>
      <c r="AX367" s="175" t="str">
        <f>IF($B367="","",AW367*Air!$C$14*Air!$I$10)</f>
        <v/>
      </c>
      <c r="AY367" s="176" t="str">
        <f>IF($B367="","",AW367*Air!$D$14*Air!$I$10)</f>
        <v/>
      </c>
      <c r="AZ367" s="62"/>
      <c r="BA367" s="250" t="str">
        <f t="shared" si="496"/>
        <v/>
      </c>
      <c r="BB367" s="128" t="str">
        <f t="shared" si="561"/>
        <v/>
      </c>
      <c r="BC367" s="31" t="str">
        <f t="shared" si="562"/>
        <v/>
      </c>
      <c r="BD367" s="251" t="str">
        <f>IF($B367="","",$AO367*ABS(BC367)/Air!$M$8)</f>
        <v/>
      </c>
      <c r="BE367" s="31" t="str">
        <f t="shared" si="497"/>
        <v/>
      </c>
      <c r="BF367" s="251" t="str">
        <f>IF($B367="","",$AO367*ABS($AF367-BC367)/Air!$M$8)</f>
        <v/>
      </c>
      <c r="BG367" s="31" t="str">
        <f t="shared" si="498"/>
        <v/>
      </c>
      <c r="BH367" s="252" t="str">
        <f t="shared" si="499"/>
        <v/>
      </c>
      <c r="BI367" s="32" t="str">
        <f>IF($B367="","",(($AF367-BC367)/ABS($AF367-BC367))*Air!$D$14*BH367/2*(($AF367-BC367)^2)*$AI367*$C367)</f>
        <v/>
      </c>
      <c r="BJ367" s="32" t="str">
        <f>IF($B367="","",(-BC367/ABS(BC367))*Air!$D$14*BE367/8*(BC367^2)*$AM367*$C367)</f>
        <v/>
      </c>
      <c r="BK367" s="32" t="str">
        <f>IF($B367="","",$AK367*$C367*$E367*Air!$D$14*Air!$I$10)</f>
        <v/>
      </c>
      <c r="BL367" s="32" t="str">
        <f t="shared" si="563"/>
        <v/>
      </c>
      <c r="BM367" s="32" t="str">
        <f t="shared" si="500"/>
        <v/>
      </c>
      <c r="BN367" s="32" t="str">
        <f t="shared" si="564"/>
        <v/>
      </c>
      <c r="BO367" s="254" t="str">
        <f t="shared" si="501"/>
        <v/>
      </c>
      <c r="BP367" s="243"/>
      <c r="BQ367" s="243"/>
      <c r="BR367" s="32" t="str">
        <f t="shared" si="502"/>
        <v/>
      </c>
      <c r="BS367" s="243" t="str">
        <f t="shared" si="503"/>
        <v/>
      </c>
      <c r="BT367" s="243" t="str">
        <f>IF($B367="","",IF(BO367="out",-(BS367*$I367*(2*ABS(BR367)/Air!$D$14)^0.5),(BS367*$I367*(2*ABS(BR367)/Air!$C$14)^0.5)))</f>
        <v/>
      </c>
      <c r="BU367" s="32" t="str">
        <f t="shared" si="504"/>
        <v/>
      </c>
      <c r="BV367" s="217" t="str">
        <f t="shared" si="565"/>
        <v/>
      </c>
      <c r="BW367" s="31" t="str">
        <f t="shared" si="505"/>
        <v/>
      </c>
      <c r="BX367" s="251" t="str">
        <f>IF($B367="","",$AO367*ABS(BW367)/Air!$M$8)</f>
        <v/>
      </c>
      <c r="BY367" s="31" t="str">
        <f t="shared" si="506"/>
        <v/>
      </c>
      <c r="BZ367" s="251" t="str">
        <f>IF($B367="","",$AO367*ABS($AF367-BW367)/Air!$M$8)</f>
        <v/>
      </c>
      <c r="CA367" s="31" t="str">
        <f t="shared" si="507"/>
        <v/>
      </c>
      <c r="CB367" s="31" t="str">
        <f t="shared" si="508"/>
        <v/>
      </c>
      <c r="CC367" s="32" t="str">
        <f>IF($B367="","",(($AF367-BW367)/ABS($AF367-BW367))*Air!$D$14*CB367/2*(($AF367-BW367)^2)*$AI367*$C367)</f>
        <v/>
      </c>
      <c r="CD367" s="32" t="str">
        <f>IF($B367="","",(-BW367/ABS(BW367))*Air!$D$14*BY367/8*(BW367^2)*$AM367*$C367)</f>
        <v/>
      </c>
      <c r="CE367" s="32" t="str">
        <f>IF($B367="","",$AK367*$C367*$E367*Air!$D$14*Air!$I$10)</f>
        <v/>
      </c>
      <c r="CF367" s="32" t="str">
        <f t="shared" si="566"/>
        <v/>
      </c>
      <c r="CG367" s="32" t="str">
        <f t="shared" si="509"/>
        <v/>
      </c>
      <c r="CH367" s="32" t="str">
        <f t="shared" si="567"/>
        <v/>
      </c>
      <c r="CI367" s="254" t="str">
        <f t="shared" si="510"/>
        <v/>
      </c>
      <c r="CJ367" s="243"/>
      <c r="CK367" s="243"/>
      <c r="CL367" s="32" t="str">
        <f t="shared" si="511"/>
        <v/>
      </c>
      <c r="CM367" s="243" t="str">
        <f t="shared" si="512"/>
        <v/>
      </c>
      <c r="CN367" s="243" t="str">
        <f>IF($B367="","",IF(CI367="out",-(CM367*$I367*(2*ABS(CL367)/Air!$D$14)^0.5),(CM367*$I367*(2*ABS(CL367)/Air!$C$14)^0.5)))</f>
        <v/>
      </c>
      <c r="CO367" s="32" t="str">
        <f t="shared" si="513"/>
        <v/>
      </c>
      <c r="CP367" s="217" t="str">
        <f t="shared" si="568"/>
        <v/>
      </c>
      <c r="CQ367" s="31" t="str">
        <f t="shared" si="514"/>
        <v/>
      </c>
      <c r="CR367" s="251" t="str">
        <f>IF($B367="","",$AO367*ABS(CQ367)/Air!$M$8)</f>
        <v/>
      </c>
      <c r="CS367" s="31" t="str">
        <f t="shared" si="515"/>
        <v/>
      </c>
      <c r="CT367" s="251" t="str">
        <f>IF($B367="","",$AO367*ABS($AF367-CQ367)/Air!$M$8)</f>
        <v/>
      </c>
      <c r="CU367" s="31" t="str">
        <f t="shared" si="516"/>
        <v/>
      </c>
      <c r="CV367" s="31" t="str">
        <f t="shared" si="517"/>
        <v/>
      </c>
      <c r="CW367" s="32" t="str">
        <f>IF($B367="","",(($AF367-CQ367)/ABS($AF367-CQ367))*Air!$D$14*CV367/2*(($AF367-CQ367)^2)*$AI367*$C367)</f>
        <v/>
      </c>
      <c r="CX367" s="32" t="str">
        <f>IF($B367="","",(-CQ367/ABS(CQ367))*Air!$D$14*CS367/8*(CQ367^2)*$AM367*$C367)</f>
        <v/>
      </c>
      <c r="CY367" s="32" t="str">
        <f>IF($B367="","",$AK367*$C367*$E367*Air!$D$14*Air!$I$10)</f>
        <v/>
      </c>
      <c r="CZ367" s="32" t="str">
        <f t="shared" si="569"/>
        <v/>
      </c>
      <c r="DA367" s="32" t="str">
        <f t="shared" si="518"/>
        <v/>
      </c>
      <c r="DB367" s="32" t="str">
        <f t="shared" si="570"/>
        <v/>
      </c>
      <c r="DC367" s="254" t="str">
        <f t="shared" si="519"/>
        <v/>
      </c>
      <c r="DD367" s="243"/>
      <c r="DE367" s="243"/>
      <c r="DF367" s="32" t="str">
        <f t="shared" si="520"/>
        <v/>
      </c>
      <c r="DG367" s="243" t="str">
        <f t="shared" si="521"/>
        <v/>
      </c>
      <c r="DH367" s="243" t="str">
        <f>IF($B367="","",IF(DC367="out",-(DG367*$I367*(2*ABS(DF367)/Air!$D$14)^0.5),(DG367*$I367*(2*ABS(DF367)/Air!$C$14)^0.5)))</f>
        <v/>
      </c>
      <c r="DI367" s="32" t="str">
        <f t="shared" si="522"/>
        <v/>
      </c>
      <c r="DJ367" s="217" t="str">
        <f t="shared" si="571"/>
        <v/>
      </c>
      <c r="DK367" s="31" t="str">
        <f t="shared" si="523"/>
        <v/>
      </c>
      <c r="DL367" s="251" t="str">
        <f>IF($B367="","",$AO367*ABS(DK367)/Air!$M$8)</f>
        <v/>
      </c>
      <c r="DM367" s="31" t="str">
        <f t="shared" si="524"/>
        <v/>
      </c>
      <c r="DN367" s="251" t="str">
        <f>IF($B367="","",$AO367*ABS($AF367-DK367)/Air!$M$8)</f>
        <v/>
      </c>
      <c r="DO367" s="31" t="str">
        <f t="shared" si="525"/>
        <v/>
      </c>
      <c r="DP367" s="31" t="str">
        <f t="shared" si="526"/>
        <v/>
      </c>
      <c r="DQ367" s="32" t="str">
        <f>IF($B367="","",(($AF367-DK367)/ABS($AF367-DK367))*Air!$D$14*DP367/2*(($AF367-DK367)^2)*$AI367*$C367)</f>
        <v/>
      </c>
      <c r="DR367" s="32" t="str">
        <f>IF($B367="","",(-DK367/ABS(DK367))*Air!$D$14*DM367/8*(DK367^2)*$AM367*$C367)</f>
        <v/>
      </c>
      <c r="DS367" s="32" t="str">
        <f>IF($B367="","",$AK367*$C367*$E367*Air!$D$14*Air!$I$10)</f>
        <v/>
      </c>
      <c r="DT367" s="32" t="str">
        <f t="shared" si="572"/>
        <v/>
      </c>
      <c r="DU367" s="32" t="str">
        <f t="shared" si="527"/>
        <v/>
      </c>
      <c r="DV367" s="32" t="str">
        <f t="shared" si="573"/>
        <v/>
      </c>
      <c r="DW367" s="254" t="str">
        <f t="shared" si="528"/>
        <v/>
      </c>
      <c r="DX367" s="243"/>
      <c r="DY367" s="243"/>
      <c r="DZ367" s="32" t="str">
        <f t="shared" si="529"/>
        <v/>
      </c>
      <c r="EA367" s="243" t="str">
        <f t="shared" si="530"/>
        <v/>
      </c>
      <c r="EB367" s="243" t="str">
        <f>IF($B367="","",IF(DW367="out",-(EA367*$I367*(2*ABS(DZ367)/Air!$D$14)^0.5),(EA367*$I367*(2*ABS(DZ367)/Air!$C$14)^0.5)))</f>
        <v/>
      </c>
      <c r="EC367" s="32" t="str">
        <f t="shared" si="531"/>
        <v/>
      </c>
      <c r="ED367" s="217" t="str">
        <f t="shared" si="574"/>
        <v/>
      </c>
      <c r="EE367" s="31" t="str">
        <f t="shared" si="532"/>
        <v/>
      </c>
      <c r="EF367" s="251" t="str">
        <f>IF($B367="","",$AO367*ABS(EE367)/Air!$M$8)</f>
        <v/>
      </c>
      <c r="EG367" s="31" t="str">
        <f t="shared" si="533"/>
        <v/>
      </c>
      <c r="EH367" s="251" t="str">
        <f>IF($B367="","",$AO367*ABS($AF367-EE367)/Air!$M$8)</f>
        <v/>
      </c>
      <c r="EI367" s="31" t="str">
        <f t="shared" si="534"/>
        <v/>
      </c>
      <c r="EJ367" s="31" t="str">
        <f t="shared" si="535"/>
        <v/>
      </c>
      <c r="EK367" s="32" t="str">
        <f>IF($B367="","",(($AF367-EE367)/ABS($AF367-EE367))*Air!$D$14*EJ367/2*(($AF367-EE367)^2)*$AI367*$C367)</f>
        <v/>
      </c>
      <c r="EL367" s="32" t="str">
        <f>IF($B367="","",(-EE367/ABS(EE367))*Air!$D$14*EG367/8*(EE367^2)*$AM367*$C367)</f>
        <v/>
      </c>
      <c r="EM367" s="32" t="str">
        <f>IF($B367="","",$AK367*$C367*$E367*Air!$D$14*Air!$I$10)</f>
        <v/>
      </c>
      <c r="EN367" s="32" t="str">
        <f t="shared" si="575"/>
        <v/>
      </c>
      <c r="EO367" s="32" t="str">
        <f t="shared" si="536"/>
        <v/>
      </c>
      <c r="EP367" s="32" t="str">
        <f t="shared" si="576"/>
        <v/>
      </c>
      <c r="EQ367" s="254" t="str">
        <f t="shared" si="537"/>
        <v/>
      </c>
      <c r="ER367" s="243"/>
      <c r="ES367" s="243"/>
      <c r="ET367" s="32" t="str">
        <f t="shared" si="538"/>
        <v/>
      </c>
      <c r="EU367" s="243" t="str">
        <f t="shared" si="539"/>
        <v/>
      </c>
      <c r="EV367" s="243" t="str">
        <f>IF($B367="","",IF(EQ367="out",-(EU367*$I367*(2*ABS(ET367)/Air!$D$14)^0.5),(EU367*$I367*(2*ABS(ET367)/Air!$C$14)^0.5)))</f>
        <v/>
      </c>
      <c r="EW367" s="32" t="str">
        <f t="shared" si="540"/>
        <v/>
      </c>
      <c r="EX367" s="259" t="str">
        <f t="shared" si="577"/>
        <v/>
      </c>
    </row>
    <row r="368" spans="1:154" customFormat="1" x14ac:dyDescent="0.2">
      <c r="A368" s="61"/>
      <c r="B368" s="247"/>
      <c r="C368" s="247"/>
      <c r="D368" s="247"/>
      <c r="E368" s="247"/>
      <c r="F368" s="247"/>
      <c r="G368" s="239"/>
      <c r="H368" s="239"/>
      <c r="I368" s="239"/>
      <c r="J368" s="239"/>
      <c r="K368" s="239"/>
      <c r="L368" s="62"/>
      <c r="M368" s="247"/>
      <c r="N368" s="247"/>
      <c r="O368" s="63"/>
      <c r="P368" s="92" t="str">
        <f t="shared" si="541"/>
        <v/>
      </c>
      <c r="Q368" s="93" t="str">
        <f t="shared" si="494"/>
        <v/>
      </c>
      <c r="R368" s="99" t="str">
        <f t="shared" si="542"/>
        <v/>
      </c>
      <c r="S368" s="100" t="str">
        <f t="shared" si="543"/>
        <v/>
      </c>
      <c r="T368" s="95" t="str">
        <f t="shared" si="544"/>
        <v/>
      </c>
      <c r="U368" s="231"/>
      <c r="V368" s="124" t="str">
        <f t="shared" si="545"/>
        <v/>
      </c>
      <c r="W368" s="125" t="str">
        <f t="shared" si="489"/>
        <v/>
      </c>
      <c r="X368" s="126" t="str">
        <f t="shared" si="546"/>
        <v/>
      </c>
      <c r="Y368" s="126" t="str">
        <f>IF($B368="","",VLOOKUP(X368,Depth!$A$4:$B$1004,2,1))</f>
        <v/>
      </c>
      <c r="Z368" s="127" t="str">
        <f t="shared" si="490"/>
        <v/>
      </c>
      <c r="AA368" s="128" t="str">
        <f t="shared" si="491"/>
        <v/>
      </c>
      <c r="AB368" s="129" t="str">
        <f t="shared" si="547"/>
        <v/>
      </c>
      <c r="AC368" s="129" t="str">
        <f t="shared" si="492"/>
        <v/>
      </c>
      <c r="AD368" s="31" t="str">
        <f t="shared" si="548"/>
        <v/>
      </c>
      <c r="AE368" s="128" t="str">
        <f t="shared" si="549"/>
        <v/>
      </c>
      <c r="AF368" s="130" t="str">
        <f t="shared" si="550"/>
        <v/>
      </c>
      <c r="AG368" s="122" t="str">
        <f t="shared" si="551"/>
        <v/>
      </c>
      <c r="AH368" s="131" t="str">
        <f t="shared" si="493"/>
        <v/>
      </c>
      <c r="AI368" s="132" t="str">
        <f t="shared" si="552"/>
        <v/>
      </c>
      <c r="AJ368" s="128"/>
      <c r="AK368" s="159" t="str">
        <f t="shared" si="553"/>
        <v/>
      </c>
      <c r="AL368" s="128" t="str">
        <f t="shared" si="554"/>
        <v/>
      </c>
      <c r="AM368" s="128" t="str">
        <f t="shared" si="555"/>
        <v/>
      </c>
      <c r="AN368" s="128" t="str">
        <f t="shared" si="556"/>
        <v/>
      </c>
      <c r="AO368" s="128" t="str">
        <f t="shared" si="495"/>
        <v/>
      </c>
      <c r="AP368" s="160" t="str">
        <f t="shared" si="557"/>
        <v/>
      </c>
      <c r="AQ368" s="31"/>
      <c r="AR368" s="174" t="str">
        <f>IF($B368="","",Air!$C$17*((J368-K368)/10)^Air!$C$28)</f>
        <v/>
      </c>
      <c r="AS368" s="36" t="str">
        <f>IF($B368="","",IF(E$8=B368,E$7,Air!$C$14/2*AR368^2))</f>
        <v/>
      </c>
      <c r="AT368" s="32" t="str">
        <f t="shared" si="558"/>
        <v/>
      </c>
      <c r="AU368" s="32" t="str">
        <f t="shared" si="559"/>
        <v/>
      </c>
      <c r="AV368" s="32" t="str">
        <f>IF($B368="","",Air!$I$11-AU368*Air!$C$14*Air!$I$10-AS368)</f>
        <v/>
      </c>
      <c r="AW368" s="175" t="str">
        <f t="shared" si="560"/>
        <v/>
      </c>
      <c r="AX368" s="175" t="str">
        <f>IF($B368="","",AW368*Air!$C$14*Air!$I$10)</f>
        <v/>
      </c>
      <c r="AY368" s="176" t="str">
        <f>IF($B368="","",AW368*Air!$D$14*Air!$I$10)</f>
        <v/>
      </c>
      <c r="AZ368" s="62"/>
      <c r="BA368" s="250" t="str">
        <f t="shared" si="496"/>
        <v/>
      </c>
      <c r="BB368" s="128" t="str">
        <f t="shared" si="561"/>
        <v/>
      </c>
      <c r="BC368" s="31" t="str">
        <f t="shared" si="562"/>
        <v/>
      </c>
      <c r="BD368" s="251" t="str">
        <f>IF($B368="","",$AO368*ABS(BC368)/Air!$M$8)</f>
        <v/>
      </c>
      <c r="BE368" s="31" t="str">
        <f t="shared" si="497"/>
        <v/>
      </c>
      <c r="BF368" s="251" t="str">
        <f>IF($B368="","",$AO368*ABS($AF368-BC368)/Air!$M$8)</f>
        <v/>
      </c>
      <c r="BG368" s="31" t="str">
        <f t="shared" si="498"/>
        <v/>
      </c>
      <c r="BH368" s="252" t="str">
        <f t="shared" si="499"/>
        <v/>
      </c>
      <c r="BI368" s="32" t="str">
        <f>IF($B368="","",(($AF368-BC368)/ABS($AF368-BC368))*Air!$D$14*BH368/2*(($AF368-BC368)^2)*$AI368*$C368)</f>
        <v/>
      </c>
      <c r="BJ368" s="32" t="str">
        <f>IF($B368="","",(-BC368/ABS(BC368))*Air!$D$14*BE368/8*(BC368^2)*$AM368*$C368)</f>
        <v/>
      </c>
      <c r="BK368" s="32" t="str">
        <f>IF($B368="","",$AK368*$C368*$E368*Air!$D$14*Air!$I$10)</f>
        <v/>
      </c>
      <c r="BL368" s="32" t="str">
        <f t="shared" si="563"/>
        <v/>
      </c>
      <c r="BM368" s="32" t="str">
        <f t="shared" si="500"/>
        <v/>
      </c>
      <c r="BN368" s="32" t="str">
        <f t="shared" si="564"/>
        <v/>
      </c>
      <c r="BO368" s="254" t="str">
        <f t="shared" si="501"/>
        <v/>
      </c>
      <c r="BP368" s="243"/>
      <c r="BQ368" s="243"/>
      <c r="BR368" s="32" t="str">
        <f t="shared" si="502"/>
        <v/>
      </c>
      <c r="BS368" s="243" t="str">
        <f t="shared" si="503"/>
        <v/>
      </c>
      <c r="BT368" s="243" t="str">
        <f>IF($B368="","",IF(BO368="out",-(BS368*$I368*(2*ABS(BR368)/Air!$D$14)^0.5),(BS368*$I368*(2*ABS(BR368)/Air!$C$14)^0.5)))</f>
        <v/>
      </c>
      <c r="BU368" s="32" t="str">
        <f t="shared" si="504"/>
        <v/>
      </c>
      <c r="BV368" s="217" t="str">
        <f t="shared" si="565"/>
        <v/>
      </c>
      <c r="BW368" s="31" t="str">
        <f t="shared" si="505"/>
        <v/>
      </c>
      <c r="BX368" s="251" t="str">
        <f>IF($B368="","",$AO368*ABS(BW368)/Air!$M$8)</f>
        <v/>
      </c>
      <c r="BY368" s="31" t="str">
        <f t="shared" si="506"/>
        <v/>
      </c>
      <c r="BZ368" s="251" t="str">
        <f>IF($B368="","",$AO368*ABS($AF368-BW368)/Air!$M$8)</f>
        <v/>
      </c>
      <c r="CA368" s="31" t="str">
        <f t="shared" si="507"/>
        <v/>
      </c>
      <c r="CB368" s="31" t="str">
        <f t="shared" si="508"/>
        <v/>
      </c>
      <c r="CC368" s="32" t="str">
        <f>IF($B368="","",(($AF368-BW368)/ABS($AF368-BW368))*Air!$D$14*CB368/2*(($AF368-BW368)^2)*$AI368*$C368)</f>
        <v/>
      </c>
      <c r="CD368" s="32" t="str">
        <f>IF($B368="","",(-BW368/ABS(BW368))*Air!$D$14*BY368/8*(BW368^2)*$AM368*$C368)</f>
        <v/>
      </c>
      <c r="CE368" s="32" t="str">
        <f>IF($B368="","",$AK368*$C368*$E368*Air!$D$14*Air!$I$10)</f>
        <v/>
      </c>
      <c r="CF368" s="32" t="str">
        <f t="shared" si="566"/>
        <v/>
      </c>
      <c r="CG368" s="32" t="str">
        <f t="shared" si="509"/>
        <v/>
      </c>
      <c r="CH368" s="32" t="str">
        <f t="shared" si="567"/>
        <v/>
      </c>
      <c r="CI368" s="254" t="str">
        <f t="shared" si="510"/>
        <v/>
      </c>
      <c r="CJ368" s="243"/>
      <c r="CK368" s="243"/>
      <c r="CL368" s="32" t="str">
        <f t="shared" si="511"/>
        <v/>
      </c>
      <c r="CM368" s="243" t="str">
        <f t="shared" si="512"/>
        <v/>
      </c>
      <c r="CN368" s="243" t="str">
        <f>IF($B368="","",IF(CI368="out",-(CM368*$I368*(2*ABS(CL368)/Air!$D$14)^0.5),(CM368*$I368*(2*ABS(CL368)/Air!$C$14)^0.5)))</f>
        <v/>
      </c>
      <c r="CO368" s="32" t="str">
        <f t="shared" si="513"/>
        <v/>
      </c>
      <c r="CP368" s="217" t="str">
        <f t="shared" si="568"/>
        <v/>
      </c>
      <c r="CQ368" s="31" t="str">
        <f t="shared" si="514"/>
        <v/>
      </c>
      <c r="CR368" s="251" t="str">
        <f>IF($B368="","",$AO368*ABS(CQ368)/Air!$M$8)</f>
        <v/>
      </c>
      <c r="CS368" s="31" t="str">
        <f t="shared" si="515"/>
        <v/>
      </c>
      <c r="CT368" s="251" t="str">
        <f>IF($B368="","",$AO368*ABS($AF368-CQ368)/Air!$M$8)</f>
        <v/>
      </c>
      <c r="CU368" s="31" t="str">
        <f t="shared" si="516"/>
        <v/>
      </c>
      <c r="CV368" s="31" t="str">
        <f t="shared" si="517"/>
        <v/>
      </c>
      <c r="CW368" s="32" t="str">
        <f>IF($B368="","",(($AF368-CQ368)/ABS($AF368-CQ368))*Air!$D$14*CV368/2*(($AF368-CQ368)^2)*$AI368*$C368)</f>
        <v/>
      </c>
      <c r="CX368" s="32" t="str">
        <f>IF($B368="","",(-CQ368/ABS(CQ368))*Air!$D$14*CS368/8*(CQ368^2)*$AM368*$C368)</f>
        <v/>
      </c>
      <c r="CY368" s="32" t="str">
        <f>IF($B368="","",$AK368*$C368*$E368*Air!$D$14*Air!$I$10)</f>
        <v/>
      </c>
      <c r="CZ368" s="32" t="str">
        <f t="shared" si="569"/>
        <v/>
      </c>
      <c r="DA368" s="32" t="str">
        <f t="shared" si="518"/>
        <v/>
      </c>
      <c r="DB368" s="32" t="str">
        <f t="shared" si="570"/>
        <v/>
      </c>
      <c r="DC368" s="254" t="str">
        <f t="shared" si="519"/>
        <v/>
      </c>
      <c r="DD368" s="243"/>
      <c r="DE368" s="243"/>
      <c r="DF368" s="32" t="str">
        <f t="shared" si="520"/>
        <v/>
      </c>
      <c r="DG368" s="243" t="str">
        <f t="shared" si="521"/>
        <v/>
      </c>
      <c r="DH368" s="243" t="str">
        <f>IF($B368="","",IF(DC368="out",-(DG368*$I368*(2*ABS(DF368)/Air!$D$14)^0.5),(DG368*$I368*(2*ABS(DF368)/Air!$C$14)^0.5)))</f>
        <v/>
      </c>
      <c r="DI368" s="32" t="str">
        <f t="shared" si="522"/>
        <v/>
      </c>
      <c r="DJ368" s="217" t="str">
        <f t="shared" si="571"/>
        <v/>
      </c>
      <c r="DK368" s="31" t="str">
        <f t="shared" si="523"/>
        <v/>
      </c>
      <c r="DL368" s="251" t="str">
        <f>IF($B368="","",$AO368*ABS(DK368)/Air!$M$8)</f>
        <v/>
      </c>
      <c r="DM368" s="31" t="str">
        <f t="shared" si="524"/>
        <v/>
      </c>
      <c r="DN368" s="251" t="str">
        <f>IF($B368="","",$AO368*ABS($AF368-DK368)/Air!$M$8)</f>
        <v/>
      </c>
      <c r="DO368" s="31" t="str">
        <f t="shared" si="525"/>
        <v/>
      </c>
      <c r="DP368" s="31" t="str">
        <f t="shared" si="526"/>
        <v/>
      </c>
      <c r="DQ368" s="32" t="str">
        <f>IF($B368="","",(($AF368-DK368)/ABS($AF368-DK368))*Air!$D$14*DP368/2*(($AF368-DK368)^2)*$AI368*$C368)</f>
        <v/>
      </c>
      <c r="DR368" s="32" t="str">
        <f>IF($B368="","",(-DK368/ABS(DK368))*Air!$D$14*DM368/8*(DK368^2)*$AM368*$C368)</f>
        <v/>
      </c>
      <c r="DS368" s="32" t="str">
        <f>IF($B368="","",$AK368*$C368*$E368*Air!$D$14*Air!$I$10)</f>
        <v/>
      </c>
      <c r="DT368" s="32" t="str">
        <f t="shared" si="572"/>
        <v/>
      </c>
      <c r="DU368" s="32" t="str">
        <f t="shared" si="527"/>
        <v/>
      </c>
      <c r="DV368" s="32" t="str">
        <f t="shared" si="573"/>
        <v/>
      </c>
      <c r="DW368" s="254" t="str">
        <f t="shared" si="528"/>
        <v/>
      </c>
      <c r="DX368" s="243"/>
      <c r="DY368" s="243"/>
      <c r="DZ368" s="32" t="str">
        <f t="shared" si="529"/>
        <v/>
      </c>
      <c r="EA368" s="243" t="str">
        <f t="shared" si="530"/>
        <v/>
      </c>
      <c r="EB368" s="243" t="str">
        <f>IF($B368="","",IF(DW368="out",-(EA368*$I368*(2*ABS(DZ368)/Air!$D$14)^0.5),(EA368*$I368*(2*ABS(DZ368)/Air!$C$14)^0.5)))</f>
        <v/>
      </c>
      <c r="EC368" s="32" t="str">
        <f t="shared" si="531"/>
        <v/>
      </c>
      <c r="ED368" s="217" t="str">
        <f t="shared" si="574"/>
        <v/>
      </c>
      <c r="EE368" s="31" t="str">
        <f t="shared" si="532"/>
        <v/>
      </c>
      <c r="EF368" s="251" t="str">
        <f>IF($B368="","",$AO368*ABS(EE368)/Air!$M$8)</f>
        <v/>
      </c>
      <c r="EG368" s="31" t="str">
        <f t="shared" si="533"/>
        <v/>
      </c>
      <c r="EH368" s="251" t="str">
        <f>IF($B368="","",$AO368*ABS($AF368-EE368)/Air!$M$8)</f>
        <v/>
      </c>
      <c r="EI368" s="31" t="str">
        <f t="shared" si="534"/>
        <v/>
      </c>
      <c r="EJ368" s="31" t="str">
        <f t="shared" si="535"/>
        <v/>
      </c>
      <c r="EK368" s="32" t="str">
        <f>IF($B368="","",(($AF368-EE368)/ABS($AF368-EE368))*Air!$D$14*EJ368/2*(($AF368-EE368)^2)*$AI368*$C368)</f>
        <v/>
      </c>
      <c r="EL368" s="32" t="str">
        <f>IF($B368="","",(-EE368/ABS(EE368))*Air!$D$14*EG368/8*(EE368^2)*$AM368*$C368)</f>
        <v/>
      </c>
      <c r="EM368" s="32" t="str">
        <f>IF($B368="","",$AK368*$C368*$E368*Air!$D$14*Air!$I$10)</f>
        <v/>
      </c>
      <c r="EN368" s="32" t="str">
        <f t="shared" si="575"/>
        <v/>
      </c>
      <c r="EO368" s="32" t="str">
        <f t="shared" si="536"/>
        <v/>
      </c>
      <c r="EP368" s="32" t="str">
        <f t="shared" si="576"/>
        <v/>
      </c>
      <c r="EQ368" s="254" t="str">
        <f t="shared" si="537"/>
        <v/>
      </c>
      <c r="ER368" s="243"/>
      <c r="ES368" s="243"/>
      <c r="ET368" s="32" t="str">
        <f t="shared" si="538"/>
        <v/>
      </c>
      <c r="EU368" s="243" t="str">
        <f t="shared" si="539"/>
        <v/>
      </c>
      <c r="EV368" s="243" t="str">
        <f>IF($B368="","",IF(EQ368="out",-(EU368*$I368*(2*ABS(ET368)/Air!$D$14)^0.5),(EU368*$I368*(2*ABS(ET368)/Air!$C$14)^0.5)))</f>
        <v/>
      </c>
      <c r="EW368" s="32" t="str">
        <f t="shared" si="540"/>
        <v/>
      </c>
      <c r="EX368" s="259" t="str">
        <f t="shared" si="577"/>
        <v/>
      </c>
    </row>
    <row r="369" spans="1:154" customFormat="1" x14ac:dyDescent="0.2">
      <c r="A369" s="61"/>
      <c r="B369" s="247"/>
      <c r="C369" s="247"/>
      <c r="D369" s="247"/>
      <c r="E369" s="247"/>
      <c r="F369" s="247"/>
      <c r="G369" s="239"/>
      <c r="H369" s="239"/>
      <c r="I369" s="239"/>
      <c r="J369" s="239"/>
      <c r="K369" s="239"/>
      <c r="L369" s="62"/>
      <c r="M369" s="247"/>
      <c r="N369" s="247"/>
      <c r="O369" s="63"/>
      <c r="P369" s="92" t="str">
        <f t="shared" si="541"/>
        <v/>
      </c>
      <c r="Q369" s="93" t="str">
        <f t="shared" si="494"/>
        <v/>
      </c>
      <c r="R369" s="99" t="str">
        <f t="shared" si="542"/>
        <v/>
      </c>
      <c r="S369" s="100" t="str">
        <f t="shared" si="543"/>
        <v/>
      </c>
      <c r="T369" s="95" t="str">
        <f t="shared" si="544"/>
        <v/>
      </c>
      <c r="U369" s="231"/>
      <c r="V369" s="124" t="str">
        <f t="shared" si="545"/>
        <v/>
      </c>
      <c r="W369" s="125" t="str">
        <f t="shared" si="489"/>
        <v/>
      </c>
      <c r="X369" s="126" t="str">
        <f t="shared" si="546"/>
        <v/>
      </c>
      <c r="Y369" s="126" t="str">
        <f>IF($B369="","",VLOOKUP(X369,Depth!$A$4:$B$1004,2,1))</f>
        <v/>
      </c>
      <c r="Z369" s="127" t="str">
        <f t="shared" si="490"/>
        <v/>
      </c>
      <c r="AA369" s="128" t="str">
        <f t="shared" si="491"/>
        <v/>
      </c>
      <c r="AB369" s="129" t="str">
        <f t="shared" si="547"/>
        <v/>
      </c>
      <c r="AC369" s="129" t="str">
        <f t="shared" si="492"/>
        <v/>
      </c>
      <c r="AD369" s="31" t="str">
        <f t="shared" si="548"/>
        <v/>
      </c>
      <c r="AE369" s="128" t="str">
        <f t="shared" si="549"/>
        <v/>
      </c>
      <c r="AF369" s="130" t="str">
        <f t="shared" si="550"/>
        <v/>
      </c>
      <c r="AG369" s="122" t="str">
        <f t="shared" si="551"/>
        <v/>
      </c>
      <c r="AH369" s="131" t="str">
        <f t="shared" si="493"/>
        <v/>
      </c>
      <c r="AI369" s="132" t="str">
        <f t="shared" si="552"/>
        <v/>
      </c>
      <c r="AJ369" s="128"/>
      <c r="AK369" s="159" t="str">
        <f t="shared" si="553"/>
        <v/>
      </c>
      <c r="AL369" s="128" t="str">
        <f t="shared" si="554"/>
        <v/>
      </c>
      <c r="AM369" s="128" t="str">
        <f t="shared" si="555"/>
        <v/>
      </c>
      <c r="AN369" s="128" t="str">
        <f t="shared" si="556"/>
        <v/>
      </c>
      <c r="AO369" s="128" t="str">
        <f t="shared" si="495"/>
        <v/>
      </c>
      <c r="AP369" s="160" t="str">
        <f t="shared" si="557"/>
        <v/>
      </c>
      <c r="AQ369" s="31"/>
      <c r="AR369" s="174" t="str">
        <f>IF($B369="","",Air!$C$17*((J369-K369)/10)^Air!$C$28)</f>
        <v/>
      </c>
      <c r="AS369" s="36" t="str">
        <f>IF($B369="","",IF(E$8=B369,E$7,Air!$C$14/2*AR369^2))</f>
        <v/>
      </c>
      <c r="AT369" s="32" t="str">
        <f t="shared" si="558"/>
        <v/>
      </c>
      <c r="AU369" s="32" t="str">
        <f t="shared" si="559"/>
        <v/>
      </c>
      <c r="AV369" s="32" t="str">
        <f>IF($B369="","",Air!$I$11-AU369*Air!$C$14*Air!$I$10-AS369)</f>
        <v/>
      </c>
      <c r="AW369" s="175" t="str">
        <f t="shared" si="560"/>
        <v/>
      </c>
      <c r="AX369" s="175" t="str">
        <f>IF($B369="","",AW369*Air!$C$14*Air!$I$10)</f>
        <v/>
      </c>
      <c r="AY369" s="176" t="str">
        <f>IF($B369="","",AW369*Air!$D$14*Air!$I$10)</f>
        <v/>
      </c>
      <c r="AZ369" s="62"/>
      <c r="BA369" s="250" t="str">
        <f t="shared" si="496"/>
        <v/>
      </c>
      <c r="BB369" s="128" t="str">
        <f t="shared" si="561"/>
        <v/>
      </c>
      <c r="BC369" s="31" t="str">
        <f t="shared" si="562"/>
        <v/>
      </c>
      <c r="BD369" s="251" t="str">
        <f>IF($B369="","",$AO369*ABS(BC369)/Air!$M$8)</f>
        <v/>
      </c>
      <c r="BE369" s="31" t="str">
        <f t="shared" si="497"/>
        <v/>
      </c>
      <c r="BF369" s="251" t="str">
        <f>IF($B369="","",$AO369*ABS($AF369-BC369)/Air!$M$8)</f>
        <v/>
      </c>
      <c r="BG369" s="31" t="str">
        <f t="shared" si="498"/>
        <v/>
      </c>
      <c r="BH369" s="252" t="str">
        <f t="shared" si="499"/>
        <v/>
      </c>
      <c r="BI369" s="32" t="str">
        <f>IF($B369="","",(($AF369-BC369)/ABS($AF369-BC369))*Air!$D$14*BH369/2*(($AF369-BC369)^2)*$AI369*$C369)</f>
        <v/>
      </c>
      <c r="BJ369" s="32" t="str">
        <f>IF($B369="","",(-BC369/ABS(BC369))*Air!$D$14*BE369/8*(BC369^2)*$AM369*$C369)</f>
        <v/>
      </c>
      <c r="BK369" s="32" t="str">
        <f>IF($B369="","",$AK369*$C369*$E369*Air!$D$14*Air!$I$10)</f>
        <v/>
      </c>
      <c r="BL369" s="32" t="str">
        <f t="shared" si="563"/>
        <v/>
      </c>
      <c r="BM369" s="32" t="str">
        <f t="shared" si="500"/>
        <v/>
      </c>
      <c r="BN369" s="32" t="str">
        <f t="shared" si="564"/>
        <v/>
      </c>
      <c r="BO369" s="254" t="str">
        <f t="shared" si="501"/>
        <v/>
      </c>
      <c r="BP369" s="243"/>
      <c r="BQ369" s="243"/>
      <c r="BR369" s="32" t="str">
        <f t="shared" si="502"/>
        <v/>
      </c>
      <c r="BS369" s="243" t="str">
        <f t="shared" si="503"/>
        <v/>
      </c>
      <c r="BT369" s="243" t="str">
        <f>IF($B369="","",IF(BO369="out",-(BS369*$I369*(2*ABS(BR369)/Air!$D$14)^0.5),(BS369*$I369*(2*ABS(BR369)/Air!$C$14)^0.5)))</f>
        <v/>
      </c>
      <c r="BU369" s="32" t="str">
        <f t="shared" si="504"/>
        <v/>
      </c>
      <c r="BV369" s="217" t="str">
        <f t="shared" si="565"/>
        <v/>
      </c>
      <c r="BW369" s="31" t="str">
        <f t="shared" si="505"/>
        <v/>
      </c>
      <c r="BX369" s="251" t="str">
        <f>IF($B369="","",$AO369*ABS(BW369)/Air!$M$8)</f>
        <v/>
      </c>
      <c r="BY369" s="31" t="str">
        <f t="shared" si="506"/>
        <v/>
      </c>
      <c r="BZ369" s="251" t="str">
        <f>IF($B369="","",$AO369*ABS($AF369-BW369)/Air!$M$8)</f>
        <v/>
      </c>
      <c r="CA369" s="31" t="str">
        <f t="shared" si="507"/>
        <v/>
      </c>
      <c r="CB369" s="31" t="str">
        <f t="shared" si="508"/>
        <v/>
      </c>
      <c r="CC369" s="32" t="str">
        <f>IF($B369="","",(($AF369-BW369)/ABS($AF369-BW369))*Air!$D$14*CB369/2*(($AF369-BW369)^2)*$AI369*$C369)</f>
        <v/>
      </c>
      <c r="CD369" s="32" t="str">
        <f>IF($B369="","",(-BW369/ABS(BW369))*Air!$D$14*BY369/8*(BW369^2)*$AM369*$C369)</f>
        <v/>
      </c>
      <c r="CE369" s="32" t="str">
        <f>IF($B369="","",$AK369*$C369*$E369*Air!$D$14*Air!$I$10)</f>
        <v/>
      </c>
      <c r="CF369" s="32" t="str">
        <f t="shared" si="566"/>
        <v/>
      </c>
      <c r="CG369" s="32" t="str">
        <f t="shared" si="509"/>
        <v/>
      </c>
      <c r="CH369" s="32" t="str">
        <f t="shared" si="567"/>
        <v/>
      </c>
      <c r="CI369" s="254" t="str">
        <f t="shared" si="510"/>
        <v/>
      </c>
      <c r="CJ369" s="243"/>
      <c r="CK369" s="243"/>
      <c r="CL369" s="32" t="str">
        <f t="shared" si="511"/>
        <v/>
      </c>
      <c r="CM369" s="243" t="str">
        <f t="shared" si="512"/>
        <v/>
      </c>
      <c r="CN369" s="243" t="str">
        <f>IF($B369="","",IF(CI369="out",-(CM369*$I369*(2*ABS(CL369)/Air!$D$14)^0.5),(CM369*$I369*(2*ABS(CL369)/Air!$C$14)^0.5)))</f>
        <v/>
      </c>
      <c r="CO369" s="32" t="str">
        <f t="shared" si="513"/>
        <v/>
      </c>
      <c r="CP369" s="217" t="str">
        <f t="shared" si="568"/>
        <v/>
      </c>
      <c r="CQ369" s="31" t="str">
        <f t="shared" si="514"/>
        <v/>
      </c>
      <c r="CR369" s="251" t="str">
        <f>IF($B369="","",$AO369*ABS(CQ369)/Air!$M$8)</f>
        <v/>
      </c>
      <c r="CS369" s="31" t="str">
        <f t="shared" si="515"/>
        <v/>
      </c>
      <c r="CT369" s="251" t="str">
        <f>IF($B369="","",$AO369*ABS($AF369-CQ369)/Air!$M$8)</f>
        <v/>
      </c>
      <c r="CU369" s="31" t="str">
        <f t="shared" si="516"/>
        <v/>
      </c>
      <c r="CV369" s="31" t="str">
        <f t="shared" si="517"/>
        <v/>
      </c>
      <c r="CW369" s="32" t="str">
        <f>IF($B369="","",(($AF369-CQ369)/ABS($AF369-CQ369))*Air!$D$14*CV369/2*(($AF369-CQ369)^2)*$AI369*$C369)</f>
        <v/>
      </c>
      <c r="CX369" s="32" t="str">
        <f>IF($B369="","",(-CQ369/ABS(CQ369))*Air!$D$14*CS369/8*(CQ369^2)*$AM369*$C369)</f>
        <v/>
      </c>
      <c r="CY369" s="32" t="str">
        <f>IF($B369="","",$AK369*$C369*$E369*Air!$D$14*Air!$I$10)</f>
        <v/>
      </c>
      <c r="CZ369" s="32" t="str">
        <f t="shared" si="569"/>
        <v/>
      </c>
      <c r="DA369" s="32" t="str">
        <f t="shared" si="518"/>
        <v/>
      </c>
      <c r="DB369" s="32" t="str">
        <f t="shared" si="570"/>
        <v/>
      </c>
      <c r="DC369" s="254" t="str">
        <f t="shared" si="519"/>
        <v/>
      </c>
      <c r="DD369" s="243"/>
      <c r="DE369" s="243"/>
      <c r="DF369" s="32" t="str">
        <f t="shared" si="520"/>
        <v/>
      </c>
      <c r="DG369" s="243" t="str">
        <f t="shared" si="521"/>
        <v/>
      </c>
      <c r="DH369" s="243" t="str">
        <f>IF($B369="","",IF(DC369="out",-(DG369*$I369*(2*ABS(DF369)/Air!$D$14)^0.5),(DG369*$I369*(2*ABS(DF369)/Air!$C$14)^0.5)))</f>
        <v/>
      </c>
      <c r="DI369" s="32" t="str">
        <f t="shared" si="522"/>
        <v/>
      </c>
      <c r="DJ369" s="217" t="str">
        <f t="shared" si="571"/>
        <v/>
      </c>
      <c r="DK369" s="31" t="str">
        <f t="shared" si="523"/>
        <v/>
      </c>
      <c r="DL369" s="251" t="str">
        <f>IF($B369="","",$AO369*ABS(DK369)/Air!$M$8)</f>
        <v/>
      </c>
      <c r="DM369" s="31" t="str">
        <f t="shared" si="524"/>
        <v/>
      </c>
      <c r="DN369" s="251" t="str">
        <f>IF($B369="","",$AO369*ABS($AF369-DK369)/Air!$M$8)</f>
        <v/>
      </c>
      <c r="DO369" s="31" t="str">
        <f t="shared" si="525"/>
        <v/>
      </c>
      <c r="DP369" s="31" t="str">
        <f t="shared" si="526"/>
        <v/>
      </c>
      <c r="DQ369" s="32" t="str">
        <f>IF($B369="","",(($AF369-DK369)/ABS($AF369-DK369))*Air!$D$14*DP369/2*(($AF369-DK369)^2)*$AI369*$C369)</f>
        <v/>
      </c>
      <c r="DR369" s="32" t="str">
        <f>IF($B369="","",(-DK369/ABS(DK369))*Air!$D$14*DM369/8*(DK369^2)*$AM369*$C369)</f>
        <v/>
      </c>
      <c r="DS369" s="32" t="str">
        <f>IF($B369="","",$AK369*$C369*$E369*Air!$D$14*Air!$I$10)</f>
        <v/>
      </c>
      <c r="DT369" s="32" t="str">
        <f t="shared" si="572"/>
        <v/>
      </c>
      <c r="DU369" s="32" t="str">
        <f t="shared" si="527"/>
        <v/>
      </c>
      <c r="DV369" s="32" t="str">
        <f t="shared" si="573"/>
        <v/>
      </c>
      <c r="DW369" s="254" t="str">
        <f t="shared" si="528"/>
        <v/>
      </c>
      <c r="DX369" s="243"/>
      <c r="DY369" s="243"/>
      <c r="DZ369" s="32" t="str">
        <f t="shared" si="529"/>
        <v/>
      </c>
      <c r="EA369" s="243" t="str">
        <f t="shared" si="530"/>
        <v/>
      </c>
      <c r="EB369" s="243" t="str">
        <f>IF($B369="","",IF(DW369="out",-(EA369*$I369*(2*ABS(DZ369)/Air!$D$14)^0.5),(EA369*$I369*(2*ABS(DZ369)/Air!$C$14)^0.5)))</f>
        <v/>
      </c>
      <c r="EC369" s="32" t="str">
        <f t="shared" si="531"/>
        <v/>
      </c>
      <c r="ED369" s="217" t="str">
        <f t="shared" si="574"/>
        <v/>
      </c>
      <c r="EE369" s="31" t="str">
        <f t="shared" si="532"/>
        <v/>
      </c>
      <c r="EF369" s="251" t="str">
        <f>IF($B369="","",$AO369*ABS(EE369)/Air!$M$8)</f>
        <v/>
      </c>
      <c r="EG369" s="31" t="str">
        <f t="shared" si="533"/>
        <v/>
      </c>
      <c r="EH369" s="251" t="str">
        <f>IF($B369="","",$AO369*ABS($AF369-EE369)/Air!$M$8)</f>
        <v/>
      </c>
      <c r="EI369" s="31" t="str">
        <f t="shared" si="534"/>
        <v/>
      </c>
      <c r="EJ369" s="31" t="str">
        <f t="shared" si="535"/>
        <v/>
      </c>
      <c r="EK369" s="32" t="str">
        <f>IF($B369="","",(($AF369-EE369)/ABS($AF369-EE369))*Air!$D$14*EJ369/2*(($AF369-EE369)^2)*$AI369*$C369)</f>
        <v/>
      </c>
      <c r="EL369" s="32" t="str">
        <f>IF($B369="","",(-EE369/ABS(EE369))*Air!$D$14*EG369/8*(EE369^2)*$AM369*$C369)</f>
        <v/>
      </c>
      <c r="EM369" s="32" t="str">
        <f>IF($B369="","",$AK369*$C369*$E369*Air!$D$14*Air!$I$10)</f>
        <v/>
      </c>
      <c r="EN369" s="32" t="str">
        <f t="shared" si="575"/>
        <v/>
      </c>
      <c r="EO369" s="32" t="str">
        <f t="shared" si="536"/>
        <v/>
      </c>
      <c r="EP369" s="32" t="str">
        <f t="shared" si="576"/>
        <v/>
      </c>
      <c r="EQ369" s="254" t="str">
        <f t="shared" si="537"/>
        <v/>
      </c>
      <c r="ER369" s="243"/>
      <c r="ES369" s="243"/>
      <c r="ET369" s="32" t="str">
        <f t="shared" si="538"/>
        <v/>
      </c>
      <c r="EU369" s="243" t="str">
        <f t="shared" si="539"/>
        <v/>
      </c>
      <c r="EV369" s="243" t="str">
        <f>IF($B369="","",IF(EQ369="out",-(EU369*$I369*(2*ABS(ET369)/Air!$D$14)^0.5),(EU369*$I369*(2*ABS(ET369)/Air!$C$14)^0.5)))</f>
        <v/>
      </c>
      <c r="EW369" s="32" t="str">
        <f t="shared" si="540"/>
        <v/>
      </c>
      <c r="EX369" s="259" t="str">
        <f t="shared" si="577"/>
        <v/>
      </c>
    </row>
    <row r="370" spans="1:154" customFormat="1" x14ac:dyDescent="0.2">
      <c r="A370" s="61"/>
      <c r="B370" s="247"/>
      <c r="C370" s="247"/>
      <c r="D370" s="247"/>
      <c r="E370" s="247"/>
      <c r="F370" s="247"/>
      <c r="G370" s="239"/>
      <c r="H370" s="239"/>
      <c r="I370" s="239"/>
      <c r="J370" s="239"/>
      <c r="K370" s="239"/>
      <c r="L370" s="62"/>
      <c r="M370" s="247"/>
      <c r="N370" s="247"/>
      <c r="O370" s="63"/>
      <c r="P370" s="92" t="str">
        <f t="shared" si="541"/>
        <v/>
      </c>
      <c r="Q370" s="93" t="str">
        <f t="shared" si="494"/>
        <v/>
      </c>
      <c r="R370" s="99" t="str">
        <f t="shared" si="542"/>
        <v/>
      </c>
      <c r="S370" s="100" t="str">
        <f t="shared" si="543"/>
        <v/>
      </c>
      <c r="T370" s="95" t="str">
        <f t="shared" si="544"/>
        <v/>
      </c>
      <c r="U370" s="231"/>
      <c r="V370" s="124" t="str">
        <f t="shared" si="545"/>
        <v/>
      </c>
      <c r="W370" s="125" t="str">
        <f t="shared" si="489"/>
        <v/>
      </c>
      <c r="X370" s="126" t="str">
        <f t="shared" si="546"/>
        <v/>
      </c>
      <c r="Y370" s="126" t="str">
        <f>IF($B370="","",VLOOKUP(X370,Depth!$A$4:$B$1004,2,1))</f>
        <v/>
      </c>
      <c r="Z370" s="127" t="str">
        <f t="shared" si="490"/>
        <v/>
      </c>
      <c r="AA370" s="128" t="str">
        <f t="shared" si="491"/>
        <v/>
      </c>
      <c r="AB370" s="129" t="str">
        <f t="shared" si="547"/>
        <v/>
      </c>
      <c r="AC370" s="129" t="str">
        <f t="shared" si="492"/>
        <v/>
      </c>
      <c r="AD370" s="31" t="str">
        <f t="shared" si="548"/>
        <v/>
      </c>
      <c r="AE370" s="128" t="str">
        <f t="shared" si="549"/>
        <v/>
      </c>
      <c r="AF370" s="130" t="str">
        <f t="shared" si="550"/>
        <v/>
      </c>
      <c r="AG370" s="122" t="str">
        <f t="shared" si="551"/>
        <v/>
      </c>
      <c r="AH370" s="131" t="str">
        <f t="shared" si="493"/>
        <v/>
      </c>
      <c r="AI370" s="132" t="str">
        <f t="shared" si="552"/>
        <v/>
      </c>
      <c r="AJ370" s="128"/>
      <c r="AK370" s="159" t="str">
        <f t="shared" si="553"/>
        <v/>
      </c>
      <c r="AL370" s="128" t="str">
        <f t="shared" si="554"/>
        <v/>
      </c>
      <c r="AM370" s="128" t="str">
        <f t="shared" si="555"/>
        <v/>
      </c>
      <c r="AN370" s="128" t="str">
        <f t="shared" si="556"/>
        <v/>
      </c>
      <c r="AO370" s="128" t="str">
        <f t="shared" si="495"/>
        <v/>
      </c>
      <c r="AP370" s="160" t="str">
        <f t="shared" si="557"/>
        <v/>
      </c>
      <c r="AQ370" s="31"/>
      <c r="AR370" s="174" t="str">
        <f>IF($B370="","",Air!$C$17*((J370-K370)/10)^Air!$C$28)</f>
        <v/>
      </c>
      <c r="AS370" s="36" t="str">
        <f>IF($B370="","",IF(E$8=B370,E$7,Air!$C$14/2*AR370^2))</f>
        <v/>
      </c>
      <c r="AT370" s="32" t="str">
        <f t="shared" si="558"/>
        <v/>
      </c>
      <c r="AU370" s="32" t="str">
        <f t="shared" si="559"/>
        <v/>
      </c>
      <c r="AV370" s="32" t="str">
        <f>IF($B370="","",Air!$I$11-AU370*Air!$C$14*Air!$I$10-AS370)</f>
        <v/>
      </c>
      <c r="AW370" s="175" t="str">
        <f t="shared" si="560"/>
        <v/>
      </c>
      <c r="AX370" s="175" t="str">
        <f>IF($B370="","",AW370*Air!$C$14*Air!$I$10)</f>
        <v/>
      </c>
      <c r="AY370" s="176" t="str">
        <f>IF($B370="","",AW370*Air!$D$14*Air!$I$10)</f>
        <v/>
      </c>
      <c r="AZ370" s="62"/>
      <c r="BA370" s="250" t="str">
        <f t="shared" si="496"/>
        <v/>
      </c>
      <c r="BB370" s="128" t="str">
        <f t="shared" si="561"/>
        <v/>
      </c>
      <c r="BC370" s="31" t="str">
        <f t="shared" si="562"/>
        <v/>
      </c>
      <c r="BD370" s="251" t="str">
        <f>IF($B370="","",$AO370*ABS(BC370)/Air!$M$8)</f>
        <v/>
      </c>
      <c r="BE370" s="31" t="str">
        <f t="shared" si="497"/>
        <v/>
      </c>
      <c r="BF370" s="251" t="str">
        <f>IF($B370="","",$AO370*ABS($AF370-BC370)/Air!$M$8)</f>
        <v/>
      </c>
      <c r="BG370" s="31" t="str">
        <f t="shared" si="498"/>
        <v/>
      </c>
      <c r="BH370" s="252" t="str">
        <f t="shared" si="499"/>
        <v/>
      </c>
      <c r="BI370" s="32" t="str">
        <f>IF($B370="","",(($AF370-BC370)/ABS($AF370-BC370))*Air!$D$14*BH370/2*(($AF370-BC370)^2)*$AI370*$C370)</f>
        <v/>
      </c>
      <c r="BJ370" s="32" t="str">
        <f>IF($B370="","",(-BC370/ABS(BC370))*Air!$D$14*BE370/8*(BC370^2)*$AM370*$C370)</f>
        <v/>
      </c>
      <c r="BK370" s="32" t="str">
        <f>IF($B370="","",$AK370*$C370*$E370*Air!$D$14*Air!$I$10)</f>
        <v/>
      </c>
      <c r="BL370" s="32" t="str">
        <f t="shared" si="563"/>
        <v/>
      </c>
      <c r="BM370" s="32" t="str">
        <f t="shared" si="500"/>
        <v/>
      </c>
      <c r="BN370" s="32" t="str">
        <f t="shared" si="564"/>
        <v/>
      </c>
      <c r="BO370" s="254" t="str">
        <f t="shared" si="501"/>
        <v/>
      </c>
      <c r="BP370" s="243"/>
      <c r="BQ370" s="243"/>
      <c r="BR370" s="32" t="str">
        <f t="shared" si="502"/>
        <v/>
      </c>
      <c r="BS370" s="243" t="str">
        <f t="shared" si="503"/>
        <v/>
      </c>
      <c r="BT370" s="243" t="str">
        <f>IF($B370="","",IF(BO370="out",-(BS370*$I370*(2*ABS(BR370)/Air!$D$14)^0.5),(BS370*$I370*(2*ABS(BR370)/Air!$C$14)^0.5)))</f>
        <v/>
      </c>
      <c r="BU370" s="32" t="str">
        <f t="shared" si="504"/>
        <v/>
      </c>
      <c r="BV370" s="217" t="str">
        <f t="shared" si="565"/>
        <v/>
      </c>
      <c r="BW370" s="31" t="str">
        <f t="shared" si="505"/>
        <v/>
      </c>
      <c r="BX370" s="251" t="str">
        <f>IF($B370="","",$AO370*ABS(BW370)/Air!$M$8)</f>
        <v/>
      </c>
      <c r="BY370" s="31" t="str">
        <f t="shared" si="506"/>
        <v/>
      </c>
      <c r="BZ370" s="251" t="str">
        <f>IF($B370="","",$AO370*ABS($AF370-BW370)/Air!$M$8)</f>
        <v/>
      </c>
      <c r="CA370" s="31" t="str">
        <f t="shared" si="507"/>
        <v/>
      </c>
      <c r="CB370" s="31" t="str">
        <f t="shared" si="508"/>
        <v/>
      </c>
      <c r="CC370" s="32" t="str">
        <f>IF($B370="","",(($AF370-BW370)/ABS($AF370-BW370))*Air!$D$14*CB370/2*(($AF370-BW370)^2)*$AI370*$C370)</f>
        <v/>
      </c>
      <c r="CD370" s="32" t="str">
        <f>IF($B370="","",(-BW370/ABS(BW370))*Air!$D$14*BY370/8*(BW370^2)*$AM370*$C370)</f>
        <v/>
      </c>
      <c r="CE370" s="32" t="str">
        <f>IF($B370="","",$AK370*$C370*$E370*Air!$D$14*Air!$I$10)</f>
        <v/>
      </c>
      <c r="CF370" s="32" t="str">
        <f t="shared" si="566"/>
        <v/>
      </c>
      <c r="CG370" s="32" t="str">
        <f t="shared" si="509"/>
        <v/>
      </c>
      <c r="CH370" s="32" t="str">
        <f t="shared" si="567"/>
        <v/>
      </c>
      <c r="CI370" s="254" t="str">
        <f t="shared" si="510"/>
        <v/>
      </c>
      <c r="CJ370" s="243"/>
      <c r="CK370" s="243"/>
      <c r="CL370" s="32" t="str">
        <f t="shared" si="511"/>
        <v/>
      </c>
      <c r="CM370" s="243" t="str">
        <f t="shared" si="512"/>
        <v/>
      </c>
      <c r="CN370" s="243" t="str">
        <f>IF($B370="","",IF(CI370="out",-(CM370*$I370*(2*ABS(CL370)/Air!$D$14)^0.5),(CM370*$I370*(2*ABS(CL370)/Air!$C$14)^0.5)))</f>
        <v/>
      </c>
      <c r="CO370" s="32" t="str">
        <f t="shared" si="513"/>
        <v/>
      </c>
      <c r="CP370" s="217" t="str">
        <f t="shared" si="568"/>
        <v/>
      </c>
      <c r="CQ370" s="31" t="str">
        <f t="shared" si="514"/>
        <v/>
      </c>
      <c r="CR370" s="251" t="str">
        <f>IF($B370="","",$AO370*ABS(CQ370)/Air!$M$8)</f>
        <v/>
      </c>
      <c r="CS370" s="31" t="str">
        <f t="shared" si="515"/>
        <v/>
      </c>
      <c r="CT370" s="251" t="str">
        <f>IF($B370="","",$AO370*ABS($AF370-CQ370)/Air!$M$8)</f>
        <v/>
      </c>
      <c r="CU370" s="31" t="str">
        <f t="shared" si="516"/>
        <v/>
      </c>
      <c r="CV370" s="31" t="str">
        <f t="shared" si="517"/>
        <v/>
      </c>
      <c r="CW370" s="32" t="str">
        <f>IF($B370="","",(($AF370-CQ370)/ABS($AF370-CQ370))*Air!$D$14*CV370/2*(($AF370-CQ370)^2)*$AI370*$C370)</f>
        <v/>
      </c>
      <c r="CX370" s="32" t="str">
        <f>IF($B370="","",(-CQ370/ABS(CQ370))*Air!$D$14*CS370/8*(CQ370^2)*$AM370*$C370)</f>
        <v/>
      </c>
      <c r="CY370" s="32" t="str">
        <f>IF($B370="","",$AK370*$C370*$E370*Air!$D$14*Air!$I$10)</f>
        <v/>
      </c>
      <c r="CZ370" s="32" t="str">
        <f t="shared" si="569"/>
        <v/>
      </c>
      <c r="DA370" s="32" t="str">
        <f t="shared" si="518"/>
        <v/>
      </c>
      <c r="DB370" s="32" t="str">
        <f t="shared" si="570"/>
        <v/>
      </c>
      <c r="DC370" s="254" t="str">
        <f t="shared" si="519"/>
        <v/>
      </c>
      <c r="DD370" s="243"/>
      <c r="DE370" s="243"/>
      <c r="DF370" s="32" t="str">
        <f t="shared" si="520"/>
        <v/>
      </c>
      <c r="DG370" s="243" t="str">
        <f t="shared" si="521"/>
        <v/>
      </c>
      <c r="DH370" s="243" t="str">
        <f>IF($B370="","",IF(DC370="out",-(DG370*$I370*(2*ABS(DF370)/Air!$D$14)^0.5),(DG370*$I370*(2*ABS(DF370)/Air!$C$14)^0.5)))</f>
        <v/>
      </c>
      <c r="DI370" s="32" t="str">
        <f t="shared" si="522"/>
        <v/>
      </c>
      <c r="DJ370" s="217" t="str">
        <f t="shared" si="571"/>
        <v/>
      </c>
      <c r="DK370" s="31" t="str">
        <f t="shared" si="523"/>
        <v/>
      </c>
      <c r="DL370" s="251" t="str">
        <f>IF($B370="","",$AO370*ABS(DK370)/Air!$M$8)</f>
        <v/>
      </c>
      <c r="DM370" s="31" t="str">
        <f t="shared" si="524"/>
        <v/>
      </c>
      <c r="DN370" s="251" t="str">
        <f>IF($B370="","",$AO370*ABS($AF370-DK370)/Air!$M$8)</f>
        <v/>
      </c>
      <c r="DO370" s="31" t="str">
        <f t="shared" si="525"/>
        <v/>
      </c>
      <c r="DP370" s="31" t="str">
        <f t="shared" si="526"/>
        <v/>
      </c>
      <c r="DQ370" s="32" t="str">
        <f>IF($B370="","",(($AF370-DK370)/ABS($AF370-DK370))*Air!$D$14*DP370/2*(($AF370-DK370)^2)*$AI370*$C370)</f>
        <v/>
      </c>
      <c r="DR370" s="32" t="str">
        <f>IF($B370="","",(-DK370/ABS(DK370))*Air!$D$14*DM370/8*(DK370^2)*$AM370*$C370)</f>
        <v/>
      </c>
      <c r="DS370" s="32" t="str">
        <f>IF($B370="","",$AK370*$C370*$E370*Air!$D$14*Air!$I$10)</f>
        <v/>
      </c>
      <c r="DT370" s="32" t="str">
        <f t="shared" si="572"/>
        <v/>
      </c>
      <c r="DU370" s="32" t="str">
        <f t="shared" si="527"/>
        <v/>
      </c>
      <c r="DV370" s="32" t="str">
        <f t="shared" si="573"/>
        <v/>
      </c>
      <c r="DW370" s="254" t="str">
        <f t="shared" si="528"/>
        <v/>
      </c>
      <c r="DX370" s="243"/>
      <c r="DY370" s="243"/>
      <c r="DZ370" s="32" t="str">
        <f t="shared" si="529"/>
        <v/>
      </c>
      <c r="EA370" s="243" t="str">
        <f t="shared" si="530"/>
        <v/>
      </c>
      <c r="EB370" s="243" t="str">
        <f>IF($B370="","",IF(DW370="out",-(EA370*$I370*(2*ABS(DZ370)/Air!$D$14)^0.5),(EA370*$I370*(2*ABS(DZ370)/Air!$C$14)^0.5)))</f>
        <v/>
      </c>
      <c r="EC370" s="32" t="str">
        <f t="shared" si="531"/>
        <v/>
      </c>
      <c r="ED370" s="217" t="str">
        <f t="shared" si="574"/>
        <v/>
      </c>
      <c r="EE370" s="31" t="str">
        <f t="shared" si="532"/>
        <v/>
      </c>
      <c r="EF370" s="251" t="str">
        <f>IF($B370="","",$AO370*ABS(EE370)/Air!$M$8)</f>
        <v/>
      </c>
      <c r="EG370" s="31" t="str">
        <f t="shared" si="533"/>
        <v/>
      </c>
      <c r="EH370" s="251" t="str">
        <f>IF($B370="","",$AO370*ABS($AF370-EE370)/Air!$M$8)</f>
        <v/>
      </c>
      <c r="EI370" s="31" t="str">
        <f t="shared" si="534"/>
        <v/>
      </c>
      <c r="EJ370" s="31" t="str">
        <f t="shared" si="535"/>
        <v/>
      </c>
      <c r="EK370" s="32" t="str">
        <f>IF($B370="","",(($AF370-EE370)/ABS($AF370-EE370))*Air!$D$14*EJ370/2*(($AF370-EE370)^2)*$AI370*$C370)</f>
        <v/>
      </c>
      <c r="EL370" s="32" t="str">
        <f>IF($B370="","",(-EE370/ABS(EE370))*Air!$D$14*EG370/8*(EE370^2)*$AM370*$C370)</f>
        <v/>
      </c>
      <c r="EM370" s="32" t="str">
        <f>IF($B370="","",$AK370*$C370*$E370*Air!$D$14*Air!$I$10)</f>
        <v/>
      </c>
      <c r="EN370" s="32" t="str">
        <f t="shared" si="575"/>
        <v/>
      </c>
      <c r="EO370" s="32" t="str">
        <f t="shared" si="536"/>
        <v/>
      </c>
      <c r="EP370" s="32" t="str">
        <f t="shared" si="576"/>
        <v/>
      </c>
      <c r="EQ370" s="254" t="str">
        <f t="shared" si="537"/>
        <v/>
      </c>
      <c r="ER370" s="243"/>
      <c r="ES370" s="243"/>
      <c r="ET370" s="32" t="str">
        <f t="shared" si="538"/>
        <v/>
      </c>
      <c r="EU370" s="243" t="str">
        <f t="shared" si="539"/>
        <v/>
      </c>
      <c r="EV370" s="243" t="str">
        <f>IF($B370="","",IF(EQ370="out",-(EU370*$I370*(2*ABS(ET370)/Air!$D$14)^0.5),(EU370*$I370*(2*ABS(ET370)/Air!$C$14)^0.5)))</f>
        <v/>
      </c>
      <c r="EW370" s="32" t="str">
        <f t="shared" si="540"/>
        <v/>
      </c>
      <c r="EX370" s="259" t="str">
        <f t="shared" si="577"/>
        <v/>
      </c>
    </row>
    <row r="371" spans="1:154" customFormat="1" x14ac:dyDescent="0.2">
      <c r="A371" s="61"/>
      <c r="B371" s="247"/>
      <c r="C371" s="247"/>
      <c r="D371" s="247"/>
      <c r="E371" s="247"/>
      <c r="F371" s="247"/>
      <c r="G371" s="239"/>
      <c r="H371" s="239"/>
      <c r="I371" s="239"/>
      <c r="J371" s="239"/>
      <c r="K371" s="239"/>
      <c r="L371" s="62"/>
      <c r="M371" s="247"/>
      <c r="N371" s="247"/>
      <c r="O371" s="63"/>
      <c r="P371" s="92" t="str">
        <f t="shared" si="541"/>
        <v/>
      </c>
      <c r="Q371" s="93" t="str">
        <f t="shared" si="494"/>
        <v/>
      </c>
      <c r="R371" s="99" t="str">
        <f t="shared" si="542"/>
        <v/>
      </c>
      <c r="S371" s="100" t="str">
        <f t="shared" si="543"/>
        <v/>
      </c>
      <c r="T371" s="95" t="str">
        <f t="shared" si="544"/>
        <v/>
      </c>
      <c r="U371" s="231"/>
      <c r="V371" s="124" t="str">
        <f t="shared" si="545"/>
        <v/>
      </c>
      <c r="W371" s="125" t="str">
        <f t="shared" si="489"/>
        <v/>
      </c>
      <c r="X371" s="126" t="str">
        <f t="shared" si="546"/>
        <v/>
      </c>
      <c r="Y371" s="126" t="str">
        <f>IF($B371="","",VLOOKUP(X371,Depth!$A$4:$B$1004,2,1))</f>
        <v/>
      </c>
      <c r="Z371" s="127" t="str">
        <f t="shared" si="490"/>
        <v/>
      </c>
      <c r="AA371" s="128" t="str">
        <f t="shared" si="491"/>
        <v/>
      </c>
      <c r="AB371" s="129" t="str">
        <f t="shared" si="547"/>
        <v/>
      </c>
      <c r="AC371" s="129" t="str">
        <f t="shared" si="492"/>
        <v/>
      </c>
      <c r="AD371" s="31" t="str">
        <f t="shared" si="548"/>
        <v/>
      </c>
      <c r="AE371" s="128" t="str">
        <f t="shared" si="549"/>
        <v/>
      </c>
      <c r="AF371" s="130" t="str">
        <f t="shared" si="550"/>
        <v/>
      </c>
      <c r="AG371" s="122" t="str">
        <f t="shared" si="551"/>
        <v/>
      </c>
      <c r="AH371" s="131" t="str">
        <f t="shared" si="493"/>
        <v/>
      </c>
      <c r="AI371" s="132" t="str">
        <f t="shared" si="552"/>
        <v/>
      </c>
      <c r="AJ371" s="128"/>
      <c r="AK371" s="159" t="str">
        <f t="shared" si="553"/>
        <v/>
      </c>
      <c r="AL371" s="128" t="str">
        <f t="shared" si="554"/>
        <v/>
      </c>
      <c r="AM371" s="128" t="str">
        <f t="shared" si="555"/>
        <v/>
      </c>
      <c r="AN371" s="128" t="str">
        <f t="shared" si="556"/>
        <v/>
      </c>
      <c r="AO371" s="128" t="str">
        <f t="shared" si="495"/>
        <v/>
      </c>
      <c r="AP371" s="160" t="str">
        <f t="shared" si="557"/>
        <v/>
      </c>
      <c r="AQ371" s="31"/>
      <c r="AR371" s="174" t="str">
        <f>IF($B371="","",Air!$C$17*((J371-K371)/10)^Air!$C$28)</f>
        <v/>
      </c>
      <c r="AS371" s="36" t="str">
        <f>IF($B371="","",IF(E$8=B371,E$7,Air!$C$14/2*AR371^2))</f>
        <v/>
      </c>
      <c r="AT371" s="32" t="str">
        <f t="shared" si="558"/>
        <v/>
      </c>
      <c r="AU371" s="32" t="str">
        <f t="shared" si="559"/>
        <v/>
      </c>
      <c r="AV371" s="32" t="str">
        <f>IF($B371="","",Air!$I$11-AU371*Air!$C$14*Air!$I$10-AS371)</f>
        <v/>
      </c>
      <c r="AW371" s="175" t="str">
        <f t="shared" si="560"/>
        <v/>
      </c>
      <c r="AX371" s="175" t="str">
        <f>IF($B371="","",AW371*Air!$C$14*Air!$I$10)</f>
        <v/>
      </c>
      <c r="AY371" s="176" t="str">
        <f>IF($B371="","",AW371*Air!$D$14*Air!$I$10)</f>
        <v/>
      </c>
      <c r="AZ371" s="62"/>
      <c r="BA371" s="250" t="str">
        <f t="shared" si="496"/>
        <v/>
      </c>
      <c r="BB371" s="128" t="str">
        <f t="shared" si="561"/>
        <v/>
      </c>
      <c r="BC371" s="31" t="str">
        <f t="shared" si="562"/>
        <v/>
      </c>
      <c r="BD371" s="251" t="str">
        <f>IF($B371="","",$AO371*ABS(BC371)/Air!$M$8)</f>
        <v/>
      </c>
      <c r="BE371" s="31" t="str">
        <f t="shared" si="497"/>
        <v/>
      </c>
      <c r="BF371" s="251" t="str">
        <f>IF($B371="","",$AO371*ABS($AF371-BC371)/Air!$M$8)</f>
        <v/>
      </c>
      <c r="BG371" s="31" t="str">
        <f t="shared" si="498"/>
        <v/>
      </c>
      <c r="BH371" s="252" t="str">
        <f t="shared" si="499"/>
        <v/>
      </c>
      <c r="BI371" s="32" t="str">
        <f>IF($B371="","",(($AF371-BC371)/ABS($AF371-BC371))*Air!$D$14*BH371/2*(($AF371-BC371)^2)*$AI371*$C371)</f>
        <v/>
      </c>
      <c r="BJ371" s="32" t="str">
        <f>IF($B371="","",(-BC371/ABS(BC371))*Air!$D$14*BE371/8*(BC371^2)*$AM371*$C371)</f>
        <v/>
      </c>
      <c r="BK371" s="32" t="str">
        <f>IF($B371="","",$AK371*$C371*$E371*Air!$D$14*Air!$I$10)</f>
        <v/>
      </c>
      <c r="BL371" s="32" t="str">
        <f t="shared" si="563"/>
        <v/>
      </c>
      <c r="BM371" s="32" t="str">
        <f t="shared" si="500"/>
        <v/>
      </c>
      <c r="BN371" s="32" t="str">
        <f t="shared" si="564"/>
        <v/>
      </c>
      <c r="BO371" s="254" t="str">
        <f t="shared" si="501"/>
        <v/>
      </c>
      <c r="BP371" s="243"/>
      <c r="BQ371" s="243"/>
      <c r="BR371" s="32" t="str">
        <f t="shared" si="502"/>
        <v/>
      </c>
      <c r="BS371" s="243" t="str">
        <f t="shared" si="503"/>
        <v/>
      </c>
      <c r="BT371" s="243" t="str">
        <f>IF($B371="","",IF(BO371="out",-(BS371*$I371*(2*ABS(BR371)/Air!$D$14)^0.5),(BS371*$I371*(2*ABS(BR371)/Air!$C$14)^0.5)))</f>
        <v/>
      </c>
      <c r="BU371" s="32" t="str">
        <f t="shared" si="504"/>
        <v/>
      </c>
      <c r="BV371" s="217" t="str">
        <f t="shared" si="565"/>
        <v/>
      </c>
      <c r="BW371" s="31" t="str">
        <f t="shared" si="505"/>
        <v/>
      </c>
      <c r="BX371" s="251" t="str">
        <f>IF($B371="","",$AO371*ABS(BW371)/Air!$M$8)</f>
        <v/>
      </c>
      <c r="BY371" s="31" t="str">
        <f t="shared" si="506"/>
        <v/>
      </c>
      <c r="BZ371" s="251" t="str">
        <f>IF($B371="","",$AO371*ABS($AF371-BW371)/Air!$M$8)</f>
        <v/>
      </c>
      <c r="CA371" s="31" t="str">
        <f t="shared" si="507"/>
        <v/>
      </c>
      <c r="CB371" s="31" t="str">
        <f t="shared" si="508"/>
        <v/>
      </c>
      <c r="CC371" s="32" t="str">
        <f>IF($B371="","",(($AF371-BW371)/ABS($AF371-BW371))*Air!$D$14*CB371/2*(($AF371-BW371)^2)*$AI371*$C371)</f>
        <v/>
      </c>
      <c r="CD371" s="32" t="str">
        <f>IF($B371="","",(-BW371/ABS(BW371))*Air!$D$14*BY371/8*(BW371^2)*$AM371*$C371)</f>
        <v/>
      </c>
      <c r="CE371" s="32" t="str">
        <f>IF($B371="","",$AK371*$C371*$E371*Air!$D$14*Air!$I$10)</f>
        <v/>
      </c>
      <c r="CF371" s="32" t="str">
        <f t="shared" si="566"/>
        <v/>
      </c>
      <c r="CG371" s="32" t="str">
        <f t="shared" si="509"/>
        <v/>
      </c>
      <c r="CH371" s="32" t="str">
        <f t="shared" si="567"/>
        <v/>
      </c>
      <c r="CI371" s="254" t="str">
        <f t="shared" si="510"/>
        <v/>
      </c>
      <c r="CJ371" s="243"/>
      <c r="CK371" s="243"/>
      <c r="CL371" s="32" t="str">
        <f t="shared" si="511"/>
        <v/>
      </c>
      <c r="CM371" s="243" t="str">
        <f t="shared" si="512"/>
        <v/>
      </c>
      <c r="CN371" s="243" t="str">
        <f>IF($B371="","",IF(CI371="out",-(CM371*$I371*(2*ABS(CL371)/Air!$D$14)^0.5),(CM371*$I371*(2*ABS(CL371)/Air!$C$14)^0.5)))</f>
        <v/>
      </c>
      <c r="CO371" s="32" t="str">
        <f t="shared" si="513"/>
        <v/>
      </c>
      <c r="CP371" s="217" t="str">
        <f t="shared" si="568"/>
        <v/>
      </c>
      <c r="CQ371" s="31" t="str">
        <f t="shared" si="514"/>
        <v/>
      </c>
      <c r="CR371" s="251" t="str">
        <f>IF($B371="","",$AO371*ABS(CQ371)/Air!$M$8)</f>
        <v/>
      </c>
      <c r="CS371" s="31" t="str">
        <f t="shared" si="515"/>
        <v/>
      </c>
      <c r="CT371" s="251" t="str">
        <f>IF($B371="","",$AO371*ABS($AF371-CQ371)/Air!$M$8)</f>
        <v/>
      </c>
      <c r="CU371" s="31" t="str">
        <f t="shared" si="516"/>
        <v/>
      </c>
      <c r="CV371" s="31" t="str">
        <f t="shared" si="517"/>
        <v/>
      </c>
      <c r="CW371" s="32" t="str">
        <f>IF($B371="","",(($AF371-CQ371)/ABS($AF371-CQ371))*Air!$D$14*CV371/2*(($AF371-CQ371)^2)*$AI371*$C371)</f>
        <v/>
      </c>
      <c r="CX371" s="32" t="str">
        <f>IF($B371="","",(-CQ371/ABS(CQ371))*Air!$D$14*CS371/8*(CQ371^2)*$AM371*$C371)</f>
        <v/>
      </c>
      <c r="CY371" s="32" t="str">
        <f>IF($B371="","",$AK371*$C371*$E371*Air!$D$14*Air!$I$10)</f>
        <v/>
      </c>
      <c r="CZ371" s="32" t="str">
        <f t="shared" si="569"/>
        <v/>
      </c>
      <c r="DA371" s="32" t="str">
        <f t="shared" si="518"/>
        <v/>
      </c>
      <c r="DB371" s="32" t="str">
        <f t="shared" si="570"/>
        <v/>
      </c>
      <c r="DC371" s="254" t="str">
        <f t="shared" si="519"/>
        <v/>
      </c>
      <c r="DD371" s="243"/>
      <c r="DE371" s="243"/>
      <c r="DF371" s="32" t="str">
        <f t="shared" si="520"/>
        <v/>
      </c>
      <c r="DG371" s="243" t="str">
        <f t="shared" si="521"/>
        <v/>
      </c>
      <c r="DH371" s="243" t="str">
        <f>IF($B371="","",IF(DC371="out",-(DG371*$I371*(2*ABS(DF371)/Air!$D$14)^0.5),(DG371*$I371*(2*ABS(DF371)/Air!$C$14)^0.5)))</f>
        <v/>
      </c>
      <c r="DI371" s="32" t="str">
        <f t="shared" si="522"/>
        <v/>
      </c>
      <c r="DJ371" s="217" t="str">
        <f t="shared" si="571"/>
        <v/>
      </c>
      <c r="DK371" s="31" t="str">
        <f t="shared" si="523"/>
        <v/>
      </c>
      <c r="DL371" s="251" t="str">
        <f>IF($B371="","",$AO371*ABS(DK371)/Air!$M$8)</f>
        <v/>
      </c>
      <c r="DM371" s="31" t="str">
        <f t="shared" si="524"/>
        <v/>
      </c>
      <c r="DN371" s="251" t="str">
        <f>IF($B371="","",$AO371*ABS($AF371-DK371)/Air!$M$8)</f>
        <v/>
      </c>
      <c r="DO371" s="31" t="str">
        <f t="shared" si="525"/>
        <v/>
      </c>
      <c r="DP371" s="31" t="str">
        <f t="shared" si="526"/>
        <v/>
      </c>
      <c r="DQ371" s="32" t="str">
        <f>IF($B371="","",(($AF371-DK371)/ABS($AF371-DK371))*Air!$D$14*DP371/2*(($AF371-DK371)^2)*$AI371*$C371)</f>
        <v/>
      </c>
      <c r="DR371" s="32" t="str">
        <f>IF($B371="","",(-DK371/ABS(DK371))*Air!$D$14*DM371/8*(DK371^2)*$AM371*$C371)</f>
        <v/>
      </c>
      <c r="DS371" s="32" t="str">
        <f>IF($B371="","",$AK371*$C371*$E371*Air!$D$14*Air!$I$10)</f>
        <v/>
      </c>
      <c r="DT371" s="32" t="str">
        <f t="shared" si="572"/>
        <v/>
      </c>
      <c r="DU371" s="32" t="str">
        <f t="shared" si="527"/>
        <v/>
      </c>
      <c r="DV371" s="32" t="str">
        <f t="shared" si="573"/>
        <v/>
      </c>
      <c r="DW371" s="254" t="str">
        <f t="shared" si="528"/>
        <v/>
      </c>
      <c r="DX371" s="243"/>
      <c r="DY371" s="243"/>
      <c r="DZ371" s="32" t="str">
        <f t="shared" si="529"/>
        <v/>
      </c>
      <c r="EA371" s="243" t="str">
        <f t="shared" si="530"/>
        <v/>
      </c>
      <c r="EB371" s="243" t="str">
        <f>IF($B371="","",IF(DW371="out",-(EA371*$I371*(2*ABS(DZ371)/Air!$D$14)^0.5),(EA371*$I371*(2*ABS(DZ371)/Air!$C$14)^0.5)))</f>
        <v/>
      </c>
      <c r="EC371" s="32" t="str">
        <f t="shared" si="531"/>
        <v/>
      </c>
      <c r="ED371" s="217" t="str">
        <f t="shared" si="574"/>
        <v/>
      </c>
      <c r="EE371" s="31" t="str">
        <f t="shared" si="532"/>
        <v/>
      </c>
      <c r="EF371" s="251" t="str">
        <f>IF($B371="","",$AO371*ABS(EE371)/Air!$M$8)</f>
        <v/>
      </c>
      <c r="EG371" s="31" t="str">
        <f t="shared" si="533"/>
        <v/>
      </c>
      <c r="EH371" s="251" t="str">
        <f>IF($B371="","",$AO371*ABS($AF371-EE371)/Air!$M$8)</f>
        <v/>
      </c>
      <c r="EI371" s="31" t="str">
        <f t="shared" si="534"/>
        <v/>
      </c>
      <c r="EJ371" s="31" t="str">
        <f t="shared" si="535"/>
        <v/>
      </c>
      <c r="EK371" s="32" t="str">
        <f>IF($B371="","",(($AF371-EE371)/ABS($AF371-EE371))*Air!$D$14*EJ371/2*(($AF371-EE371)^2)*$AI371*$C371)</f>
        <v/>
      </c>
      <c r="EL371" s="32" t="str">
        <f>IF($B371="","",(-EE371/ABS(EE371))*Air!$D$14*EG371/8*(EE371^2)*$AM371*$C371)</f>
        <v/>
      </c>
      <c r="EM371" s="32" t="str">
        <f>IF($B371="","",$AK371*$C371*$E371*Air!$D$14*Air!$I$10)</f>
        <v/>
      </c>
      <c r="EN371" s="32" t="str">
        <f t="shared" si="575"/>
        <v/>
      </c>
      <c r="EO371" s="32" t="str">
        <f t="shared" si="536"/>
        <v/>
      </c>
      <c r="EP371" s="32" t="str">
        <f t="shared" si="576"/>
        <v/>
      </c>
      <c r="EQ371" s="254" t="str">
        <f t="shared" si="537"/>
        <v/>
      </c>
      <c r="ER371" s="243"/>
      <c r="ES371" s="243"/>
      <c r="ET371" s="32" t="str">
        <f t="shared" si="538"/>
        <v/>
      </c>
      <c r="EU371" s="243" t="str">
        <f t="shared" si="539"/>
        <v/>
      </c>
      <c r="EV371" s="243" t="str">
        <f>IF($B371="","",IF(EQ371="out",-(EU371*$I371*(2*ABS(ET371)/Air!$D$14)^0.5),(EU371*$I371*(2*ABS(ET371)/Air!$C$14)^0.5)))</f>
        <v/>
      </c>
      <c r="EW371" s="32" t="str">
        <f t="shared" si="540"/>
        <v/>
      </c>
      <c r="EX371" s="259" t="str">
        <f t="shared" si="577"/>
        <v/>
      </c>
    </row>
    <row r="372" spans="1:154" customFormat="1" x14ac:dyDescent="0.2">
      <c r="A372" s="61"/>
      <c r="B372" s="247"/>
      <c r="C372" s="247"/>
      <c r="D372" s="247"/>
      <c r="E372" s="247"/>
      <c r="F372" s="247"/>
      <c r="G372" s="239"/>
      <c r="H372" s="239"/>
      <c r="I372" s="239"/>
      <c r="J372" s="239"/>
      <c r="K372" s="239"/>
      <c r="L372" s="62"/>
      <c r="M372" s="247"/>
      <c r="N372" s="247"/>
      <c r="O372" s="63"/>
      <c r="P372" s="92" t="str">
        <f t="shared" si="541"/>
        <v/>
      </c>
      <c r="Q372" s="93" t="str">
        <f t="shared" si="494"/>
        <v/>
      </c>
      <c r="R372" s="99" t="str">
        <f t="shared" si="542"/>
        <v/>
      </c>
      <c r="S372" s="100" t="str">
        <f t="shared" si="543"/>
        <v/>
      </c>
      <c r="T372" s="95" t="str">
        <f t="shared" si="544"/>
        <v/>
      </c>
      <c r="U372" s="231"/>
      <c r="V372" s="124" t="str">
        <f t="shared" si="545"/>
        <v/>
      </c>
      <c r="W372" s="125" t="str">
        <f t="shared" si="489"/>
        <v/>
      </c>
      <c r="X372" s="126" t="str">
        <f t="shared" si="546"/>
        <v/>
      </c>
      <c r="Y372" s="126" t="str">
        <f>IF($B372="","",VLOOKUP(X372,Depth!$A$4:$B$1004,2,1))</f>
        <v/>
      </c>
      <c r="Z372" s="127" t="str">
        <f t="shared" si="490"/>
        <v/>
      </c>
      <c r="AA372" s="128" t="str">
        <f t="shared" si="491"/>
        <v/>
      </c>
      <c r="AB372" s="129" t="str">
        <f t="shared" si="547"/>
        <v/>
      </c>
      <c r="AC372" s="129" t="str">
        <f t="shared" si="492"/>
        <v/>
      </c>
      <c r="AD372" s="31" t="str">
        <f t="shared" si="548"/>
        <v/>
      </c>
      <c r="AE372" s="128" t="str">
        <f t="shared" si="549"/>
        <v/>
      </c>
      <c r="AF372" s="130" t="str">
        <f t="shared" si="550"/>
        <v/>
      </c>
      <c r="AG372" s="122" t="str">
        <f t="shared" si="551"/>
        <v/>
      </c>
      <c r="AH372" s="131" t="str">
        <f t="shared" si="493"/>
        <v/>
      </c>
      <c r="AI372" s="132" t="str">
        <f t="shared" si="552"/>
        <v/>
      </c>
      <c r="AJ372" s="128"/>
      <c r="AK372" s="159" t="str">
        <f t="shared" si="553"/>
        <v/>
      </c>
      <c r="AL372" s="128" t="str">
        <f t="shared" si="554"/>
        <v/>
      </c>
      <c r="AM372" s="128" t="str">
        <f t="shared" si="555"/>
        <v/>
      </c>
      <c r="AN372" s="128" t="str">
        <f t="shared" si="556"/>
        <v/>
      </c>
      <c r="AO372" s="128" t="str">
        <f t="shared" si="495"/>
        <v/>
      </c>
      <c r="AP372" s="160" t="str">
        <f t="shared" si="557"/>
        <v/>
      </c>
      <c r="AQ372" s="31"/>
      <c r="AR372" s="174" t="str">
        <f>IF($B372="","",Air!$C$17*((J372-K372)/10)^Air!$C$28)</f>
        <v/>
      </c>
      <c r="AS372" s="36" t="str">
        <f>IF($B372="","",IF(E$8=B372,E$7,Air!$C$14/2*AR372^2))</f>
        <v/>
      </c>
      <c r="AT372" s="32" t="str">
        <f t="shared" si="558"/>
        <v/>
      </c>
      <c r="AU372" s="32" t="str">
        <f t="shared" si="559"/>
        <v/>
      </c>
      <c r="AV372" s="32" t="str">
        <f>IF($B372="","",Air!$I$11-AU372*Air!$C$14*Air!$I$10-AS372)</f>
        <v/>
      </c>
      <c r="AW372" s="175" t="str">
        <f t="shared" si="560"/>
        <v/>
      </c>
      <c r="AX372" s="175" t="str">
        <f>IF($B372="","",AW372*Air!$C$14*Air!$I$10)</f>
        <v/>
      </c>
      <c r="AY372" s="176" t="str">
        <f>IF($B372="","",AW372*Air!$D$14*Air!$I$10)</f>
        <v/>
      </c>
      <c r="AZ372" s="62"/>
      <c r="BA372" s="250" t="str">
        <f t="shared" si="496"/>
        <v/>
      </c>
      <c r="BB372" s="128" t="str">
        <f t="shared" si="561"/>
        <v/>
      </c>
      <c r="BC372" s="31" t="str">
        <f t="shared" si="562"/>
        <v/>
      </c>
      <c r="BD372" s="251" t="str">
        <f>IF($B372="","",$AO372*ABS(BC372)/Air!$M$8)</f>
        <v/>
      </c>
      <c r="BE372" s="31" t="str">
        <f t="shared" si="497"/>
        <v/>
      </c>
      <c r="BF372" s="251" t="str">
        <f>IF($B372="","",$AO372*ABS($AF372-BC372)/Air!$M$8)</f>
        <v/>
      </c>
      <c r="BG372" s="31" t="str">
        <f t="shared" si="498"/>
        <v/>
      </c>
      <c r="BH372" s="252" t="str">
        <f t="shared" si="499"/>
        <v/>
      </c>
      <c r="BI372" s="32" t="str">
        <f>IF($B372="","",(($AF372-BC372)/ABS($AF372-BC372))*Air!$D$14*BH372/2*(($AF372-BC372)^2)*$AI372*$C372)</f>
        <v/>
      </c>
      <c r="BJ372" s="32" t="str">
        <f>IF($B372="","",(-BC372/ABS(BC372))*Air!$D$14*BE372/8*(BC372^2)*$AM372*$C372)</f>
        <v/>
      </c>
      <c r="BK372" s="32" t="str">
        <f>IF($B372="","",$AK372*$C372*$E372*Air!$D$14*Air!$I$10)</f>
        <v/>
      </c>
      <c r="BL372" s="32" t="str">
        <f t="shared" si="563"/>
        <v/>
      </c>
      <c r="BM372" s="32" t="str">
        <f t="shared" si="500"/>
        <v/>
      </c>
      <c r="BN372" s="32" t="str">
        <f t="shared" si="564"/>
        <v/>
      </c>
      <c r="BO372" s="254" t="str">
        <f t="shared" si="501"/>
        <v/>
      </c>
      <c r="BP372" s="243"/>
      <c r="BQ372" s="243"/>
      <c r="BR372" s="32" t="str">
        <f t="shared" si="502"/>
        <v/>
      </c>
      <c r="BS372" s="243" t="str">
        <f t="shared" si="503"/>
        <v/>
      </c>
      <c r="BT372" s="243" t="str">
        <f>IF($B372="","",IF(BO372="out",-(BS372*$I372*(2*ABS(BR372)/Air!$D$14)^0.5),(BS372*$I372*(2*ABS(BR372)/Air!$C$14)^0.5)))</f>
        <v/>
      </c>
      <c r="BU372" s="32" t="str">
        <f t="shared" si="504"/>
        <v/>
      </c>
      <c r="BV372" s="217" t="str">
        <f t="shared" si="565"/>
        <v/>
      </c>
      <c r="BW372" s="31" t="str">
        <f t="shared" si="505"/>
        <v/>
      </c>
      <c r="BX372" s="251" t="str">
        <f>IF($B372="","",$AO372*ABS(BW372)/Air!$M$8)</f>
        <v/>
      </c>
      <c r="BY372" s="31" t="str">
        <f t="shared" si="506"/>
        <v/>
      </c>
      <c r="BZ372" s="251" t="str">
        <f>IF($B372="","",$AO372*ABS($AF372-BW372)/Air!$M$8)</f>
        <v/>
      </c>
      <c r="CA372" s="31" t="str">
        <f t="shared" si="507"/>
        <v/>
      </c>
      <c r="CB372" s="31" t="str">
        <f t="shared" si="508"/>
        <v/>
      </c>
      <c r="CC372" s="32" t="str">
        <f>IF($B372="","",(($AF372-BW372)/ABS($AF372-BW372))*Air!$D$14*CB372/2*(($AF372-BW372)^2)*$AI372*$C372)</f>
        <v/>
      </c>
      <c r="CD372" s="32" t="str">
        <f>IF($B372="","",(-BW372/ABS(BW372))*Air!$D$14*BY372/8*(BW372^2)*$AM372*$C372)</f>
        <v/>
      </c>
      <c r="CE372" s="32" t="str">
        <f>IF($B372="","",$AK372*$C372*$E372*Air!$D$14*Air!$I$10)</f>
        <v/>
      </c>
      <c r="CF372" s="32" t="str">
        <f t="shared" si="566"/>
        <v/>
      </c>
      <c r="CG372" s="32" t="str">
        <f t="shared" si="509"/>
        <v/>
      </c>
      <c r="CH372" s="32" t="str">
        <f t="shared" si="567"/>
        <v/>
      </c>
      <c r="CI372" s="254" t="str">
        <f t="shared" si="510"/>
        <v/>
      </c>
      <c r="CJ372" s="243"/>
      <c r="CK372" s="243"/>
      <c r="CL372" s="32" t="str">
        <f t="shared" si="511"/>
        <v/>
      </c>
      <c r="CM372" s="243" t="str">
        <f t="shared" si="512"/>
        <v/>
      </c>
      <c r="CN372" s="243" t="str">
        <f>IF($B372="","",IF(CI372="out",-(CM372*$I372*(2*ABS(CL372)/Air!$D$14)^0.5),(CM372*$I372*(2*ABS(CL372)/Air!$C$14)^0.5)))</f>
        <v/>
      </c>
      <c r="CO372" s="32" t="str">
        <f t="shared" si="513"/>
        <v/>
      </c>
      <c r="CP372" s="217" t="str">
        <f t="shared" si="568"/>
        <v/>
      </c>
      <c r="CQ372" s="31" t="str">
        <f t="shared" si="514"/>
        <v/>
      </c>
      <c r="CR372" s="251" t="str">
        <f>IF($B372="","",$AO372*ABS(CQ372)/Air!$M$8)</f>
        <v/>
      </c>
      <c r="CS372" s="31" t="str">
        <f t="shared" si="515"/>
        <v/>
      </c>
      <c r="CT372" s="251" t="str">
        <f>IF($B372="","",$AO372*ABS($AF372-CQ372)/Air!$M$8)</f>
        <v/>
      </c>
      <c r="CU372" s="31" t="str">
        <f t="shared" si="516"/>
        <v/>
      </c>
      <c r="CV372" s="31" t="str">
        <f t="shared" si="517"/>
        <v/>
      </c>
      <c r="CW372" s="32" t="str">
        <f>IF($B372="","",(($AF372-CQ372)/ABS($AF372-CQ372))*Air!$D$14*CV372/2*(($AF372-CQ372)^2)*$AI372*$C372)</f>
        <v/>
      </c>
      <c r="CX372" s="32" t="str">
        <f>IF($B372="","",(-CQ372/ABS(CQ372))*Air!$D$14*CS372/8*(CQ372^2)*$AM372*$C372)</f>
        <v/>
      </c>
      <c r="CY372" s="32" t="str">
        <f>IF($B372="","",$AK372*$C372*$E372*Air!$D$14*Air!$I$10)</f>
        <v/>
      </c>
      <c r="CZ372" s="32" t="str">
        <f t="shared" si="569"/>
        <v/>
      </c>
      <c r="DA372" s="32" t="str">
        <f t="shared" si="518"/>
        <v/>
      </c>
      <c r="DB372" s="32" t="str">
        <f t="shared" si="570"/>
        <v/>
      </c>
      <c r="DC372" s="254" t="str">
        <f t="shared" si="519"/>
        <v/>
      </c>
      <c r="DD372" s="243"/>
      <c r="DE372" s="243"/>
      <c r="DF372" s="32" t="str">
        <f t="shared" si="520"/>
        <v/>
      </c>
      <c r="DG372" s="243" t="str">
        <f t="shared" si="521"/>
        <v/>
      </c>
      <c r="DH372" s="243" t="str">
        <f>IF($B372="","",IF(DC372="out",-(DG372*$I372*(2*ABS(DF372)/Air!$D$14)^0.5),(DG372*$I372*(2*ABS(DF372)/Air!$C$14)^0.5)))</f>
        <v/>
      </c>
      <c r="DI372" s="32" t="str">
        <f t="shared" si="522"/>
        <v/>
      </c>
      <c r="DJ372" s="217" t="str">
        <f t="shared" si="571"/>
        <v/>
      </c>
      <c r="DK372" s="31" t="str">
        <f t="shared" si="523"/>
        <v/>
      </c>
      <c r="DL372" s="251" t="str">
        <f>IF($B372="","",$AO372*ABS(DK372)/Air!$M$8)</f>
        <v/>
      </c>
      <c r="DM372" s="31" t="str">
        <f t="shared" si="524"/>
        <v/>
      </c>
      <c r="DN372" s="251" t="str">
        <f>IF($B372="","",$AO372*ABS($AF372-DK372)/Air!$M$8)</f>
        <v/>
      </c>
      <c r="DO372" s="31" t="str">
        <f t="shared" si="525"/>
        <v/>
      </c>
      <c r="DP372" s="31" t="str">
        <f t="shared" si="526"/>
        <v/>
      </c>
      <c r="DQ372" s="32" t="str">
        <f>IF($B372="","",(($AF372-DK372)/ABS($AF372-DK372))*Air!$D$14*DP372/2*(($AF372-DK372)^2)*$AI372*$C372)</f>
        <v/>
      </c>
      <c r="DR372" s="32" t="str">
        <f>IF($B372="","",(-DK372/ABS(DK372))*Air!$D$14*DM372/8*(DK372^2)*$AM372*$C372)</f>
        <v/>
      </c>
      <c r="DS372" s="32" t="str">
        <f>IF($B372="","",$AK372*$C372*$E372*Air!$D$14*Air!$I$10)</f>
        <v/>
      </c>
      <c r="DT372" s="32" t="str">
        <f t="shared" si="572"/>
        <v/>
      </c>
      <c r="DU372" s="32" t="str">
        <f t="shared" si="527"/>
        <v/>
      </c>
      <c r="DV372" s="32" t="str">
        <f t="shared" si="573"/>
        <v/>
      </c>
      <c r="DW372" s="254" t="str">
        <f t="shared" si="528"/>
        <v/>
      </c>
      <c r="DX372" s="243"/>
      <c r="DY372" s="243"/>
      <c r="DZ372" s="32" t="str">
        <f t="shared" si="529"/>
        <v/>
      </c>
      <c r="EA372" s="243" t="str">
        <f t="shared" si="530"/>
        <v/>
      </c>
      <c r="EB372" s="243" t="str">
        <f>IF($B372="","",IF(DW372="out",-(EA372*$I372*(2*ABS(DZ372)/Air!$D$14)^0.5),(EA372*$I372*(2*ABS(DZ372)/Air!$C$14)^0.5)))</f>
        <v/>
      </c>
      <c r="EC372" s="32" t="str">
        <f t="shared" si="531"/>
        <v/>
      </c>
      <c r="ED372" s="217" t="str">
        <f t="shared" si="574"/>
        <v/>
      </c>
      <c r="EE372" s="31" t="str">
        <f t="shared" si="532"/>
        <v/>
      </c>
      <c r="EF372" s="251" t="str">
        <f>IF($B372="","",$AO372*ABS(EE372)/Air!$M$8)</f>
        <v/>
      </c>
      <c r="EG372" s="31" t="str">
        <f t="shared" si="533"/>
        <v/>
      </c>
      <c r="EH372" s="251" t="str">
        <f>IF($B372="","",$AO372*ABS($AF372-EE372)/Air!$M$8)</f>
        <v/>
      </c>
      <c r="EI372" s="31" t="str">
        <f t="shared" si="534"/>
        <v/>
      </c>
      <c r="EJ372" s="31" t="str">
        <f t="shared" si="535"/>
        <v/>
      </c>
      <c r="EK372" s="32" t="str">
        <f>IF($B372="","",(($AF372-EE372)/ABS($AF372-EE372))*Air!$D$14*EJ372/2*(($AF372-EE372)^2)*$AI372*$C372)</f>
        <v/>
      </c>
      <c r="EL372" s="32" t="str">
        <f>IF($B372="","",(-EE372/ABS(EE372))*Air!$D$14*EG372/8*(EE372^2)*$AM372*$C372)</f>
        <v/>
      </c>
      <c r="EM372" s="32" t="str">
        <f>IF($B372="","",$AK372*$C372*$E372*Air!$D$14*Air!$I$10)</f>
        <v/>
      </c>
      <c r="EN372" s="32" t="str">
        <f t="shared" si="575"/>
        <v/>
      </c>
      <c r="EO372" s="32" t="str">
        <f t="shared" si="536"/>
        <v/>
      </c>
      <c r="EP372" s="32" t="str">
        <f t="shared" si="576"/>
        <v/>
      </c>
      <c r="EQ372" s="254" t="str">
        <f t="shared" si="537"/>
        <v/>
      </c>
      <c r="ER372" s="243"/>
      <c r="ES372" s="243"/>
      <c r="ET372" s="32" t="str">
        <f t="shared" si="538"/>
        <v/>
      </c>
      <c r="EU372" s="243" t="str">
        <f t="shared" si="539"/>
        <v/>
      </c>
      <c r="EV372" s="243" t="str">
        <f>IF($B372="","",IF(EQ372="out",-(EU372*$I372*(2*ABS(ET372)/Air!$D$14)^0.5),(EU372*$I372*(2*ABS(ET372)/Air!$C$14)^0.5)))</f>
        <v/>
      </c>
      <c r="EW372" s="32" t="str">
        <f t="shared" si="540"/>
        <v/>
      </c>
      <c r="EX372" s="259" t="str">
        <f t="shared" si="577"/>
        <v/>
      </c>
    </row>
    <row r="373" spans="1:154" customFormat="1" x14ac:dyDescent="0.2">
      <c r="A373" s="61"/>
      <c r="B373" s="247"/>
      <c r="C373" s="247"/>
      <c r="D373" s="247"/>
      <c r="E373" s="247"/>
      <c r="F373" s="247"/>
      <c r="G373" s="239"/>
      <c r="H373" s="239"/>
      <c r="I373" s="239"/>
      <c r="J373" s="239"/>
      <c r="K373" s="239"/>
      <c r="L373" s="62"/>
      <c r="M373" s="247"/>
      <c r="N373" s="247"/>
      <c r="O373" s="63"/>
      <c r="P373" s="92" t="str">
        <f t="shared" si="541"/>
        <v/>
      </c>
      <c r="Q373" s="93" t="str">
        <f t="shared" si="494"/>
        <v/>
      </c>
      <c r="R373" s="99" t="str">
        <f t="shared" si="542"/>
        <v/>
      </c>
      <c r="S373" s="100" t="str">
        <f t="shared" si="543"/>
        <v/>
      </c>
      <c r="T373" s="95" t="str">
        <f t="shared" si="544"/>
        <v/>
      </c>
      <c r="U373" s="231"/>
      <c r="V373" s="124" t="str">
        <f t="shared" si="545"/>
        <v/>
      </c>
      <c r="W373" s="125" t="str">
        <f t="shared" si="489"/>
        <v/>
      </c>
      <c r="X373" s="126" t="str">
        <f t="shared" si="546"/>
        <v/>
      </c>
      <c r="Y373" s="126" t="str">
        <f>IF($B373="","",VLOOKUP(X373,Depth!$A$4:$B$1004,2,1))</f>
        <v/>
      </c>
      <c r="Z373" s="127" t="str">
        <f t="shared" si="490"/>
        <v/>
      </c>
      <c r="AA373" s="128" t="str">
        <f t="shared" si="491"/>
        <v/>
      </c>
      <c r="AB373" s="129" t="str">
        <f t="shared" si="547"/>
        <v/>
      </c>
      <c r="AC373" s="129" t="str">
        <f t="shared" si="492"/>
        <v/>
      </c>
      <c r="AD373" s="31" t="str">
        <f t="shared" si="548"/>
        <v/>
      </c>
      <c r="AE373" s="128" t="str">
        <f t="shared" si="549"/>
        <v/>
      </c>
      <c r="AF373" s="130" t="str">
        <f t="shared" si="550"/>
        <v/>
      </c>
      <c r="AG373" s="122" t="str">
        <f t="shared" si="551"/>
        <v/>
      </c>
      <c r="AH373" s="131" t="str">
        <f t="shared" si="493"/>
        <v/>
      </c>
      <c r="AI373" s="132" t="str">
        <f t="shared" si="552"/>
        <v/>
      </c>
      <c r="AJ373" s="128"/>
      <c r="AK373" s="159" t="str">
        <f t="shared" si="553"/>
        <v/>
      </c>
      <c r="AL373" s="128" t="str">
        <f t="shared" si="554"/>
        <v/>
      </c>
      <c r="AM373" s="128" t="str">
        <f t="shared" si="555"/>
        <v/>
      </c>
      <c r="AN373" s="128" t="str">
        <f t="shared" si="556"/>
        <v/>
      </c>
      <c r="AO373" s="128" t="str">
        <f t="shared" si="495"/>
        <v/>
      </c>
      <c r="AP373" s="160" t="str">
        <f t="shared" si="557"/>
        <v/>
      </c>
      <c r="AQ373" s="31"/>
      <c r="AR373" s="174" t="str">
        <f>IF($B373="","",Air!$C$17*((J373-K373)/10)^Air!$C$28)</f>
        <v/>
      </c>
      <c r="AS373" s="36" t="str">
        <f>IF($B373="","",IF(E$8=B373,E$7,Air!$C$14/2*AR373^2))</f>
        <v/>
      </c>
      <c r="AT373" s="32" t="str">
        <f t="shared" si="558"/>
        <v/>
      </c>
      <c r="AU373" s="32" t="str">
        <f t="shared" si="559"/>
        <v/>
      </c>
      <c r="AV373" s="32" t="str">
        <f>IF($B373="","",Air!$I$11-AU373*Air!$C$14*Air!$I$10-AS373)</f>
        <v/>
      </c>
      <c r="AW373" s="175" t="str">
        <f t="shared" si="560"/>
        <v/>
      </c>
      <c r="AX373" s="175" t="str">
        <f>IF($B373="","",AW373*Air!$C$14*Air!$I$10)</f>
        <v/>
      </c>
      <c r="AY373" s="176" t="str">
        <f>IF($B373="","",AW373*Air!$D$14*Air!$I$10)</f>
        <v/>
      </c>
      <c r="AZ373" s="62"/>
      <c r="BA373" s="250" t="str">
        <f t="shared" si="496"/>
        <v/>
      </c>
      <c r="BB373" s="128" t="str">
        <f t="shared" si="561"/>
        <v/>
      </c>
      <c r="BC373" s="31" t="str">
        <f t="shared" si="562"/>
        <v/>
      </c>
      <c r="BD373" s="251" t="str">
        <f>IF($B373="","",$AO373*ABS(BC373)/Air!$M$8)</f>
        <v/>
      </c>
      <c r="BE373" s="31" t="str">
        <f t="shared" si="497"/>
        <v/>
      </c>
      <c r="BF373" s="251" t="str">
        <f>IF($B373="","",$AO373*ABS($AF373-BC373)/Air!$M$8)</f>
        <v/>
      </c>
      <c r="BG373" s="31" t="str">
        <f t="shared" si="498"/>
        <v/>
      </c>
      <c r="BH373" s="252" t="str">
        <f t="shared" si="499"/>
        <v/>
      </c>
      <c r="BI373" s="32" t="str">
        <f>IF($B373="","",(($AF373-BC373)/ABS($AF373-BC373))*Air!$D$14*BH373/2*(($AF373-BC373)^2)*$AI373*$C373)</f>
        <v/>
      </c>
      <c r="BJ373" s="32" t="str">
        <f>IF($B373="","",(-BC373/ABS(BC373))*Air!$D$14*BE373/8*(BC373^2)*$AM373*$C373)</f>
        <v/>
      </c>
      <c r="BK373" s="32" t="str">
        <f>IF($B373="","",$AK373*$C373*$E373*Air!$D$14*Air!$I$10)</f>
        <v/>
      </c>
      <c r="BL373" s="32" t="str">
        <f t="shared" si="563"/>
        <v/>
      </c>
      <c r="BM373" s="32" t="str">
        <f t="shared" si="500"/>
        <v/>
      </c>
      <c r="BN373" s="32" t="str">
        <f t="shared" si="564"/>
        <v/>
      </c>
      <c r="BO373" s="254" t="str">
        <f t="shared" si="501"/>
        <v/>
      </c>
      <c r="BP373" s="243"/>
      <c r="BQ373" s="243"/>
      <c r="BR373" s="32" t="str">
        <f t="shared" si="502"/>
        <v/>
      </c>
      <c r="BS373" s="243" t="str">
        <f t="shared" si="503"/>
        <v/>
      </c>
      <c r="BT373" s="243" t="str">
        <f>IF($B373="","",IF(BO373="out",-(BS373*$I373*(2*ABS(BR373)/Air!$D$14)^0.5),(BS373*$I373*(2*ABS(BR373)/Air!$C$14)^0.5)))</f>
        <v/>
      </c>
      <c r="BU373" s="32" t="str">
        <f t="shared" si="504"/>
        <v/>
      </c>
      <c r="BV373" s="217" t="str">
        <f t="shared" si="565"/>
        <v/>
      </c>
      <c r="BW373" s="31" t="str">
        <f t="shared" si="505"/>
        <v/>
      </c>
      <c r="BX373" s="251" t="str">
        <f>IF($B373="","",$AO373*ABS(BW373)/Air!$M$8)</f>
        <v/>
      </c>
      <c r="BY373" s="31" t="str">
        <f t="shared" si="506"/>
        <v/>
      </c>
      <c r="BZ373" s="251" t="str">
        <f>IF($B373="","",$AO373*ABS($AF373-BW373)/Air!$M$8)</f>
        <v/>
      </c>
      <c r="CA373" s="31" t="str">
        <f t="shared" si="507"/>
        <v/>
      </c>
      <c r="CB373" s="31" t="str">
        <f t="shared" si="508"/>
        <v/>
      </c>
      <c r="CC373" s="32" t="str">
        <f>IF($B373="","",(($AF373-BW373)/ABS($AF373-BW373))*Air!$D$14*CB373/2*(($AF373-BW373)^2)*$AI373*$C373)</f>
        <v/>
      </c>
      <c r="CD373" s="32" t="str">
        <f>IF($B373="","",(-BW373/ABS(BW373))*Air!$D$14*BY373/8*(BW373^2)*$AM373*$C373)</f>
        <v/>
      </c>
      <c r="CE373" s="32" t="str">
        <f>IF($B373="","",$AK373*$C373*$E373*Air!$D$14*Air!$I$10)</f>
        <v/>
      </c>
      <c r="CF373" s="32" t="str">
        <f t="shared" si="566"/>
        <v/>
      </c>
      <c r="CG373" s="32" t="str">
        <f t="shared" si="509"/>
        <v/>
      </c>
      <c r="CH373" s="32" t="str">
        <f t="shared" si="567"/>
        <v/>
      </c>
      <c r="CI373" s="254" t="str">
        <f t="shared" si="510"/>
        <v/>
      </c>
      <c r="CJ373" s="243"/>
      <c r="CK373" s="243"/>
      <c r="CL373" s="32" t="str">
        <f t="shared" si="511"/>
        <v/>
      </c>
      <c r="CM373" s="243" t="str">
        <f t="shared" si="512"/>
        <v/>
      </c>
      <c r="CN373" s="243" t="str">
        <f>IF($B373="","",IF(CI373="out",-(CM373*$I373*(2*ABS(CL373)/Air!$D$14)^0.5),(CM373*$I373*(2*ABS(CL373)/Air!$C$14)^0.5)))</f>
        <v/>
      </c>
      <c r="CO373" s="32" t="str">
        <f t="shared" si="513"/>
        <v/>
      </c>
      <c r="CP373" s="217" t="str">
        <f t="shared" si="568"/>
        <v/>
      </c>
      <c r="CQ373" s="31" t="str">
        <f t="shared" si="514"/>
        <v/>
      </c>
      <c r="CR373" s="251" t="str">
        <f>IF($B373="","",$AO373*ABS(CQ373)/Air!$M$8)</f>
        <v/>
      </c>
      <c r="CS373" s="31" t="str">
        <f t="shared" si="515"/>
        <v/>
      </c>
      <c r="CT373" s="251" t="str">
        <f>IF($B373="","",$AO373*ABS($AF373-CQ373)/Air!$M$8)</f>
        <v/>
      </c>
      <c r="CU373" s="31" t="str">
        <f t="shared" si="516"/>
        <v/>
      </c>
      <c r="CV373" s="31" t="str">
        <f t="shared" si="517"/>
        <v/>
      </c>
      <c r="CW373" s="32" t="str">
        <f>IF($B373="","",(($AF373-CQ373)/ABS($AF373-CQ373))*Air!$D$14*CV373/2*(($AF373-CQ373)^2)*$AI373*$C373)</f>
        <v/>
      </c>
      <c r="CX373" s="32" t="str">
        <f>IF($B373="","",(-CQ373/ABS(CQ373))*Air!$D$14*CS373/8*(CQ373^2)*$AM373*$C373)</f>
        <v/>
      </c>
      <c r="CY373" s="32" t="str">
        <f>IF($B373="","",$AK373*$C373*$E373*Air!$D$14*Air!$I$10)</f>
        <v/>
      </c>
      <c r="CZ373" s="32" t="str">
        <f t="shared" si="569"/>
        <v/>
      </c>
      <c r="DA373" s="32" t="str">
        <f t="shared" si="518"/>
        <v/>
      </c>
      <c r="DB373" s="32" t="str">
        <f t="shared" si="570"/>
        <v/>
      </c>
      <c r="DC373" s="254" t="str">
        <f t="shared" si="519"/>
        <v/>
      </c>
      <c r="DD373" s="243"/>
      <c r="DE373" s="243"/>
      <c r="DF373" s="32" t="str">
        <f t="shared" si="520"/>
        <v/>
      </c>
      <c r="DG373" s="243" t="str">
        <f t="shared" si="521"/>
        <v/>
      </c>
      <c r="DH373" s="243" t="str">
        <f>IF($B373="","",IF(DC373="out",-(DG373*$I373*(2*ABS(DF373)/Air!$D$14)^0.5),(DG373*$I373*(2*ABS(DF373)/Air!$C$14)^0.5)))</f>
        <v/>
      </c>
      <c r="DI373" s="32" t="str">
        <f t="shared" si="522"/>
        <v/>
      </c>
      <c r="DJ373" s="217" t="str">
        <f t="shared" si="571"/>
        <v/>
      </c>
      <c r="DK373" s="31" t="str">
        <f t="shared" si="523"/>
        <v/>
      </c>
      <c r="DL373" s="251" t="str">
        <f>IF($B373="","",$AO373*ABS(DK373)/Air!$M$8)</f>
        <v/>
      </c>
      <c r="DM373" s="31" t="str">
        <f t="shared" si="524"/>
        <v/>
      </c>
      <c r="DN373" s="251" t="str">
        <f>IF($B373="","",$AO373*ABS($AF373-DK373)/Air!$M$8)</f>
        <v/>
      </c>
      <c r="DO373" s="31" t="str">
        <f t="shared" si="525"/>
        <v/>
      </c>
      <c r="DP373" s="31" t="str">
        <f t="shared" si="526"/>
        <v/>
      </c>
      <c r="DQ373" s="32" t="str">
        <f>IF($B373="","",(($AF373-DK373)/ABS($AF373-DK373))*Air!$D$14*DP373/2*(($AF373-DK373)^2)*$AI373*$C373)</f>
        <v/>
      </c>
      <c r="DR373" s="32" t="str">
        <f>IF($B373="","",(-DK373/ABS(DK373))*Air!$D$14*DM373/8*(DK373^2)*$AM373*$C373)</f>
        <v/>
      </c>
      <c r="DS373" s="32" t="str">
        <f>IF($B373="","",$AK373*$C373*$E373*Air!$D$14*Air!$I$10)</f>
        <v/>
      </c>
      <c r="DT373" s="32" t="str">
        <f t="shared" si="572"/>
        <v/>
      </c>
      <c r="DU373" s="32" t="str">
        <f t="shared" si="527"/>
        <v/>
      </c>
      <c r="DV373" s="32" t="str">
        <f t="shared" si="573"/>
        <v/>
      </c>
      <c r="DW373" s="254" t="str">
        <f t="shared" si="528"/>
        <v/>
      </c>
      <c r="DX373" s="243"/>
      <c r="DY373" s="243"/>
      <c r="DZ373" s="32" t="str">
        <f t="shared" si="529"/>
        <v/>
      </c>
      <c r="EA373" s="243" t="str">
        <f t="shared" si="530"/>
        <v/>
      </c>
      <c r="EB373" s="243" t="str">
        <f>IF($B373="","",IF(DW373="out",-(EA373*$I373*(2*ABS(DZ373)/Air!$D$14)^0.5),(EA373*$I373*(2*ABS(DZ373)/Air!$C$14)^0.5)))</f>
        <v/>
      </c>
      <c r="EC373" s="32" t="str">
        <f t="shared" si="531"/>
        <v/>
      </c>
      <c r="ED373" s="217" t="str">
        <f t="shared" si="574"/>
        <v/>
      </c>
      <c r="EE373" s="31" t="str">
        <f t="shared" si="532"/>
        <v/>
      </c>
      <c r="EF373" s="251" t="str">
        <f>IF($B373="","",$AO373*ABS(EE373)/Air!$M$8)</f>
        <v/>
      </c>
      <c r="EG373" s="31" t="str">
        <f t="shared" si="533"/>
        <v/>
      </c>
      <c r="EH373" s="251" t="str">
        <f>IF($B373="","",$AO373*ABS($AF373-EE373)/Air!$M$8)</f>
        <v/>
      </c>
      <c r="EI373" s="31" t="str">
        <f t="shared" si="534"/>
        <v/>
      </c>
      <c r="EJ373" s="31" t="str">
        <f t="shared" si="535"/>
        <v/>
      </c>
      <c r="EK373" s="32" t="str">
        <f>IF($B373="","",(($AF373-EE373)/ABS($AF373-EE373))*Air!$D$14*EJ373/2*(($AF373-EE373)^2)*$AI373*$C373)</f>
        <v/>
      </c>
      <c r="EL373" s="32" t="str">
        <f>IF($B373="","",(-EE373/ABS(EE373))*Air!$D$14*EG373/8*(EE373^2)*$AM373*$C373)</f>
        <v/>
      </c>
      <c r="EM373" s="32" t="str">
        <f>IF($B373="","",$AK373*$C373*$E373*Air!$D$14*Air!$I$10)</f>
        <v/>
      </c>
      <c r="EN373" s="32" t="str">
        <f t="shared" si="575"/>
        <v/>
      </c>
      <c r="EO373" s="32" t="str">
        <f t="shared" si="536"/>
        <v/>
      </c>
      <c r="EP373" s="32" t="str">
        <f t="shared" si="576"/>
        <v/>
      </c>
      <c r="EQ373" s="254" t="str">
        <f t="shared" si="537"/>
        <v/>
      </c>
      <c r="ER373" s="243"/>
      <c r="ES373" s="243"/>
      <c r="ET373" s="32" t="str">
        <f t="shared" si="538"/>
        <v/>
      </c>
      <c r="EU373" s="243" t="str">
        <f t="shared" si="539"/>
        <v/>
      </c>
      <c r="EV373" s="243" t="str">
        <f>IF($B373="","",IF(EQ373="out",-(EU373*$I373*(2*ABS(ET373)/Air!$D$14)^0.5),(EU373*$I373*(2*ABS(ET373)/Air!$C$14)^0.5)))</f>
        <v/>
      </c>
      <c r="EW373" s="32" t="str">
        <f t="shared" si="540"/>
        <v/>
      </c>
      <c r="EX373" s="259" t="str">
        <f t="shared" si="577"/>
        <v/>
      </c>
    </row>
    <row r="374" spans="1:154" customFormat="1" x14ac:dyDescent="0.2">
      <c r="A374" s="61"/>
      <c r="B374" s="247"/>
      <c r="C374" s="247"/>
      <c r="D374" s="247"/>
      <c r="E374" s="247"/>
      <c r="F374" s="247"/>
      <c r="G374" s="239"/>
      <c r="H374" s="239"/>
      <c r="I374" s="239"/>
      <c r="J374" s="239"/>
      <c r="K374" s="239"/>
      <c r="L374" s="62"/>
      <c r="M374" s="247"/>
      <c r="N374" s="247"/>
      <c r="O374" s="63"/>
      <c r="P374" s="92" t="str">
        <f t="shared" si="541"/>
        <v/>
      </c>
      <c r="Q374" s="93" t="str">
        <f t="shared" si="494"/>
        <v/>
      </c>
      <c r="R374" s="99" t="str">
        <f t="shared" si="542"/>
        <v/>
      </c>
      <c r="S374" s="100" t="str">
        <f t="shared" si="543"/>
        <v/>
      </c>
      <c r="T374" s="95" t="str">
        <f t="shared" si="544"/>
        <v/>
      </c>
      <c r="U374" s="231"/>
      <c r="V374" s="124" t="str">
        <f t="shared" si="545"/>
        <v/>
      </c>
      <c r="W374" s="125" t="str">
        <f t="shared" si="489"/>
        <v/>
      </c>
      <c r="X374" s="126" t="str">
        <f t="shared" si="546"/>
        <v/>
      </c>
      <c r="Y374" s="126" t="str">
        <f>IF($B374="","",VLOOKUP(X374,Depth!$A$4:$B$1004,2,1))</f>
        <v/>
      </c>
      <c r="Z374" s="127" t="str">
        <f t="shared" si="490"/>
        <v/>
      </c>
      <c r="AA374" s="128" t="str">
        <f t="shared" si="491"/>
        <v/>
      </c>
      <c r="AB374" s="129" t="str">
        <f t="shared" si="547"/>
        <v/>
      </c>
      <c r="AC374" s="129" t="str">
        <f t="shared" si="492"/>
        <v/>
      </c>
      <c r="AD374" s="31" t="str">
        <f t="shared" si="548"/>
        <v/>
      </c>
      <c r="AE374" s="128" t="str">
        <f t="shared" si="549"/>
        <v/>
      </c>
      <c r="AF374" s="130" t="str">
        <f t="shared" si="550"/>
        <v/>
      </c>
      <c r="AG374" s="122" t="str">
        <f t="shared" si="551"/>
        <v/>
      </c>
      <c r="AH374" s="131" t="str">
        <f t="shared" si="493"/>
        <v/>
      </c>
      <c r="AI374" s="132" t="str">
        <f t="shared" si="552"/>
        <v/>
      </c>
      <c r="AJ374" s="128"/>
      <c r="AK374" s="159" t="str">
        <f t="shared" si="553"/>
        <v/>
      </c>
      <c r="AL374" s="128" t="str">
        <f t="shared" si="554"/>
        <v/>
      </c>
      <c r="AM374" s="128" t="str">
        <f t="shared" si="555"/>
        <v/>
      </c>
      <c r="AN374" s="128" t="str">
        <f t="shared" si="556"/>
        <v/>
      </c>
      <c r="AO374" s="128" t="str">
        <f t="shared" si="495"/>
        <v/>
      </c>
      <c r="AP374" s="160" t="str">
        <f t="shared" si="557"/>
        <v/>
      </c>
      <c r="AQ374" s="31"/>
      <c r="AR374" s="174" t="str">
        <f>IF($B374="","",Air!$C$17*((J374-K374)/10)^Air!$C$28)</f>
        <v/>
      </c>
      <c r="AS374" s="36" t="str">
        <f>IF($B374="","",IF(E$8=B374,E$7,Air!$C$14/2*AR374^2))</f>
        <v/>
      </c>
      <c r="AT374" s="32" t="str">
        <f t="shared" si="558"/>
        <v/>
      </c>
      <c r="AU374" s="32" t="str">
        <f t="shared" si="559"/>
        <v/>
      </c>
      <c r="AV374" s="32" t="str">
        <f>IF($B374="","",Air!$I$11-AU374*Air!$C$14*Air!$I$10-AS374)</f>
        <v/>
      </c>
      <c r="AW374" s="175" t="str">
        <f t="shared" si="560"/>
        <v/>
      </c>
      <c r="AX374" s="175" t="str">
        <f>IF($B374="","",AW374*Air!$C$14*Air!$I$10)</f>
        <v/>
      </c>
      <c r="AY374" s="176" t="str">
        <f>IF($B374="","",AW374*Air!$D$14*Air!$I$10)</f>
        <v/>
      </c>
      <c r="AZ374" s="62"/>
      <c r="BA374" s="250" t="str">
        <f t="shared" si="496"/>
        <v/>
      </c>
      <c r="BB374" s="128" t="str">
        <f t="shared" si="561"/>
        <v/>
      </c>
      <c r="BC374" s="31" t="str">
        <f t="shared" si="562"/>
        <v/>
      </c>
      <c r="BD374" s="251" t="str">
        <f>IF($B374="","",$AO374*ABS(BC374)/Air!$M$8)</f>
        <v/>
      </c>
      <c r="BE374" s="31" t="str">
        <f t="shared" si="497"/>
        <v/>
      </c>
      <c r="BF374" s="251" t="str">
        <f>IF($B374="","",$AO374*ABS($AF374-BC374)/Air!$M$8)</f>
        <v/>
      </c>
      <c r="BG374" s="31" t="str">
        <f t="shared" si="498"/>
        <v/>
      </c>
      <c r="BH374" s="252" t="str">
        <f t="shared" si="499"/>
        <v/>
      </c>
      <c r="BI374" s="32" t="str">
        <f>IF($B374="","",(($AF374-BC374)/ABS($AF374-BC374))*Air!$D$14*BH374/2*(($AF374-BC374)^2)*$AI374*$C374)</f>
        <v/>
      </c>
      <c r="BJ374" s="32" t="str">
        <f>IF($B374="","",(-BC374/ABS(BC374))*Air!$D$14*BE374/8*(BC374^2)*$AM374*$C374)</f>
        <v/>
      </c>
      <c r="BK374" s="32" t="str">
        <f>IF($B374="","",$AK374*$C374*$E374*Air!$D$14*Air!$I$10)</f>
        <v/>
      </c>
      <c r="BL374" s="32" t="str">
        <f t="shared" si="563"/>
        <v/>
      </c>
      <c r="BM374" s="32" t="str">
        <f t="shared" si="500"/>
        <v/>
      </c>
      <c r="BN374" s="32" t="str">
        <f t="shared" si="564"/>
        <v/>
      </c>
      <c r="BO374" s="254" t="str">
        <f t="shared" si="501"/>
        <v/>
      </c>
      <c r="BP374" s="243"/>
      <c r="BQ374" s="243"/>
      <c r="BR374" s="32" t="str">
        <f t="shared" si="502"/>
        <v/>
      </c>
      <c r="BS374" s="243" t="str">
        <f t="shared" si="503"/>
        <v/>
      </c>
      <c r="BT374" s="243" t="str">
        <f>IF($B374="","",IF(BO374="out",-(BS374*$I374*(2*ABS(BR374)/Air!$D$14)^0.5),(BS374*$I374*(2*ABS(BR374)/Air!$C$14)^0.5)))</f>
        <v/>
      </c>
      <c r="BU374" s="32" t="str">
        <f t="shared" si="504"/>
        <v/>
      </c>
      <c r="BV374" s="217" t="str">
        <f t="shared" si="565"/>
        <v/>
      </c>
      <c r="BW374" s="31" t="str">
        <f t="shared" si="505"/>
        <v/>
      </c>
      <c r="BX374" s="251" t="str">
        <f>IF($B374="","",$AO374*ABS(BW374)/Air!$M$8)</f>
        <v/>
      </c>
      <c r="BY374" s="31" t="str">
        <f t="shared" si="506"/>
        <v/>
      </c>
      <c r="BZ374" s="251" t="str">
        <f>IF($B374="","",$AO374*ABS($AF374-BW374)/Air!$M$8)</f>
        <v/>
      </c>
      <c r="CA374" s="31" t="str">
        <f t="shared" si="507"/>
        <v/>
      </c>
      <c r="CB374" s="31" t="str">
        <f t="shared" si="508"/>
        <v/>
      </c>
      <c r="CC374" s="32" t="str">
        <f>IF($B374="","",(($AF374-BW374)/ABS($AF374-BW374))*Air!$D$14*CB374/2*(($AF374-BW374)^2)*$AI374*$C374)</f>
        <v/>
      </c>
      <c r="CD374" s="32" t="str">
        <f>IF($B374="","",(-BW374/ABS(BW374))*Air!$D$14*BY374/8*(BW374^2)*$AM374*$C374)</f>
        <v/>
      </c>
      <c r="CE374" s="32" t="str">
        <f>IF($B374="","",$AK374*$C374*$E374*Air!$D$14*Air!$I$10)</f>
        <v/>
      </c>
      <c r="CF374" s="32" t="str">
        <f t="shared" si="566"/>
        <v/>
      </c>
      <c r="CG374" s="32" t="str">
        <f t="shared" si="509"/>
        <v/>
      </c>
      <c r="CH374" s="32" t="str">
        <f t="shared" si="567"/>
        <v/>
      </c>
      <c r="CI374" s="254" t="str">
        <f t="shared" si="510"/>
        <v/>
      </c>
      <c r="CJ374" s="243"/>
      <c r="CK374" s="243"/>
      <c r="CL374" s="32" t="str">
        <f t="shared" si="511"/>
        <v/>
      </c>
      <c r="CM374" s="243" t="str">
        <f t="shared" si="512"/>
        <v/>
      </c>
      <c r="CN374" s="243" t="str">
        <f>IF($B374="","",IF(CI374="out",-(CM374*$I374*(2*ABS(CL374)/Air!$D$14)^0.5),(CM374*$I374*(2*ABS(CL374)/Air!$C$14)^0.5)))</f>
        <v/>
      </c>
      <c r="CO374" s="32" t="str">
        <f t="shared" si="513"/>
        <v/>
      </c>
      <c r="CP374" s="217" t="str">
        <f t="shared" si="568"/>
        <v/>
      </c>
      <c r="CQ374" s="31" t="str">
        <f t="shared" si="514"/>
        <v/>
      </c>
      <c r="CR374" s="251" t="str">
        <f>IF($B374="","",$AO374*ABS(CQ374)/Air!$M$8)</f>
        <v/>
      </c>
      <c r="CS374" s="31" t="str">
        <f t="shared" si="515"/>
        <v/>
      </c>
      <c r="CT374" s="251" t="str">
        <f>IF($B374="","",$AO374*ABS($AF374-CQ374)/Air!$M$8)</f>
        <v/>
      </c>
      <c r="CU374" s="31" t="str">
        <f t="shared" si="516"/>
        <v/>
      </c>
      <c r="CV374" s="31" t="str">
        <f t="shared" si="517"/>
        <v/>
      </c>
      <c r="CW374" s="32" t="str">
        <f>IF($B374="","",(($AF374-CQ374)/ABS($AF374-CQ374))*Air!$D$14*CV374/2*(($AF374-CQ374)^2)*$AI374*$C374)</f>
        <v/>
      </c>
      <c r="CX374" s="32" t="str">
        <f>IF($B374="","",(-CQ374/ABS(CQ374))*Air!$D$14*CS374/8*(CQ374^2)*$AM374*$C374)</f>
        <v/>
      </c>
      <c r="CY374" s="32" t="str">
        <f>IF($B374="","",$AK374*$C374*$E374*Air!$D$14*Air!$I$10)</f>
        <v/>
      </c>
      <c r="CZ374" s="32" t="str">
        <f t="shared" si="569"/>
        <v/>
      </c>
      <c r="DA374" s="32" t="str">
        <f t="shared" si="518"/>
        <v/>
      </c>
      <c r="DB374" s="32" t="str">
        <f t="shared" si="570"/>
        <v/>
      </c>
      <c r="DC374" s="254" t="str">
        <f t="shared" si="519"/>
        <v/>
      </c>
      <c r="DD374" s="243"/>
      <c r="DE374" s="243"/>
      <c r="DF374" s="32" t="str">
        <f t="shared" si="520"/>
        <v/>
      </c>
      <c r="DG374" s="243" t="str">
        <f t="shared" si="521"/>
        <v/>
      </c>
      <c r="DH374" s="243" t="str">
        <f>IF($B374="","",IF(DC374="out",-(DG374*$I374*(2*ABS(DF374)/Air!$D$14)^0.5),(DG374*$I374*(2*ABS(DF374)/Air!$C$14)^0.5)))</f>
        <v/>
      </c>
      <c r="DI374" s="32" t="str">
        <f t="shared" si="522"/>
        <v/>
      </c>
      <c r="DJ374" s="217" t="str">
        <f t="shared" si="571"/>
        <v/>
      </c>
      <c r="DK374" s="31" t="str">
        <f t="shared" si="523"/>
        <v/>
      </c>
      <c r="DL374" s="251" t="str">
        <f>IF($B374="","",$AO374*ABS(DK374)/Air!$M$8)</f>
        <v/>
      </c>
      <c r="DM374" s="31" t="str">
        <f t="shared" si="524"/>
        <v/>
      </c>
      <c r="DN374" s="251" t="str">
        <f>IF($B374="","",$AO374*ABS($AF374-DK374)/Air!$M$8)</f>
        <v/>
      </c>
      <c r="DO374" s="31" t="str">
        <f t="shared" si="525"/>
        <v/>
      </c>
      <c r="DP374" s="31" t="str">
        <f t="shared" si="526"/>
        <v/>
      </c>
      <c r="DQ374" s="32" t="str">
        <f>IF($B374="","",(($AF374-DK374)/ABS($AF374-DK374))*Air!$D$14*DP374/2*(($AF374-DK374)^2)*$AI374*$C374)</f>
        <v/>
      </c>
      <c r="DR374" s="32" t="str">
        <f>IF($B374="","",(-DK374/ABS(DK374))*Air!$D$14*DM374/8*(DK374^2)*$AM374*$C374)</f>
        <v/>
      </c>
      <c r="DS374" s="32" t="str">
        <f>IF($B374="","",$AK374*$C374*$E374*Air!$D$14*Air!$I$10)</f>
        <v/>
      </c>
      <c r="DT374" s="32" t="str">
        <f t="shared" si="572"/>
        <v/>
      </c>
      <c r="DU374" s="32" t="str">
        <f t="shared" si="527"/>
        <v/>
      </c>
      <c r="DV374" s="32" t="str">
        <f t="shared" si="573"/>
        <v/>
      </c>
      <c r="DW374" s="254" t="str">
        <f t="shared" si="528"/>
        <v/>
      </c>
      <c r="DX374" s="243"/>
      <c r="DY374" s="243"/>
      <c r="DZ374" s="32" t="str">
        <f t="shared" si="529"/>
        <v/>
      </c>
      <c r="EA374" s="243" t="str">
        <f t="shared" si="530"/>
        <v/>
      </c>
      <c r="EB374" s="243" t="str">
        <f>IF($B374="","",IF(DW374="out",-(EA374*$I374*(2*ABS(DZ374)/Air!$D$14)^0.5),(EA374*$I374*(2*ABS(DZ374)/Air!$C$14)^0.5)))</f>
        <v/>
      </c>
      <c r="EC374" s="32" t="str">
        <f t="shared" si="531"/>
        <v/>
      </c>
      <c r="ED374" s="217" t="str">
        <f t="shared" si="574"/>
        <v/>
      </c>
      <c r="EE374" s="31" t="str">
        <f t="shared" si="532"/>
        <v/>
      </c>
      <c r="EF374" s="251" t="str">
        <f>IF($B374="","",$AO374*ABS(EE374)/Air!$M$8)</f>
        <v/>
      </c>
      <c r="EG374" s="31" t="str">
        <f t="shared" si="533"/>
        <v/>
      </c>
      <c r="EH374" s="251" t="str">
        <f>IF($B374="","",$AO374*ABS($AF374-EE374)/Air!$M$8)</f>
        <v/>
      </c>
      <c r="EI374" s="31" t="str">
        <f t="shared" si="534"/>
        <v/>
      </c>
      <c r="EJ374" s="31" t="str">
        <f t="shared" si="535"/>
        <v/>
      </c>
      <c r="EK374" s="32" t="str">
        <f>IF($B374="","",(($AF374-EE374)/ABS($AF374-EE374))*Air!$D$14*EJ374/2*(($AF374-EE374)^2)*$AI374*$C374)</f>
        <v/>
      </c>
      <c r="EL374" s="32" t="str">
        <f>IF($B374="","",(-EE374/ABS(EE374))*Air!$D$14*EG374/8*(EE374^2)*$AM374*$C374)</f>
        <v/>
      </c>
      <c r="EM374" s="32" t="str">
        <f>IF($B374="","",$AK374*$C374*$E374*Air!$D$14*Air!$I$10)</f>
        <v/>
      </c>
      <c r="EN374" s="32" t="str">
        <f t="shared" si="575"/>
        <v/>
      </c>
      <c r="EO374" s="32" t="str">
        <f t="shared" si="536"/>
        <v/>
      </c>
      <c r="EP374" s="32" t="str">
        <f t="shared" si="576"/>
        <v/>
      </c>
      <c r="EQ374" s="254" t="str">
        <f t="shared" si="537"/>
        <v/>
      </c>
      <c r="ER374" s="243"/>
      <c r="ES374" s="243"/>
      <c r="ET374" s="32" t="str">
        <f t="shared" si="538"/>
        <v/>
      </c>
      <c r="EU374" s="243" t="str">
        <f t="shared" si="539"/>
        <v/>
      </c>
      <c r="EV374" s="243" t="str">
        <f>IF($B374="","",IF(EQ374="out",-(EU374*$I374*(2*ABS(ET374)/Air!$D$14)^0.5),(EU374*$I374*(2*ABS(ET374)/Air!$C$14)^0.5)))</f>
        <v/>
      </c>
      <c r="EW374" s="32" t="str">
        <f t="shared" si="540"/>
        <v/>
      </c>
      <c r="EX374" s="259" t="str">
        <f t="shared" si="577"/>
        <v/>
      </c>
    </row>
    <row r="375" spans="1:154" customFormat="1" x14ac:dyDescent="0.2">
      <c r="A375" s="61"/>
      <c r="B375" s="247"/>
      <c r="C375" s="247"/>
      <c r="D375" s="247"/>
      <c r="E375" s="247"/>
      <c r="F375" s="247"/>
      <c r="G375" s="239"/>
      <c r="H375" s="239"/>
      <c r="I375" s="239"/>
      <c r="J375" s="239"/>
      <c r="K375" s="239"/>
      <c r="L375" s="62"/>
      <c r="M375" s="247"/>
      <c r="N375" s="247"/>
      <c r="O375" s="63"/>
      <c r="P375" s="92" t="str">
        <f t="shared" si="541"/>
        <v/>
      </c>
      <c r="Q375" s="93" t="str">
        <f t="shared" si="494"/>
        <v/>
      </c>
      <c r="R375" s="99" t="str">
        <f t="shared" si="542"/>
        <v/>
      </c>
      <c r="S375" s="100" t="str">
        <f t="shared" si="543"/>
        <v/>
      </c>
      <c r="T375" s="95" t="str">
        <f t="shared" si="544"/>
        <v/>
      </c>
      <c r="U375" s="231"/>
      <c r="V375" s="124" t="str">
        <f t="shared" si="545"/>
        <v/>
      </c>
      <c r="W375" s="125" t="str">
        <f t="shared" si="489"/>
        <v/>
      </c>
      <c r="X375" s="126" t="str">
        <f t="shared" si="546"/>
        <v/>
      </c>
      <c r="Y375" s="126" t="str">
        <f>IF($B375="","",VLOOKUP(X375,Depth!$A$4:$B$1004,2,1))</f>
        <v/>
      </c>
      <c r="Z375" s="127" t="str">
        <f t="shared" si="490"/>
        <v/>
      </c>
      <c r="AA375" s="128" t="str">
        <f t="shared" si="491"/>
        <v/>
      </c>
      <c r="AB375" s="129" t="str">
        <f t="shared" si="547"/>
        <v/>
      </c>
      <c r="AC375" s="129" t="str">
        <f t="shared" si="492"/>
        <v/>
      </c>
      <c r="AD375" s="31" t="str">
        <f t="shared" si="548"/>
        <v/>
      </c>
      <c r="AE375" s="128" t="str">
        <f t="shared" si="549"/>
        <v/>
      </c>
      <c r="AF375" s="130" t="str">
        <f t="shared" si="550"/>
        <v/>
      </c>
      <c r="AG375" s="122" t="str">
        <f t="shared" si="551"/>
        <v/>
      </c>
      <c r="AH375" s="131" t="str">
        <f t="shared" si="493"/>
        <v/>
      </c>
      <c r="AI375" s="132" t="str">
        <f t="shared" si="552"/>
        <v/>
      </c>
      <c r="AJ375" s="128"/>
      <c r="AK375" s="159" t="str">
        <f t="shared" si="553"/>
        <v/>
      </c>
      <c r="AL375" s="128" t="str">
        <f t="shared" si="554"/>
        <v/>
      </c>
      <c r="AM375" s="128" t="str">
        <f t="shared" si="555"/>
        <v/>
      </c>
      <c r="AN375" s="128" t="str">
        <f t="shared" si="556"/>
        <v/>
      </c>
      <c r="AO375" s="128" t="str">
        <f t="shared" si="495"/>
        <v/>
      </c>
      <c r="AP375" s="160" t="str">
        <f t="shared" si="557"/>
        <v/>
      </c>
      <c r="AQ375" s="31"/>
      <c r="AR375" s="174" t="str">
        <f>IF($B375="","",Air!$C$17*((J375-K375)/10)^Air!$C$28)</f>
        <v/>
      </c>
      <c r="AS375" s="36" t="str">
        <f>IF($B375="","",IF(E$8=B375,E$7,Air!$C$14/2*AR375^2))</f>
        <v/>
      </c>
      <c r="AT375" s="32" t="str">
        <f t="shared" si="558"/>
        <v/>
      </c>
      <c r="AU375" s="32" t="str">
        <f t="shared" si="559"/>
        <v/>
      </c>
      <c r="AV375" s="32" t="str">
        <f>IF($B375="","",Air!$I$11-AU375*Air!$C$14*Air!$I$10-AS375)</f>
        <v/>
      </c>
      <c r="AW375" s="175" t="str">
        <f t="shared" si="560"/>
        <v/>
      </c>
      <c r="AX375" s="175" t="str">
        <f>IF($B375="","",AW375*Air!$C$14*Air!$I$10)</f>
        <v/>
      </c>
      <c r="AY375" s="176" t="str">
        <f>IF($B375="","",AW375*Air!$D$14*Air!$I$10)</f>
        <v/>
      </c>
      <c r="AZ375" s="62"/>
      <c r="BA375" s="250" t="str">
        <f t="shared" si="496"/>
        <v/>
      </c>
      <c r="BB375" s="128" t="str">
        <f t="shared" si="561"/>
        <v/>
      </c>
      <c r="BC375" s="31" t="str">
        <f t="shared" si="562"/>
        <v/>
      </c>
      <c r="BD375" s="251" t="str">
        <f>IF($B375="","",$AO375*ABS(BC375)/Air!$M$8)</f>
        <v/>
      </c>
      <c r="BE375" s="31" t="str">
        <f t="shared" si="497"/>
        <v/>
      </c>
      <c r="BF375" s="251" t="str">
        <f>IF($B375="","",$AO375*ABS($AF375-BC375)/Air!$M$8)</f>
        <v/>
      </c>
      <c r="BG375" s="31" t="str">
        <f t="shared" si="498"/>
        <v/>
      </c>
      <c r="BH375" s="252" t="str">
        <f t="shared" si="499"/>
        <v/>
      </c>
      <c r="BI375" s="32" t="str">
        <f>IF($B375="","",(($AF375-BC375)/ABS($AF375-BC375))*Air!$D$14*BH375/2*(($AF375-BC375)^2)*$AI375*$C375)</f>
        <v/>
      </c>
      <c r="BJ375" s="32" t="str">
        <f>IF($B375="","",(-BC375/ABS(BC375))*Air!$D$14*BE375/8*(BC375^2)*$AM375*$C375)</f>
        <v/>
      </c>
      <c r="BK375" s="32" t="str">
        <f>IF($B375="","",$AK375*$C375*$E375*Air!$D$14*Air!$I$10)</f>
        <v/>
      </c>
      <c r="BL375" s="32" t="str">
        <f t="shared" si="563"/>
        <v/>
      </c>
      <c r="BM375" s="32" t="str">
        <f t="shared" si="500"/>
        <v/>
      </c>
      <c r="BN375" s="32" t="str">
        <f t="shared" si="564"/>
        <v/>
      </c>
      <c r="BO375" s="254" t="str">
        <f t="shared" si="501"/>
        <v/>
      </c>
      <c r="BP375" s="243"/>
      <c r="BQ375" s="243"/>
      <c r="BR375" s="32" t="str">
        <f t="shared" si="502"/>
        <v/>
      </c>
      <c r="BS375" s="243" t="str">
        <f t="shared" si="503"/>
        <v/>
      </c>
      <c r="BT375" s="243" t="str">
        <f>IF($B375="","",IF(BO375="out",-(BS375*$I375*(2*ABS(BR375)/Air!$D$14)^0.5),(BS375*$I375*(2*ABS(BR375)/Air!$C$14)^0.5)))</f>
        <v/>
      </c>
      <c r="BU375" s="32" t="str">
        <f t="shared" si="504"/>
        <v/>
      </c>
      <c r="BV375" s="217" t="str">
        <f t="shared" si="565"/>
        <v/>
      </c>
      <c r="BW375" s="31" t="str">
        <f t="shared" si="505"/>
        <v/>
      </c>
      <c r="BX375" s="251" t="str">
        <f>IF($B375="","",$AO375*ABS(BW375)/Air!$M$8)</f>
        <v/>
      </c>
      <c r="BY375" s="31" t="str">
        <f t="shared" si="506"/>
        <v/>
      </c>
      <c r="BZ375" s="251" t="str">
        <f>IF($B375="","",$AO375*ABS($AF375-BW375)/Air!$M$8)</f>
        <v/>
      </c>
      <c r="CA375" s="31" t="str">
        <f t="shared" si="507"/>
        <v/>
      </c>
      <c r="CB375" s="31" t="str">
        <f t="shared" si="508"/>
        <v/>
      </c>
      <c r="CC375" s="32" t="str">
        <f>IF($B375="","",(($AF375-BW375)/ABS($AF375-BW375))*Air!$D$14*CB375/2*(($AF375-BW375)^2)*$AI375*$C375)</f>
        <v/>
      </c>
      <c r="CD375" s="32" t="str">
        <f>IF($B375="","",(-BW375/ABS(BW375))*Air!$D$14*BY375/8*(BW375^2)*$AM375*$C375)</f>
        <v/>
      </c>
      <c r="CE375" s="32" t="str">
        <f>IF($B375="","",$AK375*$C375*$E375*Air!$D$14*Air!$I$10)</f>
        <v/>
      </c>
      <c r="CF375" s="32" t="str">
        <f t="shared" si="566"/>
        <v/>
      </c>
      <c r="CG375" s="32" t="str">
        <f t="shared" si="509"/>
        <v/>
      </c>
      <c r="CH375" s="32" t="str">
        <f t="shared" si="567"/>
        <v/>
      </c>
      <c r="CI375" s="254" t="str">
        <f t="shared" si="510"/>
        <v/>
      </c>
      <c r="CJ375" s="243"/>
      <c r="CK375" s="243"/>
      <c r="CL375" s="32" t="str">
        <f t="shared" si="511"/>
        <v/>
      </c>
      <c r="CM375" s="243" t="str">
        <f t="shared" si="512"/>
        <v/>
      </c>
      <c r="CN375" s="243" t="str">
        <f>IF($B375="","",IF(CI375="out",-(CM375*$I375*(2*ABS(CL375)/Air!$D$14)^0.5),(CM375*$I375*(2*ABS(CL375)/Air!$C$14)^0.5)))</f>
        <v/>
      </c>
      <c r="CO375" s="32" t="str">
        <f t="shared" si="513"/>
        <v/>
      </c>
      <c r="CP375" s="217" t="str">
        <f t="shared" si="568"/>
        <v/>
      </c>
      <c r="CQ375" s="31" t="str">
        <f t="shared" si="514"/>
        <v/>
      </c>
      <c r="CR375" s="251" t="str">
        <f>IF($B375="","",$AO375*ABS(CQ375)/Air!$M$8)</f>
        <v/>
      </c>
      <c r="CS375" s="31" t="str">
        <f t="shared" si="515"/>
        <v/>
      </c>
      <c r="CT375" s="251" t="str">
        <f>IF($B375="","",$AO375*ABS($AF375-CQ375)/Air!$M$8)</f>
        <v/>
      </c>
      <c r="CU375" s="31" t="str">
        <f t="shared" si="516"/>
        <v/>
      </c>
      <c r="CV375" s="31" t="str">
        <f t="shared" si="517"/>
        <v/>
      </c>
      <c r="CW375" s="32" t="str">
        <f>IF($B375="","",(($AF375-CQ375)/ABS($AF375-CQ375))*Air!$D$14*CV375/2*(($AF375-CQ375)^2)*$AI375*$C375)</f>
        <v/>
      </c>
      <c r="CX375" s="32" t="str">
        <f>IF($B375="","",(-CQ375/ABS(CQ375))*Air!$D$14*CS375/8*(CQ375^2)*$AM375*$C375)</f>
        <v/>
      </c>
      <c r="CY375" s="32" t="str">
        <f>IF($B375="","",$AK375*$C375*$E375*Air!$D$14*Air!$I$10)</f>
        <v/>
      </c>
      <c r="CZ375" s="32" t="str">
        <f t="shared" si="569"/>
        <v/>
      </c>
      <c r="DA375" s="32" t="str">
        <f t="shared" si="518"/>
        <v/>
      </c>
      <c r="DB375" s="32" t="str">
        <f t="shared" si="570"/>
        <v/>
      </c>
      <c r="DC375" s="254" t="str">
        <f t="shared" si="519"/>
        <v/>
      </c>
      <c r="DD375" s="243"/>
      <c r="DE375" s="243"/>
      <c r="DF375" s="32" t="str">
        <f t="shared" si="520"/>
        <v/>
      </c>
      <c r="DG375" s="243" t="str">
        <f t="shared" si="521"/>
        <v/>
      </c>
      <c r="DH375" s="243" t="str">
        <f>IF($B375="","",IF(DC375="out",-(DG375*$I375*(2*ABS(DF375)/Air!$D$14)^0.5),(DG375*$I375*(2*ABS(DF375)/Air!$C$14)^0.5)))</f>
        <v/>
      </c>
      <c r="DI375" s="32" t="str">
        <f t="shared" si="522"/>
        <v/>
      </c>
      <c r="DJ375" s="217" t="str">
        <f t="shared" si="571"/>
        <v/>
      </c>
      <c r="DK375" s="31" t="str">
        <f t="shared" si="523"/>
        <v/>
      </c>
      <c r="DL375" s="251" t="str">
        <f>IF($B375="","",$AO375*ABS(DK375)/Air!$M$8)</f>
        <v/>
      </c>
      <c r="DM375" s="31" t="str">
        <f t="shared" si="524"/>
        <v/>
      </c>
      <c r="DN375" s="251" t="str">
        <f>IF($B375="","",$AO375*ABS($AF375-DK375)/Air!$M$8)</f>
        <v/>
      </c>
      <c r="DO375" s="31" t="str">
        <f t="shared" si="525"/>
        <v/>
      </c>
      <c r="DP375" s="31" t="str">
        <f t="shared" si="526"/>
        <v/>
      </c>
      <c r="DQ375" s="32" t="str">
        <f>IF($B375="","",(($AF375-DK375)/ABS($AF375-DK375))*Air!$D$14*DP375/2*(($AF375-DK375)^2)*$AI375*$C375)</f>
        <v/>
      </c>
      <c r="DR375" s="32" t="str">
        <f>IF($B375="","",(-DK375/ABS(DK375))*Air!$D$14*DM375/8*(DK375^2)*$AM375*$C375)</f>
        <v/>
      </c>
      <c r="DS375" s="32" t="str">
        <f>IF($B375="","",$AK375*$C375*$E375*Air!$D$14*Air!$I$10)</f>
        <v/>
      </c>
      <c r="DT375" s="32" t="str">
        <f t="shared" si="572"/>
        <v/>
      </c>
      <c r="DU375" s="32" t="str">
        <f t="shared" si="527"/>
        <v/>
      </c>
      <c r="DV375" s="32" t="str">
        <f t="shared" si="573"/>
        <v/>
      </c>
      <c r="DW375" s="254" t="str">
        <f t="shared" si="528"/>
        <v/>
      </c>
      <c r="DX375" s="243"/>
      <c r="DY375" s="243"/>
      <c r="DZ375" s="32" t="str">
        <f t="shared" si="529"/>
        <v/>
      </c>
      <c r="EA375" s="243" t="str">
        <f t="shared" si="530"/>
        <v/>
      </c>
      <c r="EB375" s="243" t="str">
        <f>IF($B375="","",IF(DW375="out",-(EA375*$I375*(2*ABS(DZ375)/Air!$D$14)^0.5),(EA375*$I375*(2*ABS(DZ375)/Air!$C$14)^0.5)))</f>
        <v/>
      </c>
      <c r="EC375" s="32" t="str">
        <f t="shared" si="531"/>
        <v/>
      </c>
      <c r="ED375" s="217" t="str">
        <f t="shared" si="574"/>
        <v/>
      </c>
      <c r="EE375" s="31" t="str">
        <f t="shared" si="532"/>
        <v/>
      </c>
      <c r="EF375" s="251" t="str">
        <f>IF($B375="","",$AO375*ABS(EE375)/Air!$M$8)</f>
        <v/>
      </c>
      <c r="EG375" s="31" t="str">
        <f t="shared" si="533"/>
        <v/>
      </c>
      <c r="EH375" s="251" t="str">
        <f>IF($B375="","",$AO375*ABS($AF375-EE375)/Air!$M$8)</f>
        <v/>
      </c>
      <c r="EI375" s="31" t="str">
        <f t="shared" si="534"/>
        <v/>
      </c>
      <c r="EJ375" s="31" t="str">
        <f t="shared" si="535"/>
        <v/>
      </c>
      <c r="EK375" s="32" t="str">
        <f>IF($B375="","",(($AF375-EE375)/ABS($AF375-EE375))*Air!$D$14*EJ375/2*(($AF375-EE375)^2)*$AI375*$C375)</f>
        <v/>
      </c>
      <c r="EL375" s="32" t="str">
        <f>IF($B375="","",(-EE375/ABS(EE375))*Air!$D$14*EG375/8*(EE375^2)*$AM375*$C375)</f>
        <v/>
      </c>
      <c r="EM375" s="32" t="str">
        <f>IF($B375="","",$AK375*$C375*$E375*Air!$D$14*Air!$I$10)</f>
        <v/>
      </c>
      <c r="EN375" s="32" t="str">
        <f t="shared" si="575"/>
        <v/>
      </c>
      <c r="EO375" s="32" t="str">
        <f t="shared" si="536"/>
        <v/>
      </c>
      <c r="EP375" s="32" t="str">
        <f t="shared" si="576"/>
        <v/>
      </c>
      <c r="EQ375" s="254" t="str">
        <f t="shared" si="537"/>
        <v/>
      </c>
      <c r="ER375" s="243"/>
      <c r="ES375" s="243"/>
      <c r="ET375" s="32" t="str">
        <f t="shared" si="538"/>
        <v/>
      </c>
      <c r="EU375" s="243" t="str">
        <f t="shared" si="539"/>
        <v/>
      </c>
      <c r="EV375" s="243" t="str">
        <f>IF($B375="","",IF(EQ375="out",-(EU375*$I375*(2*ABS(ET375)/Air!$D$14)^0.5),(EU375*$I375*(2*ABS(ET375)/Air!$C$14)^0.5)))</f>
        <v/>
      </c>
      <c r="EW375" s="32" t="str">
        <f t="shared" si="540"/>
        <v/>
      </c>
      <c r="EX375" s="259" t="str">
        <f t="shared" si="577"/>
        <v/>
      </c>
    </row>
    <row r="376" spans="1:154" customFormat="1" x14ac:dyDescent="0.2">
      <c r="A376" s="61"/>
      <c r="B376" s="247"/>
      <c r="C376" s="247"/>
      <c r="D376" s="247"/>
      <c r="E376" s="247"/>
      <c r="F376" s="247"/>
      <c r="G376" s="239"/>
      <c r="H376" s="239"/>
      <c r="I376" s="239"/>
      <c r="J376" s="239"/>
      <c r="K376" s="239"/>
      <c r="L376" s="62"/>
      <c r="M376" s="247"/>
      <c r="N376" s="247"/>
      <c r="O376" s="63"/>
      <c r="P376" s="92" t="str">
        <f t="shared" si="541"/>
        <v/>
      </c>
      <c r="Q376" s="93" t="str">
        <f t="shared" si="494"/>
        <v/>
      </c>
      <c r="R376" s="99" t="str">
        <f t="shared" si="542"/>
        <v/>
      </c>
      <c r="S376" s="100" t="str">
        <f t="shared" si="543"/>
        <v/>
      </c>
      <c r="T376" s="95" t="str">
        <f t="shared" si="544"/>
        <v/>
      </c>
      <c r="U376" s="231"/>
      <c r="V376" s="124" t="str">
        <f t="shared" si="545"/>
        <v/>
      </c>
      <c r="W376" s="125" t="str">
        <f t="shared" si="489"/>
        <v/>
      </c>
      <c r="X376" s="126" t="str">
        <f t="shared" si="546"/>
        <v/>
      </c>
      <c r="Y376" s="126" t="str">
        <f>IF($B376="","",VLOOKUP(X376,Depth!$A$4:$B$1004,2,1))</f>
        <v/>
      </c>
      <c r="Z376" s="127" t="str">
        <f t="shared" si="490"/>
        <v/>
      </c>
      <c r="AA376" s="128" t="str">
        <f t="shared" si="491"/>
        <v/>
      </c>
      <c r="AB376" s="129" t="str">
        <f t="shared" si="547"/>
        <v/>
      </c>
      <c r="AC376" s="129" t="str">
        <f t="shared" si="492"/>
        <v/>
      </c>
      <c r="AD376" s="31" t="str">
        <f t="shared" si="548"/>
        <v/>
      </c>
      <c r="AE376" s="128" t="str">
        <f t="shared" si="549"/>
        <v/>
      </c>
      <c r="AF376" s="130" t="str">
        <f t="shared" si="550"/>
        <v/>
      </c>
      <c r="AG376" s="122" t="str">
        <f t="shared" si="551"/>
        <v/>
      </c>
      <c r="AH376" s="131" t="str">
        <f t="shared" si="493"/>
        <v/>
      </c>
      <c r="AI376" s="132" t="str">
        <f t="shared" si="552"/>
        <v/>
      </c>
      <c r="AJ376" s="128"/>
      <c r="AK376" s="159" t="str">
        <f t="shared" si="553"/>
        <v/>
      </c>
      <c r="AL376" s="128" t="str">
        <f t="shared" si="554"/>
        <v/>
      </c>
      <c r="AM376" s="128" t="str">
        <f t="shared" si="555"/>
        <v/>
      </c>
      <c r="AN376" s="128" t="str">
        <f t="shared" si="556"/>
        <v/>
      </c>
      <c r="AO376" s="128" t="str">
        <f t="shared" si="495"/>
        <v/>
      </c>
      <c r="AP376" s="160" t="str">
        <f t="shared" si="557"/>
        <v/>
      </c>
      <c r="AQ376" s="31"/>
      <c r="AR376" s="174" t="str">
        <f>IF($B376="","",Air!$C$17*((J376-K376)/10)^Air!$C$28)</f>
        <v/>
      </c>
      <c r="AS376" s="36" t="str">
        <f>IF($B376="","",IF(E$8=B376,E$7,Air!$C$14/2*AR376^2))</f>
        <v/>
      </c>
      <c r="AT376" s="32" t="str">
        <f t="shared" si="558"/>
        <v/>
      </c>
      <c r="AU376" s="32" t="str">
        <f t="shared" si="559"/>
        <v/>
      </c>
      <c r="AV376" s="32" t="str">
        <f>IF($B376="","",Air!$I$11-AU376*Air!$C$14*Air!$I$10-AS376)</f>
        <v/>
      </c>
      <c r="AW376" s="175" t="str">
        <f t="shared" si="560"/>
        <v/>
      </c>
      <c r="AX376" s="175" t="str">
        <f>IF($B376="","",AW376*Air!$C$14*Air!$I$10)</f>
        <v/>
      </c>
      <c r="AY376" s="176" t="str">
        <f>IF($B376="","",AW376*Air!$D$14*Air!$I$10)</f>
        <v/>
      </c>
      <c r="AZ376" s="62"/>
      <c r="BA376" s="250" t="str">
        <f t="shared" si="496"/>
        <v/>
      </c>
      <c r="BB376" s="128" t="str">
        <f t="shared" si="561"/>
        <v/>
      </c>
      <c r="BC376" s="31" t="str">
        <f t="shared" si="562"/>
        <v/>
      </c>
      <c r="BD376" s="251" t="str">
        <f>IF($B376="","",$AO376*ABS(BC376)/Air!$M$8)</f>
        <v/>
      </c>
      <c r="BE376" s="31" t="str">
        <f t="shared" si="497"/>
        <v/>
      </c>
      <c r="BF376" s="251" t="str">
        <f>IF($B376="","",$AO376*ABS($AF376-BC376)/Air!$M$8)</f>
        <v/>
      </c>
      <c r="BG376" s="31" t="str">
        <f t="shared" si="498"/>
        <v/>
      </c>
      <c r="BH376" s="252" t="str">
        <f t="shared" si="499"/>
        <v/>
      </c>
      <c r="BI376" s="32" t="str">
        <f>IF($B376="","",(($AF376-BC376)/ABS($AF376-BC376))*Air!$D$14*BH376/2*(($AF376-BC376)^2)*$AI376*$C376)</f>
        <v/>
      </c>
      <c r="BJ376" s="32" t="str">
        <f>IF($B376="","",(-BC376/ABS(BC376))*Air!$D$14*BE376/8*(BC376^2)*$AM376*$C376)</f>
        <v/>
      </c>
      <c r="BK376" s="32" t="str">
        <f>IF($B376="","",$AK376*$C376*$E376*Air!$D$14*Air!$I$10)</f>
        <v/>
      </c>
      <c r="BL376" s="32" t="str">
        <f t="shared" si="563"/>
        <v/>
      </c>
      <c r="BM376" s="32" t="str">
        <f t="shared" si="500"/>
        <v/>
      </c>
      <c r="BN376" s="32" t="str">
        <f t="shared" si="564"/>
        <v/>
      </c>
      <c r="BO376" s="254" t="str">
        <f t="shared" si="501"/>
        <v/>
      </c>
      <c r="BP376" s="243"/>
      <c r="BQ376" s="243"/>
      <c r="BR376" s="32" t="str">
        <f t="shared" si="502"/>
        <v/>
      </c>
      <c r="BS376" s="243" t="str">
        <f t="shared" si="503"/>
        <v/>
      </c>
      <c r="BT376" s="243" t="str">
        <f>IF($B376="","",IF(BO376="out",-(BS376*$I376*(2*ABS(BR376)/Air!$D$14)^0.5),(BS376*$I376*(2*ABS(BR376)/Air!$C$14)^0.5)))</f>
        <v/>
      </c>
      <c r="BU376" s="32" t="str">
        <f t="shared" si="504"/>
        <v/>
      </c>
      <c r="BV376" s="217" t="str">
        <f t="shared" si="565"/>
        <v/>
      </c>
      <c r="BW376" s="31" t="str">
        <f t="shared" si="505"/>
        <v/>
      </c>
      <c r="BX376" s="251" t="str">
        <f>IF($B376="","",$AO376*ABS(BW376)/Air!$M$8)</f>
        <v/>
      </c>
      <c r="BY376" s="31" t="str">
        <f t="shared" si="506"/>
        <v/>
      </c>
      <c r="BZ376" s="251" t="str">
        <f>IF($B376="","",$AO376*ABS($AF376-BW376)/Air!$M$8)</f>
        <v/>
      </c>
      <c r="CA376" s="31" t="str">
        <f t="shared" si="507"/>
        <v/>
      </c>
      <c r="CB376" s="31" t="str">
        <f t="shared" si="508"/>
        <v/>
      </c>
      <c r="CC376" s="32" t="str">
        <f>IF($B376="","",(($AF376-BW376)/ABS($AF376-BW376))*Air!$D$14*CB376/2*(($AF376-BW376)^2)*$AI376*$C376)</f>
        <v/>
      </c>
      <c r="CD376" s="32" t="str">
        <f>IF($B376="","",(-BW376/ABS(BW376))*Air!$D$14*BY376/8*(BW376^2)*$AM376*$C376)</f>
        <v/>
      </c>
      <c r="CE376" s="32" t="str">
        <f>IF($B376="","",$AK376*$C376*$E376*Air!$D$14*Air!$I$10)</f>
        <v/>
      </c>
      <c r="CF376" s="32" t="str">
        <f t="shared" si="566"/>
        <v/>
      </c>
      <c r="CG376" s="32" t="str">
        <f t="shared" si="509"/>
        <v/>
      </c>
      <c r="CH376" s="32" t="str">
        <f t="shared" si="567"/>
        <v/>
      </c>
      <c r="CI376" s="254" t="str">
        <f t="shared" si="510"/>
        <v/>
      </c>
      <c r="CJ376" s="243"/>
      <c r="CK376" s="243"/>
      <c r="CL376" s="32" t="str">
        <f t="shared" si="511"/>
        <v/>
      </c>
      <c r="CM376" s="243" t="str">
        <f t="shared" si="512"/>
        <v/>
      </c>
      <c r="CN376" s="243" t="str">
        <f>IF($B376="","",IF(CI376="out",-(CM376*$I376*(2*ABS(CL376)/Air!$D$14)^0.5),(CM376*$I376*(2*ABS(CL376)/Air!$C$14)^0.5)))</f>
        <v/>
      </c>
      <c r="CO376" s="32" t="str">
        <f t="shared" si="513"/>
        <v/>
      </c>
      <c r="CP376" s="217" t="str">
        <f t="shared" si="568"/>
        <v/>
      </c>
      <c r="CQ376" s="31" t="str">
        <f t="shared" si="514"/>
        <v/>
      </c>
      <c r="CR376" s="251" t="str">
        <f>IF($B376="","",$AO376*ABS(CQ376)/Air!$M$8)</f>
        <v/>
      </c>
      <c r="CS376" s="31" t="str">
        <f t="shared" si="515"/>
        <v/>
      </c>
      <c r="CT376" s="251" t="str">
        <f>IF($B376="","",$AO376*ABS($AF376-CQ376)/Air!$M$8)</f>
        <v/>
      </c>
      <c r="CU376" s="31" t="str">
        <f t="shared" si="516"/>
        <v/>
      </c>
      <c r="CV376" s="31" t="str">
        <f t="shared" si="517"/>
        <v/>
      </c>
      <c r="CW376" s="32" t="str">
        <f>IF($B376="","",(($AF376-CQ376)/ABS($AF376-CQ376))*Air!$D$14*CV376/2*(($AF376-CQ376)^2)*$AI376*$C376)</f>
        <v/>
      </c>
      <c r="CX376" s="32" t="str">
        <f>IF($B376="","",(-CQ376/ABS(CQ376))*Air!$D$14*CS376/8*(CQ376^2)*$AM376*$C376)</f>
        <v/>
      </c>
      <c r="CY376" s="32" t="str">
        <f>IF($B376="","",$AK376*$C376*$E376*Air!$D$14*Air!$I$10)</f>
        <v/>
      </c>
      <c r="CZ376" s="32" t="str">
        <f t="shared" si="569"/>
        <v/>
      </c>
      <c r="DA376" s="32" t="str">
        <f t="shared" si="518"/>
        <v/>
      </c>
      <c r="DB376" s="32" t="str">
        <f t="shared" si="570"/>
        <v/>
      </c>
      <c r="DC376" s="254" t="str">
        <f t="shared" si="519"/>
        <v/>
      </c>
      <c r="DD376" s="243"/>
      <c r="DE376" s="243"/>
      <c r="DF376" s="32" t="str">
        <f t="shared" si="520"/>
        <v/>
      </c>
      <c r="DG376" s="243" t="str">
        <f t="shared" si="521"/>
        <v/>
      </c>
      <c r="DH376" s="243" t="str">
        <f>IF($B376="","",IF(DC376="out",-(DG376*$I376*(2*ABS(DF376)/Air!$D$14)^0.5),(DG376*$I376*(2*ABS(DF376)/Air!$C$14)^0.5)))</f>
        <v/>
      </c>
      <c r="DI376" s="32" t="str">
        <f t="shared" si="522"/>
        <v/>
      </c>
      <c r="DJ376" s="217" t="str">
        <f t="shared" si="571"/>
        <v/>
      </c>
      <c r="DK376" s="31" t="str">
        <f t="shared" si="523"/>
        <v/>
      </c>
      <c r="DL376" s="251" t="str">
        <f>IF($B376="","",$AO376*ABS(DK376)/Air!$M$8)</f>
        <v/>
      </c>
      <c r="DM376" s="31" t="str">
        <f t="shared" si="524"/>
        <v/>
      </c>
      <c r="DN376" s="251" t="str">
        <f>IF($B376="","",$AO376*ABS($AF376-DK376)/Air!$M$8)</f>
        <v/>
      </c>
      <c r="DO376" s="31" t="str">
        <f t="shared" si="525"/>
        <v/>
      </c>
      <c r="DP376" s="31" t="str">
        <f t="shared" si="526"/>
        <v/>
      </c>
      <c r="DQ376" s="32" t="str">
        <f>IF($B376="","",(($AF376-DK376)/ABS($AF376-DK376))*Air!$D$14*DP376/2*(($AF376-DK376)^2)*$AI376*$C376)</f>
        <v/>
      </c>
      <c r="DR376" s="32" t="str">
        <f>IF($B376="","",(-DK376/ABS(DK376))*Air!$D$14*DM376/8*(DK376^2)*$AM376*$C376)</f>
        <v/>
      </c>
      <c r="DS376" s="32" t="str">
        <f>IF($B376="","",$AK376*$C376*$E376*Air!$D$14*Air!$I$10)</f>
        <v/>
      </c>
      <c r="DT376" s="32" t="str">
        <f t="shared" si="572"/>
        <v/>
      </c>
      <c r="DU376" s="32" t="str">
        <f t="shared" si="527"/>
        <v/>
      </c>
      <c r="DV376" s="32" t="str">
        <f t="shared" si="573"/>
        <v/>
      </c>
      <c r="DW376" s="254" t="str">
        <f t="shared" si="528"/>
        <v/>
      </c>
      <c r="DX376" s="243"/>
      <c r="DY376" s="243"/>
      <c r="DZ376" s="32" t="str">
        <f t="shared" si="529"/>
        <v/>
      </c>
      <c r="EA376" s="243" t="str">
        <f t="shared" si="530"/>
        <v/>
      </c>
      <c r="EB376" s="243" t="str">
        <f>IF($B376="","",IF(DW376="out",-(EA376*$I376*(2*ABS(DZ376)/Air!$D$14)^0.5),(EA376*$I376*(2*ABS(DZ376)/Air!$C$14)^0.5)))</f>
        <v/>
      </c>
      <c r="EC376" s="32" t="str">
        <f t="shared" si="531"/>
        <v/>
      </c>
      <c r="ED376" s="217" t="str">
        <f t="shared" si="574"/>
        <v/>
      </c>
      <c r="EE376" s="31" t="str">
        <f t="shared" si="532"/>
        <v/>
      </c>
      <c r="EF376" s="251" t="str">
        <f>IF($B376="","",$AO376*ABS(EE376)/Air!$M$8)</f>
        <v/>
      </c>
      <c r="EG376" s="31" t="str">
        <f t="shared" si="533"/>
        <v/>
      </c>
      <c r="EH376" s="251" t="str">
        <f>IF($B376="","",$AO376*ABS($AF376-EE376)/Air!$M$8)</f>
        <v/>
      </c>
      <c r="EI376" s="31" t="str">
        <f t="shared" si="534"/>
        <v/>
      </c>
      <c r="EJ376" s="31" t="str">
        <f t="shared" si="535"/>
        <v/>
      </c>
      <c r="EK376" s="32" t="str">
        <f>IF($B376="","",(($AF376-EE376)/ABS($AF376-EE376))*Air!$D$14*EJ376/2*(($AF376-EE376)^2)*$AI376*$C376)</f>
        <v/>
      </c>
      <c r="EL376" s="32" t="str">
        <f>IF($B376="","",(-EE376/ABS(EE376))*Air!$D$14*EG376/8*(EE376^2)*$AM376*$C376)</f>
        <v/>
      </c>
      <c r="EM376" s="32" t="str">
        <f>IF($B376="","",$AK376*$C376*$E376*Air!$D$14*Air!$I$10)</f>
        <v/>
      </c>
      <c r="EN376" s="32" t="str">
        <f t="shared" si="575"/>
        <v/>
      </c>
      <c r="EO376" s="32" t="str">
        <f t="shared" si="536"/>
        <v/>
      </c>
      <c r="EP376" s="32" t="str">
        <f t="shared" si="576"/>
        <v/>
      </c>
      <c r="EQ376" s="254" t="str">
        <f t="shared" si="537"/>
        <v/>
      </c>
      <c r="ER376" s="243"/>
      <c r="ES376" s="243"/>
      <c r="ET376" s="32" t="str">
        <f t="shared" si="538"/>
        <v/>
      </c>
      <c r="EU376" s="243" t="str">
        <f t="shared" si="539"/>
        <v/>
      </c>
      <c r="EV376" s="243" t="str">
        <f>IF($B376="","",IF(EQ376="out",-(EU376*$I376*(2*ABS(ET376)/Air!$D$14)^0.5),(EU376*$I376*(2*ABS(ET376)/Air!$C$14)^0.5)))</f>
        <v/>
      </c>
      <c r="EW376" s="32" t="str">
        <f t="shared" si="540"/>
        <v/>
      </c>
      <c r="EX376" s="259" t="str">
        <f t="shared" si="577"/>
        <v/>
      </c>
    </row>
    <row r="377" spans="1:154" customFormat="1" x14ac:dyDescent="0.2">
      <c r="A377" s="61"/>
      <c r="B377" s="247"/>
      <c r="C377" s="247"/>
      <c r="D377" s="247"/>
      <c r="E377" s="247"/>
      <c r="F377" s="247"/>
      <c r="G377" s="239"/>
      <c r="H377" s="239"/>
      <c r="I377" s="239"/>
      <c r="J377" s="239"/>
      <c r="K377" s="239"/>
      <c r="L377" s="62"/>
      <c r="M377" s="247"/>
      <c r="N377" s="247"/>
      <c r="O377" s="63"/>
      <c r="P377" s="92" t="str">
        <f t="shared" si="541"/>
        <v/>
      </c>
      <c r="Q377" s="93" t="str">
        <f t="shared" si="494"/>
        <v/>
      </c>
      <c r="R377" s="99" t="str">
        <f t="shared" si="542"/>
        <v/>
      </c>
      <c r="S377" s="100" t="str">
        <f t="shared" si="543"/>
        <v/>
      </c>
      <c r="T377" s="95" t="str">
        <f t="shared" si="544"/>
        <v/>
      </c>
      <c r="U377" s="231"/>
      <c r="V377" s="124" t="str">
        <f t="shared" si="545"/>
        <v/>
      </c>
      <c r="W377" s="125" t="str">
        <f t="shared" si="489"/>
        <v/>
      </c>
      <c r="X377" s="126" t="str">
        <f t="shared" si="546"/>
        <v/>
      </c>
      <c r="Y377" s="126" t="str">
        <f>IF($B377="","",VLOOKUP(X377,Depth!$A$4:$B$1004,2,1))</f>
        <v/>
      </c>
      <c r="Z377" s="127" t="str">
        <f t="shared" si="490"/>
        <v/>
      </c>
      <c r="AA377" s="128" t="str">
        <f t="shared" si="491"/>
        <v/>
      </c>
      <c r="AB377" s="129" t="str">
        <f t="shared" si="547"/>
        <v/>
      </c>
      <c r="AC377" s="129" t="str">
        <f t="shared" si="492"/>
        <v/>
      </c>
      <c r="AD377" s="31" t="str">
        <f t="shared" si="548"/>
        <v/>
      </c>
      <c r="AE377" s="128" t="str">
        <f t="shared" si="549"/>
        <v/>
      </c>
      <c r="AF377" s="130" t="str">
        <f t="shared" si="550"/>
        <v/>
      </c>
      <c r="AG377" s="122" t="str">
        <f t="shared" si="551"/>
        <v/>
      </c>
      <c r="AH377" s="131" t="str">
        <f t="shared" si="493"/>
        <v/>
      </c>
      <c r="AI377" s="132" t="str">
        <f t="shared" si="552"/>
        <v/>
      </c>
      <c r="AJ377" s="128"/>
      <c r="AK377" s="159" t="str">
        <f t="shared" si="553"/>
        <v/>
      </c>
      <c r="AL377" s="128" t="str">
        <f t="shared" si="554"/>
        <v/>
      </c>
      <c r="AM377" s="128" t="str">
        <f t="shared" si="555"/>
        <v/>
      </c>
      <c r="AN377" s="128" t="str">
        <f t="shared" si="556"/>
        <v/>
      </c>
      <c r="AO377" s="128" t="str">
        <f t="shared" si="495"/>
        <v/>
      </c>
      <c r="AP377" s="160" t="str">
        <f t="shared" si="557"/>
        <v/>
      </c>
      <c r="AQ377" s="31"/>
      <c r="AR377" s="174" t="str">
        <f>IF($B377="","",Air!$C$17*((J377-K377)/10)^Air!$C$28)</f>
        <v/>
      </c>
      <c r="AS377" s="36" t="str">
        <f>IF($B377="","",IF(E$8=B377,E$7,Air!$C$14/2*AR377^2))</f>
        <v/>
      </c>
      <c r="AT377" s="32" t="str">
        <f t="shared" si="558"/>
        <v/>
      </c>
      <c r="AU377" s="32" t="str">
        <f t="shared" si="559"/>
        <v/>
      </c>
      <c r="AV377" s="32" t="str">
        <f>IF($B377="","",Air!$I$11-AU377*Air!$C$14*Air!$I$10-AS377)</f>
        <v/>
      </c>
      <c r="AW377" s="175" t="str">
        <f t="shared" si="560"/>
        <v/>
      </c>
      <c r="AX377" s="175" t="str">
        <f>IF($B377="","",AW377*Air!$C$14*Air!$I$10)</f>
        <v/>
      </c>
      <c r="AY377" s="176" t="str">
        <f>IF($B377="","",AW377*Air!$D$14*Air!$I$10)</f>
        <v/>
      </c>
      <c r="AZ377" s="62"/>
      <c r="BA377" s="250" t="str">
        <f t="shared" si="496"/>
        <v/>
      </c>
      <c r="BB377" s="128" t="str">
        <f t="shared" si="561"/>
        <v/>
      </c>
      <c r="BC377" s="31" t="str">
        <f t="shared" si="562"/>
        <v/>
      </c>
      <c r="BD377" s="251" t="str">
        <f>IF($B377="","",$AO377*ABS(BC377)/Air!$M$8)</f>
        <v/>
      </c>
      <c r="BE377" s="31" t="str">
        <f t="shared" si="497"/>
        <v/>
      </c>
      <c r="BF377" s="251" t="str">
        <f>IF($B377="","",$AO377*ABS($AF377-BC377)/Air!$M$8)</f>
        <v/>
      </c>
      <c r="BG377" s="31" t="str">
        <f t="shared" si="498"/>
        <v/>
      </c>
      <c r="BH377" s="252" t="str">
        <f t="shared" si="499"/>
        <v/>
      </c>
      <c r="BI377" s="32" t="str">
        <f>IF($B377="","",(($AF377-BC377)/ABS($AF377-BC377))*Air!$D$14*BH377/2*(($AF377-BC377)^2)*$AI377*$C377)</f>
        <v/>
      </c>
      <c r="BJ377" s="32" t="str">
        <f>IF($B377="","",(-BC377/ABS(BC377))*Air!$D$14*BE377/8*(BC377^2)*$AM377*$C377)</f>
        <v/>
      </c>
      <c r="BK377" s="32" t="str">
        <f>IF($B377="","",$AK377*$C377*$E377*Air!$D$14*Air!$I$10)</f>
        <v/>
      </c>
      <c r="BL377" s="32" t="str">
        <f t="shared" si="563"/>
        <v/>
      </c>
      <c r="BM377" s="32" t="str">
        <f t="shared" si="500"/>
        <v/>
      </c>
      <c r="BN377" s="32" t="str">
        <f t="shared" si="564"/>
        <v/>
      </c>
      <c r="BO377" s="254" t="str">
        <f t="shared" si="501"/>
        <v/>
      </c>
      <c r="BP377" s="243"/>
      <c r="BQ377" s="243"/>
      <c r="BR377" s="32" t="str">
        <f t="shared" si="502"/>
        <v/>
      </c>
      <c r="BS377" s="243" t="str">
        <f t="shared" si="503"/>
        <v/>
      </c>
      <c r="BT377" s="243" t="str">
        <f>IF($B377="","",IF(BO377="out",-(BS377*$I377*(2*ABS(BR377)/Air!$D$14)^0.5),(BS377*$I377*(2*ABS(BR377)/Air!$C$14)^0.5)))</f>
        <v/>
      </c>
      <c r="BU377" s="32" t="str">
        <f t="shared" si="504"/>
        <v/>
      </c>
      <c r="BV377" s="217" t="str">
        <f t="shared" si="565"/>
        <v/>
      </c>
      <c r="BW377" s="31" t="str">
        <f t="shared" si="505"/>
        <v/>
      </c>
      <c r="BX377" s="251" t="str">
        <f>IF($B377="","",$AO377*ABS(BW377)/Air!$M$8)</f>
        <v/>
      </c>
      <c r="BY377" s="31" t="str">
        <f t="shared" si="506"/>
        <v/>
      </c>
      <c r="BZ377" s="251" t="str">
        <f>IF($B377="","",$AO377*ABS($AF377-BW377)/Air!$M$8)</f>
        <v/>
      </c>
      <c r="CA377" s="31" t="str">
        <f t="shared" si="507"/>
        <v/>
      </c>
      <c r="CB377" s="31" t="str">
        <f t="shared" si="508"/>
        <v/>
      </c>
      <c r="CC377" s="32" t="str">
        <f>IF($B377="","",(($AF377-BW377)/ABS($AF377-BW377))*Air!$D$14*CB377/2*(($AF377-BW377)^2)*$AI377*$C377)</f>
        <v/>
      </c>
      <c r="CD377" s="32" t="str">
        <f>IF($B377="","",(-BW377/ABS(BW377))*Air!$D$14*BY377/8*(BW377^2)*$AM377*$C377)</f>
        <v/>
      </c>
      <c r="CE377" s="32" t="str">
        <f>IF($B377="","",$AK377*$C377*$E377*Air!$D$14*Air!$I$10)</f>
        <v/>
      </c>
      <c r="CF377" s="32" t="str">
        <f t="shared" si="566"/>
        <v/>
      </c>
      <c r="CG377" s="32" t="str">
        <f t="shared" si="509"/>
        <v/>
      </c>
      <c r="CH377" s="32" t="str">
        <f t="shared" si="567"/>
        <v/>
      </c>
      <c r="CI377" s="254" t="str">
        <f t="shared" si="510"/>
        <v/>
      </c>
      <c r="CJ377" s="243"/>
      <c r="CK377" s="243"/>
      <c r="CL377" s="32" t="str">
        <f t="shared" si="511"/>
        <v/>
      </c>
      <c r="CM377" s="243" t="str">
        <f t="shared" si="512"/>
        <v/>
      </c>
      <c r="CN377" s="243" t="str">
        <f>IF($B377="","",IF(CI377="out",-(CM377*$I377*(2*ABS(CL377)/Air!$D$14)^0.5),(CM377*$I377*(2*ABS(CL377)/Air!$C$14)^0.5)))</f>
        <v/>
      </c>
      <c r="CO377" s="32" t="str">
        <f t="shared" si="513"/>
        <v/>
      </c>
      <c r="CP377" s="217" t="str">
        <f t="shared" si="568"/>
        <v/>
      </c>
      <c r="CQ377" s="31" t="str">
        <f t="shared" si="514"/>
        <v/>
      </c>
      <c r="CR377" s="251" t="str">
        <f>IF($B377="","",$AO377*ABS(CQ377)/Air!$M$8)</f>
        <v/>
      </c>
      <c r="CS377" s="31" t="str">
        <f t="shared" si="515"/>
        <v/>
      </c>
      <c r="CT377" s="251" t="str">
        <f>IF($B377="","",$AO377*ABS($AF377-CQ377)/Air!$M$8)</f>
        <v/>
      </c>
      <c r="CU377" s="31" t="str">
        <f t="shared" si="516"/>
        <v/>
      </c>
      <c r="CV377" s="31" t="str">
        <f t="shared" si="517"/>
        <v/>
      </c>
      <c r="CW377" s="32" t="str">
        <f>IF($B377="","",(($AF377-CQ377)/ABS($AF377-CQ377))*Air!$D$14*CV377/2*(($AF377-CQ377)^2)*$AI377*$C377)</f>
        <v/>
      </c>
      <c r="CX377" s="32" t="str">
        <f>IF($B377="","",(-CQ377/ABS(CQ377))*Air!$D$14*CS377/8*(CQ377^2)*$AM377*$C377)</f>
        <v/>
      </c>
      <c r="CY377" s="32" t="str">
        <f>IF($B377="","",$AK377*$C377*$E377*Air!$D$14*Air!$I$10)</f>
        <v/>
      </c>
      <c r="CZ377" s="32" t="str">
        <f t="shared" si="569"/>
        <v/>
      </c>
      <c r="DA377" s="32" t="str">
        <f t="shared" si="518"/>
        <v/>
      </c>
      <c r="DB377" s="32" t="str">
        <f t="shared" si="570"/>
        <v/>
      </c>
      <c r="DC377" s="254" t="str">
        <f t="shared" si="519"/>
        <v/>
      </c>
      <c r="DD377" s="243"/>
      <c r="DE377" s="243"/>
      <c r="DF377" s="32" t="str">
        <f t="shared" si="520"/>
        <v/>
      </c>
      <c r="DG377" s="243" t="str">
        <f t="shared" si="521"/>
        <v/>
      </c>
      <c r="DH377" s="243" t="str">
        <f>IF($B377="","",IF(DC377="out",-(DG377*$I377*(2*ABS(DF377)/Air!$D$14)^0.5),(DG377*$I377*(2*ABS(DF377)/Air!$C$14)^0.5)))</f>
        <v/>
      </c>
      <c r="DI377" s="32" t="str">
        <f t="shared" si="522"/>
        <v/>
      </c>
      <c r="DJ377" s="217" t="str">
        <f t="shared" si="571"/>
        <v/>
      </c>
      <c r="DK377" s="31" t="str">
        <f t="shared" si="523"/>
        <v/>
      </c>
      <c r="DL377" s="251" t="str">
        <f>IF($B377="","",$AO377*ABS(DK377)/Air!$M$8)</f>
        <v/>
      </c>
      <c r="DM377" s="31" t="str">
        <f t="shared" si="524"/>
        <v/>
      </c>
      <c r="DN377" s="251" t="str">
        <f>IF($B377="","",$AO377*ABS($AF377-DK377)/Air!$M$8)</f>
        <v/>
      </c>
      <c r="DO377" s="31" t="str">
        <f t="shared" si="525"/>
        <v/>
      </c>
      <c r="DP377" s="31" t="str">
        <f t="shared" si="526"/>
        <v/>
      </c>
      <c r="DQ377" s="32" t="str">
        <f>IF($B377="","",(($AF377-DK377)/ABS($AF377-DK377))*Air!$D$14*DP377/2*(($AF377-DK377)^2)*$AI377*$C377)</f>
        <v/>
      </c>
      <c r="DR377" s="32" t="str">
        <f>IF($B377="","",(-DK377/ABS(DK377))*Air!$D$14*DM377/8*(DK377^2)*$AM377*$C377)</f>
        <v/>
      </c>
      <c r="DS377" s="32" t="str">
        <f>IF($B377="","",$AK377*$C377*$E377*Air!$D$14*Air!$I$10)</f>
        <v/>
      </c>
      <c r="DT377" s="32" t="str">
        <f t="shared" si="572"/>
        <v/>
      </c>
      <c r="DU377" s="32" t="str">
        <f t="shared" si="527"/>
        <v/>
      </c>
      <c r="DV377" s="32" t="str">
        <f t="shared" si="573"/>
        <v/>
      </c>
      <c r="DW377" s="254" t="str">
        <f t="shared" si="528"/>
        <v/>
      </c>
      <c r="DX377" s="243"/>
      <c r="DY377" s="243"/>
      <c r="DZ377" s="32" t="str">
        <f t="shared" si="529"/>
        <v/>
      </c>
      <c r="EA377" s="243" t="str">
        <f t="shared" si="530"/>
        <v/>
      </c>
      <c r="EB377" s="243" t="str">
        <f>IF($B377="","",IF(DW377="out",-(EA377*$I377*(2*ABS(DZ377)/Air!$D$14)^0.5),(EA377*$I377*(2*ABS(DZ377)/Air!$C$14)^0.5)))</f>
        <v/>
      </c>
      <c r="EC377" s="32" t="str">
        <f t="shared" si="531"/>
        <v/>
      </c>
      <c r="ED377" s="217" t="str">
        <f t="shared" si="574"/>
        <v/>
      </c>
      <c r="EE377" s="31" t="str">
        <f t="shared" si="532"/>
        <v/>
      </c>
      <c r="EF377" s="251" t="str">
        <f>IF($B377="","",$AO377*ABS(EE377)/Air!$M$8)</f>
        <v/>
      </c>
      <c r="EG377" s="31" t="str">
        <f t="shared" si="533"/>
        <v/>
      </c>
      <c r="EH377" s="251" t="str">
        <f>IF($B377="","",$AO377*ABS($AF377-EE377)/Air!$M$8)</f>
        <v/>
      </c>
      <c r="EI377" s="31" t="str">
        <f t="shared" si="534"/>
        <v/>
      </c>
      <c r="EJ377" s="31" t="str">
        <f t="shared" si="535"/>
        <v/>
      </c>
      <c r="EK377" s="32" t="str">
        <f>IF($B377="","",(($AF377-EE377)/ABS($AF377-EE377))*Air!$D$14*EJ377/2*(($AF377-EE377)^2)*$AI377*$C377)</f>
        <v/>
      </c>
      <c r="EL377" s="32" t="str">
        <f>IF($B377="","",(-EE377/ABS(EE377))*Air!$D$14*EG377/8*(EE377^2)*$AM377*$C377)</f>
        <v/>
      </c>
      <c r="EM377" s="32" t="str">
        <f>IF($B377="","",$AK377*$C377*$E377*Air!$D$14*Air!$I$10)</f>
        <v/>
      </c>
      <c r="EN377" s="32" t="str">
        <f t="shared" si="575"/>
        <v/>
      </c>
      <c r="EO377" s="32" t="str">
        <f t="shared" si="536"/>
        <v/>
      </c>
      <c r="EP377" s="32" t="str">
        <f t="shared" si="576"/>
        <v/>
      </c>
      <c r="EQ377" s="254" t="str">
        <f t="shared" si="537"/>
        <v/>
      </c>
      <c r="ER377" s="243"/>
      <c r="ES377" s="243"/>
      <c r="ET377" s="32" t="str">
        <f t="shared" si="538"/>
        <v/>
      </c>
      <c r="EU377" s="243" t="str">
        <f t="shared" si="539"/>
        <v/>
      </c>
      <c r="EV377" s="243" t="str">
        <f>IF($B377="","",IF(EQ377="out",-(EU377*$I377*(2*ABS(ET377)/Air!$D$14)^0.5),(EU377*$I377*(2*ABS(ET377)/Air!$C$14)^0.5)))</f>
        <v/>
      </c>
      <c r="EW377" s="32" t="str">
        <f t="shared" si="540"/>
        <v/>
      </c>
      <c r="EX377" s="259" t="str">
        <f t="shared" si="577"/>
        <v/>
      </c>
    </row>
    <row r="378" spans="1:154" customFormat="1" x14ac:dyDescent="0.2">
      <c r="A378" s="61"/>
      <c r="B378" s="247"/>
      <c r="C378" s="247"/>
      <c r="D378" s="247"/>
      <c r="E378" s="247"/>
      <c r="F378" s="247"/>
      <c r="G378" s="239"/>
      <c r="H378" s="239"/>
      <c r="I378" s="239"/>
      <c r="J378" s="239"/>
      <c r="K378" s="239"/>
      <c r="L378" s="62"/>
      <c r="M378" s="247"/>
      <c r="N378" s="247"/>
      <c r="O378" s="63"/>
      <c r="P378" s="92" t="str">
        <f t="shared" si="541"/>
        <v/>
      </c>
      <c r="Q378" s="93" t="str">
        <f t="shared" si="494"/>
        <v/>
      </c>
      <c r="R378" s="99" t="str">
        <f t="shared" si="542"/>
        <v/>
      </c>
      <c r="S378" s="100" t="str">
        <f t="shared" si="543"/>
        <v/>
      </c>
      <c r="T378" s="95" t="str">
        <f t="shared" si="544"/>
        <v/>
      </c>
      <c r="U378" s="231"/>
      <c r="V378" s="124" t="str">
        <f t="shared" si="545"/>
        <v/>
      </c>
      <c r="W378" s="125" t="str">
        <f t="shared" si="489"/>
        <v/>
      </c>
      <c r="X378" s="126" t="str">
        <f t="shared" si="546"/>
        <v/>
      </c>
      <c r="Y378" s="126" t="str">
        <f>IF($B378="","",VLOOKUP(X378,Depth!$A$4:$B$1004,2,1))</f>
        <v/>
      </c>
      <c r="Z378" s="127" t="str">
        <f t="shared" si="490"/>
        <v/>
      </c>
      <c r="AA378" s="128" t="str">
        <f t="shared" si="491"/>
        <v/>
      </c>
      <c r="AB378" s="129" t="str">
        <f t="shared" si="547"/>
        <v/>
      </c>
      <c r="AC378" s="129" t="str">
        <f t="shared" si="492"/>
        <v/>
      </c>
      <c r="AD378" s="31" t="str">
        <f t="shared" si="548"/>
        <v/>
      </c>
      <c r="AE378" s="128" t="str">
        <f t="shared" si="549"/>
        <v/>
      </c>
      <c r="AF378" s="130" t="str">
        <f t="shared" si="550"/>
        <v/>
      </c>
      <c r="AG378" s="122" t="str">
        <f t="shared" si="551"/>
        <v/>
      </c>
      <c r="AH378" s="131" t="str">
        <f t="shared" si="493"/>
        <v/>
      </c>
      <c r="AI378" s="132" t="str">
        <f t="shared" si="552"/>
        <v/>
      </c>
      <c r="AJ378" s="128"/>
      <c r="AK378" s="159" t="str">
        <f t="shared" si="553"/>
        <v/>
      </c>
      <c r="AL378" s="128" t="str">
        <f t="shared" si="554"/>
        <v/>
      </c>
      <c r="AM378" s="128" t="str">
        <f t="shared" si="555"/>
        <v/>
      </c>
      <c r="AN378" s="128" t="str">
        <f t="shared" si="556"/>
        <v/>
      </c>
      <c r="AO378" s="128" t="str">
        <f t="shared" si="495"/>
        <v/>
      </c>
      <c r="AP378" s="160" t="str">
        <f t="shared" si="557"/>
        <v/>
      </c>
      <c r="AQ378" s="31"/>
      <c r="AR378" s="174" t="str">
        <f>IF($B378="","",Air!$C$17*((J378-K378)/10)^Air!$C$28)</f>
        <v/>
      </c>
      <c r="AS378" s="36" t="str">
        <f>IF($B378="","",IF(E$8=B378,E$7,Air!$C$14/2*AR378^2))</f>
        <v/>
      </c>
      <c r="AT378" s="32" t="str">
        <f t="shared" si="558"/>
        <v/>
      </c>
      <c r="AU378" s="32" t="str">
        <f t="shared" si="559"/>
        <v/>
      </c>
      <c r="AV378" s="32" t="str">
        <f>IF($B378="","",Air!$I$11-AU378*Air!$C$14*Air!$I$10-AS378)</f>
        <v/>
      </c>
      <c r="AW378" s="175" t="str">
        <f t="shared" si="560"/>
        <v/>
      </c>
      <c r="AX378" s="175" t="str">
        <f>IF($B378="","",AW378*Air!$C$14*Air!$I$10)</f>
        <v/>
      </c>
      <c r="AY378" s="176" t="str">
        <f>IF($B378="","",AW378*Air!$D$14*Air!$I$10)</f>
        <v/>
      </c>
      <c r="AZ378" s="62"/>
      <c r="BA378" s="250" t="str">
        <f t="shared" si="496"/>
        <v/>
      </c>
      <c r="BB378" s="128" t="str">
        <f t="shared" si="561"/>
        <v/>
      </c>
      <c r="BC378" s="31" t="str">
        <f t="shared" si="562"/>
        <v/>
      </c>
      <c r="BD378" s="251" t="str">
        <f>IF($B378="","",$AO378*ABS(BC378)/Air!$M$8)</f>
        <v/>
      </c>
      <c r="BE378" s="31" t="str">
        <f t="shared" si="497"/>
        <v/>
      </c>
      <c r="BF378" s="251" t="str">
        <f>IF($B378="","",$AO378*ABS($AF378-BC378)/Air!$M$8)</f>
        <v/>
      </c>
      <c r="BG378" s="31" t="str">
        <f t="shared" si="498"/>
        <v/>
      </c>
      <c r="BH378" s="252" t="str">
        <f t="shared" si="499"/>
        <v/>
      </c>
      <c r="BI378" s="32" t="str">
        <f>IF($B378="","",(($AF378-BC378)/ABS($AF378-BC378))*Air!$D$14*BH378/2*(($AF378-BC378)^2)*$AI378*$C378)</f>
        <v/>
      </c>
      <c r="BJ378" s="32" t="str">
        <f>IF($B378="","",(-BC378/ABS(BC378))*Air!$D$14*BE378/8*(BC378^2)*$AM378*$C378)</f>
        <v/>
      </c>
      <c r="BK378" s="32" t="str">
        <f>IF($B378="","",$AK378*$C378*$E378*Air!$D$14*Air!$I$10)</f>
        <v/>
      </c>
      <c r="BL378" s="32" t="str">
        <f t="shared" si="563"/>
        <v/>
      </c>
      <c r="BM378" s="32" t="str">
        <f t="shared" si="500"/>
        <v/>
      </c>
      <c r="BN378" s="32" t="str">
        <f t="shared" si="564"/>
        <v/>
      </c>
      <c r="BO378" s="254" t="str">
        <f t="shared" si="501"/>
        <v/>
      </c>
      <c r="BP378" s="243"/>
      <c r="BQ378" s="243"/>
      <c r="BR378" s="32" t="str">
        <f t="shared" si="502"/>
        <v/>
      </c>
      <c r="BS378" s="243" t="str">
        <f t="shared" si="503"/>
        <v/>
      </c>
      <c r="BT378" s="243" t="str">
        <f>IF($B378="","",IF(BO378="out",-(BS378*$I378*(2*ABS(BR378)/Air!$D$14)^0.5),(BS378*$I378*(2*ABS(BR378)/Air!$C$14)^0.5)))</f>
        <v/>
      </c>
      <c r="BU378" s="32" t="str">
        <f t="shared" si="504"/>
        <v/>
      </c>
      <c r="BV378" s="217" t="str">
        <f t="shared" si="565"/>
        <v/>
      </c>
      <c r="BW378" s="31" t="str">
        <f t="shared" si="505"/>
        <v/>
      </c>
      <c r="BX378" s="251" t="str">
        <f>IF($B378="","",$AO378*ABS(BW378)/Air!$M$8)</f>
        <v/>
      </c>
      <c r="BY378" s="31" t="str">
        <f t="shared" si="506"/>
        <v/>
      </c>
      <c r="BZ378" s="251" t="str">
        <f>IF($B378="","",$AO378*ABS($AF378-BW378)/Air!$M$8)</f>
        <v/>
      </c>
      <c r="CA378" s="31" t="str">
        <f t="shared" si="507"/>
        <v/>
      </c>
      <c r="CB378" s="31" t="str">
        <f t="shared" si="508"/>
        <v/>
      </c>
      <c r="CC378" s="32" t="str">
        <f>IF($B378="","",(($AF378-BW378)/ABS($AF378-BW378))*Air!$D$14*CB378/2*(($AF378-BW378)^2)*$AI378*$C378)</f>
        <v/>
      </c>
      <c r="CD378" s="32" t="str">
        <f>IF($B378="","",(-BW378/ABS(BW378))*Air!$D$14*BY378/8*(BW378^2)*$AM378*$C378)</f>
        <v/>
      </c>
      <c r="CE378" s="32" t="str">
        <f>IF($B378="","",$AK378*$C378*$E378*Air!$D$14*Air!$I$10)</f>
        <v/>
      </c>
      <c r="CF378" s="32" t="str">
        <f t="shared" si="566"/>
        <v/>
      </c>
      <c r="CG378" s="32" t="str">
        <f t="shared" si="509"/>
        <v/>
      </c>
      <c r="CH378" s="32" t="str">
        <f t="shared" si="567"/>
        <v/>
      </c>
      <c r="CI378" s="254" t="str">
        <f t="shared" si="510"/>
        <v/>
      </c>
      <c r="CJ378" s="243"/>
      <c r="CK378" s="243"/>
      <c r="CL378" s="32" t="str">
        <f t="shared" si="511"/>
        <v/>
      </c>
      <c r="CM378" s="243" t="str">
        <f t="shared" si="512"/>
        <v/>
      </c>
      <c r="CN378" s="243" t="str">
        <f>IF($B378="","",IF(CI378="out",-(CM378*$I378*(2*ABS(CL378)/Air!$D$14)^0.5),(CM378*$I378*(2*ABS(CL378)/Air!$C$14)^0.5)))</f>
        <v/>
      </c>
      <c r="CO378" s="32" t="str">
        <f t="shared" si="513"/>
        <v/>
      </c>
      <c r="CP378" s="217" t="str">
        <f t="shared" si="568"/>
        <v/>
      </c>
      <c r="CQ378" s="31" t="str">
        <f t="shared" si="514"/>
        <v/>
      </c>
      <c r="CR378" s="251" t="str">
        <f>IF($B378="","",$AO378*ABS(CQ378)/Air!$M$8)</f>
        <v/>
      </c>
      <c r="CS378" s="31" t="str">
        <f t="shared" si="515"/>
        <v/>
      </c>
      <c r="CT378" s="251" t="str">
        <f>IF($B378="","",$AO378*ABS($AF378-CQ378)/Air!$M$8)</f>
        <v/>
      </c>
      <c r="CU378" s="31" t="str">
        <f t="shared" si="516"/>
        <v/>
      </c>
      <c r="CV378" s="31" t="str">
        <f t="shared" si="517"/>
        <v/>
      </c>
      <c r="CW378" s="32" t="str">
        <f>IF($B378="","",(($AF378-CQ378)/ABS($AF378-CQ378))*Air!$D$14*CV378/2*(($AF378-CQ378)^2)*$AI378*$C378)</f>
        <v/>
      </c>
      <c r="CX378" s="32" t="str">
        <f>IF($B378="","",(-CQ378/ABS(CQ378))*Air!$D$14*CS378/8*(CQ378^2)*$AM378*$C378)</f>
        <v/>
      </c>
      <c r="CY378" s="32" t="str">
        <f>IF($B378="","",$AK378*$C378*$E378*Air!$D$14*Air!$I$10)</f>
        <v/>
      </c>
      <c r="CZ378" s="32" t="str">
        <f t="shared" si="569"/>
        <v/>
      </c>
      <c r="DA378" s="32" t="str">
        <f t="shared" si="518"/>
        <v/>
      </c>
      <c r="DB378" s="32" t="str">
        <f t="shared" si="570"/>
        <v/>
      </c>
      <c r="DC378" s="254" t="str">
        <f t="shared" si="519"/>
        <v/>
      </c>
      <c r="DD378" s="243"/>
      <c r="DE378" s="243"/>
      <c r="DF378" s="32" t="str">
        <f t="shared" si="520"/>
        <v/>
      </c>
      <c r="DG378" s="243" t="str">
        <f t="shared" si="521"/>
        <v/>
      </c>
      <c r="DH378" s="243" t="str">
        <f>IF($B378="","",IF(DC378="out",-(DG378*$I378*(2*ABS(DF378)/Air!$D$14)^0.5),(DG378*$I378*(2*ABS(DF378)/Air!$C$14)^0.5)))</f>
        <v/>
      </c>
      <c r="DI378" s="32" t="str">
        <f t="shared" si="522"/>
        <v/>
      </c>
      <c r="DJ378" s="217" t="str">
        <f t="shared" si="571"/>
        <v/>
      </c>
      <c r="DK378" s="31" t="str">
        <f t="shared" si="523"/>
        <v/>
      </c>
      <c r="DL378" s="251" t="str">
        <f>IF($B378="","",$AO378*ABS(DK378)/Air!$M$8)</f>
        <v/>
      </c>
      <c r="DM378" s="31" t="str">
        <f t="shared" si="524"/>
        <v/>
      </c>
      <c r="DN378" s="251" t="str">
        <f>IF($B378="","",$AO378*ABS($AF378-DK378)/Air!$M$8)</f>
        <v/>
      </c>
      <c r="DO378" s="31" t="str">
        <f t="shared" si="525"/>
        <v/>
      </c>
      <c r="DP378" s="31" t="str">
        <f t="shared" si="526"/>
        <v/>
      </c>
      <c r="DQ378" s="32" t="str">
        <f>IF($B378="","",(($AF378-DK378)/ABS($AF378-DK378))*Air!$D$14*DP378/2*(($AF378-DK378)^2)*$AI378*$C378)</f>
        <v/>
      </c>
      <c r="DR378" s="32" t="str">
        <f>IF($B378="","",(-DK378/ABS(DK378))*Air!$D$14*DM378/8*(DK378^2)*$AM378*$C378)</f>
        <v/>
      </c>
      <c r="DS378" s="32" t="str">
        <f>IF($B378="","",$AK378*$C378*$E378*Air!$D$14*Air!$I$10)</f>
        <v/>
      </c>
      <c r="DT378" s="32" t="str">
        <f t="shared" si="572"/>
        <v/>
      </c>
      <c r="DU378" s="32" t="str">
        <f t="shared" si="527"/>
        <v/>
      </c>
      <c r="DV378" s="32" t="str">
        <f t="shared" si="573"/>
        <v/>
      </c>
      <c r="DW378" s="254" t="str">
        <f t="shared" si="528"/>
        <v/>
      </c>
      <c r="DX378" s="243"/>
      <c r="DY378" s="243"/>
      <c r="DZ378" s="32" t="str">
        <f t="shared" si="529"/>
        <v/>
      </c>
      <c r="EA378" s="243" t="str">
        <f t="shared" si="530"/>
        <v/>
      </c>
      <c r="EB378" s="243" t="str">
        <f>IF($B378="","",IF(DW378="out",-(EA378*$I378*(2*ABS(DZ378)/Air!$D$14)^0.5),(EA378*$I378*(2*ABS(DZ378)/Air!$C$14)^0.5)))</f>
        <v/>
      </c>
      <c r="EC378" s="32" t="str">
        <f t="shared" si="531"/>
        <v/>
      </c>
      <c r="ED378" s="217" t="str">
        <f t="shared" si="574"/>
        <v/>
      </c>
      <c r="EE378" s="31" t="str">
        <f t="shared" si="532"/>
        <v/>
      </c>
      <c r="EF378" s="251" t="str">
        <f>IF($B378="","",$AO378*ABS(EE378)/Air!$M$8)</f>
        <v/>
      </c>
      <c r="EG378" s="31" t="str">
        <f t="shared" si="533"/>
        <v/>
      </c>
      <c r="EH378" s="251" t="str">
        <f>IF($B378="","",$AO378*ABS($AF378-EE378)/Air!$M$8)</f>
        <v/>
      </c>
      <c r="EI378" s="31" t="str">
        <f t="shared" si="534"/>
        <v/>
      </c>
      <c r="EJ378" s="31" t="str">
        <f t="shared" si="535"/>
        <v/>
      </c>
      <c r="EK378" s="32" t="str">
        <f>IF($B378="","",(($AF378-EE378)/ABS($AF378-EE378))*Air!$D$14*EJ378/2*(($AF378-EE378)^2)*$AI378*$C378)</f>
        <v/>
      </c>
      <c r="EL378" s="32" t="str">
        <f>IF($B378="","",(-EE378/ABS(EE378))*Air!$D$14*EG378/8*(EE378^2)*$AM378*$C378)</f>
        <v/>
      </c>
      <c r="EM378" s="32" t="str">
        <f>IF($B378="","",$AK378*$C378*$E378*Air!$D$14*Air!$I$10)</f>
        <v/>
      </c>
      <c r="EN378" s="32" t="str">
        <f t="shared" si="575"/>
        <v/>
      </c>
      <c r="EO378" s="32" t="str">
        <f t="shared" si="536"/>
        <v/>
      </c>
      <c r="EP378" s="32" t="str">
        <f t="shared" si="576"/>
        <v/>
      </c>
      <c r="EQ378" s="254" t="str">
        <f t="shared" si="537"/>
        <v/>
      </c>
      <c r="ER378" s="243"/>
      <c r="ES378" s="243"/>
      <c r="ET378" s="32" t="str">
        <f t="shared" si="538"/>
        <v/>
      </c>
      <c r="EU378" s="243" t="str">
        <f t="shared" si="539"/>
        <v/>
      </c>
      <c r="EV378" s="243" t="str">
        <f>IF($B378="","",IF(EQ378="out",-(EU378*$I378*(2*ABS(ET378)/Air!$D$14)^0.5),(EU378*$I378*(2*ABS(ET378)/Air!$C$14)^0.5)))</f>
        <v/>
      </c>
      <c r="EW378" s="32" t="str">
        <f t="shared" si="540"/>
        <v/>
      </c>
      <c r="EX378" s="259" t="str">
        <f t="shared" si="577"/>
        <v/>
      </c>
    </row>
    <row r="379" spans="1:154" customFormat="1" x14ac:dyDescent="0.2">
      <c r="A379" s="61"/>
      <c r="B379" s="247"/>
      <c r="C379" s="247"/>
      <c r="D379" s="247"/>
      <c r="E379" s="247"/>
      <c r="F379" s="247"/>
      <c r="G379" s="239"/>
      <c r="H379" s="239"/>
      <c r="I379" s="239"/>
      <c r="J379" s="239"/>
      <c r="K379" s="239"/>
      <c r="L379" s="62"/>
      <c r="M379" s="247"/>
      <c r="N379" s="247"/>
      <c r="O379" s="63"/>
      <c r="P379" s="92" t="str">
        <f t="shared" si="541"/>
        <v/>
      </c>
      <c r="Q379" s="93" t="str">
        <f t="shared" si="494"/>
        <v/>
      </c>
      <c r="R379" s="99" t="str">
        <f t="shared" si="542"/>
        <v/>
      </c>
      <c r="S379" s="100" t="str">
        <f t="shared" si="543"/>
        <v/>
      </c>
      <c r="T379" s="95" t="str">
        <f t="shared" si="544"/>
        <v/>
      </c>
      <c r="U379" s="231"/>
      <c r="V379" s="124" t="str">
        <f t="shared" si="545"/>
        <v/>
      </c>
      <c r="W379" s="125" t="str">
        <f t="shared" si="489"/>
        <v/>
      </c>
      <c r="X379" s="126" t="str">
        <f t="shared" si="546"/>
        <v/>
      </c>
      <c r="Y379" s="126" t="str">
        <f>IF($B379="","",VLOOKUP(X379,Depth!$A$4:$B$1004,2,1))</f>
        <v/>
      </c>
      <c r="Z379" s="127" t="str">
        <f t="shared" si="490"/>
        <v/>
      </c>
      <c r="AA379" s="128" t="str">
        <f t="shared" si="491"/>
        <v/>
      </c>
      <c r="AB379" s="129" t="str">
        <f t="shared" si="547"/>
        <v/>
      </c>
      <c r="AC379" s="129" t="str">
        <f t="shared" si="492"/>
        <v/>
      </c>
      <c r="AD379" s="31" t="str">
        <f t="shared" si="548"/>
        <v/>
      </c>
      <c r="AE379" s="128" t="str">
        <f t="shared" si="549"/>
        <v/>
      </c>
      <c r="AF379" s="130" t="str">
        <f t="shared" si="550"/>
        <v/>
      </c>
      <c r="AG379" s="122" t="str">
        <f t="shared" si="551"/>
        <v/>
      </c>
      <c r="AH379" s="131" t="str">
        <f t="shared" si="493"/>
        <v/>
      </c>
      <c r="AI379" s="132" t="str">
        <f t="shared" si="552"/>
        <v/>
      </c>
      <c r="AJ379" s="128"/>
      <c r="AK379" s="159" t="str">
        <f t="shared" si="553"/>
        <v/>
      </c>
      <c r="AL379" s="128" t="str">
        <f t="shared" si="554"/>
        <v/>
      </c>
      <c r="AM379" s="128" t="str">
        <f t="shared" si="555"/>
        <v/>
      </c>
      <c r="AN379" s="128" t="str">
        <f t="shared" si="556"/>
        <v/>
      </c>
      <c r="AO379" s="128" t="str">
        <f t="shared" si="495"/>
        <v/>
      </c>
      <c r="AP379" s="160" t="str">
        <f t="shared" si="557"/>
        <v/>
      </c>
      <c r="AQ379" s="31"/>
      <c r="AR379" s="174" t="str">
        <f>IF($B379="","",Air!$C$17*((J379-K379)/10)^Air!$C$28)</f>
        <v/>
      </c>
      <c r="AS379" s="36" t="str">
        <f>IF($B379="","",IF(E$8=B379,E$7,Air!$C$14/2*AR379^2))</f>
        <v/>
      </c>
      <c r="AT379" s="32" t="str">
        <f t="shared" si="558"/>
        <v/>
      </c>
      <c r="AU379" s="32" t="str">
        <f t="shared" si="559"/>
        <v/>
      </c>
      <c r="AV379" s="32" t="str">
        <f>IF($B379="","",Air!$I$11-AU379*Air!$C$14*Air!$I$10-AS379)</f>
        <v/>
      </c>
      <c r="AW379" s="175" t="str">
        <f t="shared" si="560"/>
        <v/>
      </c>
      <c r="AX379" s="175" t="str">
        <f>IF($B379="","",AW379*Air!$C$14*Air!$I$10)</f>
        <v/>
      </c>
      <c r="AY379" s="176" t="str">
        <f>IF($B379="","",AW379*Air!$D$14*Air!$I$10)</f>
        <v/>
      </c>
      <c r="AZ379" s="62"/>
      <c r="BA379" s="250" t="str">
        <f t="shared" si="496"/>
        <v/>
      </c>
      <c r="BB379" s="128" t="str">
        <f t="shared" si="561"/>
        <v/>
      </c>
      <c r="BC379" s="31" t="str">
        <f t="shared" si="562"/>
        <v/>
      </c>
      <c r="BD379" s="251" t="str">
        <f>IF($B379="","",$AO379*ABS(BC379)/Air!$M$8)</f>
        <v/>
      </c>
      <c r="BE379" s="31" t="str">
        <f t="shared" si="497"/>
        <v/>
      </c>
      <c r="BF379" s="251" t="str">
        <f>IF($B379="","",$AO379*ABS($AF379-BC379)/Air!$M$8)</f>
        <v/>
      </c>
      <c r="BG379" s="31" t="str">
        <f t="shared" si="498"/>
        <v/>
      </c>
      <c r="BH379" s="252" t="str">
        <f t="shared" si="499"/>
        <v/>
      </c>
      <c r="BI379" s="32" t="str">
        <f>IF($B379="","",(($AF379-BC379)/ABS($AF379-BC379))*Air!$D$14*BH379/2*(($AF379-BC379)^2)*$AI379*$C379)</f>
        <v/>
      </c>
      <c r="BJ379" s="32" t="str">
        <f>IF($B379="","",(-BC379/ABS(BC379))*Air!$D$14*BE379/8*(BC379^2)*$AM379*$C379)</f>
        <v/>
      </c>
      <c r="BK379" s="32" t="str">
        <f>IF($B379="","",$AK379*$C379*$E379*Air!$D$14*Air!$I$10)</f>
        <v/>
      </c>
      <c r="BL379" s="32" t="str">
        <f t="shared" si="563"/>
        <v/>
      </c>
      <c r="BM379" s="32" t="str">
        <f t="shared" si="500"/>
        <v/>
      </c>
      <c r="BN379" s="32" t="str">
        <f t="shared" si="564"/>
        <v/>
      </c>
      <c r="BO379" s="254" t="str">
        <f t="shared" si="501"/>
        <v/>
      </c>
      <c r="BP379" s="243"/>
      <c r="BQ379" s="243"/>
      <c r="BR379" s="32" t="str">
        <f t="shared" si="502"/>
        <v/>
      </c>
      <c r="BS379" s="243" t="str">
        <f t="shared" si="503"/>
        <v/>
      </c>
      <c r="BT379" s="243" t="str">
        <f>IF($B379="","",IF(BO379="out",-(BS379*$I379*(2*ABS(BR379)/Air!$D$14)^0.5),(BS379*$I379*(2*ABS(BR379)/Air!$C$14)^0.5)))</f>
        <v/>
      </c>
      <c r="BU379" s="32" t="str">
        <f t="shared" si="504"/>
        <v/>
      </c>
      <c r="BV379" s="217" t="str">
        <f t="shared" si="565"/>
        <v/>
      </c>
      <c r="BW379" s="31" t="str">
        <f t="shared" si="505"/>
        <v/>
      </c>
      <c r="BX379" s="251" t="str">
        <f>IF($B379="","",$AO379*ABS(BW379)/Air!$M$8)</f>
        <v/>
      </c>
      <c r="BY379" s="31" t="str">
        <f t="shared" si="506"/>
        <v/>
      </c>
      <c r="BZ379" s="251" t="str">
        <f>IF($B379="","",$AO379*ABS($AF379-BW379)/Air!$M$8)</f>
        <v/>
      </c>
      <c r="CA379" s="31" t="str">
        <f t="shared" si="507"/>
        <v/>
      </c>
      <c r="CB379" s="31" t="str">
        <f t="shared" si="508"/>
        <v/>
      </c>
      <c r="CC379" s="32" t="str">
        <f>IF($B379="","",(($AF379-BW379)/ABS($AF379-BW379))*Air!$D$14*CB379/2*(($AF379-BW379)^2)*$AI379*$C379)</f>
        <v/>
      </c>
      <c r="CD379" s="32" t="str">
        <f>IF($B379="","",(-BW379/ABS(BW379))*Air!$D$14*BY379/8*(BW379^2)*$AM379*$C379)</f>
        <v/>
      </c>
      <c r="CE379" s="32" t="str">
        <f>IF($B379="","",$AK379*$C379*$E379*Air!$D$14*Air!$I$10)</f>
        <v/>
      </c>
      <c r="CF379" s="32" t="str">
        <f t="shared" si="566"/>
        <v/>
      </c>
      <c r="CG379" s="32" t="str">
        <f t="shared" si="509"/>
        <v/>
      </c>
      <c r="CH379" s="32" t="str">
        <f t="shared" si="567"/>
        <v/>
      </c>
      <c r="CI379" s="254" t="str">
        <f t="shared" si="510"/>
        <v/>
      </c>
      <c r="CJ379" s="243"/>
      <c r="CK379" s="243"/>
      <c r="CL379" s="32" t="str">
        <f t="shared" si="511"/>
        <v/>
      </c>
      <c r="CM379" s="243" t="str">
        <f t="shared" si="512"/>
        <v/>
      </c>
      <c r="CN379" s="243" t="str">
        <f>IF($B379="","",IF(CI379="out",-(CM379*$I379*(2*ABS(CL379)/Air!$D$14)^0.5),(CM379*$I379*(2*ABS(CL379)/Air!$C$14)^0.5)))</f>
        <v/>
      </c>
      <c r="CO379" s="32" t="str">
        <f t="shared" si="513"/>
        <v/>
      </c>
      <c r="CP379" s="217" t="str">
        <f t="shared" si="568"/>
        <v/>
      </c>
      <c r="CQ379" s="31" t="str">
        <f t="shared" si="514"/>
        <v/>
      </c>
      <c r="CR379" s="251" t="str">
        <f>IF($B379="","",$AO379*ABS(CQ379)/Air!$M$8)</f>
        <v/>
      </c>
      <c r="CS379" s="31" t="str">
        <f t="shared" si="515"/>
        <v/>
      </c>
      <c r="CT379" s="251" t="str">
        <f>IF($B379="","",$AO379*ABS($AF379-CQ379)/Air!$M$8)</f>
        <v/>
      </c>
      <c r="CU379" s="31" t="str">
        <f t="shared" si="516"/>
        <v/>
      </c>
      <c r="CV379" s="31" t="str">
        <f t="shared" si="517"/>
        <v/>
      </c>
      <c r="CW379" s="32" t="str">
        <f>IF($B379="","",(($AF379-CQ379)/ABS($AF379-CQ379))*Air!$D$14*CV379/2*(($AF379-CQ379)^2)*$AI379*$C379)</f>
        <v/>
      </c>
      <c r="CX379" s="32" t="str">
        <f>IF($B379="","",(-CQ379/ABS(CQ379))*Air!$D$14*CS379/8*(CQ379^2)*$AM379*$C379)</f>
        <v/>
      </c>
      <c r="CY379" s="32" t="str">
        <f>IF($B379="","",$AK379*$C379*$E379*Air!$D$14*Air!$I$10)</f>
        <v/>
      </c>
      <c r="CZ379" s="32" t="str">
        <f t="shared" si="569"/>
        <v/>
      </c>
      <c r="DA379" s="32" t="str">
        <f t="shared" si="518"/>
        <v/>
      </c>
      <c r="DB379" s="32" t="str">
        <f t="shared" si="570"/>
        <v/>
      </c>
      <c r="DC379" s="254" t="str">
        <f t="shared" si="519"/>
        <v/>
      </c>
      <c r="DD379" s="243"/>
      <c r="DE379" s="243"/>
      <c r="DF379" s="32" t="str">
        <f t="shared" si="520"/>
        <v/>
      </c>
      <c r="DG379" s="243" t="str">
        <f t="shared" si="521"/>
        <v/>
      </c>
      <c r="DH379" s="243" t="str">
        <f>IF($B379="","",IF(DC379="out",-(DG379*$I379*(2*ABS(DF379)/Air!$D$14)^0.5),(DG379*$I379*(2*ABS(DF379)/Air!$C$14)^0.5)))</f>
        <v/>
      </c>
      <c r="DI379" s="32" t="str">
        <f t="shared" si="522"/>
        <v/>
      </c>
      <c r="DJ379" s="217" t="str">
        <f t="shared" si="571"/>
        <v/>
      </c>
      <c r="DK379" s="31" t="str">
        <f t="shared" si="523"/>
        <v/>
      </c>
      <c r="DL379" s="251" t="str">
        <f>IF($B379="","",$AO379*ABS(DK379)/Air!$M$8)</f>
        <v/>
      </c>
      <c r="DM379" s="31" t="str">
        <f t="shared" si="524"/>
        <v/>
      </c>
      <c r="DN379" s="251" t="str">
        <f>IF($B379="","",$AO379*ABS($AF379-DK379)/Air!$M$8)</f>
        <v/>
      </c>
      <c r="DO379" s="31" t="str">
        <f t="shared" si="525"/>
        <v/>
      </c>
      <c r="DP379" s="31" t="str">
        <f t="shared" si="526"/>
        <v/>
      </c>
      <c r="DQ379" s="32" t="str">
        <f>IF($B379="","",(($AF379-DK379)/ABS($AF379-DK379))*Air!$D$14*DP379/2*(($AF379-DK379)^2)*$AI379*$C379)</f>
        <v/>
      </c>
      <c r="DR379" s="32" t="str">
        <f>IF($B379="","",(-DK379/ABS(DK379))*Air!$D$14*DM379/8*(DK379^2)*$AM379*$C379)</f>
        <v/>
      </c>
      <c r="DS379" s="32" t="str">
        <f>IF($B379="","",$AK379*$C379*$E379*Air!$D$14*Air!$I$10)</f>
        <v/>
      </c>
      <c r="DT379" s="32" t="str">
        <f t="shared" si="572"/>
        <v/>
      </c>
      <c r="DU379" s="32" t="str">
        <f t="shared" si="527"/>
        <v/>
      </c>
      <c r="DV379" s="32" t="str">
        <f t="shared" si="573"/>
        <v/>
      </c>
      <c r="DW379" s="254" t="str">
        <f t="shared" si="528"/>
        <v/>
      </c>
      <c r="DX379" s="243"/>
      <c r="DY379" s="243"/>
      <c r="DZ379" s="32" t="str">
        <f t="shared" si="529"/>
        <v/>
      </c>
      <c r="EA379" s="243" t="str">
        <f t="shared" si="530"/>
        <v/>
      </c>
      <c r="EB379" s="243" t="str">
        <f>IF($B379="","",IF(DW379="out",-(EA379*$I379*(2*ABS(DZ379)/Air!$D$14)^0.5),(EA379*$I379*(2*ABS(DZ379)/Air!$C$14)^0.5)))</f>
        <v/>
      </c>
      <c r="EC379" s="32" t="str">
        <f t="shared" si="531"/>
        <v/>
      </c>
      <c r="ED379" s="217" t="str">
        <f t="shared" si="574"/>
        <v/>
      </c>
      <c r="EE379" s="31" t="str">
        <f t="shared" si="532"/>
        <v/>
      </c>
      <c r="EF379" s="251" t="str">
        <f>IF($B379="","",$AO379*ABS(EE379)/Air!$M$8)</f>
        <v/>
      </c>
      <c r="EG379" s="31" t="str">
        <f t="shared" si="533"/>
        <v/>
      </c>
      <c r="EH379" s="251" t="str">
        <f>IF($B379="","",$AO379*ABS($AF379-EE379)/Air!$M$8)</f>
        <v/>
      </c>
      <c r="EI379" s="31" t="str">
        <f t="shared" si="534"/>
        <v/>
      </c>
      <c r="EJ379" s="31" t="str">
        <f t="shared" si="535"/>
        <v/>
      </c>
      <c r="EK379" s="32" t="str">
        <f>IF($B379="","",(($AF379-EE379)/ABS($AF379-EE379))*Air!$D$14*EJ379/2*(($AF379-EE379)^2)*$AI379*$C379)</f>
        <v/>
      </c>
      <c r="EL379" s="32" t="str">
        <f>IF($B379="","",(-EE379/ABS(EE379))*Air!$D$14*EG379/8*(EE379^2)*$AM379*$C379)</f>
        <v/>
      </c>
      <c r="EM379" s="32" t="str">
        <f>IF($B379="","",$AK379*$C379*$E379*Air!$D$14*Air!$I$10)</f>
        <v/>
      </c>
      <c r="EN379" s="32" t="str">
        <f t="shared" si="575"/>
        <v/>
      </c>
      <c r="EO379" s="32" t="str">
        <f t="shared" si="536"/>
        <v/>
      </c>
      <c r="EP379" s="32" t="str">
        <f t="shared" si="576"/>
        <v/>
      </c>
      <c r="EQ379" s="254" t="str">
        <f t="shared" si="537"/>
        <v/>
      </c>
      <c r="ER379" s="243"/>
      <c r="ES379" s="243"/>
      <c r="ET379" s="32" t="str">
        <f t="shared" si="538"/>
        <v/>
      </c>
      <c r="EU379" s="243" t="str">
        <f t="shared" si="539"/>
        <v/>
      </c>
      <c r="EV379" s="243" t="str">
        <f>IF($B379="","",IF(EQ379="out",-(EU379*$I379*(2*ABS(ET379)/Air!$D$14)^0.5),(EU379*$I379*(2*ABS(ET379)/Air!$C$14)^0.5)))</f>
        <v/>
      </c>
      <c r="EW379" s="32" t="str">
        <f t="shared" si="540"/>
        <v/>
      </c>
      <c r="EX379" s="259" t="str">
        <f t="shared" si="577"/>
        <v/>
      </c>
    </row>
    <row r="380" spans="1:154" customFormat="1" x14ac:dyDescent="0.2">
      <c r="A380" s="61"/>
      <c r="B380" s="247"/>
      <c r="C380" s="247"/>
      <c r="D380" s="247"/>
      <c r="E380" s="247"/>
      <c r="F380" s="247"/>
      <c r="G380" s="239"/>
      <c r="H380" s="239"/>
      <c r="I380" s="239"/>
      <c r="J380" s="239"/>
      <c r="K380" s="239"/>
      <c r="L380" s="62"/>
      <c r="M380" s="247"/>
      <c r="N380" s="247"/>
      <c r="O380" s="63"/>
      <c r="P380" s="92" t="str">
        <f t="shared" si="541"/>
        <v/>
      </c>
      <c r="Q380" s="93" t="str">
        <f t="shared" si="494"/>
        <v/>
      </c>
      <c r="R380" s="99" t="str">
        <f t="shared" si="542"/>
        <v/>
      </c>
      <c r="S380" s="100" t="str">
        <f t="shared" si="543"/>
        <v/>
      </c>
      <c r="T380" s="95" t="str">
        <f t="shared" si="544"/>
        <v/>
      </c>
      <c r="U380" s="231"/>
      <c r="V380" s="124" t="str">
        <f t="shared" si="545"/>
        <v/>
      </c>
      <c r="W380" s="125" t="str">
        <f t="shared" si="489"/>
        <v/>
      </c>
      <c r="X380" s="126" t="str">
        <f t="shared" si="546"/>
        <v/>
      </c>
      <c r="Y380" s="126" t="str">
        <f>IF($B380="","",VLOOKUP(X380,Depth!$A$4:$B$1004,2,1))</f>
        <v/>
      </c>
      <c r="Z380" s="127" t="str">
        <f t="shared" si="490"/>
        <v/>
      </c>
      <c r="AA380" s="128" t="str">
        <f t="shared" si="491"/>
        <v/>
      </c>
      <c r="AB380" s="129" t="str">
        <f t="shared" si="547"/>
        <v/>
      </c>
      <c r="AC380" s="129" t="str">
        <f t="shared" si="492"/>
        <v/>
      </c>
      <c r="AD380" s="31" t="str">
        <f t="shared" si="548"/>
        <v/>
      </c>
      <c r="AE380" s="128" t="str">
        <f t="shared" si="549"/>
        <v/>
      </c>
      <c r="AF380" s="130" t="str">
        <f t="shared" si="550"/>
        <v/>
      </c>
      <c r="AG380" s="122" t="str">
        <f t="shared" si="551"/>
        <v/>
      </c>
      <c r="AH380" s="131" t="str">
        <f t="shared" si="493"/>
        <v/>
      </c>
      <c r="AI380" s="132" t="str">
        <f t="shared" si="552"/>
        <v/>
      </c>
      <c r="AJ380" s="128"/>
      <c r="AK380" s="159" t="str">
        <f t="shared" si="553"/>
        <v/>
      </c>
      <c r="AL380" s="128" t="str">
        <f t="shared" si="554"/>
        <v/>
      </c>
      <c r="AM380" s="128" t="str">
        <f t="shared" si="555"/>
        <v/>
      </c>
      <c r="AN380" s="128" t="str">
        <f t="shared" si="556"/>
        <v/>
      </c>
      <c r="AO380" s="128" t="str">
        <f t="shared" si="495"/>
        <v/>
      </c>
      <c r="AP380" s="160" t="str">
        <f t="shared" si="557"/>
        <v/>
      </c>
      <c r="AQ380" s="31"/>
      <c r="AR380" s="174" t="str">
        <f>IF($B380="","",Air!$C$17*((J380-K380)/10)^Air!$C$28)</f>
        <v/>
      </c>
      <c r="AS380" s="36" t="str">
        <f>IF($B380="","",IF(E$8=B380,E$7,Air!$C$14/2*AR380^2))</f>
        <v/>
      </c>
      <c r="AT380" s="32" t="str">
        <f t="shared" si="558"/>
        <v/>
      </c>
      <c r="AU380" s="32" t="str">
        <f t="shared" si="559"/>
        <v/>
      </c>
      <c r="AV380" s="32" t="str">
        <f>IF($B380="","",Air!$I$11-AU380*Air!$C$14*Air!$I$10-AS380)</f>
        <v/>
      </c>
      <c r="AW380" s="175" t="str">
        <f t="shared" si="560"/>
        <v/>
      </c>
      <c r="AX380" s="175" t="str">
        <f>IF($B380="","",AW380*Air!$C$14*Air!$I$10)</f>
        <v/>
      </c>
      <c r="AY380" s="176" t="str">
        <f>IF($B380="","",AW380*Air!$D$14*Air!$I$10)</f>
        <v/>
      </c>
      <c r="AZ380" s="62"/>
      <c r="BA380" s="250" t="str">
        <f t="shared" si="496"/>
        <v/>
      </c>
      <c r="BB380" s="128" t="str">
        <f t="shared" si="561"/>
        <v/>
      </c>
      <c r="BC380" s="31" t="str">
        <f t="shared" si="562"/>
        <v/>
      </c>
      <c r="BD380" s="251" t="str">
        <f>IF($B380="","",$AO380*ABS(BC380)/Air!$M$8)</f>
        <v/>
      </c>
      <c r="BE380" s="31" t="str">
        <f t="shared" si="497"/>
        <v/>
      </c>
      <c r="BF380" s="251" t="str">
        <f>IF($B380="","",$AO380*ABS($AF380-BC380)/Air!$M$8)</f>
        <v/>
      </c>
      <c r="BG380" s="31" t="str">
        <f t="shared" si="498"/>
        <v/>
      </c>
      <c r="BH380" s="252" t="str">
        <f t="shared" si="499"/>
        <v/>
      </c>
      <c r="BI380" s="32" t="str">
        <f>IF($B380="","",(($AF380-BC380)/ABS($AF380-BC380))*Air!$D$14*BH380/2*(($AF380-BC380)^2)*$AI380*$C380)</f>
        <v/>
      </c>
      <c r="BJ380" s="32" t="str">
        <f>IF($B380="","",(-BC380/ABS(BC380))*Air!$D$14*BE380/8*(BC380^2)*$AM380*$C380)</f>
        <v/>
      </c>
      <c r="BK380" s="32" t="str">
        <f>IF($B380="","",$AK380*$C380*$E380*Air!$D$14*Air!$I$10)</f>
        <v/>
      </c>
      <c r="BL380" s="32" t="str">
        <f t="shared" si="563"/>
        <v/>
      </c>
      <c r="BM380" s="32" t="str">
        <f t="shared" si="500"/>
        <v/>
      </c>
      <c r="BN380" s="32" t="str">
        <f t="shared" si="564"/>
        <v/>
      </c>
      <c r="BO380" s="254" t="str">
        <f t="shared" si="501"/>
        <v/>
      </c>
      <c r="BP380" s="243"/>
      <c r="BQ380" s="243"/>
      <c r="BR380" s="32" t="str">
        <f t="shared" si="502"/>
        <v/>
      </c>
      <c r="BS380" s="243" t="str">
        <f t="shared" si="503"/>
        <v/>
      </c>
      <c r="BT380" s="243" t="str">
        <f>IF($B380="","",IF(BO380="out",-(BS380*$I380*(2*ABS(BR380)/Air!$D$14)^0.5),(BS380*$I380*(2*ABS(BR380)/Air!$C$14)^0.5)))</f>
        <v/>
      </c>
      <c r="BU380" s="32" t="str">
        <f t="shared" si="504"/>
        <v/>
      </c>
      <c r="BV380" s="217" t="str">
        <f t="shared" si="565"/>
        <v/>
      </c>
      <c r="BW380" s="31" t="str">
        <f t="shared" si="505"/>
        <v/>
      </c>
      <c r="BX380" s="251" t="str">
        <f>IF($B380="","",$AO380*ABS(BW380)/Air!$M$8)</f>
        <v/>
      </c>
      <c r="BY380" s="31" t="str">
        <f t="shared" si="506"/>
        <v/>
      </c>
      <c r="BZ380" s="251" t="str">
        <f>IF($B380="","",$AO380*ABS($AF380-BW380)/Air!$M$8)</f>
        <v/>
      </c>
      <c r="CA380" s="31" t="str">
        <f t="shared" si="507"/>
        <v/>
      </c>
      <c r="CB380" s="31" t="str">
        <f t="shared" si="508"/>
        <v/>
      </c>
      <c r="CC380" s="32" t="str">
        <f>IF($B380="","",(($AF380-BW380)/ABS($AF380-BW380))*Air!$D$14*CB380/2*(($AF380-BW380)^2)*$AI380*$C380)</f>
        <v/>
      </c>
      <c r="CD380" s="32" t="str">
        <f>IF($B380="","",(-BW380/ABS(BW380))*Air!$D$14*BY380/8*(BW380^2)*$AM380*$C380)</f>
        <v/>
      </c>
      <c r="CE380" s="32" t="str">
        <f>IF($B380="","",$AK380*$C380*$E380*Air!$D$14*Air!$I$10)</f>
        <v/>
      </c>
      <c r="CF380" s="32" t="str">
        <f t="shared" si="566"/>
        <v/>
      </c>
      <c r="CG380" s="32" t="str">
        <f t="shared" si="509"/>
        <v/>
      </c>
      <c r="CH380" s="32" t="str">
        <f t="shared" si="567"/>
        <v/>
      </c>
      <c r="CI380" s="254" t="str">
        <f t="shared" si="510"/>
        <v/>
      </c>
      <c r="CJ380" s="243"/>
      <c r="CK380" s="243"/>
      <c r="CL380" s="32" t="str">
        <f t="shared" si="511"/>
        <v/>
      </c>
      <c r="CM380" s="243" t="str">
        <f t="shared" si="512"/>
        <v/>
      </c>
      <c r="CN380" s="243" t="str">
        <f>IF($B380="","",IF(CI380="out",-(CM380*$I380*(2*ABS(CL380)/Air!$D$14)^0.5),(CM380*$I380*(2*ABS(CL380)/Air!$C$14)^0.5)))</f>
        <v/>
      </c>
      <c r="CO380" s="32" t="str">
        <f t="shared" si="513"/>
        <v/>
      </c>
      <c r="CP380" s="217" t="str">
        <f t="shared" si="568"/>
        <v/>
      </c>
      <c r="CQ380" s="31" t="str">
        <f t="shared" si="514"/>
        <v/>
      </c>
      <c r="CR380" s="251" t="str">
        <f>IF($B380="","",$AO380*ABS(CQ380)/Air!$M$8)</f>
        <v/>
      </c>
      <c r="CS380" s="31" t="str">
        <f t="shared" si="515"/>
        <v/>
      </c>
      <c r="CT380" s="251" t="str">
        <f>IF($B380="","",$AO380*ABS($AF380-CQ380)/Air!$M$8)</f>
        <v/>
      </c>
      <c r="CU380" s="31" t="str">
        <f t="shared" si="516"/>
        <v/>
      </c>
      <c r="CV380" s="31" t="str">
        <f t="shared" si="517"/>
        <v/>
      </c>
      <c r="CW380" s="32" t="str">
        <f>IF($B380="","",(($AF380-CQ380)/ABS($AF380-CQ380))*Air!$D$14*CV380/2*(($AF380-CQ380)^2)*$AI380*$C380)</f>
        <v/>
      </c>
      <c r="CX380" s="32" t="str">
        <f>IF($B380="","",(-CQ380/ABS(CQ380))*Air!$D$14*CS380/8*(CQ380^2)*$AM380*$C380)</f>
        <v/>
      </c>
      <c r="CY380" s="32" t="str">
        <f>IF($B380="","",$AK380*$C380*$E380*Air!$D$14*Air!$I$10)</f>
        <v/>
      </c>
      <c r="CZ380" s="32" t="str">
        <f t="shared" si="569"/>
        <v/>
      </c>
      <c r="DA380" s="32" t="str">
        <f t="shared" si="518"/>
        <v/>
      </c>
      <c r="DB380" s="32" t="str">
        <f t="shared" si="570"/>
        <v/>
      </c>
      <c r="DC380" s="254" t="str">
        <f t="shared" si="519"/>
        <v/>
      </c>
      <c r="DD380" s="243"/>
      <c r="DE380" s="243"/>
      <c r="DF380" s="32" t="str">
        <f t="shared" si="520"/>
        <v/>
      </c>
      <c r="DG380" s="243" t="str">
        <f t="shared" si="521"/>
        <v/>
      </c>
      <c r="DH380" s="243" t="str">
        <f>IF($B380="","",IF(DC380="out",-(DG380*$I380*(2*ABS(DF380)/Air!$D$14)^0.5),(DG380*$I380*(2*ABS(DF380)/Air!$C$14)^0.5)))</f>
        <v/>
      </c>
      <c r="DI380" s="32" t="str">
        <f t="shared" si="522"/>
        <v/>
      </c>
      <c r="DJ380" s="217" t="str">
        <f t="shared" si="571"/>
        <v/>
      </c>
      <c r="DK380" s="31" t="str">
        <f t="shared" si="523"/>
        <v/>
      </c>
      <c r="DL380" s="251" t="str">
        <f>IF($B380="","",$AO380*ABS(DK380)/Air!$M$8)</f>
        <v/>
      </c>
      <c r="DM380" s="31" t="str">
        <f t="shared" si="524"/>
        <v/>
      </c>
      <c r="DN380" s="251" t="str">
        <f>IF($B380="","",$AO380*ABS($AF380-DK380)/Air!$M$8)</f>
        <v/>
      </c>
      <c r="DO380" s="31" t="str">
        <f t="shared" si="525"/>
        <v/>
      </c>
      <c r="DP380" s="31" t="str">
        <f t="shared" si="526"/>
        <v/>
      </c>
      <c r="DQ380" s="32" t="str">
        <f>IF($B380="","",(($AF380-DK380)/ABS($AF380-DK380))*Air!$D$14*DP380/2*(($AF380-DK380)^2)*$AI380*$C380)</f>
        <v/>
      </c>
      <c r="DR380" s="32" t="str">
        <f>IF($B380="","",(-DK380/ABS(DK380))*Air!$D$14*DM380/8*(DK380^2)*$AM380*$C380)</f>
        <v/>
      </c>
      <c r="DS380" s="32" t="str">
        <f>IF($B380="","",$AK380*$C380*$E380*Air!$D$14*Air!$I$10)</f>
        <v/>
      </c>
      <c r="DT380" s="32" t="str">
        <f t="shared" si="572"/>
        <v/>
      </c>
      <c r="DU380" s="32" t="str">
        <f t="shared" si="527"/>
        <v/>
      </c>
      <c r="DV380" s="32" t="str">
        <f t="shared" si="573"/>
        <v/>
      </c>
      <c r="DW380" s="254" t="str">
        <f t="shared" si="528"/>
        <v/>
      </c>
      <c r="DX380" s="243"/>
      <c r="DY380" s="243"/>
      <c r="DZ380" s="32" t="str">
        <f t="shared" si="529"/>
        <v/>
      </c>
      <c r="EA380" s="243" t="str">
        <f t="shared" si="530"/>
        <v/>
      </c>
      <c r="EB380" s="243" t="str">
        <f>IF($B380="","",IF(DW380="out",-(EA380*$I380*(2*ABS(DZ380)/Air!$D$14)^0.5),(EA380*$I380*(2*ABS(DZ380)/Air!$C$14)^0.5)))</f>
        <v/>
      </c>
      <c r="EC380" s="32" t="str">
        <f t="shared" si="531"/>
        <v/>
      </c>
      <c r="ED380" s="217" t="str">
        <f t="shared" si="574"/>
        <v/>
      </c>
      <c r="EE380" s="31" t="str">
        <f t="shared" si="532"/>
        <v/>
      </c>
      <c r="EF380" s="251" t="str">
        <f>IF($B380="","",$AO380*ABS(EE380)/Air!$M$8)</f>
        <v/>
      </c>
      <c r="EG380" s="31" t="str">
        <f t="shared" si="533"/>
        <v/>
      </c>
      <c r="EH380" s="251" t="str">
        <f>IF($B380="","",$AO380*ABS($AF380-EE380)/Air!$M$8)</f>
        <v/>
      </c>
      <c r="EI380" s="31" t="str">
        <f t="shared" si="534"/>
        <v/>
      </c>
      <c r="EJ380" s="31" t="str">
        <f t="shared" si="535"/>
        <v/>
      </c>
      <c r="EK380" s="32" t="str">
        <f>IF($B380="","",(($AF380-EE380)/ABS($AF380-EE380))*Air!$D$14*EJ380/2*(($AF380-EE380)^2)*$AI380*$C380)</f>
        <v/>
      </c>
      <c r="EL380" s="32" t="str">
        <f>IF($B380="","",(-EE380/ABS(EE380))*Air!$D$14*EG380/8*(EE380^2)*$AM380*$C380)</f>
        <v/>
      </c>
      <c r="EM380" s="32" t="str">
        <f>IF($B380="","",$AK380*$C380*$E380*Air!$D$14*Air!$I$10)</f>
        <v/>
      </c>
      <c r="EN380" s="32" t="str">
        <f t="shared" si="575"/>
        <v/>
      </c>
      <c r="EO380" s="32" t="str">
        <f t="shared" si="536"/>
        <v/>
      </c>
      <c r="EP380" s="32" t="str">
        <f t="shared" si="576"/>
        <v/>
      </c>
      <c r="EQ380" s="254" t="str">
        <f t="shared" si="537"/>
        <v/>
      </c>
      <c r="ER380" s="243"/>
      <c r="ES380" s="243"/>
      <c r="ET380" s="32" t="str">
        <f t="shared" si="538"/>
        <v/>
      </c>
      <c r="EU380" s="243" t="str">
        <f t="shared" si="539"/>
        <v/>
      </c>
      <c r="EV380" s="243" t="str">
        <f>IF($B380="","",IF(EQ380="out",-(EU380*$I380*(2*ABS(ET380)/Air!$D$14)^0.5),(EU380*$I380*(2*ABS(ET380)/Air!$C$14)^0.5)))</f>
        <v/>
      </c>
      <c r="EW380" s="32" t="str">
        <f t="shared" si="540"/>
        <v/>
      </c>
      <c r="EX380" s="259" t="str">
        <f t="shared" si="577"/>
        <v/>
      </c>
    </row>
    <row r="381" spans="1:154" customFormat="1" x14ac:dyDescent="0.2">
      <c r="A381" s="61"/>
      <c r="B381" s="247"/>
      <c r="C381" s="247"/>
      <c r="D381" s="247"/>
      <c r="E381" s="247"/>
      <c r="F381" s="247"/>
      <c r="G381" s="239"/>
      <c r="H381" s="239"/>
      <c r="I381" s="239"/>
      <c r="J381" s="239"/>
      <c r="K381" s="239"/>
      <c r="L381" s="62"/>
      <c r="M381" s="247"/>
      <c r="N381" s="247"/>
      <c r="O381" s="63"/>
      <c r="P381" s="92" t="str">
        <f t="shared" si="541"/>
        <v/>
      </c>
      <c r="Q381" s="93" t="str">
        <f t="shared" si="494"/>
        <v/>
      </c>
      <c r="R381" s="99" t="str">
        <f t="shared" si="542"/>
        <v/>
      </c>
      <c r="S381" s="100" t="str">
        <f t="shared" si="543"/>
        <v/>
      </c>
      <c r="T381" s="95" t="str">
        <f t="shared" si="544"/>
        <v/>
      </c>
      <c r="U381" s="231"/>
      <c r="V381" s="124" t="str">
        <f t="shared" si="545"/>
        <v/>
      </c>
      <c r="W381" s="125" t="str">
        <f t="shared" si="489"/>
        <v/>
      </c>
      <c r="X381" s="126" t="str">
        <f t="shared" si="546"/>
        <v/>
      </c>
      <c r="Y381" s="126" t="str">
        <f>IF($B381="","",VLOOKUP(X381,Depth!$A$4:$B$1004,2,1))</f>
        <v/>
      </c>
      <c r="Z381" s="127" t="str">
        <f t="shared" si="490"/>
        <v/>
      </c>
      <c r="AA381" s="128" t="str">
        <f t="shared" si="491"/>
        <v/>
      </c>
      <c r="AB381" s="129" t="str">
        <f t="shared" si="547"/>
        <v/>
      </c>
      <c r="AC381" s="129" t="str">
        <f t="shared" si="492"/>
        <v/>
      </c>
      <c r="AD381" s="31" t="str">
        <f t="shared" si="548"/>
        <v/>
      </c>
      <c r="AE381" s="128" t="str">
        <f t="shared" si="549"/>
        <v/>
      </c>
      <c r="AF381" s="130" t="str">
        <f t="shared" si="550"/>
        <v/>
      </c>
      <c r="AG381" s="122" t="str">
        <f t="shared" si="551"/>
        <v/>
      </c>
      <c r="AH381" s="131" t="str">
        <f t="shared" si="493"/>
        <v/>
      </c>
      <c r="AI381" s="132" t="str">
        <f t="shared" si="552"/>
        <v/>
      </c>
      <c r="AJ381" s="128"/>
      <c r="AK381" s="159" t="str">
        <f t="shared" si="553"/>
        <v/>
      </c>
      <c r="AL381" s="128" t="str">
        <f t="shared" si="554"/>
        <v/>
      </c>
      <c r="AM381" s="128" t="str">
        <f t="shared" si="555"/>
        <v/>
      </c>
      <c r="AN381" s="128" t="str">
        <f t="shared" si="556"/>
        <v/>
      </c>
      <c r="AO381" s="128" t="str">
        <f t="shared" si="495"/>
        <v/>
      </c>
      <c r="AP381" s="160" t="str">
        <f t="shared" si="557"/>
        <v/>
      </c>
      <c r="AQ381" s="31"/>
      <c r="AR381" s="174" t="str">
        <f>IF($B381="","",Air!$C$17*((J381-K381)/10)^Air!$C$28)</f>
        <v/>
      </c>
      <c r="AS381" s="36" t="str">
        <f>IF($B381="","",IF(E$8=B381,E$7,Air!$C$14/2*AR381^2))</f>
        <v/>
      </c>
      <c r="AT381" s="32" t="str">
        <f t="shared" si="558"/>
        <v/>
      </c>
      <c r="AU381" s="32" t="str">
        <f t="shared" si="559"/>
        <v/>
      </c>
      <c r="AV381" s="32" t="str">
        <f>IF($B381="","",Air!$I$11-AU381*Air!$C$14*Air!$I$10-AS381)</f>
        <v/>
      </c>
      <c r="AW381" s="175" t="str">
        <f t="shared" si="560"/>
        <v/>
      </c>
      <c r="AX381" s="175" t="str">
        <f>IF($B381="","",AW381*Air!$C$14*Air!$I$10)</f>
        <v/>
      </c>
      <c r="AY381" s="176" t="str">
        <f>IF($B381="","",AW381*Air!$D$14*Air!$I$10)</f>
        <v/>
      </c>
      <c r="AZ381" s="62"/>
      <c r="BA381" s="250" t="str">
        <f t="shared" si="496"/>
        <v/>
      </c>
      <c r="BB381" s="128" t="str">
        <f t="shared" si="561"/>
        <v/>
      </c>
      <c r="BC381" s="31" t="str">
        <f t="shared" si="562"/>
        <v/>
      </c>
      <c r="BD381" s="251" t="str">
        <f>IF($B381="","",$AO381*ABS(BC381)/Air!$M$8)</f>
        <v/>
      </c>
      <c r="BE381" s="31" t="str">
        <f t="shared" si="497"/>
        <v/>
      </c>
      <c r="BF381" s="251" t="str">
        <f>IF($B381="","",$AO381*ABS($AF381-BC381)/Air!$M$8)</f>
        <v/>
      </c>
      <c r="BG381" s="31" t="str">
        <f t="shared" si="498"/>
        <v/>
      </c>
      <c r="BH381" s="252" t="str">
        <f t="shared" si="499"/>
        <v/>
      </c>
      <c r="BI381" s="32" t="str">
        <f>IF($B381="","",(($AF381-BC381)/ABS($AF381-BC381))*Air!$D$14*BH381/2*(($AF381-BC381)^2)*$AI381*$C381)</f>
        <v/>
      </c>
      <c r="BJ381" s="32" t="str">
        <f>IF($B381="","",(-BC381/ABS(BC381))*Air!$D$14*BE381/8*(BC381^2)*$AM381*$C381)</f>
        <v/>
      </c>
      <c r="BK381" s="32" t="str">
        <f>IF($B381="","",$AK381*$C381*$E381*Air!$D$14*Air!$I$10)</f>
        <v/>
      </c>
      <c r="BL381" s="32" t="str">
        <f t="shared" si="563"/>
        <v/>
      </c>
      <c r="BM381" s="32" t="str">
        <f t="shared" si="500"/>
        <v/>
      </c>
      <c r="BN381" s="32" t="str">
        <f t="shared" si="564"/>
        <v/>
      </c>
      <c r="BO381" s="254" t="str">
        <f t="shared" si="501"/>
        <v/>
      </c>
      <c r="BP381" s="243"/>
      <c r="BQ381" s="243"/>
      <c r="BR381" s="32" t="str">
        <f t="shared" si="502"/>
        <v/>
      </c>
      <c r="BS381" s="243" t="str">
        <f t="shared" si="503"/>
        <v/>
      </c>
      <c r="BT381" s="243" t="str">
        <f>IF($B381="","",IF(BO381="out",-(BS381*$I381*(2*ABS(BR381)/Air!$D$14)^0.5),(BS381*$I381*(2*ABS(BR381)/Air!$C$14)^0.5)))</f>
        <v/>
      </c>
      <c r="BU381" s="32" t="str">
        <f t="shared" si="504"/>
        <v/>
      </c>
      <c r="BV381" s="217" t="str">
        <f t="shared" si="565"/>
        <v/>
      </c>
      <c r="BW381" s="31" t="str">
        <f t="shared" si="505"/>
        <v/>
      </c>
      <c r="BX381" s="251" t="str">
        <f>IF($B381="","",$AO381*ABS(BW381)/Air!$M$8)</f>
        <v/>
      </c>
      <c r="BY381" s="31" t="str">
        <f t="shared" si="506"/>
        <v/>
      </c>
      <c r="BZ381" s="251" t="str">
        <f>IF($B381="","",$AO381*ABS($AF381-BW381)/Air!$M$8)</f>
        <v/>
      </c>
      <c r="CA381" s="31" t="str">
        <f t="shared" si="507"/>
        <v/>
      </c>
      <c r="CB381" s="31" t="str">
        <f t="shared" si="508"/>
        <v/>
      </c>
      <c r="CC381" s="32" t="str">
        <f>IF($B381="","",(($AF381-BW381)/ABS($AF381-BW381))*Air!$D$14*CB381/2*(($AF381-BW381)^2)*$AI381*$C381)</f>
        <v/>
      </c>
      <c r="CD381" s="32" t="str">
        <f>IF($B381="","",(-BW381/ABS(BW381))*Air!$D$14*BY381/8*(BW381^2)*$AM381*$C381)</f>
        <v/>
      </c>
      <c r="CE381" s="32" t="str">
        <f>IF($B381="","",$AK381*$C381*$E381*Air!$D$14*Air!$I$10)</f>
        <v/>
      </c>
      <c r="CF381" s="32" t="str">
        <f t="shared" si="566"/>
        <v/>
      </c>
      <c r="CG381" s="32" t="str">
        <f t="shared" si="509"/>
        <v/>
      </c>
      <c r="CH381" s="32" t="str">
        <f t="shared" si="567"/>
        <v/>
      </c>
      <c r="CI381" s="254" t="str">
        <f t="shared" si="510"/>
        <v/>
      </c>
      <c r="CJ381" s="243"/>
      <c r="CK381" s="243"/>
      <c r="CL381" s="32" t="str">
        <f t="shared" si="511"/>
        <v/>
      </c>
      <c r="CM381" s="243" t="str">
        <f t="shared" si="512"/>
        <v/>
      </c>
      <c r="CN381" s="243" t="str">
        <f>IF($B381="","",IF(CI381="out",-(CM381*$I381*(2*ABS(CL381)/Air!$D$14)^0.5),(CM381*$I381*(2*ABS(CL381)/Air!$C$14)^0.5)))</f>
        <v/>
      </c>
      <c r="CO381" s="32" t="str">
        <f t="shared" si="513"/>
        <v/>
      </c>
      <c r="CP381" s="217" t="str">
        <f t="shared" si="568"/>
        <v/>
      </c>
      <c r="CQ381" s="31" t="str">
        <f t="shared" si="514"/>
        <v/>
      </c>
      <c r="CR381" s="251" t="str">
        <f>IF($B381="","",$AO381*ABS(CQ381)/Air!$M$8)</f>
        <v/>
      </c>
      <c r="CS381" s="31" t="str">
        <f t="shared" si="515"/>
        <v/>
      </c>
      <c r="CT381" s="251" t="str">
        <f>IF($B381="","",$AO381*ABS($AF381-CQ381)/Air!$M$8)</f>
        <v/>
      </c>
      <c r="CU381" s="31" t="str">
        <f t="shared" si="516"/>
        <v/>
      </c>
      <c r="CV381" s="31" t="str">
        <f t="shared" si="517"/>
        <v/>
      </c>
      <c r="CW381" s="32" t="str">
        <f>IF($B381="","",(($AF381-CQ381)/ABS($AF381-CQ381))*Air!$D$14*CV381/2*(($AF381-CQ381)^2)*$AI381*$C381)</f>
        <v/>
      </c>
      <c r="CX381" s="32" t="str">
        <f>IF($B381="","",(-CQ381/ABS(CQ381))*Air!$D$14*CS381/8*(CQ381^2)*$AM381*$C381)</f>
        <v/>
      </c>
      <c r="CY381" s="32" t="str">
        <f>IF($B381="","",$AK381*$C381*$E381*Air!$D$14*Air!$I$10)</f>
        <v/>
      </c>
      <c r="CZ381" s="32" t="str">
        <f t="shared" si="569"/>
        <v/>
      </c>
      <c r="DA381" s="32" t="str">
        <f t="shared" si="518"/>
        <v/>
      </c>
      <c r="DB381" s="32" t="str">
        <f t="shared" si="570"/>
        <v/>
      </c>
      <c r="DC381" s="254" t="str">
        <f t="shared" si="519"/>
        <v/>
      </c>
      <c r="DD381" s="243"/>
      <c r="DE381" s="243"/>
      <c r="DF381" s="32" t="str">
        <f t="shared" si="520"/>
        <v/>
      </c>
      <c r="DG381" s="243" t="str">
        <f t="shared" si="521"/>
        <v/>
      </c>
      <c r="DH381" s="243" t="str">
        <f>IF($B381="","",IF(DC381="out",-(DG381*$I381*(2*ABS(DF381)/Air!$D$14)^0.5),(DG381*$I381*(2*ABS(DF381)/Air!$C$14)^0.5)))</f>
        <v/>
      </c>
      <c r="DI381" s="32" t="str">
        <f t="shared" si="522"/>
        <v/>
      </c>
      <c r="DJ381" s="217" t="str">
        <f t="shared" si="571"/>
        <v/>
      </c>
      <c r="DK381" s="31" t="str">
        <f t="shared" si="523"/>
        <v/>
      </c>
      <c r="DL381" s="251" t="str">
        <f>IF($B381="","",$AO381*ABS(DK381)/Air!$M$8)</f>
        <v/>
      </c>
      <c r="DM381" s="31" t="str">
        <f t="shared" si="524"/>
        <v/>
      </c>
      <c r="DN381" s="251" t="str">
        <f>IF($B381="","",$AO381*ABS($AF381-DK381)/Air!$M$8)</f>
        <v/>
      </c>
      <c r="DO381" s="31" t="str">
        <f t="shared" si="525"/>
        <v/>
      </c>
      <c r="DP381" s="31" t="str">
        <f t="shared" si="526"/>
        <v/>
      </c>
      <c r="DQ381" s="32" t="str">
        <f>IF($B381="","",(($AF381-DK381)/ABS($AF381-DK381))*Air!$D$14*DP381/2*(($AF381-DK381)^2)*$AI381*$C381)</f>
        <v/>
      </c>
      <c r="DR381" s="32" t="str">
        <f>IF($B381="","",(-DK381/ABS(DK381))*Air!$D$14*DM381/8*(DK381^2)*$AM381*$C381)</f>
        <v/>
      </c>
      <c r="DS381" s="32" t="str">
        <f>IF($B381="","",$AK381*$C381*$E381*Air!$D$14*Air!$I$10)</f>
        <v/>
      </c>
      <c r="DT381" s="32" t="str">
        <f t="shared" si="572"/>
        <v/>
      </c>
      <c r="DU381" s="32" t="str">
        <f t="shared" si="527"/>
        <v/>
      </c>
      <c r="DV381" s="32" t="str">
        <f t="shared" si="573"/>
        <v/>
      </c>
      <c r="DW381" s="254" t="str">
        <f t="shared" si="528"/>
        <v/>
      </c>
      <c r="DX381" s="243"/>
      <c r="DY381" s="243"/>
      <c r="DZ381" s="32" t="str">
        <f t="shared" si="529"/>
        <v/>
      </c>
      <c r="EA381" s="243" t="str">
        <f t="shared" si="530"/>
        <v/>
      </c>
      <c r="EB381" s="243" t="str">
        <f>IF($B381="","",IF(DW381="out",-(EA381*$I381*(2*ABS(DZ381)/Air!$D$14)^0.5),(EA381*$I381*(2*ABS(DZ381)/Air!$C$14)^0.5)))</f>
        <v/>
      </c>
      <c r="EC381" s="32" t="str">
        <f t="shared" si="531"/>
        <v/>
      </c>
      <c r="ED381" s="217" t="str">
        <f t="shared" si="574"/>
        <v/>
      </c>
      <c r="EE381" s="31" t="str">
        <f t="shared" si="532"/>
        <v/>
      </c>
      <c r="EF381" s="251" t="str">
        <f>IF($B381="","",$AO381*ABS(EE381)/Air!$M$8)</f>
        <v/>
      </c>
      <c r="EG381" s="31" t="str">
        <f t="shared" si="533"/>
        <v/>
      </c>
      <c r="EH381" s="251" t="str">
        <f>IF($B381="","",$AO381*ABS($AF381-EE381)/Air!$M$8)</f>
        <v/>
      </c>
      <c r="EI381" s="31" t="str">
        <f t="shared" si="534"/>
        <v/>
      </c>
      <c r="EJ381" s="31" t="str">
        <f t="shared" si="535"/>
        <v/>
      </c>
      <c r="EK381" s="32" t="str">
        <f>IF($B381="","",(($AF381-EE381)/ABS($AF381-EE381))*Air!$D$14*EJ381/2*(($AF381-EE381)^2)*$AI381*$C381)</f>
        <v/>
      </c>
      <c r="EL381" s="32" t="str">
        <f>IF($B381="","",(-EE381/ABS(EE381))*Air!$D$14*EG381/8*(EE381^2)*$AM381*$C381)</f>
        <v/>
      </c>
      <c r="EM381" s="32" t="str">
        <f>IF($B381="","",$AK381*$C381*$E381*Air!$D$14*Air!$I$10)</f>
        <v/>
      </c>
      <c r="EN381" s="32" t="str">
        <f t="shared" si="575"/>
        <v/>
      </c>
      <c r="EO381" s="32" t="str">
        <f t="shared" si="536"/>
        <v/>
      </c>
      <c r="EP381" s="32" t="str">
        <f t="shared" si="576"/>
        <v/>
      </c>
      <c r="EQ381" s="254" t="str">
        <f t="shared" si="537"/>
        <v/>
      </c>
      <c r="ER381" s="243"/>
      <c r="ES381" s="243"/>
      <c r="ET381" s="32" t="str">
        <f t="shared" si="538"/>
        <v/>
      </c>
      <c r="EU381" s="243" t="str">
        <f t="shared" si="539"/>
        <v/>
      </c>
      <c r="EV381" s="243" t="str">
        <f>IF($B381="","",IF(EQ381="out",-(EU381*$I381*(2*ABS(ET381)/Air!$D$14)^0.5),(EU381*$I381*(2*ABS(ET381)/Air!$C$14)^0.5)))</f>
        <v/>
      </c>
      <c r="EW381" s="32" t="str">
        <f t="shared" si="540"/>
        <v/>
      </c>
      <c r="EX381" s="259" t="str">
        <f t="shared" si="577"/>
        <v/>
      </c>
    </row>
    <row r="382" spans="1:154" customFormat="1" x14ac:dyDescent="0.2">
      <c r="A382" s="61"/>
      <c r="B382" s="247"/>
      <c r="C382" s="247"/>
      <c r="D382" s="247"/>
      <c r="E382" s="247"/>
      <c r="F382" s="247"/>
      <c r="G382" s="239"/>
      <c r="H382" s="239"/>
      <c r="I382" s="239"/>
      <c r="J382" s="239"/>
      <c r="K382" s="239"/>
      <c r="L382" s="62"/>
      <c r="M382" s="247"/>
      <c r="N382" s="247"/>
      <c r="O382" s="63"/>
      <c r="P382" s="92" t="str">
        <f t="shared" si="541"/>
        <v/>
      </c>
      <c r="Q382" s="93" t="str">
        <f t="shared" si="494"/>
        <v/>
      </c>
      <c r="R382" s="99" t="str">
        <f t="shared" si="542"/>
        <v/>
      </c>
      <c r="S382" s="100" t="str">
        <f t="shared" si="543"/>
        <v/>
      </c>
      <c r="T382" s="95" t="str">
        <f t="shared" si="544"/>
        <v/>
      </c>
      <c r="U382" s="231"/>
      <c r="V382" s="124" t="str">
        <f t="shared" si="545"/>
        <v/>
      </c>
      <c r="W382" s="125" t="str">
        <f t="shared" si="489"/>
        <v/>
      </c>
      <c r="X382" s="126" t="str">
        <f t="shared" si="546"/>
        <v/>
      </c>
      <c r="Y382" s="126" t="str">
        <f>IF($B382="","",VLOOKUP(X382,Depth!$A$4:$B$1004,2,1))</f>
        <v/>
      </c>
      <c r="Z382" s="127" t="str">
        <f t="shared" si="490"/>
        <v/>
      </c>
      <c r="AA382" s="128" t="str">
        <f t="shared" si="491"/>
        <v/>
      </c>
      <c r="AB382" s="129" t="str">
        <f t="shared" si="547"/>
        <v/>
      </c>
      <c r="AC382" s="129" t="str">
        <f t="shared" si="492"/>
        <v/>
      </c>
      <c r="AD382" s="31" t="str">
        <f t="shared" si="548"/>
        <v/>
      </c>
      <c r="AE382" s="128" t="str">
        <f t="shared" si="549"/>
        <v/>
      </c>
      <c r="AF382" s="130" t="str">
        <f t="shared" si="550"/>
        <v/>
      </c>
      <c r="AG382" s="122" t="str">
        <f t="shared" si="551"/>
        <v/>
      </c>
      <c r="AH382" s="131" t="str">
        <f t="shared" si="493"/>
        <v/>
      </c>
      <c r="AI382" s="132" t="str">
        <f t="shared" si="552"/>
        <v/>
      </c>
      <c r="AJ382" s="128"/>
      <c r="AK382" s="159" t="str">
        <f t="shared" si="553"/>
        <v/>
      </c>
      <c r="AL382" s="128" t="str">
        <f t="shared" si="554"/>
        <v/>
      </c>
      <c r="AM382" s="128" t="str">
        <f t="shared" si="555"/>
        <v/>
      </c>
      <c r="AN382" s="128" t="str">
        <f t="shared" si="556"/>
        <v/>
      </c>
      <c r="AO382" s="128" t="str">
        <f t="shared" si="495"/>
        <v/>
      </c>
      <c r="AP382" s="160" t="str">
        <f t="shared" si="557"/>
        <v/>
      </c>
      <c r="AQ382" s="31"/>
      <c r="AR382" s="174" t="str">
        <f>IF($B382="","",Air!$C$17*((J382-K382)/10)^Air!$C$28)</f>
        <v/>
      </c>
      <c r="AS382" s="36" t="str">
        <f>IF($B382="","",IF(E$8=B382,E$7,Air!$C$14/2*AR382^2))</f>
        <v/>
      </c>
      <c r="AT382" s="32" t="str">
        <f t="shared" si="558"/>
        <v/>
      </c>
      <c r="AU382" s="32" t="str">
        <f t="shared" si="559"/>
        <v/>
      </c>
      <c r="AV382" s="32" t="str">
        <f>IF($B382="","",Air!$I$11-AU382*Air!$C$14*Air!$I$10-AS382)</f>
        <v/>
      </c>
      <c r="AW382" s="175" t="str">
        <f t="shared" si="560"/>
        <v/>
      </c>
      <c r="AX382" s="175" t="str">
        <f>IF($B382="","",AW382*Air!$C$14*Air!$I$10)</f>
        <v/>
      </c>
      <c r="AY382" s="176" t="str">
        <f>IF($B382="","",AW382*Air!$D$14*Air!$I$10)</f>
        <v/>
      </c>
      <c r="AZ382" s="62"/>
      <c r="BA382" s="250" t="str">
        <f t="shared" si="496"/>
        <v/>
      </c>
      <c r="BB382" s="128" t="str">
        <f t="shared" si="561"/>
        <v/>
      </c>
      <c r="BC382" s="31" t="str">
        <f t="shared" si="562"/>
        <v/>
      </c>
      <c r="BD382" s="251" t="str">
        <f>IF($B382="","",$AO382*ABS(BC382)/Air!$M$8)</f>
        <v/>
      </c>
      <c r="BE382" s="31" t="str">
        <f t="shared" si="497"/>
        <v/>
      </c>
      <c r="BF382" s="251" t="str">
        <f>IF($B382="","",$AO382*ABS($AF382-BC382)/Air!$M$8)</f>
        <v/>
      </c>
      <c r="BG382" s="31" t="str">
        <f t="shared" si="498"/>
        <v/>
      </c>
      <c r="BH382" s="252" t="str">
        <f t="shared" si="499"/>
        <v/>
      </c>
      <c r="BI382" s="32" t="str">
        <f>IF($B382="","",(($AF382-BC382)/ABS($AF382-BC382))*Air!$D$14*BH382/2*(($AF382-BC382)^2)*$AI382*$C382)</f>
        <v/>
      </c>
      <c r="BJ382" s="32" t="str">
        <f>IF($B382="","",(-BC382/ABS(BC382))*Air!$D$14*BE382/8*(BC382^2)*$AM382*$C382)</f>
        <v/>
      </c>
      <c r="BK382" s="32" t="str">
        <f>IF($B382="","",$AK382*$C382*$E382*Air!$D$14*Air!$I$10)</f>
        <v/>
      </c>
      <c r="BL382" s="32" t="str">
        <f t="shared" si="563"/>
        <v/>
      </c>
      <c r="BM382" s="32" t="str">
        <f t="shared" si="500"/>
        <v/>
      </c>
      <c r="BN382" s="32" t="str">
        <f t="shared" si="564"/>
        <v/>
      </c>
      <c r="BO382" s="254" t="str">
        <f t="shared" si="501"/>
        <v/>
      </c>
      <c r="BP382" s="243"/>
      <c r="BQ382" s="243"/>
      <c r="BR382" s="32" t="str">
        <f t="shared" si="502"/>
        <v/>
      </c>
      <c r="BS382" s="243" t="str">
        <f t="shared" si="503"/>
        <v/>
      </c>
      <c r="BT382" s="243" t="str">
        <f>IF($B382="","",IF(BO382="out",-(BS382*$I382*(2*ABS(BR382)/Air!$D$14)^0.5),(BS382*$I382*(2*ABS(BR382)/Air!$C$14)^0.5)))</f>
        <v/>
      </c>
      <c r="BU382" s="32" t="str">
        <f t="shared" si="504"/>
        <v/>
      </c>
      <c r="BV382" s="217" t="str">
        <f t="shared" si="565"/>
        <v/>
      </c>
      <c r="BW382" s="31" t="str">
        <f t="shared" si="505"/>
        <v/>
      </c>
      <c r="BX382" s="251" t="str">
        <f>IF($B382="","",$AO382*ABS(BW382)/Air!$M$8)</f>
        <v/>
      </c>
      <c r="BY382" s="31" t="str">
        <f t="shared" si="506"/>
        <v/>
      </c>
      <c r="BZ382" s="251" t="str">
        <f>IF($B382="","",$AO382*ABS($AF382-BW382)/Air!$M$8)</f>
        <v/>
      </c>
      <c r="CA382" s="31" t="str">
        <f t="shared" si="507"/>
        <v/>
      </c>
      <c r="CB382" s="31" t="str">
        <f t="shared" si="508"/>
        <v/>
      </c>
      <c r="CC382" s="32" t="str">
        <f>IF($B382="","",(($AF382-BW382)/ABS($AF382-BW382))*Air!$D$14*CB382/2*(($AF382-BW382)^2)*$AI382*$C382)</f>
        <v/>
      </c>
      <c r="CD382" s="32" t="str">
        <f>IF($B382="","",(-BW382/ABS(BW382))*Air!$D$14*BY382/8*(BW382^2)*$AM382*$C382)</f>
        <v/>
      </c>
      <c r="CE382" s="32" t="str">
        <f>IF($B382="","",$AK382*$C382*$E382*Air!$D$14*Air!$I$10)</f>
        <v/>
      </c>
      <c r="CF382" s="32" t="str">
        <f t="shared" si="566"/>
        <v/>
      </c>
      <c r="CG382" s="32" t="str">
        <f t="shared" si="509"/>
        <v/>
      </c>
      <c r="CH382" s="32" t="str">
        <f t="shared" si="567"/>
        <v/>
      </c>
      <c r="CI382" s="254" t="str">
        <f t="shared" si="510"/>
        <v/>
      </c>
      <c r="CJ382" s="243"/>
      <c r="CK382" s="243"/>
      <c r="CL382" s="32" t="str">
        <f t="shared" si="511"/>
        <v/>
      </c>
      <c r="CM382" s="243" t="str">
        <f t="shared" si="512"/>
        <v/>
      </c>
      <c r="CN382" s="243" t="str">
        <f>IF($B382="","",IF(CI382="out",-(CM382*$I382*(2*ABS(CL382)/Air!$D$14)^0.5),(CM382*$I382*(2*ABS(CL382)/Air!$C$14)^0.5)))</f>
        <v/>
      </c>
      <c r="CO382" s="32" t="str">
        <f t="shared" si="513"/>
        <v/>
      </c>
      <c r="CP382" s="217" t="str">
        <f t="shared" si="568"/>
        <v/>
      </c>
      <c r="CQ382" s="31" t="str">
        <f t="shared" si="514"/>
        <v/>
      </c>
      <c r="CR382" s="251" t="str">
        <f>IF($B382="","",$AO382*ABS(CQ382)/Air!$M$8)</f>
        <v/>
      </c>
      <c r="CS382" s="31" t="str">
        <f t="shared" si="515"/>
        <v/>
      </c>
      <c r="CT382" s="251" t="str">
        <f>IF($B382="","",$AO382*ABS($AF382-CQ382)/Air!$M$8)</f>
        <v/>
      </c>
      <c r="CU382" s="31" t="str">
        <f t="shared" si="516"/>
        <v/>
      </c>
      <c r="CV382" s="31" t="str">
        <f t="shared" si="517"/>
        <v/>
      </c>
      <c r="CW382" s="32" t="str">
        <f>IF($B382="","",(($AF382-CQ382)/ABS($AF382-CQ382))*Air!$D$14*CV382/2*(($AF382-CQ382)^2)*$AI382*$C382)</f>
        <v/>
      </c>
      <c r="CX382" s="32" t="str">
        <f>IF($B382="","",(-CQ382/ABS(CQ382))*Air!$D$14*CS382/8*(CQ382^2)*$AM382*$C382)</f>
        <v/>
      </c>
      <c r="CY382" s="32" t="str">
        <f>IF($B382="","",$AK382*$C382*$E382*Air!$D$14*Air!$I$10)</f>
        <v/>
      </c>
      <c r="CZ382" s="32" t="str">
        <f t="shared" si="569"/>
        <v/>
      </c>
      <c r="DA382" s="32" t="str">
        <f t="shared" si="518"/>
        <v/>
      </c>
      <c r="DB382" s="32" t="str">
        <f t="shared" si="570"/>
        <v/>
      </c>
      <c r="DC382" s="254" t="str">
        <f t="shared" si="519"/>
        <v/>
      </c>
      <c r="DD382" s="243"/>
      <c r="DE382" s="243"/>
      <c r="DF382" s="32" t="str">
        <f t="shared" si="520"/>
        <v/>
      </c>
      <c r="DG382" s="243" t="str">
        <f t="shared" si="521"/>
        <v/>
      </c>
      <c r="DH382" s="243" t="str">
        <f>IF($B382="","",IF(DC382="out",-(DG382*$I382*(2*ABS(DF382)/Air!$D$14)^0.5),(DG382*$I382*(2*ABS(DF382)/Air!$C$14)^0.5)))</f>
        <v/>
      </c>
      <c r="DI382" s="32" t="str">
        <f t="shared" si="522"/>
        <v/>
      </c>
      <c r="DJ382" s="217" t="str">
        <f t="shared" si="571"/>
        <v/>
      </c>
      <c r="DK382" s="31" t="str">
        <f t="shared" si="523"/>
        <v/>
      </c>
      <c r="DL382" s="251" t="str">
        <f>IF($B382="","",$AO382*ABS(DK382)/Air!$M$8)</f>
        <v/>
      </c>
      <c r="DM382" s="31" t="str">
        <f t="shared" si="524"/>
        <v/>
      </c>
      <c r="DN382" s="251" t="str">
        <f>IF($B382="","",$AO382*ABS($AF382-DK382)/Air!$M$8)</f>
        <v/>
      </c>
      <c r="DO382" s="31" t="str">
        <f t="shared" si="525"/>
        <v/>
      </c>
      <c r="DP382" s="31" t="str">
        <f t="shared" si="526"/>
        <v/>
      </c>
      <c r="DQ382" s="32" t="str">
        <f>IF($B382="","",(($AF382-DK382)/ABS($AF382-DK382))*Air!$D$14*DP382/2*(($AF382-DK382)^2)*$AI382*$C382)</f>
        <v/>
      </c>
      <c r="DR382" s="32" t="str">
        <f>IF($B382="","",(-DK382/ABS(DK382))*Air!$D$14*DM382/8*(DK382^2)*$AM382*$C382)</f>
        <v/>
      </c>
      <c r="DS382" s="32" t="str">
        <f>IF($B382="","",$AK382*$C382*$E382*Air!$D$14*Air!$I$10)</f>
        <v/>
      </c>
      <c r="DT382" s="32" t="str">
        <f t="shared" si="572"/>
        <v/>
      </c>
      <c r="DU382" s="32" t="str">
        <f t="shared" si="527"/>
        <v/>
      </c>
      <c r="DV382" s="32" t="str">
        <f t="shared" si="573"/>
        <v/>
      </c>
      <c r="DW382" s="254" t="str">
        <f t="shared" si="528"/>
        <v/>
      </c>
      <c r="DX382" s="243"/>
      <c r="DY382" s="243"/>
      <c r="DZ382" s="32" t="str">
        <f t="shared" si="529"/>
        <v/>
      </c>
      <c r="EA382" s="243" t="str">
        <f t="shared" si="530"/>
        <v/>
      </c>
      <c r="EB382" s="243" t="str">
        <f>IF($B382="","",IF(DW382="out",-(EA382*$I382*(2*ABS(DZ382)/Air!$D$14)^0.5),(EA382*$I382*(2*ABS(DZ382)/Air!$C$14)^0.5)))</f>
        <v/>
      </c>
      <c r="EC382" s="32" t="str">
        <f t="shared" si="531"/>
        <v/>
      </c>
      <c r="ED382" s="217" t="str">
        <f t="shared" si="574"/>
        <v/>
      </c>
      <c r="EE382" s="31" t="str">
        <f t="shared" si="532"/>
        <v/>
      </c>
      <c r="EF382" s="251" t="str">
        <f>IF($B382="","",$AO382*ABS(EE382)/Air!$M$8)</f>
        <v/>
      </c>
      <c r="EG382" s="31" t="str">
        <f t="shared" si="533"/>
        <v/>
      </c>
      <c r="EH382" s="251" t="str">
        <f>IF($B382="","",$AO382*ABS($AF382-EE382)/Air!$M$8)</f>
        <v/>
      </c>
      <c r="EI382" s="31" t="str">
        <f t="shared" si="534"/>
        <v/>
      </c>
      <c r="EJ382" s="31" t="str">
        <f t="shared" si="535"/>
        <v/>
      </c>
      <c r="EK382" s="32" t="str">
        <f>IF($B382="","",(($AF382-EE382)/ABS($AF382-EE382))*Air!$D$14*EJ382/2*(($AF382-EE382)^2)*$AI382*$C382)</f>
        <v/>
      </c>
      <c r="EL382" s="32" t="str">
        <f>IF($B382="","",(-EE382/ABS(EE382))*Air!$D$14*EG382/8*(EE382^2)*$AM382*$C382)</f>
        <v/>
      </c>
      <c r="EM382" s="32" t="str">
        <f>IF($B382="","",$AK382*$C382*$E382*Air!$D$14*Air!$I$10)</f>
        <v/>
      </c>
      <c r="EN382" s="32" t="str">
        <f t="shared" si="575"/>
        <v/>
      </c>
      <c r="EO382" s="32" t="str">
        <f t="shared" si="536"/>
        <v/>
      </c>
      <c r="EP382" s="32" t="str">
        <f t="shared" si="576"/>
        <v/>
      </c>
      <c r="EQ382" s="254" t="str">
        <f t="shared" si="537"/>
        <v/>
      </c>
      <c r="ER382" s="243"/>
      <c r="ES382" s="243"/>
      <c r="ET382" s="32" t="str">
        <f t="shared" si="538"/>
        <v/>
      </c>
      <c r="EU382" s="243" t="str">
        <f t="shared" si="539"/>
        <v/>
      </c>
      <c r="EV382" s="243" t="str">
        <f>IF($B382="","",IF(EQ382="out",-(EU382*$I382*(2*ABS(ET382)/Air!$D$14)^0.5),(EU382*$I382*(2*ABS(ET382)/Air!$C$14)^0.5)))</f>
        <v/>
      </c>
      <c r="EW382" s="32" t="str">
        <f t="shared" si="540"/>
        <v/>
      </c>
      <c r="EX382" s="259" t="str">
        <f t="shared" si="577"/>
        <v/>
      </c>
    </row>
    <row r="383" spans="1:154" customFormat="1" x14ac:dyDescent="0.2">
      <c r="A383" s="61"/>
      <c r="B383" s="247"/>
      <c r="C383" s="247"/>
      <c r="D383" s="247"/>
      <c r="E383" s="247"/>
      <c r="F383" s="247"/>
      <c r="G383" s="239"/>
      <c r="H383" s="239"/>
      <c r="I383" s="239"/>
      <c r="J383" s="239"/>
      <c r="K383" s="239"/>
      <c r="L383" s="62"/>
      <c r="M383" s="247"/>
      <c r="N383" s="247"/>
      <c r="O383" s="63"/>
      <c r="P383" s="92" t="str">
        <f t="shared" si="541"/>
        <v/>
      </c>
      <c r="Q383" s="93" t="str">
        <f t="shared" si="494"/>
        <v/>
      </c>
      <c r="R383" s="99" t="str">
        <f t="shared" si="542"/>
        <v/>
      </c>
      <c r="S383" s="100" t="str">
        <f t="shared" si="543"/>
        <v/>
      </c>
      <c r="T383" s="95" t="str">
        <f t="shared" si="544"/>
        <v/>
      </c>
      <c r="U383" s="231"/>
      <c r="V383" s="124" t="str">
        <f t="shared" si="545"/>
        <v/>
      </c>
      <c r="W383" s="125" t="str">
        <f t="shared" si="489"/>
        <v/>
      </c>
      <c r="X383" s="126" t="str">
        <f t="shared" si="546"/>
        <v/>
      </c>
      <c r="Y383" s="126" t="str">
        <f>IF($B383="","",VLOOKUP(X383,Depth!$A$4:$B$1004,2,1))</f>
        <v/>
      </c>
      <c r="Z383" s="127" t="str">
        <f t="shared" si="490"/>
        <v/>
      </c>
      <c r="AA383" s="128" t="str">
        <f t="shared" si="491"/>
        <v/>
      </c>
      <c r="AB383" s="129" t="str">
        <f t="shared" si="547"/>
        <v/>
      </c>
      <c r="AC383" s="129" t="str">
        <f t="shared" si="492"/>
        <v/>
      </c>
      <c r="AD383" s="31" t="str">
        <f t="shared" si="548"/>
        <v/>
      </c>
      <c r="AE383" s="128" t="str">
        <f t="shared" si="549"/>
        <v/>
      </c>
      <c r="AF383" s="130" t="str">
        <f t="shared" si="550"/>
        <v/>
      </c>
      <c r="AG383" s="122" t="str">
        <f t="shared" si="551"/>
        <v/>
      </c>
      <c r="AH383" s="131" t="str">
        <f t="shared" si="493"/>
        <v/>
      </c>
      <c r="AI383" s="132" t="str">
        <f t="shared" si="552"/>
        <v/>
      </c>
      <c r="AJ383" s="128"/>
      <c r="AK383" s="159" t="str">
        <f t="shared" si="553"/>
        <v/>
      </c>
      <c r="AL383" s="128" t="str">
        <f t="shared" si="554"/>
        <v/>
      </c>
      <c r="AM383" s="128" t="str">
        <f t="shared" si="555"/>
        <v/>
      </c>
      <c r="AN383" s="128" t="str">
        <f t="shared" si="556"/>
        <v/>
      </c>
      <c r="AO383" s="128" t="str">
        <f t="shared" si="495"/>
        <v/>
      </c>
      <c r="AP383" s="160" t="str">
        <f t="shared" si="557"/>
        <v/>
      </c>
      <c r="AQ383" s="31"/>
      <c r="AR383" s="174" t="str">
        <f>IF($B383="","",Air!$C$17*((J383-K383)/10)^Air!$C$28)</f>
        <v/>
      </c>
      <c r="AS383" s="36" t="str">
        <f>IF($B383="","",IF(E$8=B383,E$7,Air!$C$14/2*AR383^2))</f>
        <v/>
      </c>
      <c r="AT383" s="32" t="str">
        <f t="shared" si="558"/>
        <v/>
      </c>
      <c r="AU383" s="32" t="str">
        <f t="shared" si="559"/>
        <v/>
      </c>
      <c r="AV383" s="32" t="str">
        <f>IF($B383="","",Air!$I$11-AU383*Air!$C$14*Air!$I$10-AS383)</f>
        <v/>
      </c>
      <c r="AW383" s="175" t="str">
        <f t="shared" si="560"/>
        <v/>
      </c>
      <c r="AX383" s="175" t="str">
        <f>IF($B383="","",AW383*Air!$C$14*Air!$I$10)</f>
        <v/>
      </c>
      <c r="AY383" s="176" t="str">
        <f>IF($B383="","",AW383*Air!$D$14*Air!$I$10)</f>
        <v/>
      </c>
      <c r="AZ383" s="62"/>
      <c r="BA383" s="250" t="str">
        <f t="shared" si="496"/>
        <v/>
      </c>
      <c r="BB383" s="128" t="str">
        <f t="shared" si="561"/>
        <v/>
      </c>
      <c r="BC383" s="31" t="str">
        <f t="shared" si="562"/>
        <v/>
      </c>
      <c r="BD383" s="251" t="str">
        <f>IF($B383="","",$AO383*ABS(BC383)/Air!$M$8)</f>
        <v/>
      </c>
      <c r="BE383" s="31" t="str">
        <f t="shared" si="497"/>
        <v/>
      </c>
      <c r="BF383" s="251" t="str">
        <f>IF($B383="","",$AO383*ABS($AF383-BC383)/Air!$M$8)</f>
        <v/>
      </c>
      <c r="BG383" s="31" t="str">
        <f t="shared" si="498"/>
        <v/>
      </c>
      <c r="BH383" s="252" t="str">
        <f t="shared" si="499"/>
        <v/>
      </c>
      <c r="BI383" s="32" t="str">
        <f>IF($B383="","",(($AF383-BC383)/ABS($AF383-BC383))*Air!$D$14*BH383/2*(($AF383-BC383)^2)*$AI383*$C383)</f>
        <v/>
      </c>
      <c r="BJ383" s="32" t="str">
        <f>IF($B383="","",(-BC383/ABS(BC383))*Air!$D$14*BE383/8*(BC383^2)*$AM383*$C383)</f>
        <v/>
      </c>
      <c r="BK383" s="32" t="str">
        <f>IF($B383="","",$AK383*$C383*$E383*Air!$D$14*Air!$I$10)</f>
        <v/>
      </c>
      <c r="BL383" s="32" t="str">
        <f t="shared" si="563"/>
        <v/>
      </c>
      <c r="BM383" s="32" t="str">
        <f t="shared" si="500"/>
        <v/>
      </c>
      <c r="BN383" s="32" t="str">
        <f t="shared" si="564"/>
        <v/>
      </c>
      <c r="BO383" s="254" t="str">
        <f t="shared" si="501"/>
        <v/>
      </c>
      <c r="BP383" s="243"/>
      <c r="BQ383" s="243"/>
      <c r="BR383" s="32" t="str">
        <f t="shared" si="502"/>
        <v/>
      </c>
      <c r="BS383" s="243" t="str">
        <f t="shared" si="503"/>
        <v/>
      </c>
      <c r="BT383" s="243" t="str">
        <f>IF($B383="","",IF(BO383="out",-(BS383*$I383*(2*ABS(BR383)/Air!$D$14)^0.5),(BS383*$I383*(2*ABS(BR383)/Air!$C$14)^0.5)))</f>
        <v/>
      </c>
      <c r="BU383" s="32" t="str">
        <f t="shared" si="504"/>
        <v/>
      </c>
      <c r="BV383" s="217" t="str">
        <f t="shared" si="565"/>
        <v/>
      </c>
      <c r="BW383" s="31" t="str">
        <f t="shared" si="505"/>
        <v/>
      </c>
      <c r="BX383" s="251" t="str">
        <f>IF($B383="","",$AO383*ABS(BW383)/Air!$M$8)</f>
        <v/>
      </c>
      <c r="BY383" s="31" t="str">
        <f t="shared" si="506"/>
        <v/>
      </c>
      <c r="BZ383" s="251" t="str">
        <f>IF($B383="","",$AO383*ABS($AF383-BW383)/Air!$M$8)</f>
        <v/>
      </c>
      <c r="CA383" s="31" t="str">
        <f t="shared" si="507"/>
        <v/>
      </c>
      <c r="CB383" s="31" t="str">
        <f t="shared" si="508"/>
        <v/>
      </c>
      <c r="CC383" s="32" t="str">
        <f>IF($B383="","",(($AF383-BW383)/ABS($AF383-BW383))*Air!$D$14*CB383/2*(($AF383-BW383)^2)*$AI383*$C383)</f>
        <v/>
      </c>
      <c r="CD383" s="32" t="str">
        <f>IF($B383="","",(-BW383/ABS(BW383))*Air!$D$14*BY383/8*(BW383^2)*$AM383*$C383)</f>
        <v/>
      </c>
      <c r="CE383" s="32" t="str">
        <f>IF($B383="","",$AK383*$C383*$E383*Air!$D$14*Air!$I$10)</f>
        <v/>
      </c>
      <c r="CF383" s="32" t="str">
        <f t="shared" si="566"/>
        <v/>
      </c>
      <c r="CG383" s="32" t="str">
        <f t="shared" si="509"/>
        <v/>
      </c>
      <c r="CH383" s="32" t="str">
        <f t="shared" si="567"/>
        <v/>
      </c>
      <c r="CI383" s="254" t="str">
        <f t="shared" si="510"/>
        <v/>
      </c>
      <c r="CJ383" s="243"/>
      <c r="CK383" s="243"/>
      <c r="CL383" s="32" t="str">
        <f t="shared" si="511"/>
        <v/>
      </c>
      <c r="CM383" s="243" t="str">
        <f t="shared" si="512"/>
        <v/>
      </c>
      <c r="CN383" s="243" t="str">
        <f>IF($B383="","",IF(CI383="out",-(CM383*$I383*(2*ABS(CL383)/Air!$D$14)^0.5),(CM383*$I383*(2*ABS(CL383)/Air!$C$14)^0.5)))</f>
        <v/>
      </c>
      <c r="CO383" s="32" t="str">
        <f t="shared" si="513"/>
        <v/>
      </c>
      <c r="CP383" s="217" t="str">
        <f t="shared" si="568"/>
        <v/>
      </c>
      <c r="CQ383" s="31" t="str">
        <f t="shared" si="514"/>
        <v/>
      </c>
      <c r="CR383" s="251" t="str">
        <f>IF($B383="","",$AO383*ABS(CQ383)/Air!$M$8)</f>
        <v/>
      </c>
      <c r="CS383" s="31" t="str">
        <f t="shared" si="515"/>
        <v/>
      </c>
      <c r="CT383" s="251" t="str">
        <f>IF($B383="","",$AO383*ABS($AF383-CQ383)/Air!$M$8)</f>
        <v/>
      </c>
      <c r="CU383" s="31" t="str">
        <f t="shared" si="516"/>
        <v/>
      </c>
      <c r="CV383" s="31" t="str">
        <f t="shared" si="517"/>
        <v/>
      </c>
      <c r="CW383" s="32" t="str">
        <f>IF($B383="","",(($AF383-CQ383)/ABS($AF383-CQ383))*Air!$D$14*CV383/2*(($AF383-CQ383)^2)*$AI383*$C383)</f>
        <v/>
      </c>
      <c r="CX383" s="32" t="str">
        <f>IF($B383="","",(-CQ383/ABS(CQ383))*Air!$D$14*CS383/8*(CQ383^2)*$AM383*$C383)</f>
        <v/>
      </c>
      <c r="CY383" s="32" t="str">
        <f>IF($B383="","",$AK383*$C383*$E383*Air!$D$14*Air!$I$10)</f>
        <v/>
      </c>
      <c r="CZ383" s="32" t="str">
        <f t="shared" si="569"/>
        <v/>
      </c>
      <c r="DA383" s="32" t="str">
        <f t="shared" si="518"/>
        <v/>
      </c>
      <c r="DB383" s="32" t="str">
        <f t="shared" si="570"/>
        <v/>
      </c>
      <c r="DC383" s="254" t="str">
        <f t="shared" si="519"/>
        <v/>
      </c>
      <c r="DD383" s="243"/>
      <c r="DE383" s="243"/>
      <c r="DF383" s="32" t="str">
        <f t="shared" si="520"/>
        <v/>
      </c>
      <c r="DG383" s="243" t="str">
        <f t="shared" si="521"/>
        <v/>
      </c>
      <c r="DH383" s="243" t="str">
        <f>IF($B383="","",IF(DC383="out",-(DG383*$I383*(2*ABS(DF383)/Air!$D$14)^0.5),(DG383*$I383*(2*ABS(DF383)/Air!$C$14)^0.5)))</f>
        <v/>
      </c>
      <c r="DI383" s="32" t="str">
        <f t="shared" si="522"/>
        <v/>
      </c>
      <c r="DJ383" s="217" t="str">
        <f t="shared" si="571"/>
        <v/>
      </c>
      <c r="DK383" s="31" t="str">
        <f t="shared" si="523"/>
        <v/>
      </c>
      <c r="DL383" s="251" t="str">
        <f>IF($B383="","",$AO383*ABS(DK383)/Air!$M$8)</f>
        <v/>
      </c>
      <c r="DM383" s="31" t="str">
        <f t="shared" si="524"/>
        <v/>
      </c>
      <c r="DN383" s="251" t="str">
        <f>IF($B383="","",$AO383*ABS($AF383-DK383)/Air!$M$8)</f>
        <v/>
      </c>
      <c r="DO383" s="31" t="str">
        <f t="shared" si="525"/>
        <v/>
      </c>
      <c r="DP383" s="31" t="str">
        <f t="shared" si="526"/>
        <v/>
      </c>
      <c r="DQ383" s="32" t="str">
        <f>IF($B383="","",(($AF383-DK383)/ABS($AF383-DK383))*Air!$D$14*DP383/2*(($AF383-DK383)^2)*$AI383*$C383)</f>
        <v/>
      </c>
      <c r="DR383" s="32" t="str">
        <f>IF($B383="","",(-DK383/ABS(DK383))*Air!$D$14*DM383/8*(DK383^2)*$AM383*$C383)</f>
        <v/>
      </c>
      <c r="DS383" s="32" t="str">
        <f>IF($B383="","",$AK383*$C383*$E383*Air!$D$14*Air!$I$10)</f>
        <v/>
      </c>
      <c r="DT383" s="32" t="str">
        <f t="shared" si="572"/>
        <v/>
      </c>
      <c r="DU383" s="32" t="str">
        <f t="shared" si="527"/>
        <v/>
      </c>
      <c r="DV383" s="32" t="str">
        <f t="shared" si="573"/>
        <v/>
      </c>
      <c r="DW383" s="254" t="str">
        <f t="shared" si="528"/>
        <v/>
      </c>
      <c r="DX383" s="243"/>
      <c r="DY383" s="243"/>
      <c r="DZ383" s="32" t="str">
        <f t="shared" si="529"/>
        <v/>
      </c>
      <c r="EA383" s="243" t="str">
        <f t="shared" si="530"/>
        <v/>
      </c>
      <c r="EB383" s="243" t="str">
        <f>IF($B383="","",IF(DW383="out",-(EA383*$I383*(2*ABS(DZ383)/Air!$D$14)^0.5),(EA383*$I383*(2*ABS(DZ383)/Air!$C$14)^0.5)))</f>
        <v/>
      </c>
      <c r="EC383" s="32" t="str">
        <f t="shared" si="531"/>
        <v/>
      </c>
      <c r="ED383" s="217" t="str">
        <f t="shared" si="574"/>
        <v/>
      </c>
      <c r="EE383" s="31" t="str">
        <f t="shared" si="532"/>
        <v/>
      </c>
      <c r="EF383" s="251" t="str">
        <f>IF($B383="","",$AO383*ABS(EE383)/Air!$M$8)</f>
        <v/>
      </c>
      <c r="EG383" s="31" t="str">
        <f t="shared" si="533"/>
        <v/>
      </c>
      <c r="EH383" s="251" t="str">
        <f>IF($B383="","",$AO383*ABS($AF383-EE383)/Air!$M$8)</f>
        <v/>
      </c>
      <c r="EI383" s="31" t="str">
        <f t="shared" si="534"/>
        <v/>
      </c>
      <c r="EJ383" s="31" t="str">
        <f t="shared" si="535"/>
        <v/>
      </c>
      <c r="EK383" s="32" t="str">
        <f>IF($B383="","",(($AF383-EE383)/ABS($AF383-EE383))*Air!$D$14*EJ383/2*(($AF383-EE383)^2)*$AI383*$C383)</f>
        <v/>
      </c>
      <c r="EL383" s="32" t="str">
        <f>IF($B383="","",(-EE383/ABS(EE383))*Air!$D$14*EG383/8*(EE383^2)*$AM383*$C383)</f>
        <v/>
      </c>
      <c r="EM383" s="32" t="str">
        <f>IF($B383="","",$AK383*$C383*$E383*Air!$D$14*Air!$I$10)</f>
        <v/>
      </c>
      <c r="EN383" s="32" t="str">
        <f t="shared" si="575"/>
        <v/>
      </c>
      <c r="EO383" s="32" t="str">
        <f t="shared" si="536"/>
        <v/>
      </c>
      <c r="EP383" s="32" t="str">
        <f t="shared" si="576"/>
        <v/>
      </c>
      <c r="EQ383" s="254" t="str">
        <f t="shared" si="537"/>
        <v/>
      </c>
      <c r="ER383" s="243"/>
      <c r="ES383" s="243"/>
      <c r="ET383" s="32" t="str">
        <f t="shared" si="538"/>
        <v/>
      </c>
      <c r="EU383" s="243" t="str">
        <f t="shared" si="539"/>
        <v/>
      </c>
      <c r="EV383" s="243" t="str">
        <f>IF($B383="","",IF(EQ383="out",-(EU383*$I383*(2*ABS(ET383)/Air!$D$14)^0.5),(EU383*$I383*(2*ABS(ET383)/Air!$C$14)^0.5)))</f>
        <v/>
      </c>
      <c r="EW383" s="32" t="str">
        <f t="shared" si="540"/>
        <v/>
      </c>
      <c r="EX383" s="259" t="str">
        <f t="shared" si="577"/>
        <v/>
      </c>
    </row>
    <row r="384" spans="1:154" customFormat="1" x14ac:dyDescent="0.2">
      <c r="A384" s="61"/>
      <c r="B384" s="247"/>
      <c r="C384" s="247"/>
      <c r="D384" s="247"/>
      <c r="E384" s="247"/>
      <c r="F384" s="247"/>
      <c r="G384" s="239"/>
      <c r="H384" s="239"/>
      <c r="I384" s="239"/>
      <c r="J384" s="239"/>
      <c r="K384" s="239"/>
      <c r="L384" s="62"/>
      <c r="M384" s="247"/>
      <c r="N384" s="247"/>
      <c r="O384" s="63"/>
      <c r="P384" s="92" t="str">
        <f t="shared" si="541"/>
        <v/>
      </c>
      <c r="Q384" s="93" t="str">
        <f t="shared" si="494"/>
        <v/>
      </c>
      <c r="R384" s="99" t="str">
        <f t="shared" si="542"/>
        <v/>
      </c>
      <c r="S384" s="100" t="str">
        <f t="shared" si="543"/>
        <v/>
      </c>
      <c r="T384" s="95" t="str">
        <f t="shared" si="544"/>
        <v/>
      </c>
      <c r="U384" s="231"/>
      <c r="V384" s="124" t="str">
        <f t="shared" si="545"/>
        <v/>
      </c>
      <c r="W384" s="125" t="str">
        <f t="shared" si="489"/>
        <v/>
      </c>
      <c r="X384" s="126" t="str">
        <f t="shared" si="546"/>
        <v/>
      </c>
      <c r="Y384" s="126" t="str">
        <f>IF($B384="","",VLOOKUP(X384,Depth!$A$4:$B$1004,2,1))</f>
        <v/>
      </c>
      <c r="Z384" s="127" t="str">
        <f t="shared" si="490"/>
        <v/>
      </c>
      <c r="AA384" s="128" t="str">
        <f t="shared" si="491"/>
        <v/>
      </c>
      <c r="AB384" s="129" t="str">
        <f t="shared" si="547"/>
        <v/>
      </c>
      <c r="AC384" s="129" t="str">
        <f t="shared" si="492"/>
        <v/>
      </c>
      <c r="AD384" s="31" t="str">
        <f t="shared" si="548"/>
        <v/>
      </c>
      <c r="AE384" s="128" t="str">
        <f t="shared" si="549"/>
        <v/>
      </c>
      <c r="AF384" s="130" t="str">
        <f t="shared" si="550"/>
        <v/>
      </c>
      <c r="AG384" s="122" t="str">
        <f t="shared" si="551"/>
        <v/>
      </c>
      <c r="AH384" s="131" t="str">
        <f t="shared" si="493"/>
        <v/>
      </c>
      <c r="AI384" s="132" t="str">
        <f t="shared" si="552"/>
        <v/>
      </c>
      <c r="AJ384" s="128"/>
      <c r="AK384" s="159" t="str">
        <f t="shared" si="553"/>
        <v/>
      </c>
      <c r="AL384" s="128" t="str">
        <f t="shared" si="554"/>
        <v/>
      </c>
      <c r="AM384" s="128" t="str">
        <f t="shared" si="555"/>
        <v/>
      </c>
      <c r="AN384" s="128" t="str">
        <f t="shared" si="556"/>
        <v/>
      </c>
      <c r="AO384" s="128" t="str">
        <f t="shared" si="495"/>
        <v/>
      </c>
      <c r="AP384" s="160" t="str">
        <f t="shared" si="557"/>
        <v/>
      </c>
      <c r="AQ384" s="31"/>
      <c r="AR384" s="174" t="str">
        <f>IF($B384="","",Air!$C$17*((J384-K384)/10)^Air!$C$28)</f>
        <v/>
      </c>
      <c r="AS384" s="36" t="str">
        <f>IF($B384="","",IF(E$8=B384,E$7,Air!$C$14/2*AR384^2))</f>
        <v/>
      </c>
      <c r="AT384" s="32" t="str">
        <f t="shared" si="558"/>
        <v/>
      </c>
      <c r="AU384" s="32" t="str">
        <f t="shared" si="559"/>
        <v/>
      </c>
      <c r="AV384" s="32" t="str">
        <f>IF($B384="","",Air!$I$11-AU384*Air!$C$14*Air!$I$10-AS384)</f>
        <v/>
      </c>
      <c r="AW384" s="175" t="str">
        <f t="shared" si="560"/>
        <v/>
      </c>
      <c r="AX384" s="175" t="str">
        <f>IF($B384="","",AW384*Air!$C$14*Air!$I$10)</f>
        <v/>
      </c>
      <c r="AY384" s="176" t="str">
        <f>IF($B384="","",AW384*Air!$D$14*Air!$I$10)</f>
        <v/>
      </c>
      <c r="AZ384" s="62"/>
      <c r="BA384" s="250" t="str">
        <f t="shared" si="496"/>
        <v/>
      </c>
      <c r="BB384" s="128" t="str">
        <f t="shared" si="561"/>
        <v/>
      </c>
      <c r="BC384" s="31" t="str">
        <f t="shared" si="562"/>
        <v/>
      </c>
      <c r="BD384" s="251" t="str">
        <f>IF($B384="","",$AO384*ABS(BC384)/Air!$M$8)</f>
        <v/>
      </c>
      <c r="BE384" s="31" t="str">
        <f t="shared" si="497"/>
        <v/>
      </c>
      <c r="BF384" s="251" t="str">
        <f>IF($B384="","",$AO384*ABS($AF384-BC384)/Air!$M$8)</f>
        <v/>
      </c>
      <c r="BG384" s="31" t="str">
        <f t="shared" si="498"/>
        <v/>
      </c>
      <c r="BH384" s="252" t="str">
        <f t="shared" si="499"/>
        <v/>
      </c>
      <c r="BI384" s="32" t="str">
        <f>IF($B384="","",(($AF384-BC384)/ABS($AF384-BC384))*Air!$D$14*BH384/2*(($AF384-BC384)^2)*$AI384*$C384)</f>
        <v/>
      </c>
      <c r="BJ384" s="32" t="str">
        <f>IF($B384="","",(-BC384/ABS(BC384))*Air!$D$14*BE384/8*(BC384^2)*$AM384*$C384)</f>
        <v/>
      </c>
      <c r="BK384" s="32" t="str">
        <f>IF($B384="","",$AK384*$C384*$E384*Air!$D$14*Air!$I$10)</f>
        <v/>
      </c>
      <c r="BL384" s="32" t="str">
        <f t="shared" si="563"/>
        <v/>
      </c>
      <c r="BM384" s="32" t="str">
        <f t="shared" si="500"/>
        <v/>
      </c>
      <c r="BN384" s="32" t="str">
        <f t="shared" si="564"/>
        <v/>
      </c>
      <c r="BO384" s="254" t="str">
        <f t="shared" si="501"/>
        <v/>
      </c>
      <c r="BP384" s="243"/>
      <c r="BQ384" s="243"/>
      <c r="BR384" s="32" t="str">
        <f t="shared" si="502"/>
        <v/>
      </c>
      <c r="BS384" s="243" t="str">
        <f t="shared" si="503"/>
        <v/>
      </c>
      <c r="BT384" s="243" t="str">
        <f>IF($B384="","",IF(BO384="out",-(BS384*$I384*(2*ABS(BR384)/Air!$D$14)^0.5),(BS384*$I384*(2*ABS(BR384)/Air!$C$14)^0.5)))</f>
        <v/>
      </c>
      <c r="BU384" s="32" t="str">
        <f t="shared" si="504"/>
        <v/>
      </c>
      <c r="BV384" s="217" t="str">
        <f t="shared" si="565"/>
        <v/>
      </c>
      <c r="BW384" s="31" t="str">
        <f t="shared" si="505"/>
        <v/>
      </c>
      <c r="BX384" s="251" t="str">
        <f>IF($B384="","",$AO384*ABS(BW384)/Air!$M$8)</f>
        <v/>
      </c>
      <c r="BY384" s="31" t="str">
        <f t="shared" si="506"/>
        <v/>
      </c>
      <c r="BZ384" s="251" t="str">
        <f>IF($B384="","",$AO384*ABS($AF384-BW384)/Air!$M$8)</f>
        <v/>
      </c>
      <c r="CA384" s="31" t="str">
        <f t="shared" si="507"/>
        <v/>
      </c>
      <c r="CB384" s="31" t="str">
        <f t="shared" si="508"/>
        <v/>
      </c>
      <c r="CC384" s="32" t="str">
        <f>IF($B384="","",(($AF384-BW384)/ABS($AF384-BW384))*Air!$D$14*CB384/2*(($AF384-BW384)^2)*$AI384*$C384)</f>
        <v/>
      </c>
      <c r="CD384" s="32" t="str">
        <f>IF($B384="","",(-BW384/ABS(BW384))*Air!$D$14*BY384/8*(BW384^2)*$AM384*$C384)</f>
        <v/>
      </c>
      <c r="CE384" s="32" t="str">
        <f>IF($B384="","",$AK384*$C384*$E384*Air!$D$14*Air!$I$10)</f>
        <v/>
      </c>
      <c r="CF384" s="32" t="str">
        <f t="shared" si="566"/>
        <v/>
      </c>
      <c r="CG384" s="32" t="str">
        <f t="shared" si="509"/>
        <v/>
      </c>
      <c r="CH384" s="32" t="str">
        <f t="shared" si="567"/>
        <v/>
      </c>
      <c r="CI384" s="254" t="str">
        <f t="shared" si="510"/>
        <v/>
      </c>
      <c r="CJ384" s="243"/>
      <c r="CK384" s="243"/>
      <c r="CL384" s="32" t="str">
        <f t="shared" si="511"/>
        <v/>
      </c>
      <c r="CM384" s="243" t="str">
        <f t="shared" si="512"/>
        <v/>
      </c>
      <c r="CN384" s="243" t="str">
        <f>IF($B384="","",IF(CI384="out",-(CM384*$I384*(2*ABS(CL384)/Air!$D$14)^0.5),(CM384*$I384*(2*ABS(CL384)/Air!$C$14)^0.5)))</f>
        <v/>
      </c>
      <c r="CO384" s="32" t="str">
        <f t="shared" si="513"/>
        <v/>
      </c>
      <c r="CP384" s="217" t="str">
        <f t="shared" si="568"/>
        <v/>
      </c>
      <c r="CQ384" s="31" t="str">
        <f t="shared" si="514"/>
        <v/>
      </c>
      <c r="CR384" s="251" t="str">
        <f>IF($B384="","",$AO384*ABS(CQ384)/Air!$M$8)</f>
        <v/>
      </c>
      <c r="CS384" s="31" t="str">
        <f t="shared" si="515"/>
        <v/>
      </c>
      <c r="CT384" s="251" t="str">
        <f>IF($B384="","",$AO384*ABS($AF384-CQ384)/Air!$M$8)</f>
        <v/>
      </c>
      <c r="CU384" s="31" t="str">
        <f t="shared" si="516"/>
        <v/>
      </c>
      <c r="CV384" s="31" t="str">
        <f t="shared" si="517"/>
        <v/>
      </c>
      <c r="CW384" s="32" t="str">
        <f>IF($B384="","",(($AF384-CQ384)/ABS($AF384-CQ384))*Air!$D$14*CV384/2*(($AF384-CQ384)^2)*$AI384*$C384)</f>
        <v/>
      </c>
      <c r="CX384" s="32" t="str">
        <f>IF($B384="","",(-CQ384/ABS(CQ384))*Air!$D$14*CS384/8*(CQ384^2)*$AM384*$C384)</f>
        <v/>
      </c>
      <c r="CY384" s="32" t="str">
        <f>IF($B384="","",$AK384*$C384*$E384*Air!$D$14*Air!$I$10)</f>
        <v/>
      </c>
      <c r="CZ384" s="32" t="str">
        <f t="shared" si="569"/>
        <v/>
      </c>
      <c r="DA384" s="32" t="str">
        <f t="shared" si="518"/>
        <v/>
      </c>
      <c r="DB384" s="32" t="str">
        <f t="shared" si="570"/>
        <v/>
      </c>
      <c r="DC384" s="254" t="str">
        <f t="shared" si="519"/>
        <v/>
      </c>
      <c r="DD384" s="243"/>
      <c r="DE384" s="243"/>
      <c r="DF384" s="32" t="str">
        <f t="shared" si="520"/>
        <v/>
      </c>
      <c r="DG384" s="243" t="str">
        <f t="shared" si="521"/>
        <v/>
      </c>
      <c r="DH384" s="243" t="str">
        <f>IF($B384="","",IF(DC384="out",-(DG384*$I384*(2*ABS(DF384)/Air!$D$14)^0.5),(DG384*$I384*(2*ABS(DF384)/Air!$C$14)^0.5)))</f>
        <v/>
      </c>
      <c r="DI384" s="32" t="str">
        <f t="shared" si="522"/>
        <v/>
      </c>
      <c r="DJ384" s="217" t="str">
        <f t="shared" si="571"/>
        <v/>
      </c>
      <c r="DK384" s="31" t="str">
        <f t="shared" si="523"/>
        <v/>
      </c>
      <c r="DL384" s="251" t="str">
        <f>IF($B384="","",$AO384*ABS(DK384)/Air!$M$8)</f>
        <v/>
      </c>
      <c r="DM384" s="31" t="str">
        <f t="shared" si="524"/>
        <v/>
      </c>
      <c r="DN384" s="251" t="str">
        <f>IF($B384="","",$AO384*ABS($AF384-DK384)/Air!$M$8)</f>
        <v/>
      </c>
      <c r="DO384" s="31" t="str">
        <f t="shared" si="525"/>
        <v/>
      </c>
      <c r="DP384" s="31" t="str">
        <f t="shared" si="526"/>
        <v/>
      </c>
      <c r="DQ384" s="32" t="str">
        <f>IF($B384="","",(($AF384-DK384)/ABS($AF384-DK384))*Air!$D$14*DP384/2*(($AF384-DK384)^2)*$AI384*$C384)</f>
        <v/>
      </c>
      <c r="DR384" s="32" t="str">
        <f>IF($B384="","",(-DK384/ABS(DK384))*Air!$D$14*DM384/8*(DK384^2)*$AM384*$C384)</f>
        <v/>
      </c>
      <c r="DS384" s="32" t="str">
        <f>IF($B384="","",$AK384*$C384*$E384*Air!$D$14*Air!$I$10)</f>
        <v/>
      </c>
      <c r="DT384" s="32" t="str">
        <f t="shared" si="572"/>
        <v/>
      </c>
      <c r="DU384" s="32" t="str">
        <f t="shared" si="527"/>
        <v/>
      </c>
      <c r="DV384" s="32" t="str">
        <f t="shared" si="573"/>
        <v/>
      </c>
      <c r="DW384" s="254" t="str">
        <f t="shared" si="528"/>
        <v/>
      </c>
      <c r="DX384" s="243"/>
      <c r="DY384" s="243"/>
      <c r="DZ384" s="32" t="str">
        <f t="shared" si="529"/>
        <v/>
      </c>
      <c r="EA384" s="243" t="str">
        <f t="shared" si="530"/>
        <v/>
      </c>
      <c r="EB384" s="243" t="str">
        <f>IF($B384="","",IF(DW384="out",-(EA384*$I384*(2*ABS(DZ384)/Air!$D$14)^0.5),(EA384*$I384*(2*ABS(DZ384)/Air!$C$14)^0.5)))</f>
        <v/>
      </c>
      <c r="EC384" s="32" t="str">
        <f t="shared" si="531"/>
        <v/>
      </c>
      <c r="ED384" s="217" t="str">
        <f t="shared" si="574"/>
        <v/>
      </c>
      <c r="EE384" s="31" t="str">
        <f t="shared" si="532"/>
        <v/>
      </c>
      <c r="EF384" s="251" t="str">
        <f>IF($B384="","",$AO384*ABS(EE384)/Air!$M$8)</f>
        <v/>
      </c>
      <c r="EG384" s="31" t="str">
        <f t="shared" si="533"/>
        <v/>
      </c>
      <c r="EH384" s="251" t="str">
        <f>IF($B384="","",$AO384*ABS($AF384-EE384)/Air!$M$8)</f>
        <v/>
      </c>
      <c r="EI384" s="31" t="str">
        <f t="shared" si="534"/>
        <v/>
      </c>
      <c r="EJ384" s="31" t="str">
        <f t="shared" si="535"/>
        <v/>
      </c>
      <c r="EK384" s="32" t="str">
        <f>IF($B384="","",(($AF384-EE384)/ABS($AF384-EE384))*Air!$D$14*EJ384/2*(($AF384-EE384)^2)*$AI384*$C384)</f>
        <v/>
      </c>
      <c r="EL384" s="32" t="str">
        <f>IF($B384="","",(-EE384/ABS(EE384))*Air!$D$14*EG384/8*(EE384^2)*$AM384*$C384)</f>
        <v/>
      </c>
      <c r="EM384" s="32" t="str">
        <f>IF($B384="","",$AK384*$C384*$E384*Air!$D$14*Air!$I$10)</f>
        <v/>
      </c>
      <c r="EN384" s="32" t="str">
        <f t="shared" si="575"/>
        <v/>
      </c>
      <c r="EO384" s="32" t="str">
        <f t="shared" si="536"/>
        <v/>
      </c>
      <c r="EP384" s="32" t="str">
        <f t="shared" si="576"/>
        <v/>
      </c>
      <c r="EQ384" s="254" t="str">
        <f t="shared" si="537"/>
        <v/>
      </c>
      <c r="ER384" s="243"/>
      <c r="ES384" s="243"/>
      <c r="ET384" s="32" t="str">
        <f t="shared" si="538"/>
        <v/>
      </c>
      <c r="EU384" s="243" t="str">
        <f t="shared" si="539"/>
        <v/>
      </c>
      <c r="EV384" s="243" t="str">
        <f>IF($B384="","",IF(EQ384="out",-(EU384*$I384*(2*ABS(ET384)/Air!$D$14)^0.5),(EU384*$I384*(2*ABS(ET384)/Air!$C$14)^0.5)))</f>
        <v/>
      </c>
      <c r="EW384" s="32" t="str">
        <f t="shared" si="540"/>
        <v/>
      </c>
      <c r="EX384" s="259" t="str">
        <f t="shared" si="577"/>
        <v/>
      </c>
    </row>
    <row r="385" spans="1:154" customFormat="1" x14ac:dyDescent="0.2">
      <c r="A385" s="61"/>
      <c r="B385" s="247"/>
      <c r="C385" s="247"/>
      <c r="D385" s="247"/>
      <c r="E385" s="247"/>
      <c r="F385" s="247"/>
      <c r="G385" s="239"/>
      <c r="H385" s="239"/>
      <c r="I385" s="239"/>
      <c r="J385" s="239"/>
      <c r="K385" s="239"/>
      <c r="L385" s="62"/>
      <c r="M385" s="247"/>
      <c r="N385" s="247"/>
      <c r="O385" s="63"/>
      <c r="P385" s="92" t="str">
        <f t="shared" si="541"/>
        <v/>
      </c>
      <c r="Q385" s="93" t="str">
        <f t="shared" si="494"/>
        <v/>
      </c>
      <c r="R385" s="99" t="str">
        <f t="shared" si="542"/>
        <v/>
      </c>
      <c r="S385" s="100" t="str">
        <f t="shared" si="543"/>
        <v/>
      </c>
      <c r="T385" s="95" t="str">
        <f t="shared" si="544"/>
        <v/>
      </c>
      <c r="U385" s="231"/>
      <c r="V385" s="124" t="str">
        <f t="shared" si="545"/>
        <v/>
      </c>
      <c r="W385" s="125" t="str">
        <f t="shared" si="489"/>
        <v/>
      </c>
      <c r="X385" s="126" t="str">
        <f t="shared" si="546"/>
        <v/>
      </c>
      <c r="Y385" s="126" t="str">
        <f>IF($B385="","",VLOOKUP(X385,Depth!$A$4:$B$1004,2,1))</f>
        <v/>
      </c>
      <c r="Z385" s="127" t="str">
        <f t="shared" si="490"/>
        <v/>
      </c>
      <c r="AA385" s="128" t="str">
        <f t="shared" si="491"/>
        <v/>
      </c>
      <c r="AB385" s="129" t="str">
        <f t="shared" si="547"/>
        <v/>
      </c>
      <c r="AC385" s="129" t="str">
        <f t="shared" si="492"/>
        <v/>
      </c>
      <c r="AD385" s="31" t="str">
        <f t="shared" si="548"/>
        <v/>
      </c>
      <c r="AE385" s="128" t="str">
        <f t="shared" si="549"/>
        <v/>
      </c>
      <c r="AF385" s="130" t="str">
        <f t="shared" si="550"/>
        <v/>
      </c>
      <c r="AG385" s="122" t="str">
        <f t="shared" si="551"/>
        <v/>
      </c>
      <c r="AH385" s="131" t="str">
        <f t="shared" si="493"/>
        <v/>
      </c>
      <c r="AI385" s="132" t="str">
        <f t="shared" si="552"/>
        <v/>
      </c>
      <c r="AJ385" s="128"/>
      <c r="AK385" s="159" t="str">
        <f t="shared" si="553"/>
        <v/>
      </c>
      <c r="AL385" s="128" t="str">
        <f t="shared" si="554"/>
        <v/>
      </c>
      <c r="AM385" s="128" t="str">
        <f t="shared" si="555"/>
        <v/>
      </c>
      <c r="AN385" s="128" t="str">
        <f t="shared" si="556"/>
        <v/>
      </c>
      <c r="AO385" s="128" t="str">
        <f t="shared" si="495"/>
        <v/>
      </c>
      <c r="AP385" s="160" t="str">
        <f t="shared" si="557"/>
        <v/>
      </c>
      <c r="AQ385" s="31"/>
      <c r="AR385" s="174" t="str">
        <f>IF($B385="","",Air!$C$17*((J385-K385)/10)^Air!$C$28)</f>
        <v/>
      </c>
      <c r="AS385" s="36" t="str">
        <f>IF($B385="","",IF(E$8=B385,E$7,Air!$C$14/2*AR385^2))</f>
        <v/>
      </c>
      <c r="AT385" s="32" t="str">
        <f t="shared" si="558"/>
        <v/>
      </c>
      <c r="AU385" s="32" t="str">
        <f t="shared" si="559"/>
        <v/>
      </c>
      <c r="AV385" s="32" t="str">
        <f>IF($B385="","",Air!$I$11-AU385*Air!$C$14*Air!$I$10-AS385)</f>
        <v/>
      </c>
      <c r="AW385" s="175" t="str">
        <f t="shared" si="560"/>
        <v/>
      </c>
      <c r="AX385" s="175" t="str">
        <f>IF($B385="","",AW385*Air!$C$14*Air!$I$10)</f>
        <v/>
      </c>
      <c r="AY385" s="176" t="str">
        <f>IF($B385="","",AW385*Air!$D$14*Air!$I$10)</f>
        <v/>
      </c>
      <c r="AZ385" s="62"/>
      <c r="BA385" s="250" t="str">
        <f t="shared" si="496"/>
        <v/>
      </c>
      <c r="BB385" s="128" t="str">
        <f t="shared" si="561"/>
        <v/>
      </c>
      <c r="BC385" s="31" t="str">
        <f t="shared" si="562"/>
        <v/>
      </c>
      <c r="BD385" s="251" t="str">
        <f>IF($B385="","",$AO385*ABS(BC385)/Air!$M$8)</f>
        <v/>
      </c>
      <c r="BE385" s="31" t="str">
        <f t="shared" si="497"/>
        <v/>
      </c>
      <c r="BF385" s="251" t="str">
        <f>IF($B385="","",$AO385*ABS($AF385-BC385)/Air!$M$8)</f>
        <v/>
      </c>
      <c r="BG385" s="31" t="str">
        <f t="shared" si="498"/>
        <v/>
      </c>
      <c r="BH385" s="252" t="str">
        <f t="shared" si="499"/>
        <v/>
      </c>
      <c r="BI385" s="32" t="str">
        <f>IF($B385="","",(($AF385-BC385)/ABS($AF385-BC385))*Air!$D$14*BH385/2*(($AF385-BC385)^2)*$AI385*$C385)</f>
        <v/>
      </c>
      <c r="BJ385" s="32" t="str">
        <f>IF($B385="","",(-BC385/ABS(BC385))*Air!$D$14*BE385/8*(BC385^2)*$AM385*$C385)</f>
        <v/>
      </c>
      <c r="BK385" s="32" t="str">
        <f>IF($B385="","",$AK385*$C385*$E385*Air!$D$14*Air!$I$10)</f>
        <v/>
      </c>
      <c r="BL385" s="32" t="str">
        <f t="shared" si="563"/>
        <v/>
      </c>
      <c r="BM385" s="32" t="str">
        <f t="shared" si="500"/>
        <v/>
      </c>
      <c r="BN385" s="32" t="str">
        <f t="shared" si="564"/>
        <v/>
      </c>
      <c r="BO385" s="254" t="str">
        <f t="shared" si="501"/>
        <v/>
      </c>
      <c r="BP385" s="243"/>
      <c r="BQ385" s="243"/>
      <c r="BR385" s="32" t="str">
        <f t="shared" si="502"/>
        <v/>
      </c>
      <c r="BS385" s="243" t="str">
        <f t="shared" si="503"/>
        <v/>
      </c>
      <c r="BT385" s="243" t="str">
        <f>IF($B385="","",IF(BO385="out",-(BS385*$I385*(2*ABS(BR385)/Air!$D$14)^0.5),(BS385*$I385*(2*ABS(BR385)/Air!$C$14)^0.5)))</f>
        <v/>
      </c>
      <c r="BU385" s="32" t="str">
        <f t="shared" si="504"/>
        <v/>
      </c>
      <c r="BV385" s="217" t="str">
        <f t="shared" si="565"/>
        <v/>
      </c>
      <c r="BW385" s="31" t="str">
        <f t="shared" si="505"/>
        <v/>
      </c>
      <c r="BX385" s="251" t="str">
        <f>IF($B385="","",$AO385*ABS(BW385)/Air!$M$8)</f>
        <v/>
      </c>
      <c r="BY385" s="31" t="str">
        <f t="shared" si="506"/>
        <v/>
      </c>
      <c r="BZ385" s="251" t="str">
        <f>IF($B385="","",$AO385*ABS($AF385-BW385)/Air!$M$8)</f>
        <v/>
      </c>
      <c r="CA385" s="31" t="str">
        <f t="shared" si="507"/>
        <v/>
      </c>
      <c r="CB385" s="31" t="str">
        <f t="shared" si="508"/>
        <v/>
      </c>
      <c r="CC385" s="32" t="str">
        <f>IF($B385="","",(($AF385-BW385)/ABS($AF385-BW385))*Air!$D$14*CB385/2*(($AF385-BW385)^2)*$AI385*$C385)</f>
        <v/>
      </c>
      <c r="CD385" s="32" t="str">
        <f>IF($B385="","",(-BW385/ABS(BW385))*Air!$D$14*BY385/8*(BW385^2)*$AM385*$C385)</f>
        <v/>
      </c>
      <c r="CE385" s="32" t="str">
        <f>IF($B385="","",$AK385*$C385*$E385*Air!$D$14*Air!$I$10)</f>
        <v/>
      </c>
      <c r="CF385" s="32" t="str">
        <f t="shared" si="566"/>
        <v/>
      </c>
      <c r="CG385" s="32" t="str">
        <f t="shared" si="509"/>
        <v/>
      </c>
      <c r="CH385" s="32" t="str">
        <f t="shared" si="567"/>
        <v/>
      </c>
      <c r="CI385" s="254" t="str">
        <f t="shared" si="510"/>
        <v/>
      </c>
      <c r="CJ385" s="243"/>
      <c r="CK385" s="243"/>
      <c r="CL385" s="32" t="str">
        <f t="shared" si="511"/>
        <v/>
      </c>
      <c r="CM385" s="243" t="str">
        <f t="shared" si="512"/>
        <v/>
      </c>
      <c r="CN385" s="243" t="str">
        <f>IF($B385="","",IF(CI385="out",-(CM385*$I385*(2*ABS(CL385)/Air!$D$14)^0.5),(CM385*$I385*(2*ABS(CL385)/Air!$C$14)^0.5)))</f>
        <v/>
      </c>
      <c r="CO385" s="32" t="str">
        <f t="shared" si="513"/>
        <v/>
      </c>
      <c r="CP385" s="217" t="str">
        <f t="shared" si="568"/>
        <v/>
      </c>
      <c r="CQ385" s="31" t="str">
        <f t="shared" si="514"/>
        <v/>
      </c>
      <c r="CR385" s="251" t="str">
        <f>IF($B385="","",$AO385*ABS(CQ385)/Air!$M$8)</f>
        <v/>
      </c>
      <c r="CS385" s="31" t="str">
        <f t="shared" si="515"/>
        <v/>
      </c>
      <c r="CT385" s="251" t="str">
        <f>IF($B385="","",$AO385*ABS($AF385-CQ385)/Air!$M$8)</f>
        <v/>
      </c>
      <c r="CU385" s="31" t="str">
        <f t="shared" si="516"/>
        <v/>
      </c>
      <c r="CV385" s="31" t="str">
        <f t="shared" si="517"/>
        <v/>
      </c>
      <c r="CW385" s="32" t="str">
        <f>IF($B385="","",(($AF385-CQ385)/ABS($AF385-CQ385))*Air!$D$14*CV385/2*(($AF385-CQ385)^2)*$AI385*$C385)</f>
        <v/>
      </c>
      <c r="CX385" s="32" t="str">
        <f>IF($B385="","",(-CQ385/ABS(CQ385))*Air!$D$14*CS385/8*(CQ385^2)*$AM385*$C385)</f>
        <v/>
      </c>
      <c r="CY385" s="32" t="str">
        <f>IF($B385="","",$AK385*$C385*$E385*Air!$D$14*Air!$I$10)</f>
        <v/>
      </c>
      <c r="CZ385" s="32" t="str">
        <f t="shared" si="569"/>
        <v/>
      </c>
      <c r="DA385" s="32" t="str">
        <f t="shared" si="518"/>
        <v/>
      </c>
      <c r="DB385" s="32" t="str">
        <f t="shared" si="570"/>
        <v/>
      </c>
      <c r="DC385" s="254" t="str">
        <f t="shared" si="519"/>
        <v/>
      </c>
      <c r="DD385" s="243"/>
      <c r="DE385" s="243"/>
      <c r="DF385" s="32" t="str">
        <f t="shared" si="520"/>
        <v/>
      </c>
      <c r="DG385" s="243" t="str">
        <f t="shared" si="521"/>
        <v/>
      </c>
      <c r="DH385" s="243" t="str">
        <f>IF($B385="","",IF(DC385="out",-(DG385*$I385*(2*ABS(DF385)/Air!$D$14)^0.5),(DG385*$I385*(2*ABS(DF385)/Air!$C$14)^0.5)))</f>
        <v/>
      </c>
      <c r="DI385" s="32" t="str">
        <f t="shared" si="522"/>
        <v/>
      </c>
      <c r="DJ385" s="217" t="str">
        <f t="shared" si="571"/>
        <v/>
      </c>
      <c r="DK385" s="31" t="str">
        <f t="shared" si="523"/>
        <v/>
      </c>
      <c r="DL385" s="251" t="str">
        <f>IF($B385="","",$AO385*ABS(DK385)/Air!$M$8)</f>
        <v/>
      </c>
      <c r="DM385" s="31" t="str">
        <f t="shared" si="524"/>
        <v/>
      </c>
      <c r="DN385" s="251" t="str">
        <f>IF($B385="","",$AO385*ABS($AF385-DK385)/Air!$M$8)</f>
        <v/>
      </c>
      <c r="DO385" s="31" t="str">
        <f t="shared" si="525"/>
        <v/>
      </c>
      <c r="DP385" s="31" t="str">
        <f t="shared" si="526"/>
        <v/>
      </c>
      <c r="DQ385" s="32" t="str">
        <f>IF($B385="","",(($AF385-DK385)/ABS($AF385-DK385))*Air!$D$14*DP385/2*(($AF385-DK385)^2)*$AI385*$C385)</f>
        <v/>
      </c>
      <c r="DR385" s="32" t="str">
        <f>IF($B385="","",(-DK385/ABS(DK385))*Air!$D$14*DM385/8*(DK385^2)*$AM385*$C385)</f>
        <v/>
      </c>
      <c r="DS385" s="32" t="str">
        <f>IF($B385="","",$AK385*$C385*$E385*Air!$D$14*Air!$I$10)</f>
        <v/>
      </c>
      <c r="DT385" s="32" t="str">
        <f t="shared" si="572"/>
        <v/>
      </c>
      <c r="DU385" s="32" t="str">
        <f t="shared" si="527"/>
        <v/>
      </c>
      <c r="DV385" s="32" t="str">
        <f t="shared" si="573"/>
        <v/>
      </c>
      <c r="DW385" s="254" t="str">
        <f t="shared" si="528"/>
        <v/>
      </c>
      <c r="DX385" s="243"/>
      <c r="DY385" s="243"/>
      <c r="DZ385" s="32" t="str">
        <f t="shared" si="529"/>
        <v/>
      </c>
      <c r="EA385" s="243" t="str">
        <f t="shared" si="530"/>
        <v/>
      </c>
      <c r="EB385" s="243" t="str">
        <f>IF($B385="","",IF(DW385="out",-(EA385*$I385*(2*ABS(DZ385)/Air!$D$14)^0.5),(EA385*$I385*(2*ABS(DZ385)/Air!$C$14)^0.5)))</f>
        <v/>
      </c>
      <c r="EC385" s="32" t="str">
        <f t="shared" si="531"/>
        <v/>
      </c>
      <c r="ED385" s="217" t="str">
        <f t="shared" si="574"/>
        <v/>
      </c>
      <c r="EE385" s="31" t="str">
        <f t="shared" si="532"/>
        <v/>
      </c>
      <c r="EF385" s="251" t="str">
        <f>IF($B385="","",$AO385*ABS(EE385)/Air!$M$8)</f>
        <v/>
      </c>
      <c r="EG385" s="31" t="str">
        <f t="shared" si="533"/>
        <v/>
      </c>
      <c r="EH385" s="251" t="str">
        <f>IF($B385="","",$AO385*ABS($AF385-EE385)/Air!$M$8)</f>
        <v/>
      </c>
      <c r="EI385" s="31" t="str">
        <f t="shared" si="534"/>
        <v/>
      </c>
      <c r="EJ385" s="31" t="str">
        <f t="shared" si="535"/>
        <v/>
      </c>
      <c r="EK385" s="32" t="str">
        <f>IF($B385="","",(($AF385-EE385)/ABS($AF385-EE385))*Air!$D$14*EJ385/2*(($AF385-EE385)^2)*$AI385*$C385)</f>
        <v/>
      </c>
      <c r="EL385" s="32" t="str">
        <f>IF($B385="","",(-EE385/ABS(EE385))*Air!$D$14*EG385/8*(EE385^2)*$AM385*$C385)</f>
        <v/>
      </c>
      <c r="EM385" s="32" t="str">
        <f>IF($B385="","",$AK385*$C385*$E385*Air!$D$14*Air!$I$10)</f>
        <v/>
      </c>
      <c r="EN385" s="32" t="str">
        <f t="shared" si="575"/>
        <v/>
      </c>
      <c r="EO385" s="32" t="str">
        <f t="shared" si="536"/>
        <v/>
      </c>
      <c r="EP385" s="32" t="str">
        <f t="shared" si="576"/>
        <v/>
      </c>
      <c r="EQ385" s="254" t="str">
        <f t="shared" si="537"/>
        <v/>
      </c>
      <c r="ER385" s="243"/>
      <c r="ES385" s="243"/>
      <c r="ET385" s="32" t="str">
        <f t="shared" si="538"/>
        <v/>
      </c>
      <c r="EU385" s="243" t="str">
        <f t="shared" si="539"/>
        <v/>
      </c>
      <c r="EV385" s="243" t="str">
        <f>IF($B385="","",IF(EQ385="out",-(EU385*$I385*(2*ABS(ET385)/Air!$D$14)^0.5),(EU385*$I385*(2*ABS(ET385)/Air!$C$14)^0.5)))</f>
        <v/>
      </c>
      <c r="EW385" s="32" t="str">
        <f t="shared" si="540"/>
        <v/>
      </c>
      <c r="EX385" s="259" t="str">
        <f t="shared" si="577"/>
        <v/>
      </c>
    </row>
    <row r="386" spans="1:154" customFormat="1" x14ac:dyDescent="0.2">
      <c r="A386" s="61"/>
      <c r="B386" s="247"/>
      <c r="C386" s="247"/>
      <c r="D386" s="247"/>
      <c r="E386" s="247"/>
      <c r="F386" s="247"/>
      <c r="G386" s="239"/>
      <c r="H386" s="239"/>
      <c r="I386" s="239"/>
      <c r="J386" s="239"/>
      <c r="K386" s="239"/>
      <c r="L386" s="62"/>
      <c r="M386" s="247"/>
      <c r="N386" s="247"/>
      <c r="O386" s="63"/>
      <c r="P386" s="92" t="str">
        <f t="shared" si="541"/>
        <v/>
      </c>
      <c r="Q386" s="93" t="str">
        <f t="shared" si="494"/>
        <v/>
      </c>
      <c r="R386" s="99" t="str">
        <f t="shared" si="542"/>
        <v/>
      </c>
      <c r="S386" s="100" t="str">
        <f t="shared" si="543"/>
        <v/>
      </c>
      <c r="T386" s="95" t="str">
        <f t="shared" si="544"/>
        <v/>
      </c>
      <c r="U386" s="231"/>
      <c r="V386" s="124" t="str">
        <f t="shared" si="545"/>
        <v/>
      </c>
      <c r="W386" s="125" t="str">
        <f t="shared" si="489"/>
        <v/>
      </c>
      <c r="X386" s="126" t="str">
        <f t="shared" si="546"/>
        <v/>
      </c>
      <c r="Y386" s="126" t="str">
        <f>IF($B386="","",VLOOKUP(X386,Depth!$A$4:$B$1004,2,1))</f>
        <v/>
      </c>
      <c r="Z386" s="127" t="str">
        <f t="shared" si="490"/>
        <v/>
      </c>
      <c r="AA386" s="128" t="str">
        <f t="shared" si="491"/>
        <v/>
      </c>
      <c r="AB386" s="129" t="str">
        <f t="shared" si="547"/>
        <v/>
      </c>
      <c r="AC386" s="129" t="str">
        <f t="shared" si="492"/>
        <v/>
      </c>
      <c r="AD386" s="31" t="str">
        <f t="shared" si="548"/>
        <v/>
      </c>
      <c r="AE386" s="128" t="str">
        <f t="shared" si="549"/>
        <v/>
      </c>
      <c r="AF386" s="130" t="str">
        <f t="shared" si="550"/>
        <v/>
      </c>
      <c r="AG386" s="122" t="str">
        <f t="shared" si="551"/>
        <v/>
      </c>
      <c r="AH386" s="131" t="str">
        <f t="shared" si="493"/>
        <v/>
      </c>
      <c r="AI386" s="132" t="str">
        <f t="shared" si="552"/>
        <v/>
      </c>
      <c r="AJ386" s="128"/>
      <c r="AK386" s="159" t="str">
        <f t="shared" si="553"/>
        <v/>
      </c>
      <c r="AL386" s="128" t="str">
        <f t="shared" si="554"/>
        <v/>
      </c>
      <c r="AM386" s="128" t="str">
        <f t="shared" si="555"/>
        <v/>
      </c>
      <c r="AN386" s="128" t="str">
        <f t="shared" si="556"/>
        <v/>
      </c>
      <c r="AO386" s="128" t="str">
        <f t="shared" si="495"/>
        <v/>
      </c>
      <c r="AP386" s="160" t="str">
        <f t="shared" si="557"/>
        <v/>
      </c>
      <c r="AQ386" s="31"/>
      <c r="AR386" s="174" t="str">
        <f>IF($B386="","",Air!$C$17*((J386-K386)/10)^Air!$C$28)</f>
        <v/>
      </c>
      <c r="AS386" s="36" t="str">
        <f>IF($B386="","",IF(E$8=B386,E$7,Air!$C$14/2*AR386^2))</f>
        <v/>
      </c>
      <c r="AT386" s="32" t="str">
        <f t="shared" si="558"/>
        <v/>
      </c>
      <c r="AU386" s="32" t="str">
        <f t="shared" si="559"/>
        <v/>
      </c>
      <c r="AV386" s="32" t="str">
        <f>IF($B386="","",Air!$I$11-AU386*Air!$C$14*Air!$I$10-AS386)</f>
        <v/>
      </c>
      <c r="AW386" s="175" t="str">
        <f t="shared" si="560"/>
        <v/>
      </c>
      <c r="AX386" s="175" t="str">
        <f>IF($B386="","",AW386*Air!$C$14*Air!$I$10)</f>
        <v/>
      </c>
      <c r="AY386" s="176" t="str">
        <f>IF($B386="","",AW386*Air!$D$14*Air!$I$10)</f>
        <v/>
      </c>
      <c r="AZ386" s="62"/>
      <c r="BA386" s="250" t="str">
        <f t="shared" si="496"/>
        <v/>
      </c>
      <c r="BB386" s="128" t="str">
        <f t="shared" si="561"/>
        <v/>
      </c>
      <c r="BC386" s="31" t="str">
        <f t="shared" si="562"/>
        <v/>
      </c>
      <c r="BD386" s="251" t="str">
        <f>IF($B386="","",$AO386*ABS(BC386)/Air!$M$8)</f>
        <v/>
      </c>
      <c r="BE386" s="31" t="str">
        <f t="shared" si="497"/>
        <v/>
      </c>
      <c r="BF386" s="251" t="str">
        <f>IF($B386="","",$AO386*ABS($AF386-BC386)/Air!$M$8)</f>
        <v/>
      </c>
      <c r="BG386" s="31" t="str">
        <f t="shared" si="498"/>
        <v/>
      </c>
      <c r="BH386" s="252" t="str">
        <f t="shared" si="499"/>
        <v/>
      </c>
      <c r="BI386" s="32" t="str">
        <f>IF($B386="","",(($AF386-BC386)/ABS($AF386-BC386))*Air!$D$14*BH386/2*(($AF386-BC386)^2)*$AI386*$C386)</f>
        <v/>
      </c>
      <c r="BJ386" s="32" t="str">
        <f>IF($B386="","",(-BC386/ABS(BC386))*Air!$D$14*BE386/8*(BC386^2)*$AM386*$C386)</f>
        <v/>
      </c>
      <c r="BK386" s="32" t="str">
        <f>IF($B386="","",$AK386*$C386*$E386*Air!$D$14*Air!$I$10)</f>
        <v/>
      </c>
      <c r="BL386" s="32" t="str">
        <f t="shared" si="563"/>
        <v/>
      </c>
      <c r="BM386" s="32" t="str">
        <f t="shared" si="500"/>
        <v/>
      </c>
      <c r="BN386" s="32" t="str">
        <f t="shared" si="564"/>
        <v/>
      </c>
      <c r="BO386" s="254" t="str">
        <f t="shared" si="501"/>
        <v/>
      </c>
      <c r="BP386" s="243"/>
      <c r="BQ386" s="243"/>
      <c r="BR386" s="32" t="str">
        <f t="shared" si="502"/>
        <v/>
      </c>
      <c r="BS386" s="243" t="str">
        <f t="shared" si="503"/>
        <v/>
      </c>
      <c r="BT386" s="243" t="str">
        <f>IF($B386="","",IF(BO386="out",-(BS386*$I386*(2*ABS(BR386)/Air!$D$14)^0.5),(BS386*$I386*(2*ABS(BR386)/Air!$C$14)^0.5)))</f>
        <v/>
      </c>
      <c r="BU386" s="32" t="str">
        <f t="shared" si="504"/>
        <v/>
      </c>
      <c r="BV386" s="217" t="str">
        <f t="shared" si="565"/>
        <v/>
      </c>
      <c r="BW386" s="31" t="str">
        <f t="shared" si="505"/>
        <v/>
      </c>
      <c r="BX386" s="251" t="str">
        <f>IF($B386="","",$AO386*ABS(BW386)/Air!$M$8)</f>
        <v/>
      </c>
      <c r="BY386" s="31" t="str">
        <f t="shared" si="506"/>
        <v/>
      </c>
      <c r="BZ386" s="251" t="str">
        <f>IF($B386="","",$AO386*ABS($AF386-BW386)/Air!$M$8)</f>
        <v/>
      </c>
      <c r="CA386" s="31" t="str">
        <f t="shared" si="507"/>
        <v/>
      </c>
      <c r="CB386" s="31" t="str">
        <f t="shared" si="508"/>
        <v/>
      </c>
      <c r="CC386" s="32" t="str">
        <f>IF($B386="","",(($AF386-BW386)/ABS($AF386-BW386))*Air!$D$14*CB386/2*(($AF386-BW386)^2)*$AI386*$C386)</f>
        <v/>
      </c>
      <c r="CD386" s="32" t="str">
        <f>IF($B386="","",(-BW386/ABS(BW386))*Air!$D$14*BY386/8*(BW386^2)*$AM386*$C386)</f>
        <v/>
      </c>
      <c r="CE386" s="32" t="str">
        <f>IF($B386="","",$AK386*$C386*$E386*Air!$D$14*Air!$I$10)</f>
        <v/>
      </c>
      <c r="CF386" s="32" t="str">
        <f t="shared" si="566"/>
        <v/>
      </c>
      <c r="CG386" s="32" t="str">
        <f t="shared" si="509"/>
        <v/>
      </c>
      <c r="CH386" s="32" t="str">
        <f t="shared" si="567"/>
        <v/>
      </c>
      <c r="CI386" s="254" t="str">
        <f t="shared" si="510"/>
        <v/>
      </c>
      <c r="CJ386" s="243"/>
      <c r="CK386" s="243"/>
      <c r="CL386" s="32" t="str">
        <f t="shared" si="511"/>
        <v/>
      </c>
      <c r="CM386" s="243" t="str">
        <f t="shared" si="512"/>
        <v/>
      </c>
      <c r="CN386" s="243" t="str">
        <f>IF($B386="","",IF(CI386="out",-(CM386*$I386*(2*ABS(CL386)/Air!$D$14)^0.5),(CM386*$I386*(2*ABS(CL386)/Air!$C$14)^0.5)))</f>
        <v/>
      </c>
      <c r="CO386" s="32" t="str">
        <f t="shared" si="513"/>
        <v/>
      </c>
      <c r="CP386" s="217" t="str">
        <f t="shared" si="568"/>
        <v/>
      </c>
      <c r="CQ386" s="31" t="str">
        <f t="shared" si="514"/>
        <v/>
      </c>
      <c r="CR386" s="251" t="str">
        <f>IF($B386="","",$AO386*ABS(CQ386)/Air!$M$8)</f>
        <v/>
      </c>
      <c r="CS386" s="31" t="str">
        <f t="shared" si="515"/>
        <v/>
      </c>
      <c r="CT386" s="251" t="str">
        <f>IF($B386="","",$AO386*ABS($AF386-CQ386)/Air!$M$8)</f>
        <v/>
      </c>
      <c r="CU386" s="31" t="str">
        <f t="shared" si="516"/>
        <v/>
      </c>
      <c r="CV386" s="31" t="str">
        <f t="shared" si="517"/>
        <v/>
      </c>
      <c r="CW386" s="32" t="str">
        <f>IF($B386="","",(($AF386-CQ386)/ABS($AF386-CQ386))*Air!$D$14*CV386/2*(($AF386-CQ386)^2)*$AI386*$C386)</f>
        <v/>
      </c>
      <c r="CX386" s="32" t="str">
        <f>IF($B386="","",(-CQ386/ABS(CQ386))*Air!$D$14*CS386/8*(CQ386^2)*$AM386*$C386)</f>
        <v/>
      </c>
      <c r="CY386" s="32" t="str">
        <f>IF($B386="","",$AK386*$C386*$E386*Air!$D$14*Air!$I$10)</f>
        <v/>
      </c>
      <c r="CZ386" s="32" t="str">
        <f t="shared" si="569"/>
        <v/>
      </c>
      <c r="DA386" s="32" t="str">
        <f t="shared" si="518"/>
        <v/>
      </c>
      <c r="DB386" s="32" t="str">
        <f t="shared" si="570"/>
        <v/>
      </c>
      <c r="DC386" s="254" t="str">
        <f t="shared" si="519"/>
        <v/>
      </c>
      <c r="DD386" s="243"/>
      <c r="DE386" s="243"/>
      <c r="DF386" s="32" t="str">
        <f t="shared" si="520"/>
        <v/>
      </c>
      <c r="DG386" s="243" t="str">
        <f t="shared" si="521"/>
        <v/>
      </c>
      <c r="DH386" s="243" t="str">
        <f>IF($B386="","",IF(DC386="out",-(DG386*$I386*(2*ABS(DF386)/Air!$D$14)^0.5),(DG386*$I386*(2*ABS(DF386)/Air!$C$14)^0.5)))</f>
        <v/>
      </c>
      <c r="DI386" s="32" t="str">
        <f t="shared" si="522"/>
        <v/>
      </c>
      <c r="DJ386" s="217" t="str">
        <f t="shared" si="571"/>
        <v/>
      </c>
      <c r="DK386" s="31" t="str">
        <f t="shared" si="523"/>
        <v/>
      </c>
      <c r="DL386" s="251" t="str">
        <f>IF($B386="","",$AO386*ABS(DK386)/Air!$M$8)</f>
        <v/>
      </c>
      <c r="DM386" s="31" t="str">
        <f t="shared" si="524"/>
        <v/>
      </c>
      <c r="DN386" s="251" t="str">
        <f>IF($B386="","",$AO386*ABS($AF386-DK386)/Air!$M$8)</f>
        <v/>
      </c>
      <c r="DO386" s="31" t="str">
        <f t="shared" si="525"/>
        <v/>
      </c>
      <c r="DP386" s="31" t="str">
        <f t="shared" si="526"/>
        <v/>
      </c>
      <c r="DQ386" s="32" t="str">
        <f>IF($B386="","",(($AF386-DK386)/ABS($AF386-DK386))*Air!$D$14*DP386/2*(($AF386-DK386)^2)*$AI386*$C386)</f>
        <v/>
      </c>
      <c r="DR386" s="32" t="str">
        <f>IF($B386="","",(-DK386/ABS(DK386))*Air!$D$14*DM386/8*(DK386^2)*$AM386*$C386)</f>
        <v/>
      </c>
      <c r="DS386" s="32" t="str">
        <f>IF($B386="","",$AK386*$C386*$E386*Air!$D$14*Air!$I$10)</f>
        <v/>
      </c>
      <c r="DT386" s="32" t="str">
        <f t="shared" si="572"/>
        <v/>
      </c>
      <c r="DU386" s="32" t="str">
        <f t="shared" si="527"/>
        <v/>
      </c>
      <c r="DV386" s="32" t="str">
        <f t="shared" si="573"/>
        <v/>
      </c>
      <c r="DW386" s="254" t="str">
        <f t="shared" si="528"/>
        <v/>
      </c>
      <c r="DX386" s="243"/>
      <c r="DY386" s="243"/>
      <c r="DZ386" s="32" t="str">
        <f t="shared" si="529"/>
        <v/>
      </c>
      <c r="EA386" s="243" t="str">
        <f t="shared" si="530"/>
        <v/>
      </c>
      <c r="EB386" s="243" t="str">
        <f>IF($B386="","",IF(DW386="out",-(EA386*$I386*(2*ABS(DZ386)/Air!$D$14)^0.5),(EA386*$I386*(2*ABS(DZ386)/Air!$C$14)^0.5)))</f>
        <v/>
      </c>
      <c r="EC386" s="32" t="str">
        <f t="shared" si="531"/>
        <v/>
      </c>
      <c r="ED386" s="217" t="str">
        <f t="shared" si="574"/>
        <v/>
      </c>
      <c r="EE386" s="31" t="str">
        <f t="shared" si="532"/>
        <v/>
      </c>
      <c r="EF386" s="251" t="str">
        <f>IF($B386="","",$AO386*ABS(EE386)/Air!$M$8)</f>
        <v/>
      </c>
      <c r="EG386" s="31" t="str">
        <f t="shared" si="533"/>
        <v/>
      </c>
      <c r="EH386" s="251" t="str">
        <f>IF($B386="","",$AO386*ABS($AF386-EE386)/Air!$M$8)</f>
        <v/>
      </c>
      <c r="EI386" s="31" t="str">
        <f t="shared" si="534"/>
        <v/>
      </c>
      <c r="EJ386" s="31" t="str">
        <f t="shared" si="535"/>
        <v/>
      </c>
      <c r="EK386" s="32" t="str">
        <f>IF($B386="","",(($AF386-EE386)/ABS($AF386-EE386))*Air!$D$14*EJ386/2*(($AF386-EE386)^2)*$AI386*$C386)</f>
        <v/>
      </c>
      <c r="EL386" s="32" t="str">
        <f>IF($B386="","",(-EE386/ABS(EE386))*Air!$D$14*EG386/8*(EE386^2)*$AM386*$C386)</f>
        <v/>
      </c>
      <c r="EM386" s="32" t="str">
        <f>IF($B386="","",$AK386*$C386*$E386*Air!$D$14*Air!$I$10)</f>
        <v/>
      </c>
      <c r="EN386" s="32" t="str">
        <f t="shared" si="575"/>
        <v/>
      </c>
      <c r="EO386" s="32" t="str">
        <f t="shared" si="536"/>
        <v/>
      </c>
      <c r="EP386" s="32" t="str">
        <f t="shared" si="576"/>
        <v/>
      </c>
      <c r="EQ386" s="254" t="str">
        <f t="shared" si="537"/>
        <v/>
      </c>
      <c r="ER386" s="243"/>
      <c r="ES386" s="243"/>
      <c r="ET386" s="32" t="str">
        <f t="shared" si="538"/>
        <v/>
      </c>
      <c r="EU386" s="243" t="str">
        <f t="shared" si="539"/>
        <v/>
      </c>
      <c r="EV386" s="243" t="str">
        <f>IF($B386="","",IF(EQ386="out",-(EU386*$I386*(2*ABS(ET386)/Air!$D$14)^0.5),(EU386*$I386*(2*ABS(ET386)/Air!$C$14)^0.5)))</f>
        <v/>
      </c>
      <c r="EW386" s="32" t="str">
        <f t="shared" si="540"/>
        <v/>
      </c>
      <c r="EX386" s="259" t="str">
        <f t="shared" si="577"/>
        <v/>
      </c>
    </row>
    <row r="387" spans="1:154" customFormat="1" x14ac:dyDescent="0.2">
      <c r="A387" s="61"/>
      <c r="B387" s="247"/>
      <c r="C387" s="247"/>
      <c r="D387" s="247"/>
      <c r="E387" s="247"/>
      <c r="F387" s="247"/>
      <c r="G387" s="239"/>
      <c r="H387" s="239"/>
      <c r="I387" s="239"/>
      <c r="J387" s="239"/>
      <c r="K387" s="239"/>
      <c r="L387" s="62"/>
      <c r="M387" s="247"/>
      <c r="N387" s="247"/>
      <c r="O387" s="63"/>
      <c r="P387" s="92" t="str">
        <f t="shared" si="541"/>
        <v/>
      </c>
      <c r="Q387" s="93" t="str">
        <f t="shared" si="494"/>
        <v/>
      </c>
      <c r="R387" s="99" t="str">
        <f t="shared" si="542"/>
        <v/>
      </c>
      <c r="S387" s="100" t="str">
        <f t="shared" si="543"/>
        <v/>
      </c>
      <c r="T387" s="95" t="str">
        <f t="shared" si="544"/>
        <v/>
      </c>
      <c r="U387" s="231"/>
      <c r="V387" s="124" t="str">
        <f t="shared" si="545"/>
        <v/>
      </c>
      <c r="W387" s="125" t="str">
        <f t="shared" si="489"/>
        <v/>
      </c>
      <c r="X387" s="126" t="str">
        <f t="shared" si="546"/>
        <v/>
      </c>
      <c r="Y387" s="126" t="str">
        <f>IF($B387="","",VLOOKUP(X387,Depth!$A$4:$B$1004,2,1))</f>
        <v/>
      </c>
      <c r="Z387" s="127" t="str">
        <f t="shared" si="490"/>
        <v/>
      </c>
      <c r="AA387" s="128" t="str">
        <f t="shared" si="491"/>
        <v/>
      </c>
      <c r="AB387" s="129" t="str">
        <f t="shared" si="547"/>
        <v/>
      </c>
      <c r="AC387" s="129" t="str">
        <f t="shared" si="492"/>
        <v/>
      </c>
      <c r="AD387" s="31" t="str">
        <f t="shared" si="548"/>
        <v/>
      </c>
      <c r="AE387" s="128" t="str">
        <f t="shared" si="549"/>
        <v/>
      </c>
      <c r="AF387" s="130" t="str">
        <f t="shared" si="550"/>
        <v/>
      </c>
      <c r="AG387" s="122" t="str">
        <f t="shared" si="551"/>
        <v/>
      </c>
      <c r="AH387" s="131" t="str">
        <f t="shared" si="493"/>
        <v/>
      </c>
      <c r="AI387" s="132" t="str">
        <f t="shared" si="552"/>
        <v/>
      </c>
      <c r="AJ387" s="128"/>
      <c r="AK387" s="159" t="str">
        <f t="shared" si="553"/>
        <v/>
      </c>
      <c r="AL387" s="128" t="str">
        <f t="shared" si="554"/>
        <v/>
      </c>
      <c r="AM387" s="128" t="str">
        <f t="shared" si="555"/>
        <v/>
      </c>
      <c r="AN387" s="128" t="str">
        <f t="shared" si="556"/>
        <v/>
      </c>
      <c r="AO387" s="128" t="str">
        <f t="shared" si="495"/>
        <v/>
      </c>
      <c r="AP387" s="160" t="str">
        <f t="shared" si="557"/>
        <v/>
      </c>
      <c r="AQ387" s="31"/>
      <c r="AR387" s="174" t="str">
        <f>IF($B387="","",Air!$C$17*((J387-K387)/10)^Air!$C$28)</f>
        <v/>
      </c>
      <c r="AS387" s="36" t="str">
        <f>IF($B387="","",IF(E$8=B387,E$7,Air!$C$14/2*AR387^2))</f>
        <v/>
      </c>
      <c r="AT387" s="32" t="str">
        <f t="shared" si="558"/>
        <v/>
      </c>
      <c r="AU387" s="32" t="str">
        <f t="shared" si="559"/>
        <v/>
      </c>
      <c r="AV387" s="32" t="str">
        <f>IF($B387="","",Air!$I$11-AU387*Air!$C$14*Air!$I$10-AS387)</f>
        <v/>
      </c>
      <c r="AW387" s="175" t="str">
        <f t="shared" si="560"/>
        <v/>
      </c>
      <c r="AX387" s="175" t="str">
        <f>IF($B387="","",AW387*Air!$C$14*Air!$I$10)</f>
        <v/>
      </c>
      <c r="AY387" s="176" t="str">
        <f>IF($B387="","",AW387*Air!$D$14*Air!$I$10)</f>
        <v/>
      </c>
      <c r="AZ387" s="62"/>
      <c r="BA387" s="250" t="str">
        <f t="shared" si="496"/>
        <v/>
      </c>
      <c r="BB387" s="128" t="str">
        <f t="shared" si="561"/>
        <v/>
      </c>
      <c r="BC387" s="31" t="str">
        <f t="shared" si="562"/>
        <v/>
      </c>
      <c r="BD387" s="251" t="str">
        <f>IF($B387="","",$AO387*ABS(BC387)/Air!$M$8)</f>
        <v/>
      </c>
      <c r="BE387" s="31" t="str">
        <f t="shared" si="497"/>
        <v/>
      </c>
      <c r="BF387" s="251" t="str">
        <f>IF($B387="","",$AO387*ABS($AF387-BC387)/Air!$M$8)</f>
        <v/>
      </c>
      <c r="BG387" s="31" t="str">
        <f t="shared" si="498"/>
        <v/>
      </c>
      <c r="BH387" s="252" t="str">
        <f t="shared" si="499"/>
        <v/>
      </c>
      <c r="BI387" s="32" t="str">
        <f>IF($B387="","",(($AF387-BC387)/ABS($AF387-BC387))*Air!$D$14*BH387/2*(($AF387-BC387)^2)*$AI387*$C387)</f>
        <v/>
      </c>
      <c r="BJ387" s="32" t="str">
        <f>IF($B387="","",(-BC387/ABS(BC387))*Air!$D$14*BE387/8*(BC387^2)*$AM387*$C387)</f>
        <v/>
      </c>
      <c r="BK387" s="32" t="str">
        <f>IF($B387="","",$AK387*$C387*$E387*Air!$D$14*Air!$I$10)</f>
        <v/>
      </c>
      <c r="BL387" s="32" t="str">
        <f t="shared" si="563"/>
        <v/>
      </c>
      <c r="BM387" s="32" t="str">
        <f t="shared" si="500"/>
        <v/>
      </c>
      <c r="BN387" s="32" t="str">
        <f t="shared" si="564"/>
        <v/>
      </c>
      <c r="BO387" s="254" t="str">
        <f t="shared" si="501"/>
        <v/>
      </c>
      <c r="BP387" s="243"/>
      <c r="BQ387" s="243"/>
      <c r="BR387" s="32" t="str">
        <f t="shared" si="502"/>
        <v/>
      </c>
      <c r="BS387" s="243" t="str">
        <f t="shared" si="503"/>
        <v/>
      </c>
      <c r="BT387" s="243" t="str">
        <f>IF($B387="","",IF(BO387="out",-(BS387*$I387*(2*ABS(BR387)/Air!$D$14)^0.5),(BS387*$I387*(2*ABS(BR387)/Air!$C$14)^0.5)))</f>
        <v/>
      </c>
      <c r="BU387" s="32" t="str">
        <f t="shared" si="504"/>
        <v/>
      </c>
      <c r="BV387" s="217" t="str">
        <f t="shared" si="565"/>
        <v/>
      </c>
      <c r="BW387" s="31" t="str">
        <f t="shared" si="505"/>
        <v/>
      </c>
      <c r="BX387" s="251" t="str">
        <f>IF($B387="","",$AO387*ABS(BW387)/Air!$M$8)</f>
        <v/>
      </c>
      <c r="BY387" s="31" t="str">
        <f t="shared" si="506"/>
        <v/>
      </c>
      <c r="BZ387" s="251" t="str">
        <f>IF($B387="","",$AO387*ABS($AF387-BW387)/Air!$M$8)</f>
        <v/>
      </c>
      <c r="CA387" s="31" t="str">
        <f t="shared" si="507"/>
        <v/>
      </c>
      <c r="CB387" s="31" t="str">
        <f t="shared" si="508"/>
        <v/>
      </c>
      <c r="CC387" s="32" t="str">
        <f>IF($B387="","",(($AF387-BW387)/ABS($AF387-BW387))*Air!$D$14*CB387/2*(($AF387-BW387)^2)*$AI387*$C387)</f>
        <v/>
      </c>
      <c r="CD387" s="32" t="str">
        <f>IF($B387="","",(-BW387/ABS(BW387))*Air!$D$14*BY387/8*(BW387^2)*$AM387*$C387)</f>
        <v/>
      </c>
      <c r="CE387" s="32" t="str">
        <f>IF($B387="","",$AK387*$C387*$E387*Air!$D$14*Air!$I$10)</f>
        <v/>
      </c>
      <c r="CF387" s="32" t="str">
        <f t="shared" si="566"/>
        <v/>
      </c>
      <c r="CG387" s="32" t="str">
        <f t="shared" si="509"/>
        <v/>
      </c>
      <c r="CH387" s="32" t="str">
        <f t="shared" si="567"/>
        <v/>
      </c>
      <c r="CI387" s="254" t="str">
        <f t="shared" si="510"/>
        <v/>
      </c>
      <c r="CJ387" s="243"/>
      <c r="CK387" s="243"/>
      <c r="CL387" s="32" t="str">
        <f t="shared" si="511"/>
        <v/>
      </c>
      <c r="CM387" s="243" t="str">
        <f t="shared" si="512"/>
        <v/>
      </c>
      <c r="CN387" s="243" t="str">
        <f>IF($B387="","",IF(CI387="out",-(CM387*$I387*(2*ABS(CL387)/Air!$D$14)^0.5),(CM387*$I387*(2*ABS(CL387)/Air!$C$14)^0.5)))</f>
        <v/>
      </c>
      <c r="CO387" s="32" t="str">
        <f t="shared" si="513"/>
        <v/>
      </c>
      <c r="CP387" s="217" t="str">
        <f t="shared" si="568"/>
        <v/>
      </c>
      <c r="CQ387" s="31" t="str">
        <f t="shared" si="514"/>
        <v/>
      </c>
      <c r="CR387" s="251" t="str">
        <f>IF($B387="","",$AO387*ABS(CQ387)/Air!$M$8)</f>
        <v/>
      </c>
      <c r="CS387" s="31" t="str">
        <f t="shared" si="515"/>
        <v/>
      </c>
      <c r="CT387" s="251" t="str">
        <f>IF($B387="","",$AO387*ABS($AF387-CQ387)/Air!$M$8)</f>
        <v/>
      </c>
      <c r="CU387" s="31" t="str">
        <f t="shared" si="516"/>
        <v/>
      </c>
      <c r="CV387" s="31" t="str">
        <f t="shared" si="517"/>
        <v/>
      </c>
      <c r="CW387" s="32" t="str">
        <f>IF($B387="","",(($AF387-CQ387)/ABS($AF387-CQ387))*Air!$D$14*CV387/2*(($AF387-CQ387)^2)*$AI387*$C387)</f>
        <v/>
      </c>
      <c r="CX387" s="32" t="str">
        <f>IF($B387="","",(-CQ387/ABS(CQ387))*Air!$D$14*CS387/8*(CQ387^2)*$AM387*$C387)</f>
        <v/>
      </c>
      <c r="CY387" s="32" t="str">
        <f>IF($B387="","",$AK387*$C387*$E387*Air!$D$14*Air!$I$10)</f>
        <v/>
      </c>
      <c r="CZ387" s="32" t="str">
        <f t="shared" si="569"/>
        <v/>
      </c>
      <c r="DA387" s="32" t="str">
        <f t="shared" si="518"/>
        <v/>
      </c>
      <c r="DB387" s="32" t="str">
        <f t="shared" si="570"/>
        <v/>
      </c>
      <c r="DC387" s="254" t="str">
        <f t="shared" si="519"/>
        <v/>
      </c>
      <c r="DD387" s="243"/>
      <c r="DE387" s="243"/>
      <c r="DF387" s="32" t="str">
        <f t="shared" si="520"/>
        <v/>
      </c>
      <c r="DG387" s="243" t="str">
        <f t="shared" si="521"/>
        <v/>
      </c>
      <c r="DH387" s="243" t="str">
        <f>IF($B387="","",IF(DC387="out",-(DG387*$I387*(2*ABS(DF387)/Air!$D$14)^0.5),(DG387*$I387*(2*ABS(DF387)/Air!$C$14)^0.5)))</f>
        <v/>
      </c>
      <c r="DI387" s="32" t="str">
        <f t="shared" si="522"/>
        <v/>
      </c>
      <c r="DJ387" s="217" t="str">
        <f t="shared" si="571"/>
        <v/>
      </c>
      <c r="DK387" s="31" t="str">
        <f t="shared" si="523"/>
        <v/>
      </c>
      <c r="DL387" s="251" t="str">
        <f>IF($B387="","",$AO387*ABS(DK387)/Air!$M$8)</f>
        <v/>
      </c>
      <c r="DM387" s="31" t="str">
        <f t="shared" si="524"/>
        <v/>
      </c>
      <c r="DN387" s="251" t="str">
        <f>IF($B387="","",$AO387*ABS($AF387-DK387)/Air!$M$8)</f>
        <v/>
      </c>
      <c r="DO387" s="31" t="str">
        <f t="shared" si="525"/>
        <v/>
      </c>
      <c r="DP387" s="31" t="str">
        <f t="shared" si="526"/>
        <v/>
      </c>
      <c r="DQ387" s="32" t="str">
        <f>IF($B387="","",(($AF387-DK387)/ABS($AF387-DK387))*Air!$D$14*DP387/2*(($AF387-DK387)^2)*$AI387*$C387)</f>
        <v/>
      </c>
      <c r="DR387" s="32" t="str">
        <f>IF($B387="","",(-DK387/ABS(DK387))*Air!$D$14*DM387/8*(DK387^2)*$AM387*$C387)</f>
        <v/>
      </c>
      <c r="DS387" s="32" t="str">
        <f>IF($B387="","",$AK387*$C387*$E387*Air!$D$14*Air!$I$10)</f>
        <v/>
      </c>
      <c r="DT387" s="32" t="str">
        <f t="shared" si="572"/>
        <v/>
      </c>
      <c r="DU387" s="32" t="str">
        <f t="shared" si="527"/>
        <v/>
      </c>
      <c r="DV387" s="32" t="str">
        <f t="shared" si="573"/>
        <v/>
      </c>
      <c r="DW387" s="254" t="str">
        <f t="shared" si="528"/>
        <v/>
      </c>
      <c r="DX387" s="243"/>
      <c r="DY387" s="243"/>
      <c r="DZ387" s="32" t="str">
        <f t="shared" si="529"/>
        <v/>
      </c>
      <c r="EA387" s="243" t="str">
        <f t="shared" si="530"/>
        <v/>
      </c>
      <c r="EB387" s="243" t="str">
        <f>IF($B387="","",IF(DW387="out",-(EA387*$I387*(2*ABS(DZ387)/Air!$D$14)^0.5),(EA387*$I387*(2*ABS(DZ387)/Air!$C$14)^0.5)))</f>
        <v/>
      </c>
      <c r="EC387" s="32" t="str">
        <f t="shared" si="531"/>
        <v/>
      </c>
      <c r="ED387" s="217" t="str">
        <f t="shared" si="574"/>
        <v/>
      </c>
      <c r="EE387" s="31" t="str">
        <f t="shared" si="532"/>
        <v/>
      </c>
      <c r="EF387" s="251" t="str">
        <f>IF($B387="","",$AO387*ABS(EE387)/Air!$M$8)</f>
        <v/>
      </c>
      <c r="EG387" s="31" t="str">
        <f t="shared" si="533"/>
        <v/>
      </c>
      <c r="EH387" s="251" t="str">
        <f>IF($B387="","",$AO387*ABS($AF387-EE387)/Air!$M$8)</f>
        <v/>
      </c>
      <c r="EI387" s="31" t="str">
        <f t="shared" si="534"/>
        <v/>
      </c>
      <c r="EJ387" s="31" t="str">
        <f t="shared" si="535"/>
        <v/>
      </c>
      <c r="EK387" s="32" t="str">
        <f>IF($B387="","",(($AF387-EE387)/ABS($AF387-EE387))*Air!$D$14*EJ387/2*(($AF387-EE387)^2)*$AI387*$C387)</f>
        <v/>
      </c>
      <c r="EL387" s="32" t="str">
        <f>IF($B387="","",(-EE387/ABS(EE387))*Air!$D$14*EG387/8*(EE387^2)*$AM387*$C387)</f>
        <v/>
      </c>
      <c r="EM387" s="32" t="str">
        <f>IF($B387="","",$AK387*$C387*$E387*Air!$D$14*Air!$I$10)</f>
        <v/>
      </c>
      <c r="EN387" s="32" t="str">
        <f t="shared" si="575"/>
        <v/>
      </c>
      <c r="EO387" s="32" t="str">
        <f t="shared" si="536"/>
        <v/>
      </c>
      <c r="EP387" s="32" t="str">
        <f t="shared" si="576"/>
        <v/>
      </c>
      <c r="EQ387" s="254" t="str">
        <f t="shared" si="537"/>
        <v/>
      </c>
      <c r="ER387" s="243"/>
      <c r="ES387" s="243"/>
      <c r="ET387" s="32" t="str">
        <f t="shared" si="538"/>
        <v/>
      </c>
      <c r="EU387" s="243" t="str">
        <f t="shared" si="539"/>
        <v/>
      </c>
      <c r="EV387" s="243" t="str">
        <f>IF($B387="","",IF(EQ387="out",-(EU387*$I387*(2*ABS(ET387)/Air!$D$14)^0.5),(EU387*$I387*(2*ABS(ET387)/Air!$C$14)^0.5)))</f>
        <v/>
      </c>
      <c r="EW387" s="32" t="str">
        <f t="shared" si="540"/>
        <v/>
      </c>
      <c r="EX387" s="259" t="str">
        <f t="shared" si="577"/>
        <v/>
      </c>
    </row>
    <row r="388" spans="1:154" customFormat="1" x14ac:dyDescent="0.2">
      <c r="A388" s="61"/>
      <c r="B388" s="247"/>
      <c r="C388" s="247"/>
      <c r="D388" s="247"/>
      <c r="E388" s="247"/>
      <c r="F388" s="247"/>
      <c r="G388" s="239"/>
      <c r="H388" s="239"/>
      <c r="I388" s="239"/>
      <c r="J388" s="239"/>
      <c r="K388" s="239"/>
      <c r="L388" s="62"/>
      <c r="M388" s="247"/>
      <c r="N388" s="247"/>
      <c r="O388" s="63"/>
      <c r="P388" s="92" t="str">
        <f t="shared" si="541"/>
        <v/>
      </c>
      <c r="Q388" s="93" t="str">
        <f t="shared" si="494"/>
        <v/>
      </c>
      <c r="R388" s="99" t="str">
        <f t="shared" si="542"/>
        <v/>
      </c>
      <c r="S388" s="100" t="str">
        <f t="shared" si="543"/>
        <v/>
      </c>
      <c r="T388" s="95" t="str">
        <f t="shared" si="544"/>
        <v/>
      </c>
      <c r="U388" s="231"/>
      <c r="V388" s="124" t="str">
        <f t="shared" si="545"/>
        <v/>
      </c>
      <c r="W388" s="125" t="str">
        <f t="shared" si="489"/>
        <v/>
      </c>
      <c r="X388" s="126" t="str">
        <f t="shared" si="546"/>
        <v/>
      </c>
      <c r="Y388" s="126" t="str">
        <f>IF($B388="","",VLOOKUP(X388,Depth!$A$4:$B$1004,2,1))</f>
        <v/>
      </c>
      <c r="Z388" s="127" t="str">
        <f t="shared" si="490"/>
        <v/>
      </c>
      <c r="AA388" s="128" t="str">
        <f t="shared" si="491"/>
        <v/>
      </c>
      <c r="AB388" s="129" t="str">
        <f t="shared" si="547"/>
        <v/>
      </c>
      <c r="AC388" s="129" t="str">
        <f t="shared" si="492"/>
        <v/>
      </c>
      <c r="AD388" s="31" t="str">
        <f t="shared" si="548"/>
        <v/>
      </c>
      <c r="AE388" s="128" t="str">
        <f t="shared" si="549"/>
        <v/>
      </c>
      <c r="AF388" s="130" t="str">
        <f t="shared" si="550"/>
        <v/>
      </c>
      <c r="AG388" s="122" t="str">
        <f t="shared" si="551"/>
        <v/>
      </c>
      <c r="AH388" s="131" t="str">
        <f t="shared" si="493"/>
        <v/>
      </c>
      <c r="AI388" s="132" t="str">
        <f t="shared" si="552"/>
        <v/>
      </c>
      <c r="AJ388" s="128"/>
      <c r="AK388" s="159" t="str">
        <f t="shared" si="553"/>
        <v/>
      </c>
      <c r="AL388" s="128" t="str">
        <f t="shared" si="554"/>
        <v/>
      </c>
      <c r="AM388" s="128" t="str">
        <f t="shared" si="555"/>
        <v/>
      </c>
      <c r="AN388" s="128" t="str">
        <f t="shared" si="556"/>
        <v/>
      </c>
      <c r="AO388" s="128" t="str">
        <f t="shared" si="495"/>
        <v/>
      </c>
      <c r="AP388" s="160" t="str">
        <f t="shared" si="557"/>
        <v/>
      </c>
      <c r="AQ388" s="31"/>
      <c r="AR388" s="174" t="str">
        <f>IF($B388="","",Air!$C$17*((J388-K388)/10)^Air!$C$28)</f>
        <v/>
      </c>
      <c r="AS388" s="36" t="str">
        <f>IF($B388="","",IF(E$8=B388,E$7,Air!$C$14/2*AR388^2))</f>
        <v/>
      </c>
      <c r="AT388" s="32" t="str">
        <f t="shared" si="558"/>
        <v/>
      </c>
      <c r="AU388" s="32" t="str">
        <f t="shared" si="559"/>
        <v/>
      </c>
      <c r="AV388" s="32" t="str">
        <f>IF($B388="","",Air!$I$11-AU388*Air!$C$14*Air!$I$10-AS388)</f>
        <v/>
      </c>
      <c r="AW388" s="175" t="str">
        <f t="shared" si="560"/>
        <v/>
      </c>
      <c r="AX388" s="175" t="str">
        <f>IF($B388="","",AW388*Air!$C$14*Air!$I$10)</f>
        <v/>
      </c>
      <c r="AY388" s="176" t="str">
        <f>IF($B388="","",AW388*Air!$D$14*Air!$I$10)</f>
        <v/>
      </c>
      <c r="AZ388" s="62"/>
      <c r="BA388" s="250" t="str">
        <f t="shared" si="496"/>
        <v/>
      </c>
      <c r="BB388" s="128" t="str">
        <f t="shared" si="561"/>
        <v/>
      </c>
      <c r="BC388" s="31" t="str">
        <f t="shared" si="562"/>
        <v/>
      </c>
      <c r="BD388" s="251" t="str">
        <f>IF($B388="","",$AO388*ABS(BC388)/Air!$M$8)</f>
        <v/>
      </c>
      <c r="BE388" s="31" t="str">
        <f t="shared" si="497"/>
        <v/>
      </c>
      <c r="BF388" s="251" t="str">
        <f>IF($B388="","",$AO388*ABS($AF388-BC388)/Air!$M$8)</f>
        <v/>
      </c>
      <c r="BG388" s="31" t="str">
        <f t="shared" si="498"/>
        <v/>
      </c>
      <c r="BH388" s="252" t="str">
        <f t="shared" si="499"/>
        <v/>
      </c>
      <c r="BI388" s="32" t="str">
        <f>IF($B388="","",(($AF388-BC388)/ABS($AF388-BC388))*Air!$D$14*BH388/2*(($AF388-BC388)^2)*$AI388*$C388)</f>
        <v/>
      </c>
      <c r="BJ388" s="32" t="str">
        <f>IF($B388="","",(-BC388/ABS(BC388))*Air!$D$14*BE388/8*(BC388^2)*$AM388*$C388)</f>
        <v/>
      </c>
      <c r="BK388" s="32" t="str">
        <f>IF($B388="","",$AK388*$C388*$E388*Air!$D$14*Air!$I$10)</f>
        <v/>
      </c>
      <c r="BL388" s="32" t="str">
        <f t="shared" si="563"/>
        <v/>
      </c>
      <c r="BM388" s="32" t="str">
        <f t="shared" si="500"/>
        <v/>
      </c>
      <c r="BN388" s="32" t="str">
        <f t="shared" si="564"/>
        <v/>
      </c>
      <c r="BO388" s="254" t="str">
        <f t="shared" si="501"/>
        <v/>
      </c>
      <c r="BP388" s="243"/>
      <c r="BQ388" s="243"/>
      <c r="BR388" s="32" t="str">
        <f t="shared" si="502"/>
        <v/>
      </c>
      <c r="BS388" s="243" t="str">
        <f t="shared" si="503"/>
        <v/>
      </c>
      <c r="BT388" s="243" t="str">
        <f>IF($B388="","",IF(BO388="out",-(BS388*$I388*(2*ABS(BR388)/Air!$D$14)^0.5),(BS388*$I388*(2*ABS(BR388)/Air!$C$14)^0.5)))</f>
        <v/>
      </c>
      <c r="BU388" s="32" t="str">
        <f t="shared" si="504"/>
        <v/>
      </c>
      <c r="BV388" s="217" t="str">
        <f t="shared" si="565"/>
        <v/>
      </c>
      <c r="BW388" s="31" t="str">
        <f t="shared" si="505"/>
        <v/>
      </c>
      <c r="BX388" s="251" t="str">
        <f>IF($B388="","",$AO388*ABS(BW388)/Air!$M$8)</f>
        <v/>
      </c>
      <c r="BY388" s="31" t="str">
        <f t="shared" si="506"/>
        <v/>
      </c>
      <c r="BZ388" s="251" t="str">
        <f>IF($B388="","",$AO388*ABS($AF388-BW388)/Air!$M$8)</f>
        <v/>
      </c>
      <c r="CA388" s="31" t="str">
        <f t="shared" si="507"/>
        <v/>
      </c>
      <c r="CB388" s="31" t="str">
        <f t="shared" si="508"/>
        <v/>
      </c>
      <c r="CC388" s="32" t="str">
        <f>IF($B388="","",(($AF388-BW388)/ABS($AF388-BW388))*Air!$D$14*CB388/2*(($AF388-BW388)^2)*$AI388*$C388)</f>
        <v/>
      </c>
      <c r="CD388" s="32" t="str">
        <f>IF($B388="","",(-BW388/ABS(BW388))*Air!$D$14*BY388/8*(BW388^2)*$AM388*$C388)</f>
        <v/>
      </c>
      <c r="CE388" s="32" t="str">
        <f>IF($B388="","",$AK388*$C388*$E388*Air!$D$14*Air!$I$10)</f>
        <v/>
      </c>
      <c r="CF388" s="32" t="str">
        <f t="shared" si="566"/>
        <v/>
      </c>
      <c r="CG388" s="32" t="str">
        <f t="shared" si="509"/>
        <v/>
      </c>
      <c r="CH388" s="32" t="str">
        <f t="shared" si="567"/>
        <v/>
      </c>
      <c r="CI388" s="254" t="str">
        <f t="shared" si="510"/>
        <v/>
      </c>
      <c r="CJ388" s="243"/>
      <c r="CK388" s="243"/>
      <c r="CL388" s="32" t="str">
        <f t="shared" si="511"/>
        <v/>
      </c>
      <c r="CM388" s="243" t="str">
        <f t="shared" si="512"/>
        <v/>
      </c>
      <c r="CN388" s="243" t="str">
        <f>IF($B388="","",IF(CI388="out",-(CM388*$I388*(2*ABS(CL388)/Air!$D$14)^0.5),(CM388*$I388*(2*ABS(CL388)/Air!$C$14)^0.5)))</f>
        <v/>
      </c>
      <c r="CO388" s="32" t="str">
        <f t="shared" si="513"/>
        <v/>
      </c>
      <c r="CP388" s="217" t="str">
        <f t="shared" si="568"/>
        <v/>
      </c>
      <c r="CQ388" s="31" t="str">
        <f t="shared" si="514"/>
        <v/>
      </c>
      <c r="CR388" s="251" t="str">
        <f>IF($B388="","",$AO388*ABS(CQ388)/Air!$M$8)</f>
        <v/>
      </c>
      <c r="CS388" s="31" t="str">
        <f t="shared" si="515"/>
        <v/>
      </c>
      <c r="CT388" s="251" t="str">
        <f>IF($B388="","",$AO388*ABS($AF388-CQ388)/Air!$M$8)</f>
        <v/>
      </c>
      <c r="CU388" s="31" t="str">
        <f t="shared" si="516"/>
        <v/>
      </c>
      <c r="CV388" s="31" t="str">
        <f t="shared" si="517"/>
        <v/>
      </c>
      <c r="CW388" s="32" t="str">
        <f>IF($B388="","",(($AF388-CQ388)/ABS($AF388-CQ388))*Air!$D$14*CV388/2*(($AF388-CQ388)^2)*$AI388*$C388)</f>
        <v/>
      </c>
      <c r="CX388" s="32" t="str">
        <f>IF($B388="","",(-CQ388/ABS(CQ388))*Air!$D$14*CS388/8*(CQ388^2)*$AM388*$C388)</f>
        <v/>
      </c>
      <c r="CY388" s="32" t="str">
        <f>IF($B388="","",$AK388*$C388*$E388*Air!$D$14*Air!$I$10)</f>
        <v/>
      </c>
      <c r="CZ388" s="32" t="str">
        <f t="shared" si="569"/>
        <v/>
      </c>
      <c r="DA388" s="32" t="str">
        <f t="shared" si="518"/>
        <v/>
      </c>
      <c r="DB388" s="32" t="str">
        <f t="shared" si="570"/>
        <v/>
      </c>
      <c r="DC388" s="254" t="str">
        <f t="shared" si="519"/>
        <v/>
      </c>
      <c r="DD388" s="243"/>
      <c r="DE388" s="243"/>
      <c r="DF388" s="32" t="str">
        <f t="shared" si="520"/>
        <v/>
      </c>
      <c r="DG388" s="243" t="str">
        <f t="shared" si="521"/>
        <v/>
      </c>
      <c r="DH388" s="243" t="str">
        <f>IF($B388="","",IF(DC388="out",-(DG388*$I388*(2*ABS(DF388)/Air!$D$14)^0.5),(DG388*$I388*(2*ABS(DF388)/Air!$C$14)^0.5)))</f>
        <v/>
      </c>
      <c r="DI388" s="32" t="str">
        <f t="shared" si="522"/>
        <v/>
      </c>
      <c r="DJ388" s="217" t="str">
        <f t="shared" si="571"/>
        <v/>
      </c>
      <c r="DK388" s="31" t="str">
        <f t="shared" si="523"/>
        <v/>
      </c>
      <c r="DL388" s="251" t="str">
        <f>IF($B388="","",$AO388*ABS(DK388)/Air!$M$8)</f>
        <v/>
      </c>
      <c r="DM388" s="31" t="str">
        <f t="shared" si="524"/>
        <v/>
      </c>
      <c r="DN388" s="251" t="str">
        <f>IF($B388="","",$AO388*ABS($AF388-DK388)/Air!$M$8)</f>
        <v/>
      </c>
      <c r="DO388" s="31" t="str">
        <f t="shared" si="525"/>
        <v/>
      </c>
      <c r="DP388" s="31" t="str">
        <f t="shared" si="526"/>
        <v/>
      </c>
      <c r="DQ388" s="32" t="str">
        <f>IF($B388="","",(($AF388-DK388)/ABS($AF388-DK388))*Air!$D$14*DP388/2*(($AF388-DK388)^2)*$AI388*$C388)</f>
        <v/>
      </c>
      <c r="DR388" s="32" t="str">
        <f>IF($B388="","",(-DK388/ABS(DK388))*Air!$D$14*DM388/8*(DK388^2)*$AM388*$C388)</f>
        <v/>
      </c>
      <c r="DS388" s="32" t="str">
        <f>IF($B388="","",$AK388*$C388*$E388*Air!$D$14*Air!$I$10)</f>
        <v/>
      </c>
      <c r="DT388" s="32" t="str">
        <f t="shared" si="572"/>
        <v/>
      </c>
      <c r="DU388" s="32" t="str">
        <f t="shared" si="527"/>
        <v/>
      </c>
      <c r="DV388" s="32" t="str">
        <f t="shared" si="573"/>
        <v/>
      </c>
      <c r="DW388" s="254" t="str">
        <f t="shared" si="528"/>
        <v/>
      </c>
      <c r="DX388" s="243"/>
      <c r="DY388" s="243"/>
      <c r="DZ388" s="32" t="str">
        <f t="shared" si="529"/>
        <v/>
      </c>
      <c r="EA388" s="243" t="str">
        <f t="shared" si="530"/>
        <v/>
      </c>
      <c r="EB388" s="243" t="str">
        <f>IF($B388="","",IF(DW388="out",-(EA388*$I388*(2*ABS(DZ388)/Air!$D$14)^0.5),(EA388*$I388*(2*ABS(DZ388)/Air!$C$14)^0.5)))</f>
        <v/>
      </c>
      <c r="EC388" s="32" t="str">
        <f t="shared" si="531"/>
        <v/>
      </c>
      <c r="ED388" s="217" t="str">
        <f t="shared" si="574"/>
        <v/>
      </c>
      <c r="EE388" s="31" t="str">
        <f t="shared" si="532"/>
        <v/>
      </c>
      <c r="EF388" s="251" t="str">
        <f>IF($B388="","",$AO388*ABS(EE388)/Air!$M$8)</f>
        <v/>
      </c>
      <c r="EG388" s="31" t="str">
        <f t="shared" si="533"/>
        <v/>
      </c>
      <c r="EH388" s="251" t="str">
        <f>IF($B388="","",$AO388*ABS($AF388-EE388)/Air!$M$8)</f>
        <v/>
      </c>
      <c r="EI388" s="31" t="str">
        <f t="shared" si="534"/>
        <v/>
      </c>
      <c r="EJ388" s="31" t="str">
        <f t="shared" si="535"/>
        <v/>
      </c>
      <c r="EK388" s="32" t="str">
        <f>IF($B388="","",(($AF388-EE388)/ABS($AF388-EE388))*Air!$D$14*EJ388/2*(($AF388-EE388)^2)*$AI388*$C388)</f>
        <v/>
      </c>
      <c r="EL388" s="32" t="str">
        <f>IF($B388="","",(-EE388/ABS(EE388))*Air!$D$14*EG388/8*(EE388^2)*$AM388*$C388)</f>
        <v/>
      </c>
      <c r="EM388" s="32" t="str">
        <f>IF($B388="","",$AK388*$C388*$E388*Air!$D$14*Air!$I$10)</f>
        <v/>
      </c>
      <c r="EN388" s="32" t="str">
        <f t="shared" si="575"/>
        <v/>
      </c>
      <c r="EO388" s="32" t="str">
        <f t="shared" si="536"/>
        <v/>
      </c>
      <c r="EP388" s="32" t="str">
        <f t="shared" si="576"/>
        <v/>
      </c>
      <c r="EQ388" s="254" t="str">
        <f t="shared" si="537"/>
        <v/>
      </c>
      <c r="ER388" s="243"/>
      <c r="ES388" s="243"/>
      <c r="ET388" s="32" t="str">
        <f t="shared" si="538"/>
        <v/>
      </c>
      <c r="EU388" s="243" t="str">
        <f t="shared" si="539"/>
        <v/>
      </c>
      <c r="EV388" s="243" t="str">
        <f>IF($B388="","",IF(EQ388="out",-(EU388*$I388*(2*ABS(ET388)/Air!$D$14)^0.5),(EU388*$I388*(2*ABS(ET388)/Air!$C$14)^0.5)))</f>
        <v/>
      </c>
      <c r="EW388" s="32" t="str">
        <f t="shared" si="540"/>
        <v/>
      </c>
      <c r="EX388" s="259" t="str">
        <f t="shared" si="577"/>
        <v/>
      </c>
    </row>
    <row r="389" spans="1:154" customFormat="1" x14ac:dyDescent="0.2">
      <c r="A389" s="61"/>
      <c r="B389" s="247"/>
      <c r="C389" s="247"/>
      <c r="D389" s="247"/>
      <c r="E389" s="247"/>
      <c r="F389" s="247"/>
      <c r="G389" s="239"/>
      <c r="H389" s="239"/>
      <c r="I389" s="239"/>
      <c r="J389" s="239"/>
      <c r="K389" s="239"/>
      <c r="L389" s="62"/>
      <c r="M389" s="247"/>
      <c r="N389" s="247"/>
      <c r="O389" s="63"/>
      <c r="P389" s="92" t="str">
        <f t="shared" si="541"/>
        <v/>
      </c>
      <c r="Q389" s="93" t="str">
        <f t="shared" si="494"/>
        <v/>
      </c>
      <c r="R389" s="99" t="str">
        <f t="shared" si="542"/>
        <v/>
      </c>
      <c r="S389" s="100" t="str">
        <f t="shared" si="543"/>
        <v/>
      </c>
      <c r="T389" s="95" t="str">
        <f t="shared" si="544"/>
        <v/>
      </c>
      <c r="U389" s="231"/>
      <c r="V389" s="124" t="str">
        <f t="shared" si="545"/>
        <v/>
      </c>
      <c r="W389" s="125" t="str">
        <f t="shared" si="489"/>
        <v/>
      </c>
      <c r="X389" s="126" t="str">
        <f t="shared" si="546"/>
        <v/>
      </c>
      <c r="Y389" s="126" t="str">
        <f>IF($B389="","",VLOOKUP(X389,Depth!$A$4:$B$1004,2,1))</f>
        <v/>
      </c>
      <c r="Z389" s="127" t="str">
        <f t="shared" si="490"/>
        <v/>
      </c>
      <c r="AA389" s="128" t="str">
        <f t="shared" si="491"/>
        <v/>
      </c>
      <c r="AB389" s="129" t="str">
        <f t="shared" si="547"/>
        <v/>
      </c>
      <c r="AC389" s="129" t="str">
        <f t="shared" si="492"/>
        <v/>
      </c>
      <c r="AD389" s="31" t="str">
        <f t="shared" si="548"/>
        <v/>
      </c>
      <c r="AE389" s="128" t="str">
        <f t="shared" si="549"/>
        <v/>
      </c>
      <c r="AF389" s="130" t="str">
        <f t="shared" si="550"/>
        <v/>
      </c>
      <c r="AG389" s="122" t="str">
        <f t="shared" si="551"/>
        <v/>
      </c>
      <c r="AH389" s="131" t="str">
        <f t="shared" si="493"/>
        <v/>
      </c>
      <c r="AI389" s="132" t="str">
        <f t="shared" si="552"/>
        <v/>
      </c>
      <c r="AJ389" s="128"/>
      <c r="AK389" s="159" t="str">
        <f t="shared" si="553"/>
        <v/>
      </c>
      <c r="AL389" s="128" t="str">
        <f t="shared" si="554"/>
        <v/>
      </c>
      <c r="AM389" s="128" t="str">
        <f t="shared" si="555"/>
        <v/>
      </c>
      <c r="AN389" s="128" t="str">
        <f t="shared" si="556"/>
        <v/>
      </c>
      <c r="AO389" s="128" t="str">
        <f t="shared" si="495"/>
        <v/>
      </c>
      <c r="AP389" s="160" t="str">
        <f t="shared" si="557"/>
        <v/>
      </c>
      <c r="AQ389" s="31"/>
      <c r="AR389" s="174" t="str">
        <f>IF($B389="","",Air!$C$17*((J389-K389)/10)^Air!$C$28)</f>
        <v/>
      </c>
      <c r="AS389" s="36" t="str">
        <f>IF($B389="","",IF(E$8=B389,E$7,Air!$C$14/2*AR389^2))</f>
        <v/>
      </c>
      <c r="AT389" s="32" t="str">
        <f t="shared" si="558"/>
        <v/>
      </c>
      <c r="AU389" s="32" t="str">
        <f t="shared" si="559"/>
        <v/>
      </c>
      <c r="AV389" s="32" t="str">
        <f>IF($B389="","",Air!$I$11-AU389*Air!$C$14*Air!$I$10-AS389)</f>
        <v/>
      </c>
      <c r="AW389" s="175" t="str">
        <f t="shared" si="560"/>
        <v/>
      </c>
      <c r="AX389" s="175" t="str">
        <f>IF($B389="","",AW389*Air!$C$14*Air!$I$10)</f>
        <v/>
      </c>
      <c r="AY389" s="176" t="str">
        <f>IF($B389="","",AW389*Air!$D$14*Air!$I$10)</f>
        <v/>
      </c>
      <c r="AZ389" s="62"/>
      <c r="BA389" s="250" t="str">
        <f t="shared" si="496"/>
        <v/>
      </c>
      <c r="BB389" s="128" t="str">
        <f t="shared" si="561"/>
        <v/>
      </c>
      <c r="BC389" s="31" t="str">
        <f t="shared" si="562"/>
        <v/>
      </c>
      <c r="BD389" s="251" t="str">
        <f>IF($B389="","",$AO389*ABS(BC389)/Air!$M$8)</f>
        <v/>
      </c>
      <c r="BE389" s="31" t="str">
        <f t="shared" si="497"/>
        <v/>
      </c>
      <c r="BF389" s="251" t="str">
        <f>IF($B389="","",$AO389*ABS($AF389-BC389)/Air!$M$8)</f>
        <v/>
      </c>
      <c r="BG389" s="31" t="str">
        <f t="shared" si="498"/>
        <v/>
      </c>
      <c r="BH389" s="252" t="str">
        <f t="shared" si="499"/>
        <v/>
      </c>
      <c r="BI389" s="32" t="str">
        <f>IF($B389="","",(($AF389-BC389)/ABS($AF389-BC389))*Air!$D$14*BH389/2*(($AF389-BC389)^2)*$AI389*$C389)</f>
        <v/>
      </c>
      <c r="BJ389" s="32" t="str">
        <f>IF($B389="","",(-BC389/ABS(BC389))*Air!$D$14*BE389/8*(BC389^2)*$AM389*$C389)</f>
        <v/>
      </c>
      <c r="BK389" s="32" t="str">
        <f>IF($B389="","",$AK389*$C389*$E389*Air!$D$14*Air!$I$10)</f>
        <v/>
      </c>
      <c r="BL389" s="32" t="str">
        <f t="shared" si="563"/>
        <v/>
      </c>
      <c r="BM389" s="32" t="str">
        <f t="shared" si="500"/>
        <v/>
      </c>
      <c r="BN389" s="32" t="str">
        <f t="shared" si="564"/>
        <v/>
      </c>
      <c r="BO389" s="254" t="str">
        <f t="shared" si="501"/>
        <v/>
      </c>
      <c r="BP389" s="243"/>
      <c r="BQ389" s="243"/>
      <c r="BR389" s="32" t="str">
        <f t="shared" si="502"/>
        <v/>
      </c>
      <c r="BS389" s="243" t="str">
        <f t="shared" si="503"/>
        <v/>
      </c>
      <c r="BT389" s="243" t="str">
        <f>IF($B389="","",IF(BO389="out",-(BS389*$I389*(2*ABS(BR389)/Air!$D$14)^0.5),(BS389*$I389*(2*ABS(BR389)/Air!$C$14)^0.5)))</f>
        <v/>
      </c>
      <c r="BU389" s="32" t="str">
        <f t="shared" si="504"/>
        <v/>
      </c>
      <c r="BV389" s="217" t="str">
        <f t="shared" si="565"/>
        <v/>
      </c>
      <c r="BW389" s="31" t="str">
        <f t="shared" si="505"/>
        <v/>
      </c>
      <c r="BX389" s="251" t="str">
        <f>IF($B389="","",$AO389*ABS(BW389)/Air!$M$8)</f>
        <v/>
      </c>
      <c r="BY389" s="31" t="str">
        <f t="shared" si="506"/>
        <v/>
      </c>
      <c r="BZ389" s="251" t="str">
        <f>IF($B389="","",$AO389*ABS($AF389-BW389)/Air!$M$8)</f>
        <v/>
      </c>
      <c r="CA389" s="31" t="str">
        <f t="shared" si="507"/>
        <v/>
      </c>
      <c r="CB389" s="31" t="str">
        <f t="shared" si="508"/>
        <v/>
      </c>
      <c r="CC389" s="32" t="str">
        <f>IF($B389="","",(($AF389-BW389)/ABS($AF389-BW389))*Air!$D$14*CB389/2*(($AF389-BW389)^2)*$AI389*$C389)</f>
        <v/>
      </c>
      <c r="CD389" s="32" t="str">
        <f>IF($B389="","",(-BW389/ABS(BW389))*Air!$D$14*BY389/8*(BW389^2)*$AM389*$C389)</f>
        <v/>
      </c>
      <c r="CE389" s="32" t="str">
        <f>IF($B389="","",$AK389*$C389*$E389*Air!$D$14*Air!$I$10)</f>
        <v/>
      </c>
      <c r="CF389" s="32" t="str">
        <f t="shared" si="566"/>
        <v/>
      </c>
      <c r="CG389" s="32" t="str">
        <f t="shared" si="509"/>
        <v/>
      </c>
      <c r="CH389" s="32" t="str">
        <f t="shared" si="567"/>
        <v/>
      </c>
      <c r="CI389" s="254" t="str">
        <f t="shared" si="510"/>
        <v/>
      </c>
      <c r="CJ389" s="243"/>
      <c r="CK389" s="243"/>
      <c r="CL389" s="32" t="str">
        <f t="shared" si="511"/>
        <v/>
      </c>
      <c r="CM389" s="243" t="str">
        <f t="shared" si="512"/>
        <v/>
      </c>
      <c r="CN389" s="243" t="str">
        <f>IF($B389="","",IF(CI389="out",-(CM389*$I389*(2*ABS(CL389)/Air!$D$14)^0.5),(CM389*$I389*(2*ABS(CL389)/Air!$C$14)^0.5)))</f>
        <v/>
      </c>
      <c r="CO389" s="32" t="str">
        <f t="shared" si="513"/>
        <v/>
      </c>
      <c r="CP389" s="217" t="str">
        <f t="shared" si="568"/>
        <v/>
      </c>
      <c r="CQ389" s="31" t="str">
        <f t="shared" si="514"/>
        <v/>
      </c>
      <c r="CR389" s="251" t="str">
        <f>IF($B389="","",$AO389*ABS(CQ389)/Air!$M$8)</f>
        <v/>
      </c>
      <c r="CS389" s="31" t="str">
        <f t="shared" si="515"/>
        <v/>
      </c>
      <c r="CT389" s="251" t="str">
        <f>IF($B389="","",$AO389*ABS($AF389-CQ389)/Air!$M$8)</f>
        <v/>
      </c>
      <c r="CU389" s="31" t="str">
        <f t="shared" si="516"/>
        <v/>
      </c>
      <c r="CV389" s="31" t="str">
        <f t="shared" si="517"/>
        <v/>
      </c>
      <c r="CW389" s="32" t="str">
        <f>IF($B389="","",(($AF389-CQ389)/ABS($AF389-CQ389))*Air!$D$14*CV389/2*(($AF389-CQ389)^2)*$AI389*$C389)</f>
        <v/>
      </c>
      <c r="CX389" s="32" t="str">
        <f>IF($B389="","",(-CQ389/ABS(CQ389))*Air!$D$14*CS389/8*(CQ389^2)*$AM389*$C389)</f>
        <v/>
      </c>
      <c r="CY389" s="32" t="str">
        <f>IF($B389="","",$AK389*$C389*$E389*Air!$D$14*Air!$I$10)</f>
        <v/>
      </c>
      <c r="CZ389" s="32" t="str">
        <f t="shared" si="569"/>
        <v/>
      </c>
      <c r="DA389" s="32" t="str">
        <f t="shared" si="518"/>
        <v/>
      </c>
      <c r="DB389" s="32" t="str">
        <f t="shared" si="570"/>
        <v/>
      </c>
      <c r="DC389" s="254" t="str">
        <f t="shared" si="519"/>
        <v/>
      </c>
      <c r="DD389" s="243"/>
      <c r="DE389" s="243"/>
      <c r="DF389" s="32" t="str">
        <f t="shared" si="520"/>
        <v/>
      </c>
      <c r="DG389" s="243" t="str">
        <f t="shared" si="521"/>
        <v/>
      </c>
      <c r="DH389" s="243" t="str">
        <f>IF($B389="","",IF(DC389="out",-(DG389*$I389*(2*ABS(DF389)/Air!$D$14)^0.5),(DG389*$I389*(2*ABS(DF389)/Air!$C$14)^0.5)))</f>
        <v/>
      </c>
      <c r="DI389" s="32" t="str">
        <f t="shared" si="522"/>
        <v/>
      </c>
      <c r="DJ389" s="217" t="str">
        <f t="shared" si="571"/>
        <v/>
      </c>
      <c r="DK389" s="31" t="str">
        <f t="shared" si="523"/>
        <v/>
      </c>
      <c r="DL389" s="251" t="str">
        <f>IF($B389="","",$AO389*ABS(DK389)/Air!$M$8)</f>
        <v/>
      </c>
      <c r="DM389" s="31" t="str">
        <f t="shared" si="524"/>
        <v/>
      </c>
      <c r="DN389" s="251" t="str">
        <f>IF($B389="","",$AO389*ABS($AF389-DK389)/Air!$M$8)</f>
        <v/>
      </c>
      <c r="DO389" s="31" t="str">
        <f t="shared" si="525"/>
        <v/>
      </c>
      <c r="DP389" s="31" t="str">
        <f t="shared" si="526"/>
        <v/>
      </c>
      <c r="DQ389" s="32" t="str">
        <f>IF($B389="","",(($AF389-DK389)/ABS($AF389-DK389))*Air!$D$14*DP389/2*(($AF389-DK389)^2)*$AI389*$C389)</f>
        <v/>
      </c>
      <c r="DR389" s="32" t="str">
        <f>IF($B389="","",(-DK389/ABS(DK389))*Air!$D$14*DM389/8*(DK389^2)*$AM389*$C389)</f>
        <v/>
      </c>
      <c r="DS389" s="32" t="str">
        <f>IF($B389="","",$AK389*$C389*$E389*Air!$D$14*Air!$I$10)</f>
        <v/>
      </c>
      <c r="DT389" s="32" t="str">
        <f t="shared" si="572"/>
        <v/>
      </c>
      <c r="DU389" s="32" t="str">
        <f t="shared" si="527"/>
        <v/>
      </c>
      <c r="DV389" s="32" t="str">
        <f t="shared" si="573"/>
        <v/>
      </c>
      <c r="DW389" s="254" t="str">
        <f t="shared" si="528"/>
        <v/>
      </c>
      <c r="DX389" s="243"/>
      <c r="DY389" s="243"/>
      <c r="DZ389" s="32" t="str">
        <f t="shared" si="529"/>
        <v/>
      </c>
      <c r="EA389" s="243" t="str">
        <f t="shared" si="530"/>
        <v/>
      </c>
      <c r="EB389" s="243" t="str">
        <f>IF($B389="","",IF(DW389="out",-(EA389*$I389*(2*ABS(DZ389)/Air!$D$14)^0.5),(EA389*$I389*(2*ABS(DZ389)/Air!$C$14)^0.5)))</f>
        <v/>
      </c>
      <c r="EC389" s="32" t="str">
        <f t="shared" si="531"/>
        <v/>
      </c>
      <c r="ED389" s="217" t="str">
        <f t="shared" si="574"/>
        <v/>
      </c>
      <c r="EE389" s="31" t="str">
        <f t="shared" si="532"/>
        <v/>
      </c>
      <c r="EF389" s="251" t="str">
        <f>IF($B389="","",$AO389*ABS(EE389)/Air!$M$8)</f>
        <v/>
      </c>
      <c r="EG389" s="31" t="str">
        <f t="shared" si="533"/>
        <v/>
      </c>
      <c r="EH389" s="251" t="str">
        <f>IF($B389="","",$AO389*ABS($AF389-EE389)/Air!$M$8)</f>
        <v/>
      </c>
      <c r="EI389" s="31" t="str">
        <f t="shared" si="534"/>
        <v/>
      </c>
      <c r="EJ389" s="31" t="str">
        <f t="shared" si="535"/>
        <v/>
      </c>
      <c r="EK389" s="32" t="str">
        <f>IF($B389="","",(($AF389-EE389)/ABS($AF389-EE389))*Air!$D$14*EJ389/2*(($AF389-EE389)^2)*$AI389*$C389)</f>
        <v/>
      </c>
      <c r="EL389" s="32" t="str">
        <f>IF($B389="","",(-EE389/ABS(EE389))*Air!$D$14*EG389/8*(EE389^2)*$AM389*$C389)</f>
        <v/>
      </c>
      <c r="EM389" s="32" t="str">
        <f>IF($B389="","",$AK389*$C389*$E389*Air!$D$14*Air!$I$10)</f>
        <v/>
      </c>
      <c r="EN389" s="32" t="str">
        <f t="shared" si="575"/>
        <v/>
      </c>
      <c r="EO389" s="32" t="str">
        <f t="shared" si="536"/>
        <v/>
      </c>
      <c r="EP389" s="32" t="str">
        <f t="shared" si="576"/>
        <v/>
      </c>
      <c r="EQ389" s="254" t="str">
        <f t="shared" si="537"/>
        <v/>
      </c>
      <c r="ER389" s="243"/>
      <c r="ES389" s="243"/>
      <c r="ET389" s="32" t="str">
        <f t="shared" si="538"/>
        <v/>
      </c>
      <c r="EU389" s="243" t="str">
        <f t="shared" si="539"/>
        <v/>
      </c>
      <c r="EV389" s="243" t="str">
        <f>IF($B389="","",IF(EQ389="out",-(EU389*$I389*(2*ABS(ET389)/Air!$D$14)^0.5),(EU389*$I389*(2*ABS(ET389)/Air!$C$14)^0.5)))</f>
        <v/>
      </c>
      <c r="EW389" s="32" t="str">
        <f t="shared" si="540"/>
        <v/>
      </c>
      <c r="EX389" s="259" t="str">
        <f t="shared" si="577"/>
        <v/>
      </c>
    </row>
    <row r="390" spans="1:154" customFormat="1" x14ac:dyDescent="0.2">
      <c r="A390" s="61"/>
      <c r="B390" s="247"/>
      <c r="C390" s="247"/>
      <c r="D390" s="247"/>
      <c r="E390" s="247"/>
      <c r="F390" s="247"/>
      <c r="G390" s="239"/>
      <c r="H390" s="239"/>
      <c r="I390" s="239"/>
      <c r="J390" s="239"/>
      <c r="K390" s="239"/>
      <c r="L390" s="62"/>
      <c r="M390" s="247"/>
      <c r="N390" s="247"/>
      <c r="O390" s="63"/>
      <c r="P390" s="92" t="str">
        <f t="shared" si="541"/>
        <v/>
      </c>
      <c r="Q390" s="93" t="str">
        <f t="shared" si="494"/>
        <v/>
      </c>
      <c r="R390" s="99" t="str">
        <f t="shared" si="542"/>
        <v/>
      </c>
      <c r="S390" s="100" t="str">
        <f t="shared" si="543"/>
        <v/>
      </c>
      <c r="T390" s="95" t="str">
        <f t="shared" si="544"/>
        <v/>
      </c>
      <c r="U390" s="231"/>
      <c r="V390" s="124" t="str">
        <f t="shared" si="545"/>
        <v/>
      </c>
      <c r="W390" s="125" t="str">
        <f t="shared" si="489"/>
        <v/>
      </c>
      <c r="X390" s="126" t="str">
        <f t="shared" si="546"/>
        <v/>
      </c>
      <c r="Y390" s="126" t="str">
        <f>IF($B390="","",VLOOKUP(X390,Depth!$A$4:$B$1004,2,1))</f>
        <v/>
      </c>
      <c r="Z390" s="127" t="str">
        <f t="shared" si="490"/>
        <v/>
      </c>
      <c r="AA390" s="128" t="str">
        <f t="shared" si="491"/>
        <v/>
      </c>
      <c r="AB390" s="129" t="str">
        <f t="shared" si="547"/>
        <v/>
      </c>
      <c r="AC390" s="129" t="str">
        <f t="shared" si="492"/>
        <v/>
      </c>
      <c r="AD390" s="31" t="str">
        <f t="shared" si="548"/>
        <v/>
      </c>
      <c r="AE390" s="128" t="str">
        <f t="shared" si="549"/>
        <v/>
      </c>
      <c r="AF390" s="130" t="str">
        <f t="shared" si="550"/>
        <v/>
      </c>
      <c r="AG390" s="122" t="str">
        <f t="shared" si="551"/>
        <v/>
      </c>
      <c r="AH390" s="131" t="str">
        <f t="shared" si="493"/>
        <v/>
      </c>
      <c r="AI390" s="132" t="str">
        <f t="shared" si="552"/>
        <v/>
      </c>
      <c r="AJ390" s="128"/>
      <c r="AK390" s="159" t="str">
        <f t="shared" si="553"/>
        <v/>
      </c>
      <c r="AL390" s="128" t="str">
        <f t="shared" si="554"/>
        <v/>
      </c>
      <c r="AM390" s="128" t="str">
        <f t="shared" si="555"/>
        <v/>
      </c>
      <c r="AN390" s="128" t="str">
        <f t="shared" si="556"/>
        <v/>
      </c>
      <c r="AO390" s="128" t="str">
        <f t="shared" si="495"/>
        <v/>
      </c>
      <c r="AP390" s="160" t="str">
        <f t="shared" si="557"/>
        <v/>
      </c>
      <c r="AQ390" s="31"/>
      <c r="AR390" s="174" t="str">
        <f>IF($B390="","",Air!$C$17*((J390-K390)/10)^Air!$C$28)</f>
        <v/>
      </c>
      <c r="AS390" s="36" t="str">
        <f>IF($B390="","",IF(E$8=B390,E$7,Air!$C$14/2*AR390^2))</f>
        <v/>
      </c>
      <c r="AT390" s="32" t="str">
        <f t="shared" si="558"/>
        <v/>
      </c>
      <c r="AU390" s="32" t="str">
        <f t="shared" si="559"/>
        <v/>
      </c>
      <c r="AV390" s="32" t="str">
        <f>IF($B390="","",Air!$I$11-AU390*Air!$C$14*Air!$I$10-AS390)</f>
        <v/>
      </c>
      <c r="AW390" s="175" t="str">
        <f t="shared" si="560"/>
        <v/>
      </c>
      <c r="AX390" s="175" t="str">
        <f>IF($B390="","",AW390*Air!$C$14*Air!$I$10)</f>
        <v/>
      </c>
      <c r="AY390" s="176" t="str">
        <f>IF($B390="","",AW390*Air!$D$14*Air!$I$10)</f>
        <v/>
      </c>
      <c r="AZ390" s="62"/>
      <c r="BA390" s="250" t="str">
        <f t="shared" si="496"/>
        <v/>
      </c>
      <c r="BB390" s="128" t="str">
        <f t="shared" si="561"/>
        <v/>
      </c>
      <c r="BC390" s="31" t="str">
        <f t="shared" si="562"/>
        <v/>
      </c>
      <c r="BD390" s="251" t="str">
        <f>IF($B390="","",$AO390*ABS(BC390)/Air!$M$8)</f>
        <v/>
      </c>
      <c r="BE390" s="31" t="str">
        <f t="shared" si="497"/>
        <v/>
      </c>
      <c r="BF390" s="251" t="str">
        <f>IF($B390="","",$AO390*ABS($AF390-BC390)/Air!$M$8)</f>
        <v/>
      </c>
      <c r="BG390" s="31" t="str">
        <f t="shared" si="498"/>
        <v/>
      </c>
      <c r="BH390" s="252" t="str">
        <f t="shared" si="499"/>
        <v/>
      </c>
      <c r="BI390" s="32" t="str">
        <f>IF($B390="","",(($AF390-BC390)/ABS($AF390-BC390))*Air!$D$14*BH390/2*(($AF390-BC390)^2)*$AI390*$C390)</f>
        <v/>
      </c>
      <c r="BJ390" s="32" t="str">
        <f>IF($B390="","",(-BC390/ABS(BC390))*Air!$D$14*BE390/8*(BC390^2)*$AM390*$C390)</f>
        <v/>
      </c>
      <c r="BK390" s="32" t="str">
        <f>IF($B390="","",$AK390*$C390*$E390*Air!$D$14*Air!$I$10)</f>
        <v/>
      </c>
      <c r="BL390" s="32" t="str">
        <f t="shared" si="563"/>
        <v/>
      </c>
      <c r="BM390" s="32" t="str">
        <f t="shared" si="500"/>
        <v/>
      </c>
      <c r="BN390" s="32" t="str">
        <f t="shared" si="564"/>
        <v/>
      </c>
      <c r="BO390" s="254" t="str">
        <f t="shared" si="501"/>
        <v/>
      </c>
      <c r="BP390" s="243"/>
      <c r="BQ390" s="243"/>
      <c r="BR390" s="32" t="str">
        <f t="shared" si="502"/>
        <v/>
      </c>
      <c r="BS390" s="243" t="str">
        <f t="shared" si="503"/>
        <v/>
      </c>
      <c r="BT390" s="243" t="str">
        <f>IF($B390="","",IF(BO390="out",-(BS390*$I390*(2*ABS(BR390)/Air!$D$14)^0.5),(BS390*$I390*(2*ABS(BR390)/Air!$C$14)^0.5)))</f>
        <v/>
      </c>
      <c r="BU390" s="32" t="str">
        <f t="shared" si="504"/>
        <v/>
      </c>
      <c r="BV390" s="217" t="str">
        <f t="shared" si="565"/>
        <v/>
      </c>
      <c r="BW390" s="31" t="str">
        <f t="shared" si="505"/>
        <v/>
      </c>
      <c r="BX390" s="251" t="str">
        <f>IF($B390="","",$AO390*ABS(BW390)/Air!$M$8)</f>
        <v/>
      </c>
      <c r="BY390" s="31" t="str">
        <f t="shared" si="506"/>
        <v/>
      </c>
      <c r="BZ390" s="251" t="str">
        <f>IF($B390="","",$AO390*ABS($AF390-BW390)/Air!$M$8)</f>
        <v/>
      </c>
      <c r="CA390" s="31" t="str">
        <f t="shared" si="507"/>
        <v/>
      </c>
      <c r="CB390" s="31" t="str">
        <f t="shared" si="508"/>
        <v/>
      </c>
      <c r="CC390" s="32" t="str">
        <f>IF($B390="","",(($AF390-BW390)/ABS($AF390-BW390))*Air!$D$14*CB390/2*(($AF390-BW390)^2)*$AI390*$C390)</f>
        <v/>
      </c>
      <c r="CD390" s="32" t="str">
        <f>IF($B390="","",(-BW390/ABS(BW390))*Air!$D$14*BY390/8*(BW390^2)*$AM390*$C390)</f>
        <v/>
      </c>
      <c r="CE390" s="32" t="str">
        <f>IF($B390="","",$AK390*$C390*$E390*Air!$D$14*Air!$I$10)</f>
        <v/>
      </c>
      <c r="CF390" s="32" t="str">
        <f t="shared" si="566"/>
        <v/>
      </c>
      <c r="CG390" s="32" t="str">
        <f t="shared" si="509"/>
        <v/>
      </c>
      <c r="CH390" s="32" t="str">
        <f t="shared" si="567"/>
        <v/>
      </c>
      <c r="CI390" s="254" t="str">
        <f t="shared" si="510"/>
        <v/>
      </c>
      <c r="CJ390" s="243"/>
      <c r="CK390" s="243"/>
      <c r="CL390" s="32" t="str">
        <f t="shared" si="511"/>
        <v/>
      </c>
      <c r="CM390" s="243" t="str">
        <f t="shared" si="512"/>
        <v/>
      </c>
      <c r="CN390" s="243" t="str">
        <f>IF($B390="","",IF(CI390="out",-(CM390*$I390*(2*ABS(CL390)/Air!$D$14)^0.5),(CM390*$I390*(2*ABS(CL390)/Air!$C$14)^0.5)))</f>
        <v/>
      </c>
      <c r="CO390" s="32" t="str">
        <f t="shared" si="513"/>
        <v/>
      </c>
      <c r="CP390" s="217" t="str">
        <f t="shared" si="568"/>
        <v/>
      </c>
      <c r="CQ390" s="31" t="str">
        <f t="shared" si="514"/>
        <v/>
      </c>
      <c r="CR390" s="251" t="str">
        <f>IF($B390="","",$AO390*ABS(CQ390)/Air!$M$8)</f>
        <v/>
      </c>
      <c r="CS390" s="31" t="str">
        <f t="shared" si="515"/>
        <v/>
      </c>
      <c r="CT390" s="251" t="str">
        <f>IF($B390="","",$AO390*ABS($AF390-CQ390)/Air!$M$8)</f>
        <v/>
      </c>
      <c r="CU390" s="31" t="str">
        <f t="shared" si="516"/>
        <v/>
      </c>
      <c r="CV390" s="31" t="str">
        <f t="shared" si="517"/>
        <v/>
      </c>
      <c r="CW390" s="32" t="str">
        <f>IF($B390="","",(($AF390-CQ390)/ABS($AF390-CQ390))*Air!$D$14*CV390/2*(($AF390-CQ390)^2)*$AI390*$C390)</f>
        <v/>
      </c>
      <c r="CX390" s="32" t="str">
        <f>IF($B390="","",(-CQ390/ABS(CQ390))*Air!$D$14*CS390/8*(CQ390^2)*$AM390*$C390)</f>
        <v/>
      </c>
      <c r="CY390" s="32" t="str">
        <f>IF($B390="","",$AK390*$C390*$E390*Air!$D$14*Air!$I$10)</f>
        <v/>
      </c>
      <c r="CZ390" s="32" t="str">
        <f t="shared" si="569"/>
        <v/>
      </c>
      <c r="DA390" s="32" t="str">
        <f t="shared" si="518"/>
        <v/>
      </c>
      <c r="DB390" s="32" t="str">
        <f t="shared" si="570"/>
        <v/>
      </c>
      <c r="DC390" s="254" t="str">
        <f t="shared" si="519"/>
        <v/>
      </c>
      <c r="DD390" s="243"/>
      <c r="DE390" s="243"/>
      <c r="DF390" s="32" t="str">
        <f t="shared" si="520"/>
        <v/>
      </c>
      <c r="DG390" s="243" t="str">
        <f t="shared" si="521"/>
        <v/>
      </c>
      <c r="DH390" s="243" t="str">
        <f>IF($B390="","",IF(DC390="out",-(DG390*$I390*(2*ABS(DF390)/Air!$D$14)^0.5),(DG390*$I390*(2*ABS(DF390)/Air!$C$14)^0.5)))</f>
        <v/>
      </c>
      <c r="DI390" s="32" t="str">
        <f t="shared" si="522"/>
        <v/>
      </c>
      <c r="DJ390" s="217" t="str">
        <f t="shared" si="571"/>
        <v/>
      </c>
      <c r="DK390" s="31" t="str">
        <f t="shared" si="523"/>
        <v/>
      </c>
      <c r="DL390" s="251" t="str">
        <f>IF($B390="","",$AO390*ABS(DK390)/Air!$M$8)</f>
        <v/>
      </c>
      <c r="DM390" s="31" t="str">
        <f t="shared" si="524"/>
        <v/>
      </c>
      <c r="DN390" s="251" t="str">
        <f>IF($B390="","",$AO390*ABS($AF390-DK390)/Air!$M$8)</f>
        <v/>
      </c>
      <c r="DO390" s="31" t="str">
        <f t="shared" si="525"/>
        <v/>
      </c>
      <c r="DP390" s="31" t="str">
        <f t="shared" si="526"/>
        <v/>
      </c>
      <c r="DQ390" s="32" t="str">
        <f>IF($B390="","",(($AF390-DK390)/ABS($AF390-DK390))*Air!$D$14*DP390/2*(($AF390-DK390)^2)*$AI390*$C390)</f>
        <v/>
      </c>
      <c r="DR390" s="32" t="str">
        <f>IF($B390="","",(-DK390/ABS(DK390))*Air!$D$14*DM390/8*(DK390^2)*$AM390*$C390)</f>
        <v/>
      </c>
      <c r="DS390" s="32" t="str">
        <f>IF($B390="","",$AK390*$C390*$E390*Air!$D$14*Air!$I$10)</f>
        <v/>
      </c>
      <c r="DT390" s="32" t="str">
        <f t="shared" si="572"/>
        <v/>
      </c>
      <c r="DU390" s="32" t="str">
        <f t="shared" si="527"/>
        <v/>
      </c>
      <c r="DV390" s="32" t="str">
        <f t="shared" si="573"/>
        <v/>
      </c>
      <c r="DW390" s="254" t="str">
        <f t="shared" si="528"/>
        <v/>
      </c>
      <c r="DX390" s="243"/>
      <c r="DY390" s="243"/>
      <c r="DZ390" s="32" t="str">
        <f t="shared" si="529"/>
        <v/>
      </c>
      <c r="EA390" s="243" t="str">
        <f t="shared" si="530"/>
        <v/>
      </c>
      <c r="EB390" s="243" t="str">
        <f>IF($B390="","",IF(DW390="out",-(EA390*$I390*(2*ABS(DZ390)/Air!$D$14)^0.5),(EA390*$I390*(2*ABS(DZ390)/Air!$C$14)^0.5)))</f>
        <v/>
      </c>
      <c r="EC390" s="32" t="str">
        <f t="shared" si="531"/>
        <v/>
      </c>
      <c r="ED390" s="217" t="str">
        <f t="shared" si="574"/>
        <v/>
      </c>
      <c r="EE390" s="31" t="str">
        <f t="shared" si="532"/>
        <v/>
      </c>
      <c r="EF390" s="251" t="str">
        <f>IF($B390="","",$AO390*ABS(EE390)/Air!$M$8)</f>
        <v/>
      </c>
      <c r="EG390" s="31" t="str">
        <f t="shared" si="533"/>
        <v/>
      </c>
      <c r="EH390" s="251" t="str">
        <f>IF($B390="","",$AO390*ABS($AF390-EE390)/Air!$M$8)</f>
        <v/>
      </c>
      <c r="EI390" s="31" t="str">
        <f t="shared" si="534"/>
        <v/>
      </c>
      <c r="EJ390" s="31" t="str">
        <f t="shared" si="535"/>
        <v/>
      </c>
      <c r="EK390" s="32" t="str">
        <f>IF($B390="","",(($AF390-EE390)/ABS($AF390-EE390))*Air!$D$14*EJ390/2*(($AF390-EE390)^2)*$AI390*$C390)</f>
        <v/>
      </c>
      <c r="EL390" s="32" t="str">
        <f>IF($B390="","",(-EE390/ABS(EE390))*Air!$D$14*EG390/8*(EE390^2)*$AM390*$C390)</f>
        <v/>
      </c>
      <c r="EM390" s="32" t="str">
        <f>IF($B390="","",$AK390*$C390*$E390*Air!$D$14*Air!$I$10)</f>
        <v/>
      </c>
      <c r="EN390" s="32" t="str">
        <f t="shared" si="575"/>
        <v/>
      </c>
      <c r="EO390" s="32" t="str">
        <f t="shared" si="536"/>
        <v/>
      </c>
      <c r="EP390" s="32" t="str">
        <f t="shared" si="576"/>
        <v/>
      </c>
      <c r="EQ390" s="254" t="str">
        <f t="shared" si="537"/>
        <v/>
      </c>
      <c r="ER390" s="243"/>
      <c r="ES390" s="243"/>
      <c r="ET390" s="32" t="str">
        <f t="shared" si="538"/>
        <v/>
      </c>
      <c r="EU390" s="243" t="str">
        <f t="shared" si="539"/>
        <v/>
      </c>
      <c r="EV390" s="243" t="str">
        <f>IF($B390="","",IF(EQ390="out",-(EU390*$I390*(2*ABS(ET390)/Air!$D$14)^0.5),(EU390*$I390*(2*ABS(ET390)/Air!$C$14)^0.5)))</f>
        <v/>
      </c>
      <c r="EW390" s="32" t="str">
        <f t="shared" si="540"/>
        <v/>
      </c>
      <c r="EX390" s="259" t="str">
        <f t="shared" si="577"/>
        <v/>
      </c>
    </row>
    <row r="391" spans="1:154" customFormat="1" x14ac:dyDescent="0.2">
      <c r="A391" s="61"/>
      <c r="B391" s="247"/>
      <c r="C391" s="247"/>
      <c r="D391" s="247"/>
      <c r="E391" s="247"/>
      <c r="F391" s="247"/>
      <c r="G391" s="239"/>
      <c r="H391" s="239"/>
      <c r="I391" s="239"/>
      <c r="J391" s="239"/>
      <c r="K391" s="239"/>
      <c r="L391" s="62"/>
      <c r="M391" s="247"/>
      <c r="N391" s="247"/>
      <c r="O391" s="63"/>
      <c r="P391" s="92" t="str">
        <f t="shared" si="541"/>
        <v/>
      </c>
      <c r="Q391" s="93" t="str">
        <f t="shared" si="494"/>
        <v/>
      </c>
      <c r="R391" s="99" t="str">
        <f t="shared" si="542"/>
        <v/>
      </c>
      <c r="S391" s="100" t="str">
        <f t="shared" si="543"/>
        <v/>
      </c>
      <c r="T391" s="95" t="str">
        <f t="shared" si="544"/>
        <v/>
      </c>
      <c r="U391" s="231"/>
      <c r="V391" s="124" t="str">
        <f t="shared" si="545"/>
        <v/>
      </c>
      <c r="W391" s="125" t="str">
        <f t="shared" si="489"/>
        <v/>
      </c>
      <c r="X391" s="126" t="str">
        <f t="shared" si="546"/>
        <v/>
      </c>
      <c r="Y391" s="126" t="str">
        <f>IF($B391="","",VLOOKUP(X391,Depth!$A$4:$B$1004,2,1))</f>
        <v/>
      </c>
      <c r="Z391" s="127" t="str">
        <f t="shared" si="490"/>
        <v/>
      </c>
      <c r="AA391" s="128" t="str">
        <f t="shared" si="491"/>
        <v/>
      </c>
      <c r="AB391" s="129" t="str">
        <f t="shared" si="547"/>
        <v/>
      </c>
      <c r="AC391" s="129" t="str">
        <f t="shared" si="492"/>
        <v/>
      </c>
      <c r="AD391" s="31" t="str">
        <f t="shared" si="548"/>
        <v/>
      </c>
      <c r="AE391" s="128" t="str">
        <f t="shared" si="549"/>
        <v/>
      </c>
      <c r="AF391" s="130" t="str">
        <f t="shared" si="550"/>
        <v/>
      </c>
      <c r="AG391" s="122" t="str">
        <f t="shared" si="551"/>
        <v/>
      </c>
      <c r="AH391" s="131" t="str">
        <f t="shared" si="493"/>
        <v/>
      </c>
      <c r="AI391" s="132" t="str">
        <f t="shared" si="552"/>
        <v/>
      </c>
      <c r="AJ391" s="128"/>
      <c r="AK391" s="159" t="str">
        <f t="shared" si="553"/>
        <v/>
      </c>
      <c r="AL391" s="128" t="str">
        <f t="shared" si="554"/>
        <v/>
      </c>
      <c r="AM391" s="128" t="str">
        <f t="shared" si="555"/>
        <v/>
      </c>
      <c r="AN391" s="128" t="str">
        <f t="shared" si="556"/>
        <v/>
      </c>
      <c r="AO391" s="128" t="str">
        <f t="shared" si="495"/>
        <v/>
      </c>
      <c r="AP391" s="160" t="str">
        <f t="shared" si="557"/>
        <v/>
      </c>
      <c r="AQ391" s="31"/>
      <c r="AR391" s="174" t="str">
        <f>IF($B391="","",Air!$C$17*((J391-K391)/10)^Air!$C$28)</f>
        <v/>
      </c>
      <c r="AS391" s="36" t="str">
        <f>IF($B391="","",IF(E$8=B391,E$7,Air!$C$14/2*AR391^2))</f>
        <v/>
      </c>
      <c r="AT391" s="32" t="str">
        <f t="shared" si="558"/>
        <v/>
      </c>
      <c r="AU391" s="32" t="str">
        <f t="shared" si="559"/>
        <v/>
      </c>
      <c r="AV391" s="32" t="str">
        <f>IF($B391="","",Air!$I$11-AU391*Air!$C$14*Air!$I$10-AS391)</f>
        <v/>
      </c>
      <c r="AW391" s="175" t="str">
        <f t="shared" si="560"/>
        <v/>
      </c>
      <c r="AX391" s="175" t="str">
        <f>IF($B391="","",AW391*Air!$C$14*Air!$I$10)</f>
        <v/>
      </c>
      <c r="AY391" s="176" t="str">
        <f>IF($B391="","",AW391*Air!$D$14*Air!$I$10)</f>
        <v/>
      </c>
      <c r="AZ391" s="62"/>
      <c r="BA391" s="250" t="str">
        <f t="shared" si="496"/>
        <v/>
      </c>
      <c r="BB391" s="128" t="str">
        <f t="shared" si="561"/>
        <v/>
      </c>
      <c r="BC391" s="31" t="str">
        <f t="shared" si="562"/>
        <v/>
      </c>
      <c r="BD391" s="251" t="str">
        <f>IF($B391="","",$AO391*ABS(BC391)/Air!$M$8)</f>
        <v/>
      </c>
      <c r="BE391" s="31" t="str">
        <f t="shared" si="497"/>
        <v/>
      </c>
      <c r="BF391" s="251" t="str">
        <f>IF($B391="","",$AO391*ABS($AF391-BC391)/Air!$M$8)</f>
        <v/>
      </c>
      <c r="BG391" s="31" t="str">
        <f t="shared" si="498"/>
        <v/>
      </c>
      <c r="BH391" s="252" t="str">
        <f t="shared" si="499"/>
        <v/>
      </c>
      <c r="BI391" s="32" t="str">
        <f>IF($B391="","",(($AF391-BC391)/ABS($AF391-BC391))*Air!$D$14*BH391/2*(($AF391-BC391)^2)*$AI391*$C391)</f>
        <v/>
      </c>
      <c r="BJ391" s="32" t="str">
        <f>IF($B391="","",(-BC391/ABS(BC391))*Air!$D$14*BE391/8*(BC391^2)*$AM391*$C391)</f>
        <v/>
      </c>
      <c r="BK391" s="32" t="str">
        <f>IF($B391="","",$AK391*$C391*$E391*Air!$D$14*Air!$I$10)</f>
        <v/>
      </c>
      <c r="BL391" s="32" t="str">
        <f t="shared" si="563"/>
        <v/>
      </c>
      <c r="BM391" s="32" t="str">
        <f t="shared" si="500"/>
        <v/>
      </c>
      <c r="BN391" s="32" t="str">
        <f t="shared" si="564"/>
        <v/>
      </c>
      <c r="BO391" s="254" t="str">
        <f t="shared" si="501"/>
        <v/>
      </c>
      <c r="BP391" s="243"/>
      <c r="BQ391" s="243"/>
      <c r="BR391" s="32" t="str">
        <f t="shared" si="502"/>
        <v/>
      </c>
      <c r="BS391" s="243" t="str">
        <f t="shared" si="503"/>
        <v/>
      </c>
      <c r="BT391" s="243" t="str">
        <f>IF($B391="","",IF(BO391="out",-(BS391*$I391*(2*ABS(BR391)/Air!$D$14)^0.5),(BS391*$I391*(2*ABS(BR391)/Air!$C$14)^0.5)))</f>
        <v/>
      </c>
      <c r="BU391" s="32" t="str">
        <f t="shared" si="504"/>
        <v/>
      </c>
      <c r="BV391" s="217" t="str">
        <f t="shared" si="565"/>
        <v/>
      </c>
      <c r="BW391" s="31" t="str">
        <f t="shared" si="505"/>
        <v/>
      </c>
      <c r="BX391" s="251" t="str">
        <f>IF($B391="","",$AO391*ABS(BW391)/Air!$M$8)</f>
        <v/>
      </c>
      <c r="BY391" s="31" t="str">
        <f t="shared" si="506"/>
        <v/>
      </c>
      <c r="BZ391" s="251" t="str">
        <f>IF($B391="","",$AO391*ABS($AF391-BW391)/Air!$M$8)</f>
        <v/>
      </c>
      <c r="CA391" s="31" t="str">
        <f t="shared" si="507"/>
        <v/>
      </c>
      <c r="CB391" s="31" t="str">
        <f t="shared" si="508"/>
        <v/>
      </c>
      <c r="CC391" s="32" t="str">
        <f>IF($B391="","",(($AF391-BW391)/ABS($AF391-BW391))*Air!$D$14*CB391/2*(($AF391-BW391)^2)*$AI391*$C391)</f>
        <v/>
      </c>
      <c r="CD391" s="32" t="str">
        <f>IF($B391="","",(-BW391/ABS(BW391))*Air!$D$14*BY391/8*(BW391^2)*$AM391*$C391)</f>
        <v/>
      </c>
      <c r="CE391" s="32" t="str">
        <f>IF($B391="","",$AK391*$C391*$E391*Air!$D$14*Air!$I$10)</f>
        <v/>
      </c>
      <c r="CF391" s="32" t="str">
        <f t="shared" si="566"/>
        <v/>
      </c>
      <c r="CG391" s="32" t="str">
        <f t="shared" si="509"/>
        <v/>
      </c>
      <c r="CH391" s="32" t="str">
        <f t="shared" si="567"/>
        <v/>
      </c>
      <c r="CI391" s="254" t="str">
        <f t="shared" si="510"/>
        <v/>
      </c>
      <c r="CJ391" s="243"/>
      <c r="CK391" s="243"/>
      <c r="CL391" s="32" t="str">
        <f t="shared" si="511"/>
        <v/>
      </c>
      <c r="CM391" s="243" t="str">
        <f t="shared" si="512"/>
        <v/>
      </c>
      <c r="CN391" s="243" t="str">
        <f>IF($B391="","",IF(CI391="out",-(CM391*$I391*(2*ABS(CL391)/Air!$D$14)^0.5),(CM391*$I391*(2*ABS(CL391)/Air!$C$14)^0.5)))</f>
        <v/>
      </c>
      <c r="CO391" s="32" t="str">
        <f t="shared" si="513"/>
        <v/>
      </c>
      <c r="CP391" s="217" t="str">
        <f t="shared" si="568"/>
        <v/>
      </c>
      <c r="CQ391" s="31" t="str">
        <f t="shared" si="514"/>
        <v/>
      </c>
      <c r="CR391" s="251" t="str">
        <f>IF($B391="","",$AO391*ABS(CQ391)/Air!$M$8)</f>
        <v/>
      </c>
      <c r="CS391" s="31" t="str">
        <f t="shared" si="515"/>
        <v/>
      </c>
      <c r="CT391" s="251" t="str">
        <f>IF($B391="","",$AO391*ABS($AF391-CQ391)/Air!$M$8)</f>
        <v/>
      </c>
      <c r="CU391" s="31" t="str">
        <f t="shared" si="516"/>
        <v/>
      </c>
      <c r="CV391" s="31" t="str">
        <f t="shared" si="517"/>
        <v/>
      </c>
      <c r="CW391" s="32" t="str">
        <f>IF($B391="","",(($AF391-CQ391)/ABS($AF391-CQ391))*Air!$D$14*CV391/2*(($AF391-CQ391)^2)*$AI391*$C391)</f>
        <v/>
      </c>
      <c r="CX391" s="32" t="str">
        <f>IF($B391="","",(-CQ391/ABS(CQ391))*Air!$D$14*CS391/8*(CQ391^2)*$AM391*$C391)</f>
        <v/>
      </c>
      <c r="CY391" s="32" t="str">
        <f>IF($B391="","",$AK391*$C391*$E391*Air!$D$14*Air!$I$10)</f>
        <v/>
      </c>
      <c r="CZ391" s="32" t="str">
        <f t="shared" si="569"/>
        <v/>
      </c>
      <c r="DA391" s="32" t="str">
        <f t="shared" si="518"/>
        <v/>
      </c>
      <c r="DB391" s="32" t="str">
        <f t="shared" si="570"/>
        <v/>
      </c>
      <c r="DC391" s="254" t="str">
        <f t="shared" si="519"/>
        <v/>
      </c>
      <c r="DD391" s="243"/>
      <c r="DE391" s="243"/>
      <c r="DF391" s="32" t="str">
        <f t="shared" si="520"/>
        <v/>
      </c>
      <c r="DG391" s="243" t="str">
        <f t="shared" si="521"/>
        <v/>
      </c>
      <c r="DH391" s="243" t="str">
        <f>IF($B391="","",IF(DC391="out",-(DG391*$I391*(2*ABS(DF391)/Air!$D$14)^0.5),(DG391*$I391*(2*ABS(DF391)/Air!$C$14)^0.5)))</f>
        <v/>
      </c>
      <c r="DI391" s="32" t="str">
        <f t="shared" si="522"/>
        <v/>
      </c>
      <c r="DJ391" s="217" t="str">
        <f t="shared" si="571"/>
        <v/>
      </c>
      <c r="DK391" s="31" t="str">
        <f t="shared" si="523"/>
        <v/>
      </c>
      <c r="DL391" s="251" t="str">
        <f>IF($B391="","",$AO391*ABS(DK391)/Air!$M$8)</f>
        <v/>
      </c>
      <c r="DM391" s="31" t="str">
        <f t="shared" si="524"/>
        <v/>
      </c>
      <c r="DN391" s="251" t="str">
        <f>IF($B391="","",$AO391*ABS($AF391-DK391)/Air!$M$8)</f>
        <v/>
      </c>
      <c r="DO391" s="31" t="str">
        <f t="shared" si="525"/>
        <v/>
      </c>
      <c r="DP391" s="31" t="str">
        <f t="shared" si="526"/>
        <v/>
      </c>
      <c r="DQ391" s="32" t="str">
        <f>IF($B391="","",(($AF391-DK391)/ABS($AF391-DK391))*Air!$D$14*DP391/2*(($AF391-DK391)^2)*$AI391*$C391)</f>
        <v/>
      </c>
      <c r="DR391" s="32" t="str">
        <f>IF($B391="","",(-DK391/ABS(DK391))*Air!$D$14*DM391/8*(DK391^2)*$AM391*$C391)</f>
        <v/>
      </c>
      <c r="DS391" s="32" t="str">
        <f>IF($B391="","",$AK391*$C391*$E391*Air!$D$14*Air!$I$10)</f>
        <v/>
      </c>
      <c r="DT391" s="32" t="str">
        <f t="shared" si="572"/>
        <v/>
      </c>
      <c r="DU391" s="32" t="str">
        <f t="shared" si="527"/>
        <v/>
      </c>
      <c r="DV391" s="32" t="str">
        <f t="shared" si="573"/>
        <v/>
      </c>
      <c r="DW391" s="254" t="str">
        <f t="shared" si="528"/>
        <v/>
      </c>
      <c r="DX391" s="243"/>
      <c r="DY391" s="243"/>
      <c r="DZ391" s="32" t="str">
        <f t="shared" si="529"/>
        <v/>
      </c>
      <c r="EA391" s="243" t="str">
        <f t="shared" si="530"/>
        <v/>
      </c>
      <c r="EB391" s="243" t="str">
        <f>IF($B391="","",IF(DW391="out",-(EA391*$I391*(2*ABS(DZ391)/Air!$D$14)^0.5),(EA391*$I391*(2*ABS(DZ391)/Air!$C$14)^0.5)))</f>
        <v/>
      </c>
      <c r="EC391" s="32" t="str">
        <f t="shared" si="531"/>
        <v/>
      </c>
      <c r="ED391" s="217" t="str">
        <f t="shared" si="574"/>
        <v/>
      </c>
      <c r="EE391" s="31" t="str">
        <f t="shared" si="532"/>
        <v/>
      </c>
      <c r="EF391" s="251" t="str">
        <f>IF($B391="","",$AO391*ABS(EE391)/Air!$M$8)</f>
        <v/>
      </c>
      <c r="EG391" s="31" t="str">
        <f t="shared" si="533"/>
        <v/>
      </c>
      <c r="EH391" s="251" t="str">
        <f>IF($B391="","",$AO391*ABS($AF391-EE391)/Air!$M$8)</f>
        <v/>
      </c>
      <c r="EI391" s="31" t="str">
        <f t="shared" si="534"/>
        <v/>
      </c>
      <c r="EJ391" s="31" t="str">
        <f t="shared" si="535"/>
        <v/>
      </c>
      <c r="EK391" s="32" t="str">
        <f>IF($B391="","",(($AF391-EE391)/ABS($AF391-EE391))*Air!$D$14*EJ391/2*(($AF391-EE391)^2)*$AI391*$C391)</f>
        <v/>
      </c>
      <c r="EL391" s="32" t="str">
        <f>IF($B391="","",(-EE391/ABS(EE391))*Air!$D$14*EG391/8*(EE391^2)*$AM391*$C391)</f>
        <v/>
      </c>
      <c r="EM391" s="32" t="str">
        <f>IF($B391="","",$AK391*$C391*$E391*Air!$D$14*Air!$I$10)</f>
        <v/>
      </c>
      <c r="EN391" s="32" t="str">
        <f t="shared" si="575"/>
        <v/>
      </c>
      <c r="EO391" s="32" t="str">
        <f t="shared" si="536"/>
        <v/>
      </c>
      <c r="EP391" s="32" t="str">
        <f t="shared" si="576"/>
        <v/>
      </c>
      <c r="EQ391" s="254" t="str">
        <f t="shared" si="537"/>
        <v/>
      </c>
      <c r="ER391" s="243"/>
      <c r="ES391" s="243"/>
      <c r="ET391" s="32" t="str">
        <f t="shared" si="538"/>
        <v/>
      </c>
      <c r="EU391" s="243" t="str">
        <f t="shared" si="539"/>
        <v/>
      </c>
      <c r="EV391" s="243" t="str">
        <f>IF($B391="","",IF(EQ391="out",-(EU391*$I391*(2*ABS(ET391)/Air!$D$14)^0.5),(EU391*$I391*(2*ABS(ET391)/Air!$C$14)^0.5)))</f>
        <v/>
      </c>
      <c r="EW391" s="32" t="str">
        <f t="shared" si="540"/>
        <v/>
      </c>
      <c r="EX391" s="259" t="str">
        <f t="shared" si="577"/>
        <v/>
      </c>
    </row>
    <row r="392" spans="1:154" customFormat="1" x14ac:dyDescent="0.2">
      <c r="A392" s="61"/>
      <c r="B392" s="247"/>
      <c r="C392" s="247"/>
      <c r="D392" s="247"/>
      <c r="E392" s="247"/>
      <c r="F392" s="247"/>
      <c r="G392" s="239"/>
      <c r="H392" s="239"/>
      <c r="I392" s="239"/>
      <c r="J392" s="239"/>
      <c r="K392" s="239"/>
      <c r="L392" s="62"/>
      <c r="M392" s="247"/>
      <c r="N392" s="247"/>
      <c r="O392" s="63"/>
      <c r="P392" s="92" t="str">
        <f t="shared" si="541"/>
        <v/>
      </c>
      <c r="Q392" s="93" t="str">
        <f t="shared" si="494"/>
        <v/>
      </c>
      <c r="R392" s="99" t="str">
        <f t="shared" si="542"/>
        <v/>
      </c>
      <c r="S392" s="100" t="str">
        <f t="shared" si="543"/>
        <v/>
      </c>
      <c r="T392" s="95" t="str">
        <f t="shared" si="544"/>
        <v/>
      </c>
      <c r="U392" s="231"/>
      <c r="V392" s="124" t="str">
        <f t="shared" si="545"/>
        <v/>
      </c>
      <c r="W392" s="125" t="str">
        <f t="shared" si="489"/>
        <v/>
      </c>
      <c r="X392" s="126" t="str">
        <f t="shared" si="546"/>
        <v/>
      </c>
      <c r="Y392" s="126" t="str">
        <f>IF($B392="","",VLOOKUP(X392,Depth!$A$4:$B$1004,2,1))</f>
        <v/>
      </c>
      <c r="Z392" s="127" t="str">
        <f t="shared" si="490"/>
        <v/>
      </c>
      <c r="AA392" s="128" t="str">
        <f t="shared" si="491"/>
        <v/>
      </c>
      <c r="AB392" s="129" t="str">
        <f t="shared" si="547"/>
        <v/>
      </c>
      <c r="AC392" s="129" t="str">
        <f t="shared" si="492"/>
        <v/>
      </c>
      <c r="AD392" s="31" t="str">
        <f t="shared" si="548"/>
        <v/>
      </c>
      <c r="AE392" s="128" t="str">
        <f t="shared" si="549"/>
        <v/>
      </c>
      <c r="AF392" s="130" t="str">
        <f t="shared" si="550"/>
        <v/>
      </c>
      <c r="AG392" s="122" t="str">
        <f t="shared" si="551"/>
        <v/>
      </c>
      <c r="AH392" s="131" t="str">
        <f t="shared" si="493"/>
        <v/>
      </c>
      <c r="AI392" s="132" t="str">
        <f t="shared" si="552"/>
        <v/>
      </c>
      <c r="AJ392" s="128"/>
      <c r="AK392" s="159" t="str">
        <f t="shared" si="553"/>
        <v/>
      </c>
      <c r="AL392" s="128" t="str">
        <f t="shared" si="554"/>
        <v/>
      </c>
      <c r="AM392" s="128" t="str">
        <f t="shared" si="555"/>
        <v/>
      </c>
      <c r="AN392" s="128" t="str">
        <f t="shared" si="556"/>
        <v/>
      </c>
      <c r="AO392" s="128" t="str">
        <f t="shared" si="495"/>
        <v/>
      </c>
      <c r="AP392" s="160" t="str">
        <f t="shared" si="557"/>
        <v/>
      </c>
      <c r="AQ392" s="31"/>
      <c r="AR392" s="174" t="str">
        <f>IF($B392="","",Air!$C$17*((J392-K392)/10)^Air!$C$28)</f>
        <v/>
      </c>
      <c r="AS392" s="36" t="str">
        <f>IF($B392="","",IF(E$8=B392,E$7,Air!$C$14/2*AR392^2))</f>
        <v/>
      </c>
      <c r="AT392" s="32" t="str">
        <f t="shared" si="558"/>
        <v/>
      </c>
      <c r="AU392" s="32" t="str">
        <f t="shared" si="559"/>
        <v/>
      </c>
      <c r="AV392" s="32" t="str">
        <f>IF($B392="","",Air!$I$11-AU392*Air!$C$14*Air!$I$10-AS392)</f>
        <v/>
      </c>
      <c r="AW392" s="175" t="str">
        <f t="shared" si="560"/>
        <v/>
      </c>
      <c r="AX392" s="175" t="str">
        <f>IF($B392="","",AW392*Air!$C$14*Air!$I$10)</f>
        <v/>
      </c>
      <c r="AY392" s="176" t="str">
        <f>IF($B392="","",AW392*Air!$D$14*Air!$I$10)</f>
        <v/>
      </c>
      <c r="AZ392" s="62"/>
      <c r="BA392" s="250" t="str">
        <f t="shared" si="496"/>
        <v/>
      </c>
      <c r="BB392" s="128" t="str">
        <f t="shared" si="561"/>
        <v/>
      </c>
      <c r="BC392" s="31" t="str">
        <f t="shared" si="562"/>
        <v/>
      </c>
      <c r="BD392" s="251" t="str">
        <f>IF($B392="","",$AO392*ABS(BC392)/Air!$M$8)</f>
        <v/>
      </c>
      <c r="BE392" s="31" t="str">
        <f t="shared" si="497"/>
        <v/>
      </c>
      <c r="BF392" s="251" t="str">
        <f>IF($B392="","",$AO392*ABS($AF392-BC392)/Air!$M$8)</f>
        <v/>
      </c>
      <c r="BG392" s="31" t="str">
        <f t="shared" si="498"/>
        <v/>
      </c>
      <c r="BH392" s="252" t="str">
        <f t="shared" si="499"/>
        <v/>
      </c>
      <c r="BI392" s="32" t="str">
        <f>IF($B392="","",(($AF392-BC392)/ABS($AF392-BC392))*Air!$D$14*BH392/2*(($AF392-BC392)^2)*$AI392*$C392)</f>
        <v/>
      </c>
      <c r="BJ392" s="32" t="str">
        <f>IF($B392="","",(-BC392/ABS(BC392))*Air!$D$14*BE392/8*(BC392^2)*$AM392*$C392)</f>
        <v/>
      </c>
      <c r="BK392" s="32" t="str">
        <f>IF($B392="","",$AK392*$C392*$E392*Air!$D$14*Air!$I$10)</f>
        <v/>
      </c>
      <c r="BL392" s="32" t="str">
        <f t="shared" si="563"/>
        <v/>
      </c>
      <c r="BM392" s="32" t="str">
        <f t="shared" si="500"/>
        <v/>
      </c>
      <c r="BN392" s="32" t="str">
        <f t="shared" si="564"/>
        <v/>
      </c>
      <c r="BO392" s="254" t="str">
        <f t="shared" si="501"/>
        <v/>
      </c>
      <c r="BP392" s="243"/>
      <c r="BQ392" s="243"/>
      <c r="BR392" s="32" t="str">
        <f t="shared" si="502"/>
        <v/>
      </c>
      <c r="BS392" s="243" t="str">
        <f t="shared" si="503"/>
        <v/>
      </c>
      <c r="BT392" s="243" t="str">
        <f>IF($B392="","",IF(BO392="out",-(BS392*$I392*(2*ABS(BR392)/Air!$D$14)^0.5),(BS392*$I392*(2*ABS(BR392)/Air!$C$14)^0.5)))</f>
        <v/>
      </c>
      <c r="BU392" s="32" t="str">
        <f t="shared" si="504"/>
        <v/>
      </c>
      <c r="BV392" s="217" t="str">
        <f t="shared" si="565"/>
        <v/>
      </c>
      <c r="BW392" s="31" t="str">
        <f t="shared" si="505"/>
        <v/>
      </c>
      <c r="BX392" s="251" t="str">
        <f>IF($B392="","",$AO392*ABS(BW392)/Air!$M$8)</f>
        <v/>
      </c>
      <c r="BY392" s="31" t="str">
        <f t="shared" si="506"/>
        <v/>
      </c>
      <c r="BZ392" s="251" t="str">
        <f>IF($B392="","",$AO392*ABS($AF392-BW392)/Air!$M$8)</f>
        <v/>
      </c>
      <c r="CA392" s="31" t="str">
        <f t="shared" si="507"/>
        <v/>
      </c>
      <c r="CB392" s="31" t="str">
        <f t="shared" si="508"/>
        <v/>
      </c>
      <c r="CC392" s="32" t="str">
        <f>IF($B392="","",(($AF392-BW392)/ABS($AF392-BW392))*Air!$D$14*CB392/2*(($AF392-BW392)^2)*$AI392*$C392)</f>
        <v/>
      </c>
      <c r="CD392" s="32" t="str">
        <f>IF($B392="","",(-BW392/ABS(BW392))*Air!$D$14*BY392/8*(BW392^2)*$AM392*$C392)</f>
        <v/>
      </c>
      <c r="CE392" s="32" t="str">
        <f>IF($B392="","",$AK392*$C392*$E392*Air!$D$14*Air!$I$10)</f>
        <v/>
      </c>
      <c r="CF392" s="32" t="str">
        <f t="shared" si="566"/>
        <v/>
      </c>
      <c r="CG392" s="32" t="str">
        <f t="shared" si="509"/>
        <v/>
      </c>
      <c r="CH392" s="32" t="str">
        <f t="shared" si="567"/>
        <v/>
      </c>
      <c r="CI392" s="254" t="str">
        <f t="shared" si="510"/>
        <v/>
      </c>
      <c r="CJ392" s="243"/>
      <c r="CK392" s="243"/>
      <c r="CL392" s="32" t="str">
        <f t="shared" si="511"/>
        <v/>
      </c>
      <c r="CM392" s="243" t="str">
        <f t="shared" si="512"/>
        <v/>
      </c>
      <c r="CN392" s="243" t="str">
        <f>IF($B392="","",IF(CI392="out",-(CM392*$I392*(2*ABS(CL392)/Air!$D$14)^0.5),(CM392*$I392*(2*ABS(CL392)/Air!$C$14)^0.5)))</f>
        <v/>
      </c>
      <c r="CO392" s="32" t="str">
        <f t="shared" si="513"/>
        <v/>
      </c>
      <c r="CP392" s="217" t="str">
        <f t="shared" si="568"/>
        <v/>
      </c>
      <c r="CQ392" s="31" t="str">
        <f t="shared" si="514"/>
        <v/>
      </c>
      <c r="CR392" s="251" t="str">
        <f>IF($B392="","",$AO392*ABS(CQ392)/Air!$M$8)</f>
        <v/>
      </c>
      <c r="CS392" s="31" t="str">
        <f t="shared" si="515"/>
        <v/>
      </c>
      <c r="CT392" s="251" t="str">
        <f>IF($B392="","",$AO392*ABS($AF392-CQ392)/Air!$M$8)</f>
        <v/>
      </c>
      <c r="CU392" s="31" t="str">
        <f t="shared" si="516"/>
        <v/>
      </c>
      <c r="CV392" s="31" t="str">
        <f t="shared" si="517"/>
        <v/>
      </c>
      <c r="CW392" s="32" t="str">
        <f>IF($B392="","",(($AF392-CQ392)/ABS($AF392-CQ392))*Air!$D$14*CV392/2*(($AF392-CQ392)^2)*$AI392*$C392)</f>
        <v/>
      </c>
      <c r="CX392" s="32" t="str">
        <f>IF($B392="","",(-CQ392/ABS(CQ392))*Air!$D$14*CS392/8*(CQ392^2)*$AM392*$C392)</f>
        <v/>
      </c>
      <c r="CY392" s="32" t="str">
        <f>IF($B392="","",$AK392*$C392*$E392*Air!$D$14*Air!$I$10)</f>
        <v/>
      </c>
      <c r="CZ392" s="32" t="str">
        <f t="shared" si="569"/>
        <v/>
      </c>
      <c r="DA392" s="32" t="str">
        <f t="shared" si="518"/>
        <v/>
      </c>
      <c r="DB392" s="32" t="str">
        <f t="shared" si="570"/>
        <v/>
      </c>
      <c r="DC392" s="254" t="str">
        <f t="shared" si="519"/>
        <v/>
      </c>
      <c r="DD392" s="243"/>
      <c r="DE392" s="243"/>
      <c r="DF392" s="32" t="str">
        <f t="shared" si="520"/>
        <v/>
      </c>
      <c r="DG392" s="243" t="str">
        <f t="shared" si="521"/>
        <v/>
      </c>
      <c r="DH392" s="243" t="str">
        <f>IF($B392="","",IF(DC392="out",-(DG392*$I392*(2*ABS(DF392)/Air!$D$14)^0.5),(DG392*$I392*(2*ABS(DF392)/Air!$C$14)^0.5)))</f>
        <v/>
      </c>
      <c r="DI392" s="32" t="str">
        <f t="shared" si="522"/>
        <v/>
      </c>
      <c r="DJ392" s="217" t="str">
        <f t="shared" si="571"/>
        <v/>
      </c>
      <c r="DK392" s="31" t="str">
        <f t="shared" si="523"/>
        <v/>
      </c>
      <c r="DL392" s="251" t="str">
        <f>IF($B392="","",$AO392*ABS(DK392)/Air!$M$8)</f>
        <v/>
      </c>
      <c r="DM392" s="31" t="str">
        <f t="shared" si="524"/>
        <v/>
      </c>
      <c r="DN392" s="251" t="str">
        <f>IF($B392="","",$AO392*ABS($AF392-DK392)/Air!$M$8)</f>
        <v/>
      </c>
      <c r="DO392" s="31" t="str">
        <f t="shared" si="525"/>
        <v/>
      </c>
      <c r="DP392" s="31" t="str">
        <f t="shared" si="526"/>
        <v/>
      </c>
      <c r="DQ392" s="32" t="str">
        <f>IF($B392="","",(($AF392-DK392)/ABS($AF392-DK392))*Air!$D$14*DP392/2*(($AF392-DK392)^2)*$AI392*$C392)</f>
        <v/>
      </c>
      <c r="DR392" s="32" t="str">
        <f>IF($B392="","",(-DK392/ABS(DK392))*Air!$D$14*DM392/8*(DK392^2)*$AM392*$C392)</f>
        <v/>
      </c>
      <c r="DS392" s="32" t="str">
        <f>IF($B392="","",$AK392*$C392*$E392*Air!$D$14*Air!$I$10)</f>
        <v/>
      </c>
      <c r="DT392" s="32" t="str">
        <f t="shared" si="572"/>
        <v/>
      </c>
      <c r="DU392" s="32" t="str">
        <f t="shared" si="527"/>
        <v/>
      </c>
      <c r="DV392" s="32" t="str">
        <f t="shared" si="573"/>
        <v/>
      </c>
      <c r="DW392" s="254" t="str">
        <f t="shared" si="528"/>
        <v/>
      </c>
      <c r="DX392" s="243"/>
      <c r="DY392" s="243"/>
      <c r="DZ392" s="32" t="str">
        <f t="shared" si="529"/>
        <v/>
      </c>
      <c r="EA392" s="243" t="str">
        <f t="shared" si="530"/>
        <v/>
      </c>
      <c r="EB392" s="243" t="str">
        <f>IF($B392="","",IF(DW392="out",-(EA392*$I392*(2*ABS(DZ392)/Air!$D$14)^0.5),(EA392*$I392*(2*ABS(DZ392)/Air!$C$14)^0.5)))</f>
        <v/>
      </c>
      <c r="EC392" s="32" t="str">
        <f t="shared" si="531"/>
        <v/>
      </c>
      <c r="ED392" s="217" t="str">
        <f t="shared" si="574"/>
        <v/>
      </c>
      <c r="EE392" s="31" t="str">
        <f t="shared" si="532"/>
        <v/>
      </c>
      <c r="EF392" s="251" t="str">
        <f>IF($B392="","",$AO392*ABS(EE392)/Air!$M$8)</f>
        <v/>
      </c>
      <c r="EG392" s="31" t="str">
        <f t="shared" si="533"/>
        <v/>
      </c>
      <c r="EH392" s="251" t="str">
        <f>IF($B392="","",$AO392*ABS($AF392-EE392)/Air!$M$8)</f>
        <v/>
      </c>
      <c r="EI392" s="31" t="str">
        <f t="shared" si="534"/>
        <v/>
      </c>
      <c r="EJ392" s="31" t="str">
        <f t="shared" si="535"/>
        <v/>
      </c>
      <c r="EK392" s="32" t="str">
        <f>IF($B392="","",(($AF392-EE392)/ABS($AF392-EE392))*Air!$D$14*EJ392/2*(($AF392-EE392)^2)*$AI392*$C392)</f>
        <v/>
      </c>
      <c r="EL392" s="32" t="str">
        <f>IF($B392="","",(-EE392/ABS(EE392))*Air!$D$14*EG392/8*(EE392^2)*$AM392*$C392)</f>
        <v/>
      </c>
      <c r="EM392" s="32" t="str">
        <f>IF($B392="","",$AK392*$C392*$E392*Air!$D$14*Air!$I$10)</f>
        <v/>
      </c>
      <c r="EN392" s="32" t="str">
        <f t="shared" si="575"/>
        <v/>
      </c>
      <c r="EO392" s="32" t="str">
        <f t="shared" si="536"/>
        <v/>
      </c>
      <c r="EP392" s="32" t="str">
        <f t="shared" si="576"/>
        <v/>
      </c>
      <c r="EQ392" s="254" t="str">
        <f t="shared" si="537"/>
        <v/>
      </c>
      <c r="ER392" s="243"/>
      <c r="ES392" s="243"/>
      <c r="ET392" s="32" t="str">
        <f t="shared" si="538"/>
        <v/>
      </c>
      <c r="EU392" s="243" t="str">
        <f t="shared" si="539"/>
        <v/>
      </c>
      <c r="EV392" s="243" t="str">
        <f>IF($B392="","",IF(EQ392="out",-(EU392*$I392*(2*ABS(ET392)/Air!$D$14)^0.5),(EU392*$I392*(2*ABS(ET392)/Air!$C$14)^0.5)))</f>
        <v/>
      </c>
      <c r="EW392" s="32" t="str">
        <f t="shared" si="540"/>
        <v/>
      </c>
      <c r="EX392" s="259" t="str">
        <f t="shared" si="577"/>
        <v/>
      </c>
    </row>
    <row r="393" spans="1:154" customFormat="1" x14ac:dyDescent="0.2">
      <c r="A393" s="61"/>
      <c r="B393" s="247"/>
      <c r="C393" s="247"/>
      <c r="D393" s="247"/>
      <c r="E393" s="247"/>
      <c r="F393" s="247"/>
      <c r="G393" s="239"/>
      <c r="H393" s="239"/>
      <c r="I393" s="239"/>
      <c r="J393" s="239"/>
      <c r="K393" s="239"/>
      <c r="L393" s="62"/>
      <c r="M393" s="247"/>
      <c r="N393" s="247"/>
      <c r="O393" s="63"/>
      <c r="P393" s="92" t="str">
        <f t="shared" si="541"/>
        <v/>
      </c>
      <c r="Q393" s="93" t="str">
        <f t="shared" si="494"/>
        <v/>
      </c>
      <c r="R393" s="99" t="str">
        <f t="shared" si="542"/>
        <v/>
      </c>
      <c r="S393" s="100" t="str">
        <f t="shared" si="543"/>
        <v/>
      </c>
      <c r="T393" s="95" t="str">
        <f t="shared" si="544"/>
        <v/>
      </c>
      <c r="U393" s="231"/>
      <c r="V393" s="124" t="str">
        <f t="shared" si="545"/>
        <v/>
      </c>
      <c r="W393" s="125" t="str">
        <f t="shared" si="489"/>
        <v/>
      </c>
      <c r="X393" s="126" t="str">
        <f t="shared" si="546"/>
        <v/>
      </c>
      <c r="Y393" s="126" t="str">
        <f>IF($B393="","",VLOOKUP(X393,Depth!$A$4:$B$1004,2,1))</f>
        <v/>
      </c>
      <c r="Z393" s="127" t="str">
        <f t="shared" si="490"/>
        <v/>
      </c>
      <c r="AA393" s="128" t="str">
        <f t="shared" si="491"/>
        <v/>
      </c>
      <c r="AB393" s="129" t="str">
        <f t="shared" si="547"/>
        <v/>
      </c>
      <c r="AC393" s="129" t="str">
        <f t="shared" si="492"/>
        <v/>
      </c>
      <c r="AD393" s="31" t="str">
        <f t="shared" si="548"/>
        <v/>
      </c>
      <c r="AE393" s="128" t="str">
        <f t="shared" si="549"/>
        <v/>
      </c>
      <c r="AF393" s="130" t="str">
        <f t="shared" si="550"/>
        <v/>
      </c>
      <c r="AG393" s="122" t="str">
        <f t="shared" si="551"/>
        <v/>
      </c>
      <c r="AH393" s="131" t="str">
        <f t="shared" si="493"/>
        <v/>
      </c>
      <c r="AI393" s="132" t="str">
        <f t="shared" si="552"/>
        <v/>
      </c>
      <c r="AJ393" s="128"/>
      <c r="AK393" s="159" t="str">
        <f t="shared" si="553"/>
        <v/>
      </c>
      <c r="AL393" s="128" t="str">
        <f t="shared" si="554"/>
        <v/>
      </c>
      <c r="AM393" s="128" t="str">
        <f t="shared" si="555"/>
        <v/>
      </c>
      <c r="AN393" s="128" t="str">
        <f t="shared" si="556"/>
        <v/>
      </c>
      <c r="AO393" s="128" t="str">
        <f t="shared" si="495"/>
        <v/>
      </c>
      <c r="AP393" s="160" t="str">
        <f t="shared" si="557"/>
        <v/>
      </c>
      <c r="AQ393" s="31"/>
      <c r="AR393" s="174" t="str">
        <f>IF($B393="","",Air!$C$17*((J393-K393)/10)^Air!$C$28)</f>
        <v/>
      </c>
      <c r="AS393" s="36" t="str">
        <f>IF($B393="","",IF(E$8=B393,E$7,Air!$C$14/2*AR393^2))</f>
        <v/>
      </c>
      <c r="AT393" s="32" t="str">
        <f t="shared" si="558"/>
        <v/>
      </c>
      <c r="AU393" s="32" t="str">
        <f t="shared" si="559"/>
        <v/>
      </c>
      <c r="AV393" s="32" t="str">
        <f>IF($B393="","",Air!$I$11-AU393*Air!$C$14*Air!$I$10-AS393)</f>
        <v/>
      </c>
      <c r="AW393" s="175" t="str">
        <f t="shared" si="560"/>
        <v/>
      </c>
      <c r="AX393" s="175" t="str">
        <f>IF($B393="","",AW393*Air!$C$14*Air!$I$10)</f>
        <v/>
      </c>
      <c r="AY393" s="176" t="str">
        <f>IF($B393="","",AW393*Air!$D$14*Air!$I$10)</f>
        <v/>
      </c>
      <c r="AZ393" s="62"/>
      <c r="BA393" s="250" t="str">
        <f t="shared" si="496"/>
        <v/>
      </c>
      <c r="BB393" s="128" t="str">
        <f t="shared" si="561"/>
        <v/>
      </c>
      <c r="BC393" s="31" t="str">
        <f t="shared" si="562"/>
        <v/>
      </c>
      <c r="BD393" s="251" t="str">
        <f>IF($B393="","",$AO393*ABS(BC393)/Air!$M$8)</f>
        <v/>
      </c>
      <c r="BE393" s="31" t="str">
        <f t="shared" si="497"/>
        <v/>
      </c>
      <c r="BF393" s="251" t="str">
        <f>IF($B393="","",$AO393*ABS($AF393-BC393)/Air!$M$8)</f>
        <v/>
      </c>
      <c r="BG393" s="31" t="str">
        <f t="shared" si="498"/>
        <v/>
      </c>
      <c r="BH393" s="252" t="str">
        <f t="shared" si="499"/>
        <v/>
      </c>
      <c r="BI393" s="32" t="str">
        <f>IF($B393="","",(($AF393-BC393)/ABS($AF393-BC393))*Air!$D$14*BH393/2*(($AF393-BC393)^2)*$AI393*$C393)</f>
        <v/>
      </c>
      <c r="BJ393" s="32" t="str">
        <f>IF($B393="","",(-BC393/ABS(BC393))*Air!$D$14*BE393/8*(BC393^2)*$AM393*$C393)</f>
        <v/>
      </c>
      <c r="BK393" s="32" t="str">
        <f>IF($B393="","",$AK393*$C393*$E393*Air!$D$14*Air!$I$10)</f>
        <v/>
      </c>
      <c r="BL393" s="32" t="str">
        <f t="shared" si="563"/>
        <v/>
      </c>
      <c r="BM393" s="32" t="str">
        <f t="shared" si="500"/>
        <v/>
      </c>
      <c r="BN393" s="32" t="str">
        <f t="shared" si="564"/>
        <v/>
      </c>
      <c r="BO393" s="254" t="str">
        <f t="shared" si="501"/>
        <v/>
      </c>
      <c r="BP393" s="243"/>
      <c r="BQ393" s="243"/>
      <c r="BR393" s="32" t="str">
        <f t="shared" si="502"/>
        <v/>
      </c>
      <c r="BS393" s="243" t="str">
        <f t="shared" si="503"/>
        <v/>
      </c>
      <c r="BT393" s="243" t="str">
        <f>IF($B393="","",IF(BO393="out",-(BS393*$I393*(2*ABS(BR393)/Air!$D$14)^0.5),(BS393*$I393*(2*ABS(BR393)/Air!$C$14)^0.5)))</f>
        <v/>
      </c>
      <c r="BU393" s="32" t="str">
        <f t="shared" si="504"/>
        <v/>
      </c>
      <c r="BV393" s="217" t="str">
        <f t="shared" si="565"/>
        <v/>
      </c>
      <c r="BW393" s="31" t="str">
        <f t="shared" si="505"/>
        <v/>
      </c>
      <c r="BX393" s="251" t="str">
        <f>IF($B393="","",$AO393*ABS(BW393)/Air!$M$8)</f>
        <v/>
      </c>
      <c r="BY393" s="31" t="str">
        <f t="shared" si="506"/>
        <v/>
      </c>
      <c r="BZ393" s="251" t="str">
        <f>IF($B393="","",$AO393*ABS($AF393-BW393)/Air!$M$8)</f>
        <v/>
      </c>
      <c r="CA393" s="31" t="str">
        <f t="shared" si="507"/>
        <v/>
      </c>
      <c r="CB393" s="31" t="str">
        <f t="shared" si="508"/>
        <v/>
      </c>
      <c r="CC393" s="32" t="str">
        <f>IF($B393="","",(($AF393-BW393)/ABS($AF393-BW393))*Air!$D$14*CB393/2*(($AF393-BW393)^2)*$AI393*$C393)</f>
        <v/>
      </c>
      <c r="CD393" s="32" t="str">
        <f>IF($B393="","",(-BW393/ABS(BW393))*Air!$D$14*BY393/8*(BW393^2)*$AM393*$C393)</f>
        <v/>
      </c>
      <c r="CE393" s="32" t="str">
        <f>IF($B393="","",$AK393*$C393*$E393*Air!$D$14*Air!$I$10)</f>
        <v/>
      </c>
      <c r="CF393" s="32" t="str">
        <f t="shared" si="566"/>
        <v/>
      </c>
      <c r="CG393" s="32" t="str">
        <f t="shared" si="509"/>
        <v/>
      </c>
      <c r="CH393" s="32" t="str">
        <f t="shared" si="567"/>
        <v/>
      </c>
      <c r="CI393" s="254" t="str">
        <f t="shared" si="510"/>
        <v/>
      </c>
      <c r="CJ393" s="243"/>
      <c r="CK393" s="243"/>
      <c r="CL393" s="32" t="str">
        <f t="shared" si="511"/>
        <v/>
      </c>
      <c r="CM393" s="243" t="str">
        <f t="shared" si="512"/>
        <v/>
      </c>
      <c r="CN393" s="243" t="str">
        <f>IF($B393="","",IF(CI393="out",-(CM393*$I393*(2*ABS(CL393)/Air!$D$14)^0.5),(CM393*$I393*(2*ABS(CL393)/Air!$C$14)^0.5)))</f>
        <v/>
      </c>
      <c r="CO393" s="32" t="str">
        <f t="shared" si="513"/>
        <v/>
      </c>
      <c r="CP393" s="217" t="str">
        <f t="shared" si="568"/>
        <v/>
      </c>
      <c r="CQ393" s="31" t="str">
        <f t="shared" si="514"/>
        <v/>
      </c>
      <c r="CR393" s="251" t="str">
        <f>IF($B393="","",$AO393*ABS(CQ393)/Air!$M$8)</f>
        <v/>
      </c>
      <c r="CS393" s="31" t="str">
        <f t="shared" si="515"/>
        <v/>
      </c>
      <c r="CT393" s="251" t="str">
        <f>IF($B393="","",$AO393*ABS($AF393-CQ393)/Air!$M$8)</f>
        <v/>
      </c>
      <c r="CU393" s="31" t="str">
        <f t="shared" si="516"/>
        <v/>
      </c>
      <c r="CV393" s="31" t="str">
        <f t="shared" si="517"/>
        <v/>
      </c>
      <c r="CW393" s="32" t="str">
        <f>IF($B393="","",(($AF393-CQ393)/ABS($AF393-CQ393))*Air!$D$14*CV393/2*(($AF393-CQ393)^2)*$AI393*$C393)</f>
        <v/>
      </c>
      <c r="CX393" s="32" t="str">
        <f>IF($B393="","",(-CQ393/ABS(CQ393))*Air!$D$14*CS393/8*(CQ393^2)*$AM393*$C393)</f>
        <v/>
      </c>
      <c r="CY393" s="32" t="str">
        <f>IF($B393="","",$AK393*$C393*$E393*Air!$D$14*Air!$I$10)</f>
        <v/>
      </c>
      <c r="CZ393" s="32" t="str">
        <f t="shared" si="569"/>
        <v/>
      </c>
      <c r="DA393" s="32" t="str">
        <f t="shared" si="518"/>
        <v/>
      </c>
      <c r="DB393" s="32" t="str">
        <f t="shared" si="570"/>
        <v/>
      </c>
      <c r="DC393" s="254" t="str">
        <f t="shared" si="519"/>
        <v/>
      </c>
      <c r="DD393" s="243"/>
      <c r="DE393" s="243"/>
      <c r="DF393" s="32" t="str">
        <f t="shared" si="520"/>
        <v/>
      </c>
      <c r="DG393" s="243" t="str">
        <f t="shared" si="521"/>
        <v/>
      </c>
      <c r="DH393" s="243" t="str">
        <f>IF($B393="","",IF(DC393="out",-(DG393*$I393*(2*ABS(DF393)/Air!$D$14)^0.5),(DG393*$I393*(2*ABS(DF393)/Air!$C$14)^0.5)))</f>
        <v/>
      </c>
      <c r="DI393" s="32" t="str">
        <f t="shared" si="522"/>
        <v/>
      </c>
      <c r="DJ393" s="217" t="str">
        <f t="shared" si="571"/>
        <v/>
      </c>
      <c r="DK393" s="31" t="str">
        <f t="shared" si="523"/>
        <v/>
      </c>
      <c r="DL393" s="251" t="str">
        <f>IF($B393="","",$AO393*ABS(DK393)/Air!$M$8)</f>
        <v/>
      </c>
      <c r="DM393" s="31" t="str">
        <f t="shared" si="524"/>
        <v/>
      </c>
      <c r="DN393" s="251" t="str">
        <f>IF($B393="","",$AO393*ABS($AF393-DK393)/Air!$M$8)</f>
        <v/>
      </c>
      <c r="DO393" s="31" t="str">
        <f t="shared" si="525"/>
        <v/>
      </c>
      <c r="DP393" s="31" t="str">
        <f t="shared" si="526"/>
        <v/>
      </c>
      <c r="DQ393" s="32" t="str">
        <f>IF($B393="","",(($AF393-DK393)/ABS($AF393-DK393))*Air!$D$14*DP393/2*(($AF393-DK393)^2)*$AI393*$C393)</f>
        <v/>
      </c>
      <c r="DR393" s="32" t="str">
        <f>IF($B393="","",(-DK393/ABS(DK393))*Air!$D$14*DM393/8*(DK393^2)*$AM393*$C393)</f>
        <v/>
      </c>
      <c r="DS393" s="32" t="str">
        <f>IF($B393="","",$AK393*$C393*$E393*Air!$D$14*Air!$I$10)</f>
        <v/>
      </c>
      <c r="DT393" s="32" t="str">
        <f t="shared" si="572"/>
        <v/>
      </c>
      <c r="DU393" s="32" t="str">
        <f t="shared" si="527"/>
        <v/>
      </c>
      <c r="DV393" s="32" t="str">
        <f t="shared" si="573"/>
        <v/>
      </c>
      <c r="DW393" s="254" t="str">
        <f t="shared" si="528"/>
        <v/>
      </c>
      <c r="DX393" s="243"/>
      <c r="DY393" s="243"/>
      <c r="DZ393" s="32" t="str">
        <f t="shared" si="529"/>
        <v/>
      </c>
      <c r="EA393" s="243" t="str">
        <f t="shared" si="530"/>
        <v/>
      </c>
      <c r="EB393" s="243" t="str">
        <f>IF($B393="","",IF(DW393="out",-(EA393*$I393*(2*ABS(DZ393)/Air!$D$14)^0.5),(EA393*$I393*(2*ABS(DZ393)/Air!$C$14)^0.5)))</f>
        <v/>
      </c>
      <c r="EC393" s="32" t="str">
        <f t="shared" si="531"/>
        <v/>
      </c>
      <c r="ED393" s="217" t="str">
        <f t="shared" si="574"/>
        <v/>
      </c>
      <c r="EE393" s="31" t="str">
        <f t="shared" si="532"/>
        <v/>
      </c>
      <c r="EF393" s="251" t="str">
        <f>IF($B393="","",$AO393*ABS(EE393)/Air!$M$8)</f>
        <v/>
      </c>
      <c r="EG393" s="31" t="str">
        <f t="shared" si="533"/>
        <v/>
      </c>
      <c r="EH393" s="251" t="str">
        <f>IF($B393="","",$AO393*ABS($AF393-EE393)/Air!$M$8)</f>
        <v/>
      </c>
      <c r="EI393" s="31" t="str">
        <f t="shared" si="534"/>
        <v/>
      </c>
      <c r="EJ393" s="31" t="str">
        <f t="shared" si="535"/>
        <v/>
      </c>
      <c r="EK393" s="32" t="str">
        <f>IF($B393="","",(($AF393-EE393)/ABS($AF393-EE393))*Air!$D$14*EJ393/2*(($AF393-EE393)^2)*$AI393*$C393)</f>
        <v/>
      </c>
      <c r="EL393" s="32" t="str">
        <f>IF($B393="","",(-EE393/ABS(EE393))*Air!$D$14*EG393/8*(EE393^2)*$AM393*$C393)</f>
        <v/>
      </c>
      <c r="EM393" s="32" t="str">
        <f>IF($B393="","",$AK393*$C393*$E393*Air!$D$14*Air!$I$10)</f>
        <v/>
      </c>
      <c r="EN393" s="32" t="str">
        <f t="shared" si="575"/>
        <v/>
      </c>
      <c r="EO393" s="32" t="str">
        <f t="shared" si="536"/>
        <v/>
      </c>
      <c r="EP393" s="32" t="str">
        <f t="shared" si="576"/>
        <v/>
      </c>
      <c r="EQ393" s="254" t="str">
        <f t="shared" si="537"/>
        <v/>
      </c>
      <c r="ER393" s="243"/>
      <c r="ES393" s="243"/>
      <c r="ET393" s="32" t="str">
        <f t="shared" si="538"/>
        <v/>
      </c>
      <c r="EU393" s="243" t="str">
        <f t="shared" si="539"/>
        <v/>
      </c>
      <c r="EV393" s="243" t="str">
        <f>IF($B393="","",IF(EQ393="out",-(EU393*$I393*(2*ABS(ET393)/Air!$D$14)^0.5),(EU393*$I393*(2*ABS(ET393)/Air!$C$14)^0.5)))</f>
        <v/>
      </c>
      <c r="EW393" s="32" t="str">
        <f t="shared" si="540"/>
        <v/>
      </c>
      <c r="EX393" s="259" t="str">
        <f t="shared" si="577"/>
        <v/>
      </c>
    </row>
    <row r="394" spans="1:154" customFormat="1" x14ac:dyDescent="0.2">
      <c r="A394" s="61"/>
      <c r="B394" s="247"/>
      <c r="C394" s="247"/>
      <c r="D394" s="247"/>
      <c r="E394" s="247"/>
      <c r="F394" s="247"/>
      <c r="G394" s="239"/>
      <c r="H394" s="239"/>
      <c r="I394" s="239"/>
      <c r="J394" s="239"/>
      <c r="K394" s="239"/>
      <c r="L394" s="62"/>
      <c r="M394" s="247"/>
      <c r="N394" s="247"/>
      <c r="O394" s="63"/>
      <c r="P394" s="92" t="str">
        <f t="shared" si="541"/>
        <v/>
      </c>
      <c r="Q394" s="93" t="str">
        <f t="shared" si="494"/>
        <v/>
      </c>
      <c r="R394" s="99" t="str">
        <f t="shared" si="542"/>
        <v/>
      </c>
      <c r="S394" s="100" t="str">
        <f t="shared" si="543"/>
        <v/>
      </c>
      <c r="T394" s="95" t="str">
        <f t="shared" si="544"/>
        <v/>
      </c>
      <c r="U394" s="231"/>
      <c r="V394" s="124" t="str">
        <f t="shared" si="545"/>
        <v/>
      </c>
      <c r="W394" s="125" t="str">
        <f t="shared" si="489"/>
        <v/>
      </c>
      <c r="X394" s="126" t="str">
        <f t="shared" si="546"/>
        <v/>
      </c>
      <c r="Y394" s="126" t="str">
        <f>IF($B394="","",VLOOKUP(X394,Depth!$A$4:$B$1004,2,1))</f>
        <v/>
      </c>
      <c r="Z394" s="127" t="str">
        <f t="shared" si="490"/>
        <v/>
      </c>
      <c r="AA394" s="128" t="str">
        <f t="shared" si="491"/>
        <v/>
      </c>
      <c r="AB394" s="129" t="str">
        <f t="shared" si="547"/>
        <v/>
      </c>
      <c r="AC394" s="129" t="str">
        <f t="shared" si="492"/>
        <v/>
      </c>
      <c r="AD394" s="31" t="str">
        <f t="shared" si="548"/>
        <v/>
      </c>
      <c r="AE394" s="128" t="str">
        <f t="shared" si="549"/>
        <v/>
      </c>
      <c r="AF394" s="130" t="str">
        <f t="shared" si="550"/>
        <v/>
      </c>
      <c r="AG394" s="122" t="str">
        <f t="shared" si="551"/>
        <v/>
      </c>
      <c r="AH394" s="131" t="str">
        <f t="shared" si="493"/>
        <v/>
      </c>
      <c r="AI394" s="132" t="str">
        <f t="shared" si="552"/>
        <v/>
      </c>
      <c r="AJ394" s="128"/>
      <c r="AK394" s="159" t="str">
        <f t="shared" si="553"/>
        <v/>
      </c>
      <c r="AL394" s="128" t="str">
        <f t="shared" si="554"/>
        <v/>
      </c>
      <c r="AM394" s="128" t="str">
        <f t="shared" si="555"/>
        <v/>
      </c>
      <c r="AN394" s="128" t="str">
        <f t="shared" si="556"/>
        <v/>
      </c>
      <c r="AO394" s="128" t="str">
        <f t="shared" si="495"/>
        <v/>
      </c>
      <c r="AP394" s="160" t="str">
        <f t="shared" si="557"/>
        <v/>
      </c>
      <c r="AQ394" s="31"/>
      <c r="AR394" s="174" t="str">
        <f>IF($B394="","",Air!$C$17*((J394-K394)/10)^Air!$C$28)</f>
        <v/>
      </c>
      <c r="AS394" s="36" t="str">
        <f>IF($B394="","",IF(E$8=B394,E$7,Air!$C$14/2*AR394^2))</f>
        <v/>
      </c>
      <c r="AT394" s="32" t="str">
        <f t="shared" si="558"/>
        <v/>
      </c>
      <c r="AU394" s="32" t="str">
        <f t="shared" si="559"/>
        <v/>
      </c>
      <c r="AV394" s="32" t="str">
        <f>IF($B394="","",Air!$I$11-AU394*Air!$C$14*Air!$I$10-AS394)</f>
        <v/>
      </c>
      <c r="AW394" s="175" t="str">
        <f t="shared" si="560"/>
        <v/>
      </c>
      <c r="AX394" s="175" t="str">
        <f>IF($B394="","",AW394*Air!$C$14*Air!$I$10)</f>
        <v/>
      </c>
      <c r="AY394" s="176" t="str">
        <f>IF($B394="","",AW394*Air!$D$14*Air!$I$10)</f>
        <v/>
      </c>
      <c r="AZ394" s="62"/>
      <c r="BA394" s="250" t="str">
        <f t="shared" si="496"/>
        <v/>
      </c>
      <c r="BB394" s="128" t="str">
        <f t="shared" si="561"/>
        <v/>
      </c>
      <c r="BC394" s="31" t="str">
        <f t="shared" si="562"/>
        <v/>
      </c>
      <c r="BD394" s="251" t="str">
        <f>IF($B394="","",$AO394*ABS(BC394)/Air!$M$8)</f>
        <v/>
      </c>
      <c r="BE394" s="31" t="str">
        <f t="shared" si="497"/>
        <v/>
      </c>
      <c r="BF394" s="251" t="str">
        <f>IF($B394="","",$AO394*ABS($AF394-BC394)/Air!$M$8)</f>
        <v/>
      </c>
      <c r="BG394" s="31" t="str">
        <f t="shared" si="498"/>
        <v/>
      </c>
      <c r="BH394" s="252" t="str">
        <f t="shared" si="499"/>
        <v/>
      </c>
      <c r="BI394" s="32" t="str">
        <f>IF($B394="","",(($AF394-BC394)/ABS($AF394-BC394))*Air!$D$14*BH394/2*(($AF394-BC394)^2)*$AI394*$C394)</f>
        <v/>
      </c>
      <c r="BJ394" s="32" t="str">
        <f>IF($B394="","",(-BC394/ABS(BC394))*Air!$D$14*BE394/8*(BC394^2)*$AM394*$C394)</f>
        <v/>
      </c>
      <c r="BK394" s="32" t="str">
        <f>IF($B394="","",$AK394*$C394*$E394*Air!$D$14*Air!$I$10)</f>
        <v/>
      </c>
      <c r="BL394" s="32" t="str">
        <f t="shared" si="563"/>
        <v/>
      </c>
      <c r="BM394" s="32" t="str">
        <f t="shared" si="500"/>
        <v/>
      </c>
      <c r="BN394" s="32" t="str">
        <f t="shared" si="564"/>
        <v/>
      </c>
      <c r="BO394" s="254" t="str">
        <f t="shared" si="501"/>
        <v/>
      </c>
      <c r="BP394" s="243"/>
      <c r="BQ394" s="243"/>
      <c r="BR394" s="32" t="str">
        <f t="shared" si="502"/>
        <v/>
      </c>
      <c r="BS394" s="243" t="str">
        <f t="shared" si="503"/>
        <v/>
      </c>
      <c r="BT394" s="243" t="str">
        <f>IF($B394="","",IF(BO394="out",-(BS394*$I394*(2*ABS(BR394)/Air!$D$14)^0.5),(BS394*$I394*(2*ABS(BR394)/Air!$C$14)^0.5)))</f>
        <v/>
      </c>
      <c r="BU394" s="32" t="str">
        <f t="shared" si="504"/>
        <v/>
      </c>
      <c r="BV394" s="217" t="str">
        <f t="shared" si="565"/>
        <v/>
      </c>
      <c r="BW394" s="31" t="str">
        <f t="shared" si="505"/>
        <v/>
      </c>
      <c r="BX394" s="251" t="str">
        <f>IF($B394="","",$AO394*ABS(BW394)/Air!$M$8)</f>
        <v/>
      </c>
      <c r="BY394" s="31" t="str">
        <f t="shared" si="506"/>
        <v/>
      </c>
      <c r="BZ394" s="251" t="str">
        <f>IF($B394="","",$AO394*ABS($AF394-BW394)/Air!$M$8)</f>
        <v/>
      </c>
      <c r="CA394" s="31" t="str">
        <f t="shared" si="507"/>
        <v/>
      </c>
      <c r="CB394" s="31" t="str">
        <f t="shared" si="508"/>
        <v/>
      </c>
      <c r="CC394" s="32" t="str">
        <f>IF($B394="","",(($AF394-BW394)/ABS($AF394-BW394))*Air!$D$14*CB394/2*(($AF394-BW394)^2)*$AI394*$C394)</f>
        <v/>
      </c>
      <c r="CD394" s="32" t="str">
        <f>IF($B394="","",(-BW394/ABS(BW394))*Air!$D$14*BY394/8*(BW394^2)*$AM394*$C394)</f>
        <v/>
      </c>
      <c r="CE394" s="32" t="str">
        <f>IF($B394="","",$AK394*$C394*$E394*Air!$D$14*Air!$I$10)</f>
        <v/>
      </c>
      <c r="CF394" s="32" t="str">
        <f t="shared" si="566"/>
        <v/>
      </c>
      <c r="CG394" s="32" t="str">
        <f t="shared" si="509"/>
        <v/>
      </c>
      <c r="CH394" s="32" t="str">
        <f t="shared" si="567"/>
        <v/>
      </c>
      <c r="CI394" s="254" t="str">
        <f t="shared" si="510"/>
        <v/>
      </c>
      <c r="CJ394" s="243"/>
      <c r="CK394" s="243"/>
      <c r="CL394" s="32" t="str">
        <f t="shared" si="511"/>
        <v/>
      </c>
      <c r="CM394" s="243" t="str">
        <f t="shared" si="512"/>
        <v/>
      </c>
      <c r="CN394" s="243" t="str">
        <f>IF($B394="","",IF(CI394="out",-(CM394*$I394*(2*ABS(CL394)/Air!$D$14)^0.5),(CM394*$I394*(2*ABS(CL394)/Air!$C$14)^0.5)))</f>
        <v/>
      </c>
      <c r="CO394" s="32" t="str">
        <f t="shared" si="513"/>
        <v/>
      </c>
      <c r="CP394" s="217" t="str">
        <f t="shared" si="568"/>
        <v/>
      </c>
      <c r="CQ394" s="31" t="str">
        <f t="shared" si="514"/>
        <v/>
      </c>
      <c r="CR394" s="251" t="str">
        <f>IF($B394="","",$AO394*ABS(CQ394)/Air!$M$8)</f>
        <v/>
      </c>
      <c r="CS394" s="31" t="str">
        <f t="shared" si="515"/>
        <v/>
      </c>
      <c r="CT394" s="251" t="str">
        <f>IF($B394="","",$AO394*ABS($AF394-CQ394)/Air!$M$8)</f>
        <v/>
      </c>
      <c r="CU394" s="31" t="str">
        <f t="shared" si="516"/>
        <v/>
      </c>
      <c r="CV394" s="31" t="str">
        <f t="shared" si="517"/>
        <v/>
      </c>
      <c r="CW394" s="32" t="str">
        <f>IF($B394="","",(($AF394-CQ394)/ABS($AF394-CQ394))*Air!$D$14*CV394/2*(($AF394-CQ394)^2)*$AI394*$C394)</f>
        <v/>
      </c>
      <c r="CX394" s="32" t="str">
        <f>IF($B394="","",(-CQ394/ABS(CQ394))*Air!$D$14*CS394/8*(CQ394^2)*$AM394*$C394)</f>
        <v/>
      </c>
      <c r="CY394" s="32" t="str">
        <f>IF($B394="","",$AK394*$C394*$E394*Air!$D$14*Air!$I$10)</f>
        <v/>
      </c>
      <c r="CZ394" s="32" t="str">
        <f t="shared" si="569"/>
        <v/>
      </c>
      <c r="DA394" s="32" t="str">
        <f t="shared" si="518"/>
        <v/>
      </c>
      <c r="DB394" s="32" t="str">
        <f t="shared" si="570"/>
        <v/>
      </c>
      <c r="DC394" s="254" t="str">
        <f t="shared" si="519"/>
        <v/>
      </c>
      <c r="DD394" s="243"/>
      <c r="DE394" s="243"/>
      <c r="DF394" s="32" t="str">
        <f t="shared" si="520"/>
        <v/>
      </c>
      <c r="DG394" s="243" t="str">
        <f t="shared" si="521"/>
        <v/>
      </c>
      <c r="DH394" s="243" t="str">
        <f>IF($B394="","",IF(DC394="out",-(DG394*$I394*(2*ABS(DF394)/Air!$D$14)^0.5),(DG394*$I394*(2*ABS(DF394)/Air!$C$14)^0.5)))</f>
        <v/>
      </c>
      <c r="DI394" s="32" t="str">
        <f t="shared" si="522"/>
        <v/>
      </c>
      <c r="DJ394" s="217" t="str">
        <f t="shared" si="571"/>
        <v/>
      </c>
      <c r="DK394" s="31" t="str">
        <f t="shared" si="523"/>
        <v/>
      </c>
      <c r="DL394" s="251" t="str">
        <f>IF($B394="","",$AO394*ABS(DK394)/Air!$M$8)</f>
        <v/>
      </c>
      <c r="DM394" s="31" t="str">
        <f t="shared" si="524"/>
        <v/>
      </c>
      <c r="DN394" s="251" t="str">
        <f>IF($B394="","",$AO394*ABS($AF394-DK394)/Air!$M$8)</f>
        <v/>
      </c>
      <c r="DO394" s="31" t="str">
        <f t="shared" si="525"/>
        <v/>
      </c>
      <c r="DP394" s="31" t="str">
        <f t="shared" si="526"/>
        <v/>
      </c>
      <c r="DQ394" s="32" t="str">
        <f>IF($B394="","",(($AF394-DK394)/ABS($AF394-DK394))*Air!$D$14*DP394/2*(($AF394-DK394)^2)*$AI394*$C394)</f>
        <v/>
      </c>
      <c r="DR394" s="32" t="str">
        <f>IF($B394="","",(-DK394/ABS(DK394))*Air!$D$14*DM394/8*(DK394^2)*$AM394*$C394)</f>
        <v/>
      </c>
      <c r="DS394" s="32" t="str">
        <f>IF($B394="","",$AK394*$C394*$E394*Air!$D$14*Air!$I$10)</f>
        <v/>
      </c>
      <c r="DT394" s="32" t="str">
        <f t="shared" si="572"/>
        <v/>
      </c>
      <c r="DU394" s="32" t="str">
        <f t="shared" si="527"/>
        <v/>
      </c>
      <c r="DV394" s="32" t="str">
        <f t="shared" si="573"/>
        <v/>
      </c>
      <c r="DW394" s="254" t="str">
        <f t="shared" si="528"/>
        <v/>
      </c>
      <c r="DX394" s="243"/>
      <c r="DY394" s="243"/>
      <c r="DZ394" s="32" t="str">
        <f t="shared" si="529"/>
        <v/>
      </c>
      <c r="EA394" s="243" t="str">
        <f t="shared" si="530"/>
        <v/>
      </c>
      <c r="EB394" s="243" t="str">
        <f>IF($B394="","",IF(DW394="out",-(EA394*$I394*(2*ABS(DZ394)/Air!$D$14)^0.5),(EA394*$I394*(2*ABS(DZ394)/Air!$C$14)^0.5)))</f>
        <v/>
      </c>
      <c r="EC394" s="32" t="str">
        <f t="shared" si="531"/>
        <v/>
      </c>
      <c r="ED394" s="217" t="str">
        <f t="shared" si="574"/>
        <v/>
      </c>
      <c r="EE394" s="31" t="str">
        <f t="shared" si="532"/>
        <v/>
      </c>
      <c r="EF394" s="251" t="str">
        <f>IF($B394="","",$AO394*ABS(EE394)/Air!$M$8)</f>
        <v/>
      </c>
      <c r="EG394" s="31" t="str">
        <f t="shared" si="533"/>
        <v/>
      </c>
      <c r="EH394" s="251" t="str">
        <f>IF($B394="","",$AO394*ABS($AF394-EE394)/Air!$M$8)</f>
        <v/>
      </c>
      <c r="EI394" s="31" t="str">
        <f t="shared" si="534"/>
        <v/>
      </c>
      <c r="EJ394" s="31" t="str">
        <f t="shared" si="535"/>
        <v/>
      </c>
      <c r="EK394" s="32" t="str">
        <f>IF($B394="","",(($AF394-EE394)/ABS($AF394-EE394))*Air!$D$14*EJ394/2*(($AF394-EE394)^2)*$AI394*$C394)</f>
        <v/>
      </c>
      <c r="EL394" s="32" t="str">
        <f>IF($B394="","",(-EE394/ABS(EE394))*Air!$D$14*EG394/8*(EE394^2)*$AM394*$C394)</f>
        <v/>
      </c>
      <c r="EM394" s="32" t="str">
        <f>IF($B394="","",$AK394*$C394*$E394*Air!$D$14*Air!$I$10)</f>
        <v/>
      </c>
      <c r="EN394" s="32" t="str">
        <f t="shared" si="575"/>
        <v/>
      </c>
      <c r="EO394" s="32" t="str">
        <f t="shared" si="536"/>
        <v/>
      </c>
      <c r="EP394" s="32" t="str">
        <f t="shared" si="576"/>
        <v/>
      </c>
      <c r="EQ394" s="254" t="str">
        <f t="shared" si="537"/>
        <v/>
      </c>
      <c r="ER394" s="243"/>
      <c r="ES394" s="243"/>
      <c r="ET394" s="32" t="str">
        <f t="shared" si="538"/>
        <v/>
      </c>
      <c r="EU394" s="243" t="str">
        <f t="shared" si="539"/>
        <v/>
      </c>
      <c r="EV394" s="243" t="str">
        <f>IF($B394="","",IF(EQ394="out",-(EU394*$I394*(2*ABS(ET394)/Air!$D$14)^0.5),(EU394*$I394*(2*ABS(ET394)/Air!$C$14)^0.5)))</f>
        <v/>
      </c>
      <c r="EW394" s="32" t="str">
        <f t="shared" si="540"/>
        <v/>
      </c>
      <c r="EX394" s="259" t="str">
        <f t="shared" si="577"/>
        <v/>
      </c>
    </row>
    <row r="395" spans="1:154" customFormat="1" x14ac:dyDescent="0.2">
      <c r="A395" s="61"/>
      <c r="B395" s="247"/>
      <c r="C395" s="247"/>
      <c r="D395" s="247"/>
      <c r="E395" s="247"/>
      <c r="F395" s="247"/>
      <c r="G395" s="239"/>
      <c r="H395" s="239"/>
      <c r="I395" s="239"/>
      <c r="J395" s="239"/>
      <c r="K395" s="239"/>
      <c r="L395" s="62"/>
      <c r="M395" s="247"/>
      <c r="N395" s="247"/>
      <c r="O395" s="63"/>
      <c r="P395" s="92" t="str">
        <f t="shared" si="541"/>
        <v/>
      </c>
      <c r="Q395" s="93" t="str">
        <f t="shared" si="494"/>
        <v/>
      </c>
      <c r="R395" s="99" t="str">
        <f t="shared" si="542"/>
        <v/>
      </c>
      <c r="S395" s="100" t="str">
        <f t="shared" si="543"/>
        <v/>
      </c>
      <c r="T395" s="95" t="str">
        <f t="shared" si="544"/>
        <v/>
      </c>
      <c r="U395" s="231"/>
      <c r="V395" s="124" t="str">
        <f t="shared" si="545"/>
        <v/>
      </c>
      <c r="W395" s="125" t="str">
        <f t="shared" si="489"/>
        <v/>
      </c>
      <c r="X395" s="126" t="str">
        <f t="shared" si="546"/>
        <v/>
      </c>
      <c r="Y395" s="126" t="str">
        <f>IF($B395="","",VLOOKUP(X395,Depth!$A$4:$B$1004,2,1))</f>
        <v/>
      </c>
      <c r="Z395" s="127" t="str">
        <f t="shared" si="490"/>
        <v/>
      </c>
      <c r="AA395" s="128" t="str">
        <f t="shared" si="491"/>
        <v/>
      </c>
      <c r="AB395" s="129" t="str">
        <f t="shared" si="547"/>
        <v/>
      </c>
      <c r="AC395" s="129" t="str">
        <f t="shared" si="492"/>
        <v/>
      </c>
      <c r="AD395" s="31" t="str">
        <f t="shared" si="548"/>
        <v/>
      </c>
      <c r="AE395" s="128" t="str">
        <f t="shared" si="549"/>
        <v/>
      </c>
      <c r="AF395" s="130" t="str">
        <f t="shared" si="550"/>
        <v/>
      </c>
      <c r="AG395" s="122" t="str">
        <f t="shared" si="551"/>
        <v/>
      </c>
      <c r="AH395" s="131" t="str">
        <f t="shared" si="493"/>
        <v/>
      </c>
      <c r="AI395" s="132" t="str">
        <f t="shared" si="552"/>
        <v/>
      </c>
      <c r="AJ395" s="128"/>
      <c r="AK395" s="159" t="str">
        <f t="shared" si="553"/>
        <v/>
      </c>
      <c r="AL395" s="128" t="str">
        <f t="shared" si="554"/>
        <v/>
      </c>
      <c r="AM395" s="128" t="str">
        <f t="shared" si="555"/>
        <v/>
      </c>
      <c r="AN395" s="128" t="str">
        <f t="shared" si="556"/>
        <v/>
      </c>
      <c r="AO395" s="128" t="str">
        <f t="shared" si="495"/>
        <v/>
      </c>
      <c r="AP395" s="160" t="str">
        <f t="shared" si="557"/>
        <v/>
      </c>
      <c r="AQ395" s="31"/>
      <c r="AR395" s="174" t="str">
        <f>IF($B395="","",Air!$C$17*((J395-K395)/10)^Air!$C$28)</f>
        <v/>
      </c>
      <c r="AS395" s="36" t="str">
        <f>IF($B395="","",IF(E$8=B395,E$7,Air!$C$14/2*AR395^2))</f>
        <v/>
      </c>
      <c r="AT395" s="32" t="str">
        <f t="shared" si="558"/>
        <v/>
      </c>
      <c r="AU395" s="32" t="str">
        <f t="shared" si="559"/>
        <v/>
      </c>
      <c r="AV395" s="32" t="str">
        <f>IF($B395="","",Air!$I$11-AU395*Air!$C$14*Air!$I$10-AS395)</f>
        <v/>
      </c>
      <c r="AW395" s="175" t="str">
        <f t="shared" si="560"/>
        <v/>
      </c>
      <c r="AX395" s="175" t="str">
        <f>IF($B395="","",AW395*Air!$C$14*Air!$I$10)</f>
        <v/>
      </c>
      <c r="AY395" s="176" t="str">
        <f>IF($B395="","",AW395*Air!$D$14*Air!$I$10)</f>
        <v/>
      </c>
      <c r="AZ395" s="62"/>
      <c r="BA395" s="250" t="str">
        <f t="shared" si="496"/>
        <v/>
      </c>
      <c r="BB395" s="128" t="str">
        <f t="shared" si="561"/>
        <v/>
      </c>
      <c r="BC395" s="31" t="str">
        <f t="shared" si="562"/>
        <v/>
      </c>
      <c r="BD395" s="251" t="str">
        <f>IF($B395="","",$AO395*ABS(BC395)/Air!$M$8)</f>
        <v/>
      </c>
      <c r="BE395" s="31" t="str">
        <f t="shared" si="497"/>
        <v/>
      </c>
      <c r="BF395" s="251" t="str">
        <f>IF($B395="","",$AO395*ABS($AF395-BC395)/Air!$M$8)</f>
        <v/>
      </c>
      <c r="BG395" s="31" t="str">
        <f t="shared" si="498"/>
        <v/>
      </c>
      <c r="BH395" s="252" t="str">
        <f t="shared" si="499"/>
        <v/>
      </c>
      <c r="BI395" s="32" t="str">
        <f>IF($B395="","",(($AF395-BC395)/ABS($AF395-BC395))*Air!$D$14*BH395/2*(($AF395-BC395)^2)*$AI395*$C395)</f>
        <v/>
      </c>
      <c r="BJ395" s="32" t="str">
        <f>IF($B395="","",(-BC395/ABS(BC395))*Air!$D$14*BE395/8*(BC395^2)*$AM395*$C395)</f>
        <v/>
      </c>
      <c r="BK395" s="32" t="str">
        <f>IF($B395="","",$AK395*$C395*$E395*Air!$D$14*Air!$I$10)</f>
        <v/>
      </c>
      <c r="BL395" s="32" t="str">
        <f t="shared" si="563"/>
        <v/>
      </c>
      <c r="BM395" s="32" t="str">
        <f t="shared" si="500"/>
        <v/>
      </c>
      <c r="BN395" s="32" t="str">
        <f t="shared" si="564"/>
        <v/>
      </c>
      <c r="BO395" s="254" t="str">
        <f t="shared" si="501"/>
        <v/>
      </c>
      <c r="BP395" s="243"/>
      <c r="BQ395" s="243"/>
      <c r="BR395" s="32" t="str">
        <f t="shared" si="502"/>
        <v/>
      </c>
      <c r="BS395" s="243" t="str">
        <f t="shared" si="503"/>
        <v/>
      </c>
      <c r="BT395" s="243" t="str">
        <f>IF($B395="","",IF(BO395="out",-(BS395*$I395*(2*ABS(BR395)/Air!$D$14)^0.5),(BS395*$I395*(2*ABS(BR395)/Air!$C$14)^0.5)))</f>
        <v/>
      </c>
      <c r="BU395" s="32" t="str">
        <f t="shared" si="504"/>
        <v/>
      </c>
      <c r="BV395" s="217" t="str">
        <f t="shared" si="565"/>
        <v/>
      </c>
      <c r="BW395" s="31" t="str">
        <f t="shared" si="505"/>
        <v/>
      </c>
      <c r="BX395" s="251" t="str">
        <f>IF($B395="","",$AO395*ABS(BW395)/Air!$M$8)</f>
        <v/>
      </c>
      <c r="BY395" s="31" t="str">
        <f t="shared" si="506"/>
        <v/>
      </c>
      <c r="BZ395" s="251" t="str">
        <f>IF($B395="","",$AO395*ABS($AF395-BW395)/Air!$M$8)</f>
        <v/>
      </c>
      <c r="CA395" s="31" t="str">
        <f t="shared" si="507"/>
        <v/>
      </c>
      <c r="CB395" s="31" t="str">
        <f t="shared" si="508"/>
        <v/>
      </c>
      <c r="CC395" s="32" t="str">
        <f>IF($B395="","",(($AF395-BW395)/ABS($AF395-BW395))*Air!$D$14*CB395/2*(($AF395-BW395)^2)*$AI395*$C395)</f>
        <v/>
      </c>
      <c r="CD395" s="32" t="str">
        <f>IF($B395="","",(-BW395/ABS(BW395))*Air!$D$14*BY395/8*(BW395^2)*$AM395*$C395)</f>
        <v/>
      </c>
      <c r="CE395" s="32" t="str">
        <f>IF($B395="","",$AK395*$C395*$E395*Air!$D$14*Air!$I$10)</f>
        <v/>
      </c>
      <c r="CF395" s="32" t="str">
        <f t="shared" si="566"/>
        <v/>
      </c>
      <c r="CG395" s="32" t="str">
        <f t="shared" si="509"/>
        <v/>
      </c>
      <c r="CH395" s="32" t="str">
        <f t="shared" si="567"/>
        <v/>
      </c>
      <c r="CI395" s="254" t="str">
        <f t="shared" si="510"/>
        <v/>
      </c>
      <c r="CJ395" s="243"/>
      <c r="CK395" s="243"/>
      <c r="CL395" s="32" t="str">
        <f t="shared" si="511"/>
        <v/>
      </c>
      <c r="CM395" s="243" t="str">
        <f t="shared" si="512"/>
        <v/>
      </c>
      <c r="CN395" s="243" t="str">
        <f>IF($B395="","",IF(CI395="out",-(CM395*$I395*(2*ABS(CL395)/Air!$D$14)^0.5),(CM395*$I395*(2*ABS(CL395)/Air!$C$14)^0.5)))</f>
        <v/>
      </c>
      <c r="CO395" s="32" t="str">
        <f t="shared" si="513"/>
        <v/>
      </c>
      <c r="CP395" s="217" t="str">
        <f t="shared" si="568"/>
        <v/>
      </c>
      <c r="CQ395" s="31" t="str">
        <f t="shared" si="514"/>
        <v/>
      </c>
      <c r="CR395" s="251" t="str">
        <f>IF($B395="","",$AO395*ABS(CQ395)/Air!$M$8)</f>
        <v/>
      </c>
      <c r="CS395" s="31" t="str">
        <f t="shared" si="515"/>
        <v/>
      </c>
      <c r="CT395" s="251" t="str">
        <f>IF($B395="","",$AO395*ABS($AF395-CQ395)/Air!$M$8)</f>
        <v/>
      </c>
      <c r="CU395" s="31" t="str">
        <f t="shared" si="516"/>
        <v/>
      </c>
      <c r="CV395" s="31" t="str">
        <f t="shared" si="517"/>
        <v/>
      </c>
      <c r="CW395" s="32" t="str">
        <f>IF($B395="","",(($AF395-CQ395)/ABS($AF395-CQ395))*Air!$D$14*CV395/2*(($AF395-CQ395)^2)*$AI395*$C395)</f>
        <v/>
      </c>
      <c r="CX395" s="32" t="str">
        <f>IF($B395="","",(-CQ395/ABS(CQ395))*Air!$D$14*CS395/8*(CQ395^2)*$AM395*$C395)</f>
        <v/>
      </c>
      <c r="CY395" s="32" t="str">
        <f>IF($B395="","",$AK395*$C395*$E395*Air!$D$14*Air!$I$10)</f>
        <v/>
      </c>
      <c r="CZ395" s="32" t="str">
        <f t="shared" si="569"/>
        <v/>
      </c>
      <c r="DA395" s="32" t="str">
        <f t="shared" si="518"/>
        <v/>
      </c>
      <c r="DB395" s="32" t="str">
        <f t="shared" si="570"/>
        <v/>
      </c>
      <c r="DC395" s="254" t="str">
        <f t="shared" si="519"/>
        <v/>
      </c>
      <c r="DD395" s="243"/>
      <c r="DE395" s="243"/>
      <c r="DF395" s="32" t="str">
        <f t="shared" si="520"/>
        <v/>
      </c>
      <c r="DG395" s="243" t="str">
        <f t="shared" si="521"/>
        <v/>
      </c>
      <c r="DH395" s="243" t="str">
        <f>IF($B395="","",IF(DC395="out",-(DG395*$I395*(2*ABS(DF395)/Air!$D$14)^0.5),(DG395*$I395*(2*ABS(DF395)/Air!$C$14)^0.5)))</f>
        <v/>
      </c>
      <c r="DI395" s="32" t="str">
        <f t="shared" si="522"/>
        <v/>
      </c>
      <c r="DJ395" s="217" t="str">
        <f t="shared" si="571"/>
        <v/>
      </c>
      <c r="DK395" s="31" t="str">
        <f t="shared" si="523"/>
        <v/>
      </c>
      <c r="DL395" s="251" t="str">
        <f>IF($B395="","",$AO395*ABS(DK395)/Air!$M$8)</f>
        <v/>
      </c>
      <c r="DM395" s="31" t="str">
        <f t="shared" si="524"/>
        <v/>
      </c>
      <c r="DN395" s="251" t="str">
        <f>IF($B395="","",$AO395*ABS($AF395-DK395)/Air!$M$8)</f>
        <v/>
      </c>
      <c r="DO395" s="31" t="str">
        <f t="shared" si="525"/>
        <v/>
      </c>
      <c r="DP395" s="31" t="str">
        <f t="shared" si="526"/>
        <v/>
      </c>
      <c r="DQ395" s="32" t="str">
        <f>IF($B395="","",(($AF395-DK395)/ABS($AF395-DK395))*Air!$D$14*DP395/2*(($AF395-DK395)^2)*$AI395*$C395)</f>
        <v/>
      </c>
      <c r="DR395" s="32" t="str">
        <f>IF($B395="","",(-DK395/ABS(DK395))*Air!$D$14*DM395/8*(DK395^2)*$AM395*$C395)</f>
        <v/>
      </c>
      <c r="DS395" s="32" t="str">
        <f>IF($B395="","",$AK395*$C395*$E395*Air!$D$14*Air!$I$10)</f>
        <v/>
      </c>
      <c r="DT395" s="32" t="str">
        <f t="shared" si="572"/>
        <v/>
      </c>
      <c r="DU395" s="32" t="str">
        <f t="shared" si="527"/>
        <v/>
      </c>
      <c r="DV395" s="32" t="str">
        <f t="shared" si="573"/>
        <v/>
      </c>
      <c r="DW395" s="254" t="str">
        <f t="shared" si="528"/>
        <v/>
      </c>
      <c r="DX395" s="243"/>
      <c r="DY395" s="243"/>
      <c r="DZ395" s="32" t="str">
        <f t="shared" si="529"/>
        <v/>
      </c>
      <c r="EA395" s="243" t="str">
        <f t="shared" si="530"/>
        <v/>
      </c>
      <c r="EB395" s="243" t="str">
        <f>IF($B395="","",IF(DW395="out",-(EA395*$I395*(2*ABS(DZ395)/Air!$D$14)^0.5),(EA395*$I395*(2*ABS(DZ395)/Air!$C$14)^0.5)))</f>
        <v/>
      </c>
      <c r="EC395" s="32" t="str">
        <f t="shared" si="531"/>
        <v/>
      </c>
      <c r="ED395" s="217" t="str">
        <f t="shared" si="574"/>
        <v/>
      </c>
      <c r="EE395" s="31" t="str">
        <f t="shared" si="532"/>
        <v/>
      </c>
      <c r="EF395" s="251" t="str">
        <f>IF($B395="","",$AO395*ABS(EE395)/Air!$M$8)</f>
        <v/>
      </c>
      <c r="EG395" s="31" t="str">
        <f t="shared" si="533"/>
        <v/>
      </c>
      <c r="EH395" s="251" t="str">
        <f>IF($B395="","",$AO395*ABS($AF395-EE395)/Air!$M$8)</f>
        <v/>
      </c>
      <c r="EI395" s="31" t="str">
        <f t="shared" si="534"/>
        <v/>
      </c>
      <c r="EJ395" s="31" t="str">
        <f t="shared" si="535"/>
        <v/>
      </c>
      <c r="EK395" s="32" t="str">
        <f>IF($B395="","",(($AF395-EE395)/ABS($AF395-EE395))*Air!$D$14*EJ395/2*(($AF395-EE395)^2)*$AI395*$C395)</f>
        <v/>
      </c>
      <c r="EL395" s="32" t="str">
        <f>IF($B395="","",(-EE395/ABS(EE395))*Air!$D$14*EG395/8*(EE395^2)*$AM395*$C395)</f>
        <v/>
      </c>
      <c r="EM395" s="32" t="str">
        <f>IF($B395="","",$AK395*$C395*$E395*Air!$D$14*Air!$I$10)</f>
        <v/>
      </c>
      <c r="EN395" s="32" t="str">
        <f t="shared" si="575"/>
        <v/>
      </c>
      <c r="EO395" s="32" t="str">
        <f t="shared" si="536"/>
        <v/>
      </c>
      <c r="EP395" s="32" t="str">
        <f t="shared" si="576"/>
        <v/>
      </c>
      <c r="EQ395" s="254" t="str">
        <f t="shared" si="537"/>
        <v/>
      </c>
      <c r="ER395" s="243"/>
      <c r="ES395" s="243"/>
      <c r="ET395" s="32" t="str">
        <f t="shared" si="538"/>
        <v/>
      </c>
      <c r="EU395" s="243" t="str">
        <f t="shared" si="539"/>
        <v/>
      </c>
      <c r="EV395" s="243" t="str">
        <f>IF($B395="","",IF(EQ395="out",-(EU395*$I395*(2*ABS(ET395)/Air!$D$14)^0.5),(EU395*$I395*(2*ABS(ET395)/Air!$C$14)^0.5)))</f>
        <v/>
      </c>
      <c r="EW395" s="32" t="str">
        <f t="shared" si="540"/>
        <v/>
      </c>
      <c r="EX395" s="259" t="str">
        <f t="shared" si="577"/>
        <v/>
      </c>
    </row>
    <row r="396" spans="1:154" customFormat="1" x14ac:dyDescent="0.2">
      <c r="A396" s="61"/>
      <c r="B396" s="247"/>
      <c r="C396" s="247"/>
      <c r="D396" s="247"/>
      <c r="E396" s="247"/>
      <c r="F396" s="247"/>
      <c r="G396" s="239"/>
      <c r="H396" s="239"/>
      <c r="I396" s="239"/>
      <c r="J396" s="239"/>
      <c r="K396" s="239"/>
      <c r="L396" s="62"/>
      <c r="M396" s="247"/>
      <c r="N396" s="247"/>
      <c r="O396" s="63"/>
      <c r="P396" s="92" t="str">
        <f t="shared" si="541"/>
        <v/>
      </c>
      <c r="Q396" s="93" t="str">
        <f t="shared" si="494"/>
        <v/>
      </c>
      <c r="R396" s="99" t="str">
        <f t="shared" si="542"/>
        <v/>
      </c>
      <c r="S396" s="100" t="str">
        <f t="shared" si="543"/>
        <v/>
      </c>
      <c r="T396" s="95" t="str">
        <f t="shared" si="544"/>
        <v/>
      </c>
      <c r="U396" s="231"/>
      <c r="V396" s="124" t="str">
        <f t="shared" si="545"/>
        <v/>
      </c>
      <c r="W396" s="125" t="str">
        <f t="shared" si="489"/>
        <v/>
      </c>
      <c r="X396" s="126" t="str">
        <f t="shared" si="546"/>
        <v/>
      </c>
      <c r="Y396" s="126" t="str">
        <f>IF($B396="","",VLOOKUP(X396,Depth!$A$4:$B$1004,2,1))</f>
        <v/>
      </c>
      <c r="Z396" s="127" t="str">
        <f t="shared" si="490"/>
        <v/>
      </c>
      <c r="AA396" s="128" t="str">
        <f t="shared" si="491"/>
        <v/>
      </c>
      <c r="AB396" s="129" t="str">
        <f t="shared" si="547"/>
        <v/>
      </c>
      <c r="AC396" s="129" t="str">
        <f t="shared" si="492"/>
        <v/>
      </c>
      <c r="AD396" s="31" t="str">
        <f t="shared" si="548"/>
        <v/>
      </c>
      <c r="AE396" s="128" t="str">
        <f t="shared" si="549"/>
        <v/>
      </c>
      <c r="AF396" s="130" t="str">
        <f t="shared" si="550"/>
        <v/>
      </c>
      <c r="AG396" s="122" t="str">
        <f t="shared" si="551"/>
        <v/>
      </c>
      <c r="AH396" s="131" t="str">
        <f t="shared" si="493"/>
        <v/>
      </c>
      <c r="AI396" s="132" t="str">
        <f t="shared" si="552"/>
        <v/>
      </c>
      <c r="AJ396" s="128"/>
      <c r="AK396" s="159" t="str">
        <f t="shared" si="553"/>
        <v/>
      </c>
      <c r="AL396" s="128" t="str">
        <f t="shared" si="554"/>
        <v/>
      </c>
      <c r="AM396" s="128" t="str">
        <f t="shared" si="555"/>
        <v/>
      </c>
      <c r="AN396" s="128" t="str">
        <f t="shared" si="556"/>
        <v/>
      </c>
      <c r="AO396" s="128" t="str">
        <f t="shared" si="495"/>
        <v/>
      </c>
      <c r="AP396" s="160" t="str">
        <f t="shared" si="557"/>
        <v/>
      </c>
      <c r="AQ396" s="31"/>
      <c r="AR396" s="174" t="str">
        <f>IF($B396="","",Air!$C$17*((J396-K396)/10)^Air!$C$28)</f>
        <v/>
      </c>
      <c r="AS396" s="36" t="str">
        <f>IF($B396="","",IF(E$8=B396,E$7,Air!$C$14/2*AR396^2))</f>
        <v/>
      </c>
      <c r="AT396" s="32" t="str">
        <f t="shared" si="558"/>
        <v/>
      </c>
      <c r="AU396" s="32" t="str">
        <f t="shared" si="559"/>
        <v/>
      </c>
      <c r="AV396" s="32" t="str">
        <f>IF($B396="","",Air!$I$11-AU396*Air!$C$14*Air!$I$10-AS396)</f>
        <v/>
      </c>
      <c r="AW396" s="175" t="str">
        <f t="shared" si="560"/>
        <v/>
      </c>
      <c r="AX396" s="175" t="str">
        <f>IF($B396="","",AW396*Air!$C$14*Air!$I$10)</f>
        <v/>
      </c>
      <c r="AY396" s="176" t="str">
        <f>IF($B396="","",AW396*Air!$D$14*Air!$I$10)</f>
        <v/>
      </c>
      <c r="AZ396" s="62"/>
      <c r="BA396" s="250" t="str">
        <f t="shared" si="496"/>
        <v/>
      </c>
      <c r="BB396" s="128" t="str">
        <f t="shared" si="561"/>
        <v/>
      </c>
      <c r="BC396" s="31" t="str">
        <f t="shared" si="562"/>
        <v/>
      </c>
      <c r="BD396" s="251" t="str">
        <f>IF($B396="","",$AO396*ABS(BC396)/Air!$M$8)</f>
        <v/>
      </c>
      <c r="BE396" s="31" t="str">
        <f t="shared" si="497"/>
        <v/>
      </c>
      <c r="BF396" s="251" t="str">
        <f>IF($B396="","",$AO396*ABS($AF396-BC396)/Air!$M$8)</f>
        <v/>
      </c>
      <c r="BG396" s="31" t="str">
        <f t="shared" si="498"/>
        <v/>
      </c>
      <c r="BH396" s="252" t="str">
        <f t="shared" si="499"/>
        <v/>
      </c>
      <c r="BI396" s="32" t="str">
        <f>IF($B396="","",(($AF396-BC396)/ABS($AF396-BC396))*Air!$D$14*BH396/2*(($AF396-BC396)^2)*$AI396*$C396)</f>
        <v/>
      </c>
      <c r="BJ396" s="32" t="str">
        <f>IF($B396="","",(-BC396/ABS(BC396))*Air!$D$14*BE396/8*(BC396^2)*$AM396*$C396)</f>
        <v/>
      </c>
      <c r="BK396" s="32" t="str">
        <f>IF($B396="","",$AK396*$C396*$E396*Air!$D$14*Air!$I$10)</f>
        <v/>
      </c>
      <c r="BL396" s="32" t="str">
        <f t="shared" si="563"/>
        <v/>
      </c>
      <c r="BM396" s="32" t="str">
        <f t="shared" si="500"/>
        <v/>
      </c>
      <c r="BN396" s="32" t="str">
        <f t="shared" si="564"/>
        <v/>
      </c>
      <c r="BO396" s="254" t="str">
        <f t="shared" si="501"/>
        <v/>
      </c>
      <c r="BP396" s="243"/>
      <c r="BQ396" s="243"/>
      <c r="BR396" s="32" t="str">
        <f t="shared" si="502"/>
        <v/>
      </c>
      <c r="BS396" s="243" t="str">
        <f t="shared" si="503"/>
        <v/>
      </c>
      <c r="BT396" s="243" t="str">
        <f>IF($B396="","",IF(BO396="out",-(BS396*$I396*(2*ABS(BR396)/Air!$D$14)^0.5),(BS396*$I396*(2*ABS(BR396)/Air!$C$14)^0.5)))</f>
        <v/>
      </c>
      <c r="BU396" s="32" t="str">
        <f t="shared" si="504"/>
        <v/>
      </c>
      <c r="BV396" s="217" t="str">
        <f t="shared" si="565"/>
        <v/>
      </c>
      <c r="BW396" s="31" t="str">
        <f t="shared" si="505"/>
        <v/>
      </c>
      <c r="BX396" s="251" t="str">
        <f>IF($B396="","",$AO396*ABS(BW396)/Air!$M$8)</f>
        <v/>
      </c>
      <c r="BY396" s="31" t="str">
        <f t="shared" si="506"/>
        <v/>
      </c>
      <c r="BZ396" s="251" t="str">
        <f>IF($B396="","",$AO396*ABS($AF396-BW396)/Air!$M$8)</f>
        <v/>
      </c>
      <c r="CA396" s="31" t="str">
        <f t="shared" si="507"/>
        <v/>
      </c>
      <c r="CB396" s="31" t="str">
        <f t="shared" si="508"/>
        <v/>
      </c>
      <c r="CC396" s="32" t="str">
        <f>IF($B396="","",(($AF396-BW396)/ABS($AF396-BW396))*Air!$D$14*CB396/2*(($AF396-BW396)^2)*$AI396*$C396)</f>
        <v/>
      </c>
      <c r="CD396" s="32" t="str">
        <f>IF($B396="","",(-BW396/ABS(BW396))*Air!$D$14*BY396/8*(BW396^2)*$AM396*$C396)</f>
        <v/>
      </c>
      <c r="CE396" s="32" t="str">
        <f>IF($B396="","",$AK396*$C396*$E396*Air!$D$14*Air!$I$10)</f>
        <v/>
      </c>
      <c r="CF396" s="32" t="str">
        <f t="shared" si="566"/>
        <v/>
      </c>
      <c r="CG396" s="32" t="str">
        <f t="shared" si="509"/>
        <v/>
      </c>
      <c r="CH396" s="32" t="str">
        <f t="shared" si="567"/>
        <v/>
      </c>
      <c r="CI396" s="254" t="str">
        <f t="shared" si="510"/>
        <v/>
      </c>
      <c r="CJ396" s="243"/>
      <c r="CK396" s="243"/>
      <c r="CL396" s="32" t="str">
        <f t="shared" si="511"/>
        <v/>
      </c>
      <c r="CM396" s="243" t="str">
        <f t="shared" si="512"/>
        <v/>
      </c>
      <c r="CN396" s="243" t="str">
        <f>IF($B396="","",IF(CI396="out",-(CM396*$I396*(2*ABS(CL396)/Air!$D$14)^0.5),(CM396*$I396*(2*ABS(CL396)/Air!$C$14)^0.5)))</f>
        <v/>
      </c>
      <c r="CO396" s="32" t="str">
        <f t="shared" si="513"/>
        <v/>
      </c>
      <c r="CP396" s="217" t="str">
        <f t="shared" si="568"/>
        <v/>
      </c>
      <c r="CQ396" s="31" t="str">
        <f t="shared" si="514"/>
        <v/>
      </c>
      <c r="CR396" s="251" t="str">
        <f>IF($B396="","",$AO396*ABS(CQ396)/Air!$M$8)</f>
        <v/>
      </c>
      <c r="CS396" s="31" t="str">
        <f t="shared" si="515"/>
        <v/>
      </c>
      <c r="CT396" s="251" t="str">
        <f>IF($B396="","",$AO396*ABS($AF396-CQ396)/Air!$M$8)</f>
        <v/>
      </c>
      <c r="CU396" s="31" t="str">
        <f t="shared" si="516"/>
        <v/>
      </c>
      <c r="CV396" s="31" t="str">
        <f t="shared" si="517"/>
        <v/>
      </c>
      <c r="CW396" s="32" t="str">
        <f>IF($B396="","",(($AF396-CQ396)/ABS($AF396-CQ396))*Air!$D$14*CV396/2*(($AF396-CQ396)^2)*$AI396*$C396)</f>
        <v/>
      </c>
      <c r="CX396" s="32" t="str">
        <f>IF($B396="","",(-CQ396/ABS(CQ396))*Air!$D$14*CS396/8*(CQ396^2)*$AM396*$C396)</f>
        <v/>
      </c>
      <c r="CY396" s="32" t="str">
        <f>IF($B396="","",$AK396*$C396*$E396*Air!$D$14*Air!$I$10)</f>
        <v/>
      </c>
      <c r="CZ396" s="32" t="str">
        <f t="shared" si="569"/>
        <v/>
      </c>
      <c r="DA396" s="32" t="str">
        <f t="shared" si="518"/>
        <v/>
      </c>
      <c r="DB396" s="32" t="str">
        <f t="shared" si="570"/>
        <v/>
      </c>
      <c r="DC396" s="254" t="str">
        <f t="shared" si="519"/>
        <v/>
      </c>
      <c r="DD396" s="243"/>
      <c r="DE396" s="243"/>
      <c r="DF396" s="32" t="str">
        <f t="shared" si="520"/>
        <v/>
      </c>
      <c r="DG396" s="243" t="str">
        <f t="shared" si="521"/>
        <v/>
      </c>
      <c r="DH396" s="243" t="str">
        <f>IF($B396="","",IF(DC396="out",-(DG396*$I396*(2*ABS(DF396)/Air!$D$14)^0.5),(DG396*$I396*(2*ABS(DF396)/Air!$C$14)^0.5)))</f>
        <v/>
      </c>
      <c r="DI396" s="32" t="str">
        <f t="shared" si="522"/>
        <v/>
      </c>
      <c r="DJ396" s="217" t="str">
        <f t="shared" si="571"/>
        <v/>
      </c>
      <c r="DK396" s="31" t="str">
        <f t="shared" si="523"/>
        <v/>
      </c>
      <c r="DL396" s="251" t="str">
        <f>IF($B396="","",$AO396*ABS(DK396)/Air!$M$8)</f>
        <v/>
      </c>
      <c r="DM396" s="31" t="str">
        <f t="shared" si="524"/>
        <v/>
      </c>
      <c r="DN396" s="251" t="str">
        <f>IF($B396="","",$AO396*ABS($AF396-DK396)/Air!$M$8)</f>
        <v/>
      </c>
      <c r="DO396" s="31" t="str">
        <f t="shared" si="525"/>
        <v/>
      </c>
      <c r="DP396" s="31" t="str">
        <f t="shared" si="526"/>
        <v/>
      </c>
      <c r="DQ396" s="32" t="str">
        <f>IF($B396="","",(($AF396-DK396)/ABS($AF396-DK396))*Air!$D$14*DP396/2*(($AF396-DK396)^2)*$AI396*$C396)</f>
        <v/>
      </c>
      <c r="DR396" s="32" t="str">
        <f>IF($B396="","",(-DK396/ABS(DK396))*Air!$D$14*DM396/8*(DK396^2)*$AM396*$C396)</f>
        <v/>
      </c>
      <c r="DS396" s="32" t="str">
        <f>IF($B396="","",$AK396*$C396*$E396*Air!$D$14*Air!$I$10)</f>
        <v/>
      </c>
      <c r="DT396" s="32" t="str">
        <f t="shared" si="572"/>
        <v/>
      </c>
      <c r="DU396" s="32" t="str">
        <f t="shared" si="527"/>
        <v/>
      </c>
      <c r="DV396" s="32" t="str">
        <f t="shared" si="573"/>
        <v/>
      </c>
      <c r="DW396" s="254" t="str">
        <f t="shared" si="528"/>
        <v/>
      </c>
      <c r="DX396" s="243"/>
      <c r="DY396" s="243"/>
      <c r="DZ396" s="32" t="str">
        <f t="shared" si="529"/>
        <v/>
      </c>
      <c r="EA396" s="243" t="str">
        <f t="shared" si="530"/>
        <v/>
      </c>
      <c r="EB396" s="243" t="str">
        <f>IF($B396="","",IF(DW396="out",-(EA396*$I396*(2*ABS(DZ396)/Air!$D$14)^0.5),(EA396*$I396*(2*ABS(DZ396)/Air!$C$14)^0.5)))</f>
        <v/>
      </c>
      <c r="EC396" s="32" t="str">
        <f t="shared" si="531"/>
        <v/>
      </c>
      <c r="ED396" s="217" t="str">
        <f t="shared" si="574"/>
        <v/>
      </c>
      <c r="EE396" s="31" t="str">
        <f t="shared" si="532"/>
        <v/>
      </c>
      <c r="EF396" s="251" t="str">
        <f>IF($B396="","",$AO396*ABS(EE396)/Air!$M$8)</f>
        <v/>
      </c>
      <c r="EG396" s="31" t="str">
        <f t="shared" si="533"/>
        <v/>
      </c>
      <c r="EH396" s="251" t="str">
        <f>IF($B396="","",$AO396*ABS($AF396-EE396)/Air!$M$8)</f>
        <v/>
      </c>
      <c r="EI396" s="31" t="str">
        <f t="shared" si="534"/>
        <v/>
      </c>
      <c r="EJ396" s="31" t="str">
        <f t="shared" si="535"/>
        <v/>
      </c>
      <c r="EK396" s="32" t="str">
        <f>IF($B396="","",(($AF396-EE396)/ABS($AF396-EE396))*Air!$D$14*EJ396/2*(($AF396-EE396)^2)*$AI396*$C396)</f>
        <v/>
      </c>
      <c r="EL396" s="32" t="str">
        <f>IF($B396="","",(-EE396/ABS(EE396))*Air!$D$14*EG396/8*(EE396^2)*$AM396*$C396)</f>
        <v/>
      </c>
      <c r="EM396" s="32" t="str">
        <f>IF($B396="","",$AK396*$C396*$E396*Air!$D$14*Air!$I$10)</f>
        <v/>
      </c>
      <c r="EN396" s="32" t="str">
        <f t="shared" si="575"/>
        <v/>
      </c>
      <c r="EO396" s="32" t="str">
        <f t="shared" si="536"/>
        <v/>
      </c>
      <c r="EP396" s="32" t="str">
        <f t="shared" si="576"/>
        <v/>
      </c>
      <c r="EQ396" s="254" t="str">
        <f t="shared" si="537"/>
        <v/>
      </c>
      <c r="ER396" s="243"/>
      <c r="ES396" s="243"/>
      <c r="ET396" s="32" t="str">
        <f t="shared" si="538"/>
        <v/>
      </c>
      <c r="EU396" s="243" t="str">
        <f t="shared" si="539"/>
        <v/>
      </c>
      <c r="EV396" s="243" t="str">
        <f>IF($B396="","",IF(EQ396="out",-(EU396*$I396*(2*ABS(ET396)/Air!$D$14)^0.5),(EU396*$I396*(2*ABS(ET396)/Air!$C$14)^0.5)))</f>
        <v/>
      </c>
      <c r="EW396" s="32" t="str">
        <f t="shared" si="540"/>
        <v/>
      </c>
      <c r="EX396" s="259" t="str">
        <f t="shared" si="577"/>
        <v/>
      </c>
    </row>
    <row r="397" spans="1:154" customFormat="1" x14ac:dyDescent="0.2">
      <c r="A397" s="61"/>
      <c r="B397" s="247"/>
      <c r="C397" s="247"/>
      <c r="D397" s="247"/>
      <c r="E397" s="247"/>
      <c r="F397" s="247"/>
      <c r="G397" s="239"/>
      <c r="H397" s="239"/>
      <c r="I397" s="239"/>
      <c r="J397" s="239"/>
      <c r="K397" s="239"/>
      <c r="L397" s="62"/>
      <c r="M397" s="247"/>
      <c r="N397" s="247"/>
      <c r="O397" s="63"/>
      <c r="P397" s="92" t="str">
        <f t="shared" si="541"/>
        <v/>
      </c>
      <c r="Q397" s="93" t="str">
        <f t="shared" si="494"/>
        <v/>
      </c>
      <c r="R397" s="99" t="str">
        <f t="shared" si="542"/>
        <v/>
      </c>
      <c r="S397" s="100" t="str">
        <f t="shared" si="543"/>
        <v/>
      </c>
      <c r="T397" s="95" t="str">
        <f t="shared" si="544"/>
        <v/>
      </c>
      <c r="U397" s="231"/>
      <c r="V397" s="124" t="str">
        <f t="shared" si="545"/>
        <v/>
      </c>
      <c r="W397" s="125" t="str">
        <f t="shared" si="489"/>
        <v/>
      </c>
      <c r="X397" s="126" t="str">
        <f t="shared" si="546"/>
        <v/>
      </c>
      <c r="Y397" s="126" t="str">
        <f>IF($B397="","",VLOOKUP(X397,Depth!$A$4:$B$1004,2,1))</f>
        <v/>
      </c>
      <c r="Z397" s="127" t="str">
        <f t="shared" si="490"/>
        <v/>
      </c>
      <c r="AA397" s="128" t="str">
        <f t="shared" si="491"/>
        <v/>
      </c>
      <c r="AB397" s="129" t="str">
        <f t="shared" si="547"/>
        <v/>
      </c>
      <c r="AC397" s="129" t="str">
        <f t="shared" si="492"/>
        <v/>
      </c>
      <c r="AD397" s="31" t="str">
        <f t="shared" si="548"/>
        <v/>
      </c>
      <c r="AE397" s="128" t="str">
        <f t="shared" si="549"/>
        <v/>
      </c>
      <c r="AF397" s="130" t="str">
        <f t="shared" si="550"/>
        <v/>
      </c>
      <c r="AG397" s="122" t="str">
        <f t="shared" si="551"/>
        <v/>
      </c>
      <c r="AH397" s="131" t="str">
        <f t="shared" si="493"/>
        <v/>
      </c>
      <c r="AI397" s="132" t="str">
        <f t="shared" si="552"/>
        <v/>
      </c>
      <c r="AJ397" s="128"/>
      <c r="AK397" s="159" t="str">
        <f t="shared" si="553"/>
        <v/>
      </c>
      <c r="AL397" s="128" t="str">
        <f t="shared" si="554"/>
        <v/>
      </c>
      <c r="AM397" s="128" t="str">
        <f t="shared" si="555"/>
        <v/>
      </c>
      <c r="AN397" s="128" t="str">
        <f t="shared" si="556"/>
        <v/>
      </c>
      <c r="AO397" s="128" t="str">
        <f t="shared" si="495"/>
        <v/>
      </c>
      <c r="AP397" s="160" t="str">
        <f t="shared" si="557"/>
        <v/>
      </c>
      <c r="AQ397" s="31"/>
      <c r="AR397" s="174" t="str">
        <f>IF($B397="","",Air!$C$17*((J397-K397)/10)^Air!$C$28)</f>
        <v/>
      </c>
      <c r="AS397" s="36" t="str">
        <f>IF($B397="","",IF(E$8=B397,E$7,Air!$C$14/2*AR397^2))</f>
        <v/>
      </c>
      <c r="AT397" s="32" t="str">
        <f t="shared" si="558"/>
        <v/>
      </c>
      <c r="AU397" s="32" t="str">
        <f t="shared" si="559"/>
        <v/>
      </c>
      <c r="AV397" s="32" t="str">
        <f>IF($B397="","",Air!$I$11-AU397*Air!$C$14*Air!$I$10-AS397)</f>
        <v/>
      </c>
      <c r="AW397" s="175" t="str">
        <f t="shared" si="560"/>
        <v/>
      </c>
      <c r="AX397" s="175" t="str">
        <f>IF($B397="","",AW397*Air!$C$14*Air!$I$10)</f>
        <v/>
      </c>
      <c r="AY397" s="176" t="str">
        <f>IF($B397="","",AW397*Air!$D$14*Air!$I$10)</f>
        <v/>
      </c>
      <c r="AZ397" s="62"/>
      <c r="BA397" s="250" t="str">
        <f t="shared" si="496"/>
        <v/>
      </c>
      <c r="BB397" s="128" t="str">
        <f t="shared" si="561"/>
        <v/>
      </c>
      <c r="BC397" s="31" t="str">
        <f t="shared" si="562"/>
        <v/>
      </c>
      <c r="BD397" s="251" t="str">
        <f>IF($B397="","",$AO397*ABS(BC397)/Air!$M$8)</f>
        <v/>
      </c>
      <c r="BE397" s="31" t="str">
        <f t="shared" si="497"/>
        <v/>
      </c>
      <c r="BF397" s="251" t="str">
        <f>IF($B397="","",$AO397*ABS($AF397-BC397)/Air!$M$8)</f>
        <v/>
      </c>
      <c r="BG397" s="31" t="str">
        <f t="shared" si="498"/>
        <v/>
      </c>
      <c r="BH397" s="252" t="str">
        <f t="shared" si="499"/>
        <v/>
      </c>
      <c r="BI397" s="32" t="str">
        <f>IF($B397="","",(($AF397-BC397)/ABS($AF397-BC397))*Air!$D$14*BH397/2*(($AF397-BC397)^2)*$AI397*$C397)</f>
        <v/>
      </c>
      <c r="BJ397" s="32" t="str">
        <f>IF($B397="","",(-BC397/ABS(BC397))*Air!$D$14*BE397/8*(BC397^2)*$AM397*$C397)</f>
        <v/>
      </c>
      <c r="BK397" s="32" t="str">
        <f>IF($B397="","",$AK397*$C397*$E397*Air!$D$14*Air!$I$10)</f>
        <v/>
      </c>
      <c r="BL397" s="32" t="str">
        <f t="shared" si="563"/>
        <v/>
      </c>
      <c r="BM397" s="32" t="str">
        <f t="shared" si="500"/>
        <v/>
      </c>
      <c r="BN397" s="32" t="str">
        <f t="shared" si="564"/>
        <v/>
      </c>
      <c r="BO397" s="254" t="str">
        <f t="shared" si="501"/>
        <v/>
      </c>
      <c r="BP397" s="243"/>
      <c r="BQ397" s="243"/>
      <c r="BR397" s="32" t="str">
        <f t="shared" si="502"/>
        <v/>
      </c>
      <c r="BS397" s="243" t="str">
        <f t="shared" si="503"/>
        <v/>
      </c>
      <c r="BT397" s="243" t="str">
        <f>IF($B397="","",IF(BO397="out",-(BS397*$I397*(2*ABS(BR397)/Air!$D$14)^0.5),(BS397*$I397*(2*ABS(BR397)/Air!$C$14)^0.5)))</f>
        <v/>
      </c>
      <c r="BU397" s="32" t="str">
        <f t="shared" si="504"/>
        <v/>
      </c>
      <c r="BV397" s="217" t="str">
        <f t="shared" si="565"/>
        <v/>
      </c>
      <c r="BW397" s="31" t="str">
        <f t="shared" si="505"/>
        <v/>
      </c>
      <c r="BX397" s="251" t="str">
        <f>IF($B397="","",$AO397*ABS(BW397)/Air!$M$8)</f>
        <v/>
      </c>
      <c r="BY397" s="31" t="str">
        <f t="shared" si="506"/>
        <v/>
      </c>
      <c r="BZ397" s="251" t="str">
        <f>IF($B397="","",$AO397*ABS($AF397-BW397)/Air!$M$8)</f>
        <v/>
      </c>
      <c r="CA397" s="31" t="str">
        <f t="shared" si="507"/>
        <v/>
      </c>
      <c r="CB397" s="31" t="str">
        <f t="shared" si="508"/>
        <v/>
      </c>
      <c r="CC397" s="32" t="str">
        <f>IF($B397="","",(($AF397-BW397)/ABS($AF397-BW397))*Air!$D$14*CB397/2*(($AF397-BW397)^2)*$AI397*$C397)</f>
        <v/>
      </c>
      <c r="CD397" s="32" t="str">
        <f>IF($B397="","",(-BW397/ABS(BW397))*Air!$D$14*BY397/8*(BW397^2)*$AM397*$C397)</f>
        <v/>
      </c>
      <c r="CE397" s="32" t="str">
        <f>IF($B397="","",$AK397*$C397*$E397*Air!$D$14*Air!$I$10)</f>
        <v/>
      </c>
      <c r="CF397" s="32" t="str">
        <f t="shared" si="566"/>
        <v/>
      </c>
      <c r="CG397" s="32" t="str">
        <f t="shared" si="509"/>
        <v/>
      </c>
      <c r="CH397" s="32" t="str">
        <f t="shared" si="567"/>
        <v/>
      </c>
      <c r="CI397" s="254" t="str">
        <f t="shared" si="510"/>
        <v/>
      </c>
      <c r="CJ397" s="243"/>
      <c r="CK397" s="243"/>
      <c r="CL397" s="32" t="str">
        <f t="shared" si="511"/>
        <v/>
      </c>
      <c r="CM397" s="243" t="str">
        <f t="shared" si="512"/>
        <v/>
      </c>
      <c r="CN397" s="243" t="str">
        <f>IF($B397="","",IF(CI397="out",-(CM397*$I397*(2*ABS(CL397)/Air!$D$14)^0.5),(CM397*$I397*(2*ABS(CL397)/Air!$C$14)^0.5)))</f>
        <v/>
      </c>
      <c r="CO397" s="32" t="str">
        <f t="shared" si="513"/>
        <v/>
      </c>
      <c r="CP397" s="217" t="str">
        <f t="shared" si="568"/>
        <v/>
      </c>
      <c r="CQ397" s="31" t="str">
        <f t="shared" si="514"/>
        <v/>
      </c>
      <c r="CR397" s="251" t="str">
        <f>IF($B397="","",$AO397*ABS(CQ397)/Air!$M$8)</f>
        <v/>
      </c>
      <c r="CS397" s="31" t="str">
        <f t="shared" si="515"/>
        <v/>
      </c>
      <c r="CT397" s="251" t="str">
        <f>IF($B397="","",$AO397*ABS($AF397-CQ397)/Air!$M$8)</f>
        <v/>
      </c>
      <c r="CU397" s="31" t="str">
        <f t="shared" si="516"/>
        <v/>
      </c>
      <c r="CV397" s="31" t="str">
        <f t="shared" si="517"/>
        <v/>
      </c>
      <c r="CW397" s="32" t="str">
        <f>IF($B397="","",(($AF397-CQ397)/ABS($AF397-CQ397))*Air!$D$14*CV397/2*(($AF397-CQ397)^2)*$AI397*$C397)</f>
        <v/>
      </c>
      <c r="CX397" s="32" t="str">
        <f>IF($B397="","",(-CQ397/ABS(CQ397))*Air!$D$14*CS397/8*(CQ397^2)*$AM397*$C397)</f>
        <v/>
      </c>
      <c r="CY397" s="32" t="str">
        <f>IF($B397="","",$AK397*$C397*$E397*Air!$D$14*Air!$I$10)</f>
        <v/>
      </c>
      <c r="CZ397" s="32" t="str">
        <f t="shared" si="569"/>
        <v/>
      </c>
      <c r="DA397" s="32" t="str">
        <f t="shared" si="518"/>
        <v/>
      </c>
      <c r="DB397" s="32" t="str">
        <f t="shared" si="570"/>
        <v/>
      </c>
      <c r="DC397" s="254" t="str">
        <f t="shared" si="519"/>
        <v/>
      </c>
      <c r="DD397" s="243"/>
      <c r="DE397" s="243"/>
      <c r="DF397" s="32" t="str">
        <f t="shared" si="520"/>
        <v/>
      </c>
      <c r="DG397" s="243" t="str">
        <f t="shared" si="521"/>
        <v/>
      </c>
      <c r="DH397" s="243" t="str">
        <f>IF($B397="","",IF(DC397="out",-(DG397*$I397*(2*ABS(DF397)/Air!$D$14)^0.5),(DG397*$I397*(2*ABS(DF397)/Air!$C$14)^0.5)))</f>
        <v/>
      </c>
      <c r="DI397" s="32" t="str">
        <f t="shared" si="522"/>
        <v/>
      </c>
      <c r="DJ397" s="217" t="str">
        <f t="shared" si="571"/>
        <v/>
      </c>
      <c r="DK397" s="31" t="str">
        <f t="shared" si="523"/>
        <v/>
      </c>
      <c r="DL397" s="251" t="str">
        <f>IF($B397="","",$AO397*ABS(DK397)/Air!$M$8)</f>
        <v/>
      </c>
      <c r="DM397" s="31" t="str">
        <f t="shared" si="524"/>
        <v/>
      </c>
      <c r="DN397" s="251" t="str">
        <f>IF($B397="","",$AO397*ABS($AF397-DK397)/Air!$M$8)</f>
        <v/>
      </c>
      <c r="DO397" s="31" t="str">
        <f t="shared" si="525"/>
        <v/>
      </c>
      <c r="DP397" s="31" t="str">
        <f t="shared" si="526"/>
        <v/>
      </c>
      <c r="DQ397" s="32" t="str">
        <f>IF($B397="","",(($AF397-DK397)/ABS($AF397-DK397))*Air!$D$14*DP397/2*(($AF397-DK397)^2)*$AI397*$C397)</f>
        <v/>
      </c>
      <c r="DR397" s="32" t="str">
        <f>IF($B397="","",(-DK397/ABS(DK397))*Air!$D$14*DM397/8*(DK397^2)*$AM397*$C397)</f>
        <v/>
      </c>
      <c r="DS397" s="32" t="str">
        <f>IF($B397="","",$AK397*$C397*$E397*Air!$D$14*Air!$I$10)</f>
        <v/>
      </c>
      <c r="DT397" s="32" t="str">
        <f t="shared" si="572"/>
        <v/>
      </c>
      <c r="DU397" s="32" t="str">
        <f t="shared" si="527"/>
        <v/>
      </c>
      <c r="DV397" s="32" t="str">
        <f t="shared" si="573"/>
        <v/>
      </c>
      <c r="DW397" s="254" t="str">
        <f t="shared" si="528"/>
        <v/>
      </c>
      <c r="DX397" s="243"/>
      <c r="DY397" s="243"/>
      <c r="DZ397" s="32" t="str">
        <f t="shared" si="529"/>
        <v/>
      </c>
      <c r="EA397" s="243" t="str">
        <f t="shared" si="530"/>
        <v/>
      </c>
      <c r="EB397" s="243" t="str">
        <f>IF($B397="","",IF(DW397="out",-(EA397*$I397*(2*ABS(DZ397)/Air!$D$14)^0.5),(EA397*$I397*(2*ABS(DZ397)/Air!$C$14)^0.5)))</f>
        <v/>
      </c>
      <c r="EC397" s="32" t="str">
        <f t="shared" si="531"/>
        <v/>
      </c>
      <c r="ED397" s="217" t="str">
        <f t="shared" si="574"/>
        <v/>
      </c>
      <c r="EE397" s="31" t="str">
        <f t="shared" si="532"/>
        <v/>
      </c>
      <c r="EF397" s="251" t="str">
        <f>IF($B397="","",$AO397*ABS(EE397)/Air!$M$8)</f>
        <v/>
      </c>
      <c r="EG397" s="31" t="str">
        <f t="shared" si="533"/>
        <v/>
      </c>
      <c r="EH397" s="251" t="str">
        <f>IF($B397="","",$AO397*ABS($AF397-EE397)/Air!$M$8)</f>
        <v/>
      </c>
      <c r="EI397" s="31" t="str">
        <f t="shared" si="534"/>
        <v/>
      </c>
      <c r="EJ397" s="31" t="str">
        <f t="shared" si="535"/>
        <v/>
      </c>
      <c r="EK397" s="32" t="str">
        <f>IF($B397="","",(($AF397-EE397)/ABS($AF397-EE397))*Air!$D$14*EJ397/2*(($AF397-EE397)^2)*$AI397*$C397)</f>
        <v/>
      </c>
      <c r="EL397" s="32" t="str">
        <f>IF($B397="","",(-EE397/ABS(EE397))*Air!$D$14*EG397/8*(EE397^2)*$AM397*$C397)</f>
        <v/>
      </c>
      <c r="EM397" s="32" t="str">
        <f>IF($B397="","",$AK397*$C397*$E397*Air!$D$14*Air!$I$10)</f>
        <v/>
      </c>
      <c r="EN397" s="32" t="str">
        <f t="shared" si="575"/>
        <v/>
      </c>
      <c r="EO397" s="32" t="str">
        <f t="shared" si="536"/>
        <v/>
      </c>
      <c r="EP397" s="32" t="str">
        <f t="shared" si="576"/>
        <v/>
      </c>
      <c r="EQ397" s="254" t="str">
        <f t="shared" si="537"/>
        <v/>
      </c>
      <c r="ER397" s="243"/>
      <c r="ES397" s="243"/>
      <c r="ET397" s="32" t="str">
        <f t="shared" si="538"/>
        <v/>
      </c>
      <c r="EU397" s="243" t="str">
        <f t="shared" si="539"/>
        <v/>
      </c>
      <c r="EV397" s="243" t="str">
        <f>IF($B397="","",IF(EQ397="out",-(EU397*$I397*(2*ABS(ET397)/Air!$D$14)^0.5),(EU397*$I397*(2*ABS(ET397)/Air!$C$14)^0.5)))</f>
        <v/>
      </c>
      <c r="EW397" s="32" t="str">
        <f t="shared" si="540"/>
        <v/>
      </c>
      <c r="EX397" s="259" t="str">
        <f t="shared" si="577"/>
        <v/>
      </c>
    </row>
    <row r="398" spans="1:154" customFormat="1" x14ac:dyDescent="0.2">
      <c r="A398" s="61"/>
      <c r="B398" s="247"/>
      <c r="C398" s="247"/>
      <c r="D398" s="247"/>
      <c r="E398" s="247"/>
      <c r="F398" s="247"/>
      <c r="G398" s="239"/>
      <c r="H398" s="239"/>
      <c r="I398" s="239"/>
      <c r="J398" s="239"/>
      <c r="K398" s="239"/>
      <c r="L398" s="62"/>
      <c r="M398" s="247"/>
      <c r="N398" s="247"/>
      <c r="O398" s="63"/>
      <c r="P398" s="92" t="str">
        <f t="shared" si="541"/>
        <v/>
      </c>
      <c r="Q398" s="93" t="str">
        <f t="shared" si="494"/>
        <v/>
      </c>
      <c r="R398" s="99" t="str">
        <f t="shared" si="542"/>
        <v/>
      </c>
      <c r="S398" s="100" t="str">
        <f t="shared" si="543"/>
        <v/>
      </c>
      <c r="T398" s="95" t="str">
        <f t="shared" si="544"/>
        <v/>
      </c>
      <c r="U398" s="231"/>
      <c r="V398" s="124" t="str">
        <f t="shared" si="545"/>
        <v/>
      </c>
      <c r="W398" s="125" t="str">
        <f t="shared" si="489"/>
        <v/>
      </c>
      <c r="X398" s="126" t="str">
        <f t="shared" si="546"/>
        <v/>
      </c>
      <c r="Y398" s="126" t="str">
        <f>IF($B398="","",VLOOKUP(X398,Depth!$A$4:$B$1004,2,1))</f>
        <v/>
      </c>
      <c r="Z398" s="127" t="str">
        <f t="shared" si="490"/>
        <v/>
      </c>
      <c r="AA398" s="128" t="str">
        <f t="shared" si="491"/>
        <v/>
      </c>
      <c r="AB398" s="129" t="str">
        <f t="shared" si="547"/>
        <v/>
      </c>
      <c r="AC398" s="129" t="str">
        <f t="shared" si="492"/>
        <v/>
      </c>
      <c r="AD398" s="31" t="str">
        <f t="shared" si="548"/>
        <v/>
      </c>
      <c r="AE398" s="128" t="str">
        <f t="shared" si="549"/>
        <v/>
      </c>
      <c r="AF398" s="130" t="str">
        <f t="shared" si="550"/>
        <v/>
      </c>
      <c r="AG398" s="122" t="str">
        <f t="shared" si="551"/>
        <v/>
      </c>
      <c r="AH398" s="131" t="str">
        <f t="shared" si="493"/>
        <v/>
      </c>
      <c r="AI398" s="132" t="str">
        <f t="shared" si="552"/>
        <v/>
      </c>
      <c r="AJ398" s="128"/>
      <c r="AK398" s="159" t="str">
        <f t="shared" si="553"/>
        <v/>
      </c>
      <c r="AL398" s="128" t="str">
        <f t="shared" si="554"/>
        <v/>
      </c>
      <c r="AM398" s="128" t="str">
        <f t="shared" si="555"/>
        <v/>
      </c>
      <c r="AN398" s="128" t="str">
        <f t="shared" si="556"/>
        <v/>
      </c>
      <c r="AO398" s="128" t="str">
        <f t="shared" si="495"/>
        <v/>
      </c>
      <c r="AP398" s="160" t="str">
        <f t="shared" si="557"/>
        <v/>
      </c>
      <c r="AQ398" s="31"/>
      <c r="AR398" s="174" t="str">
        <f>IF($B398="","",Air!$C$17*((J398-K398)/10)^Air!$C$28)</f>
        <v/>
      </c>
      <c r="AS398" s="36" t="str">
        <f>IF($B398="","",IF(E$8=B398,E$7,Air!$C$14/2*AR398^2))</f>
        <v/>
      </c>
      <c r="AT398" s="32" t="str">
        <f t="shared" si="558"/>
        <v/>
      </c>
      <c r="AU398" s="32" t="str">
        <f t="shared" si="559"/>
        <v/>
      </c>
      <c r="AV398" s="32" t="str">
        <f>IF($B398="","",Air!$I$11-AU398*Air!$C$14*Air!$I$10-AS398)</f>
        <v/>
      </c>
      <c r="AW398" s="175" t="str">
        <f t="shared" si="560"/>
        <v/>
      </c>
      <c r="AX398" s="175" t="str">
        <f>IF($B398="","",AW398*Air!$C$14*Air!$I$10)</f>
        <v/>
      </c>
      <c r="AY398" s="176" t="str">
        <f>IF($B398="","",AW398*Air!$D$14*Air!$I$10)</f>
        <v/>
      </c>
      <c r="AZ398" s="62"/>
      <c r="BA398" s="250" t="str">
        <f t="shared" si="496"/>
        <v/>
      </c>
      <c r="BB398" s="128" t="str">
        <f t="shared" si="561"/>
        <v/>
      </c>
      <c r="BC398" s="31" t="str">
        <f t="shared" si="562"/>
        <v/>
      </c>
      <c r="BD398" s="251" t="str">
        <f>IF($B398="","",$AO398*ABS(BC398)/Air!$M$8)</f>
        <v/>
      </c>
      <c r="BE398" s="31" t="str">
        <f t="shared" si="497"/>
        <v/>
      </c>
      <c r="BF398" s="251" t="str">
        <f>IF($B398="","",$AO398*ABS($AF398-BC398)/Air!$M$8)</f>
        <v/>
      </c>
      <c r="BG398" s="31" t="str">
        <f t="shared" si="498"/>
        <v/>
      </c>
      <c r="BH398" s="252" t="str">
        <f t="shared" si="499"/>
        <v/>
      </c>
      <c r="BI398" s="32" t="str">
        <f>IF($B398="","",(($AF398-BC398)/ABS($AF398-BC398))*Air!$D$14*BH398/2*(($AF398-BC398)^2)*$AI398*$C398)</f>
        <v/>
      </c>
      <c r="BJ398" s="32" t="str">
        <f>IF($B398="","",(-BC398/ABS(BC398))*Air!$D$14*BE398/8*(BC398^2)*$AM398*$C398)</f>
        <v/>
      </c>
      <c r="BK398" s="32" t="str">
        <f>IF($B398="","",$AK398*$C398*$E398*Air!$D$14*Air!$I$10)</f>
        <v/>
      </c>
      <c r="BL398" s="32" t="str">
        <f t="shared" si="563"/>
        <v/>
      </c>
      <c r="BM398" s="32" t="str">
        <f t="shared" si="500"/>
        <v/>
      </c>
      <c r="BN398" s="32" t="str">
        <f t="shared" si="564"/>
        <v/>
      </c>
      <c r="BO398" s="254" t="str">
        <f t="shared" si="501"/>
        <v/>
      </c>
      <c r="BP398" s="243"/>
      <c r="BQ398" s="243"/>
      <c r="BR398" s="32" t="str">
        <f t="shared" si="502"/>
        <v/>
      </c>
      <c r="BS398" s="243" t="str">
        <f t="shared" si="503"/>
        <v/>
      </c>
      <c r="BT398" s="243" t="str">
        <f>IF($B398="","",IF(BO398="out",-(BS398*$I398*(2*ABS(BR398)/Air!$D$14)^0.5),(BS398*$I398*(2*ABS(BR398)/Air!$C$14)^0.5)))</f>
        <v/>
      </c>
      <c r="BU398" s="32" t="str">
        <f t="shared" si="504"/>
        <v/>
      </c>
      <c r="BV398" s="217" t="str">
        <f t="shared" si="565"/>
        <v/>
      </c>
      <c r="BW398" s="31" t="str">
        <f t="shared" si="505"/>
        <v/>
      </c>
      <c r="BX398" s="251" t="str">
        <f>IF($B398="","",$AO398*ABS(BW398)/Air!$M$8)</f>
        <v/>
      </c>
      <c r="BY398" s="31" t="str">
        <f t="shared" si="506"/>
        <v/>
      </c>
      <c r="BZ398" s="251" t="str">
        <f>IF($B398="","",$AO398*ABS($AF398-BW398)/Air!$M$8)</f>
        <v/>
      </c>
      <c r="CA398" s="31" t="str">
        <f t="shared" si="507"/>
        <v/>
      </c>
      <c r="CB398" s="31" t="str">
        <f t="shared" si="508"/>
        <v/>
      </c>
      <c r="CC398" s="32" t="str">
        <f>IF($B398="","",(($AF398-BW398)/ABS($AF398-BW398))*Air!$D$14*CB398/2*(($AF398-BW398)^2)*$AI398*$C398)</f>
        <v/>
      </c>
      <c r="CD398" s="32" t="str">
        <f>IF($B398="","",(-BW398/ABS(BW398))*Air!$D$14*BY398/8*(BW398^2)*$AM398*$C398)</f>
        <v/>
      </c>
      <c r="CE398" s="32" t="str">
        <f>IF($B398="","",$AK398*$C398*$E398*Air!$D$14*Air!$I$10)</f>
        <v/>
      </c>
      <c r="CF398" s="32" t="str">
        <f t="shared" si="566"/>
        <v/>
      </c>
      <c r="CG398" s="32" t="str">
        <f t="shared" si="509"/>
        <v/>
      </c>
      <c r="CH398" s="32" t="str">
        <f t="shared" si="567"/>
        <v/>
      </c>
      <c r="CI398" s="254" t="str">
        <f t="shared" si="510"/>
        <v/>
      </c>
      <c r="CJ398" s="243"/>
      <c r="CK398" s="243"/>
      <c r="CL398" s="32" t="str">
        <f t="shared" si="511"/>
        <v/>
      </c>
      <c r="CM398" s="243" t="str">
        <f t="shared" si="512"/>
        <v/>
      </c>
      <c r="CN398" s="243" t="str">
        <f>IF($B398="","",IF(CI398="out",-(CM398*$I398*(2*ABS(CL398)/Air!$D$14)^0.5),(CM398*$I398*(2*ABS(CL398)/Air!$C$14)^0.5)))</f>
        <v/>
      </c>
      <c r="CO398" s="32" t="str">
        <f t="shared" si="513"/>
        <v/>
      </c>
      <c r="CP398" s="217" t="str">
        <f t="shared" si="568"/>
        <v/>
      </c>
      <c r="CQ398" s="31" t="str">
        <f t="shared" si="514"/>
        <v/>
      </c>
      <c r="CR398" s="251" t="str">
        <f>IF($B398="","",$AO398*ABS(CQ398)/Air!$M$8)</f>
        <v/>
      </c>
      <c r="CS398" s="31" t="str">
        <f t="shared" si="515"/>
        <v/>
      </c>
      <c r="CT398" s="251" t="str">
        <f>IF($B398="","",$AO398*ABS($AF398-CQ398)/Air!$M$8)</f>
        <v/>
      </c>
      <c r="CU398" s="31" t="str">
        <f t="shared" si="516"/>
        <v/>
      </c>
      <c r="CV398" s="31" t="str">
        <f t="shared" si="517"/>
        <v/>
      </c>
      <c r="CW398" s="32" t="str">
        <f>IF($B398="","",(($AF398-CQ398)/ABS($AF398-CQ398))*Air!$D$14*CV398/2*(($AF398-CQ398)^2)*$AI398*$C398)</f>
        <v/>
      </c>
      <c r="CX398" s="32" t="str">
        <f>IF($B398="","",(-CQ398/ABS(CQ398))*Air!$D$14*CS398/8*(CQ398^2)*$AM398*$C398)</f>
        <v/>
      </c>
      <c r="CY398" s="32" t="str">
        <f>IF($B398="","",$AK398*$C398*$E398*Air!$D$14*Air!$I$10)</f>
        <v/>
      </c>
      <c r="CZ398" s="32" t="str">
        <f t="shared" si="569"/>
        <v/>
      </c>
      <c r="DA398" s="32" t="str">
        <f t="shared" si="518"/>
        <v/>
      </c>
      <c r="DB398" s="32" t="str">
        <f t="shared" si="570"/>
        <v/>
      </c>
      <c r="DC398" s="254" t="str">
        <f t="shared" si="519"/>
        <v/>
      </c>
      <c r="DD398" s="243"/>
      <c r="DE398" s="243"/>
      <c r="DF398" s="32" t="str">
        <f t="shared" si="520"/>
        <v/>
      </c>
      <c r="DG398" s="243" t="str">
        <f t="shared" si="521"/>
        <v/>
      </c>
      <c r="DH398" s="243" t="str">
        <f>IF($B398="","",IF(DC398="out",-(DG398*$I398*(2*ABS(DF398)/Air!$D$14)^0.5),(DG398*$I398*(2*ABS(DF398)/Air!$C$14)^0.5)))</f>
        <v/>
      </c>
      <c r="DI398" s="32" t="str">
        <f t="shared" si="522"/>
        <v/>
      </c>
      <c r="DJ398" s="217" t="str">
        <f t="shared" si="571"/>
        <v/>
      </c>
      <c r="DK398" s="31" t="str">
        <f t="shared" si="523"/>
        <v/>
      </c>
      <c r="DL398" s="251" t="str">
        <f>IF($B398="","",$AO398*ABS(DK398)/Air!$M$8)</f>
        <v/>
      </c>
      <c r="DM398" s="31" t="str">
        <f t="shared" si="524"/>
        <v/>
      </c>
      <c r="DN398" s="251" t="str">
        <f>IF($B398="","",$AO398*ABS($AF398-DK398)/Air!$M$8)</f>
        <v/>
      </c>
      <c r="DO398" s="31" t="str">
        <f t="shared" si="525"/>
        <v/>
      </c>
      <c r="DP398" s="31" t="str">
        <f t="shared" si="526"/>
        <v/>
      </c>
      <c r="DQ398" s="32" t="str">
        <f>IF($B398="","",(($AF398-DK398)/ABS($AF398-DK398))*Air!$D$14*DP398/2*(($AF398-DK398)^2)*$AI398*$C398)</f>
        <v/>
      </c>
      <c r="DR398" s="32" t="str">
        <f>IF($B398="","",(-DK398/ABS(DK398))*Air!$D$14*DM398/8*(DK398^2)*$AM398*$C398)</f>
        <v/>
      </c>
      <c r="DS398" s="32" t="str">
        <f>IF($B398="","",$AK398*$C398*$E398*Air!$D$14*Air!$I$10)</f>
        <v/>
      </c>
      <c r="DT398" s="32" t="str">
        <f t="shared" si="572"/>
        <v/>
      </c>
      <c r="DU398" s="32" t="str">
        <f t="shared" si="527"/>
        <v/>
      </c>
      <c r="DV398" s="32" t="str">
        <f t="shared" si="573"/>
        <v/>
      </c>
      <c r="DW398" s="254" t="str">
        <f t="shared" si="528"/>
        <v/>
      </c>
      <c r="DX398" s="243"/>
      <c r="DY398" s="243"/>
      <c r="DZ398" s="32" t="str">
        <f t="shared" si="529"/>
        <v/>
      </c>
      <c r="EA398" s="243" t="str">
        <f t="shared" si="530"/>
        <v/>
      </c>
      <c r="EB398" s="243" t="str">
        <f>IF($B398="","",IF(DW398="out",-(EA398*$I398*(2*ABS(DZ398)/Air!$D$14)^0.5),(EA398*$I398*(2*ABS(DZ398)/Air!$C$14)^0.5)))</f>
        <v/>
      </c>
      <c r="EC398" s="32" t="str">
        <f t="shared" si="531"/>
        <v/>
      </c>
      <c r="ED398" s="217" t="str">
        <f t="shared" si="574"/>
        <v/>
      </c>
      <c r="EE398" s="31" t="str">
        <f t="shared" si="532"/>
        <v/>
      </c>
      <c r="EF398" s="251" t="str">
        <f>IF($B398="","",$AO398*ABS(EE398)/Air!$M$8)</f>
        <v/>
      </c>
      <c r="EG398" s="31" t="str">
        <f t="shared" si="533"/>
        <v/>
      </c>
      <c r="EH398" s="251" t="str">
        <f>IF($B398="","",$AO398*ABS($AF398-EE398)/Air!$M$8)</f>
        <v/>
      </c>
      <c r="EI398" s="31" t="str">
        <f t="shared" si="534"/>
        <v/>
      </c>
      <c r="EJ398" s="31" t="str">
        <f t="shared" si="535"/>
        <v/>
      </c>
      <c r="EK398" s="32" t="str">
        <f>IF($B398="","",(($AF398-EE398)/ABS($AF398-EE398))*Air!$D$14*EJ398/2*(($AF398-EE398)^2)*$AI398*$C398)</f>
        <v/>
      </c>
      <c r="EL398" s="32" t="str">
        <f>IF($B398="","",(-EE398/ABS(EE398))*Air!$D$14*EG398/8*(EE398^2)*$AM398*$C398)</f>
        <v/>
      </c>
      <c r="EM398" s="32" t="str">
        <f>IF($B398="","",$AK398*$C398*$E398*Air!$D$14*Air!$I$10)</f>
        <v/>
      </c>
      <c r="EN398" s="32" t="str">
        <f t="shared" si="575"/>
        <v/>
      </c>
      <c r="EO398" s="32" t="str">
        <f t="shared" si="536"/>
        <v/>
      </c>
      <c r="EP398" s="32" t="str">
        <f t="shared" si="576"/>
        <v/>
      </c>
      <c r="EQ398" s="254" t="str">
        <f t="shared" si="537"/>
        <v/>
      </c>
      <c r="ER398" s="243"/>
      <c r="ES398" s="243"/>
      <c r="ET398" s="32" t="str">
        <f t="shared" si="538"/>
        <v/>
      </c>
      <c r="EU398" s="243" t="str">
        <f t="shared" si="539"/>
        <v/>
      </c>
      <c r="EV398" s="243" t="str">
        <f>IF($B398="","",IF(EQ398="out",-(EU398*$I398*(2*ABS(ET398)/Air!$D$14)^0.5),(EU398*$I398*(2*ABS(ET398)/Air!$C$14)^0.5)))</f>
        <v/>
      </c>
      <c r="EW398" s="32" t="str">
        <f t="shared" si="540"/>
        <v/>
      </c>
      <c r="EX398" s="259" t="str">
        <f t="shared" si="577"/>
        <v/>
      </c>
    </row>
    <row r="399" spans="1:154" customFormat="1" x14ac:dyDescent="0.2">
      <c r="A399" s="61"/>
      <c r="B399" s="247"/>
      <c r="C399" s="247"/>
      <c r="D399" s="247"/>
      <c r="E399" s="247"/>
      <c r="F399" s="247"/>
      <c r="G399" s="239"/>
      <c r="H399" s="239"/>
      <c r="I399" s="239"/>
      <c r="J399" s="239"/>
      <c r="K399" s="239"/>
      <c r="L399" s="62"/>
      <c r="M399" s="247"/>
      <c r="N399" s="247"/>
      <c r="O399" s="63"/>
      <c r="P399" s="92" t="str">
        <f t="shared" si="541"/>
        <v/>
      </c>
      <c r="Q399" s="93" t="str">
        <f t="shared" si="494"/>
        <v/>
      </c>
      <c r="R399" s="99" t="str">
        <f t="shared" si="542"/>
        <v/>
      </c>
      <c r="S399" s="100" t="str">
        <f t="shared" si="543"/>
        <v/>
      </c>
      <c r="T399" s="95" t="str">
        <f t="shared" si="544"/>
        <v/>
      </c>
      <c r="U399" s="231"/>
      <c r="V399" s="124" t="str">
        <f t="shared" si="545"/>
        <v/>
      </c>
      <c r="W399" s="125" t="str">
        <f t="shared" si="489"/>
        <v/>
      </c>
      <c r="X399" s="126" t="str">
        <f t="shared" si="546"/>
        <v/>
      </c>
      <c r="Y399" s="126" t="str">
        <f>IF($B399="","",VLOOKUP(X399,Depth!$A$4:$B$1004,2,1))</f>
        <v/>
      </c>
      <c r="Z399" s="127" t="str">
        <f t="shared" si="490"/>
        <v/>
      </c>
      <c r="AA399" s="128" t="str">
        <f t="shared" si="491"/>
        <v/>
      </c>
      <c r="AB399" s="129" t="str">
        <f t="shared" si="547"/>
        <v/>
      </c>
      <c r="AC399" s="129" t="str">
        <f t="shared" si="492"/>
        <v/>
      </c>
      <c r="AD399" s="31" t="str">
        <f t="shared" si="548"/>
        <v/>
      </c>
      <c r="AE399" s="128" t="str">
        <f t="shared" si="549"/>
        <v/>
      </c>
      <c r="AF399" s="130" t="str">
        <f t="shared" si="550"/>
        <v/>
      </c>
      <c r="AG399" s="122" t="str">
        <f t="shared" si="551"/>
        <v/>
      </c>
      <c r="AH399" s="131" t="str">
        <f t="shared" si="493"/>
        <v/>
      </c>
      <c r="AI399" s="132" t="str">
        <f t="shared" si="552"/>
        <v/>
      </c>
      <c r="AJ399" s="128"/>
      <c r="AK399" s="159" t="str">
        <f t="shared" si="553"/>
        <v/>
      </c>
      <c r="AL399" s="128" t="str">
        <f t="shared" si="554"/>
        <v/>
      </c>
      <c r="AM399" s="128" t="str">
        <f t="shared" si="555"/>
        <v/>
      </c>
      <c r="AN399" s="128" t="str">
        <f t="shared" si="556"/>
        <v/>
      </c>
      <c r="AO399" s="128" t="str">
        <f t="shared" si="495"/>
        <v/>
      </c>
      <c r="AP399" s="160" t="str">
        <f t="shared" si="557"/>
        <v/>
      </c>
      <c r="AQ399" s="31"/>
      <c r="AR399" s="174" t="str">
        <f>IF($B399="","",Air!$C$17*((J399-K399)/10)^Air!$C$28)</f>
        <v/>
      </c>
      <c r="AS399" s="36" t="str">
        <f>IF($B399="","",IF(E$8=B399,E$7,Air!$C$14/2*AR399^2))</f>
        <v/>
      </c>
      <c r="AT399" s="32" t="str">
        <f t="shared" si="558"/>
        <v/>
      </c>
      <c r="AU399" s="32" t="str">
        <f t="shared" si="559"/>
        <v/>
      </c>
      <c r="AV399" s="32" t="str">
        <f>IF($B399="","",Air!$I$11-AU399*Air!$C$14*Air!$I$10-AS399)</f>
        <v/>
      </c>
      <c r="AW399" s="175" t="str">
        <f t="shared" si="560"/>
        <v/>
      </c>
      <c r="AX399" s="175" t="str">
        <f>IF($B399="","",AW399*Air!$C$14*Air!$I$10)</f>
        <v/>
      </c>
      <c r="AY399" s="176" t="str">
        <f>IF($B399="","",AW399*Air!$D$14*Air!$I$10)</f>
        <v/>
      </c>
      <c r="AZ399" s="62"/>
      <c r="BA399" s="250" t="str">
        <f t="shared" si="496"/>
        <v/>
      </c>
      <c r="BB399" s="128" t="str">
        <f t="shared" si="561"/>
        <v/>
      </c>
      <c r="BC399" s="31" t="str">
        <f t="shared" si="562"/>
        <v/>
      </c>
      <c r="BD399" s="251" t="str">
        <f>IF($B399="","",$AO399*ABS(BC399)/Air!$M$8)</f>
        <v/>
      </c>
      <c r="BE399" s="31" t="str">
        <f t="shared" si="497"/>
        <v/>
      </c>
      <c r="BF399" s="251" t="str">
        <f>IF($B399="","",$AO399*ABS($AF399-BC399)/Air!$M$8)</f>
        <v/>
      </c>
      <c r="BG399" s="31" t="str">
        <f t="shared" si="498"/>
        <v/>
      </c>
      <c r="BH399" s="252" t="str">
        <f t="shared" si="499"/>
        <v/>
      </c>
      <c r="BI399" s="32" t="str">
        <f>IF($B399="","",(($AF399-BC399)/ABS($AF399-BC399))*Air!$D$14*BH399/2*(($AF399-BC399)^2)*$AI399*$C399)</f>
        <v/>
      </c>
      <c r="BJ399" s="32" t="str">
        <f>IF($B399="","",(-BC399/ABS(BC399))*Air!$D$14*BE399/8*(BC399^2)*$AM399*$C399)</f>
        <v/>
      </c>
      <c r="BK399" s="32" t="str">
        <f>IF($B399="","",$AK399*$C399*$E399*Air!$D$14*Air!$I$10)</f>
        <v/>
      </c>
      <c r="BL399" s="32" t="str">
        <f t="shared" si="563"/>
        <v/>
      </c>
      <c r="BM399" s="32" t="str">
        <f t="shared" si="500"/>
        <v/>
      </c>
      <c r="BN399" s="32" t="str">
        <f t="shared" si="564"/>
        <v/>
      </c>
      <c r="BO399" s="254" t="str">
        <f t="shared" si="501"/>
        <v/>
      </c>
      <c r="BP399" s="243"/>
      <c r="BQ399" s="243"/>
      <c r="BR399" s="32" t="str">
        <f t="shared" si="502"/>
        <v/>
      </c>
      <c r="BS399" s="243" t="str">
        <f t="shared" si="503"/>
        <v/>
      </c>
      <c r="BT399" s="243" t="str">
        <f>IF($B399="","",IF(BO399="out",-(BS399*$I399*(2*ABS(BR399)/Air!$D$14)^0.5),(BS399*$I399*(2*ABS(BR399)/Air!$C$14)^0.5)))</f>
        <v/>
      </c>
      <c r="BU399" s="32" t="str">
        <f t="shared" si="504"/>
        <v/>
      </c>
      <c r="BV399" s="217" t="str">
        <f t="shared" si="565"/>
        <v/>
      </c>
      <c r="BW399" s="31" t="str">
        <f t="shared" si="505"/>
        <v/>
      </c>
      <c r="BX399" s="251" t="str">
        <f>IF($B399="","",$AO399*ABS(BW399)/Air!$M$8)</f>
        <v/>
      </c>
      <c r="BY399" s="31" t="str">
        <f t="shared" si="506"/>
        <v/>
      </c>
      <c r="BZ399" s="251" t="str">
        <f>IF($B399="","",$AO399*ABS($AF399-BW399)/Air!$M$8)</f>
        <v/>
      </c>
      <c r="CA399" s="31" t="str">
        <f t="shared" si="507"/>
        <v/>
      </c>
      <c r="CB399" s="31" t="str">
        <f t="shared" si="508"/>
        <v/>
      </c>
      <c r="CC399" s="32" t="str">
        <f>IF($B399="","",(($AF399-BW399)/ABS($AF399-BW399))*Air!$D$14*CB399/2*(($AF399-BW399)^2)*$AI399*$C399)</f>
        <v/>
      </c>
      <c r="CD399" s="32" t="str">
        <f>IF($B399="","",(-BW399/ABS(BW399))*Air!$D$14*BY399/8*(BW399^2)*$AM399*$C399)</f>
        <v/>
      </c>
      <c r="CE399" s="32" t="str">
        <f>IF($B399="","",$AK399*$C399*$E399*Air!$D$14*Air!$I$10)</f>
        <v/>
      </c>
      <c r="CF399" s="32" t="str">
        <f t="shared" si="566"/>
        <v/>
      </c>
      <c r="CG399" s="32" t="str">
        <f t="shared" si="509"/>
        <v/>
      </c>
      <c r="CH399" s="32" t="str">
        <f t="shared" si="567"/>
        <v/>
      </c>
      <c r="CI399" s="254" t="str">
        <f t="shared" si="510"/>
        <v/>
      </c>
      <c r="CJ399" s="243"/>
      <c r="CK399" s="243"/>
      <c r="CL399" s="32" t="str">
        <f t="shared" si="511"/>
        <v/>
      </c>
      <c r="CM399" s="243" t="str">
        <f t="shared" si="512"/>
        <v/>
      </c>
      <c r="CN399" s="243" t="str">
        <f>IF($B399="","",IF(CI399="out",-(CM399*$I399*(2*ABS(CL399)/Air!$D$14)^0.5),(CM399*$I399*(2*ABS(CL399)/Air!$C$14)^0.5)))</f>
        <v/>
      </c>
      <c r="CO399" s="32" t="str">
        <f t="shared" si="513"/>
        <v/>
      </c>
      <c r="CP399" s="217" t="str">
        <f t="shared" si="568"/>
        <v/>
      </c>
      <c r="CQ399" s="31" t="str">
        <f t="shared" si="514"/>
        <v/>
      </c>
      <c r="CR399" s="251" t="str">
        <f>IF($B399="","",$AO399*ABS(CQ399)/Air!$M$8)</f>
        <v/>
      </c>
      <c r="CS399" s="31" t="str">
        <f t="shared" si="515"/>
        <v/>
      </c>
      <c r="CT399" s="251" t="str">
        <f>IF($B399="","",$AO399*ABS($AF399-CQ399)/Air!$M$8)</f>
        <v/>
      </c>
      <c r="CU399" s="31" t="str">
        <f t="shared" si="516"/>
        <v/>
      </c>
      <c r="CV399" s="31" t="str">
        <f t="shared" si="517"/>
        <v/>
      </c>
      <c r="CW399" s="32" t="str">
        <f>IF($B399="","",(($AF399-CQ399)/ABS($AF399-CQ399))*Air!$D$14*CV399/2*(($AF399-CQ399)^2)*$AI399*$C399)</f>
        <v/>
      </c>
      <c r="CX399" s="32" t="str">
        <f>IF($B399="","",(-CQ399/ABS(CQ399))*Air!$D$14*CS399/8*(CQ399^2)*$AM399*$C399)</f>
        <v/>
      </c>
      <c r="CY399" s="32" t="str">
        <f>IF($B399="","",$AK399*$C399*$E399*Air!$D$14*Air!$I$10)</f>
        <v/>
      </c>
      <c r="CZ399" s="32" t="str">
        <f t="shared" si="569"/>
        <v/>
      </c>
      <c r="DA399" s="32" t="str">
        <f t="shared" si="518"/>
        <v/>
      </c>
      <c r="DB399" s="32" t="str">
        <f t="shared" si="570"/>
        <v/>
      </c>
      <c r="DC399" s="254" t="str">
        <f t="shared" si="519"/>
        <v/>
      </c>
      <c r="DD399" s="243"/>
      <c r="DE399" s="243"/>
      <c r="DF399" s="32" t="str">
        <f t="shared" si="520"/>
        <v/>
      </c>
      <c r="DG399" s="243" t="str">
        <f t="shared" si="521"/>
        <v/>
      </c>
      <c r="DH399" s="243" t="str">
        <f>IF($B399="","",IF(DC399="out",-(DG399*$I399*(2*ABS(DF399)/Air!$D$14)^0.5),(DG399*$I399*(2*ABS(DF399)/Air!$C$14)^0.5)))</f>
        <v/>
      </c>
      <c r="DI399" s="32" t="str">
        <f t="shared" si="522"/>
        <v/>
      </c>
      <c r="DJ399" s="217" t="str">
        <f t="shared" si="571"/>
        <v/>
      </c>
      <c r="DK399" s="31" t="str">
        <f t="shared" si="523"/>
        <v/>
      </c>
      <c r="DL399" s="251" t="str">
        <f>IF($B399="","",$AO399*ABS(DK399)/Air!$M$8)</f>
        <v/>
      </c>
      <c r="DM399" s="31" t="str">
        <f t="shared" si="524"/>
        <v/>
      </c>
      <c r="DN399" s="251" t="str">
        <f>IF($B399="","",$AO399*ABS($AF399-DK399)/Air!$M$8)</f>
        <v/>
      </c>
      <c r="DO399" s="31" t="str">
        <f t="shared" si="525"/>
        <v/>
      </c>
      <c r="DP399" s="31" t="str">
        <f t="shared" si="526"/>
        <v/>
      </c>
      <c r="DQ399" s="32" t="str">
        <f>IF($B399="","",(($AF399-DK399)/ABS($AF399-DK399))*Air!$D$14*DP399/2*(($AF399-DK399)^2)*$AI399*$C399)</f>
        <v/>
      </c>
      <c r="DR399" s="32" t="str">
        <f>IF($B399="","",(-DK399/ABS(DK399))*Air!$D$14*DM399/8*(DK399^2)*$AM399*$C399)</f>
        <v/>
      </c>
      <c r="DS399" s="32" t="str">
        <f>IF($B399="","",$AK399*$C399*$E399*Air!$D$14*Air!$I$10)</f>
        <v/>
      </c>
      <c r="DT399" s="32" t="str">
        <f t="shared" si="572"/>
        <v/>
      </c>
      <c r="DU399" s="32" t="str">
        <f t="shared" si="527"/>
        <v/>
      </c>
      <c r="DV399" s="32" t="str">
        <f t="shared" si="573"/>
        <v/>
      </c>
      <c r="DW399" s="254" t="str">
        <f t="shared" si="528"/>
        <v/>
      </c>
      <c r="DX399" s="243"/>
      <c r="DY399" s="243"/>
      <c r="DZ399" s="32" t="str">
        <f t="shared" si="529"/>
        <v/>
      </c>
      <c r="EA399" s="243" t="str">
        <f t="shared" si="530"/>
        <v/>
      </c>
      <c r="EB399" s="243" t="str">
        <f>IF($B399="","",IF(DW399="out",-(EA399*$I399*(2*ABS(DZ399)/Air!$D$14)^0.5),(EA399*$I399*(2*ABS(DZ399)/Air!$C$14)^0.5)))</f>
        <v/>
      </c>
      <c r="EC399" s="32" t="str">
        <f t="shared" si="531"/>
        <v/>
      </c>
      <c r="ED399" s="217" t="str">
        <f t="shared" si="574"/>
        <v/>
      </c>
      <c r="EE399" s="31" t="str">
        <f t="shared" si="532"/>
        <v/>
      </c>
      <c r="EF399" s="251" t="str">
        <f>IF($B399="","",$AO399*ABS(EE399)/Air!$M$8)</f>
        <v/>
      </c>
      <c r="EG399" s="31" t="str">
        <f t="shared" si="533"/>
        <v/>
      </c>
      <c r="EH399" s="251" t="str">
        <f>IF($B399="","",$AO399*ABS($AF399-EE399)/Air!$M$8)</f>
        <v/>
      </c>
      <c r="EI399" s="31" t="str">
        <f t="shared" si="534"/>
        <v/>
      </c>
      <c r="EJ399" s="31" t="str">
        <f t="shared" si="535"/>
        <v/>
      </c>
      <c r="EK399" s="32" t="str">
        <f>IF($B399="","",(($AF399-EE399)/ABS($AF399-EE399))*Air!$D$14*EJ399/2*(($AF399-EE399)^2)*$AI399*$C399)</f>
        <v/>
      </c>
      <c r="EL399" s="32" t="str">
        <f>IF($B399="","",(-EE399/ABS(EE399))*Air!$D$14*EG399/8*(EE399^2)*$AM399*$C399)</f>
        <v/>
      </c>
      <c r="EM399" s="32" t="str">
        <f>IF($B399="","",$AK399*$C399*$E399*Air!$D$14*Air!$I$10)</f>
        <v/>
      </c>
      <c r="EN399" s="32" t="str">
        <f t="shared" si="575"/>
        <v/>
      </c>
      <c r="EO399" s="32" t="str">
        <f t="shared" si="536"/>
        <v/>
      </c>
      <c r="EP399" s="32" t="str">
        <f t="shared" si="576"/>
        <v/>
      </c>
      <c r="EQ399" s="254" t="str">
        <f t="shared" si="537"/>
        <v/>
      </c>
      <c r="ER399" s="243"/>
      <c r="ES399" s="243"/>
      <c r="ET399" s="32" t="str">
        <f t="shared" si="538"/>
        <v/>
      </c>
      <c r="EU399" s="243" t="str">
        <f t="shared" si="539"/>
        <v/>
      </c>
      <c r="EV399" s="243" t="str">
        <f>IF($B399="","",IF(EQ399="out",-(EU399*$I399*(2*ABS(ET399)/Air!$D$14)^0.5),(EU399*$I399*(2*ABS(ET399)/Air!$C$14)^0.5)))</f>
        <v/>
      </c>
      <c r="EW399" s="32" t="str">
        <f t="shared" si="540"/>
        <v/>
      </c>
      <c r="EX399" s="259" t="str">
        <f t="shared" si="577"/>
        <v/>
      </c>
    </row>
    <row r="400" spans="1:154" customFormat="1" x14ac:dyDescent="0.2">
      <c r="A400" s="61"/>
      <c r="B400" s="247"/>
      <c r="C400" s="247"/>
      <c r="D400" s="247"/>
      <c r="E400" s="247"/>
      <c r="F400" s="247"/>
      <c r="G400" s="239"/>
      <c r="H400" s="239"/>
      <c r="I400" s="239"/>
      <c r="J400" s="239"/>
      <c r="K400" s="239"/>
      <c r="L400" s="62"/>
      <c r="M400" s="247"/>
      <c r="N400" s="247"/>
      <c r="O400" s="63"/>
      <c r="P400" s="92" t="str">
        <f t="shared" si="541"/>
        <v/>
      </c>
      <c r="Q400" s="93" t="str">
        <f t="shared" si="494"/>
        <v/>
      </c>
      <c r="R400" s="99" t="str">
        <f t="shared" si="542"/>
        <v/>
      </c>
      <c r="S400" s="100" t="str">
        <f t="shared" si="543"/>
        <v/>
      </c>
      <c r="T400" s="95" t="str">
        <f t="shared" si="544"/>
        <v/>
      </c>
      <c r="U400" s="231"/>
      <c r="V400" s="124" t="str">
        <f t="shared" si="545"/>
        <v/>
      </c>
      <c r="W400" s="125" t="str">
        <f t="shared" ref="W400:W463" si="578">IF($B400="","",(1/$F400)*(PI()*($D400^2)/4)*(($D400/4)^(2/3))*($E400^0.5))</f>
        <v/>
      </c>
      <c r="X400" s="126" t="str">
        <f t="shared" si="546"/>
        <v/>
      </c>
      <c r="Y400" s="126" t="str">
        <f>IF($B400="","",VLOOKUP(X400,Depth!$A$4:$B$1004,2,1))</f>
        <v/>
      </c>
      <c r="Z400" s="127" t="str">
        <f t="shared" ref="Z400:Z463" si="579">IF($B400="","",Y400*$D400)</f>
        <v/>
      </c>
      <c r="AA400" s="128" t="str">
        <f t="shared" ref="AA400:AA463" si="580">IF(AND(NOT(Z400=""),Z401=""),Z400,"")</f>
        <v/>
      </c>
      <c r="AB400" s="129" t="str">
        <f t="shared" si="547"/>
        <v/>
      </c>
      <c r="AC400" s="129" t="str">
        <f t="shared" ref="AC400:AC463" si="581">IF($B400="","",AB400/PI()*(PI()*($D400^2)/4))</f>
        <v/>
      </c>
      <c r="AD400" s="31" t="str">
        <f t="shared" si="548"/>
        <v/>
      </c>
      <c r="AE400" s="128" t="str">
        <f t="shared" si="549"/>
        <v/>
      </c>
      <c r="AF400" s="130" t="str">
        <f t="shared" si="550"/>
        <v/>
      </c>
      <c r="AG400" s="122" t="str">
        <f t="shared" si="551"/>
        <v/>
      </c>
      <c r="AH400" s="131" t="str">
        <f t="shared" ref="AH400:AH463" si="582">IF($B400="","",(AG400-$V400)/$V400)</f>
        <v/>
      </c>
      <c r="AI400" s="132" t="str">
        <f t="shared" si="552"/>
        <v/>
      </c>
      <c r="AJ400" s="128"/>
      <c r="AK400" s="159" t="str">
        <f t="shared" si="553"/>
        <v/>
      </c>
      <c r="AL400" s="128" t="str">
        <f t="shared" si="554"/>
        <v/>
      </c>
      <c r="AM400" s="128" t="str">
        <f t="shared" si="555"/>
        <v/>
      </c>
      <c r="AN400" s="128" t="str">
        <f t="shared" si="556"/>
        <v/>
      </c>
      <c r="AO400" s="128" t="str">
        <f t="shared" si="495"/>
        <v/>
      </c>
      <c r="AP400" s="160" t="str">
        <f t="shared" si="557"/>
        <v/>
      </c>
      <c r="AQ400" s="31"/>
      <c r="AR400" s="174" t="str">
        <f>IF($B400="","",Air!$C$17*((J400-K400)/10)^Air!$C$28)</f>
        <v/>
      </c>
      <c r="AS400" s="36" t="str">
        <f>IF($B400="","",IF(E$8=B400,E$7,Air!$C$14/2*AR400^2))</f>
        <v/>
      </c>
      <c r="AT400" s="32" t="str">
        <f t="shared" si="558"/>
        <v/>
      </c>
      <c r="AU400" s="32" t="str">
        <f t="shared" si="559"/>
        <v/>
      </c>
      <c r="AV400" s="32" t="str">
        <f>IF($B400="","",Air!$I$11-AU400*Air!$C$14*Air!$I$10-AS400)</f>
        <v/>
      </c>
      <c r="AW400" s="175" t="str">
        <f t="shared" si="560"/>
        <v/>
      </c>
      <c r="AX400" s="175" t="str">
        <f>IF($B400="","",AW400*Air!$C$14*Air!$I$10)</f>
        <v/>
      </c>
      <c r="AY400" s="176" t="str">
        <f>IF($B400="","",AW400*Air!$D$14*Air!$I$10)</f>
        <v/>
      </c>
      <c r="AZ400" s="62"/>
      <c r="BA400" s="250" t="str">
        <f t="shared" si="496"/>
        <v/>
      </c>
      <c r="BB400" s="128" t="str">
        <f t="shared" si="561"/>
        <v/>
      </c>
      <c r="BC400" s="31" t="str">
        <f t="shared" si="562"/>
        <v/>
      </c>
      <c r="BD400" s="251" t="str">
        <f>IF($B400="","",$AO400*ABS(BC400)/Air!$M$8)</f>
        <v/>
      </c>
      <c r="BE400" s="31" t="str">
        <f t="shared" si="497"/>
        <v/>
      </c>
      <c r="BF400" s="251" t="str">
        <f>IF($B400="","",$AO400*ABS($AF400-BC400)/Air!$M$8)</f>
        <v/>
      </c>
      <c r="BG400" s="31" t="str">
        <f t="shared" si="498"/>
        <v/>
      </c>
      <c r="BH400" s="252" t="str">
        <f t="shared" si="499"/>
        <v/>
      </c>
      <c r="BI400" s="32" t="str">
        <f>IF($B400="","",(($AF400-BC400)/ABS($AF400-BC400))*Air!$D$14*BH400/2*(($AF400-BC400)^2)*$AI400*$C400)</f>
        <v/>
      </c>
      <c r="BJ400" s="32" t="str">
        <f>IF($B400="","",(-BC400/ABS(BC400))*Air!$D$14*BE400/8*(BC400^2)*$AM400*$C400)</f>
        <v/>
      </c>
      <c r="BK400" s="32" t="str">
        <f>IF($B400="","",$AK400*$C400*$E400*Air!$D$14*Air!$I$10)</f>
        <v/>
      </c>
      <c r="BL400" s="32" t="str">
        <f t="shared" si="563"/>
        <v/>
      </c>
      <c r="BM400" s="32" t="str">
        <f t="shared" si="500"/>
        <v/>
      </c>
      <c r="BN400" s="32" t="str">
        <f t="shared" si="564"/>
        <v/>
      </c>
      <c r="BO400" s="254" t="str">
        <f t="shared" si="501"/>
        <v/>
      </c>
      <c r="BP400" s="243"/>
      <c r="BQ400" s="243"/>
      <c r="BR400" s="32" t="str">
        <f t="shared" si="502"/>
        <v/>
      </c>
      <c r="BS400" s="243" t="str">
        <f t="shared" si="503"/>
        <v/>
      </c>
      <c r="BT400" s="243" t="str">
        <f>IF($B400="","",IF(BO400="out",-(BS400*$I400*(2*ABS(BR400)/Air!$D$14)^0.5),(BS400*$I400*(2*ABS(BR400)/Air!$C$14)^0.5)))</f>
        <v/>
      </c>
      <c r="BU400" s="32" t="str">
        <f t="shared" si="504"/>
        <v/>
      </c>
      <c r="BV400" s="217" t="str">
        <f t="shared" si="565"/>
        <v/>
      </c>
      <c r="BW400" s="31" t="str">
        <f t="shared" si="505"/>
        <v/>
      </c>
      <c r="BX400" s="251" t="str">
        <f>IF($B400="","",$AO400*ABS(BW400)/Air!$M$8)</f>
        <v/>
      </c>
      <c r="BY400" s="31" t="str">
        <f t="shared" si="506"/>
        <v/>
      </c>
      <c r="BZ400" s="251" t="str">
        <f>IF($B400="","",$AO400*ABS($AF400-BW400)/Air!$M$8)</f>
        <v/>
      </c>
      <c r="CA400" s="31" t="str">
        <f t="shared" si="507"/>
        <v/>
      </c>
      <c r="CB400" s="31" t="str">
        <f t="shared" si="508"/>
        <v/>
      </c>
      <c r="CC400" s="32" t="str">
        <f>IF($B400="","",(($AF400-BW400)/ABS($AF400-BW400))*Air!$D$14*CB400/2*(($AF400-BW400)^2)*$AI400*$C400)</f>
        <v/>
      </c>
      <c r="CD400" s="32" t="str">
        <f>IF($B400="","",(-BW400/ABS(BW400))*Air!$D$14*BY400/8*(BW400^2)*$AM400*$C400)</f>
        <v/>
      </c>
      <c r="CE400" s="32" t="str">
        <f>IF($B400="","",$AK400*$C400*$E400*Air!$D$14*Air!$I$10)</f>
        <v/>
      </c>
      <c r="CF400" s="32" t="str">
        <f t="shared" si="566"/>
        <v/>
      </c>
      <c r="CG400" s="32" t="str">
        <f t="shared" si="509"/>
        <v/>
      </c>
      <c r="CH400" s="32" t="str">
        <f t="shared" si="567"/>
        <v/>
      </c>
      <c r="CI400" s="254" t="str">
        <f t="shared" si="510"/>
        <v/>
      </c>
      <c r="CJ400" s="243"/>
      <c r="CK400" s="243"/>
      <c r="CL400" s="32" t="str">
        <f t="shared" si="511"/>
        <v/>
      </c>
      <c r="CM400" s="243" t="str">
        <f t="shared" si="512"/>
        <v/>
      </c>
      <c r="CN400" s="243" t="str">
        <f>IF($B400="","",IF(CI400="out",-(CM400*$I400*(2*ABS(CL400)/Air!$D$14)^0.5),(CM400*$I400*(2*ABS(CL400)/Air!$C$14)^0.5)))</f>
        <v/>
      </c>
      <c r="CO400" s="32" t="str">
        <f t="shared" si="513"/>
        <v/>
      </c>
      <c r="CP400" s="217" t="str">
        <f t="shared" si="568"/>
        <v/>
      </c>
      <c r="CQ400" s="31" t="str">
        <f t="shared" si="514"/>
        <v/>
      </c>
      <c r="CR400" s="251" t="str">
        <f>IF($B400="","",$AO400*ABS(CQ400)/Air!$M$8)</f>
        <v/>
      </c>
      <c r="CS400" s="31" t="str">
        <f t="shared" si="515"/>
        <v/>
      </c>
      <c r="CT400" s="251" t="str">
        <f>IF($B400="","",$AO400*ABS($AF400-CQ400)/Air!$M$8)</f>
        <v/>
      </c>
      <c r="CU400" s="31" t="str">
        <f t="shared" si="516"/>
        <v/>
      </c>
      <c r="CV400" s="31" t="str">
        <f t="shared" si="517"/>
        <v/>
      </c>
      <c r="CW400" s="32" t="str">
        <f>IF($B400="","",(($AF400-CQ400)/ABS($AF400-CQ400))*Air!$D$14*CV400/2*(($AF400-CQ400)^2)*$AI400*$C400)</f>
        <v/>
      </c>
      <c r="CX400" s="32" t="str">
        <f>IF($B400="","",(-CQ400/ABS(CQ400))*Air!$D$14*CS400/8*(CQ400^2)*$AM400*$C400)</f>
        <v/>
      </c>
      <c r="CY400" s="32" t="str">
        <f>IF($B400="","",$AK400*$C400*$E400*Air!$D$14*Air!$I$10)</f>
        <v/>
      </c>
      <c r="CZ400" s="32" t="str">
        <f t="shared" si="569"/>
        <v/>
      </c>
      <c r="DA400" s="32" t="str">
        <f t="shared" si="518"/>
        <v/>
      </c>
      <c r="DB400" s="32" t="str">
        <f t="shared" si="570"/>
        <v/>
      </c>
      <c r="DC400" s="254" t="str">
        <f t="shared" si="519"/>
        <v/>
      </c>
      <c r="DD400" s="243"/>
      <c r="DE400" s="243"/>
      <c r="DF400" s="32" t="str">
        <f t="shared" si="520"/>
        <v/>
      </c>
      <c r="DG400" s="243" t="str">
        <f t="shared" si="521"/>
        <v/>
      </c>
      <c r="DH400" s="243" t="str">
        <f>IF($B400="","",IF(DC400="out",-(DG400*$I400*(2*ABS(DF400)/Air!$D$14)^0.5),(DG400*$I400*(2*ABS(DF400)/Air!$C$14)^0.5)))</f>
        <v/>
      </c>
      <c r="DI400" s="32" t="str">
        <f t="shared" si="522"/>
        <v/>
      </c>
      <c r="DJ400" s="217" t="str">
        <f t="shared" si="571"/>
        <v/>
      </c>
      <c r="DK400" s="31" t="str">
        <f t="shared" si="523"/>
        <v/>
      </c>
      <c r="DL400" s="251" t="str">
        <f>IF($B400="","",$AO400*ABS(DK400)/Air!$M$8)</f>
        <v/>
      </c>
      <c r="DM400" s="31" t="str">
        <f t="shared" si="524"/>
        <v/>
      </c>
      <c r="DN400" s="251" t="str">
        <f>IF($B400="","",$AO400*ABS($AF400-DK400)/Air!$M$8)</f>
        <v/>
      </c>
      <c r="DO400" s="31" t="str">
        <f t="shared" si="525"/>
        <v/>
      </c>
      <c r="DP400" s="31" t="str">
        <f t="shared" si="526"/>
        <v/>
      </c>
      <c r="DQ400" s="32" t="str">
        <f>IF($B400="","",(($AF400-DK400)/ABS($AF400-DK400))*Air!$D$14*DP400/2*(($AF400-DK400)^2)*$AI400*$C400)</f>
        <v/>
      </c>
      <c r="DR400" s="32" t="str">
        <f>IF($B400="","",(-DK400/ABS(DK400))*Air!$D$14*DM400/8*(DK400^2)*$AM400*$C400)</f>
        <v/>
      </c>
      <c r="DS400" s="32" t="str">
        <f>IF($B400="","",$AK400*$C400*$E400*Air!$D$14*Air!$I$10)</f>
        <v/>
      </c>
      <c r="DT400" s="32" t="str">
        <f t="shared" si="572"/>
        <v/>
      </c>
      <c r="DU400" s="32" t="str">
        <f t="shared" si="527"/>
        <v/>
      </c>
      <c r="DV400" s="32" t="str">
        <f t="shared" si="573"/>
        <v/>
      </c>
      <c r="DW400" s="254" t="str">
        <f t="shared" si="528"/>
        <v/>
      </c>
      <c r="DX400" s="243"/>
      <c r="DY400" s="243"/>
      <c r="DZ400" s="32" t="str">
        <f t="shared" si="529"/>
        <v/>
      </c>
      <c r="EA400" s="243" t="str">
        <f t="shared" si="530"/>
        <v/>
      </c>
      <c r="EB400" s="243" t="str">
        <f>IF($B400="","",IF(DW400="out",-(EA400*$I400*(2*ABS(DZ400)/Air!$D$14)^0.5),(EA400*$I400*(2*ABS(DZ400)/Air!$C$14)^0.5)))</f>
        <v/>
      </c>
      <c r="EC400" s="32" t="str">
        <f t="shared" si="531"/>
        <v/>
      </c>
      <c r="ED400" s="217" t="str">
        <f t="shared" si="574"/>
        <v/>
      </c>
      <c r="EE400" s="31" t="str">
        <f t="shared" si="532"/>
        <v/>
      </c>
      <c r="EF400" s="251" t="str">
        <f>IF($B400="","",$AO400*ABS(EE400)/Air!$M$8)</f>
        <v/>
      </c>
      <c r="EG400" s="31" t="str">
        <f t="shared" si="533"/>
        <v/>
      </c>
      <c r="EH400" s="251" t="str">
        <f>IF($B400="","",$AO400*ABS($AF400-EE400)/Air!$M$8)</f>
        <v/>
      </c>
      <c r="EI400" s="31" t="str">
        <f t="shared" si="534"/>
        <v/>
      </c>
      <c r="EJ400" s="31" t="str">
        <f t="shared" si="535"/>
        <v/>
      </c>
      <c r="EK400" s="32" t="str">
        <f>IF($B400="","",(($AF400-EE400)/ABS($AF400-EE400))*Air!$D$14*EJ400/2*(($AF400-EE400)^2)*$AI400*$C400)</f>
        <v/>
      </c>
      <c r="EL400" s="32" t="str">
        <f>IF($B400="","",(-EE400/ABS(EE400))*Air!$D$14*EG400/8*(EE400^2)*$AM400*$C400)</f>
        <v/>
      </c>
      <c r="EM400" s="32" t="str">
        <f>IF($B400="","",$AK400*$C400*$E400*Air!$D$14*Air!$I$10)</f>
        <v/>
      </c>
      <c r="EN400" s="32" t="str">
        <f t="shared" si="575"/>
        <v/>
      </c>
      <c r="EO400" s="32" t="str">
        <f t="shared" si="536"/>
        <v/>
      </c>
      <c r="EP400" s="32" t="str">
        <f t="shared" si="576"/>
        <v/>
      </c>
      <c r="EQ400" s="254" t="str">
        <f t="shared" si="537"/>
        <v/>
      </c>
      <c r="ER400" s="243"/>
      <c r="ES400" s="243"/>
      <c r="ET400" s="32" t="str">
        <f t="shared" si="538"/>
        <v/>
      </c>
      <c r="EU400" s="243" t="str">
        <f t="shared" si="539"/>
        <v/>
      </c>
      <c r="EV400" s="243" t="str">
        <f>IF($B400="","",IF(EQ400="out",-(EU400*$I400*(2*ABS(ET400)/Air!$D$14)^0.5),(EU400*$I400*(2*ABS(ET400)/Air!$C$14)^0.5)))</f>
        <v/>
      </c>
      <c r="EW400" s="32" t="str">
        <f t="shared" si="540"/>
        <v/>
      </c>
      <c r="EX400" s="259" t="str">
        <f t="shared" si="577"/>
        <v/>
      </c>
    </row>
    <row r="401" spans="1:154" customFormat="1" x14ac:dyDescent="0.2">
      <c r="A401" s="61"/>
      <c r="B401" s="247"/>
      <c r="C401" s="247"/>
      <c r="D401" s="247"/>
      <c r="E401" s="247"/>
      <c r="F401" s="247"/>
      <c r="G401" s="239"/>
      <c r="H401" s="239"/>
      <c r="I401" s="239"/>
      <c r="J401" s="239"/>
      <c r="K401" s="239"/>
      <c r="L401" s="62"/>
      <c r="M401" s="247"/>
      <c r="N401" s="247"/>
      <c r="O401" s="63"/>
      <c r="P401" s="92" t="str">
        <f t="shared" si="541"/>
        <v/>
      </c>
      <c r="Q401" s="93" t="str">
        <f t="shared" ref="Q401:Q464" si="583">IF($B401="","",ET401)</f>
        <v/>
      </c>
      <c r="R401" s="99" t="str">
        <f t="shared" si="542"/>
        <v/>
      </c>
      <c r="S401" s="100" t="str">
        <f t="shared" si="543"/>
        <v/>
      </c>
      <c r="T401" s="95" t="str">
        <f t="shared" si="544"/>
        <v/>
      </c>
      <c r="U401" s="231"/>
      <c r="V401" s="124" t="str">
        <f t="shared" si="545"/>
        <v/>
      </c>
      <c r="W401" s="125" t="str">
        <f t="shared" si="578"/>
        <v/>
      </c>
      <c r="X401" s="126" t="str">
        <f t="shared" si="546"/>
        <v/>
      </c>
      <c r="Y401" s="126" t="str">
        <f>IF($B401="","",VLOOKUP(X401,Depth!$A$4:$B$1004,2,1))</f>
        <v/>
      </c>
      <c r="Z401" s="127" t="str">
        <f t="shared" si="579"/>
        <v/>
      </c>
      <c r="AA401" s="128" t="str">
        <f t="shared" si="580"/>
        <v/>
      </c>
      <c r="AB401" s="129" t="str">
        <f t="shared" si="547"/>
        <v/>
      </c>
      <c r="AC401" s="129" t="str">
        <f t="shared" si="581"/>
        <v/>
      </c>
      <c r="AD401" s="31" t="str">
        <f t="shared" si="548"/>
        <v/>
      </c>
      <c r="AE401" s="128" t="str">
        <f t="shared" si="549"/>
        <v/>
      </c>
      <c r="AF401" s="130" t="str">
        <f t="shared" si="550"/>
        <v/>
      </c>
      <c r="AG401" s="122" t="str">
        <f t="shared" si="551"/>
        <v/>
      </c>
      <c r="AH401" s="131" t="str">
        <f t="shared" si="582"/>
        <v/>
      </c>
      <c r="AI401" s="132" t="str">
        <f t="shared" si="552"/>
        <v/>
      </c>
      <c r="AJ401" s="128"/>
      <c r="AK401" s="159" t="str">
        <f t="shared" si="553"/>
        <v/>
      </c>
      <c r="AL401" s="128" t="str">
        <f t="shared" si="554"/>
        <v/>
      </c>
      <c r="AM401" s="128" t="str">
        <f t="shared" si="555"/>
        <v/>
      </c>
      <c r="AN401" s="128" t="str">
        <f t="shared" si="556"/>
        <v/>
      </c>
      <c r="AO401" s="128" t="str">
        <f t="shared" ref="AO401:AO464" si="584">IF($B401="","",AN401*4)</f>
        <v/>
      </c>
      <c r="AP401" s="160" t="str">
        <f t="shared" si="557"/>
        <v/>
      </c>
      <c r="AQ401" s="31"/>
      <c r="AR401" s="174" t="str">
        <f>IF($B401="","",Air!$C$17*((J401-K401)/10)^Air!$C$28)</f>
        <v/>
      </c>
      <c r="AS401" s="36" t="str">
        <f>IF($B401="","",IF(E$8=B401,E$7,Air!$C$14/2*AR401^2))</f>
        <v/>
      </c>
      <c r="AT401" s="32" t="str">
        <f t="shared" si="558"/>
        <v/>
      </c>
      <c r="AU401" s="32" t="str">
        <f t="shared" si="559"/>
        <v/>
      </c>
      <c r="AV401" s="32" t="str">
        <f>IF($B401="","",Air!$I$11-AU401*Air!$C$14*Air!$I$10-AS401)</f>
        <v/>
      </c>
      <c r="AW401" s="175" t="str">
        <f t="shared" si="560"/>
        <v/>
      </c>
      <c r="AX401" s="175" t="str">
        <f>IF($B401="","",AW401*Air!$C$14*Air!$I$10)</f>
        <v/>
      </c>
      <c r="AY401" s="176" t="str">
        <f>IF($B401="","",AW401*Air!$D$14*Air!$I$10)</f>
        <v/>
      </c>
      <c r="AZ401" s="62"/>
      <c r="BA401" s="250" t="str">
        <f t="shared" ref="BA401:BA464" si="585">IF($B401="","",IF(BB401="",BA402,BB401))</f>
        <v/>
      </c>
      <c r="BB401" s="128" t="str">
        <f t="shared" si="561"/>
        <v/>
      </c>
      <c r="BC401" s="31" t="str">
        <f t="shared" si="562"/>
        <v/>
      </c>
      <c r="BD401" s="251" t="str">
        <f>IF($B401="","",$AO401*ABS(BC401)/Air!$M$8)</f>
        <v/>
      </c>
      <c r="BE401" s="31" t="str">
        <f t="shared" ref="BE401:BE464" si="586">IF($B401="","",IF(BD401&gt;4000,(1/(-1.8*LOG10((($AP401/3.7)^1.11)+6.9/BD401)))^2,IF(BD401&lt;2000,64/BD401,AVERAGE((1/(-1.8*LOG10((($AP401/3.7)^1.11)+6.9/BD401)))^2,64/BD401))))</f>
        <v/>
      </c>
      <c r="BF401" s="251" t="str">
        <f>IF($B401="","",$AO401*ABS($AF401-BC401)/Air!$M$8)</f>
        <v/>
      </c>
      <c r="BG401" s="31" t="str">
        <f t="shared" ref="BG401:BG464" si="587">IF($B401="","",(1/(-1.8*LOG10((6.9/BF401)))^2))</f>
        <v/>
      </c>
      <c r="BH401" s="252" t="str">
        <f t="shared" ref="BH401:BH464" si="588">IF($B401="","",BG401/4)</f>
        <v/>
      </c>
      <c r="BI401" s="32" t="str">
        <f>IF($B401="","",(($AF401-BC401)/ABS($AF401-BC401))*Air!$D$14*BH401/2*(($AF401-BC401)^2)*$AI401*$C401)</f>
        <v/>
      </c>
      <c r="BJ401" s="32" t="str">
        <f>IF($B401="","",(-BC401/ABS(BC401))*Air!$D$14*BE401/8*(BC401^2)*$AM401*$C401)</f>
        <v/>
      </c>
      <c r="BK401" s="32" t="str">
        <f>IF($B401="","",$AK401*$C401*$E401*Air!$D$14*Air!$I$10)</f>
        <v/>
      </c>
      <c r="BL401" s="32" t="str">
        <f t="shared" si="563"/>
        <v/>
      </c>
      <c r="BM401" s="32" t="str">
        <f t="shared" ref="BM401:BM464" si="589">IF($B401="","",BL401/$AK401)</f>
        <v/>
      </c>
      <c r="BN401" s="32" t="str">
        <f t="shared" si="564"/>
        <v/>
      </c>
      <c r="BO401" s="254" t="str">
        <f t="shared" ref="BO401:BO464" si="590">IF(B401="","",IF(($AV401-(BN401-MIN($AX401,$AY401)))&lt;0,"out","in"))</f>
        <v/>
      </c>
      <c r="BP401" s="243"/>
      <c r="BQ401" s="243"/>
      <c r="BR401" s="32" t="str">
        <f t="shared" ref="BR401:BR464" si="591">IF($B401="","",IF(BO401="out",-$AV401+(BN401-$AY401),-$AV401+(BN401-$AX401)))</f>
        <v/>
      </c>
      <c r="BS401" s="243" t="str">
        <f t="shared" ref="BS401:BS464" si="592">IF($B401="","",$H401)</f>
        <v/>
      </c>
      <c r="BT401" s="243" t="str">
        <f>IF($B401="","",IF(BO401="out",-(BS401*$I401*(2*ABS(BR401)/Air!$D$14)^0.5),(BS401*$I401*(2*ABS(BR401)/Air!$C$14)^0.5)))</f>
        <v/>
      </c>
      <c r="BU401" s="32" t="str">
        <f t="shared" ref="BU401:BU464" si="593">IF($B401="","",BT401*1000)</f>
        <v/>
      </c>
      <c r="BV401" s="217" t="str">
        <f t="shared" si="565"/>
        <v/>
      </c>
      <c r="BW401" s="31" t="str">
        <f t="shared" ref="BW401:BW464" si="594">IF($B401="","",BV401/$AK401)</f>
        <v/>
      </c>
      <c r="BX401" s="251" t="str">
        <f>IF($B401="","",$AO401*ABS(BW401)/Air!$M$8)</f>
        <v/>
      </c>
      <c r="BY401" s="31" t="str">
        <f t="shared" ref="BY401:BY464" si="595">IF($B401="","",IF(BX401&gt;4000,(1/(-1.8*LOG10((($AP401/3.7)^1.11)+6.9/BX401)))^2,IF(BX401&lt;2000,64/BX401,AVERAGE((1/(-1.8*LOG10((($AP401/3.7)^1.11)+6.9/BX401)))^2,64/BX401))))</f>
        <v/>
      </c>
      <c r="BZ401" s="251" t="str">
        <f>IF($B401="","",$AO401*ABS($AF401-BW401)/Air!$M$8)</f>
        <v/>
      </c>
      <c r="CA401" s="31" t="str">
        <f t="shared" ref="CA401:CA464" si="596">IF($B401="","",(1/(-1.8*LOG10((6.9/BZ401)))^2))</f>
        <v/>
      </c>
      <c r="CB401" s="31" t="str">
        <f t="shared" ref="CB401:CB464" si="597">IF($B401="","",CA401/4)</f>
        <v/>
      </c>
      <c r="CC401" s="32" t="str">
        <f>IF($B401="","",(($AF401-BW401)/ABS($AF401-BW401))*Air!$D$14*CB401/2*(($AF401-BW401)^2)*$AI401*$C401)</f>
        <v/>
      </c>
      <c r="CD401" s="32" t="str">
        <f>IF($B401="","",(-BW401/ABS(BW401))*Air!$D$14*BY401/8*(BW401^2)*$AM401*$C401)</f>
        <v/>
      </c>
      <c r="CE401" s="32" t="str">
        <f>IF($B401="","",$AK401*$C401*$E401*Air!$D$14*Air!$I$10)</f>
        <v/>
      </c>
      <c r="CF401" s="32" t="str">
        <f t="shared" si="566"/>
        <v/>
      </c>
      <c r="CG401" s="32" t="str">
        <f t="shared" ref="CG401:CG464" si="598">IF($B401="","",CF401/$AK401)</f>
        <v/>
      </c>
      <c r="CH401" s="32" t="str">
        <f t="shared" si="567"/>
        <v/>
      </c>
      <c r="CI401" s="254" t="str">
        <f t="shared" ref="CI401:CI464" si="599">IF(V401="","",IF(($AV401-(CH401-MIN($AX401,$AY401)))&lt;0,"out","in"))</f>
        <v/>
      </c>
      <c r="CJ401" s="243"/>
      <c r="CK401" s="243"/>
      <c r="CL401" s="32" t="str">
        <f t="shared" ref="CL401:CL464" si="600">IF($B401="","",IF(CI401="out",-$AV401+(CH401-$AY401),-$AV401+(CH401-$AX401)))</f>
        <v/>
      </c>
      <c r="CM401" s="243" t="str">
        <f t="shared" ref="CM401:CM464" si="601">IF($B401="","",$H401)</f>
        <v/>
      </c>
      <c r="CN401" s="243" t="str">
        <f>IF($B401="","",IF(CI401="out",-(CM401*$I401*(2*ABS(CL401)/Air!$D$14)^0.5),(CM401*$I401*(2*ABS(CL401)/Air!$C$14)^0.5)))</f>
        <v/>
      </c>
      <c r="CO401" s="32" t="str">
        <f t="shared" ref="CO401:CO464" si="602">IF($B401="","",CN401*1000)</f>
        <v/>
      </c>
      <c r="CP401" s="217" t="str">
        <f t="shared" si="568"/>
        <v/>
      </c>
      <c r="CQ401" s="31" t="str">
        <f t="shared" ref="CQ401:CQ464" si="603">IF($B401="","",CP401/$AK401)</f>
        <v/>
      </c>
      <c r="CR401" s="251" t="str">
        <f>IF($B401="","",$AO401*ABS(CQ401)/Air!$M$8)</f>
        <v/>
      </c>
      <c r="CS401" s="31" t="str">
        <f t="shared" ref="CS401:CS464" si="604">IF($B401="","",IF(CR401&gt;4000,(1/(-1.8*LOG10((($AP401/3.7)^1.11)+6.9/CR401)))^2,IF(CR401&lt;2000,64/CR401,AVERAGE((1/(-1.8*LOG10((($AP401/3.7)^1.11)+6.9/CR401)))^2,64/CR401))))</f>
        <v/>
      </c>
      <c r="CT401" s="251" t="str">
        <f>IF($B401="","",$AO401*ABS($AF401-CQ401)/Air!$M$8)</f>
        <v/>
      </c>
      <c r="CU401" s="31" t="str">
        <f t="shared" ref="CU401:CU464" si="605">IF($B401="","",(1/(-1.8*LOG10((6.9/CT401)))^2))</f>
        <v/>
      </c>
      <c r="CV401" s="31" t="str">
        <f t="shared" ref="CV401:CV464" si="606">IF($B401="","",CU401/4)</f>
        <v/>
      </c>
      <c r="CW401" s="32" t="str">
        <f>IF($B401="","",(($AF401-CQ401)/ABS($AF401-CQ401))*Air!$D$14*CV401/2*(($AF401-CQ401)^2)*$AI401*$C401)</f>
        <v/>
      </c>
      <c r="CX401" s="32" t="str">
        <f>IF($B401="","",(-CQ401/ABS(CQ401))*Air!$D$14*CS401/8*(CQ401^2)*$AM401*$C401)</f>
        <v/>
      </c>
      <c r="CY401" s="32" t="str">
        <f>IF($B401="","",$AK401*$C401*$E401*Air!$D$14*Air!$I$10)</f>
        <v/>
      </c>
      <c r="CZ401" s="32" t="str">
        <f t="shared" si="569"/>
        <v/>
      </c>
      <c r="DA401" s="32" t="str">
        <f t="shared" ref="DA401:DA464" si="607">IF($B401="","",CZ401/$AK401)</f>
        <v/>
      </c>
      <c r="DB401" s="32" t="str">
        <f t="shared" si="570"/>
        <v/>
      </c>
      <c r="DC401" s="254" t="str">
        <f t="shared" ref="DC401:DC464" si="608">IF(AP401="","",IF(($AV401-(DB401-MIN($AX401,$AY401)))&lt;0,"out","in"))</f>
        <v/>
      </c>
      <c r="DD401" s="243"/>
      <c r="DE401" s="243"/>
      <c r="DF401" s="32" t="str">
        <f t="shared" ref="DF401:DF464" si="609">IF($B401="","",IF(DC401="out",-$AV401+(DB401-$AY401),-$AV401+(DB401-$AX401)))</f>
        <v/>
      </c>
      <c r="DG401" s="243" t="str">
        <f t="shared" ref="DG401:DG464" si="610">IF($B401="","",$H401)</f>
        <v/>
      </c>
      <c r="DH401" s="243" t="str">
        <f>IF($B401="","",IF(DC401="out",-(DG401*$I401*(2*ABS(DF401)/Air!$D$14)^0.5),(DG401*$I401*(2*ABS(DF401)/Air!$C$14)^0.5)))</f>
        <v/>
      </c>
      <c r="DI401" s="32" t="str">
        <f t="shared" ref="DI401:DI464" si="611">IF($B401="","",DH401*1000)</f>
        <v/>
      </c>
      <c r="DJ401" s="217" t="str">
        <f t="shared" si="571"/>
        <v/>
      </c>
      <c r="DK401" s="31" t="str">
        <f t="shared" ref="DK401:DK464" si="612">IF($B401="","",DJ401/$AK401)</f>
        <v/>
      </c>
      <c r="DL401" s="251" t="str">
        <f>IF($B401="","",$AO401*ABS(DK401)/Air!$M$8)</f>
        <v/>
      </c>
      <c r="DM401" s="31" t="str">
        <f t="shared" ref="DM401:DM464" si="613">IF($B401="","",IF(DL401&gt;4000,(1/(-1.8*LOG10((($AP401/3.7)^1.11)+6.9/DL401)))^2,IF(DL401&lt;2000,64/DL401,AVERAGE((1/(-1.8*LOG10((($AP401/3.7)^1.11)+6.9/DL401)))^2,64/DL401))))</f>
        <v/>
      </c>
      <c r="DN401" s="251" t="str">
        <f>IF($B401="","",$AO401*ABS($AF401-DK401)/Air!$M$8)</f>
        <v/>
      </c>
      <c r="DO401" s="31" t="str">
        <f t="shared" ref="DO401:DO464" si="614">IF($B401="","",(1/(-1.8*LOG10((6.9/DN401)))^2))</f>
        <v/>
      </c>
      <c r="DP401" s="31" t="str">
        <f t="shared" ref="DP401:DP464" si="615">IF($B401="","",DO401/4)</f>
        <v/>
      </c>
      <c r="DQ401" s="32" t="str">
        <f>IF($B401="","",(($AF401-DK401)/ABS($AF401-DK401))*Air!$D$14*DP401/2*(($AF401-DK401)^2)*$AI401*$C401)</f>
        <v/>
      </c>
      <c r="DR401" s="32" t="str">
        <f>IF($B401="","",(-DK401/ABS(DK401))*Air!$D$14*DM401/8*(DK401^2)*$AM401*$C401)</f>
        <v/>
      </c>
      <c r="DS401" s="32" t="str">
        <f>IF($B401="","",$AK401*$C401*$E401*Air!$D$14*Air!$I$10)</f>
        <v/>
      </c>
      <c r="DT401" s="32" t="str">
        <f t="shared" si="572"/>
        <v/>
      </c>
      <c r="DU401" s="32" t="str">
        <f t="shared" ref="DU401:DU464" si="616">IF($B401="","",DT401/$AK401)</f>
        <v/>
      </c>
      <c r="DV401" s="32" t="str">
        <f t="shared" si="573"/>
        <v/>
      </c>
      <c r="DW401" s="254" t="str">
        <f t="shared" ref="DW401:DW464" si="617">IF(BJ401="","",IF(($AV401-(DV401-MIN($AX401,$AY401)))&lt;0,"out","in"))</f>
        <v/>
      </c>
      <c r="DX401" s="243"/>
      <c r="DY401" s="243"/>
      <c r="DZ401" s="32" t="str">
        <f t="shared" ref="DZ401:DZ464" si="618">IF($B401="","",IF(DW401="out",-$AV401+(DV401-$AY401),-$AV401+(DV401-$AX401)))</f>
        <v/>
      </c>
      <c r="EA401" s="243" t="str">
        <f t="shared" ref="EA401:EA464" si="619">IF($B401="","",$H401)</f>
        <v/>
      </c>
      <c r="EB401" s="243" t="str">
        <f>IF($B401="","",IF(DW401="out",-(EA401*$I401*(2*ABS(DZ401)/Air!$D$14)^0.5),(EA401*$I401*(2*ABS(DZ401)/Air!$C$14)^0.5)))</f>
        <v/>
      </c>
      <c r="EC401" s="32" t="str">
        <f t="shared" ref="EC401:EC464" si="620">IF($B401="","",EB401*1000)</f>
        <v/>
      </c>
      <c r="ED401" s="217" t="str">
        <f t="shared" si="574"/>
        <v/>
      </c>
      <c r="EE401" s="31" t="str">
        <f t="shared" ref="EE401:EE464" si="621">IF($B401="","",ED401/$AK401)</f>
        <v/>
      </c>
      <c r="EF401" s="251" t="str">
        <f>IF($B401="","",$AO401*ABS(EE401)/Air!$M$8)</f>
        <v/>
      </c>
      <c r="EG401" s="31" t="str">
        <f t="shared" ref="EG401:EG464" si="622">IF($B401="","",IF(EF401&gt;4000,(1/(-1.8*LOG10((($AP401/3.7)^1.11)+6.9/EF401)))^2,IF(EF401&lt;2000,64/EF401,AVERAGE((1/(-1.8*LOG10((($AP401/3.7)^1.11)+6.9/EF401)))^2,64/EF401))))</f>
        <v/>
      </c>
      <c r="EH401" s="251" t="str">
        <f>IF($B401="","",$AO401*ABS($AF401-EE401)/Air!$M$8)</f>
        <v/>
      </c>
      <c r="EI401" s="31" t="str">
        <f t="shared" ref="EI401:EI464" si="623">IF($B401="","",(1/(-1.8*LOG10((6.9/EH401)))^2))</f>
        <v/>
      </c>
      <c r="EJ401" s="31" t="str">
        <f t="shared" ref="EJ401:EJ464" si="624">IF($B401="","",EI401/4)</f>
        <v/>
      </c>
      <c r="EK401" s="32" t="str">
        <f>IF($B401="","",(($AF401-EE401)/ABS($AF401-EE401))*Air!$D$14*EJ401/2*(($AF401-EE401)^2)*$AI401*$C401)</f>
        <v/>
      </c>
      <c r="EL401" s="32" t="str">
        <f>IF($B401="","",(-EE401/ABS(EE401))*Air!$D$14*EG401/8*(EE401^2)*$AM401*$C401)</f>
        <v/>
      </c>
      <c r="EM401" s="32" t="str">
        <f>IF($B401="","",$AK401*$C401*$E401*Air!$D$14*Air!$I$10)</f>
        <v/>
      </c>
      <c r="EN401" s="32" t="str">
        <f t="shared" si="575"/>
        <v/>
      </c>
      <c r="EO401" s="32" t="str">
        <f t="shared" ref="EO401:EO464" si="625">IF($B401="","",EN401/$AK401)</f>
        <v/>
      </c>
      <c r="EP401" s="32" t="str">
        <f t="shared" si="576"/>
        <v/>
      </c>
      <c r="EQ401" s="254" t="str">
        <f t="shared" ref="EQ401:EQ464" si="626">IF(CD401="","",IF(($AV401-(EP401-MIN($AX401,$AY401)))&lt;0,"out","in"))</f>
        <v/>
      </c>
      <c r="ER401" s="243"/>
      <c r="ES401" s="243"/>
      <c r="ET401" s="32" t="str">
        <f t="shared" ref="ET401:ET464" si="627">IF($B401="","",IF(EQ401="out",-$AV401+(EP401-$AY401),-$AV401+(EP401-$AX401)))</f>
        <v/>
      </c>
      <c r="EU401" s="243" t="str">
        <f t="shared" ref="EU401:EU464" si="628">IF($B401="","",$H401)</f>
        <v/>
      </c>
      <c r="EV401" s="243" t="str">
        <f>IF($B401="","",IF(EQ401="out",-(EU401*$I401*(2*ABS(ET401)/Air!$D$14)^0.5),(EU401*$I401*(2*ABS(ET401)/Air!$C$14)^0.5)))</f>
        <v/>
      </c>
      <c r="EW401" s="32" t="str">
        <f t="shared" ref="EW401:EW464" si="629">IF($B401="","",EV401*1000)</f>
        <v/>
      </c>
      <c r="EX401" s="259" t="str">
        <f t="shared" si="577"/>
        <v/>
      </c>
    </row>
    <row r="402" spans="1:154" customFormat="1" x14ac:dyDescent="0.2">
      <c r="A402" s="61"/>
      <c r="B402" s="247"/>
      <c r="C402" s="247"/>
      <c r="D402" s="247"/>
      <c r="E402" s="247"/>
      <c r="F402" s="247"/>
      <c r="G402" s="239"/>
      <c r="H402" s="239"/>
      <c r="I402" s="239"/>
      <c r="J402" s="239"/>
      <c r="K402" s="239"/>
      <c r="L402" s="62"/>
      <c r="M402" s="247"/>
      <c r="N402" s="247"/>
      <c r="O402" s="63"/>
      <c r="P402" s="92" t="str">
        <f t="shared" si="541"/>
        <v/>
      </c>
      <c r="Q402" s="93" t="str">
        <f t="shared" si="583"/>
        <v/>
      </c>
      <c r="R402" s="99" t="str">
        <f t="shared" si="542"/>
        <v/>
      </c>
      <c r="S402" s="100" t="str">
        <f t="shared" si="543"/>
        <v/>
      </c>
      <c r="T402" s="95" t="str">
        <f t="shared" si="544"/>
        <v/>
      </c>
      <c r="U402" s="231"/>
      <c r="V402" s="124" t="str">
        <f t="shared" si="545"/>
        <v/>
      </c>
      <c r="W402" s="125" t="str">
        <f t="shared" si="578"/>
        <v/>
      </c>
      <c r="X402" s="126" t="str">
        <f t="shared" si="546"/>
        <v/>
      </c>
      <c r="Y402" s="126" t="str">
        <f>IF($B402="","",VLOOKUP(X402,Depth!$A$4:$B$1004,2,1))</f>
        <v/>
      </c>
      <c r="Z402" s="127" t="str">
        <f t="shared" si="579"/>
        <v/>
      </c>
      <c r="AA402" s="128" t="str">
        <f t="shared" si="580"/>
        <v/>
      </c>
      <c r="AB402" s="129" t="str">
        <f t="shared" si="547"/>
        <v/>
      </c>
      <c r="AC402" s="129" t="str">
        <f t="shared" si="581"/>
        <v/>
      </c>
      <c r="AD402" s="31" t="str">
        <f t="shared" si="548"/>
        <v/>
      </c>
      <c r="AE402" s="128" t="str">
        <f t="shared" si="549"/>
        <v/>
      </c>
      <c r="AF402" s="130" t="str">
        <f t="shared" si="550"/>
        <v/>
      </c>
      <c r="AG402" s="122" t="str">
        <f t="shared" si="551"/>
        <v/>
      </c>
      <c r="AH402" s="131" t="str">
        <f t="shared" si="582"/>
        <v/>
      </c>
      <c r="AI402" s="132" t="str">
        <f t="shared" si="552"/>
        <v/>
      </c>
      <c r="AJ402" s="128"/>
      <c r="AK402" s="159" t="str">
        <f t="shared" si="553"/>
        <v/>
      </c>
      <c r="AL402" s="128" t="str">
        <f t="shared" si="554"/>
        <v/>
      </c>
      <c r="AM402" s="128" t="str">
        <f t="shared" si="555"/>
        <v/>
      </c>
      <c r="AN402" s="128" t="str">
        <f t="shared" si="556"/>
        <v/>
      </c>
      <c r="AO402" s="128" t="str">
        <f t="shared" si="584"/>
        <v/>
      </c>
      <c r="AP402" s="160" t="str">
        <f t="shared" si="557"/>
        <v/>
      </c>
      <c r="AQ402" s="31"/>
      <c r="AR402" s="174" t="str">
        <f>IF($B402="","",Air!$C$17*((J402-K402)/10)^Air!$C$28)</f>
        <v/>
      </c>
      <c r="AS402" s="36" t="str">
        <f>IF($B402="","",IF(E$8=B402,E$7,Air!$C$14/2*AR402^2))</f>
        <v/>
      </c>
      <c r="AT402" s="32" t="str">
        <f t="shared" si="558"/>
        <v/>
      </c>
      <c r="AU402" s="32" t="str">
        <f t="shared" si="559"/>
        <v/>
      </c>
      <c r="AV402" s="32" t="str">
        <f>IF($B402="","",Air!$I$11-AU402*Air!$C$14*Air!$I$10-AS402)</f>
        <v/>
      </c>
      <c r="AW402" s="175" t="str">
        <f t="shared" si="560"/>
        <v/>
      </c>
      <c r="AX402" s="175" t="str">
        <f>IF($B402="","",AW402*Air!$C$14*Air!$I$10)</f>
        <v/>
      </c>
      <c r="AY402" s="176" t="str">
        <f>IF($B402="","",AW402*Air!$D$14*Air!$I$10)</f>
        <v/>
      </c>
      <c r="AZ402" s="62"/>
      <c r="BA402" s="250" t="str">
        <f t="shared" si="585"/>
        <v/>
      </c>
      <c r="BB402" s="128" t="str">
        <f t="shared" si="561"/>
        <v/>
      </c>
      <c r="BC402" s="31" t="str">
        <f t="shared" si="562"/>
        <v/>
      </c>
      <c r="BD402" s="251" t="str">
        <f>IF($B402="","",$AO402*ABS(BC402)/Air!$M$8)</f>
        <v/>
      </c>
      <c r="BE402" s="31" t="str">
        <f t="shared" si="586"/>
        <v/>
      </c>
      <c r="BF402" s="251" t="str">
        <f>IF($B402="","",$AO402*ABS($AF402-BC402)/Air!$M$8)</f>
        <v/>
      </c>
      <c r="BG402" s="31" t="str">
        <f t="shared" si="587"/>
        <v/>
      </c>
      <c r="BH402" s="252" t="str">
        <f t="shared" si="588"/>
        <v/>
      </c>
      <c r="BI402" s="32" t="str">
        <f>IF($B402="","",(($AF402-BC402)/ABS($AF402-BC402))*Air!$D$14*BH402/2*(($AF402-BC402)^2)*$AI402*$C402)</f>
        <v/>
      </c>
      <c r="BJ402" s="32" t="str">
        <f>IF($B402="","",(-BC402/ABS(BC402))*Air!$D$14*BE402/8*(BC402^2)*$AM402*$C402)</f>
        <v/>
      </c>
      <c r="BK402" s="32" t="str">
        <f>IF($B402="","",$AK402*$C402*$E402*Air!$D$14*Air!$I$10)</f>
        <v/>
      </c>
      <c r="BL402" s="32" t="str">
        <f t="shared" si="563"/>
        <v/>
      </c>
      <c r="BM402" s="32" t="str">
        <f t="shared" si="589"/>
        <v/>
      </c>
      <c r="BN402" s="32" t="str">
        <f t="shared" si="564"/>
        <v/>
      </c>
      <c r="BO402" s="254" t="str">
        <f t="shared" si="590"/>
        <v/>
      </c>
      <c r="BP402" s="243"/>
      <c r="BQ402" s="243"/>
      <c r="BR402" s="32" t="str">
        <f t="shared" si="591"/>
        <v/>
      </c>
      <c r="BS402" s="243" t="str">
        <f t="shared" si="592"/>
        <v/>
      </c>
      <c r="BT402" s="243" t="str">
        <f>IF($B402="","",IF(BO402="out",-(BS402*$I402*(2*ABS(BR402)/Air!$D$14)^0.5),(BS402*$I402*(2*ABS(BR402)/Air!$C$14)^0.5)))</f>
        <v/>
      </c>
      <c r="BU402" s="32" t="str">
        <f t="shared" si="593"/>
        <v/>
      </c>
      <c r="BV402" s="217" t="str">
        <f t="shared" si="565"/>
        <v/>
      </c>
      <c r="BW402" s="31" t="str">
        <f t="shared" si="594"/>
        <v/>
      </c>
      <c r="BX402" s="251" t="str">
        <f>IF($B402="","",$AO402*ABS(BW402)/Air!$M$8)</f>
        <v/>
      </c>
      <c r="BY402" s="31" t="str">
        <f t="shared" si="595"/>
        <v/>
      </c>
      <c r="BZ402" s="251" t="str">
        <f>IF($B402="","",$AO402*ABS($AF402-BW402)/Air!$M$8)</f>
        <v/>
      </c>
      <c r="CA402" s="31" t="str">
        <f t="shared" si="596"/>
        <v/>
      </c>
      <c r="CB402" s="31" t="str">
        <f t="shared" si="597"/>
        <v/>
      </c>
      <c r="CC402" s="32" t="str">
        <f>IF($B402="","",(($AF402-BW402)/ABS($AF402-BW402))*Air!$D$14*CB402/2*(($AF402-BW402)^2)*$AI402*$C402)</f>
        <v/>
      </c>
      <c r="CD402" s="32" t="str">
        <f>IF($B402="","",(-BW402/ABS(BW402))*Air!$D$14*BY402/8*(BW402^2)*$AM402*$C402)</f>
        <v/>
      </c>
      <c r="CE402" s="32" t="str">
        <f>IF($B402="","",$AK402*$C402*$E402*Air!$D$14*Air!$I$10)</f>
        <v/>
      </c>
      <c r="CF402" s="32" t="str">
        <f t="shared" si="566"/>
        <v/>
      </c>
      <c r="CG402" s="32" t="str">
        <f t="shared" si="598"/>
        <v/>
      </c>
      <c r="CH402" s="32" t="str">
        <f t="shared" si="567"/>
        <v/>
      </c>
      <c r="CI402" s="254" t="str">
        <f t="shared" si="599"/>
        <v/>
      </c>
      <c r="CJ402" s="243"/>
      <c r="CK402" s="243"/>
      <c r="CL402" s="32" t="str">
        <f t="shared" si="600"/>
        <v/>
      </c>
      <c r="CM402" s="243" t="str">
        <f t="shared" si="601"/>
        <v/>
      </c>
      <c r="CN402" s="243" t="str">
        <f>IF($B402="","",IF(CI402="out",-(CM402*$I402*(2*ABS(CL402)/Air!$D$14)^0.5),(CM402*$I402*(2*ABS(CL402)/Air!$C$14)^0.5)))</f>
        <v/>
      </c>
      <c r="CO402" s="32" t="str">
        <f t="shared" si="602"/>
        <v/>
      </c>
      <c r="CP402" s="217" t="str">
        <f t="shared" si="568"/>
        <v/>
      </c>
      <c r="CQ402" s="31" t="str">
        <f t="shared" si="603"/>
        <v/>
      </c>
      <c r="CR402" s="251" t="str">
        <f>IF($B402="","",$AO402*ABS(CQ402)/Air!$M$8)</f>
        <v/>
      </c>
      <c r="CS402" s="31" t="str">
        <f t="shared" si="604"/>
        <v/>
      </c>
      <c r="CT402" s="251" t="str">
        <f>IF($B402="","",$AO402*ABS($AF402-CQ402)/Air!$M$8)</f>
        <v/>
      </c>
      <c r="CU402" s="31" t="str">
        <f t="shared" si="605"/>
        <v/>
      </c>
      <c r="CV402" s="31" t="str">
        <f t="shared" si="606"/>
        <v/>
      </c>
      <c r="CW402" s="32" t="str">
        <f>IF($B402="","",(($AF402-CQ402)/ABS($AF402-CQ402))*Air!$D$14*CV402/2*(($AF402-CQ402)^2)*$AI402*$C402)</f>
        <v/>
      </c>
      <c r="CX402" s="32" t="str">
        <f>IF($B402="","",(-CQ402/ABS(CQ402))*Air!$D$14*CS402/8*(CQ402^2)*$AM402*$C402)</f>
        <v/>
      </c>
      <c r="CY402" s="32" t="str">
        <f>IF($B402="","",$AK402*$C402*$E402*Air!$D$14*Air!$I$10)</f>
        <v/>
      </c>
      <c r="CZ402" s="32" t="str">
        <f t="shared" si="569"/>
        <v/>
      </c>
      <c r="DA402" s="32" t="str">
        <f t="shared" si="607"/>
        <v/>
      </c>
      <c r="DB402" s="32" t="str">
        <f t="shared" si="570"/>
        <v/>
      </c>
      <c r="DC402" s="254" t="str">
        <f t="shared" si="608"/>
        <v/>
      </c>
      <c r="DD402" s="243"/>
      <c r="DE402" s="243"/>
      <c r="DF402" s="32" t="str">
        <f t="shared" si="609"/>
        <v/>
      </c>
      <c r="DG402" s="243" t="str">
        <f t="shared" si="610"/>
        <v/>
      </c>
      <c r="DH402" s="243" t="str">
        <f>IF($B402="","",IF(DC402="out",-(DG402*$I402*(2*ABS(DF402)/Air!$D$14)^0.5),(DG402*$I402*(2*ABS(DF402)/Air!$C$14)^0.5)))</f>
        <v/>
      </c>
      <c r="DI402" s="32" t="str">
        <f t="shared" si="611"/>
        <v/>
      </c>
      <c r="DJ402" s="217" t="str">
        <f t="shared" si="571"/>
        <v/>
      </c>
      <c r="DK402" s="31" t="str">
        <f t="shared" si="612"/>
        <v/>
      </c>
      <c r="DL402" s="251" t="str">
        <f>IF($B402="","",$AO402*ABS(DK402)/Air!$M$8)</f>
        <v/>
      </c>
      <c r="DM402" s="31" t="str">
        <f t="shared" si="613"/>
        <v/>
      </c>
      <c r="DN402" s="251" t="str">
        <f>IF($B402="","",$AO402*ABS($AF402-DK402)/Air!$M$8)</f>
        <v/>
      </c>
      <c r="DO402" s="31" t="str">
        <f t="shared" si="614"/>
        <v/>
      </c>
      <c r="DP402" s="31" t="str">
        <f t="shared" si="615"/>
        <v/>
      </c>
      <c r="DQ402" s="32" t="str">
        <f>IF($B402="","",(($AF402-DK402)/ABS($AF402-DK402))*Air!$D$14*DP402/2*(($AF402-DK402)^2)*$AI402*$C402)</f>
        <v/>
      </c>
      <c r="DR402" s="32" t="str">
        <f>IF($B402="","",(-DK402/ABS(DK402))*Air!$D$14*DM402/8*(DK402^2)*$AM402*$C402)</f>
        <v/>
      </c>
      <c r="DS402" s="32" t="str">
        <f>IF($B402="","",$AK402*$C402*$E402*Air!$D$14*Air!$I$10)</f>
        <v/>
      </c>
      <c r="DT402" s="32" t="str">
        <f t="shared" si="572"/>
        <v/>
      </c>
      <c r="DU402" s="32" t="str">
        <f t="shared" si="616"/>
        <v/>
      </c>
      <c r="DV402" s="32" t="str">
        <f t="shared" si="573"/>
        <v/>
      </c>
      <c r="DW402" s="254" t="str">
        <f t="shared" si="617"/>
        <v/>
      </c>
      <c r="DX402" s="243"/>
      <c r="DY402" s="243"/>
      <c r="DZ402" s="32" t="str">
        <f t="shared" si="618"/>
        <v/>
      </c>
      <c r="EA402" s="243" t="str">
        <f t="shared" si="619"/>
        <v/>
      </c>
      <c r="EB402" s="243" t="str">
        <f>IF($B402="","",IF(DW402="out",-(EA402*$I402*(2*ABS(DZ402)/Air!$D$14)^0.5),(EA402*$I402*(2*ABS(DZ402)/Air!$C$14)^0.5)))</f>
        <v/>
      </c>
      <c r="EC402" s="32" t="str">
        <f t="shared" si="620"/>
        <v/>
      </c>
      <c r="ED402" s="217" t="str">
        <f t="shared" si="574"/>
        <v/>
      </c>
      <c r="EE402" s="31" t="str">
        <f t="shared" si="621"/>
        <v/>
      </c>
      <c r="EF402" s="251" t="str">
        <f>IF($B402="","",$AO402*ABS(EE402)/Air!$M$8)</f>
        <v/>
      </c>
      <c r="EG402" s="31" t="str">
        <f t="shared" si="622"/>
        <v/>
      </c>
      <c r="EH402" s="251" t="str">
        <f>IF($B402="","",$AO402*ABS($AF402-EE402)/Air!$M$8)</f>
        <v/>
      </c>
      <c r="EI402" s="31" t="str">
        <f t="shared" si="623"/>
        <v/>
      </c>
      <c r="EJ402" s="31" t="str">
        <f t="shared" si="624"/>
        <v/>
      </c>
      <c r="EK402" s="32" t="str">
        <f>IF($B402="","",(($AF402-EE402)/ABS($AF402-EE402))*Air!$D$14*EJ402/2*(($AF402-EE402)^2)*$AI402*$C402)</f>
        <v/>
      </c>
      <c r="EL402" s="32" t="str">
        <f>IF($B402="","",(-EE402/ABS(EE402))*Air!$D$14*EG402/8*(EE402^2)*$AM402*$C402)</f>
        <v/>
      </c>
      <c r="EM402" s="32" t="str">
        <f>IF($B402="","",$AK402*$C402*$E402*Air!$D$14*Air!$I$10)</f>
        <v/>
      </c>
      <c r="EN402" s="32" t="str">
        <f t="shared" si="575"/>
        <v/>
      </c>
      <c r="EO402" s="32" t="str">
        <f t="shared" si="625"/>
        <v/>
      </c>
      <c r="EP402" s="32" t="str">
        <f t="shared" si="576"/>
        <v/>
      </c>
      <c r="EQ402" s="254" t="str">
        <f t="shared" si="626"/>
        <v/>
      </c>
      <c r="ER402" s="243"/>
      <c r="ES402" s="243"/>
      <c r="ET402" s="32" t="str">
        <f t="shared" si="627"/>
        <v/>
      </c>
      <c r="EU402" s="243" t="str">
        <f t="shared" si="628"/>
        <v/>
      </c>
      <c r="EV402" s="243" t="str">
        <f>IF($B402="","",IF(EQ402="out",-(EU402*$I402*(2*ABS(ET402)/Air!$D$14)^0.5),(EU402*$I402*(2*ABS(ET402)/Air!$C$14)^0.5)))</f>
        <v/>
      </c>
      <c r="EW402" s="32" t="str">
        <f t="shared" si="629"/>
        <v/>
      </c>
      <c r="EX402" s="259" t="str">
        <f t="shared" si="577"/>
        <v/>
      </c>
    </row>
    <row r="403" spans="1:154" customFormat="1" x14ac:dyDescent="0.2">
      <c r="A403" s="61"/>
      <c r="B403" s="247"/>
      <c r="C403" s="247"/>
      <c r="D403" s="247"/>
      <c r="E403" s="247"/>
      <c r="F403" s="247"/>
      <c r="G403" s="239"/>
      <c r="H403" s="239"/>
      <c r="I403" s="239"/>
      <c r="J403" s="239"/>
      <c r="K403" s="239"/>
      <c r="L403" s="62"/>
      <c r="M403" s="247"/>
      <c r="N403" s="247"/>
      <c r="O403" s="63"/>
      <c r="P403" s="92" t="str">
        <f t="shared" si="541"/>
        <v/>
      </c>
      <c r="Q403" s="93" t="str">
        <f t="shared" si="583"/>
        <v/>
      </c>
      <c r="R403" s="99" t="str">
        <f t="shared" si="542"/>
        <v/>
      </c>
      <c r="S403" s="100" t="str">
        <f t="shared" si="543"/>
        <v/>
      </c>
      <c r="T403" s="95" t="str">
        <f t="shared" si="544"/>
        <v/>
      </c>
      <c r="U403" s="231"/>
      <c r="V403" s="124" t="str">
        <f t="shared" si="545"/>
        <v/>
      </c>
      <c r="W403" s="125" t="str">
        <f t="shared" si="578"/>
        <v/>
      </c>
      <c r="X403" s="126" t="str">
        <f t="shared" si="546"/>
        <v/>
      </c>
      <c r="Y403" s="126" t="str">
        <f>IF($B403="","",VLOOKUP(X403,Depth!$A$4:$B$1004,2,1))</f>
        <v/>
      </c>
      <c r="Z403" s="127" t="str">
        <f t="shared" si="579"/>
        <v/>
      </c>
      <c r="AA403" s="128" t="str">
        <f t="shared" si="580"/>
        <v/>
      </c>
      <c r="AB403" s="129" t="str">
        <f t="shared" si="547"/>
        <v/>
      </c>
      <c r="AC403" s="129" t="str">
        <f t="shared" si="581"/>
        <v/>
      </c>
      <c r="AD403" s="31" t="str">
        <f t="shared" si="548"/>
        <v/>
      </c>
      <c r="AE403" s="128" t="str">
        <f t="shared" si="549"/>
        <v/>
      </c>
      <c r="AF403" s="130" t="str">
        <f t="shared" si="550"/>
        <v/>
      </c>
      <c r="AG403" s="122" t="str">
        <f t="shared" si="551"/>
        <v/>
      </c>
      <c r="AH403" s="131" t="str">
        <f t="shared" si="582"/>
        <v/>
      </c>
      <c r="AI403" s="132" t="str">
        <f t="shared" si="552"/>
        <v/>
      </c>
      <c r="AJ403" s="128"/>
      <c r="AK403" s="159" t="str">
        <f t="shared" si="553"/>
        <v/>
      </c>
      <c r="AL403" s="128" t="str">
        <f t="shared" si="554"/>
        <v/>
      </c>
      <c r="AM403" s="128" t="str">
        <f t="shared" si="555"/>
        <v/>
      </c>
      <c r="AN403" s="128" t="str">
        <f t="shared" si="556"/>
        <v/>
      </c>
      <c r="AO403" s="128" t="str">
        <f t="shared" si="584"/>
        <v/>
      </c>
      <c r="AP403" s="160" t="str">
        <f t="shared" si="557"/>
        <v/>
      </c>
      <c r="AQ403" s="31"/>
      <c r="AR403" s="174" t="str">
        <f>IF($B403="","",Air!$C$17*((J403-K403)/10)^Air!$C$28)</f>
        <v/>
      </c>
      <c r="AS403" s="36" t="str">
        <f>IF($B403="","",IF(E$8=B403,E$7,Air!$C$14/2*AR403^2))</f>
        <v/>
      </c>
      <c r="AT403" s="32" t="str">
        <f t="shared" si="558"/>
        <v/>
      </c>
      <c r="AU403" s="32" t="str">
        <f t="shared" si="559"/>
        <v/>
      </c>
      <c r="AV403" s="32" t="str">
        <f>IF($B403="","",Air!$I$11-AU403*Air!$C$14*Air!$I$10-AS403)</f>
        <v/>
      </c>
      <c r="AW403" s="175" t="str">
        <f t="shared" si="560"/>
        <v/>
      </c>
      <c r="AX403" s="175" t="str">
        <f>IF($B403="","",AW403*Air!$C$14*Air!$I$10)</f>
        <v/>
      </c>
      <c r="AY403" s="176" t="str">
        <f>IF($B403="","",AW403*Air!$D$14*Air!$I$10)</f>
        <v/>
      </c>
      <c r="AZ403" s="62"/>
      <c r="BA403" s="250" t="str">
        <f t="shared" si="585"/>
        <v/>
      </c>
      <c r="BB403" s="128" t="str">
        <f t="shared" si="561"/>
        <v/>
      </c>
      <c r="BC403" s="31" t="str">
        <f t="shared" si="562"/>
        <v/>
      </c>
      <c r="BD403" s="251" t="str">
        <f>IF($B403="","",$AO403*ABS(BC403)/Air!$M$8)</f>
        <v/>
      </c>
      <c r="BE403" s="31" t="str">
        <f t="shared" si="586"/>
        <v/>
      </c>
      <c r="BF403" s="251" t="str">
        <f>IF($B403="","",$AO403*ABS($AF403-BC403)/Air!$M$8)</f>
        <v/>
      </c>
      <c r="BG403" s="31" t="str">
        <f t="shared" si="587"/>
        <v/>
      </c>
      <c r="BH403" s="252" t="str">
        <f t="shared" si="588"/>
        <v/>
      </c>
      <c r="BI403" s="32" t="str">
        <f>IF($B403="","",(($AF403-BC403)/ABS($AF403-BC403))*Air!$D$14*BH403/2*(($AF403-BC403)^2)*$AI403*$C403)</f>
        <v/>
      </c>
      <c r="BJ403" s="32" t="str">
        <f>IF($B403="","",(-BC403/ABS(BC403))*Air!$D$14*BE403/8*(BC403^2)*$AM403*$C403)</f>
        <v/>
      </c>
      <c r="BK403" s="32" t="str">
        <f>IF($B403="","",$AK403*$C403*$E403*Air!$D$14*Air!$I$10)</f>
        <v/>
      </c>
      <c r="BL403" s="32" t="str">
        <f t="shared" si="563"/>
        <v/>
      </c>
      <c r="BM403" s="32" t="str">
        <f t="shared" si="589"/>
        <v/>
      </c>
      <c r="BN403" s="32" t="str">
        <f t="shared" si="564"/>
        <v/>
      </c>
      <c r="BO403" s="254" t="str">
        <f t="shared" si="590"/>
        <v/>
      </c>
      <c r="BP403" s="243"/>
      <c r="BQ403" s="243"/>
      <c r="BR403" s="32" t="str">
        <f t="shared" si="591"/>
        <v/>
      </c>
      <c r="BS403" s="243" t="str">
        <f t="shared" si="592"/>
        <v/>
      </c>
      <c r="BT403" s="243" t="str">
        <f>IF($B403="","",IF(BO403="out",-(BS403*$I403*(2*ABS(BR403)/Air!$D$14)^0.5),(BS403*$I403*(2*ABS(BR403)/Air!$C$14)^0.5)))</f>
        <v/>
      </c>
      <c r="BU403" s="32" t="str">
        <f t="shared" si="593"/>
        <v/>
      </c>
      <c r="BV403" s="217" t="str">
        <f t="shared" si="565"/>
        <v/>
      </c>
      <c r="BW403" s="31" t="str">
        <f t="shared" si="594"/>
        <v/>
      </c>
      <c r="BX403" s="251" t="str">
        <f>IF($B403="","",$AO403*ABS(BW403)/Air!$M$8)</f>
        <v/>
      </c>
      <c r="BY403" s="31" t="str">
        <f t="shared" si="595"/>
        <v/>
      </c>
      <c r="BZ403" s="251" t="str">
        <f>IF($B403="","",$AO403*ABS($AF403-BW403)/Air!$M$8)</f>
        <v/>
      </c>
      <c r="CA403" s="31" t="str">
        <f t="shared" si="596"/>
        <v/>
      </c>
      <c r="CB403" s="31" t="str">
        <f t="shared" si="597"/>
        <v/>
      </c>
      <c r="CC403" s="32" t="str">
        <f>IF($B403="","",(($AF403-BW403)/ABS($AF403-BW403))*Air!$D$14*CB403/2*(($AF403-BW403)^2)*$AI403*$C403)</f>
        <v/>
      </c>
      <c r="CD403" s="32" t="str">
        <f>IF($B403="","",(-BW403/ABS(BW403))*Air!$D$14*BY403/8*(BW403^2)*$AM403*$C403)</f>
        <v/>
      </c>
      <c r="CE403" s="32" t="str">
        <f>IF($B403="","",$AK403*$C403*$E403*Air!$D$14*Air!$I$10)</f>
        <v/>
      </c>
      <c r="CF403" s="32" t="str">
        <f t="shared" si="566"/>
        <v/>
      </c>
      <c r="CG403" s="32" t="str">
        <f t="shared" si="598"/>
        <v/>
      </c>
      <c r="CH403" s="32" t="str">
        <f t="shared" si="567"/>
        <v/>
      </c>
      <c r="CI403" s="254" t="str">
        <f t="shared" si="599"/>
        <v/>
      </c>
      <c r="CJ403" s="243"/>
      <c r="CK403" s="243"/>
      <c r="CL403" s="32" t="str">
        <f t="shared" si="600"/>
        <v/>
      </c>
      <c r="CM403" s="243" t="str">
        <f t="shared" si="601"/>
        <v/>
      </c>
      <c r="CN403" s="243" t="str">
        <f>IF($B403="","",IF(CI403="out",-(CM403*$I403*(2*ABS(CL403)/Air!$D$14)^0.5),(CM403*$I403*(2*ABS(CL403)/Air!$C$14)^0.5)))</f>
        <v/>
      </c>
      <c r="CO403" s="32" t="str">
        <f t="shared" si="602"/>
        <v/>
      </c>
      <c r="CP403" s="217" t="str">
        <f t="shared" si="568"/>
        <v/>
      </c>
      <c r="CQ403" s="31" t="str">
        <f t="shared" si="603"/>
        <v/>
      </c>
      <c r="CR403" s="251" t="str">
        <f>IF($B403="","",$AO403*ABS(CQ403)/Air!$M$8)</f>
        <v/>
      </c>
      <c r="CS403" s="31" t="str">
        <f t="shared" si="604"/>
        <v/>
      </c>
      <c r="CT403" s="251" t="str">
        <f>IF($B403="","",$AO403*ABS($AF403-CQ403)/Air!$M$8)</f>
        <v/>
      </c>
      <c r="CU403" s="31" t="str">
        <f t="shared" si="605"/>
        <v/>
      </c>
      <c r="CV403" s="31" t="str">
        <f t="shared" si="606"/>
        <v/>
      </c>
      <c r="CW403" s="32" t="str">
        <f>IF($B403="","",(($AF403-CQ403)/ABS($AF403-CQ403))*Air!$D$14*CV403/2*(($AF403-CQ403)^2)*$AI403*$C403)</f>
        <v/>
      </c>
      <c r="CX403" s="32" t="str">
        <f>IF($B403="","",(-CQ403/ABS(CQ403))*Air!$D$14*CS403/8*(CQ403^2)*$AM403*$C403)</f>
        <v/>
      </c>
      <c r="CY403" s="32" t="str">
        <f>IF($B403="","",$AK403*$C403*$E403*Air!$D$14*Air!$I$10)</f>
        <v/>
      </c>
      <c r="CZ403" s="32" t="str">
        <f t="shared" si="569"/>
        <v/>
      </c>
      <c r="DA403" s="32" t="str">
        <f t="shared" si="607"/>
        <v/>
      </c>
      <c r="DB403" s="32" t="str">
        <f t="shared" si="570"/>
        <v/>
      </c>
      <c r="DC403" s="254" t="str">
        <f t="shared" si="608"/>
        <v/>
      </c>
      <c r="DD403" s="243"/>
      <c r="DE403" s="243"/>
      <c r="DF403" s="32" t="str">
        <f t="shared" si="609"/>
        <v/>
      </c>
      <c r="DG403" s="243" t="str">
        <f t="shared" si="610"/>
        <v/>
      </c>
      <c r="DH403" s="243" t="str">
        <f>IF($B403="","",IF(DC403="out",-(DG403*$I403*(2*ABS(DF403)/Air!$D$14)^0.5),(DG403*$I403*(2*ABS(DF403)/Air!$C$14)^0.5)))</f>
        <v/>
      </c>
      <c r="DI403" s="32" t="str">
        <f t="shared" si="611"/>
        <v/>
      </c>
      <c r="DJ403" s="217" t="str">
        <f t="shared" si="571"/>
        <v/>
      </c>
      <c r="DK403" s="31" t="str">
        <f t="shared" si="612"/>
        <v/>
      </c>
      <c r="DL403" s="251" t="str">
        <f>IF($B403="","",$AO403*ABS(DK403)/Air!$M$8)</f>
        <v/>
      </c>
      <c r="DM403" s="31" t="str">
        <f t="shared" si="613"/>
        <v/>
      </c>
      <c r="DN403" s="251" t="str">
        <f>IF($B403="","",$AO403*ABS($AF403-DK403)/Air!$M$8)</f>
        <v/>
      </c>
      <c r="DO403" s="31" t="str">
        <f t="shared" si="614"/>
        <v/>
      </c>
      <c r="DP403" s="31" t="str">
        <f t="shared" si="615"/>
        <v/>
      </c>
      <c r="DQ403" s="32" t="str">
        <f>IF($B403="","",(($AF403-DK403)/ABS($AF403-DK403))*Air!$D$14*DP403/2*(($AF403-DK403)^2)*$AI403*$C403)</f>
        <v/>
      </c>
      <c r="DR403" s="32" t="str">
        <f>IF($B403="","",(-DK403/ABS(DK403))*Air!$D$14*DM403/8*(DK403^2)*$AM403*$C403)</f>
        <v/>
      </c>
      <c r="DS403" s="32" t="str">
        <f>IF($B403="","",$AK403*$C403*$E403*Air!$D$14*Air!$I$10)</f>
        <v/>
      </c>
      <c r="DT403" s="32" t="str">
        <f t="shared" si="572"/>
        <v/>
      </c>
      <c r="DU403" s="32" t="str">
        <f t="shared" si="616"/>
        <v/>
      </c>
      <c r="DV403" s="32" t="str">
        <f t="shared" si="573"/>
        <v/>
      </c>
      <c r="DW403" s="254" t="str">
        <f t="shared" si="617"/>
        <v/>
      </c>
      <c r="DX403" s="243"/>
      <c r="DY403" s="243"/>
      <c r="DZ403" s="32" t="str">
        <f t="shared" si="618"/>
        <v/>
      </c>
      <c r="EA403" s="243" t="str">
        <f t="shared" si="619"/>
        <v/>
      </c>
      <c r="EB403" s="243" t="str">
        <f>IF($B403="","",IF(DW403="out",-(EA403*$I403*(2*ABS(DZ403)/Air!$D$14)^0.5),(EA403*$I403*(2*ABS(DZ403)/Air!$C$14)^0.5)))</f>
        <v/>
      </c>
      <c r="EC403" s="32" t="str">
        <f t="shared" si="620"/>
        <v/>
      </c>
      <c r="ED403" s="217" t="str">
        <f t="shared" si="574"/>
        <v/>
      </c>
      <c r="EE403" s="31" t="str">
        <f t="shared" si="621"/>
        <v/>
      </c>
      <c r="EF403" s="251" t="str">
        <f>IF($B403="","",$AO403*ABS(EE403)/Air!$M$8)</f>
        <v/>
      </c>
      <c r="EG403" s="31" t="str">
        <f t="shared" si="622"/>
        <v/>
      </c>
      <c r="EH403" s="251" t="str">
        <f>IF($B403="","",$AO403*ABS($AF403-EE403)/Air!$M$8)</f>
        <v/>
      </c>
      <c r="EI403" s="31" t="str">
        <f t="shared" si="623"/>
        <v/>
      </c>
      <c r="EJ403" s="31" t="str">
        <f t="shared" si="624"/>
        <v/>
      </c>
      <c r="EK403" s="32" t="str">
        <f>IF($B403="","",(($AF403-EE403)/ABS($AF403-EE403))*Air!$D$14*EJ403/2*(($AF403-EE403)^2)*$AI403*$C403)</f>
        <v/>
      </c>
      <c r="EL403" s="32" t="str">
        <f>IF($B403="","",(-EE403/ABS(EE403))*Air!$D$14*EG403/8*(EE403^2)*$AM403*$C403)</f>
        <v/>
      </c>
      <c r="EM403" s="32" t="str">
        <f>IF($B403="","",$AK403*$C403*$E403*Air!$D$14*Air!$I$10)</f>
        <v/>
      </c>
      <c r="EN403" s="32" t="str">
        <f t="shared" si="575"/>
        <v/>
      </c>
      <c r="EO403" s="32" t="str">
        <f t="shared" si="625"/>
        <v/>
      </c>
      <c r="EP403" s="32" t="str">
        <f t="shared" si="576"/>
        <v/>
      </c>
      <c r="EQ403" s="254" t="str">
        <f t="shared" si="626"/>
        <v/>
      </c>
      <c r="ER403" s="243"/>
      <c r="ES403" s="243"/>
      <c r="ET403" s="32" t="str">
        <f t="shared" si="627"/>
        <v/>
      </c>
      <c r="EU403" s="243" t="str">
        <f t="shared" si="628"/>
        <v/>
      </c>
      <c r="EV403" s="243" t="str">
        <f>IF($B403="","",IF(EQ403="out",-(EU403*$I403*(2*ABS(ET403)/Air!$D$14)^0.5),(EU403*$I403*(2*ABS(ET403)/Air!$C$14)^0.5)))</f>
        <v/>
      </c>
      <c r="EW403" s="32" t="str">
        <f t="shared" si="629"/>
        <v/>
      </c>
      <c r="EX403" s="259" t="str">
        <f t="shared" si="577"/>
        <v/>
      </c>
    </row>
    <row r="404" spans="1:154" customFormat="1" x14ac:dyDescent="0.2">
      <c r="A404" s="61"/>
      <c r="B404" s="247"/>
      <c r="C404" s="247"/>
      <c r="D404" s="247"/>
      <c r="E404" s="247"/>
      <c r="F404" s="247"/>
      <c r="G404" s="239"/>
      <c r="H404" s="239"/>
      <c r="I404" s="239"/>
      <c r="J404" s="239"/>
      <c r="K404" s="239"/>
      <c r="L404" s="62"/>
      <c r="M404" s="247"/>
      <c r="N404" s="247"/>
      <c r="O404" s="63"/>
      <c r="P404" s="92" t="str">
        <f t="shared" si="541"/>
        <v/>
      </c>
      <c r="Q404" s="93" t="str">
        <f t="shared" si="583"/>
        <v/>
      </c>
      <c r="R404" s="99" t="str">
        <f t="shared" si="542"/>
        <v/>
      </c>
      <c r="S404" s="100" t="str">
        <f t="shared" si="543"/>
        <v/>
      </c>
      <c r="T404" s="95" t="str">
        <f t="shared" si="544"/>
        <v/>
      </c>
      <c r="U404" s="231"/>
      <c r="V404" s="124" t="str">
        <f t="shared" si="545"/>
        <v/>
      </c>
      <c r="W404" s="125" t="str">
        <f t="shared" si="578"/>
        <v/>
      </c>
      <c r="X404" s="126" t="str">
        <f t="shared" si="546"/>
        <v/>
      </c>
      <c r="Y404" s="126" t="str">
        <f>IF($B404="","",VLOOKUP(X404,Depth!$A$4:$B$1004,2,1))</f>
        <v/>
      </c>
      <c r="Z404" s="127" t="str">
        <f t="shared" si="579"/>
        <v/>
      </c>
      <c r="AA404" s="128" t="str">
        <f t="shared" si="580"/>
        <v/>
      </c>
      <c r="AB404" s="129" t="str">
        <f t="shared" si="547"/>
        <v/>
      </c>
      <c r="AC404" s="129" t="str">
        <f t="shared" si="581"/>
        <v/>
      </c>
      <c r="AD404" s="31" t="str">
        <f t="shared" si="548"/>
        <v/>
      </c>
      <c r="AE404" s="128" t="str">
        <f t="shared" si="549"/>
        <v/>
      </c>
      <c r="AF404" s="130" t="str">
        <f t="shared" si="550"/>
        <v/>
      </c>
      <c r="AG404" s="122" t="str">
        <f t="shared" si="551"/>
        <v/>
      </c>
      <c r="AH404" s="131" t="str">
        <f t="shared" si="582"/>
        <v/>
      </c>
      <c r="AI404" s="132" t="str">
        <f t="shared" si="552"/>
        <v/>
      </c>
      <c r="AJ404" s="128"/>
      <c r="AK404" s="159" t="str">
        <f t="shared" si="553"/>
        <v/>
      </c>
      <c r="AL404" s="128" t="str">
        <f t="shared" si="554"/>
        <v/>
      </c>
      <c r="AM404" s="128" t="str">
        <f t="shared" si="555"/>
        <v/>
      </c>
      <c r="AN404" s="128" t="str">
        <f t="shared" si="556"/>
        <v/>
      </c>
      <c r="AO404" s="128" t="str">
        <f t="shared" si="584"/>
        <v/>
      </c>
      <c r="AP404" s="160" t="str">
        <f t="shared" si="557"/>
        <v/>
      </c>
      <c r="AQ404" s="31"/>
      <c r="AR404" s="174" t="str">
        <f>IF($B404="","",Air!$C$17*((J404-K404)/10)^Air!$C$28)</f>
        <v/>
      </c>
      <c r="AS404" s="36" t="str">
        <f>IF($B404="","",IF(E$8=B404,E$7,Air!$C$14/2*AR404^2))</f>
        <v/>
      </c>
      <c r="AT404" s="32" t="str">
        <f t="shared" si="558"/>
        <v/>
      </c>
      <c r="AU404" s="32" t="str">
        <f t="shared" si="559"/>
        <v/>
      </c>
      <c r="AV404" s="32" t="str">
        <f>IF($B404="","",Air!$I$11-AU404*Air!$C$14*Air!$I$10-AS404)</f>
        <v/>
      </c>
      <c r="AW404" s="175" t="str">
        <f t="shared" si="560"/>
        <v/>
      </c>
      <c r="AX404" s="175" t="str">
        <f>IF($B404="","",AW404*Air!$C$14*Air!$I$10)</f>
        <v/>
      </c>
      <c r="AY404" s="176" t="str">
        <f>IF($B404="","",AW404*Air!$D$14*Air!$I$10)</f>
        <v/>
      </c>
      <c r="AZ404" s="62"/>
      <c r="BA404" s="250" t="str">
        <f t="shared" si="585"/>
        <v/>
      </c>
      <c r="BB404" s="128" t="str">
        <f t="shared" si="561"/>
        <v/>
      </c>
      <c r="BC404" s="31" t="str">
        <f t="shared" si="562"/>
        <v/>
      </c>
      <c r="BD404" s="251" t="str">
        <f>IF($B404="","",$AO404*ABS(BC404)/Air!$M$8)</f>
        <v/>
      </c>
      <c r="BE404" s="31" t="str">
        <f t="shared" si="586"/>
        <v/>
      </c>
      <c r="BF404" s="251" t="str">
        <f>IF($B404="","",$AO404*ABS($AF404-BC404)/Air!$M$8)</f>
        <v/>
      </c>
      <c r="BG404" s="31" t="str">
        <f t="shared" si="587"/>
        <v/>
      </c>
      <c r="BH404" s="252" t="str">
        <f t="shared" si="588"/>
        <v/>
      </c>
      <c r="BI404" s="32" t="str">
        <f>IF($B404="","",(($AF404-BC404)/ABS($AF404-BC404))*Air!$D$14*BH404/2*(($AF404-BC404)^2)*$AI404*$C404)</f>
        <v/>
      </c>
      <c r="BJ404" s="32" t="str">
        <f>IF($B404="","",(-BC404/ABS(BC404))*Air!$D$14*BE404/8*(BC404^2)*$AM404*$C404)</f>
        <v/>
      </c>
      <c r="BK404" s="32" t="str">
        <f>IF($B404="","",$AK404*$C404*$E404*Air!$D$14*Air!$I$10)</f>
        <v/>
      </c>
      <c r="BL404" s="32" t="str">
        <f t="shared" si="563"/>
        <v/>
      </c>
      <c r="BM404" s="32" t="str">
        <f t="shared" si="589"/>
        <v/>
      </c>
      <c r="BN404" s="32" t="str">
        <f t="shared" si="564"/>
        <v/>
      </c>
      <c r="BO404" s="254" t="str">
        <f t="shared" si="590"/>
        <v/>
      </c>
      <c r="BP404" s="243"/>
      <c r="BQ404" s="243"/>
      <c r="BR404" s="32" t="str">
        <f t="shared" si="591"/>
        <v/>
      </c>
      <c r="BS404" s="243" t="str">
        <f t="shared" si="592"/>
        <v/>
      </c>
      <c r="BT404" s="243" t="str">
        <f>IF($B404="","",IF(BO404="out",-(BS404*$I404*(2*ABS(BR404)/Air!$D$14)^0.5),(BS404*$I404*(2*ABS(BR404)/Air!$C$14)^0.5)))</f>
        <v/>
      </c>
      <c r="BU404" s="32" t="str">
        <f t="shared" si="593"/>
        <v/>
      </c>
      <c r="BV404" s="217" t="str">
        <f t="shared" si="565"/>
        <v/>
      </c>
      <c r="BW404" s="31" t="str">
        <f t="shared" si="594"/>
        <v/>
      </c>
      <c r="BX404" s="251" t="str">
        <f>IF($B404="","",$AO404*ABS(BW404)/Air!$M$8)</f>
        <v/>
      </c>
      <c r="BY404" s="31" t="str">
        <f t="shared" si="595"/>
        <v/>
      </c>
      <c r="BZ404" s="251" t="str">
        <f>IF($B404="","",$AO404*ABS($AF404-BW404)/Air!$M$8)</f>
        <v/>
      </c>
      <c r="CA404" s="31" t="str">
        <f t="shared" si="596"/>
        <v/>
      </c>
      <c r="CB404" s="31" t="str">
        <f t="shared" si="597"/>
        <v/>
      </c>
      <c r="CC404" s="32" t="str">
        <f>IF($B404="","",(($AF404-BW404)/ABS($AF404-BW404))*Air!$D$14*CB404/2*(($AF404-BW404)^2)*$AI404*$C404)</f>
        <v/>
      </c>
      <c r="CD404" s="32" t="str">
        <f>IF($B404="","",(-BW404/ABS(BW404))*Air!$D$14*BY404/8*(BW404^2)*$AM404*$C404)</f>
        <v/>
      </c>
      <c r="CE404" s="32" t="str">
        <f>IF($B404="","",$AK404*$C404*$E404*Air!$D$14*Air!$I$10)</f>
        <v/>
      </c>
      <c r="CF404" s="32" t="str">
        <f t="shared" si="566"/>
        <v/>
      </c>
      <c r="CG404" s="32" t="str">
        <f t="shared" si="598"/>
        <v/>
      </c>
      <c r="CH404" s="32" t="str">
        <f t="shared" si="567"/>
        <v/>
      </c>
      <c r="CI404" s="254" t="str">
        <f t="shared" si="599"/>
        <v/>
      </c>
      <c r="CJ404" s="243"/>
      <c r="CK404" s="243"/>
      <c r="CL404" s="32" t="str">
        <f t="shared" si="600"/>
        <v/>
      </c>
      <c r="CM404" s="243" t="str">
        <f t="shared" si="601"/>
        <v/>
      </c>
      <c r="CN404" s="243" t="str">
        <f>IF($B404="","",IF(CI404="out",-(CM404*$I404*(2*ABS(CL404)/Air!$D$14)^0.5),(CM404*$I404*(2*ABS(CL404)/Air!$C$14)^0.5)))</f>
        <v/>
      </c>
      <c r="CO404" s="32" t="str">
        <f t="shared" si="602"/>
        <v/>
      </c>
      <c r="CP404" s="217" t="str">
        <f t="shared" si="568"/>
        <v/>
      </c>
      <c r="CQ404" s="31" t="str">
        <f t="shared" si="603"/>
        <v/>
      </c>
      <c r="CR404" s="251" t="str">
        <f>IF($B404="","",$AO404*ABS(CQ404)/Air!$M$8)</f>
        <v/>
      </c>
      <c r="CS404" s="31" t="str">
        <f t="shared" si="604"/>
        <v/>
      </c>
      <c r="CT404" s="251" t="str">
        <f>IF($B404="","",$AO404*ABS($AF404-CQ404)/Air!$M$8)</f>
        <v/>
      </c>
      <c r="CU404" s="31" t="str">
        <f t="shared" si="605"/>
        <v/>
      </c>
      <c r="CV404" s="31" t="str">
        <f t="shared" si="606"/>
        <v/>
      </c>
      <c r="CW404" s="32" t="str">
        <f>IF($B404="","",(($AF404-CQ404)/ABS($AF404-CQ404))*Air!$D$14*CV404/2*(($AF404-CQ404)^2)*$AI404*$C404)</f>
        <v/>
      </c>
      <c r="CX404" s="32" t="str">
        <f>IF($B404="","",(-CQ404/ABS(CQ404))*Air!$D$14*CS404/8*(CQ404^2)*$AM404*$C404)</f>
        <v/>
      </c>
      <c r="CY404" s="32" t="str">
        <f>IF($B404="","",$AK404*$C404*$E404*Air!$D$14*Air!$I$10)</f>
        <v/>
      </c>
      <c r="CZ404" s="32" t="str">
        <f t="shared" si="569"/>
        <v/>
      </c>
      <c r="DA404" s="32" t="str">
        <f t="shared" si="607"/>
        <v/>
      </c>
      <c r="DB404" s="32" t="str">
        <f t="shared" si="570"/>
        <v/>
      </c>
      <c r="DC404" s="254" t="str">
        <f t="shared" si="608"/>
        <v/>
      </c>
      <c r="DD404" s="243"/>
      <c r="DE404" s="243"/>
      <c r="DF404" s="32" t="str">
        <f t="shared" si="609"/>
        <v/>
      </c>
      <c r="DG404" s="243" t="str">
        <f t="shared" si="610"/>
        <v/>
      </c>
      <c r="DH404" s="243" t="str">
        <f>IF($B404="","",IF(DC404="out",-(DG404*$I404*(2*ABS(DF404)/Air!$D$14)^0.5),(DG404*$I404*(2*ABS(DF404)/Air!$C$14)^0.5)))</f>
        <v/>
      </c>
      <c r="DI404" s="32" t="str">
        <f t="shared" si="611"/>
        <v/>
      </c>
      <c r="DJ404" s="217" t="str">
        <f t="shared" si="571"/>
        <v/>
      </c>
      <c r="DK404" s="31" t="str">
        <f t="shared" si="612"/>
        <v/>
      </c>
      <c r="DL404" s="251" t="str">
        <f>IF($B404="","",$AO404*ABS(DK404)/Air!$M$8)</f>
        <v/>
      </c>
      <c r="DM404" s="31" t="str">
        <f t="shared" si="613"/>
        <v/>
      </c>
      <c r="DN404" s="251" t="str">
        <f>IF($B404="","",$AO404*ABS($AF404-DK404)/Air!$M$8)</f>
        <v/>
      </c>
      <c r="DO404" s="31" t="str">
        <f t="shared" si="614"/>
        <v/>
      </c>
      <c r="DP404" s="31" t="str">
        <f t="shared" si="615"/>
        <v/>
      </c>
      <c r="DQ404" s="32" t="str">
        <f>IF($B404="","",(($AF404-DK404)/ABS($AF404-DK404))*Air!$D$14*DP404/2*(($AF404-DK404)^2)*$AI404*$C404)</f>
        <v/>
      </c>
      <c r="DR404" s="32" t="str">
        <f>IF($B404="","",(-DK404/ABS(DK404))*Air!$D$14*DM404/8*(DK404^2)*$AM404*$C404)</f>
        <v/>
      </c>
      <c r="DS404" s="32" t="str">
        <f>IF($B404="","",$AK404*$C404*$E404*Air!$D$14*Air!$I$10)</f>
        <v/>
      </c>
      <c r="DT404" s="32" t="str">
        <f t="shared" si="572"/>
        <v/>
      </c>
      <c r="DU404" s="32" t="str">
        <f t="shared" si="616"/>
        <v/>
      </c>
      <c r="DV404" s="32" t="str">
        <f t="shared" si="573"/>
        <v/>
      </c>
      <c r="DW404" s="254" t="str">
        <f t="shared" si="617"/>
        <v/>
      </c>
      <c r="DX404" s="243"/>
      <c r="DY404" s="243"/>
      <c r="DZ404" s="32" t="str">
        <f t="shared" si="618"/>
        <v/>
      </c>
      <c r="EA404" s="243" t="str">
        <f t="shared" si="619"/>
        <v/>
      </c>
      <c r="EB404" s="243" t="str">
        <f>IF($B404="","",IF(DW404="out",-(EA404*$I404*(2*ABS(DZ404)/Air!$D$14)^0.5),(EA404*$I404*(2*ABS(DZ404)/Air!$C$14)^0.5)))</f>
        <v/>
      </c>
      <c r="EC404" s="32" t="str">
        <f t="shared" si="620"/>
        <v/>
      </c>
      <c r="ED404" s="217" t="str">
        <f t="shared" si="574"/>
        <v/>
      </c>
      <c r="EE404" s="31" t="str">
        <f t="shared" si="621"/>
        <v/>
      </c>
      <c r="EF404" s="251" t="str">
        <f>IF($B404="","",$AO404*ABS(EE404)/Air!$M$8)</f>
        <v/>
      </c>
      <c r="EG404" s="31" t="str">
        <f t="shared" si="622"/>
        <v/>
      </c>
      <c r="EH404" s="251" t="str">
        <f>IF($B404="","",$AO404*ABS($AF404-EE404)/Air!$M$8)</f>
        <v/>
      </c>
      <c r="EI404" s="31" t="str">
        <f t="shared" si="623"/>
        <v/>
      </c>
      <c r="EJ404" s="31" t="str">
        <f t="shared" si="624"/>
        <v/>
      </c>
      <c r="EK404" s="32" t="str">
        <f>IF($B404="","",(($AF404-EE404)/ABS($AF404-EE404))*Air!$D$14*EJ404/2*(($AF404-EE404)^2)*$AI404*$C404)</f>
        <v/>
      </c>
      <c r="EL404" s="32" t="str">
        <f>IF($B404="","",(-EE404/ABS(EE404))*Air!$D$14*EG404/8*(EE404^2)*$AM404*$C404)</f>
        <v/>
      </c>
      <c r="EM404" s="32" t="str">
        <f>IF($B404="","",$AK404*$C404*$E404*Air!$D$14*Air!$I$10)</f>
        <v/>
      </c>
      <c r="EN404" s="32" t="str">
        <f t="shared" si="575"/>
        <v/>
      </c>
      <c r="EO404" s="32" t="str">
        <f t="shared" si="625"/>
        <v/>
      </c>
      <c r="EP404" s="32" t="str">
        <f t="shared" si="576"/>
        <v/>
      </c>
      <c r="EQ404" s="254" t="str">
        <f t="shared" si="626"/>
        <v/>
      </c>
      <c r="ER404" s="243"/>
      <c r="ES404" s="243"/>
      <c r="ET404" s="32" t="str">
        <f t="shared" si="627"/>
        <v/>
      </c>
      <c r="EU404" s="243" t="str">
        <f t="shared" si="628"/>
        <v/>
      </c>
      <c r="EV404" s="243" t="str">
        <f>IF($B404="","",IF(EQ404="out",-(EU404*$I404*(2*ABS(ET404)/Air!$D$14)^0.5),(EU404*$I404*(2*ABS(ET404)/Air!$C$14)^0.5)))</f>
        <v/>
      </c>
      <c r="EW404" s="32" t="str">
        <f t="shared" si="629"/>
        <v/>
      </c>
      <c r="EX404" s="259" t="str">
        <f t="shared" si="577"/>
        <v/>
      </c>
    </row>
    <row r="405" spans="1:154" customFormat="1" x14ac:dyDescent="0.2">
      <c r="A405" s="61"/>
      <c r="B405" s="247"/>
      <c r="C405" s="247"/>
      <c r="D405" s="247"/>
      <c r="E405" s="247"/>
      <c r="F405" s="247"/>
      <c r="G405" s="239"/>
      <c r="H405" s="239"/>
      <c r="I405" s="239"/>
      <c r="J405" s="239"/>
      <c r="K405" s="239"/>
      <c r="L405" s="62"/>
      <c r="M405" s="247"/>
      <c r="N405" s="247"/>
      <c r="O405" s="63"/>
      <c r="P405" s="92" t="str">
        <f t="shared" si="541"/>
        <v/>
      </c>
      <c r="Q405" s="93" t="str">
        <f t="shared" si="583"/>
        <v/>
      </c>
      <c r="R405" s="99" t="str">
        <f t="shared" si="542"/>
        <v/>
      </c>
      <c r="S405" s="100" t="str">
        <f t="shared" si="543"/>
        <v/>
      </c>
      <c r="T405" s="95" t="str">
        <f t="shared" si="544"/>
        <v/>
      </c>
      <c r="U405" s="231"/>
      <c r="V405" s="124" t="str">
        <f t="shared" si="545"/>
        <v/>
      </c>
      <c r="W405" s="125" t="str">
        <f t="shared" si="578"/>
        <v/>
      </c>
      <c r="X405" s="126" t="str">
        <f t="shared" si="546"/>
        <v/>
      </c>
      <c r="Y405" s="126" t="str">
        <f>IF($B405="","",VLOOKUP(X405,Depth!$A$4:$B$1004,2,1))</f>
        <v/>
      </c>
      <c r="Z405" s="127" t="str">
        <f t="shared" si="579"/>
        <v/>
      </c>
      <c r="AA405" s="128" t="str">
        <f t="shared" si="580"/>
        <v/>
      </c>
      <c r="AB405" s="129" t="str">
        <f t="shared" si="547"/>
        <v/>
      </c>
      <c r="AC405" s="129" t="str">
        <f t="shared" si="581"/>
        <v/>
      </c>
      <c r="AD405" s="31" t="str">
        <f t="shared" si="548"/>
        <v/>
      </c>
      <c r="AE405" s="128" t="str">
        <f t="shared" si="549"/>
        <v/>
      </c>
      <c r="AF405" s="130" t="str">
        <f t="shared" si="550"/>
        <v/>
      </c>
      <c r="AG405" s="122" t="str">
        <f t="shared" si="551"/>
        <v/>
      </c>
      <c r="AH405" s="131" t="str">
        <f t="shared" si="582"/>
        <v/>
      </c>
      <c r="AI405" s="132" t="str">
        <f t="shared" si="552"/>
        <v/>
      </c>
      <c r="AJ405" s="128"/>
      <c r="AK405" s="159" t="str">
        <f t="shared" si="553"/>
        <v/>
      </c>
      <c r="AL405" s="128" t="str">
        <f t="shared" si="554"/>
        <v/>
      </c>
      <c r="AM405" s="128" t="str">
        <f t="shared" si="555"/>
        <v/>
      </c>
      <c r="AN405" s="128" t="str">
        <f t="shared" si="556"/>
        <v/>
      </c>
      <c r="AO405" s="128" t="str">
        <f t="shared" si="584"/>
        <v/>
      </c>
      <c r="AP405" s="160" t="str">
        <f t="shared" si="557"/>
        <v/>
      </c>
      <c r="AQ405" s="31"/>
      <c r="AR405" s="174" t="str">
        <f>IF($B405="","",Air!$C$17*((J405-K405)/10)^Air!$C$28)</f>
        <v/>
      </c>
      <c r="AS405" s="36" t="str">
        <f>IF($B405="","",IF(E$8=B405,E$7,Air!$C$14/2*AR405^2))</f>
        <v/>
      </c>
      <c r="AT405" s="32" t="str">
        <f t="shared" si="558"/>
        <v/>
      </c>
      <c r="AU405" s="32" t="str">
        <f t="shared" si="559"/>
        <v/>
      </c>
      <c r="AV405" s="32" t="str">
        <f>IF($B405="","",Air!$I$11-AU405*Air!$C$14*Air!$I$10-AS405)</f>
        <v/>
      </c>
      <c r="AW405" s="175" t="str">
        <f t="shared" si="560"/>
        <v/>
      </c>
      <c r="AX405" s="175" t="str">
        <f>IF($B405="","",AW405*Air!$C$14*Air!$I$10)</f>
        <v/>
      </c>
      <c r="AY405" s="176" t="str">
        <f>IF($B405="","",AW405*Air!$D$14*Air!$I$10)</f>
        <v/>
      </c>
      <c r="AZ405" s="62"/>
      <c r="BA405" s="250" t="str">
        <f t="shared" si="585"/>
        <v/>
      </c>
      <c r="BB405" s="128" t="str">
        <f t="shared" si="561"/>
        <v/>
      </c>
      <c r="BC405" s="31" t="str">
        <f t="shared" si="562"/>
        <v/>
      </c>
      <c r="BD405" s="251" t="str">
        <f>IF($B405="","",$AO405*ABS(BC405)/Air!$M$8)</f>
        <v/>
      </c>
      <c r="BE405" s="31" t="str">
        <f t="shared" si="586"/>
        <v/>
      </c>
      <c r="BF405" s="251" t="str">
        <f>IF($B405="","",$AO405*ABS($AF405-BC405)/Air!$M$8)</f>
        <v/>
      </c>
      <c r="BG405" s="31" t="str">
        <f t="shared" si="587"/>
        <v/>
      </c>
      <c r="BH405" s="252" t="str">
        <f t="shared" si="588"/>
        <v/>
      </c>
      <c r="BI405" s="32" t="str">
        <f>IF($B405="","",(($AF405-BC405)/ABS($AF405-BC405))*Air!$D$14*BH405/2*(($AF405-BC405)^2)*$AI405*$C405)</f>
        <v/>
      </c>
      <c r="BJ405" s="32" t="str">
        <f>IF($B405="","",(-BC405/ABS(BC405))*Air!$D$14*BE405/8*(BC405^2)*$AM405*$C405)</f>
        <v/>
      </c>
      <c r="BK405" s="32" t="str">
        <f>IF($B405="","",$AK405*$C405*$E405*Air!$D$14*Air!$I$10)</f>
        <v/>
      </c>
      <c r="BL405" s="32" t="str">
        <f t="shared" si="563"/>
        <v/>
      </c>
      <c r="BM405" s="32" t="str">
        <f t="shared" si="589"/>
        <v/>
      </c>
      <c r="BN405" s="32" t="str">
        <f t="shared" si="564"/>
        <v/>
      </c>
      <c r="BO405" s="254" t="str">
        <f t="shared" si="590"/>
        <v/>
      </c>
      <c r="BP405" s="243"/>
      <c r="BQ405" s="243"/>
      <c r="BR405" s="32" t="str">
        <f t="shared" si="591"/>
        <v/>
      </c>
      <c r="BS405" s="243" t="str">
        <f t="shared" si="592"/>
        <v/>
      </c>
      <c r="BT405" s="243" t="str">
        <f>IF($B405="","",IF(BO405="out",-(BS405*$I405*(2*ABS(BR405)/Air!$D$14)^0.5),(BS405*$I405*(2*ABS(BR405)/Air!$C$14)^0.5)))</f>
        <v/>
      </c>
      <c r="BU405" s="32" t="str">
        <f t="shared" si="593"/>
        <v/>
      </c>
      <c r="BV405" s="217" t="str">
        <f t="shared" si="565"/>
        <v/>
      </c>
      <c r="BW405" s="31" t="str">
        <f t="shared" si="594"/>
        <v/>
      </c>
      <c r="BX405" s="251" t="str">
        <f>IF($B405="","",$AO405*ABS(BW405)/Air!$M$8)</f>
        <v/>
      </c>
      <c r="BY405" s="31" t="str">
        <f t="shared" si="595"/>
        <v/>
      </c>
      <c r="BZ405" s="251" t="str">
        <f>IF($B405="","",$AO405*ABS($AF405-BW405)/Air!$M$8)</f>
        <v/>
      </c>
      <c r="CA405" s="31" t="str">
        <f t="shared" si="596"/>
        <v/>
      </c>
      <c r="CB405" s="31" t="str">
        <f t="shared" si="597"/>
        <v/>
      </c>
      <c r="CC405" s="32" t="str">
        <f>IF($B405="","",(($AF405-BW405)/ABS($AF405-BW405))*Air!$D$14*CB405/2*(($AF405-BW405)^2)*$AI405*$C405)</f>
        <v/>
      </c>
      <c r="CD405" s="32" t="str">
        <f>IF($B405="","",(-BW405/ABS(BW405))*Air!$D$14*BY405/8*(BW405^2)*$AM405*$C405)</f>
        <v/>
      </c>
      <c r="CE405" s="32" t="str">
        <f>IF($B405="","",$AK405*$C405*$E405*Air!$D$14*Air!$I$10)</f>
        <v/>
      </c>
      <c r="CF405" s="32" t="str">
        <f t="shared" si="566"/>
        <v/>
      </c>
      <c r="CG405" s="32" t="str">
        <f t="shared" si="598"/>
        <v/>
      </c>
      <c r="CH405" s="32" t="str">
        <f t="shared" si="567"/>
        <v/>
      </c>
      <c r="CI405" s="254" t="str">
        <f t="shared" si="599"/>
        <v/>
      </c>
      <c r="CJ405" s="243"/>
      <c r="CK405" s="243"/>
      <c r="CL405" s="32" t="str">
        <f t="shared" si="600"/>
        <v/>
      </c>
      <c r="CM405" s="243" t="str">
        <f t="shared" si="601"/>
        <v/>
      </c>
      <c r="CN405" s="243" t="str">
        <f>IF($B405="","",IF(CI405="out",-(CM405*$I405*(2*ABS(CL405)/Air!$D$14)^0.5),(CM405*$I405*(2*ABS(CL405)/Air!$C$14)^0.5)))</f>
        <v/>
      </c>
      <c r="CO405" s="32" t="str">
        <f t="shared" si="602"/>
        <v/>
      </c>
      <c r="CP405" s="217" t="str">
        <f t="shared" si="568"/>
        <v/>
      </c>
      <c r="CQ405" s="31" t="str">
        <f t="shared" si="603"/>
        <v/>
      </c>
      <c r="CR405" s="251" t="str">
        <f>IF($B405="","",$AO405*ABS(CQ405)/Air!$M$8)</f>
        <v/>
      </c>
      <c r="CS405" s="31" t="str">
        <f t="shared" si="604"/>
        <v/>
      </c>
      <c r="CT405" s="251" t="str">
        <f>IF($B405="","",$AO405*ABS($AF405-CQ405)/Air!$M$8)</f>
        <v/>
      </c>
      <c r="CU405" s="31" t="str">
        <f t="shared" si="605"/>
        <v/>
      </c>
      <c r="CV405" s="31" t="str">
        <f t="shared" si="606"/>
        <v/>
      </c>
      <c r="CW405" s="32" t="str">
        <f>IF($B405="","",(($AF405-CQ405)/ABS($AF405-CQ405))*Air!$D$14*CV405/2*(($AF405-CQ405)^2)*$AI405*$C405)</f>
        <v/>
      </c>
      <c r="CX405" s="32" t="str">
        <f>IF($B405="","",(-CQ405/ABS(CQ405))*Air!$D$14*CS405/8*(CQ405^2)*$AM405*$C405)</f>
        <v/>
      </c>
      <c r="CY405" s="32" t="str">
        <f>IF($B405="","",$AK405*$C405*$E405*Air!$D$14*Air!$I$10)</f>
        <v/>
      </c>
      <c r="CZ405" s="32" t="str">
        <f t="shared" si="569"/>
        <v/>
      </c>
      <c r="DA405" s="32" t="str">
        <f t="shared" si="607"/>
        <v/>
      </c>
      <c r="DB405" s="32" t="str">
        <f t="shared" si="570"/>
        <v/>
      </c>
      <c r="DC405" s="254" t="str">
        <f t="shared" si="608"/>
        <v/>
      </c>
      <c r="DD405" s="243"/>
      <c r="DE405" s="243"/>
      <c r="DF405" s="32" t="str">
        <f t="shared" si="609"/>
        <v/>
      </c>
      <c r="DG405" s="243" t="str">
        <f t="shared" si="610"/>
        <v/>
      </c>
      <c r="DH405" s="243" t="str">
        <f>IF($B405="","",IF(DC405="out",-(DG405*$I405*(2*ABS(DF405)/Air!$D$14)^0.5),(DG405*$I405*(2*ABS(DF405)/Air!$C$14)^0.5)))</f>
        <v/>
      </c>
      <c r="DI405" s="32" t="str">
        <f t="shared" si="611"/>
        <v/>
      </c>
      <c r="DJ405" s="217" t="str">
        <f t="shared" si="571"/>
        <v/>
      </c>
      <c r="DK405" s="31" t="str">
        <f t="shared" si="612"/>
        <v/>
      </c>
      <c r="DL405" s="251" t="str">
        <f>IF($B405="","",$AO405*ABS(DK405)/Air!$M$8)</f>
        <v/>
      </c>
      <c r="DM405" s="31" t="str">
        <f t="shared" si="613"/>
        <v/>
      </c>
      <c r="DN405" s="251" t="str">
        <f>IF($B405="","",$AO405*ABS($AF405-DK405)/Air!$M$8)</f>
        <v/>
      </c>
      <c r="DO405" s="31" t="str">
        <f t="shared" si="614"/>
        <v/>
      </c>
      <c r="DP405" s="31" t="str">
        <f t="shared" si="615"/>
        <v/>
      </c>
      <c r="DQ405" s="32" t="str">
        <f>IF($B405="","",(($AF405-DK405)/ABS($AF405-DK405))*Air!$D$14*DP405/2*(($AF405-DK405)^2)*$AI405*$C405)</f>
        <v/>
      </c>
      <c r="DR405" s="32" t="str">
        <f>IF($B405="","",(-DK405/ABS(DK405))*Air!$D$14*DM405/8*(DK405^2)*$AM405*$C405)</f>
        <v/>
      </c>
      <c r="DS405" s="32" t="str">
        <f>IF($B405="","",$AK405*$C405*$E405*Air!$D$14*Air!$I$10)</f>
        <v/>
      </c>
      <c r="DT405" s="32" t="str">
        <f t="shared" si="572"/>
        <v/>
      </c>
      <c r="DU405" s="32" t="str">
        <f t="shared" si="616"/>
        <v/>
      </c>
      <c r="DV405" s="32" t="str">
        <f t="shared" si="573"/>
        <v/>
      </c>
      <c r="DW405" s="254" t="str">
        <f t="shared" si="617"/>
        <v/>
      </c>
      <c r="DX405" s="243"/>
      <c r="DY405" s="243"/>
      <c r="DZ405" s="32" t="str">
        <f t="shared" si="618"/>
        <v/>
      </c>
      <c r="EA405" s="243" t="str">
        <f t="shared" si="619"/>
        <v/>
      </c>
      <c r="EB405" s="243" t="str">
        <f>IF($B405="","",IF(DW405="out",-(EA405*$I405*(2*ABS(DZ405)/Air!$D$14)^0.5),(EA405*$I405*(2*ABS(DZ405)/Air!$C$14)^0.5)))</f>
        <v/>
      </c>
      <c r="EC405" s="32" t="str">
        <f t="shared" si="620"/>
        <v/>
      </c>
      <c r="ED405" s="217" t="str">
        <f t="shared" si="574"/>
        <v/>
      </c>
      <c r="EE405" s="31" t="str">
        <f t="shared" si="621"/>
        <v/>
      </c>
      <c r="EF405" s="251" t="str">
        <f>IF($B405="","",$AO405*ABS(EE405)/Air!$M$8)</f>
        <v/>
      </c>
      <c r="EG405" s="31" t="str">
        <f t="shared" si="622"/>
        <v/>
      </c>
      <c r="EH405" s="251" t="str">
        <f>IF($B405="","",$AO405*ABS($AF405-EE405)/Air!$M$8)</f>
        <v/>
      </c>
      <c r="EI405" s="31" t="str">
        <f t="shared" si="623"/>
        <v/>
      </c>
      <c r="EJ405" s="31" t="str">
        <f t="shared" si="624"/>
        <v/>
      </c>
      <c r="EK405" s="32" t="str">
        <f>IF($B405="","",(($AF405-EE405)/ABS($AF405-EE405))*Air!$D$14*EJ405/2*(($AF405-EE405)^2)*$AI405*$C405)</f>
        <v/>
      </c>
      <c r="EL405" s="32" t="str">
        <f>IF($B405="","",(-EE405/ABS(EE405))*Air!$D$14*EG405/8*(EE405^2)*$AM405*$C405)</f>
        <v/>
      </c>
      <c r="EM405" s="32" t="str">
        <f>IF($B405="","",$AK405*$C405*$E405*Air!$D$14*Air!$I$10)</f>
        <v/>
      </c>
      <c r="EN405" s="32" t="str">
        <f t="shared" si="575"/>
        <v/>
      </c>
      <c r="EO405" s="32" t="str">
        <f t="shared" si="625"/>
        <v/>
      </c>
      <c r="EP405" s="32" t="str">
        <f t="shared" si="576"/>
        <v/>
      </c>
      <c r="EQ405" s="254" t="str">
        <f t="shared" si="626"/>
        <v/>
      </c>
      <c r="ER405" s="243"/>
      <c r="ES405" s="243"/>
      <c r="ET405" s="32" t="str">
        <f t="shared" si="627"/>
        <v/>
      </c>
      <c r="EU405" s="243" t="str">
        <f t="shared" si="628"/>
        <v/>
      </c>
      <c r="EV405" s="243" t="str">
        <f>IF($B405="","",IF(EQ405="out",-(EU405*$I405*(2*ABS(ET405)/Air!$D$14)^0.5),(EU405*$I405*(2*ABS(ET405)/Air!$C$14)^0.5)))</f>
        <v/>
      </c>
      <c r="EW405" s="32" t="str">
        <f t="shared" si="629"/>
        <v/>
      </c>
      <c r="EX405" s="259" t="str">
        <f t="shared" si="577"/>
        <v/>
      </c>
    </row>
    <row r="406" spans="1:154" customFormat="1" x14ac:dyDescent="0.2">
      <c r="A406" s="61"/>
      <c r="B406" s="247"/>
      <c r="C406" s="247"/>
      <c r="D406" s="247"/>
      <c r="E406" s="247"/>
      <c r="F406" s="247"/>
      <c r="G406" s="239"/>
      <c r="H406" s="239"/>
      <c r="I406" s="239"/>
      <c r="J406" s="239"/>
      <c r="K406" s="239"/>
      <c r="L406" s="62"/>
      <c r="M406" s="247"/>
      <c r="N406" s="247"/>
      <c r="O406" s="63"/>
      <c r="P406" s="92" t="str">
        <f t="shared" si="541"/>
        <v/>
      </c>
      <c r="Q406" s="93" t="str">
        <f t="shared" si="583"/>
        <v/>
      </c>
      <c r="R406" s="99" t="str">
        <f t="shared" si="542"/>
        <v/>
      </c>
      <c r="S406" s="100" t="str">
        <f t="shared" si="543"/>
        <v/>
      </c>
      <c r="T406" s="95" t="str">
        <f t="shared" si="544"/>
        <v/>
      </c>
      <c r="U406" s="231"/>
      <c r="V406" s="124" t="str">
        <f t="shared" si="545"/>
        <v/>
      </c>
      <c r="W406" s="125" t="str">
        <f t="shared" si="578"/>
        <v/>
      </c>
      <c r="X406" s="126" t="str">
        <f t="shared" si="546"/>
        <v/>
      </c>
      <c r="Y406" s="126" t="str">
        <f>IF($B406="","",VLOOKUP(X406,Depth!$A$4:$B$1004,2,1))</f>
        <v/>
      </c>
      <c r="Z406" s="127" t="str">
        <f t="shared" si="579"/>
        <v/>
      </c>
      <c r="AA406" s="128" t="str">
        <f t="shared" si="580"/>
        <v/>
      </c>
      <c r="AB406" s="129" t="str">
        <f t="shared" si="547"/>
        <v/>
      </c>
      <c r="AC406" s="129" t="str">
        <f t="shared" si="581"/>
        <v/>
      </c>
      <c r="AD406" s="31" t="str">
        <f t="shared" si="548"/>
        <v/>
      </c>
      <c r="AE406" s="128" t="str">
        <f t="shared" si="549"/>
        <v/>
      </c>
      <c r="AF406" s="130" t="str">
        <f t="shared" si="550"/>
        <v/>
      </c>
      <c r="AG406" s="122" t="str">
        <f t="shared" si="551"/>
        <v/>
      </c>
      <c r="AH406" s="131" t="str">
        <f t="shared" si="582"/>
        <v/>
      </c>
      <c r="AI406" s="132" t="str">
        <f t="shared" si="552"/>
        <v/>
      </c>
      <c r="AJ406" s="128"/>
      <c r="AK406" s="159" t="str">
        <f t="shared" si="553"/>
        <v/>
      </c>
      <c r="AL406" s="128" t="str">
        <f t="shared" si="554"/>
        <v/>
      </c>
      <c r="AM406" s="128" t="str">
        <f t="shared" si="555"/>
        <v/>
      </c>
      <c r="AN406" s="128" t="str">
        <f t="shared" si="556"/>
        <v/>
      </c>
      <c r="AO406" s="128" t="str">
        <f t="shared" si="584"/>
        <v/>
      </c>
      <c r="AP406" s="160" t="str">
        <f t="shared" si="557"/>
        <v/>
      </c>
      <c r="AQ406" s="31"/>
      <c r="AR406" s="174" t="str">
        <f>IF($B406="","",Air!$C$17*((J406-K406)/10)^Air!$C$28)</f>
        <v/>
      </c>
      <c r="AS406" s="36" t="str">
        <f>IF($B406="","",IF(E$8=B406,E$7,Air!$C$14/2*AR406^2))</f>
        <v/>
      </c>
      <c r="AT406" s="32" t="str">
        <f t="shared" si="558"/>
        <v/>
      </c>
      <c r="AU406" s="32" t="str">
        <f t="shared" si="559"/>
        <v/>
      </c>
      <c r="AV406" s="32" t="str">
        <f>IF($B406="","",Air!$I$11-AU406*Air!$C$14*Air!$I$10-AS406)</f>
        <v/>
      </c>
      <c r="AW406" s="175" t="str">
        <f t="shared" si="560"/>
        <v/>
      </c>
      <c r="AX406" s="175" t="str">
        <f>IF($B406="","",AW406*Air!$C$14*Air!$I$10)</f>
        <v/>
      </c>
      <c r="AY406" s="176" t="str">
        <f>IF($B406="","",AW406*Air!$D$14*Air!$I$10)</f>
        <v/>
      </c>
      <c r="AZ406" s="62"/>
      <c r="BA406" s="250" t="str">
        <f t="shared" si="585"/>
        <v/>
      </c>
      <c r="BB406" s="128" t="str">
        <f t="shared" si="561"/>
        <v/>
      </c>
      <c r="BC406" s="31" t="str">
        <f t="shared" si="562"/>
        <v/>
      </c>
      <c r="BD406" s="251" t="str">
        <f>IF($B406="","",$AO406*ABS(BC406)/Air!$M$8)</f>
        <v/>
      </c>
      <c r="BE406" s="31" t="str">
        <f t="shared" si="586"/>
        <v/>
      </c>
      <c r="BF406" s="251" t="str">
        <f>IF($B406="","",$AO406*ABS($AF406-BC406)/Air!$M$8)</f>
        <v/>
      </c>
      <c r="BG406" s="31" t="str">
        <f t="shared" si="587"/>
        <v/>
      </c>
      <c r="BH406" s="252" t="str">
        <f t="shared" si="588"/>
        <v/>
      </c>
      <c r="BI406" s="32" t="str">
        <f>IF($B406="","",(($AF406-BC406)/ABS($AF406-BC406))*Air!$D$14*BH406/2*(($AF406-BC406)^2)*$AI406*$C406)</f>
        <v/>
      </c>
      <c r="BJ406" s="32" t="str">
        <f>IF($B406="","",(-BC406/ABS(BC406))*Air!$D$14*BE406/8*(BC406^2)*$AM406*$C406)</f>
        <v/>
      </c>
      <c r="BK406" s="32" t="str">
        <f>IF($B406="","",$AK406*$C406*$E406*Air!$D$14*Air!$I$10)</f>
        <v/>
      </c>
      <c r="BL406" s="32" t="str">
        <f t="shared" si="563"/>
        <v/>
      </c>
      <c r="BM406" s="32" t="str">
        <f t="shared" si="589"/>
        <v/>
      </c>
      <c r="BN406" s="32" t="str">
        <f t="shared" si="564"/>
        <v/>
      </c>
      <c r="BO406" s="254" t="str">
        <f t="shared" si="590"/>
        <v/>
      </c>
      <c r="BP406" s="243"/>
      <c r="BQ406" s="243"/>
      <c r="BR406" s="32" t="str">
        <f t="shared" si="591"/>
        <v/>
      </c>
      <c r="BS406" s="243" t="str">
        <f t="shared" si="592"/>
        <v/>
      </c>
      <c r="BT406" s="243" t="str">
        <f>IF($B406="","",IF(BO406="out",-(BS406*$I406*(2*ABS(BR406)/Air!$D$14)^0.5),(BS406*$I406*(2*ABS(BR406)/Air!$C$14)^0.5)))</f>
        <v/>
      </c>
      <c r="BU406" s="32" t="str">
        <f t="shared" si="593"/>
        <v/>
      </c>
      <c r="BV406" s="217" t="str">
        <f t="shared" si="565"/>
        <v/>
      </c>
      <c r="BW406" s="31" t="str">
        <f t="shared" si="594"/>
        <v/>
      </c>
      <c r="BX406" s="251" t="str">
        <f>IF($B406="","",$AO406*ABS(BW406)/Air!$M$8)</f>
        <v/>
      </c>
      <c r="BY406" s="31" t="str">
        <f t="shared" si="595"/>
        <v/>
      </c>
      <c r="BZ406" s="251" t="str">
        <f>IF($B406="","",$AO406*ABS($AF406-BW406)/Air!$M$8)</f>
        <v/>
      </c>
      <c r="CA406" s="31" t="str">
        <f t="shared" si="596"/>
        <v/>
      </c>
      <c r="CB406" s="31" t="str">
        <f t="shared" si="597"/>
        <v/>
      </c>
      <c r="CC406" s="32" t="str">
        <f>IF($B406="","",(($AF406-BW406)/ABS($AF406-BW406))*Air!$D$14*CB406/2*(($AF406-BW406)^2)*$AI406*$C406)</f>
        <v/>
      </c>
      <c r="CD406" s="32" t="str">
        <f>IF($B406="","",(-BW406/ABS(BW406))*Air!$D$14*BY406/8*(BW406^2)*$AM406*$C406)</f>
        <v/>
      </c>
      <c r="CE406" s="32" t="str">
        <f>IF($B406="","",$AK406*$C406*$E406*Air!$D$14*Air!$I$10)</f>
        <v/>
      </c>
      <c r="CF406" s="32" t="str">
        <f t="shared" si="566"/>
        <v/>
      </c>
      <c r="CG406" s="32" t="str">
        <f t="shared" si="598"/>
        <v/>
      </c>
      <c r="CH406" s="32" t="str">
        <f t="shared" si="567"/>
        <v/>
      </c>
      <c r="CI406" s="254" t="str">
        <f t="shared" si="599"/>
        <v/>
      </c>
      <c r="CJ406" s="243"/>
      <c r="CK406" s="243"/>
      <c r="CL406" s="32" t="str">
        <f t="shared" si="600"/>
        <v/>
      </c>
      <c r="CM406" s="243" t="str">
        <f t="shared" si="601"/>
        <v/>
      </c>
      <c r="CN406" s="243" t="str">
        <f>IF($B406="","",IF(CI406="out",-(CM406*$I406*(2*ABS(CL406)/Air!$D$14)^0.5),(CM406*$I406*(2*ABS(CL406)/Air!$C$14)^0.5)))</f>
        <v/>
      </c>
      <c r="CO406" s="32" t="str">
        <f t="shared" si="602"/>
        <v/>
      </c>
      <c r="CP406" s="217" t="str">
        <f t="shared" si="568"/>
        <v/>
      </c>
      <c r="CQ406" s="31" t="str">
        <f t="shared" si="603"/>
        <v/>
      </c>
      <c r="CR406" s="251" t="str">
        <f>IF($B406="","",$AO406*ABS(CQ406)/Air!$M$8)</f>
        <v/>
      </c>
      <c r="CS406" s="31" t="str">
        <f t="shared" si="604"/>
        <v/>
      </c>
      <c r="CT406" s="251" t="str">
        <f>IF($B406="","",$AO406*ABS($AF406-CQ406)/Air!$M$8)</f>
        <v/>
      </c>
      <c r="CU406" s="31" t="str">
        <f t="shared" si="605"/>
        <v/>
      </c>
      <c r="CV406" s="31" t="str">
        <f t="shared" si="606"/>
        <v/>
      </c>
      <c r="CW406" s="32" t="str">
        <f>IF($B406="","",(($AF406-CQ406)/ABS($AF406-CQ406))*Air!$D$14*CV406/2*(($AF406-CQ406)^2)*$AI406*$C406)</f>
        <v/>
      </c>
      <c r="CX406" s="32" t="str">
        <f>IF($B406="","",(-CQ406/ABS(CQ406))*Air!$D$14*CS406/8*(CQ406^2)*$AM406*$C406)</f>
        <v/>
      </c>
      <c r="CY406" s="32" t="str">
        <f>IF($B406="","",$AK406*$C406*$E406*Air!$D$14*Air!$I$10)</f>
        <v/>
      </c>
      <c r="CZ406" s="32" t="str">
        <f t="shared" si="569"/>
        <v/>
      </c>
      <c r="DA406" s="32" t="str">
        <f t="shared" si="607"/>
        <v/>
      </c>
      <c r="DB406" s="32" t="str">
        <f t="shared" si="570"/>
        <v/>
      </c>
      <c r="DC406" s="254" t="str">
        <f t="shared" si="608"/>
        <v/>
      </c>
      <c r="DD406" s="243"/>
      <c r="DE406" s="243"/>
      <c r="DF406" s="32" t="str">
        <f t="shared" si="609"/>
        <v/>
      </c>
      <c r="DG406" s="243" t="str">
        <f t="shared" si="610"/>
        <v/>
      </c>
      <c r="DH406" s="243" t="str">
        <f>IF($B406="","",IF(DC406="out",-(DG406*$I406*(2*ABS(DF406)/Air!$D$14)^0.5),(DG406*$I406*(2*ABS(DF406)/Air!$C$14)^0.5)))</f>
        <v/>
      </c>
      <c r="DI406" s="32" t="str">
        <f t="shared" si="611"/>
        <v/>
      </c>
      <c r="DJ406" s="217" t="str">
        <f t="shared" si="571"/>
        <v/>
      </c>
      <c r="DK406" s="31" t="str">
        <f t="shared" si="612"/>
        <v/>
      </c>
      <c r="DL406" s="251" t="str">
        <f>IF($B406="","",$AO406*ABS(DK406)/Air!$M$8)</f>
        <v/>
      </c>
      <c r="DM406" s="31" t="str">
        <f t="shared" si="613"/>
        <v/>
      </c>
      <c r="DN406" s="251" t="str">
        <f>IF($B406="","",$AO406*ABS($AF406-DK406)/Air!$M$8)</f>
        <v/>
      </c>
      <c r="DO406" s="31" t="str">
        <f t="shared" si="614"/>
        <v/>
      </c>
      <c r="DP406" s="31" t="str">
        <f t="shared" si="615"/>
        <v/>
      </c>
      <c r="DQ406" s="32" t="str">
        <f>IF($B406="","",(($AF406-DK406)/ABS($AF406-DK406))*Air!$D$14*DP406/2*(($AF406-DK406)^2)*$AI406*$C406)</f>
        <v/>
      </c>
      <c r="DR406" s="32" t="str">
        <f>IF($B406="","",(-DK406/ABS(DK406))*Air!$D$14*DM406/8*(DK406^2)*$AM406*$C406)</f>
        <v/>
      </c>
      <c r="DS406" s="32" t="str">
        <f>IF($B406="","",$AK406*$C406*$E406*Air!$D$14*Air!$I$10)</f>
        <v/>
      </c>
      <c r="DT406" s="32" t="str">
        <f t="shared" si="572"/>
        <v/>
      </c>
      <c r="DU406" s="32" t="str">
        <f t="shared" si="616"/>
        <v/>
      </c>
      <c r="DV406" s="32" t="str">
        <f t="shared" si="573"/>
        <v/>
      </c>
      <c r="DW406" s="254" t="str">
        <f t="shared" si="617"/>
        <v/>
      </c>
      <c r="DX406" s="243"/>
      <c r="DY406" s="243"/>
      <c r="DZ406" s="32" t="str">
        <f t="shared" si="618"/>
        <v/>
      </c>
      <c r="EA406" s="243" t="str">
        <f t="shared" si="619"/>
        <v/>
      </c>
      <c r="EB406" s="243" t="str">
        <f>IF($B406="","",IF(DW406="out",-(EA406*$I406*(2*ABS(DZ406)/Air!$D$14)^0.5),(EA406*$I406*(2*ABS(DZ406)/Air!$C$14)^0.5)))</f>
        <v/>
      </c>
      <c r="EC406" s="32" t="str">
        <f t="shared" si="620"/>
        <v/>
      </c>
      <c r="ED406" s="217" t="str">
        <f t="shared" si="574"/>
        <v/>
      </c>
      <c r="EE406" s="31" t="str">
        <f t="shared" si="621"/>
        <v/>
      </c>
      <c r="EF406" s="251" t="str">
        <f>IF($B406="","",$AO406*ABS(EE406)/Air!$M$8)</f>
        <v/>
      </c>
      <c r="EG406" s="31" t="str">
        <f t="shared" si="622"/>
        <v/>
      </c>
      <c r="EH406" s="251" t="str">
        <f>IF($B406="","",$AO406*ABS($AF406-EE406)/Air!$M$8)</f>
        <v/>
      </c>
      <c r="EI406" s="31" t="str">
        <f t="shared" si="623"/>
        <v/>
      </c>
      <c r="EJ406" s="31" t="str">
        <f t="shared" si="624"/>
        <v/>
      </c>
      <c r="EK406" s="32" t="str">
        <f>IF($B406="","",(($AF406-EE406)/ABS($AF406-EE406))*Air!$D$14*EJ406/2*(($AF406-EE406)^2)*$AI406*$C406)</f>
        <v/>
      </c>
      <c r="EL406" s="32" t="str">
        <f>IF($B406="","",(-EE406/ABS(EE406))*Air!$D$14*EG406/8*(EE406^2)*$AM406*$C406)</f>
        <v/>
      </c>
      <c r="EM406" s="32" t="str">
        <f>IF($B406="","",$AK406*$C406*$E406*Air!$D$14*Air!$I$10)</f>
        <v/>
      </c>
      <c r="EN406" s="32" t="str">
        <f t="shared" si="575"/>
        <v/>
      </c>
      <c r="EO406" s="32" t="str">
        <f t="shared" si="625"/>
        <v/>
      </c>
      <c r="EP406" s="32" t="str">
        <f t="shared" si="576"/>
        <v/>
      </c>
      <c r="EQ406" s="254" t="str">
        <f t="shared" si="626"/>
        <v/>
      </c>
      <c r="ER406" s="243"/>
      <c r="ES406" s="243"/>
      <c r="ET406" s="32" t="str">
        <f t="shared" si="627"/>
        <v/>
      </c>
      <c r="EU406" s="243" t="str">
        <f t="shared" si="628"/>
        <v/>
      </c>
      <c r="EV406" s="243" t="str">
        <f>IF($B406="","",IF(EQ406="out",-(EU406*$I406*(2*ABS(ET406)/Air!$D$14)^0.5),(EU406*$I406*(2*ABS(ET406)/Air!$C$14)^0.5)))</f>
        <v/>
      </c>
      <c r="EW406" s="32" t="str">
        <f t="shared" si="629"/>
        <v/>
      </c>
      <c r="EX406" s="259" t="str">
        <f t="shared" si="577"/>
        <v/>
      </c>
    </row>
    <row r="407" spans="1:154" customFormat="1" x14ac:dyDescent="0.2">
      <c r="A407" s="61"/>
      <c r="B407" s="247"/>
      <c r="C407" s="247"/>
      <c r="D407" s="247"/>
      <c r="E407" s="247"/>
      <c r="F407" s="247"/>
      <c r="G407" s="239"/>
      <c r="H407" s="239"/>
      <c r="I407" s="239"/>
      <c r="J407" s="239"/>
      <c r="K407" s="239"/>
      <c r="L407" s="62"/>
      <c r="M407" s="247"/>
      <c r="N407" s="247"/>
      <c r="O407" s="63"/>
      <c r="P407" s="92" t="str">
        <f t="shared" si="541"/>
        <v/>
      </c>
      <c r="Q407" s="93" t="str">
        <f t="shared" si="583"/>
        <v/>
      </c>
      <c r="R407" s="99" t="str">
        <f t="shared" si="542"/>
        <v/>
      </c>
      <c r="S407" s="100" t="str">
        <f t="shared" si="543"/>
        <v/>
      </c>
      <c r="T407" s="95" t="str">
        <f t="shared" si="544"/>
        <v/>
      </c>
      <c r="U407" s="231"/>
      <c r="V407" s="124" t="str">
        <f t="shared" si="545"/>
        <v/>
      </c>
      <c r="W407" s="125" t="str">
        <f t="shared" si="578"/>
        <v/>
      </c>
      <c r="X407" s="126" t="str">
        <f t="shared" si="546"/>
        <v/>
      </c>
      <c r="Y407" s="126" t="str">
        <f>IF($B407="","",VLOOKUP(X407,Depth!$A$4:$B$1004,2,1))</f>
        <v/>
      </c>
      <c r="Z407" s="127" t="str">
        <f t="shared" si="579"/>
        <v/>
      </c>
      <c r="AA407" s="128" t="str">
        <f t="shared" si="580"/>
        <v/>
      </c>
      <c r="AB407" s="129" t="str">
        <f t="shared" si="547"/>
        <v/>
      </c>
      <c r="AC407" s="129" t="str">
        <f t="shared" si="581"/>
        <v/>
      </c>
      <c r="AD407" s="31" t="str">
        <f t="shared" si="548"/>
        <v/>
      </c>
      <c r="AE407" s="128" t="str">
        <f t="shared" si="549"/>
        <v/>
      </c>
      <c r="AF407" s="130" t="str">
        <f t="shared" si="550"/>
        <v/>
      </c>
      <c r="AG407" s="122" t="str">
        <f t="shared" si="551"/>
        <v/>
      </c>
      <c r="AH407" s="131" t="str">
        <f t="shared" si="582"/>
        <v/>
      </c>
      <c r="AI407" s="132" t="str">
        <f t="shared" si="552"/>
        <v/>
      </c>
      <c r="AJ407" s="128"/>
      <c r="AK407" s="159" t="str">
        <f t="shared" si="553"/>
        <v/>
      </c>
      <c r="AL407" s="128" t="str">
        <f t="shared" si="554"/>
        <v/>
      </c>
      <c r="AM407" s="128" t="str">
        <f t="shared" si="555"/>
        <v/>
      </c>
      <c r="AN407" s="128" t="str">
        <f t="shared" si="556"/>
        <v/>
      </c>
      <c r="AO407" s="128" t="str">
        <f t="shared" si="584"/>
        <v/>
      </c>
      <c r="AP407" s="160" t="str">
        <f t="shared" si="557"/>
        <v/>
      </c>
      <c r="AQ407" s="31"/>
      <c r="AR407" s="174" t="str">
        <f>IF($B407="","",Air!$C$17*((J407-K407)/10)^Air!$C$28)</f>
        <v/>
      </c>
      <c r="AS407" s="36" t="str">
        <f>IF($B407="","",IF(E$8=B407,E$7,Air!$C$14/2*AR407^2))</f>
        <v/>
      </c>
      <c r="AT407" s="32" t="str">
        <f t="shared" si="558"/>
        <v/>
      </c>
      <c r="AU407" s="32" t="str">
        <f t="shared" si="559"/>
        <v/>
      </c>
      <c r="AV407" s="32" t="str">
        <f>IF($B407="","",Air!$I$11-AU407*Air!$C$14*Air!$I$10-AS407)</f>
        <v/>
      </c>
      <c r="AW407" s="175" t="str">
        <f t="shared" si="560"/>
        <v/>
      </c>
      <c r="AX407" s="175" t="str">
        <f>IF($B407="","",AW407*Air!$C$14*Air!$I$10)</f>
        <v/>
      </c>
      <c r="AY407" s="176" t="str">
        <f>IF($B407="","",AW407*Air!$D$14*Air!$I$10)</f>
        <v/>
      </c>
      <c r="AZ407" s="62"/>
      <c r="BA407" s="250" t="str">
        <f t="shared" si="585"/>
        <v/>
      </c>
      <c r="BB407" s="128" t="str">
        <f t="shared" si="561"/>
        <v/>
      </c>
      <c r="BC407" s="31" t="str">
        <f t="shared" si="562"/>
        <v/>
      </c>
      <c r="BD407" s="251" t="str">
        <f>IF($B407="","",$AO407*ABS(BC407)/Air!$M$8)</f>
        <v/>
      </c>
      <c r="BE407" s="31" t="str">
        <f t="shared" si="586"/>
        <v/>
      </c>
      <c r="BF407" s="251" t="str">
        <f>IF($B407="","",$AO407*ABS($AF407-BC407)/Air!$M$8)</f>
        <v/>
      </c>
      <c r="BG407" s="31" t="str">
        <f t="shared" si="587"/>
        <v/>
      </c>
      <c r="BH407" s="252" t="str">
        <f t="shared" si="588"/>
        <v/>
      </c>
      <c r="BI407" s="32" t="str">
        <f>IF($B407="","",(($AF407-BC407)/ABS($AF407-BC407))*Air!$D$14*BH407/2*(($AF407-BC407)^2)*$AI407*$C407)</f>
        <v/>
      </c>
      <c r="BJ407" s="32" t="str">
        <f>IF($B407="","",(-BC407/ABS(BC407))*Air!$D$14*BE407/8*(BC407^2)*$AM407*$C407)</f>
        <v/>
      </c>
      <c r="BK407" s="32" t="str">
        <f>IF($B407="","",$AK407*$C407*$E407*Air!$D$14*Air!$I$10)</f>
        <v/>
      </c>
      <c r="BL407" s="32" t="str">
        <f t="shared" si="563"/>
        <v/>
      </c>
      <c r="BM407" s="32" t="str">
        <f t="shared" si="589"/>
        <v/>
      </c>
      <c r="BN407" s="32" t="str">
        <f t="shared" si="564"/>
        <v/>
      </c>
      <c r="BO407" s="254" t="str">
        <f t="shared" si="590"/>
        <v/>
      </c>
      <c r="BP407" s="243"/>
      <c r="BQ407" s="243"/>
      <c r="BR407" s="32" t="str">
        <f t="shared" si="591"/>
        <v/>
      </c>
      <c r="BS407" s="243" t="str">
        <f t="shared" si="592"/>
        <v/>
      </c>
      <c r="BT407" s="243" t="str">
        <f>IF($B407="","",IF(BO407="out",-(BS407*$I407*(2*ABS(BR407)/Air!$D$14)^0.5),(BS407*$I407*(2*ABS(BR407)/Air!$C$14)^0.5)))</f>
        <v/>
      </c>
      <c r="BU407" s="32" t="str">
        <f t="shared" si="593"/>
        <v/>
      </c>
      <c r="BV407" s="217" t="str">
        <f t="shared" si="565"/>
        <v/>
      </c>
      <c r="BW407" s="31" t="str">
        <f t="shared" si="594"/>
        <v/>
      </c>
      <c r="BX407" s="251" t="str">
        <f>IF($B407="","",$AO407*ABS(BW407)/Air!$M$8)</f>
        <v/>
      </c>
      <c r="BY407" s="31" t="str">
        <f t="shared" si="595"/>
        <v/>
      </c>
      <c r="BZ407" s="251" t="str">
        <f>IF($B407="","",$AO407*ABS($AF407-BW407)/Air!$M$8)</f>
        <v/>
      </c>
      <c r="CA407" s="31" t="str">
        <f t="shared" si="596"/>
        <v/>
      </c>
      <c r="CB407" s="31" t="str">
        <f t="shared" si="597"/>
        <v/>
      </c>
      <c r="CC407" s="32" t="str">
        <f>IF($B407="","",(($AF407-BW407)/ABS($AF407-BW407))*Air!$D$14*CB407/2*(($AF407-BW407)^2)*$AI407*$C407)</f>
        <v/>
      </c>
      <c r="CD407" s="32" t="str">
        <f>IF($B407="","",(-BW407/ABS(BW407))*Air!$D$14*BY407/8*(BW407^2)*$AM407*$C407)</f>
        <v/>
      </c>
      <c r="CE407" s="32" t="str">
        <f>IF($B407="","",$AK407*$C407*$E407*Air!$D$14*Air!$I$10)</f>
        <v/>
      </c>
      <c r="CF407" s="32" t="str">
        <f t="shared" si="566"/>
        <v/>
      </c>
      <c r="CG407" s="32" t="str">
        <f t="shared" si="598"/>
        <v/>
      </c>
      <c r="CH407" s="32" t="str">
        <f t="shared" si="567"/>
        <v/>
      </c>
      <c r="CI407" s="254" t="str">
        <f t="shared" si="599"/>
        <v/>
      </c>
      <c r="CJ407" s="243"/>
      <c r="CK407" s="243"/>
      <c r="CL407" s="32" t="str">
        <f t="shared" si="600"/>
        <v/>
      </c>
      <c r="CM407" s="243" t="str">
        <f t="shared" si="601"/>
        <v/>
      </c>
      <c r="CN407" s="243" t="str">
        <f>IF($B407="","",IF(CI407="out",-(CM407*$I407*(2*ABS(CL407)/Air!$D$14)^0.5),(CM407*$I407*(2*ABS(CL407)/Air!$C$14)^0.5)))</f>
        <v/>
      </c>
      <c r="CO407" s="32" t="str">
        <f t="shared" si="602"/>
        <v/>
      </c>
      <c r="CP407" s="217" t="str">
        <f t="shared" si="568"/>
        <v/>
      </c>
      <c r="CQ407" s="31" t="str">
        <f t="shared" si="603"/>
        <v/>
      </c>
      <c r="CR407" s="251" t="str">
        <f>IF($B407="","",$AO407*ABS(CQ407)/Air!$M$8)</f>
        <v/>
      </c>
      <c r="CS407" s="31" t="str">
        <f t="shared" si="604"/>
        <v/>
      </c>
      <c r="CT407" s="251" t="str">
        <f>IF($B407="","",$AO407*ABS($AF407-CQ407)/Air!$M$8)</f>
        <v/>
      </c>
      <c r="CU407" s="31" t="str">
        <f t="shared" si="605"/>
        <v/>
      </c>
      <c r="CV407" s="31" t="str">
        <f t="shared" si="606"/>
        <v/>
      </c>
      <c r="CW407" s="32" t="str">
        <f>IF($B407="","",(($AF407-CQ407)/ABS($AF407-CQ407))*Air!$D$14*CV407/2*(($AF407-CQ407)^2)*$AI407*$C407)</f>
        <v/>
      </c>
      <c r="CX407" s="32" t="str">
        <f>IF($B407="","",(-CQ407/ABS(CQ407))*Air!$D$14*CS407/8*(CQ407^2)*$AM407*$C407)</f>
        <v/>
      </c>
      <c r="CY407" s="32" t="str">
        <f>IF($B407="","",$AK407*$C407*$E407*Air!$D$14*Air!$I$10)</f>
        <v/>
      </c>
      <c r="CZ407" s="32" t="str">
        <f t="shared" si="569"/>
        <v/>
      </c>
      <c r="DA407" s="32" t="str">
        <f t="shared" si="607"/>
        <v/>
      </c>
      <c r="DB407" s="32" t="str">
        <f t="shared" si="570"/>
        <v/>
      </c>
      <c r="DC407" s="254" t="str">
        <f t="shared" si="608"/>
        <v/>
      </c>
      <c r="DD407" s="243"/>
      <c r="DE407" s="243"/>
      <c r="DF407" s="32" t="str">
        <f t="shared" si="609"/>
        <v/>
      </c>
      <c r="DG407" s="243" t="str">
        <f t="shared" si="610"/>
        <v/>
      </c>
      <c r="DH407" s="243" t="str">
        <f>IF($B407="","",IF(DC407="out",-(DG407*$I407*(2*ABS(DF407)/Air!$D$14)^0.5),(DG407*$I407*(2*ABS(DF407)/Air!$C$14)^0.5)))</f>
        <v/>
      </c>
      <c r="DI407" s="32" t="str">
        <f t="shared" si="611"/>
        <v/>
      </c>
      <c r="DJ407" s="217" t="str">
        <f t="shared" si="571"/>
        <v/>
      </c>
      <c r="DK407" s="31" t="str">
        <f t="shared" si="612"/>
        <v/>
      </c>
      <c r="DL407" s="251" t="str">
        <f>IF($B407="","",$AO407*ABS(DK407)/Air!$M$8)</f>
        <v/>
      </c>
      <c r="DM407" s="31" t="str">
        <f t="shared" si="613"/>
        <v/>
      </c>
      <c r="DN407" s="251" t="str">
        <f>IF($B407="","",$AO407*ABS($AF407-DK407)/Air!$M$8)</f>
        <v/>
      </c>
      <c r="DO407" s="31" t="str">
        <f t="shared" si="614"/>
        <v/>
      </c>
      <c r="DP407" s="31" t="str">
        <f t="shared" si="615"/>
        <v/>
      </c>
      <c r="DQ407" s="32" t="str">
        <f>IF($B407="","",(($AF407-DK407)/ABS($AF407-DK407))*Air!$D$14*DP407/2*(($AF407-DK407)^2)*$AI407*$C407)</f>
        <v/>
      </c>
      <c r="DR407" s="32" t="str">
        <f>IF($B407="","",(-DK407/ABS(DK407))*Air!$D$14*DM407/8*(DK407^2)*$AM407*$C407)</f>
        <v/>
      </c>
      <c r="DS407" s="32" t="str">
        <f>IF($B407="","",$AK407*$C407*$E407*Air!$D$14*Air!$I$10)</f>
        <v/>
      </c>
      <c r="DT407" s="32" t="str">
        <f t="shared" si="572"/>
        <v/>
      </c>
      <c r="DU407" s="32" t="str">
        <f t="shared" si="616"/>
        <v/>
      </c>
      <c r="DV407" s="32" t="str">
        <f t="shared" si="573"/>
        <v/>
      </c>
      <c r="DW407" s="254" t="str">
        <f t="shared" si="617"/>
        <v/>
      </c>
      <c r="DX407" s="243"/>
      <c r="DY407" s="243"/>
      <c r="DZ407" s="32" t="str">
        <f t="shared" si="618"/>
        <v/>
      </c>
      <c r="EA407" s="243" t="str">
        <f t="shared" si="619"/>
        <v/>
      </c>
      <c r="EB407" s="243" t="str">
        <f>IF($B407="","",IF(DW407="out",-(EA407*$I407*(2*ABS(DZ407)/Air!$D$14)^0.5),(EA407*$I407*(2*ABS(DZ407)/Air!$C$14)^0.5)))</f>
        <v/>
      </c>
      <c r="EC407" s="32" t="str">
        <f t="shared" si="620"/>
        <v/>
      </c>
      <c r="ED407" s="217" t="str">
        <f t="shared" si="574"/>
        <v/>
      </c>
      <c r="EE407" s="31" t="str">
        <f t="shared" si="621"/>
        <v/>
      </c>
      <c r="EF407" s="251" t="str">
        <f>IF($B407="","",$AO407*ABS(EE407)/Air!$M$8)</f>
        <v/>
      </c>
      <c r="EG407" s="31" t="str">
        <f t="shared" si="622"/>
        <v/>
      </c>
      <c r="EH407" s="251" t="str">
        <f>IF($B407="","",$AO407*ABS($AF407-EE407)/Air!$M$8)</f>
        <v/>
      </c>
      <c r="EI407" s="31" t="str">
        <f t="shared" si="623"/>
        <v/>
      </c>
      <c r="EJ407" s="31" t="str">
        <f t="shared" si="624"/>
        <v/>
      </c>
      <c r="EK407" s="32" t="str">
        <f>IF($B407="","",(($AF407-EE407)/ABS($AF407-EE407))*Air!$D$14*EJ407/2*(($AF407-EE407)^2)*$AI407*$C407)</f>
        <v/>
      </c>
      <c r="EL407" s="32" t="str">
        <f>IF($B407="","",(-EE407/ABS(EE407))*Air!$D$14*EG407/8*(EE407^2)*$AM407*$C407)</f>
        <v/>
      </c>
      <c r="EM407" s="32" t="str">
        <f>IF($B407="","",$AK407*$C407*$E407*Air!$D$14*Air!$I$10)</f>
        <v/>
      </c>
      <c r="EN407" s="32" t="str">
        <f t="shared" si="575"/>
        <v/>
      </c>
      <c r="EO407" s="32" t="str">
        <f t="shared" si="625"/>
        <v/>
      </c>
      <c r="EP407" s="32" t="str">
        <f t="shared" si="576"/>
        <v/>
      </c>
      <c r="EQ407" s="254" t="str">
        <f t="shared" si="626"/>
        <v/>
      </c>
      <c r="ER407" s="243"/>
      <c r="ES407" s="243"/>
      <c r="ET407" s="32" t="str">
        <f t="shared" si="627"/>
        <v/>
      </c>
      <c r="EU407" s="243" t="str">
        <f t="shared" si="628"/>
        <v/>
      </c>
      <c r="EV407" s="243" t="str">
        <f>IF($B407="","",IF(EQ407="out",-(EU407*$I407*(2*ABS(ET407)/Air!$D$14)^0.5),(EU407*$I407*(2*ABS(ET407)/Air!$C$14)^0.5)))</f>
        <v/>
      </c>
      <c r="EW407" s="32" t="str">
        <f t="shared" si="629"/>
        <v/>
      </c>
      <c r="EX407" s="259" t="str">
        <f t="shared" si="577"/>
        <v/>
      </c>
    </row>
    <row r="408" spans="1:154" customFormat="1" x14ac:dyDescent="0.2">
      <c r="A408" s="61"/>
      <c r="B408" s="247"/>
      <c r="C408" s="247"/>
      <c r="D408" s="247"/>
      <c r="E408" s="247"/>
      <c r="F408" s="247"/>
      <c r="G408" s="239"/>
      <c r="H408" s="239"/>
      <c r="I408" s="239"/>
      <c r="J408" s="239"/>
      <c r="K408" s="239"/>
      <c r="L408" s="62"/>
      <c r="M408" s="247"/>
      <c r="N408" s="247"/>
      <c r="O408" s="63"/>
      <c r="P408" s="92" t="str">
        <f t="shared" si="541"/>
        <v/>
      </c>
      <c r="Q408" s="93" t="str">
        <f t="shared" si="583"/>
        <v/>
      </c>
      <c r="R408" s="99" t="str">
        <f t="shared" si="542"/>
        <v/>
      </c>
      <c r="S408" s="100" t="str">
        <f t="shared" si="543"/>
        <v/>
      </c>
      <c r="T408" s="95" t="str">
        <f t="shared" si="544"/>
        <v/>
      </c>
      <c r="U408" s="231"/>
      <c r="V408" s="124" t="str">
        <f t="shared" si="545"/>
        <v/>
      </c>
      <c r="W408" s="125" t="str">
        <f t="shared" si="578"/>
        <v/>
      </c>
      <c r="X408" s="126" t="str">
        <f t="shared" si="546"/>
        <v/>
      </c>
      <c r="Y408" s="126" t="str">
        <f>IF($B408="","",VLOOKUP(X408,Depth!$A$4:$B$1004,2,1))</f>
        <v/>
      </c>
      <c r="Z408" s="127" t="str">
        <f t="shared" si="579"/>
        <v/>
      </c>
      <c r="AA408" s="128" t="str">
        <f t="shared" si="580"/>
        <v/>
      </c>
      <c r="AB408" s="129" t="str">
        <f t="shared" si="547"/>
        <v/>
      </c>
      <c r="AC408" s="129" t="str">
        <f t="shared" si="581"/>
        <v/>
      </c>
      <c r="AD408" s="31" t="str">
        <f t="shared" si="548"/>
        <v/>
      </c>
      <c r="AE408" s="128" t="str">
        <f t="shared" si="549"/>
        <v/>
      </c>
      <c r="AF408" s="130" t="str">
        <f t="shared" si="550"/>
        <v/>
      </c>
      <c r="AG408" s="122" t="str">
        <f t="shared" si="551"/>
        <v/>
      </c>
      <c r="AH408" s="131" t="str">
        <f t="shared" si="582"/>
        <v/>
      </c>
      <c r="AI408" s="132" t="str">
        <f t="shared" si="552"/>
        <v/>
      </c>
      <c r="AJ408" s="128"/>
      <c r="AK408" s="159" t="str">
        <f t="shared" si="553"/>
        <v/>
      </c>
      <c r="AL408" s="128" t="str">
        <f t="shared" si="554"/>
        <v/>
      </c>
      <c r="AM408" s="128" t="str">
        <f t="shared" si="555"/>
        <v/>
      </c>
      <c r="AN408" s="128" t="str">
        <f t="shared" si="556"/>
        <v/>
      </c>
      <c r="AO408" s="128" t="str">
        <f t="shared" si="584"/>
        <v/>
      </c>
      <c r="AP408" s="160" t="str">
        <f t="shared" si="557"/>
        <v/>
      </c>
      <c r="AQ408" s="31"/>
      <c r="AR408" s="174" t="str">
        <f>IF($B408="","",Air!$C$17*((J408-K408)/10)^Air!$C$28)</f>
        <v/>
      </c>
      <c r="AS408" s="36" t="str">
        <f>IF($B408="","",IF(E$8=B408,E$7,Air!$C$14/2*AR408^2))</f>
        <v/>
      </c>
      <c r="AT408" s="32" t="str">
        <f t="shared" si="558"/>
        <v/>
      </c>
      <c r="AU408" s="32" t="str">
        <f t="shared" si="559"/>
        <v/>
      </c>
      <c r="AV408" s="32" t="str">
        <f>IF($B408="","",Air!$I$11-AU408*Air!$C$14*Air!$I$10-AS408)</f>
        <v/>
      </c>
      <c r="AW408" s="175" t="str">
        <f t="shared" si="560"/>
        <v/>
      </c>
      <c r="AX408" s="175" t="str">
        <f>IF($B408="","",AW408*Air!$C$14*Air!$I$10)</f>
        <v/>
      </c>
      <c r="AY408" s="176" t="str">
        <f>IF($B408="","",AW408*Air!$D$14*Air!$I$10)</f>
        <v/>
      </c>
      <c r="AZ408" s="62"/>
      <c r="BA408" s="250" t="str">
        <f t="shared" si="585"/>
        <v/>
      </c>
      <c r="BB408" s="128" t="str">
        <f t="shared" si="561"/>
        <v/>
      </c>
      <c r="BC408" s="31" t="str">
        <f t="shared" si="562"/>
        <v/>
      </c>
      <c r="BD408" s="251" t="str">
        <f>IF($B408="","",$AO408*ABS(BC408)/Air!$M$8)</f>
        <v/>
      </c>
      <c r="BE408" s="31" t="str">
        <f t="shared" si="586"/>
        <v/>
      </c>
      <c r="BF408" s="251" t="str">
        <f>IF($B408="","",$AO408*ABS($AF408-BC408)/Air!$M$8)</f>
        <v/>
      </c>
      <c r="BG408" s="31" t="str">
        <f t="shared" si="587"/>
        <v/>
      </c>
      <c r="BH408" s="252" t="str">
        <f t="shared" si="588"/>
        <v/>
      </c>
      <c r="BI408" s="32" t="str">
        <f>IF($B408="","",(($AF408-BC408)/ABS($AF408-BC408))*Air!$D$14*BH408/2*(($AF408-BC408)^2)*$AI408*$C408)</f>
        <v/>
      </c>
      <c r="BJ408" s="32" t="str">
        <f>IF($B408="","",(-BC408/ABS(BC408))*Air!$D$14*BE408/8*(BC408^2)*$AM408*$C408)</f>
        <v/>
      </c>
      <c r="BK408" s="32" t="str">
        <f>IF($B408="","",$AK408*$C408*$E408*Air!$D$14*Air!$I$10)</f>
        <v/>
      </c>
      <c r="BL408" s="32" t="str">
        <f t="shared" si="563"/>
        <v/>
      </c>
      <c r="BM408" s="32" t="str">
        <f t="shared" si="589"/>
        <v/>
      </c>
      <c r="BN408" s="32" t="str">
        <f t="shared" si="564"/>
        <v/>
      </c>
      <c r="BO408" s="254" t="str">
        <f t="shared" si="590"/>
        <v/>
      </c>
      <c r="BP408" s="243"/>
      <c r="BQ408" s="243"/>
      <c r="BR408" s="32" t="str">
        <f t="shared" si="591"/>
        <v/>
      </c>
      <c r="BS408" s="243" t="str">
        <f t="shared" si="592"/>
        <v/>
      </c>
      <c r="BT408" s="243" t="str">
        <f>IF($B408="","",IF(BO408="out",-(BS408*$I408*(2*ABS(BR408)/Air!$D$14)^0.5),(BS408*$I408*(2*ABS(BR408)/Air!$C$14)^0.5)))</f>
        <v/>
      </c>
      <c r="BU408" s="32" t="str">
        <f t="shared" si="593"/>
        <v/>
      </c>
      <c r="BV408" s="217" t="str">
        <f t="shared" si="565"/>
        <v/>
      </c>
      <c r="BW408" s="31" t="str">
        <f t="shared" si="594"/>
        <v/>
      </c>
      <c r="BX408" s="251" t="str">
        <f>IF($B408="","",$AO408*ABS(BW408)/Air!$M$8)</f>
        <v/>
      </c>
      <c r="BY408" s="31" t="str">
        <f t="shared" si="595"/>
        <v/>
      </c>
      <c r="BZ408" s="251" t="str">
        <f>IF($B408="","",$AO408*ABS($AF408-BW408)/Air!$M$8)</f>
        <v/>
      </c>
      <c r="CA408" s="31" t="str">
        <f t="shared" si="596"/>
        <v/>
      </c>
      <c r="CB408" s="31" t="str">
        <f t="shared" si="597"/>
        <v/>
      </c>
      <c r="CC408" s="32" t="str">
        <f>IF($B408="","",(($AF408-BW408)/ABS($AF408-BW408))*Air!$D$14*CB408/2*(($AF408-BW408)^2)*$AI408*$C408)</f>
        <v/>
      </c>
      <c r="CD408" s="32" t="str">
        <f>IF($B408="","",(-BW408/ABS(BW408))*Air!$D$14*BY408/8*(BW408^2)*$AM408*$C408)</f>
        <v/>
      </c>
      <c r="CE408" s="32" t="str">
        <f>IF($B408="","",$AK408*$C408*$E408*Air!$D$14*Air!$I$10)</f>
        <v/>
      </c>
      <c r="CF408" s="32" t="str">
        <f t="shared" si="566"/>
        <v/>
      </c>
      <c r="CG408" s="32" t="str">
        <f t="shared" si="598"/>
        <v/>
      </c>
      <c r="CH408" s="32" t="str">
        <f t="shared" si="567"/>
        <v/>
      </c>
      <c r="CI408" s="254" t="str">
        <f t="shared" si="599"/>
        <v/>
      </c>
      <c r="CJ408" s="243"/>
      <c r="CK408" s="243"/>
      <c r="CL408" s="32" t="str">
        <f t="shared" si="600"/>
        <v/>
      </c>
      <c r="CM408" s="243" t="str">
        <f t="shared" si="601"/>
        <v/>
      </c>
      <c r="CN408" s="243" t="str">
        <f>IF($B408="","",IF(CI408="out",-(CM408*$I408*(2*ABS(CL408)/Air!$D$14)^0.5),(CM408*$I408*(2*ABS(CL408)/Air!$C$14)^0.5)))</f>
        <v/>
      </c>
      <c r="CO408" s="32" t="str">
        <f t="shared" si="602"/>
        <v/>
      </c>
      <c r="CP408" s="217" t="str">
        <f t="shared" si="568"/>
        <v/>
      </c>
      <c r="CQ408" s="31" t="str">
        <f t="shared" si="603"/>
        <v/>
      </c>
      <c r="CR408" s="251" t="str">
        <f>IF($B408="","",$AO408*ABS(CQ408)/Air!$M$8)</f>
        <v/>
      </c>
      <c r="CS408" s="31" t="str">
        <f t="shared" si="604"/>
        <v/>
      </c>
      <c r="CT408" s="251" t="str">
        <f>IF($B408="","",$AO408*ABS($AF408-CQ408)/Air!$M$8)</f>
        <v/>
      </c>
      <c r="CU408" s="31" t="str">
        <f t="shared" si="605"/>
        <v/>
      </c>
      <c r="CV408" s="31" t="str">
        <f t="shared" si="606"/>
        <v/>
      </c>
      <c r="CW408" s="32" t="str">
        <f>IF($B408="","",(($AF408-CQ408)/ABS($AF408-CQ408))*Air!$D$14*CV408/2*(($AF408-CQ408)^2)*$AI408*$C408)</f>
        <v/>
      </c>
      <c r="CX408" s="32" t="str">
        <f>IF($B408="","",(-CQ408/ABS(CQ408))*Air!$D$14*CS408/8*(CQ408^2)*$AM408*$C408)</f>
        <v/>
      </c>
      <c r="CY408" s="32" t="str">
        <f>IF($B408="","",$AK408*$C408*$E408*Air!$D$14*Air!$I$10)</f>
        <v/>
      </c>
      <c r="CZ408" s="32" t="str">
        <f t="shared" si="569"/>
        <v/>
      </c>
      <c r="DA408" s="32" t="str">
        <f t="shared" si="607"/>
        <v/>
      </c>
      <c r="DB408" s="32" t="str">
        <f t="shared" si="570"/>
        <v/>
      </c>
      <c r="DC408" s="254" t="str">
        <f t="shared" si="608"/>
        <v/>
      </c>
      <c r="DD408" s="243"/>
      <c r="DE408" s="243"/>
      <c r="DF408" s="32" t="str">
        <f t="shared" si="609"/>
        <v/>
      </c>
      <c r="DG408" s="243" t="str">
        <f t="shared" si="610"/>
        <v/>
      </c>
      <c r="DH408" s="243" t="str">
        <f>IF($B408="","",IF(DC408="out",-(DG408*$I408*(2*ABS(DF408)/Air!$D$14)^0.5),(DG408*$I408*(2*ABS(DF408)/Air!$C$14)^0.5)))</f>
        <v/>
      </c>
      <c r="DI408" s="32" t="str">
        <f t="shared" si="611"/>
        <v/>
      </c>
      <c r="DJ408" s="217" t="str">
        <f t="shared" si="571"/>
        <v/>
      </c>
      <c r="DK408" s="31" t="str">
        <f t="shared" si="612"/>
        <v/>
      </c>
      <c r="DL408" s="251" t="str">
        <f>IF($B408="","",$AO408*ABS(DK408)/Air!$M$8)</f>
        <v/>
      </c>
      <c r="DM408" s="31" t="str">
        <f t="shared" si="613"/>
        <v/>
      </c>
      <c r="DN408" s="251" t="str">
        <f>IF($B408="","",$AO408*ABS($AF408-DK408)/Air!$M$8)</f>
        <v/>
      </c>
      <c r="DO408" s="31" t="str">
        <f t="shared" si="614"/>
        <v/>
      </c>
      <c r="DP408" s="31" t="str">
        <f t="shared" si="615"/>
        <v/>
      </c>
      <c r="DQ408" s="32" t="str">
        <f>IF($B408="","",(($AF408-DK408)/ABS($AF408-DK408))*Air!$D$14*DP408/2*(($AF408-DK408)^2)*$AI408*$C408)</f>
        <v/>
      </c>
      <c r="DR408" s="32" t="str">
        <f>IF($B408="","",(-DK408/ABS(DK408))*Air!$D$14*DM408/8*(DK408^2)*$AM408*$C408)</f>
        <v/>
      </c>
      <c r="DS408" s="32" t="str">
        <f>IF($B408="","",$AK408*$C408*$E408*Air!$D$14*Air!$I$10)</f>
        <v/>
      </c>
      <c r="DT408" s="32" t="str">
        <f t="shared" si="572"/>
        <v/>
      </c>
      <c r="DU408" s="32" t="str">
        <f t="shared" si="616"/>
        <v/>
      </c>
      <c r="DV408" s="32" t="str">
        <f t="shared" si="573"/>
        <v/>
      </c>
      <c r="DW408" s="254" t="str">
        <f t="shared" si="617"/>
        <v/>
      </c>
      <c r="DX408" s="243"/>
      <c r="DY408" s="243"/>
      <c r="DZ408" s="32" t="str">
        <f t="shared" si="618"/>
        <v/>
      </c>
      <c r="EA408" s="243" t="str">
        <f t="shared" si="619"/>
        <v/>
      </c>
      <c r="EB408" s="243" t="str">
        <f>IF($B408="","",IF(DW408="out",-(EA408*$I408*(2*ABS(DZ408)/Air!$D$14)^0.5),(EA408*$I408*(2*ABS(DZ408)/Air!$C$14)^0.5)))</f>
        <v/>
      </c>
      <c r="EC408" s="32" t="str">
        <f t="shared" si="620"/>
        <v/>
      </c>
      <c r="ED408" s="217" t="str">
        <f t="shared" si="574"/>
        <v/>
      </c>
      <c r="EE408" s="31" t="str">
        <f t="shared" si="621"/>
        <v/>
      </c>
      <c r="EF408" s="251" t="str">
        <f>IF($B408="","",$AO408*ABS(EE408)/Air!$M$8)</f>
        <v/>
      </c>
      <c r="EG408" s="31" t="str">
        <f t="shared" si="622"/>
        <v/>
      </c>
      <c r="EH408" s="251" t="str">
        <f>IF($B408="","",$AO408*ABS($AF408-EE408)/Air!$M$8)</f>
        <v/>
      </c>
      <c r="EI408" s="31" t="str">
        <f t="shared" si="623"/>
        <v/>
      </c>
      <c r="EJ408" s="31" t="str">
        <f t="shared" si="624"/>
        <v/>
      </c>
      <c r="EK408" s="32" t="str">
        <f>IF($B408="","",(($AF408-EE408)/ABS($AF408-EE408))*Air!$D$14*EJ408/2*(($AF408-EE408)^2)*$AI408*$C408)</f>
        <v/>
      </c>
      <c r="EL408" s="32" t="str">
        <f>IF($B408="","",(-EE408/ABS(EE408))*Air!$D$14*EG408/8*(EE408^2)*$AM408*$C408)</f>
        <v/>
      </c>
      <c r="EM408" s="32" t="str">
        <f>IF($B408="","",$AK408*$C408*$E408*Air!$D$14*Air!$I$10)</f>
        <v/>
      </c>
      <c r="EN408" s="32" t="str">
        <f t="shared" si="575"/>
        <v/>
      </c>
      <c r="EO408" s="32" t="str">
        <f t="shared" si="625"/>
        <v/>
      </c>
      <c r="EP408" s="32" t="str">
        <f t="shared" si="576"/>
        <v/>
      </c>
      <c r="EQ408" s="254" t="str">
        <f t="shared" si="626"/>
        <v/>
      </c>
      <c r="ER408" s="243"/>
      <c r="ES408" s="243"/>
      <c r="ET408" s="32" t="str">
        <f t="shared" si="627"/>
        <v/>
      </c>
      <c r="EU408" s="243" t="str">
        <f t="shared" si="628"/>
        <v/>
      </c>
      <c r="EV408" s="243" t="str">
        <f>IF($B408="","",IF(EQ408="out",-(EU408*$I408*(2*ABS(ET408)/Air!$D$14)^0.5),(EU408*$I408*(2*ABS(ET408)/Air!$C$14)^0.5)))</f>
        <v/>
      </c>
      <c r="EW408" s="32" t="str">
        <f t="shared" si="629"/>
        <v/>
      </c>
      <c r="EX408" s="259" t="str">
        <f t="shared" si="577"/>
        <v/>
      </c>
    </row>
    <row r="409" spans="1:154" customFormat="1" x14ac:dyDescent="0.2">
      <c r="A409" s="61"/>
      <c r="B409" s="247"/>
      <c r="C409" s="247"/>
      <c r="D409" s="247"/>
      <c r="E409" s="247"/>
      <c r="F409" s="247"/>
      <c r="G409" s="239"/>
      <c r="H409" s="239"/>
      <c r="I409" s="239"/>
      <c r="J409" s="239"/>
      <c r="K409" s="239"/>
      <c r="L409" s="62"/>
      <c r="M409" s="247"/>
      <c r="N409" s="247"/>
      <c r="O409" s="63"/>
      <c r="P409" s="92" t="str">
        <f t="shared" si="541"/>
        <v/>
      </c>
      <c r="Q409" s="93" t="str">
        <f t="shared" si="583"/>
        <v/>
      </c>
      <c r="R409" s="99" t="str">
        <f t="shared" si="542"/>
        <v/>
      </c>
      <c r="S409" s="100" t="str">
        <f t="shared" si="543"/>
        <v/>
      </c>
      <c r="T409" s="95" t="str">
        <f t="shared" si="544"/>
        <v/>
      </c>
      <c r="U409" s="231"/>
      <c r="V409" s="124" t="str">
        <f t="shared" si="545"/>
        <v/>
      </c>
      <c r="W409" s="125" t="str">
        <f t="shared" si="578"/>
        <v/>
      </c>
      <c r="X409" s="126" t="str">
        <f t="shared" si="546"/>
        <v/>
      </c>
      <c r="Y409" s="126" t="str">
        <f>IF($B409="","",VLOOKUP(X409,Depth!$A$4:$B$1004,2,1))</f>
        <v/>
      </c>
      <c r="Z409" s="127" t="str">
        <f t="shared" si="579"/>
        <v/>
      </c>
      <c r="AA409" s="128" t="str">
        <f t="shared" si="580"/>
        <v/>
      </c>
      <c r="AB409" s="129" t="str">
        <f t="shared" si="547"/>
        <v/>
      </c>
      <c r="AC409" s="129" t="str">
        <f t="shared" si="581"/>
        <v/>
      </c>
      <c r="AD409" s="31" t="str">
        <f t="shared" si="548"/>
        <v/>
      </c>
      <c r="AE409" s="128" t="str">
        <f t="shared" si="549"/>
        <v/>
      </c>
      <c r="AF409" s="130" t="str">
        <f t="shared" si="550"/>
        <v/>
      </c>
      <c r="AG409" s="122" t="str">
        <f t="shared" si="551"/>
        <v/>
      </c>
      <c r="AH409" s="131" t="str">
        <f t="shared" si="582"/>
        <v/>
      </c>
      <c r="AI409" s="132" t="str">
        <f t="shared" si="552"/>
        <v/>
      </c>
      <c r="AJ409" s="128"/>
      <c r="AK409" s="159" t="str">
        <f t="shared" si="553"/>
        <v/>
      </c>
      <c r="AL409" s="128" t="str">
        <f t="shared" si="554"/>
        <v/>
      </c>
      <c r="AM409" s="128" t="str">
        <f t="shared" si="555"/>
        <v/>
      </c>
      <c r="AN409" s="128" t="str">
        <f t="shared" si="556"/>
        <v/>
      </c>
      <c r="AO409" s="128" t="str">
        <f t="shared" si="584"/>
        <v/>
      </c>
      <c r="AP409" s="160" t="str">
        <f t="shared" si="557"/>
        <v/>
      </c>
      <c r="AQ409" s="31"/>
      <c r="AR409" s="174" t="str">
        <f>IF($B409="","",Air!$C$17*((J409-K409)/10)^Air!$C$28)</f>
        <v/>
      </c>
      <c r="AS409" s="36" t="str">
        <f>IF($B409="","",IF(E$8=B409,E$7,Air!$C$14/2*AR409^2))</f>
        <v/>
      </c>
      <c r="AT409" s="32" t="str">
        <f t="shared" si="558"/>
        <v/>
      </c>
      <c r="AU409" s="32" t="str">
        <f t="shared" si="559"/>
        <v/>
      </c>
      <c r="AV409" s="32" t="str">
        <f>IF($B409="","",Air!$I$11-AU409*Air!$C$14*Air!$I$10-AS409)</f>
        <v/>
      </c>
      <c r="AW409" s="175" t="str">
        <f t="shared" si="560"/>
        <v/>
      </c>
      <c r="AX409" s="175" t="str">
        <f>IF($B409="","",AW409*Air!$C$14*Air!$I$10)</f>
        <v/>
      </c>
      <c r="AY409" s="176" t="str">
        <f>IF($B409="","",AW409*Air!$D$14*Air!$I$10)</f>
        <v/>
      </c>
      <c r="AZ409" s="62"/>
      <c r="BA409" s="250" t="str">
        <f t="shared" si="585"/>
        <v/>
      </c>
      <c r="BB409" s="128" t="str">
        <f t="shared" si="561"/>
        <v/>
      </c>
      <c r="BC409" s="31" t="str">
        <f t="shared" si="562"/>
        <v/>
      </c>
      <c r="BD409" s="251" t="str">
        <f>IF($B409="","",$AO409*ABS(BC409)/Air!$M$8)</f>
        <v/>
      </c>
      <c r="BE409" s="31" t="str">
        <f t="shared" si="586"/>
        <v/>
      </c>
      <c r="BF409" s="251" t="str">
        <f>IF($B409="","",$AO409*ABS($AF409-BC409)/Air!$M$8)</f>
        <v/>
      </c>
      <c r="BG409" s="31" t="str">
        <f t="shared" si="587"/>
        <v/>
      </c>
      <c r="BH409" s="252" t="str">
        <f t="shared" si="588"/>
        <v/>
      </c>
      <c r="BI409" s="32" t="str">
        <f>IF($B409="","",(($AF409-BC409)/ABS($AF409-BC409))*Air!$D$14*BH409/2*(($AF409-BC409)^2)*$AI409*$C409)</f>
        <v/>
      </c>
      <c r="BJ409" s="32" t="str">
        <f>IF($B409="","",(-BC409/ABS(BC409))*Air!$D$14*BE409/8*(BC409^2)*$AM409*$C409)</f>
        <v/>
      </c>
      <c r="BK409" s="32" t="str">
        <f>IF($B409="","",$AK409*$C409*$E409*Air!$D$14*Air!$I$10)</f>
        <v/>
      </c>
      <c r="BL409" s="32" t="str">
        <f t="shared" si="563"/>
        <v/>
      </c>
      <c r="BM409" s="32" t="str">
        <f t="shared" si="589"/>
        <v/>
      </c>
      <c r="BN409" s="32" t="str">
        <f t="shared" si="564"/>
        <v/>
      </c>
      <c r="BO409" s="254" t="str">
        <f t="shared" si="590"/>
        <v/>
      </c>
      <c r="BP409" s="243"/>
      <c r="BQ409" s="243"/>
      <c r="BR409" s="32" t="str">
        <f t="shared" si="591"/>
        <v/>
      </c>
      <c r="BS409" s="243" t="str">
        <f t="shared" si="592"/>
        <v/>
      </c>
      <c r="BT409" s="243" t="str">
        <f>IF($B409="","",IF(BO409="out",-(BS409*$I409*(2*ABS(BR409)/Air!$D$14)^0.5),(BS409*$I409*(2*ABS(BR409)/Air!$C$14)^0.5)))</f>
        <v/>
      </c>
      <c r="BU409" s="32" t="str">
        <f t="shared" si="593"/>
        <v/>
      </c>
      <c r="BV409" s="217" t="str">
        <f t="shared" si="565"/>
        <v/>
      </c>
      <c r="BW409" s="31" t="str">
        <f t="shared" si="594"/>
        <v/>
      </c>
      <c r="BX409" s="251" t="str">
        <f>IF($B409="","",$AO409*ABS(BW409)/Air!$M$8)</f>
        <v/>
      </c>
      <c r="BY409" s="31" t="str">
        <f t="shared" si="595"/>
        <v/>
      </c>
      <c r="BZ409" s="251" t="str">
        <f>IF($B409="","",$AO409*ABS($AF409-BW409)/Air!$M$8)</f>
        <v/>
      </c>
      <c r="CA409" s="31" t="str">
        <f t="shared" si="596"/>
        <v/>
      </c>
      <c r="CB409" s="31" t="str">
        <f t="shared" si="597"/>
        <v/>
      </c>
      <c r="CC409" s="32" t="str">
        <f>IF($B409="","",(($AF409-BW409)/ABS($AF409-BW409))*Air!$D$14*CB409/2*(($AF409-BW409)^2)*$AI409*$C409)</f>
        <v/>
      </c>
      <c r="CD409" s="32" t="str">
        <f>IF($B409="","",(-BW409/ABS(BW409))*Air!$D$14*BY409/8*(BW409^2)*$AM409*$C409)</f>
        <v/>
      </c>
      <c r="CE409" s="32" t="str">
        <f>IF($B409="","",$AK409*$C409*$E409*Air!$D$14*Air!$I$10)</f>
        <v/>
      </c>
      <c r="CF409" s="32" t="str">
        <f t="shared" si="566"/>
        <v/>
      </c>
      <c r="CG409" s="32" t="str">
        <f t="shared" si="598"/>
        <v/>
      </c>
      <c r="CH409" s="32" t="str">
        <f t="shared" si="567"/>
        <v/>
      </c>
      <c r="CI409" s="254" t="str">
        <f t="shared" si="599"/>
        <v/>
      </c>
      <c r="CJ409" s="243"/>
      <c r="CK409" s="243"/>
      <c r="CL409" s="32" t="str">
        <f t="shared" si="600"/>
        <v/>
      </c>
      <c r="CM409" s="243" t="str">
        <f t="shared" si="601"/>
        <v/>
      </c>
      <c r="CN409" s="243" t="str">
        <f>IF($B409="","",IF(CI409="out",-(CM409*$I409*(2*ABS(CL409)/Air!$D$14)^0.5),(CM409*$I409*(2*ABS(CL409)/Air!$C$14)^0.5)))</f>
        <v/>
      </c>
      <c r="CO409" s="32" t="str">
        <f t="shared" si="602"/>
        <v/>
      </c>
      <c r="CP409" s="217" t="str">
        <f t="shared" si="568"/>
        <v/>
      </c>
      <c r="CQ409" s="31" t="str">
        <f t="shared" si="603"/>
        <v/>
      </c>
      <c r="CR409" s="251" t="str">
        <f>IF($B409="","",$AO409*ABS(CQ409)/Air!$M$8)</f>
        <v/>
      </c>
      <c r="CS409" s="31" t="str">
        <f t="shared" si="604"/>
        <v/>
      </c>
      <c r="CT409" s="251" t="str">
        <f>IF($B409="","",$AO409*ABS($AF409-CQ409)/Air!$M$8)</f>
        <v/>
      </c>
      <c r="CU409" s="31" t="str">
        <f t="shared" si="605"/>
        <v/>
      </c>
      <c r="CV409" s="31" t="str">
        <f t="shared" si="606"/>
        <v/>
      </c>
      <c r="CW409" s="32" t="str">
        <f>IF($B409="","",(($AF409-CQ409)/ABS($AF409-CQ409))*Air!$D$14*CV409/2*(($AF409-CQ409)^2)*$AI409*$C409)</f>
        <v/>
      </c>
      <c r="CX409" s="32" t="str">
        <f>IF($B409="","",(-CQ409/ABS(CQ409))*Air!$D$14*CS409/8*(CQ409^2)*$AM409*$C409)</f>
        <v/>
      </c>
      <c r="CY409" s="32" t="str">
        <f>IF($B409="","",$AK409*$C409*$E409*Air!$D$14*Air!$I$10)</f>
        <v/>
      </c>
      <c r="CZ409" s="32" t="str">
        <f t="shared" si="569"/>
        <v/>
      </c>
      <c r="DA409" s="32" t="str">
        <f t="shared" si="607"/>
        <v/>
      </c>
      <c r="DB409" s="32" t="str">
        <f t="shared" si="570"/>
        <v/>
      </c>
      <c r="DC409" s="254" t="str">
        <f t="shared" si="608"/>
        <v/>
      </c>
      <c r="DD409" s="243"/>
      <c r="DE409" s="243"/>
      <c r="DF409" s="32" t="str">
        <f t="shared" si="609"/>
        <v/>
      </c>
      <c r="DG409" s="243" t="str">
        <f t="shared" si="610"/>
        <v/>
      </c>
      <c r="DH409" s="243" t="str">
        <f>IF($B409="","",IF(DC409="out",-(DG409*$I409*(2*ABS(DF409)/Air!$D$14)^0.5),(DG409*$I409*(2*ABS(DF409)/Air!$C$14)^0.5)))</f>
        <v/>
      </c>
      <c r="DI409" s="32" t="str">
        <f t="shared" si="611"/>
        <v/>
      </c>
      <c r="DJ409" s="217" t="str">
        <f t="shared" si="571"/>
        <v/>
      </c>
      <c r="DK409" s="31" t="str">
        <f t="shared" si="612"/>
        <v/>
      </c>
      <c r="DL409" s="251" t="str">
        <f>IF($B409="","",$AO409*ABS(DK409)/Air!$M$8)</f>
        <v/>
      </c>
      <c r="DM409" s="31" t="str">
        <f t="shared" si="613"/>
        <v/>
      </c>
      <c r="DN409" s="251" t="str">
        <f>IF($B409="","",$AO409*ABS($AF409-DK409)/Air!$M$8)</f>
        <v/>
      </c>
      <c r="DO409" s="31" t="str">
        <f t="shared" si="614"/>
        <v/>
      </c>
      <c r="DP409" s="31" t="str">
        <f t="shared" si="615"/>
        <v/>
      </c>
      <c r="DQ409" s="32" t="str">
        <f>IF($B409="","",(($AF409-DK409)/ABS($AF409-DK409))*Air!$D$14*DP409/2*(($AF409-DK409)^2)*$AI409*$C409)</f>
        <v/>
      </c>
      <c r="DR409" s="32" t="str">
        <f>IF($B409="","",(-DK409/ABS(DK409))*Air!$D$14*DM409/8*(DK409^2)*$AM409*$C409)</f>
        <v/>
      </c>
      <c r="DS409" s="32" t="str">
        <f>IF($B409="","",$AK409*$C409*$E409*Air!$D$14*Air!$I$10)</f>
        <v/>
      </c>
      <c r="DT409" s="32" t="str">
        <f t="shared" si="572"/>
        <v/>
      </c>
      <c r="DU409" s="32" t="str">
        <f t="shared" si="616"/>
        <v/>
      </c>
      <c r="DV409" s="32" t="str">
        <f t="shared" si="573"/>
        <v/>
      </c>
      <c r="DW409" s="254" t="str">
        <f t="shared" si="617"/>
        <v/>
      </c>
      <c r="DX409" s="243"/>
      <c r="DY409" s="243"/>
      <c r="DZ409" s="32" t="str">
        <f t="shared" si="618"/>
        <v/>
      </c>
      <c r="EA409" s="243" t="str">
        <f t="shared" si="619"/>
        <v/>
      </c>
      <c r="EB409" s="243" t="str">
        <f>IF($B409="","",IF(DW409="out",-(EA409*$I409*(2*ABS(DZ409)/Air!$D$14)^0.5),(EA409*$I409*(2*ABS(DZ409)/Air!$C$14)^0.5)))</f>
        <v/>
      </c>
      <c r="EC409" s="32" t="str">
        <f t="shared" si="620"/>
        <v/>
      </c>
      <c r="ED409" s="217" t="str">
        <f t="shared" si="574"/>
        <v/>
      </c>
      <c r="EE409" s="31" t="str">
        <f t="shared" si="621"/>
        <v/>
      </c>
      <c r="EF409" s="251" t="str">
        <f>IF($B409="","",$AO409*ABS(EE409)/Air!$M$8)</f>
        <v/>
      </c>
      <c r="EG409" s="31" t="str">
        <f t="shared" si="622"/>
        <v/>
      </c>
      <c r="EH409" s="251" t="str">
        <f>IF($B409="","",$AO409*ABS($AF409-EE409)/Air!$M$8)</f>
        <v/>
      </c>
      <c r="EI409" s="31" t="str">
        <f t="shared" si="623"/>
        <v/>
      </c>
      <c r="EJ409" s="31" t="str">
        <f t="shared" si="624"/>
        <v/>
      </c>
      <c r="EK409" s="32" t="str">
        <f>IF($B409="","",(($AF409-EE409)/ABS($AF409-EE409))*Air!$D$14*EJ409/2*(($AF409-EE409)^2)*$AI409*$C409)</f>
        <v/>
      </c>
      <c r="EL409" s="32" t="str">
        <f>IF($B409="","",(-EE409/ABS(EE409))*Air!$D$14*EG409/8*(EE409^2)*$AM409*$C409)</f>
        <v/>
      </c>
      <c r="EM409" s="32" t="str">
        <f>IF($B409="","",$AK409*$C409*$E409*Air!$D$14*Air!$I$10)</f>
        <v/>
      </c>
      <c r="EN409" s="32" t="str">
        <f t="shared" si="575"/>
        <v/>
      </c>
      <c r="EO409" s="32" t="str">
        <f t="shared" si="625"/>
        <v/>
      </c>
      <c r="EP409" s="32" t="str">
        <f t="shared" si="576"/>
        <v/>
      </c>
      <c r="EQ409" s="254" t="str">
        <f t="shared" si="626"/>
        <v/>
      </c>
      <c r="ER409" s="243"/>
      <c r="ES409" s="243"/>
      <c r="ET409" s="32" t="str">
        <f t="shared" si="627"/>
        <v/>
      </c>
      <c r="EU409" s="243" t="str">
        <f t="shared" si="628"/>
        <v/>
      </c>
      <c r="EV409" s="243" t="str">
        <f>IF($B409="","",IF(EQ409="out",-(EU409*$I409*(2*ABS(ET409)/Air!$D$14)^0.5),(EU409*$I409*(2*ABS(ET409)/Air!$C$14)^0.5)))</f>
        <v/>
      </c>
      <c r="EW409" s="32" t="str">
        <f t="shared" si="629"/>
        <v/>
      </c>
      <c r="EX409" s="259" t="str">
        <f t="shared" si="577"/>
        <v/>
      </c>
    </row>
    <row r="410" spans="1:154" customFormat="1" x14ac:dyDescent="0.2">
      <c r="A410" s="61"/>
      <c r="B410" s="247"/>
      <c r="C410" s="247"/>
      <c r="D410" s="247"/>
      <c r="E410" s="247"/>
      <c r="F410" s="247"/>
      <c r="G410" s="239"/>
      <c r="H410" s="239"/>
      <c r="I410" s="239"/>
      <c r="J410" s="239"/>
      <c r="K410" s="239"/>
      <c r="L410" s="62"/>
      <c r="M410" s="247"/>
      <c r="N410" s="247"/>
      <c r="O410" s="63"/>
      <c r="P410" s="92" t="str">
        <f t="shared" si="541"/>
        <v/>
      </c>
      <c r="Q410" s="93" t="str">
        <f t="shared" si="583"/>
        <v/>
      </c>
      <c r="R410" s="99" t="str">
        <f t="shared" si="542"/>
        <v/>
      </c>
      <c r="S410" s="100" t="str">
        <f t="shared" si="543"/>
        <v/>
      </c>
      <c r="T410" s="95" t="str">
        <f t="shared" si="544"/>
        <v/>
      </c>
      <c r="U410" s="231"/>
      <c r="V410" s="124" t="str">
        <f t="shared" si="545"/>
        <v/>
      </c>
      <c r="W410" s="125" t="str">
        <f t="shared" si="578"/>
        <v/>
      </c>
      <c r="X410" s="126" t="str">
        <f t="shared" si="546"/>
        <v/>
      </c>
      <c r="Y410" s="126" t="str">
        <f>IF($B410="","",VLOOKUP(X410,Depth!$A$4:$B$1004,2,1))</f>
        <v/>
      </c>
      <c r="Z410" s="127" t="str">
        <f t="shared" si="579"/>
        <v/>
      </c>
      <c r="AA410" s="128" t="str">
        <f t="shared" si="580"/>
        <v/>
      </c>
      <c r="AB410" s="129" t="str">
        <f t="shared" si="547"/>
        <v/>
      </c>
      <c r="AC410" s="129" t="str">
        <f t="shared" si="581"/>
        <v/>
      </c>
      <c r="AD410" s="31" t="str">
        <f t="shared" si="548"/>
        <v/>
      </c>
      <c r="AE410" s="128" t="str">
        <f t="shared" si="549"/>
        <v/>
      </c>
      <c r="AF410" s="130" t="str">
        <f t="shared" si="550"/>
        <v/>
      </c>
      <c r="AG410" s="122" t="str">
        <f t="shared" si="551"/>
        <v/>
      </c>
      <c r="AH410" s="131" t="str">
        <f t="shared" si="582"/>
        <v/>
      </c>
      <c r="AI410" s="132" t="str">
        <f t="shared" si="552"/>
        <v/>
      </c>
      <c r="AJ410" s="128"/>
      <c r="AK410" s="159" t="str">
        <f t="shared" si="553"/>
        <v/>
      </c>
      <c r="AL410" s="128" t="str">
        <f t="shared" si="554"/>
        <v/>
      </c>
      <c r="AM410" s="128" t="str">
        <f t="shared" si="555"/>
        <v/>
      </c>
      <c r="AN410" s="128" t="str">
        <f t="shared" si="556"/>
        <v/>
      </c>
      <c r="AO410" s="128" t="str">
        <f t="shared" si="584"/>
        <v/>
      </c>
      <c r="AP410" s="160" t="str">
        <f t="shared" si="557"/>
        <v/>
      </c>
      <c r="AQ410" s="31"/>
      <c r="AR410" s="174" t="str">
        <f>IF($B410="","",Air!$C$17*((J410-K410)/10)^Air!$C$28)</f>
        <v/>
      </c>
      <c r="AS410" s="36" t="str">
        <f>IF($B410="","",IF(E$8=B410,E$7,Air!$C$14/2*AR410^2))</f>
        <v/>
      </c>
      <c r="AT410" s="32" t="str">
        <f t="shared" si="558"/>
        <v/>
      </c>
      <c r="AU410" s="32" t="str">
        <f t="shared" si="559"/>
        <v/>
      </c>
      <c r="AV410" s="32" t="str">
        <f>IF($B410="","",Air!$I$11-AU410*Air!$C$14*Air!$I$10-AS410)</f>
        <v/>
      </c>
      <c r="AW410" s="175" t="str">
        <f t="shared" si="560"/>
        <v/>
      </c>
      <c r="AX410" s="175" t="str">
        <f>IF($B410="","",AW410*Air!$C$14*Air!$I$10)</f>
        <v/>
      </c>
      <c r="AY410" s="176" t="str">
        <f>IF($B410="","",AW410*Air!$D$14*Air!$I$10)</f>
        <v/>
      </c>
      <c r="AZ410" s="62"/>
      <c r="BA410" s="250" t="str">
        <f t="shared" si="585"/>
        <v/>
      </c>
      <c r="BB410" s="128" t="str">
        <f t="shared" si="561"/>
        <v/>
      </c>
      <c r="BC410" s="31" t="str">
        <f t="shared" si="562"/>
        <v/>
      </c>
      <c r="BD410" s="251" t="str">
        <f>IF($B410="","",$AO410*ABS(BC410)/Air!$M$8)</f>
        <v/>
      </c>
      <c r="BE410" s="31" t="str">
        <f t="shared" si="586"/>
        <v/>
      </c>
      <c r="BF410" s="251" t="str">
        <f>IF($B410="","",$AO410*ABS($AF410-BC410)/Air!$M$8)</f>
        <v/>
      </c>
      <c r="BG410" s="31" t="str">
        <f t="shared" si="587"/>
        <v/>
      </c>
      <c r="BH410" s="252" t="str">
        <f t="shared" si="588"/>
        <v/>
      </c>
      <c r="BI410" s="32" t="str">
        <f>IF($B410="","",(($AF410-BC410)/ABS($AF410-BC410))*Air!$D$14*BH410/2*(($AF410-BC410)^2)*$AI410*$C410)</f>
        <v/>
      </c>
      <c r="BJ410" s="32" t="str">
        <f>IF($B410="","",(-BC410/ABS(BC410))*Air!$D$14*BE410/8*(BC410^2)*$AM410*$C410)</f>
        <v/>
      </c>
      <c r="BK410" s="32" t="str">
        <f>IF($B410="","",$AK410*$C410*$E410*Air!$D$14*Air!$I$10)</f>
        <v/>
      </c>
      <c r="BL410" s="32" t="str">
        <f t="shared" si="563"/>
        <v/>
      </c>
      <c r="BM410" s="32" t="str">
        <f t="shared" si="589"/>
        <v/>
      </c>
      <c r="BN410" s="32" t="str">
        <f t="shared" si="564"/>
        <v/>
      </c>
      <c r="BO410" s="254" t="str">
        <f t="shared" si="590"/>
        <v/>
      </c>
      <c r="BP410" s="243"/>
      <c r="BQ410" s="243"/>
      <c r="BR410" s="32" t="str">
        <f t="shared" si="591"/>
        <v/>
      </c>
      <c r="BS410" s="243" t="str">
        <f t="shared" si="592"/>
        <v/>
      </c>
      <c r="BT410" s="243" t="str">
        <f>IF($B410="","",IF(BO410="out",-(BS410*$I410*(2*ABS(BR410)/Air!$D$14)^0.5),(BS410*$I410*(2*ABS(BR410)/Air!$C$14)^0.5)))</f>
        <v/>
      </c>
      <c r="BU410" s="32" t="str">
        <f t="shared" si="593"/>
        <v/>
      </c>
      <c r="BV410" s="217" t="str">
        <f t="shared" si="565"/>
        <v/>
      </c>
      <c r="BW410" s="31" t="str">
        <f t="shared" si="594"/>
        <v/>
      </c>
      <c r="BX410" s="251" t="str">
        <f>IF($B410="","",$AO410*ABS(BW410)/Air!$M$8)</f>
        <v/>
      </c>
      <c r="BY410" s="31" t="str">
        <f t="shared" si="595"/>
        <v/>
      </c>
      <c r="BZ410" s="251" t="str">
        <f>IF($B410="","",$AO410*ABS($AF410-BW410)/Air!$M$8)</f>
        <v/>
      </c>
      <c r="CA410" s="31" t="str">
        <f t="shared" si="596"/>
        <v/>
      </c>
      <c r="CB410" s="31" t="str">
        <f t="shared" si="597"/>
        <v/>
      </c>
      <c r="CC410" s="32" t="str">
        <f>IF($B410="","",(($AF410-BW410)/ABS($AF410-BW410))*Air!$D$14*CB410/2*(($AF410-BW410)^2)*$AI410*$C410)</f>
        <v/>
      </c>
      <c r="CD410" s="32" t="str">
        <f>IF($B410="","",(-BW410/ABS(BW410))*Air!$D$14*BY410/8*(BW410^2)*$AM410*$C410)</f>
        <v/>
      </c>
      <c r="CE410" s="32" t="str">
        <f>IF($B410="","",$AK410*$C410*$E410*Air!$D$14*Air!$I$10)</f>
        <v/>
      </c>
      <c r="CF410" s="32" t="str">
        <f t="shared" si="566"/>
        <v/>
      </c>
      <c r="CG410" s="32" t="str">
        <f t="shared" si="598"/>
        <v/>
      </c>
      <c r="CH410" s="32" t="str">
        <f t="shared" si="567"/>
        <v/>
      </c>
      <c r="CI410" s="254" t="str">
        <f t="shared" si="599"/>
        <v/>
      </c>
      <c r="CJ410" s="243"/>
      <c r="CK410" s="243"/>
      <c r="CL410" s="32" t="str">
        <f t="shared" si="600"/>
        <v/>
      </c>
      <c r="CM410" s="243" t="str">
        <f t="shared" si="601"/>
        <v/>
      </c>
      <c r="CN410" s="243" t="str">
        <f>IF($B410="","",IF(CI410="out",-(CM410*$I410*(2*ABS(CL410)/Air!$D$14)^0.5),(CM410*$I410*(2*ABS(CL410)/Air!$C$14)^0.5)))</f>
        <v/>
      </c>
      <c r="CO410" s="32" t="str">
        <f t="shared" si="602"/>
        <v/>
      </c>
      <c r="CP410" s="217" t="str">
        <f t="shared" si="568"/>
        <v/>
      </c>
      <c r="CQ410" s="31" t="str">
        <f t="shared" si="603"/>
        <v/>
      </c>
      <c r="CR410" s="251" t="str">
        <f>IF($B410="","",$AO410*ABS(CQ410)/Air!$M$8)</f>
        <v/>
      </c>
      <c r="CS410" s="31" t="str">
        <f t="shared" si="604"/>
        <v/>
      </c>
      <c r="CT410" s="251" t="str">
        <f>IF($B410="","",$AO410*ABS($AF410-CQ410)/Air!$M$8)</f>
        <v/>
      </c>
      <c r="CU410" s="31" t="str">
        <f t="shared" si="605"/>
        <v/>
      </c>
      <c r="CV410" s="31" t="str">
        <f t="shared" si="606"/>
        <v/>
      </c>
      <c r="CW410" s="32" t="str">
        <f>IF($B410="","",(($AF410-CQ410)/ABS($AF410-CQ410))*Air!$D$14*CV410/2*(($AF410-CQ410)^2)*$AI410*$C410)</f>
        <v/>
      </c>
      <c r="CX410" s="32" t="str">
        <f>IF($B410="","",(-CQ410/ABS(CQ410))*Air!$D$14*CS410/8*(CQ410^2)*$AM410*$C410)</f>
        <v/>
      </c>
      <c r="CY410" s="32" t="str">
        <f>IF($B410="","",$AK410*$C410*$E410*Air!$D$14*Air!$I$10)</f>
        <v/>
      </c>
      <c r="CZ410" s="32" t="str">
        <f t="shared" si="569"/>
        <v/>
      </c>
      <c r="DA410" s="32" t="str">
        <f t="shared" si="607"/>
        <v/>
      </c>
      <c r="DB410" s="32" t="str">
        <f t="shared" si="570"/>
        <v/>
      </c>
      <c r="DC410" s="254" t="str">
        <f t="shared" si="608"/>
        <v/>
      </c>
      <c r="DD410" s="243"/>
      <c r="DE410" s="243"/>
      <c r="DF410" s="32" t="str">
        <f t="shared" si="609"/>
        <v/>
      </c>
      <c r="DG410" s="243" t="str">
        <f t="shared" si="610"/>
        <v/>
      </c>
      <c r="DH410" s="243" t="str">
        <f>IF($B410="","",IF(DC410="out",-(DG410*$I410*(2*ABS(DF410)/Air!$D$14)^0.5),(DG410*$I410*(2*ABS(DF410)/Air!$C$14)^0.5)))</f>
        <v/>
      </c>
      <c r="DI410" s="32" t="str">
        <f t="shared" si="611"/>
        <v/>
      </c>
      <c r="DJ410" s="217" t="str">
        <f t="shared" si="571"/>
        <v/>
      </c>
      <c r="DK410" s="31" t="str">
        <f t="shared" si="612"/>
        <v/>
      </c>
      <c r="DL410" s="251" t="str">
        <f>IF($B410="","",$AO410*ABS(DK410)/Air!$M$8)</f>
        <v/>
      </c>
      <c r="DM410" s="31" t="str">
        <f t="shared" si="613"/>
        <v/>
      </c>
      <c r="DN410" s="251" t="str">
        <f>IF($B410="","",$AO410*ABS($AF410-DK410)/Air!$M$8)</f>
        <v/>
      </c>
      <c r="DO410" s="31" t="str">
        <f t="shared" si="614"/>
        <v/>
      </c>
      <c r="DP410" s="31" t="str">
        <f t="shared" si="615"/>
        <v/>
      </c>
      <c r="DQ410" s="32" t="str">
        <f>IF($B410="","",(($AF410-DK410)/ABS($AF410-DK410))*Air!$D$14*DP410/2*(($AF410-DK410)^2)*$AI410*$C410)</f>
        <v/>
      </c>
      <c r="DR410" s="32" t="str">
        <f>IF($B410="","",(-DK410/ABS(DK410))*Air!$D$14*DM410/8*(DK410^2)*$AM410*$C410)</f>
        <v/>
      </c>
      <c r="DS410" s="32" t="str">
        <f>IF($B410="","",$AK410*$C410*$E410*Air!$D$14*Air!$I$10)</f>
        <v/>
      </c>
      <c r="DT410" s="32" t="str">
        <f t="shared" si="572"/>
        <v/>
      </c>
      <c r="DU410" s="32" t="str">
        <f t="shared" si="616"/>
        <v/>
      </c>
      <c r="DV410" s="32" t="str">
        <f t="shared" si="573"/>
        <v/>
      </c>
      <c r="DW410" s="254" t="str">
        <f t="shared" si="617"/>
        <v/>
      </c>
      <c r="DX410" s="243"/>
      <c r="DY410" s="243"/>
      <c r="DZ410" s="32" t="str">
        <f t="shared" si="618"/>
        <v/>
      </c>
      <c r="EA410" s="243" t="str">
        <f t="shared" si="619"/>
        <v/>
      </c>
      <c r="EB410" s="243" t="str">
        <f>IF($B410="","",IF(DW410="out",-(EA410*$I410*(2*ABS(DZ410)/Air!$D$14)^0.5),(EA410*$I410*(2*ABS(DZ410)/Air!$C$14)^0.5)))</f>
        <v/>
      </c>
      <c r="EC410" s="32" t="str">
        <f t="shared" si="620"/>
        <v/>
      </c>
      <c r="ED410" s="217" t="str">
        <f t="shared" si="574"/>
        <v/>
      </c>
      <c r="EE410" s="31" t="str">
        <f t="shared" si="621"/>
        <v/>
      </c>
      <c r="EF410" s="251" t="str">
        <f>IF($B410="","",$AO410*ABS(EE410)/Air!$M$8)</f>
        <v/>
      </c>
      <c r="EG410" s="31" t="str">
        <f t="shared" si="622"/>
        <v/>
      </c>
      <c r="EH410" s="251" t="str">
        <f>IF($B410="","",$AO410*ABS($AF410-EE410)/Air!$M$8)</f>
        <v/>
      </c>
      <c r="EI410" s="31" t="str">
        <f t="shared" si="623"/>
        <v/>
      </c>
      <c r="EJ410" s="31" t="str">
        <f t="shared" si="624"/>
        <v/>
      </c>
      <c r="EK410" s="32" t="str">
        <f>IF($B410="","",(($AF410-EE410)/ABS($AF410-EE410))*Air!$D$14*EJ410/2*(($AF410-EE410)^2)*$AI410*$C410)</f>
        <v/>
      </c>
      <c r="EL410" s="32" t="str">
        <f>IF($B410="","",(-EE410/ABS(EE410))*Air!$D$14*EG410/8*(EE410^2)*$AM410*$C410)</f>
        <v/>
      </c>
      <c r="EM410" s="32" t="str">
        <f>IF($B410="","",$AK410*$C410*$E410*Air!$D$14*Air!$I$10)</f>
        <v/>
      </c>
      <c r="EN410" s="32" t="str">
        <f t="shared" si="575"/>
        <v/>
      </c>
      <c r="EO410" s="32" t="str">
        <f t="shared" si="625"/>
        <v/>
      </c>
      <c r="EP410" s="32" t="str">
        <f t="shared" si="576"/>
        <v/>
      </c>
      <c r="EQ410" s="254" t="str">
        <f t="shared" si="626"/>
        <v/>
      </c>
      <c r="ER410" s="243"/>
      <c r="ES410" s="243"/>
      <c r="ET410" s="32" t="str">
        <f t="shared" si="627"/>
        <v/>
      </c>
      <c r="EU410" s="243" t="str">
        <f t="shared" si="628"/>
        <v/>
      </c>
      <c r="EV410" s="243" t="str">
        <f>IF($B410="","",IF(EQ410="out",-(EU410*$I410*(2*ABS(ET410)/Air!$D$14)^0.5),(EU410*$I410*(2*ABS(ET410)/Air!$C$14)^0.5)))</f>
        <v/>
      </c>
      <c r="EW410" s="32" t="str">
        <f t="shared" si="629"/>
        <v/>
      </c>
      <c r="EX410" s="259" t="str">
        <f t="shared" si="577"/>
        <v/>
      </c>
    </row>
    <row r="411" spans="1:154" customFormat="1" x14ac:dyDescent="0.2">
      <c r="A411" s="61"/>
      <c r="B411" s="247"/>
      <c r="C411" s="247"/>
      <c r="D411" s="247"/>
      <c r="E411" s="247"/>
      <c r="F411" s="247"/>
      <c r="G411" s="239"/>
      <c r="H411" s="239"/>
      <c r="I411" s="239"/>
      <c r="J411" s="239"/>
      <c r="K411" s="239"/>
      <c r="L411" s="62"/>
      <c r="M411" s="247"/>
      <c r="N411" s="247"/>
      <c r="O411" s="63"/>
      <c r="P411" s="92" t="str">
        <f t="shared" ref="P411:P474" si="630">IF($B411="","",EP411)</f>
        <v/>
      </c>
      <c r="Q411" s="93" t="str">
        <f t="shared" si="583"/>
        <v/>
      </c>
      <c r="R411" s="99" t="str">
        <f t="shared" ref="R411:R474" si="631">IF($B411="","",EX411*1000)</f>
        <v/>
      </c>
      <c r="S411" s="100" t="str">
        <f t="shared" ref="S411:S474" si="632">IF($B411="","",EE411)</f>
        <v/>
      </c>
      <c r="T411" s="95" t="str">
        <f t="shared" ref="T411:T474" si="633">IF($B411="","",EW411)</f>
        <v/>
      </c>
      <c r="U411" s="231"/>
      <c r="V411" s="124" t="str">
        <f t="shared" ref="V411:V474" si="634">IF($B411="","",V410+N411)</f>
        <v/>
      </c>
      <c r="W411" s="125" t="str">
        <f t="shared" si="578"/>
        <v/>
      </c>
      <c r="X411" s="126" t="str">
        <f t="shared" ref="X411:X474" si="635">IF($B411="","",V411/W411)</f>
        <v/>
      </c>
      <c r="Y411" s="126" t="str">
        <f>IF($B411="","",VLOOKUP(X411,Depth!$A$4:$B$1004,2,1))</f>
        <v/>
      </c>
      <c r="Z411" s="127" t="str">
        <f t="shared" si="579"/>
        <v/>
      </c>
      <c r="AA411" s="128" t="str">
        <f t="shared" si="580"/>
        <v/>
      </c>
      <c r="AB411" s="129" t="str">
        <f t="shared" ref="AB411:AB474" si="636">IF($B411="","",ACOS((($D411/2)-Z411)/($D411/2)))</f>
        <v/>
      </c>
      <c r="AC411" s="129" t="str">
        <f t="shared" si="581"/>
        <v/>
      </c>
      <c r="AD411" s="31" t="str">
        <f t="shared" ref="AD411:AD474" si="637">IF($B411="","",AC411-($D411/2)*SIN(AB411)*(($D411/2)-Z411))</f>
        <v/>
      </c>
      <c r="AE411" s="128" t="str">
        <f t="shared" ref="AE411:AE474" si="638">IF($B411="","",AB411/PI()*PI()*$D411)</f>
        <v/>
      </c>
      <c r="AF411" s="130" t="str">
        <f t="shared" ref="AF411:AF474" si="639">IF($B411="","",(AD411/AE411)^(2/3)/$F411*($E411^0.5))</f>
        <v/>
      </c>
      <c r="AG411" s="122" t="str">
        <f t="shared" ref="AG411:AG474" si="640">IF($B411="","",AD411*AF411)</f>
        <v/>
      </c>
      <c r="AH411" s="131" t="str">
        <f t="shared" si="582"/>
        <v/>
      </c>
      <c r="AI411" s="132" t="str">
        <f t="shared" ref="AI411:AI474" si="641">IF($B411="","",2*(D411/2)*SIN(AB411))</f>
        <v/>
      </c>
      <c r="AJ411" s="128"/>
      <c r="AK411" s="159" t="str">
        <f t="shared" ref="AK411:AK474" si="642">IF($B411="","",PI()*(D411^2)/4-AD411)</f>
        <v/>
      </c>
      <c r="AL411" s="128" t="str">
        <f t="shared" ref="AL411:AL474" si="643">IF(AND(NOT(AK411=""),AK412=""),AK411,"")</f>
        <v/>
      </c>
      <c r="AM411" s="128" t="str">
        <f t="shared" ref="AM411:AM474" si="644">IF($B411="","",PI()*D411-AE411)</f>
        <v/>
      </c>
      <c r="AN411" s="128" t="str">
        <f t="shared" ref="AN411:AN474" si="645">IF($B411="","",AK411/(AM411+AI411))</f>
        <v/>
      </c>
      <c r="AO411" s="128" t="str">
        <f t="shared" si="584"/>
        <v/>
      </c>
      <c r="AP411" s="160" t="str">
        <f t="shared" ref="AP411:AP474" si="646">IF($B411="","",G411/AO411)</f>
        <v/>
      </c>
      <c r="AQ411" s="31"/>
      <c r="AR411" s="174" t="str">
        <f>IF($B411="","",Air!$C$17*((J411-K411)/10)^Air!$C$28)</f>
        <v/>
      </c>
      <c r="AS411" s="36" t="str">
        <f>IF($B411="","",IF(E$8=B411,E$7,Air!$C$14/2*AR411^2))</f>
        <v/>
      </c>
      <c r="AT411" s="32" t="str">
        <f t="shared" ref="AT411:AT474" si="647">IF($B411="","",M411+Z411)</f>
        <v/>
      </c>
      <c r="AU411" s="32" t="str">
        <f t="shared" ref="AU411:AU474" si="648">IF($B411="","",J411)</f>
        <v/>
      </c>
      <c r="AV411" s="32" t="str">
        <f>IF($B411="","",Air!$I$11-AU411*Air!$C$14*Air!$I$10-AS411)</f>
        <v/>
      </c>
      <c r="AW411" s="175" t="str">
        <f t="shared" ref="AW411:AW474" si="649">IF($B411="","",AU411-AT411)</f>
        <v/>
      </c>
      <c r="AX411" s="175" t="str">
        <f>IF($B411="","",AW411*Air!$C$14*Air!$I$10)</f>
        <v/>
      </c>
      <c r="AY411" s="176" t="str">
        <f>IF($B411="","",AW411*Air!$D$14*Air!$I$10)</f>
        <v/>
      </c>
      <c r="AZ411" s="62"/>
      <c r="BA411" s="250" t="str">
        <f t="shared" si="585"/>
        <v/>
      </c>
      <c r="BB411" s="128" t="str">
        <f t="shared" ref="BB411:BB474" si="650">IF(AND(NOT(B411=""),B412=""),-$BT$14,"")</f>
        <v/>
      </c>
      <c r="BC411" s="31" t="str">
        <f t="shared" ref="BC411:BC474" si="651">IF($B411="","",BA411/$AK411)</f>
        <v/>
      </c>
      <c r="BD411" s="251" t="str">
        <f>IF($B411="","",$AO411*ABS(BC411)/Air!$M$8)</f>
        <v/>
      </c>
      <c r="BE411" s="31" t="str">
        <f t="shared" si="586"/>
        <v/>
      </c>
      <c r="BF411" s="251" t="str">
        <f>IF($B411="","",$AO411*ABS($AF411-BC411)/Air!$M$8)</f>
        <v/>
      </c>
      <c r="BG411" s="31" t="str">
        <f t="shared" si="587"/>
        <v/>
      </c>
      <c r="BH411" s="252" t="str">
        <f t="shared" si="588"/>
        <v/>
      </c>
      <c r="BI411" s="32" t="str">
        <f>IF($B411="","",(($AF411-BC411)/ABS($AF411-BC411))*Air!$D$14*BH411/2*(($AF411-BC411)^2)*$AI411*$C411)</f>
        <v/>
      </c>
      <c r="BJ411" s="32" t="str">
        <f>IF($B411="","",(-BC411/ABS(BC411))*Air!$D$14*BE411/8*(BC411^2)*$AM411*$C411)</f>
        <v/>
      </c>
      <c r="BK411" s="32" t="str">
        <f>IF($B411="","",$AK411*$C411*$E411*Air!$D$14*Air!$I$10)</f>
        <v/>
      </c>
      <c r="BL411" s="32" t="str">
        <f t="shared" ref="BL411:BL474" si="652">IF($B411="","",BI411+BJ411+BK411)</f>
        <v/>
      </c>
      <c r="BM411" s="32" t="str">
        <f t="shared" si="589"/>
        <v/>
      </c>
      <c r="BN411" s="32" t="str">
        <f t="shared" ref="BN411:BN474" si="653">IF($B411="","",BN410+BM410)</f>
        <v/>
      </c>
      <c r="BO411" s="254" t="str">
        <f t="shared" si="590"/>
        <v/>
      </c>
      <c r="BP411" s="243"/>
      <c r="BQ411" s="243"/>
      <c r="BR411" s="32" t="str">
        <f t="shared" si="591"/>
        <v/>
      </c>
      <c r="BS411" s="243" t="str">
        <f t="shared" si="592"/>
        <v/>
      </c>
      <c r="BT411" s="243" t="str">
        <f>IF($B411="","",IF(BO411="out",-(BS411*$I411*(2*ABS(BR411)/Air!$D$14)^0.5),(BS411*$I411*(2*ABS(BR411)/Air!$C$14)^0.5)))</f>
        <v/>
      </c>
      <c r="BU411" s="32" t="str">
        <f t="shared" si="593"/>
        <v/>
      </c>
      <c r="BV411" s="217" t="str">
        <f t="shared" ref="BV411:BV474" si="654">IF($B411="","",BV410+BT411)</f>
        <v/>
      </c>
      <c r="BW411" s="31" t="str">
        <f t="shared" si="594"/>
        <v/>
      </c>
      <c r="BX411" s="251" t="str">
        <f>IF($B411="","",$AO411*ABS(BW411)/Air!$M$8)</f>
        <v/>
      </c>
      <c r="BY411" s="31" t="str">
        <f t="shared" si="595"/>
        <v/>
      </c>
      <c r="BZ411" s="251" t="str">
        <f>IF($B411="","",$AO411*ABS($AF411-BW411)/Air!$M$8)</f>
        <v/>
      </c>
      <c r="CA411" s="31" t="str">
        <f t="shared" si="596"/>
        <v/>
      </c>
      <c r="CB411" s="31" t="str">
        <f t="shared" si="597"/>
        <v/>
      </c>
      <c r="CC411" s="32" t="str">
        <f>IF($B411="","",(($AF411-BW411)/ABS($AF411-BW411))*Air!$D$14*CB411/2*(($AF411-BW411)^2)*$AI411*$C411)</f>
        <v/>
      </c>
      <c r="CD411" s="32" t="str">
        <f>IF($B411="","",(-BW411/ABS(BW411))*Air!$D$14*BY411/8*(BW411^2)*$AM411*$C411)</f>
        <v/>
      </c>
      <c r="CE411" s="32" t="str">
        <f>IF($B411="","",$AK411*$C411*$E411*Air!$D$14*Air!$I$10)</f>
        <v/>
      </c>
      <c r="CF411" s="32" t="str">
        <f t="shared" ref="CF411:CF474" si="655">IF($B411="","",CC411+CD411+CE411)</f>
        <v/>
      </c>
      <c r="CG411" s="32" t="str">
        <f t="shared" si="598"/>
        <v/>
      </c>
      <c r="CH411" s="32" t="str">
        <f t="shared" ref="CH411:CH474" si="656">IF($B411="","",CH410+CG410)</f>
        <v/>
      </c>
      <c r="CI411" s="254" t="str">
        <f t="shared" si="599"/>
        <v/>
      </c>
      <c r="CJ411" s="243"/>
      <c r="CK411" s="243"/>
      <c r="CL411" s="32" t="str">
        <f t="shared" si="600"/>
        <v/>
      </c>
      <c r="CM411" s="243" t="str">
        <f t="shared" si="601"/>
        <v/>
      </c>
      <c r="CN411" s="243" t="str">
        <f>IF($B411="","",IF(CI411="out",-(CM411*$I411*(2*ABS(CL411)/Air!$D$14)^0.5),(CM411*$I411*(2*ABS(CL411)/Air!$C$14)^0.5)))</f>
        <v/>
      </c>
      <c r="CO411" s="32" t="str">
        <f t="shared" si="602"/>
        <v/>
      </c>
      <c r="CP411" s="217" t="str">
        <f t="shared" ref="CP411:CP474" si="657">IF($B411="","",CP410+CN411)</f>
        <v/>
      </c>
      <c r="CQ411" s="31" t="str">
        <f t="shared" si="603"/>
        <v/>
      </c>
      <c r="CR411" s="251" t="str">
        <f>IF($B411="","",$AO411*ABS(CQ411)/Air!$M$8)</f>
        <v/>
      </c>
      <c r="CS411" s="31" t="str">
        <f t="shared" si="604"/>
        <v/>
      </c>
      <c r="CT411" s="251" t="str">
        <f>IF($B411="","",$AO411*ABS($AF411-CQ411)/Air!$M$8)</f>
        <v/>
      </c>
      <c r="CU411" s="31" t="str">
        <f t="shared" si="605"/>
        <v/>
      </c>
      <c r="CV411" s="31" t="str">
        <f t="shared" si="606"/>
        <v/>
      </c>
      <c r="CW411" s="32" t="str">
        <f>IF($B411="","",(($AF411-CQ411)/ABS($AF411-CQ411))*Air!$D$14*CV411/2*(($AF411-CQ411)^2)*$AI411*$C411)</f>
        <v/>
      </c>
      <c r="CX411" s="32" t="str">
        <f>IF($B411="","",(-CQ411/ABS(CQ411))*Air!$D$14*CS411/8*(CQ411^2)*$AM411*$C411)</f>
        <v/>
      </c>
      <c r="CY411" s="32" t="str">
        <f>IF($B411="","",$AK411*$C411*$E411*Air!$D$14*Air!$I$10)</f>
        <v/>
      </c>
      <c r="CZ411" s="32" t="str">
        <f t="shared" ref="CZ411:CZ474" si="658">IF($B411="","",CW411+CX411+CY411)</f>
        <v/>
      </c>
      <c r="DA411" s="32" t="str">
        <f t="shared" si="607"/>
        <v/>
      </c>
      <c r="DB411" s="32" t="str">
        <f t="shared" ref="DB411:DB474" si="659">IF($B411="","",DB410+DA410)</f>
        <v/>
      </c>
      <c r="DC411" s="254" t="str">
        <f t="shared" si="608"/>
        <v/>
      </c>
      <c r="DD411" s="243"/>
      <c r="DE411" s="243"/>
      <c r="DF411" s="32" t="str">
        <f t="shared" si="609"/>
        <v/>
      </c>
      <c r="DG411" s="243" t="str">
        <f t="shared" si="610"/>
        <v/>
      </c>
      <c r="DH411" s="243" t="str">
        <f>IF($B411="","",IF(DC411="out",-(DG411*$I411*(2*ABS(DF411)/Air!$D$14)^0.5),(DG411*$I411*(2*ABS(DF411)/Air!$C$14)^0.5)))</f>
        <v/>
      </c>
      <c r="DI411" s="32" t="str">
        <f t="shared" si="611"/>
        <v/>
      </c>
      <c r="DJ411" s="217" t="str">
        <f t="shared" ref="DJ411:DJ474" si="660">IF($B411="","",DJ410+DH411)</f>
        <v/>
      </c>
      <c r="DK411" s="31" t="str">
        <f t="shared" si="612"/>
        <v/>
      </c>
      <c r="DL411" s="251" t="str">
        <f>IF($B411="","",$AO411*ABS(DK411)/Air!$M$8)</f>
        <v/>
      </c>
      <c r="DM411" s="31" t="str">
        <f t="shared" si="613"/>
        <v/>
      </c>
      <c r="DN411" s="251" t="str">
        <f>IF($B411="","",$AO411*ABS($AF411-DK411)/Air!$M$8)</f>
        <v/>
      </c>
      <c r="DO411" s="31" t="str">
        <f t="shared" si="614"/>
        <v/>
      </c>
      <c r="DP411" s="31" t="str">
        <f t="shared" si="615"/>
        <v/>
      </c>
      <c r="DQ411" s="32" t="str">
        <f>IF($B411="","",(($AF411-DK411)/ABS($AF411-DK411))*Air!$D$14*DP411/2*(($AF411-DK411)^2)*$AI411*$C411)</f>
        <v/>
      </c>
      <c r="DR411" s="32" t="str">
        <f>IF($B411="","",(-DK411/ABS(DK411))*Air!$D$14*DM411/8*(DK411^2)*$AM411*$C411)</f>
        <v/>
      </c>
      <c r="DS411" s="32" t="str">
        <f>IF($B411="","",$AK411*$C411*$E411*Air!$D$14*Air!$I$10)</f>
        <v/>
      </c>
      <c r="DT411" s="32" t="str">
        <f t="shared" ref="DT411:DT474" si="661">IF($B411="","",DQ411+DR411+DS411)</f>
        <v/>
      </c>
      <c r="DU411" s="32" t="str">
        <f t="shared" si="616"/>
        <v/>
      </c>
      <c r="DV411" s="32" t="str">
        <f t="shared" ref="DV411:DV474" si="662">IF($B411="","",DV410+DU410)</f>
        <v/>
      </c>
      <c r="DW411" s="254" t="str">
        <f t="shared" si="617"/>
        <v/>
      </c>
      <c r="DX411" s="243"/>
      <c r="DY411" s="243"/>
      <c r="DZ411" s="32" t="str">
        <f t="shared" si="618"/>
        <v/>
      </c>
      <c r="EA411" s="243" t="str">
        <f t="shared" si="619"/>
        <v/>
      </c>
      <c r="EB411" s="243" t="str">
        <f>IF($B411="","",IF(DW411="out",-(EA411*$I411*(2*ABS(DZ411)/Air!$D$14)^0.5),(EA411*$I411*(2*ABS(DZ411)/Air!$C$14)^0.5)))</f>
        <v/>
      </c>
      <c r="EC411" s="32" t="str">
        <f t="shared" si="620"/>
        <v/>
      </c>
      <c r="ED411" s="217" t="str">
        <f t="shared" ref="ED411:ED474" si="663">IF($B411="","",ED410+EB411)</f>
        <v/>
      </c>
      <c r="EE411" s="31" t="str">
        <f t="shared" si="621"/>
        <v/>
      </c>
      <c r="EF411" s="251" t="str">
        <f>IF($B411="","",$AO411*ABS(EE411)/Air!$M$8)</f>
        <v/>
      </c>
      <c r="EG411" s="31" t="str">
        <f t="shared" si="622"/>
        <v/>
      </c>
      <c r="EH411" s="251" t="str">
        <f>IF($B411="","",$AO411*ABS($AF411-EE411)/Air!$M$8)</f>
        <v/>
      </c>
      <c r="EI411" s="31" t="str">
        <f t="shared" si="623"/>
        <v/>
      </c>
      <c r="EJ411" s="31" t="str">
        <f t="shared" si="624"/>
        <v/>
      </c>
      <c r="EK411" s="32" t="str">
        <f>IF($B411="","",(($AF411-EE411)/ABS($AF411-EE411))*Air!$D$14*EJ411/2*(($AF411-EE411)^2)*$AI411*$C411)</f>
        <v/>
      </c>
      <c r="EL411" s="32" t="str">
        <f>IF($B411="","",(-EE411/ABS(EE411))*Air!$D$14*EG411/8*(EE411^2)*$AM411*$C411)</f>
        <v/>
      </c>
      <c r="EM411" s="32" t="str">
        <f>IF($B411="","",$AK411*$C411*$E411*Air!$D$14*Air!$I$10)</f>
        <v/>
      </c>
      <c r="EN411" s="32" t="str">
        <f t="shared" ref="EN411:EN474" si="664">IF($B411="","",EK411+EL411+EM411)</f>
        <v/>
      </c>
      <c r="EO411" s="32" t="str">
        <f t="shared" si="625"/>
        <v/>
      </c>
      <c r="EP411" s="32" t="str">
        <f t="shared" ref="EP411:EP474" si="665">IF($B411="","",EP410+EO410)</f>
        <v/>
      </c>
      <c r="EQ411" s="254" t="str">
        <f t="shared" si="626"/>
        <v/>
      </c>
      <c r="ER411" s="243"/>
      <c r="ES411" s="243"/>
      <c r="ET411" s="32" t="str">
        <f t="shared" si="627"/>
        <v/>
      </c>
      <c r="EU411" s="243" t="str">
        <f t="shared" si="628"/>
        <v/>
      </c>
      <c r="EV411" s="243" t="str">
        <f>IF($B411="","",IF(EQ411="out",-(EU411*$I411*(2*ABS(ET411)/Air!$D$14)^0.5),(EU411*$I411*(2*ABS(ET411)/Air!$C$14)^0.5)))</f>
        <v/>
      </c>
      <c r="EW411" s="32" t="str">
        <f t="shared" si="629"/>
        <v/>
      </c>
      <c r="EX411" s="259" t="str">
        <f t="shared" ref="EX411:EX474" si="666">IF($B411="","",EX410+EV411)</f>
        <v/>
      </c>
    </row>
    <row r="412" spans="1:154" customFormat="1" x14ac:dyDescent="0.2">
      <c r="A412" s="61"/>
      <c r="B412" s="247"/>
      <c r="C412" s="247"/>
      <c r="D412" s="247"/>
      <c r="E412" s="247"/>
      <c r="F412" s="247"/>
      <c r="G412" s="239"/>
      <c r="H412" s="239"/>
      <c r="I412" s="239"/>
      <c r="J412" s="239"/>
      <c r="K412" s="239"/>
      <c r="L412" s="62"/>
      <c r="M412" s="247"/>
      <c r="N412" s="247"/>
      <c r="O412" s="63"/>
      <c r="P412" s="92" t="str">
        <f t="shared" si="630"/>
        <v/>
      </c>
      <c r="Q412" s="93" t="str">
        <f t="shared" si="583"/>
        <v/>
      </c>
      <c r="R412" s="99" t="str">
        <f t="shared" si="631"/>
        <v/>
      </c>
      <c r="S412" s="100" t="str">
        <f t="shared" si="632"/>
        <v/>
      </c>
      <c r="T412" s="95" t="str">
        <f t="shared" si="633"/>
        <v/>
      </c>
      <c r="U412" s="231"/>
      <c r="V412" s="124" t="str">
        <f t="shared" si="634"/>
        <v/>
      </c>
      <c r="W412" s="125" t="str">
        <f t="shared" si="578"/>
        <v/>
      </c>
      <c r="X412" s="126" t="str">
        <f t="shared" si="635"/>
        <v/>
      </c>
      <c r="Y412" s="126" t="str">
        <f>IF($B412="","",VLOOKUP(X412,Depth!$A$4:$B$1004,2,1))</f>
        <v/>
      </c>
      <c r="Z412" s="127" t="str">
        <f t="shared" si="579"/>
        <v/>
      </c>
      <c r="AA412" s="128" t="str">
        <f t="shared" si="580"/>
        <v/>
      </c>
      <c r="AB412" s="129" t="str">
        <f t="shared" si="636"/>
        <v/>
      </c>
      <c r="AC412" s="129" t="str">
        <f t="shared" si="581"/>
        <v/>
      </c>
      <c r="AD412" s="31" t="str">
        <f t="shared" si="637"/>
        <v/>
      </c>
      <c r="AE412" s="128" t="str">
        <f t="shared" si="638"/>
        <v/>
      </c>
      <c r="AF412" s="130" t="str">
        <f t="shared" si="639"/>
        <v/>
      </c>
      <c r="AG412" s="122" t="str">
        <f t="shared" si="640"/>
        <v/>
      </c>
      <c r="AH412" s="131" t="str">
        <f t="shared" si="582"/>
        <v/>
      </c>
      <c r="AI412" s="132" t="str">
        <f t="shared" si="641"/>
        <v/>
      </c>
      <c r="AJ412" s="128"/>
      <c r="AK412" s="159" t="str">
        <f t="shared" si="642"/>
        <v/>
      </c>
      <c r="AL412" s="128" t="str">
        <f t="shared" si="643"/>
        <v/>
      </c>
      <c r="AM412" s="128" t="str">
        <f t="shared" si="644"/>
        <v/>
      </c>
      <c r="AN412" s="128" t="str">
        <f t="shared" si="645"/>
        <v/>
      </c>
      <c r="AO412" s="128" t="str">
        <f t="shared" si="584"/>
        <v/>
      </c>
      <c r="AP412" s="160" t="str">
        <f t="shared" si="646"/>
        <v/>
      </c>
      <c r="AQ412" s="31"/>
      <c r="AR412" s="174" t="str">
        <f>IF($B412="","",Air!$C$17*((J412-K412)/10)^Air!$C$28)</f>
        <v/>
      </c>
      <c r="AS412" s="36" t="str">
        <f>IF($B412="","",IF(E$8=B412,E$7,Air!$C$14/2*AR412^2))</f>
        <v/>
      </c>
      <c r="AT412" s="32" t="str">
        <f t="shared" si="647"/>
        <v/>
      </c>
      <c r="AU412" s="32" t="str">
        <f t="shared" si="648"/>
        <v/>
      </c>
      <c r="AV412" s="32" t="str">
        <f>IF($B412="","",Air!$I$11-AU412*Air!$C$14*Air!$I$10-AS412)</f>
        <v/>
      </c>
      <c r="AW412" s="175" t="str">
        <f t="shared" si="649"/>
        <v/>
      </c>
      <c r="AX412" s="175" t="str">
        <f>IF($B412="","",AW412*Air!$C$14*Air!$I$10)</f>
        <v/>
      </c>
      <c r="AY412" s="176" t="str">
        <f>IF($B412="","",AW412*Air!$D$14*Air!$I$10)</f>
        <v/>
      </c>
      <c r="AZ412" s="62"/>
      <c r="BA412" s="250" t="str">
        <f t="shared" si="585"/>
        <v/>
      </c>
      <c r="BB412" s="128" t="str">
        <f t="shared" si="650"/>
        <v/>
      </c>
      <c r="BC412" s="31" t="str">
        <f t="shared" si="651"/>
        <v/>
      </c>
      <c r="BD412" s="251" t="str">
        <f>IF($B412="","",$AO412*ABS(BC412)/Air!$M$8)</f>
        <v/>
      </c>
      <c r="BE412" s="31" t="str">
        <f t="shared" si="586"/>
        <v/>
      </c>
      <c r="BF412" s="251" t="str">
        <f>IF($B412="","",$AO412*ABS($AF412-BC412)/Air!$M$8)</f>
        <v/>
      </c>
      <c r="BG412" s="31" t="str">
        <f t="shared" si="587"/>
        <v/>
      </c>
      <c r="BH412" s="252" t="str">
        <f t="shared" si="588"/>
        <v/>
      </c>
      <c r="BI412" s="32" t="str">
        <f>IF($B412="","",(($AF412-BC412)/ABS($AF412-BC412))*Air!$D$14*BH412/2*(($AF412-BC412)^2)*$AI412*$C412)</f>
        <v/>
      </c>
      <c r="BJ412" s="32" t="str">
        <f>IF($B412="","",(-BC412/ABS(BC412))*Air!$D$14*BE412/8*(BC412^2)*$AM412*$C412)</f>
        <v/>
      </c>
      <c r="BK412" s="32" t="str">
        <f>IF($B412="","",$AK412*$C412*$E412*Air!$D$14*Air!$I$10)</f>
        <v/>
      </c>
      <c r="BL412" s="32" t="str">
        <f t="shared" si="652"/>
        <v/>
      </c>
      <c r="BM412" s="32" t="str">
        <f t="shared" si="589"/>
        <v/>
      </c>
      <c r="BN412" s="32" t="str">
        <f t="shared" si="653"/>
        <v/>
      </c>
      <c r="BO412" s="254" t="str">
        <f t="shared" si="590"/>
        <v/>
      </c>
      <c r="BP412" s="243"/>
      <c r="BQ412" s="243"/>
      <c r="BR412" s="32" t="str">
        <f t="shared" si="591"/>
        <v/>
      </c>
      <c r="BS412" s="243" t="str">
        <f t="shared" si="592"/>
        <v/>
      </c>
      <c r="BT412" s="243" t="str">
        <f>IF($B412="","",IF(BO412="out",-(BS412*$I412*(2*ABS(BR412)/Air!$D$14)^0.5),(BS412*$I412*(2*ABS(BR412)/Air!$C$14)^0.5)))</f>
        <v/>
      </c>
      <c r="BU412" s="32" t="str">
        <f t="shared" si="593"/>
        <v/>
      </c>
      <c r="BV412" s="217" t="str">
        <f t="shared" si="654"/>
        <v/>
      </c>
      <c r="BW412" s="31" t="str">
        <f t="shared" si="594"/>
        <v/>
      </c>
      <c r="BX412" s="251" t="str">
        <f>IF($B412="","",$AO412*ABS(BW412)/Air!$M$8)</f>
        <v/>
      </c>
      <c r="BY412" s="31" t="str">
        <f t="shared" si="595"/>
        <v/>
      </c>
      <c r="BZ412" s="251" t="str">
        <f>IF($B412="","",$AO412*ABS($AF412-BW412)/Air!$M$8)</f>
        <v/>
      </c>
      <c r="CA412" s="31" t="str">
        <f t="shared" si="596"/>
        <v/>
      </c>
      <c r="CB412" s="31" t="str">
        <f t="shared" si="597"/>
        <v/>
      </c>
      <c r="CC412" s="32" t="str">
        <f>IF($B412="","",(($AF412-BW412)/ABS($AF412-BW412))*Air!$D$14*CB412/2*(($AF412-BW412)^2)*$AI412*$C412)</f>
        <v/>
      </c>
      <c r="CD412" s="32" t="str">
        <f>IF($B412="","",(-BW412/ABS(BW412))*Air!$D$14*BY412/8*(BW412^2)*$AM412*$C412)</f>
        <v/>
      </c>
      <c r="CE412" s="32" t="str">
        <f>IF($B412="","",$AK412*$C412*$E412*Air!$D$14*Air!$I$10)</f>
        <v/>
      </c>
      <c r="CF412" s="32" t="str">
        <f t="shared" si="655"/>
        <v/>
      </c>
      <c r="CG412" s="32" t="str">
        <f t="shared" si="598"/>
        <v/>
      </c>
      <c r="CH412" s="32" t="str">
        <f t="shared" si="656"/>
        <v/>
      </c>
      <c r="CI412" s="254" t="str">
        <f t="shared" si="599"/>
        <v/>
      </c>
      <c r="CJ412" s="243"/>
      <c r="CK412" s="243"/>
      <c r="CL412" s="32" t="str">
        <f t="shared" si="600"/>
        <v/>
      </c>
      <c r="CM412" s="243" t="str">
        <f t="shared" si="601"/>
        <v/>
      </c>
      <c r="CN412" s="243" t="str">
        <f>IF($B412="","",IF(CI412="out",-(CM412*$I412*(2*ABS(CL412)/Air!$D$14)^0.5),(CM412*$I412*(2*ABS(CL412)/Air!$C$14)^0.5)))</f>
        <v/>
      </c>
      <c r="CO412" s="32" t="str">
        <f t="shared" si="602"/>
        <v/>
      </c>
      <c r="CP412" s="217" t="str">
        <f t="shared" si="657"/>
        <v/>
      </c>
      <c r="CQ412" s="31" t="str">
        <f t="shared" si="603"/>
        <v/>
      </c>
      <c r="CR412" s="251" t="str">
        <f>IF($B412="","",$AO412*ABS(CQ412)/Air!$M$8)</f>
        <v/>
      </c>
      <c r="CS412" s="31" t="str">
        <f t="shared" si="604"/>
        <v/>
      </c>
      <c r="CT412" s="251" t="str">
        <f>IF($B412="","",$AO412*ABS($AF412-CQ412)/Air!$M$8)</f>
        <v/>
      </c>
      <c r="CU412" s="31" t="str">
        <f t="shared" si="605"/>
        <v/>
      </c>
      <c r="CV412" s="31" t="str">
        <f t="shared" si="606"/>
        <v/>
      </c>
      <c r="CW412" s="32" t="str">
        <f>IF($B412="","",(($AF412-CQ412)/ABS($AF412-CQ412))*Air!$D$14*CV412/2*(($AF412-CQ412)^2)*$AI412*$C412)</f>
        <v/>
      </c>
      <c r="CX412" s="32" t="str">
        <f>IF($B412="","",(-CQ412/ABS(CQ412))*Air!$D$14*CS412/8*(CQ412^2)*$AM412*$C412)</f>
        <v/>
      </c>
      <c r="CY412" s="32" t="str">
        <f>IF($B412="","",$AK412*$C412*$E412*Air!$D$14*Air!$I$10)</f>
        <v/>
      </c>
      <c r="CZ412" s="32" t="str">
        <f t="shared" si="658"/>
        <v/>
      </c>
      <c r="DA412" s="32" t="str">
        <f t="shared" si="607"/>
        <v/>
      </c>
      <c r="DB412" s="32" t="str">
        <f t="shared" si="659"/>
        <v/>
      </c>
      <c r="DC412" s="254" t="str">
        <f t="shared" si="608"/>
        <v/>
      </c>
      <c r="DD412" s="243"/>
      <c r="DE412" s="243"/>
      <c r="DF412" s="32" t="str">
        <f t="shared" si="609"/>
        <v/>
      </c>
      <c r="DG412" s="243" t="str">
        <f t="shared" si="610"/>
        <v/>
      </c>
      <c r="DH412" s="243" t="str">
        <f>IF($B412="","",IF(DC412="out",-(DG412*$I412*(2*ABS(DF412)/Air!$D$14)^0.5),(DG412*$I412*(2*ABS(DF412)/Air!$C$14)^0.5)))</f>
        <v/>
      </c>
      <c r="DI412" s="32" t="str">
        <f t="shared" si="611"/>
        <v/>
      </c>
      <c r="DJ412" s="217" t="str">
        <f t="shared" si="660"/>
        <v/>
      </c>
      <c r="DK412" s="31" t="str">
        <f t="shared" si="612"/>
        <v/>
      </c>
      <c r="DL412" s="251" t="str">
        <f>IF($B412="","",$AO412*ABS(DK412)/Air!$M$8)</f>
        <v/>
      </c>
      <c r="DM412" s="31" t="str">
        <f t="shared" si="613"/>
        <v/>
      </c>
      <c r="DN412" s="251" t="str">
        <f>IF($B412="","",$AO412*ABS($AF412-DK412)/Air!$M$8)</f>
        <v/>
      </c>
      <c r="DO412" s="31" t="str">
        <f t="shared" si="614"/>
        <v/>
      </c>
      <c r="DP412" s="31" t="str">
        <f t="shared" si="615"/>
        <v/>
      </c>
      <c r="DQ412" s="32" t="str">
        <f>IF($B412="","",(($AF412-DK412)/ABS($AF412-DK412))*Air!$D$14*DP412/2*(($AF412-DK412)^2)*$AI412*$C412)</f>
        <v/>
      </c>
      <c r="DR412" s="32" t="str">
        <f>IF($B412="","",(-DK412/ABS(DK412))*Air!$D$14*DM412/8*(DK412^2)*$AM412*$C412)</f>
        <v/>
      </c>
      <c r="DS412" s="32" t="str">
        <f>IF($B412="","",$AK412*$C412*$E412*Air!$D$14*Air!$I$10)</f>
        <v/>
      </c>
      <c r="DT412" s="32" t="str">
        <f t="shared" si="661"/>
        <v/>
      </c>
      <c r="DU412" s="32" t="str">
        <f t="shared" si="616"/>
        <v/>
      </c>
      <c r="DV412" s="32" t="str">
        <f t="shared" si="662"/>
        <v/>
      </c>
      <c r="DW412" s="254" t="str">
        <f t="shared" si="617"/>
        <v/>
      </c>
      <c r="DX412" s="243"/>
      <c r="DY412" s="243"/>
      <c r="DZ412" s="32" t="str">
        <f t="shared" si="618"/>
        <v/>
      </c>
      <c r="EA412" s="243" t="str">
        <f t="shared" si="619"/>
        <v/>
      </c>
      <c r="EB412" s="243" t="str">
        <f>IF($B412="","",IF(DW412="out",-(EA412*$I412*(2*ABS(DZ412)/Air!$D$14)^0.5),(EA412*$I412*(2*ABS(DZ412)/Air!$C$14)^0.5)))</f>
        <v/>
      </c>
      <c r="EC412" s="32" t="str">
        <f t="shared" si="620"/>
        <v/>
      </c>
      <c r="ED412" s="217" t="str">
        <f t="shared" si="663"/>
        <v/>
      </c>
      <c r="EE412" s="31" t="str">
        <f t="shared" si="621"/>
        <v/>
      </c>
      <c r="EF412" s="251" t="str">
        <f>IF($B412="","",$AO412*ABS(EE412)/Air!$M$8)</f>
        <v/>
      </c>
      <c r="EG412" s="31" t="str">
        <f t="shared" si="622"/>
        <v/>
      </c>
      <c r="EH412" s="251" t="str">
        <f>IF($B412="","",$AO412*ABS($AF412-EE412)/Air!$M$8)</f>
        <v/>
      </c>
      <c r="EI412" s="31" t="str">
        <f t="shared" si="623"/>
        <v/>
      </c>
      <c r="EJ412" s="31" t="str">
        <f t="shared" si="624"/>
        <v/>
      </c>
      <c r="EK412" s="32" t="str">
        <f>IF($B412="","",(($AF412-EE412)/ABS($AF412-EE412))*Air!$D$14*EJ412/2*(($AF412-EE412)^2)*$AI412*$C412)</f>
        <v/>
      </c>
      <c r="EL412" s="32" t="str">
        <f>IF($B412="","",(-EE412/ABS(EE412))*Air!$D$14*EG412/8*(EE412^2)*$AM412*$C412)</f>
        <v/>
      </c>
      <c r="EM412" s="32" t="str">
        <f>IF($B412="","",$AK412*$C412*$E412*Air!$D$14*Air!$I$10)</f>
        <v/>
      </c>
      <c r="EN412" s="32" t="str">
        <f t="shared" si="664"/>
        <v/>
      </c>
      <c r="EO412" s="32" t="str">
        <f t="shared" si="625"/>
        <v/>
      </c>
      <c r="EP412" s="32" t="str">
        <f t="shared" si="665"/>
        <v/>
      </c>
      <c r="EQ412" s="254" t="str">
        <f t="shared" si="626"/>
        <v/>
      </c>
      <c r="ER412" s="243"/>
      <c r="ES412" s="243"/>
      <c r="ET412" s="32" t="str">
        <f t="shared" si="627"/>
        <v/>
      </c>
      <c r="EU412" s="243" t="str">
        <f t="shared" si="628"/>
        <v/>
      </c>
      <c r="EV412" s="243" t="str">
        <f>IF($B412="","",IF(EQ412="out",-(EU412*$I412*(2*ABS(ET412)/Air!$D$14)^0.5),(EU412*$I412*(2*ABS(ET412)/Air!$C$14)^0.5)))</f>
        <v/>
      </c>
      <c r="EW412" s="32" t="str">
        <f t="shared" si="629"/>
        <v/>
      </c>
      <c r="EX412" s="259" t="str">
        <f t="shared" si="666"/>
        <v/>
      </c>
    </row>
    <row r="413" spans="1:154" customFormat="1" x14ac:dyDescent="0.2">
      <c r="A413" s="61"/>
      <c r="B413" s="247"/>
      <c r="C413" s="247"/>
      <c r="D413" s="247"/>
      <c r="E413" s="247"/>
      <c r="F413" s="247"/>
      <c r="G413" s="239"/>
      <c r="H413" s="239"/>
      <c r="I413" s="239"/>
      <c r="J413" s="239"/>
      <c r="K413" s="239"/>
      <c r="L413" s="62"/>
      <c r="M413" s="247"/>
      <c r="N413" s="247"/>
      <c r="O413" s="63"/>
      <c r="P413" s="92" t="str">
        <f t="shared" si="630"/>
        <v/>
      </c>
      <c r="Q413" s="93" t="str">
        <f t="shared" si="583"/>
        <v/>
      </c>
      <c r="R413" s="99" t="str">
        <f t="shared" si="631"/>
        <v/>
      </c>
      <c r="S413" s="100" t="str">
        <f t="shared" si="632"/>
        <v/>
      </c>
      <c r="T413" s="95" t="str">
        <f t="shared" si="633"/>
        <v/>
      </c>
      <c r="U413" s="231"/>
      <c r="V413" s="124" t="str">
        <f t="shared" si="634"/>
        <v/>
      </c>
      <c r="W413" s="125" t="str">
        <f t="shared" si="578"/>
        <v/>
      </c>
      <c r="X413" s="126" t="str">
        <f t="shared" si="635"/>
        <v/>
      </c>
      <c r="Y413" s="126" t="str">
        <f>IF($B413="","",VLOOKUP(X413,Depth!$A$4:$B$1004,2,1))</f>
        <v/>
      </c>
      <c r="Z413" s="127" t="str">
        <f t="shared" si="579"/>
        <v/>
      </c>
      <c r="AA413" s="128" t="str">
        <f t="shared" si="580"/>
        <v/>
      </c>
      <c r="AB413" s="129" t="str">
        <f t="shared" si="636"/>
        <v/>
      </c>
      <c r="AC413" s="129" t="str">
        <f t="shared" si="581"/>
        <v/>
      </c>
      <c r="AD413" s="31" t="str">
        <f t="shared" si="637"/>
        <v/>
      </c>
      <c r="AE413" s="128" t="str">
        <f t="shared" si="638"/>
        <v/>
      </c>
      <c r="AF413" s="130" t="str">
        <f t="shared" si="639"/>
        <v/>
      </c>
      <c r="AG413" s="122" t="str">
        <f t="shared" si="640"/>
        <v/>
      </c>
      <c r="AH413" s="131" t="str">
        <f t="shared" si="582"/>
        <v/>
      </c>
      <c r="AI413" s="132" t="str">
        <f t="shared" si="641"/>
        <v/>
      </c>
      <c r="AJ413" s="128"/>
      <c r="AK413" s="159" t="str">
        <f t="shared" si="642"/>
        <v/>
      </c>
      <c r="AL413" s="128" t="str">
        <f t="shared" si="643"/>
        <v/>
      </c>
      <c r="AM413" s="128" t="str">
        <f t="shared" si="644"/>
        <v/>
      </c>
      <c r="AN413" s="128" t="str">
        <f t="shared" si="645"/>
        <v/>
      </c>
      <c r="AO413" s="128" t="str">
        <f t="shared" si="584"/>
        <v/>
      </c>
      <c r="AP413" s="160" t="str">
        <f t="shared" si="646"/>
        <v/>
      </c>
      <c r="AQ413" s="31"/>
      <c r="AR413" s="174" t="str">
        <f>IF($B413="","",Air!$C$17*((J413-K413)/10)^Air!$C$28)</f>
        <v/>
      </c>
      <c r="AS413" s="36" t="str">
        <f>IF($B413="","",IF(E$8=B413,E$7,Air!$C$14/2*AR413^2))</f>
        <v/>
      </c>
      <c r="AT413" s="32" t="str">
        <f t="shared" si="647"/>
        <v/>
      </c>
      <c r="AU413" s="32" t="str">
        <f t="shared" si="648"/>
        <v/>
      </c>
      <c r="AV413" s="32" t="str">
        <f>IF($B413="","",Air!$I$11-AU413*Air!$C$14*Air!$I$10-AS413)</f>
        <v/>
      </c>
      <c r="AW413" s="175" t="str">
        <f t="shared" si="649"/>
        <v/>
      </c>
      <c r="AX413" s="175" t="str">
        <f>IF($B413="","",AW413*Air!$C$14*Air!$I$10)</f>
        <v/>
      </c>
      <c r="AY413" s="176" t="str">
        <f>IF($B413="","",AW413*Air!$D$14*Air!$I$10)</f>
        <v/>
      </c>
      <c r="AZ413" s="62"/>
      <c r="BA413" s="250" t="str">
        <f t="shared" si="585"/>
        <v/>
      </c>
      <c r="BB413" s="128" t="str">
        <f t="shared" si="650"/>
        <v/>
      </c>
      <c r="BC413" s="31" t="str">
        <f t="shared" si="651"/>
        <v/>
      </c>
      <c r="BD413" s="251" t="str">
        <f>IF($B413="","",$AO413*ABS(BC413)/Air!$M$8)</f>
        <v/>
      </c>
      <c r="BE413" s="31" t="str">
        <f t="shared" si="586"/>
        <v/>
      </c>
      <c r="BF413" s="251" t="str">
        <f>IF($B413="","",$AO413*ABS($AF413-BC413)/Air!$M$8)</f>
        <v/>
      </c>
      <c r="BG413" s="31" t="str">
        <f t="shared" si="587"/>
        <v/>
      </c>
      <c r="BH413" s="252" t="str">
        <f t="shared" si="588"/>
        <v/>
      </c>
      <c r="BI413" s="32" t="str">
        <f>IF($B413="","",(($AF413-BC413)/ABS($AF413-BC413))*Air!$D$14*BH413/2*(($AF413-BC413)^2)*$AI413*$C413)</f>
        <v/>
      </c>
      <c r="BJ413" s="32" t="str">
        <f>IF($B413="","",(-BC413/ABS(BC413))*Air!$D$14*BE413/8*(BC413^2)*$AM413*$C413)</f>
        <v/>
      </c>
      <c r="BK413" s="32" t="str">
        <f>IF($B413="","",$AK413*$C413*$E413*Air!$D$14*Air!$I$10)</f>
        <v/>
      </c>
      <c r="BL413" s="32" t="str">
        <f t="shared" si="652"/>
        <v/>
      </c>
      <c r="BM413" s="32" t="str">
        <f t="shared" si="589"/>
        <v/>
      </c>
      <c r="BN413" s="32" t="str">
        <f t="shared" si="653"/>
        <v/>
      </c>
      <c r="BO413" s="254" t="str">
        <f t="shared" si="590"/>
        <v/>
      </c>
      <c r="BP413" s="243"/>
      <c r="BQ413" s="243"/>
      <c r="BR413" s="32" t="str">
        <f t="shared" si="591"/>
        <v/>
      </c>
      <c r="BS413" s="243" t="str">
        <f t="shared" si="592"/>
        <v/>
      </c>
      <c r="BT413" s="243" t="str">
        <f>IF($B413="","",IF(BO413="out",-(BS413*$I413*(2*ABS(BR413)/Air!$D$14)^0.5),(BS413*$I413*(2*ABS(BR413)/Air!$C$14)^0.5)))</f>
        <v/>
      </c>
      <c r="BU413" s="32" t="str">
        <f t="shared" si="593"/>
        <v/>
      </c>
      <c r="BV413" s="217" t="str">
        <f t="shared" si="654"/>
        <v/>
      </c>
      <c r="BW413" s="31" t="str">
        <f t="shared" si="594"/>
        <v/>
      </c>
      <c r="BX413" s="251" t="str">
        <f>IF($B413="","",$AO413*ABS(BW413)/Air!$M$8)</f>
        <v/>
      </c>
      <c r="BY413" s="31" t="str">
        <f t="shared" si="595"/>
        <v/>
      </c>
      <c r="BZ413" s="251" t="str">
        <f>IF($B413="","",$AO413*ABS($AF413-BW413)/Air!$M$8)</f>
        <v/>
      </c>
      <c r="CA413" s="31" t="str">
        <f t="shared" si="596"/>
        <v/>
      </c>
      <c r="CB413" s="31" t="str">
        <f t="shared" si="597"/>
        <v/>
      </c>
      <c r="CC413" s="32" t="str">
        <f>IF($B413="","",(($AF413-BW413)/ABS($AF413-BW413))*Air!$D$14*CB413/2*(($AF413-BW413)^2)*$AI413*$C413)</f>
        <v/>
      </c>
      <c r="CD413" s="32" t="str">
        <f>IF($B413="","",(-BW413/ABS(BW413))*Air!$D$14*BY413/8*(BW413^2)*$AM413*$C413)</f>
        <v/>
      </c>
      <c r="CE413" s="32" t="str">
        <f>IF($B413="","",$AK413*$C413*$E413*Air!$D$14*Air!$I$10)</f>
        <v/>
      </c>
      <c r="CF413" s="32" t="str">
        <f t="shared" si="655"/>
        <v/>
      </c>
      <c r="CG413" s="32" t="str">
        <f t="shared" si="598"/>
        <v/>
      </c>
      <c r="CH413" s="32" t="str">
        <f t="shared" si="656"/>
        <v/>
      </c>
      <c r="CI413" s="254" t="str">
        <f t="shared" si="599"/>
        <v/>
      </c>
      <c r="CJ413" s="243"/>
      <c r="CK413" s="243"/>
      <c r="CL413" s="32" t="str">
        <f t="shared" si="600"/>
        <v/>
      </c>
      <c r="CM413" s="243" t="str">
        <f t="shared" si="601"/>
        <v/>
      </c>
      <c r="CN413" s="243" t="str">
        <f>IF($B413="","",IF(CI413="out",-(CM413*$I413*(2*ABS(CL413)/Air!$D$14)^0.5),(CM413*$I413*(2*ABS(CL413)/Air!$C$14)^0.5)))</f>
        <v/>
      </c>
      <c r="CO413" s="32" t="str">
        <f t="shared" si="602"/>
        <v/>
      </c>
      <c r="CP413" s="217" t="str">
        <f t="shared" si="657"/>
        <v/>
      </c>
      <c r="CQ413" s="31" t="str">
        <f t="shared" si="603"/>
        <v/>
      </c>
      <c r="CR413" s="251" t="str">
        <f>IF($B413="","",$AO413*ABS(CQ413)/Air!$M$8)</f>
        <v/>
      </c>
      <c r="CS413" s="31" t="str">
        <f t="shared" si="604"/>
        <v/>
      </c>
      <c r="CT413" s="251" t="str">
        <f>IF($B413="","",$AO413*ABS($AF413-CQ413)/Air!$M$8)</f>
        <v/>
      </c>
      <c r="CU413" s="31" t="str">
        <f t="shared" si="605"/>
        <v/>
      </c>
      <c r="CV413" s="31" t="str">
        <f t="shared" si="606"/>
        <v/>
      </c>
      <c r="CW413" s="32" t="str">
        <f>IF($B413="","",(($AF413-CQ413)/ABS($AF413-CQ413))*Air!$D$14*CV413/2*(($AF413-CQ413)^2)*$AI413*$C413)</f>
        <v/>
      </c>
      <c r="CX413" s="32" t="str">
        <f>IF($B413="","",(-CQ413/ABS(CQ413))*Air!$D$14*CS413/8*(CQ413^2)*$AM413*$C413)</f>
        <v/>
      </c>
      <c r="CY413" s="32" t="str">
        <f>IF($B413="","",$AK413*$C413*$E413*Air!$D$14*Air!$I$10)</f>
        <v/>
      </c>
      <c r="CZ413" s="32" t="str">
        <f t="shared" si="658"/>
        <v/>
      </c>
      <c r="DA413" s="32" t="str">
        <f t="shared" si="607"/>
        <v/>
      </c>
      <c r="DB413" s="32" t="str">
        <f t="shared" si="659"/>
        <v/>
      </c>
      <c r="DC413" s="254" t="str">
        <f t="shared" si="608"/>
        <v/>
      </c>
      <c r="DD413" s="243"/>
      <c r="DE413" s="243"/>
      <c r="DF413" s="32" t="str">
        <f t="shared" si="609"/>
        <v/>
      </c>
      <c r="DG413" s="243" t="str">
        <f t="shared" si="610"/>
        <v/>
      </c>
      <c r="DH413" s="243" t="str">
        <f>IF($B413="","",IF(DC413="out",-(DG413*$I413*(2*ABS(DF413)/Air!$D$14)^0.5),(DG413*$I413*(2*ABS(DF413)/Air!$C$14)^0.5)))</f>
        <v/>
      </c>
      <c r="DI413" s="32" t="str">
        <f t="shared" si="611"/>
        <v/>
      </c>
      <c r="DJ413" s="217" t="str">
        <f t="shared" si="660"/>
        <v/>
      </c>
      <c r="DK413" s="31" t="str">
        <f t="shared" si="612"/>
        <v/>
      </c>
      <c r="DL413" s="251" t="str">
        <f>IF($B413="","",$AO413*ABS(DK413)/Air!$M$8)</f>
        <v/>
      </c>
      <c r="DM413" s="31" t="str">
        <f t="shared" si="613"/>
        <v/>
      </c>
      <c r="DN413" s="251" t="str">
        <f>IF($B413="","",$AO413*ABS($AF413-DK413)/Air!$M$8)</f>
        <v/>
      </c>
      <c r="DO413" s="31" t="str">
        <f t="shared" si="614"/>
        <v/>
      </c>
      <c r="DP413" s="31" t="str">
        <f t="shared" si="615"/>
        <v/>
      </c>
      <c r="DQ413" s="32" t="str">
        <f>IF($B413="","",(($AF413-DK413)/ABS($AF413-DK413))*Air!$D$14*DP413/2*(($AF413-DK413)^2)*$AI413*$C413)</f>
        <v/>
      </c>
      <c r="DR413" s="32" t="str">
        <f>IF($B413="","",(-DK413/ABS(DK413))*Air!$D$14*DM413/8*(DK413^2)*$AM413*$C413)</f>
        <v/>
      </c>
      <c r="DS413" s="32" t="str">
        <f>IF($B413="","",$AK413*$C413*$E413*Air!$D$14*Air!$I$10)</f>
        <v/>
      </c>
      <c r="DT413" s="32" t="str">
        <f t="shared" si="661"/>
        <v/>
      </c>
      <c r="DU413" s="32" t="str">
        <f t="shared" si="616"/>
        <v/>
      </c>
      <c r="DV413" s="32" t="str">
        <f t="shared" si="662"/>
        <v/>
      </c>
      <c r="DW413" s="254" t="str">
        <f t="shared" si="617"/>
        <v/>
      </c>
      <c r="DX413" s="243"/>
      <c r="DY413" s="243"/>
      <c r="DZ413" s="32" t="str">
        <f t="shared" si="618"/>
        <v/>
      </c>
      <c r="EA413" s="243" t="str">
        <f t="shared" si="619"/>
        <v/>
      </c>
      <c r="EB413" s="243" t="str">
        <f>IF($B413="","",IF(DW413="out",-(EA413*$I413*(2*ABS(DZ413)/Air!$D$14)^0.5),(EA413*$I413*(2*ABS(DZ413)/Air!$C$14)^0.5)))</f>
        <v/>
      </c>
      <c r="EC413" s="32" t="str">
        <f t="shared" si="620"/>
        <v/>
      </c>
      <c r="ED413" s="217" t="str">
        <f t="shared" si="663"/>
        <v/>
      </c>
      <c r="EE413" s="31" t="str">
        <f t="shared" si="621"/>
        <v/>
      </c>
      <c r="EF413" s="251" t="str">
        <f>IF($B413="","",$AO413*ABS(EE413)/Air!$M$8)</f>
        <v/>
      </c>
      <c r="EG413" s="31" t="str">
        <f t="shared" si="622"/>
        <v/>
      </c>
      <c r="EH413" s="251" t="str">
        <f>IF($B413="","",$AO413*ABS($AF413-EE413)/Air!$M$8)</f>
        <v/>
      </c>
      <c r="EI413" s="31" t="str">
        <f t="shared" si="623"/>
        <v/>
      </c>
      <c r="EJ413" s="31" t="str">
        <f t="shared" si="624"/>
        <v/>
      </c>
      <c r="EK413" s="32" t="str">
        <f>IF($B413="","",(($AF413-EE413)/ABS($AF413-EE413))*Air!$D$14*EJ413/2*(($AF413-EE413)^2)*$AI413*$C413)</f>
        <v/>
      </c>
      <c r="EL413" s="32" t="str">
        <f>IF($B413="","",(-EE413/ABS(EE413))*Air!$D$14*EG413/8*(EE413^2)*$AM413*$C413)</f>
        <v/>
      </c>
      <c r="EM413" s="32" t="str">
        <f>IF($B413="","",$AK413*$C413*$E413*Air!$D$14*Air!$I$10)</f>
        <v/>
      </c>
      <c r="EN413" s="32" t="str">
        <f t="shared" si="664"/>
        <v/>
      </c>
      <c r="EO413" s="32" t="str">
        <f t="shared" si="625"/>
        <v/>
      </c>
      <c r="EP413" s="32" t="str">
        <f t="shared" si="665"/>
        <v/>
      </c>
      <c r="EQ413" s="254" t="str">
        <f t="shared" si="626"/>
        <v/>
      </c>
      <c r="ER413" s="243"/>
      <c r="ES413" s="243"/>
      <c r="ET413" s="32" t="str">
        <f t="shared" si="627"/>
        <v/>
      </c>
      <c r="EU413" s="243" t="str">
        <f t="shared" si="628"/>
        <v/>
      </c>
      <c r="EV413" s="243" t="str">
        <f>IF($B413="","",IF(EQ413="out",-(EU413*$I413*(2*ABS(ET413)/Air!$D$14)^0.5),(EU413*$I413*(2*ABS(ET413)/Air!$C$14)^0.5)))</f>
        <v/>
      </c>
      <c r="EW413" s="32" t="str">
        <f t="shared" si="629"/>
        <v/>
      </c>
      <c r="EX413" s="259" t="str">
        <f t="shared" si="666"/>
        <v/>
      </c>
    </row>
    <row r="414" spans="1:154" customFormat="1" x14ac:dyDescent="0.2">
      <c r="A414" s="61"/>
      <c r="B414" s="247"/>
      <c r="C414" s="247"/>
      <c r="D414" s="247"/>
      <c r="E414" s="247"/>
      <c r="F414" s="247"/>
      <c r="G414" s="239"/>
      <c r="H414" s="239"/>
      <c r="I414" s="239"/>
      <c r="J414" s="239"/>
      <c r="K414" s="239"/>
      <c r="L414" s="62"/>
      <c r="M414" s="247"/>
      <c r="N414" s="247"/>
      <c r="O414" s="63"/>
      <c r="P414" s="92" t="str">
        <f t="shared" si="630"/>
        <v/>
      </c>
      <c r="Q414" s="93" t="str">
        <f t="shared" si="583"/>
        <v/>
      </c>
      <c r="R414" s="99" t="str">
        <f t="shared" si="631"/>
        <v/>
      </c>
      <c r="S414" s="100" t="str">
        <f t="shared" si="632"/>
        <v/>
      </c>
      <c r="T414" s="95" t="str">
        <f t="shared" si="633"/>
        <v/>
      </c>
      <c r="U414" s="231"/>
      <c r="V414" s="124" t="str">
        <f t="shared" si="634"/>
        <v/>
      </c>
      <c r="W414" s="125" t="str">
        <f t="shared" si="578"/>
        <v/>
      </c>
      <c r="X414" s="126" t="str">
        <f t="shared" si="635"/>
        <v/>
      </c>
      <c r="Y414" s="126" t="str">
        <f>IF($B414="","",VLOOKUP(X414,Depth!$A$4:$B$1004,2,1))</f>
        <v/>
      </c>
      <c r="Z414" s="127" t="str">
        <f t="shared" si="579"/>
        <v/>
      </c>
      <c r="AA414" s="128" t="str">
        <f t="shared" si="580"/>
        <v/>
      </c>
      <c r="AB414" s="129" t="str">
        <f t="shared" si="636"/>
        <v/>
      </c>
      <c r="AC414" s="129" t="str">
        <f t="shared" si="581"/>
        <v/>
      </c>
      <c r="AD414" s="31" t="str">
        <f t="shared" si="637"/>
        <v/>
      </c>
      <c r="AE414" s="128" t="str">
        <f t="shared" si="638"/>
        <v/>
      </c>
      <c r="AF414" s="130" t="str">
        <f t="shared" si="639"/>
        <v/>
      </c>
      <c r="AG414" s="122" t="str">
        <f t="shared" si="640"/>
        <v/>
      </c>
      <c r="AH414" s="131" t="str">
        <f t="shared" si="582"/>
        <v/>
      </c>
      <c r="AI414" s="132" t="str">
        <f t="shared" si="641"/>
        <v/>
      </c>
      <c r="AJ414" s="128"/>
      <c r="AK414" s="159" t="str">
        <f t="shared" si="642"/>
        <v/>
      </c>
      <c r="AL414" s="128" t="str">
        <f t="shared" si="643"/>
        <v/>
      </c>
      <c r="AM414" s="128" t="str">
        <f t="shared" si="644"/>
        <v/>
      </c>
      <c r="AN414" s="128" t="str">
        <f t="shared" si="645"/>
        <v/>
      </c>
      <c r="AO414" s="128" t="str">
        <f t="shared" si="584"/>
        <v/>
      </c>
      <c r="AP414" s="160" t="str">
        <f t="shared" si="646"/>
        <v/>
      </c>
      <c r="AQ414" s="31"/>
      <c r="AR414" s="174" t="str">
        <f>IF($B414="","",Air!$C$17*((J414-K414)/10)^Air!$C$28)</f>
        <v/>
      </c>
      <c r="AS414" s="36" t="str">
        <f>IF($B414="","",IF(E$8=B414,E$7,Air!$C$14/2*AR414^2))</f>
        <v/>
      </c>
      <c r="AT414" s="32" t="str">
        <f t="shared" si="647"/>
        <v/>
      </c>
      <c r="AU414" s="32" t="str">
        <f t="shared" si="648"/>
        <v/>
      </c>
      <c r="AV414" s="32" t="str">
        <f>IF($B414="","",Air!$I$11-AU414*Air!$C$14*Air!$I$10-AS414)</f>
        <v/>
      </c>
      <c r="AW414" s="175" t="str">
        <f t="shared" si="649"/>
        <v/>
      </c>
      <c r="AX414" s="175" t="str">
        <f>IF($B414="","",AW414*Air!$C$14*Air!$I$10)</f>
        <v/>
      </c>
      <c r="AY414" s="176" t="str">
        <f>IF($B414="","",AW414*Air!$D$14*Air!$I$10)</f>
        <v/>
      </c>
      <c r="AZ414" s="62"/>
      <c r="BA414" s="250" t="str">
        <f t="shared" si="585"/>
        <v/>
      </c>
      <c r="BB414" s="128" t="str">
        <f t="shared" si="650"/>
        <v/>
      </c>
      <c r="BC414" s="31" t="str">
        <f t="shared" si="651"/>
        <v/>
      </c>
      <c r="BD414" s="251" t="str">
        <f>IF($B414="","",$AO414*ABS(BC414)/Air!$M$8)</f>
        <v/>
      </c>
      <c r="BE414" s="31" t="str">
        <f t="shared" si="586"/>
        <v/>
      </c>
      <c r="BF414" s="251" t="str">
        <f>IF($B414="","",$AO414*ABS($AF414-BC414)/Air!$M$8)</f>
        <v/>
      </c>
      <c r="BG414" s="31" t="str">
        <f t="shared" si="587"/>
        <v/>
      </c>
      <c r="BH414" s="252" t="str">
        <f t="shared" si="588"/>
        <v/>
      </c>
      <c r="BI414" s="32" t="str">
        <f>IF($B414="","",(($AF414-BC414)/ABS($AF414-BC414))*Air!$D$14*BH414/2*(($AF414-BC414)^2)*$AI414*$C414)</f>
        <v/>
      </c>
      <c r="BJ414" s="32" t="str">
        <f>IF($B414="","",(-BC414/ABS(BC414))*Air!$D$14*BE414/8*(BC414^2)*$AM414*$C414)</f>
        <v/>
      </c>
      <c r="BK414" s="32" t="str">
        <f>IF($B414="","",$AK414*$C414*$E414*Air!$D$14*Air!$I$10)</f>
        <v/>
      </c>
      <c r="BL414" s="32" t="str">
        <f t="shared" si="652"/>
        <v/>
      </c>
      <c r="BM414" s="32" t="str">
        <f t="shared" si="589"/>
        <v/>
      </c>
      <c r="BN414" s="32" t="str">
        <f t="shared" si="653"/>
        <v/>
      </c>
      <c r="BO414" s="254" t="str">
        <f t="shared" si="590"/>
        <v/>
      </c>
      <c r="BP414" s="243"/>
      <c r="BQ414" s="243"/>
      <c r="BR414" s="32" t="str">
        <f t="shared" si="591"/>
        <v/>
      </c>
      <c r="BS414" s="243" t="str">
        <f t="shared" si="592"/>
        <v/>
      </c>
      <c r="BT414" s="243" t="str">
        <f>IF($B414="","",IF(BO414="out",-(BS414*$I414*(2*ABS(BR414)/Air!$D$14)^0.5),(BS414*$I414*(2*ABS(BR414)/Air!$C$14)^0.5)))</f>
        <v/>
      </c>
      <c r="BU414" s="32" t="str">
        <f t="shared" si="593"/>
        <v/>
      </c>
      <c r="BV414" s="217" t="str">
        <f t="shared" si="654"/>
        <v/>
      </c>
      <c r="BW414" s="31" t="str">
        <f t="shared" si="594"/>
        <v/>
      </c>
      <c r="BX414" s="251" t="str">
        <f>IF($B414="","",$AO414*ABS(BW414)/Air!$M$8)</f>
        <v/>
      </c>
      <c r="BY414" s="31" t="str">
        <f t="shared" si="595"/>
        <v/>
      </c>
      <c r="BZ414" s="251" t="str">
        <f>IF($B414="","",$AO414*ABS($AF414-BW414)/Air!$M$8)</f>
        <v/>
      </c>
      <c r="CA414" s="31" t="str">
        <f t="shared" si="596"/>
        <v/>
      </c>
      <c r="CB414" s="31" t="str">
        <f t="shared" si="597"/>
        <v/>
      </c>
      <c r="CC414" s="32" t="str">
        <f>IF($B414="","",(($AF414-BW414)/ABS($AF414-BW414))*Air!$D$14*CB414/2*(($AF414-BW414)^2)*$AI414*$C414)</f>
        <v/>
      </c>
      <c r="CD414" s="32" t="str">
        <f>IF($B414="","",(-BW414/ABS(BW414))*Air!$D$14*BY414/8*(BW414^2)*$AM414*$C414)</f>
        <v/>
      </c>
      <c r="CE414" s="32" t="str">
        <f>IF($B414="","",$AK414*$C414*$E414*Air!$D$14*Air!$I$10)</f>
        <v/>
      </c>
      <c r="CF414" s="32" t="str">
        <f t="shared" si="655"/>
        <v/>
      </c>
      <c r="CG414" s="32" t="str">
        <f t="shared" si="598"/>
        <v/>
      </c>
      <c r="CH414" s="32" t="str">
        <f t="shared" si="656"/>
        <v/>
      </c>
      <c r="CI414" s="254" t="str">
        <f t="shared" si="599"/>
        <v/>
      </c>
      <c r="CJ414" s="243"/>
      <c r="CK414" s="243"/>
      <c r="CL414" s="32" t="str">
        <f t="shared" si="600"/>
        <v/>
      </c>
      <c r="CM414" s="243" t="str">
        <f t="shared" si="601"/>
        <v/>
      </c>
      <c r="CN414" s="243" t="str">
        <f>IF($B414="","",IF(CI414="out",-(CM414*$I414*(2*ABS(CL414)/Air!$D$14)^0.5),(CM414*$I414*(2*ABS(CL414)/Air!$C$14)^0.5)))</f>
        <v/>
      </c>
      <c r="CO414" s="32" t="str">
        <f t="shared" si="602"/>
        <v/>
      </c>
      <c r="CP414" s="217" t="str">
        <f t="shared" si="657"/>
        <v/>
      </c>
      <c r="CQ414" s="31" t="str">
        <f t="shared" si="603"/>
        <v/>
      </c>
      <c r="CR414" s="251" t="str">
        <f>IF($B414="","",$AO414*ABS(CQ414)/Air!$M$8)</f>
        <v/>
      </c>
      <c r="CS414" s="31" t="str">
        <f t="shared" si="604"/>
        <v/>
      </c>
      <c r="CT414" s="251" t="str">
        <f>IF($B414="","",$AO414*ABS($AF414-CQ414)/Air!$M$8)</f>
        <v/>
      </c>
      <c r="CU414" s="31" t="str">
        <f t="shared" si="605"/>
        <v/>
      </c>
      <c r="CV414" s="31" t="str">
        <f t="shared" si="606"/>
        <v/>
      </c>
      <c r="CW414" s="32" t="str">
        <f>IF($B414="","",(($AF414-CQ414)/ABS($AF414-CQ414))*Air!$D$14*CV414/2*(($AF414-CQ414)^2)*$AI414*$C414)</f>
        <v/>
      </c>
      <c r="CX414" s="32" t="str">
        <f>IF($B414="","",(-CQ414/ABS(CQ414))*Air!$D$14*CS414/8*(CQ414^2)*$AM414*$C414)</f>
        <v/>
      </c>
      <c r="CY414" s="32" t="str">
        <f>IF($B414="","",$AK414*$C414*$E414*Air!$D$14*Air!$I$10)</f>
        <v/>
      </c>
      <c r="CZ414" s="32" t="str">
        <f t="shared" si="658"/>
        <v/>
      </c>
      <c r="DA414" s="32" t="str">
        <f t="shared" si="607"/>
        <v/>
      </c>
      <c r="DB414" s="32" t="str">
        <f t="shared" si="659"/>
        <v/>
      </c>
      <c r="DC414" s="254" t="str">
        <f t="shared" si="608"/>
        <v/>
      </c>
      <c r="DD414" s="243"/>
      <c r="DE414" s="243"/>
      <c r="DF414" s="32" t="str">
        <f t="shared" si="609"/>
        <v/>
      </c>
      <c r="DG414" s="243" t="str">
        <f t="shared" si="610"/>
        <v/>
      </c>
      <c r="DH414" s="243" t="str">
        <f>IF($B414="","",IF(DC414="out",-(DG414*$I414*(2*ABS(DF414)/Air!$D$14)^0.5),(DG414*$I414*(2*ABS(DF414)/Air!$C$14)^0.5)))</f>
        <v/>
      </c>
      <c r="DI414" s="32" t="str">
        <f t="shared" si="611"/>
        <v/>
      </c>
      <c r="DJ414" s="217" t="str">
        <f t="shared" si="660"/>
        <v/>
      </c>
      <c r="DK414" s="31" t="str">
        <f t="shared" si="612"/>
        <v/>
      </c>
      <c r="DL414" s="251" t="str">
        <f>IF($B414="","",$AO414*ABS(DK414)/Air!$M$8)</f>
        <v/>
      </c>
      <c r="DM414" s="31" t="str">
        <f t="shared" si="613"/>
        <v/>
      </c>
      <c r="DN414" s="251" t="str">
        <f>IF($B414="","",$AO414*ABS($AF414-DK414)/Air!$M$8)</f>
        <v/>
      </c>
      <c r="DO414" s="31" t="str">
        <f t="shared" si="614"/>
        <v/>
      </c>
      <c r="DP414" s="31" t="str">
        <f t="shared" si="615"/>
        <v/>
      </c>
      <c r="DQ414" s="32" t="str">
        <f>IF($B414="","",(($AF414-DK414)/ABS($AF414-DK414))*Air!$D$14*DP414/2*(($AF414-DK414)^2)*$AI414*$C414)</f>
        <v/>
      </c>
      <c r="DR414" s="32" t="str">
        <f>IF($B414="","",(-DK414/ABS(DK414))*Air!$D$14*DM414/8*(DK414^2)*$AM414*$C414)</f>
        <v/>
      </c>
      <c r="DS414" s="32" t="str">
        <f>IF($B414="","",$AK414*$C414*$E414*Air!$D$14*Air!$I$10)</f>
        <v/>
      </c>
      <c r="DT414" s="32" t="str">
        <f t="shared" si="661"/>
        <v/>
      </c>
      <c r="DU414" s="32" t="str">
        <f t="shared" si="616"/>
        <v/>
      </c>
      <c r="DV414" s="32" t="str">
        <f t="shared" si="662"/>
        <v/>
      </c>
      <c r="DW414" s="254" t="str">
        <f t="shared" si="617"/>
        <v/>
      </c>
      <c r="DX414" s="243"/>
      <c r="DY414" s="243"/>
      <c r="DZ414" s="32" t="str">
        <f t="shared" si="618"/>
        <v/>
      </c>
      <c r="EA414" s="243" t="str">
        <f t="shared" si="619"/>
        <v/>
      </c>
      <c r="EB414" s="243" t="str">
        <f>IF($B414="","",IF(DW414="out",-(EA414*$I414*(2*ABS(DZ414)/Air!$D$14)^0.5),(EA414*$I414*(2*ABS(DZ414)/Air!$C$14)^0.5)))</f>
        <v/>
      </c>
      <c r="EC414" s="32" t="str">
        <f t="shared" si="620"/>
        <v/>
      </c>
      <c r="ED414" s="217" t="str">
        <f t="shared" si="663"/>
        <v/>
      </c>
      <c r="EE414" s="31" t="str">
        <f t="shared" si="621"/>
        <v/>
      </c>
      <c r="EF414" s="251" t="str">
        <f>IF($B414="","",$AO414*ABS(EE414)/Air!$M$8)</f>
        <v/>
      </c>
      <c r="EG414" s="31" t="str">
        <f t="shared" si="622"/>
        <v/>
      </c>
      <c r="EH414" s="251" t="str">
        <f>IF($B414="","",$AO414*ABS($AF414-EE414)/Air!$M$8)</f>
        <v/>
      </c>
      <c r="EI414" s="31" t="str">
        <f t="shared" si="623"/>
        <v/>
      </c>
      <c r="EJ414" s="31" t="str">
        <f t="shared" si="624"/>
        <v/>
      </c>
      <c r="EK414" s="32" t="str">
        <f>IF($B414="","",(($AF414-EE414)/ABS($AF414-EE414))*Air!$D$14*EJ414/2*(($AF414-EE414)^2)*$AI414*$C414)</f>
        <v/>
      </c>
      <c r="EL414" s="32" t="str">
        <f>IF($B414="","",(-EE414/ABS(EE414))*Air!$D$14*EG414/8*(EE414^2)*$AM414*$C414)</f>
        <v/>
      </c>
      <c r="EM414" s="32" t="str">
        <f>IF($B414="","",$AK414*$C414*$E414*Air!$D$14*Air!$I$10)</f>
        <v/>
      </c>
      <c r="EN414" s="32" t="str">
        <f t="shared" si="664"/>
        <v/>
      </c>
      <c r="EO414" s="32" t="str">
        <f t="shared" si="625"/>
        <v/>
      </c>
      <c r="EP414" s="32" t="str">
        <f t="shared" si="665"/>
        <v/>
      </c>
      <c r="EQ414" s="254" t="str">
        <f t="shared" si="626"/>
        <v/>
      </c>
      <c r="ER414" s="243"/>
      <c r="ES414" s="243"/>
      <c r="ET414" s="32" t="str">
        <f t="shared" si="627"/>
        <v/>
      </c>
      <c r="EU414" s="243" t="str">
        <f t="shared" si="628"/>
        <v/>
      </c>
      <c r="EV414" s="243" t="str">
        <f>IF($B414="","",IF(EQ414="out",-(EU414*$I414*(2*ABS(ET414)/Air!$D$14)^0.5),(EU414*$I414*(2*ABS(ET414)/Air!$C$14)^0.5)))</f>
        <v/>
      </c>
      <c r="EW414" s="32" t="str">
        <f t="shared" si="629"/>
        <v/>
      </c>
      <c r="EX414" s="259" t="str">
        <f t="shared" si="666"/>
        <v/>
      </c>
    </row>
    <row r="415" spans="1:154" customFormat="1" x14ac:dyDescent="0.2">
      <c r="A415" s="61"/>
      <c r="B415" s="247"/>
      <c r="C415" s="247"/>
      <c r="D415" s="247"/>
      <c r="E415" s="247"/>
      <c r="F415" s="247"/>
      <c r="G415" s="239"/>
      <c r="H415" s="239"/>
      <c r="I415" s="239"/>
      <c r="J415" s="239"/>
      <c r="K415" s="239"/>
      <c r="L415" s="62"/>
      <c r="M415" s="247"/>
      <c r="N415" s="247"/>
      <c r="O415" s="63"/>
      <c r="P415" s="92" t="str">
        <f t="shared" si="630"/>
        <v/>
      </c>
      <c r="Q415" s="93" t="str">
        <f t="shared" si="583"/>
        <v/>
      </c>
      <c r="R415" s="99" t="str">
        <f t="shared" si="631"/>
        <v/>
      </c>
      <c r="S415" s="100" t="str">
        <f t="shared" si="632"/>
        <v/>
      </c>
      <c r="T415" s="95" t="str">
        <f t="shared" si="633"/>
        <v/>
      </c>
      <c r="U415" s="231"/>
      <c r="V415" s="124" t="str">
        <f t="shared" si="634"/>
        <v/>
      </c>
      <c r="W415" s="125" t="str">
        <f t="shared" si="578"/>
        <v/>
      </c>
      <c r="X415" s="126" t="str">
        <f t="shared" si="635"/>
        <v/>
      </c>
      <c r="Y415" s="126" t="str">
        <f>IF($B415="","",VLOOKUP(X415,Depth!$A$4:$B$1004,2,1))</f>
        <v/>
      </c>
      <c r="Z415" s="127" t="str">
        <f t="shared" si="579"/>
        <v/>
      </c>
      <c r="AA415" s="128" t="str">
        <f t="shared" si="580"/>
        <v/>
      </c>
      <c r="AB415" s="129" t="str">
        <f t="shared" si="636"/>
        <v/>
      </c>
      <c r="AC415" s="129" t="str">
        <f t="shared" si="581"/>
        <v/>
      </c>
      <c r="AD415" s="31" t="str">
        <f t="shared" si="637"/>
        <v/>
      </c>
      <c r="AE415" s="128" t="str">
        <f t="shared" si="638"/>
        <v/>
      </c>
      <c r="AF415" s="130" t="str">
        <f t="shared" si="639"/>
        <v/>
      </c>
      <c r="AG415" s="122" t="str">
        <f t="shared" si="640"/>
        <v/>
      </c>
      <c r="AH415" s="131" t="str">
        <f t="shared" si="582"/>
        <v/>
      </c>
      <c r="AI415" s="132" t="str">
        <f t="shared" si="641"/>
        <v/>
      </c>
      <c r="AJ415" s="128"/>
      <c r="AK415" s="159" t="str">
        <f t="shared" si="642"/>
        <v/>
      </c>
      <c r="AL415" s="128" t="str">
        <f t="shared" si="643"/>
        <v/>
      </c>
      <c r="AM415" s="128" t="str">
        <f t="shared" si="644"/>
        <v/>
      </c>
      <c r="AN415" s="128" t="str">
        <f t="shared" si="645"/>
        <v/>
      </c>
      <c r="AO415" s="128" t="str">
        <f t="shared" si="584"/>
        <v/>
      </c>
      <c r="AP415" s="160" t="str">
        <f t="shared" si="646"/>
        <v/>
      </c>
      <c r="AQ415" s="31"/>
      <c r="AR415" s="174" t="str">
        <f>IF($B415="","",Air!$C$17*((J415-K415)/10)^Air!$C$28)</f>
        <v/>
      </c>
      <c r="AS415" s="36" t="str">
        <f>IF($B415="","",IF(E$8=B415,E$7,Air!$C$14/2*AR415^2))</f>
        <v/>
      </c>
      <c r="AT415" s="32" t="str">
        <f t="shared" si="647"/>
        <v/>
      </c>
      <c r="AU415" s="32" t="str">
        <f t="shared" si="648"/>
        <v/>
      </c>
      <c r="AV415" s="32" t="str">
        <f>IF($B415="","",Air!$I$11-AU415*Air!$C$14*Air!$I$10-AS415)</f>
        <v/>
      </c>
      <c r="AW415" s="175" t="str">
        <f t="shared" si="649"/>
        <v/>
      </c>
      <c r="AX415" s="175" t="str">
        <f>IF($B415="","",AW415*Air!$C$14*Air!$I$10)</f>
        <v/>
      </c>
      <c r="AY415" s="176" t="str">
        <f>IF($B415="","",AW415*Air!$D$14*Air!$I$10)</f>
        <v/>
      </c>
      <c r="AZ415" s="62"/>
      <c r="BA415" s="250" t="str">
        <f t="shared" si="585"/>
        <v/>
      </c>
      <c r="BB415" s="128" t="str">
        <f t="shared" si="650"/>
        <v/>
      </c>
      <c r="BC415" s="31" t="str">
        <f t="shared" si="651"/>
        <v/>
      </c>
      <c r="BD415" s="251" t="str">
        <f>IF($B415="","",$AO415*ABS(BC415)/Air!$M$8)</f>
        <v/>
      </c>
      <c r="BE415" s="31" t="str">
        <f t="shared" si="586"/>
        <v/>
      </c>
      <c r="BF415" s="251" t="str">
        <f>IF($B415="","",$AO415*ABS($AF415-BC415)/Air!$M$8)</f>
        <v/>
      </c>
      <c r="BG415" s="31" t="str">
        <f t="shared" si="587"/>
        <v/>
      </c>
      <c r="BH415" s="252" t="str">
        <f t="shared" si="588"/>
        <v/>
      </c>
      <c r="BI415" s="32" t="str">
        <f>IF($B415="","",(($AF415-BC415)/ABS($AF415-BC415))*Air!$D$14*BH415/2*(($AF415-BC415)^2)*$AI415*$C415)</f>
        <v/>
      </c>
      <c r="BJ415" s="32" t="str">
        <f>IF($B415="","",(-BC415/ABS(BC415))*Air!$D$14*BE415/8*(BC415^2)*$AM415*$C415)</f>
        <v/>
      </c>
      <c r="BK415" s="32" t="str">
        <f>IF($B415="","",$AK415*$C415*$E415*Air!$D$14*Air!$I$10)</f>
        <v/>
      </c>
      <c r="BL415" s="32" t="str">
        <f t="shared" si="652"/>
        <v/>
      </c>
      <c r="BM415" s="32" t="str">
        <f t="shared" si="589"/>
        <v/>
      </c>
      <c r="BN415" s="32" t="str">
        <f t="shared" si="653"/>
        <v/>
      </c>
      <c r="BO415" s="254" t="str">
        <f t="shared" si="590"/>
        <v/>
      </c>
      <c r="BP415" s="243"/>
      <c r="BQ415" s="243"/>
      <c r="BR415" s="32" t="str">
        <f t="shared" si="591"/>
        <v/>
      </c>
      <c r="BS415" s="243" t="str">
        <f t="shared" si="592"/>
        <v/>
      </c>
      <c r="BT415" s="243" t="str">
        <f>IF($B415="","",IF(BO415="out",-(BS415*$I415*(2*ABS(BR415)/Air!$D$14)^0.5),(BS415*$I415*(2*ABS(BR415)/Air!$C$14)^0.5)))</f>
        <v/>
      </c>
      <c r="BU415" s="32" t="str">
        <f t="shared" si="593"/>
        <v/>
      </c>
      <c r="BV415" s="217" t="str">
        <f t="shared" si="654"/>
        <v/>
      </c>
      <c r="BW415" s="31" t="str">
        <f t="shared" si="594"/>
        <v/>
      </c>
      <c r="BX415" s="251" t="str">
        <f>IF($B415="","",$AO415*ABS(BW415)/Air!$M$8)</f>
        <v/>
      </c>
      <c r="BY415" s="31" t="str">
        <f t="shared" si="595"/>
        <v/>
      </c>
      <c r="BZ415" s="251" t="str">
        <f>IF($B415="","",$AO415*ABS($AF415-BW415)/Air!$M$8)</f>
        <v/>
      </c>
      <c r="CA415" s="31" t="str">
        <f t="shared" si="596"/>
        <v/>
      </c>
      <c r="CB415" s="31" t="str">
        <f t="shared" si="597"/>
        <v/>
      </c>
      <c r="CC415" s="32" t="str">
        <f>IF($B415="","",(($AF415-BW415)/ABS($AF415-BW415))*Air!$D$14*CB415/2*(($AF415-BW415)^2)*$AI415*$C415)</f>
        <v/>
      </c>
      <c r="CD415" s="32" t="str">
        <f>IF($B415="","",(-BW415/ABS(BW415))*Air!$D$14*BY415/8*(BW415^2)*$AM415*$C415)</f>
        <v/>
      </c>
      <c r="CE415" s="32" t="str">
        <f>IF($B415="","",$AK415*$C415*$E415*Air!$D$14*Air!$I$10)</f>
        <v/>
      </c>
      <c r="CF415" s="32" t="str">
        <f t="shared" si="655"/>
        <v/>
      </c>
      <c r="CG415" s="32" t="str">
        <f t="shared" si="598"/>
        <v/>
      </c>
      <c r="CH415" s="32" t="str">
        <f t="shared" si="656"/>
        <v/>
      </c>
      <c r="CI415" s="254" t="str">
        <f t="shared" si="599"/>
        <v/>
      </c>
      <c r="CJ415" s="243"/>
      <c r="CK415" s="243"/>
      <c r="CL415" s="32" t="str">
        <f t="shared" si="600"/>
        <v/>
      </c>
      <c r="CM415" s="243" t="str">
        <f t="shared" si="601"/>
        <v/>
      </c>
      <c r="CN415" s="243" t="str">
        <f>IF($B415="","",IF(CI415="out",-(CM415*$I415*(2*ABS(CL415)/Air!$D$14)^0.5),(CM415*$I415*(2*ABS(CL415)/Air!$C$14)^0.5)))</f>
        <v/>
      </c>
      <c r="CO415" s="32" t="str">
        <f t="shared" si="602"/>
        <v/>
      </c>
      <c r="CP415" s="217" t="str">
        <f t="shared" si="657"/>
        <v/>
      </c>
      <c r="CQ415" s="31" t="str">
        <f t="shared" si="603"/>
        <v/>
      </c>
      <c r="CR415" s="251" t="str">
        <f>IF($B415="","",$AO415*ABS(CQ415)/Air!$M$8)</f>
        <v/>
      </c>
      <c r="CS415" s="31" t="str">
        <f t="shared" si="604"/>
        <v/>
      </c>
      <c r="CT415" s="251" t="str">
        <f>IF($B415="","",$AO415*ABS($AF415-CQ415)/Air!$M$8)</f>
        <v/>
      </c>
      <c r="CU415" s="31" t="str">
        <f t="shared" si="605"/>
        <v/>
      </c>
      <c r="CV415" s="31" t="str">
        <f t="shared" si="606"/>
        <v/>
      </c>
      <c r="CW415" s="32" t="str">
        <f>IF($B415="","",(($AF415-CQ415)/ABS($AF415-CQ415))*Air!$D$14*CV415/2*(($AF415-CQ415)^2)*$AI415*$C415)</f>
        <v/>
      </c>
      <c r="CX415" s="32" t="str">
        <f>IF($B415="","",(-CQ415/ABS(CQ415))*Air!$D$14*CS415/8*(CQ415^2)*$AM415*$C415)</f>
        <v/>
      </c>
      <c r="CY415" s="32" t="str">
        <f>IF($B415="","",$AK415*$C415*$E415*Air!$D$14*Air!$I$10)</f>
        <v/>
      </c>
      <c r="CZ415" s="32" t="str">
        <f t="shared" si="658"/>
        <v/>
      </c>
      <c r="DA415" s="32" t="str">
        <f t="shared" si="607"/>
        <v/>
      </c>
      <c r="DB415" s="32" t="str">
        <f t="shared" si="659"/>
        <v/>
      </c>
      <c r="DC415" s="254" t="str">
        <f t="shared" si="608"/>
        <v/>
      </c>
      <c r="DD415" s="243"/>
      <c r="DE415" s="243"/>
      <c r="DF415" s="32" t="str">
        <f t="shared" si="609"/>
        <v/>
      </c>
      <c r="DG415" s="243" t="str">
        <f t="shared" si="610"/>
        <v/>
      </c>
      <c r="DH415" s="243" t="str">
        <f>IF($B415="","",IF(DC415="out",-(DG415*$I415*(2*ABS(DF415)/Air!$D$14)^0.5),(DG415*$I415*(2*ABS(DF415)/Air!$C$14)^0.5)))</f>
        <v/>
      </c>
      <c r="DI415" s="32" t="str">
        <f t="shared" si="611"/>
        <v/>
      </c>
      <c r="DJ415" s="217" t="str">
        <f t="shared" si="660"/>
        <v/>
      </c>
      <c r="DK415" s="31" t="str">
        <f t="shared" si="612"/>
        <v/>
      </c>
      <c r="DL415" s="251" t="str">
        <f>IF($B415="","",$AO415*ABS(DK415)/Air!$M$8)</f>
        <v/>
      </c>
      <c r="DM415" s="31" t="str">
        <f t="shared" si="613"/>
        <v/>
      </c>
      <c r="DN415" s="251" t="str">
        <f>IF($B415="","",$AO415*ABS($AF415-DK415)/Air!$M$8)</f>
        <v/>
      </c>
      <c r="DO415" s="31" t="str">
        <f t="shared" si="614"/>
        <v/>
      </c>
      <c r="DP415" s="31" t="str">
        <f t="shared" si="615"/>
        <v/>
      </c>
      <c r="DQ415" s="32" t="str">
        <f>IF($B415="","",(($AF415-DK415)/ABS($AF415-DK415))*Air!$D$14*DP415/2*(($AF415-DK415)^2)*$AI415*$C415)</f>
        <v/>
      </c>
      <c r="DR415" s="32" t="str">
        <f>IF($B415="","",(-DK415/ABS(DK415))*Air!$D$14*DM415/8*(DK415^2)*$AM415*$C415)</f>
        <v/>
      </c>
      <c r="DS415" s="32" t="str">
        <f>IF($B415="","",$AK415*$C415*$E415*Air!$D$14*Air!$I$10)</f>
        <v/>
      </c>
      <c r="DT415" s="32" t="str">
        <f t="shared" si="661"/>
        <v/>
      </c>
      <c r="DU415" s="32" t="str">
        <f t="shared" si="616"/>
        <v/>
      </c>
      <c r="DV415" s="32" t="str">
        <f t="shared" si="662"/>
        <v/>
      </c>
      <c r="DW415" s="254" t="str">
        <f t="shared" si="617"/>
        <v/>
      </c>
      <c r="DX415" s="243"/>
      <c r="DY415" s="243"/>
      <c r="DZ415" s="32" t="str">
        <f t="shared" si="618"/>
        <v/>
      </c>
      <c r="EA415" s="243" t="str">
        <f t="shared" si="619"/>
        <v/>
      </c>
      <c r="EB415" s="243" t="str">
        <f>IF($B415="","",IF(DW415="out",-(EA415*$I415*(2*ABS(DZ415)/Air!$D$14)^0.5),(EA415*$I415*(2*ABS(DZ415)/Air!$C$14)^0.5)))</f>
        <v/>
      </c>
      <c r="EC415" s="32" t="str">
        <f t="shared" si="620"/>
        <v/>
      </c>
      <c r="ED415" s="217" t="str">
        <f t="shared" si="663"/>
        <v/>
      </c>
      <c r="EE415" s="31" t="str">
        <f t="shared" si="621"/>
        <v/>
      </c>
      <c r="EF415" s="251" t="str">
        <f>IF($B415="","",$AO415*ABS(EE415)/Air!$M$8)</f>
        <v/>
      </c>
      <c r="EG415" s="31" t="str">
        <f t="shared" si="622"/>
        <v/>
      </c>
      <c r="EH415" s="251" t="str">
        <f>IF($B415="","",$AO415*ABS($AF415-EE415)/Air!$M$8)</f>
        <v/>
      </c>
      <c r="EI415" s="31" t="str">
        <f t="shared" si="623"/>
        <v/>
      </c>
      <c r="EJ415" s="31" t="str">
        <f t="shared" si="624"/>
        <v/>
      </c>
      <c r="EK415" s="32" t="str">
        <f>IF($B415="","",(($AF415-EE415)/ABS($AF415-EE415))*Air!$D$14*EJ415/2*(($AF415-EE415)^2)*$AI415*$C415)</f>
        <v/>
      </c>
      <c r="EL415" s="32" t="str">
        <f>IF($B415="","",(-EE415/ABS(EE415))*Air!$D$14*EG415/8*(EE415^2)*$AM415*$C415)</f>
        <v/>
      </c>
      <c r="EM415" s="32" t="str">
        <f>IF($B415="","",$AK415*$C415*$E415*Air!$D$14*Air!$I$10)</f>
        <v/>
      </c>
      <c r="EN415" s="32" t="str">
        <f t="shared" si="664"/>
        <v/>
      </c>
      <c r="EO415" s="32" t="str">
        <f t="shared" si="625"/>
        <v/>
      </c>
      <c r="EP415" s="32" t="str">
        <f t="shared" si="665"/>
        <v/>
      </c>
      <c r="EQ415" s="254" t="str">
        <f t="shared" si="626"/>
        <v/>
      </c>
      <c r="ER415" s="243"/>
      <c r="ES415" s="243"/>
      <c r="ET415" s="32" t="str">
        <f t="shared" si="627"/>
        <v/>
      </c>
      <c r="EU415" s="243" t="str">
        <f t="shared" si="628"/>
        <v/>
      </c>
      <c r="EV415" s="243" t="str">
        <f>IF($B415="","",IF(EQ415="out",-(EU415*$I415*(2*ABS(ET415)/Air!$D$14)^0.5),(EU415*$I415*(2*ABS(ET415)/Air!$C$14)^0.5)))</f>
        <v/>
      </c>
      <c r="EW415" s="32" t="str">
        <f t="shared" si="629"/>
        <v/>
      </c>
      <c r="EX415" s="259" t="str">
        <f t="shared" si="666"/>
        <v/>
      </c>
    </row>
    <row r="416" spans="1:154" customFormat="1" x14ac:dyDescent="0.2">
      <c r="A416" s="61"/>
      <c r="B416" s="247"/>
      <c r="C416" s="247"/>
      <c r="D416" s="247"/>
      <c r="E416" s="247"/>
      <c r="F416" s="247"/>
      <c r="G416" s="239"/>
      <c r="H416" s="239"/>
      <c r="I416" s="239"/>
      <c r="J416" s="239"/>
      <c r="K416" s="239"/>
      <c r="L416" s="62"/>
      <c r="M416" s="247"/>
      <c r="N416" s="247"/>
      <c r="O416" s="63"/>
      <c r="P416" s="92" t="str">
        <f t="shared" si="630"/>
        <v/>
      </c>
      <c r="Q416" s="93" t="str">
        <f t="shared" si="583"/>
        <v/>
      </c>
      <c r="R416" s="99" t="str">
        <f t="shared" si="631"/>
        <v/>
      </c>
      <c r="S416" s="100" t="str">
        <f t="shared" si="632"/>
        <v/>
      </c>
      <c r="T416" s="95" t="str">
        <f t="shared" si="633"/>
        <v/>
      </c>
      <c r="U416" s="231"/>
      <c r="V416" s="124" t="str">
        <f t="shared" si="634"/>
        <v/>
      </c>
      <c r="W416" s="125" t="str">
        <f t="shared" si="578"/>
        <v/>
      </c>
      <c r="X416" s="126" t="str">
        <f t="shared" si="635"/>
        <v/>
      </c>
      <c r="Y416" s="126" t="str">
        <f>IF($B416="","",VLOOKUP(X416,Depth!$A$4:$B$1004,2,1))</f>
        <v/>
      </c>
      <c r="Z416" s="127" t="str">
        <f t="shared" si="579"/>
        <v/>
      </c>
      <c r="AA416" s="128" t="str">
        <f t="shared" si="580"/>
        <v/>
      </c>
      <c r="AB416" s="129" t="str">
        <f t="shared" si="636"/>
        <v/>
      </c>
      <c r="AC416" s="129" t="str">
        <f t="shared" si="581"/>
        <v/>
      </c>
      <c r="AD416" s="31" t="str">
        <f t="shared" si="637"/>
        <v/>
      </c>
      <c r="AE416" s="128" t="str">
        <f t="shared" si="638"/>
        <v/>
      </c>
      <c r="AF416" s="130" t="str">
        <f t="shared" si="639"/>
        <v/>
      </c>
      <c r="AG416" s="122" t="str">
        <f t="shared" si="640"/>
        <v/>
      </c>
      <c r="AH416" s="131" t="str">
        <f t="shared" si="582"/>
        <v/>
      </c>
      <c r="AI416" s="132" t="str">
        <f t="shared" si="641"/>
        <v/>
      </c>
      <c r="AJ416" s="128"/>
      <c r="AK416" s="159" t="str">
        <f t="shared" si="642"/>
        <v/>
      </c>
      <c r="AL416" s="128" t="str">
        <f t="shared" si="643"/>
        <v/>
      </c>
      <c r="AM416" s="128" t="str">
        <f t="shared" si="644"/>
        <v/>
      </c>
      <c r="AN416" s="128" t="str">
        <f t="shared" si="645"/>
        <v/>
      </c>
      <c r="AO416" s="128" t="str">
        <f t="shared" si="584"/>
        <v/>
      </c>
      <c r="AP416" s="160" t="str">
        <f t="shared" si="646"/>
        <v/>
      </c>
      <c r="AQ416" s="31"/>
      <c r="AR416" s="174" t="str">
        <f>IF($B416="","",Air!$C$17*((J416-K416)/10)^Air!$C$28)</f>
        <v/>
      </c>
      <c r="AS416" s="36" t="str">
        <f>IF($B416="","",IF(E$8=B416,E$7,Air!$C$14/2*AR416^2))</f>
        <v/>
      </c>
      <c r="AT416" s="32" t="str">
        <f t="shared" si="647"/>
        <v/>
      </c>
      <c r="AU416" s="32" t="str">
        <f t="shared" si="648"/>
        <v/>
      </c>
      <c r="AV416" s="32" t="str">
        <f>IF($B416="","",Air!$I$11-AU416*Air!$C$14*Air!$I$10-AS416)</f>
        <v/>
      </c>
      <c r="AW416" s="175" t="str">
        <f t="shared" si="649"/>
        <v/>
      </c>
      <c r="AX416" s="175" t="str">
        <f>IF($B416="","",AW416*Air!$C$14*Air!$I$10)</f>
        <v/>
      </c>
      <c r="AY416" s="176" t="str">
        <f>IF($B416="","",AW416*Air!$D$14*Air!$I$10)</f>
        <v/>
      </c>
      <c r="AZ416" s="62"/>
      <c r="BA416" s="250" t="str">
        <f t="shared" si="585"/>
        <v/>
      </c>
      <c r="BB416" s="128" t="str">
        <f t="shared" si="650"/>
        <v/>
      </c>
      <c r="BC416" s="31" t="str">
        <f t="shared" si="651"/>
        <v/>
      </c>
      <c r="BD416" s="251" t="str">
        <f>IF($B416="","",$AO416*ABS(BC416)/Air!$M$8)</f>
        <v/>
      </c>
      <c r="BE416" s="31" t="str">
        <f t="shared" si="586"/>
        <v/>
      </c>
      <c r="BF416" s="251" t="str">
        <f>IF($B416="","",$AO416*ABS($AF416-BC416)/Air!$M$8)</f>
        <v/>
      </c>
      <c r="BG416" s="31" t="str">
        <f t="shared" si="587"/>
        <v/>
      </c>
      <c r="BH416" s="252" t="str">
        <f t="shared" si="588"/>
        <v/>
      </c>
      <c r="BI416" s="32" t="str">
        <f>IF($B416="","",(($AF416-BC416)/ABS($AF416-BC416))*Air!$D$14*BH416/2*(($AF416-BC416)^2)*$AI416*$C416)</f>
        <v/>
      </c>
      <c r="BJ416" s="32" t="str">
        <f>IF($B416="","",(-BC416/ABS(BC416))*Air!$D$14*BE416/8*(BC416^2)*$AM416*$C416)</f>
        <v/>
      </c>
      <c r="BK416" s="32" t="str">
        <f>IF($B416="","",$AK416*$C416*$E416*Air!$D$14*Air!$I$10)</f>
        <v/>
      </c>
      <c r="BL416" s="32" t="str">
        <f t="shared" si="652"/>
        <v/>
      </c>
      <c r="BM416" s="32" t="str">
        <f t="shared" si="589"/>
        <v/>
      </c>
      <c r="BN416" s="32" t="str">
        <f t="shared" si="653"/>
        <v/>
      </c>
      <c r="BO416" s="254" t="str">
        <f t="shared" si="590"/>
        <v/>
      </c>
      <c r="BP416" s="243"/>
      <c r="BQ416" s="243"/>
      <c r="BR416" s="32" t="str">
        <f t="shared" si="591"/>
        <v/>
      </c>
      <c r="BS416" s="243" t="str">
        <f t="shared" si="592"/>
        <v/>
      </c>
      <c r="BT416" s="243" t="str">
        <f>IF($B416="","",IF(BO416="out",-(BS416*$I416*(2*ABS(BR416)/Air!$D$14)^0.5),(BS416*$I416*(2*ABS(BR416)/Air!$C$14)^0.5)))</f>
        <v/>
      </c>
      <c r="BU416" s="32" t="str">
        <f t="shared" si="593"/>
        <v/>
      </c>
      <c r="BV416" s="217" t="str">
        <f t="shared" si="654"/>
        <v/>
      </c>
      <c r="BW416" s="31" t="str">
        <f t="shared" si="594"/>
        <v/>
      </c>
      <c r="BX416" s="251" t="str">
        <f>IF($B416="","",$AO416*ABS(BW416)/Air!$M$8)</f>
        <v/>
      </c>
      <c r="BY416" s="31" t="str">
        <f t="shared" si="595"/>
        <v/>
      </c>
      <c r="BZ416" s="251" t="str">
        <f>IF($B416="","",$AO416*ABS($AF416-BW416)/Air!$M$8)</f>
        <v/>
      </c>
      <c r="CA416" s="31" t="str">
        <f t="shared" si="596"/>
        <v/>
      </c>
      <c r="CB416" s="31" t="str">
        <f t="shared" si="597"/>
        <v/>
      </c>
      <c r="CC416" s="32" t="str">
        <f>IF($B416="","",(($AF416-BW416)/ABS($AF416-BW416))*Air!$D$14*CB416/2*(($AF416-BW416)^2)*$AI416*$C416)</f>
        <v/>
      </c>
      <c r="CD416" s="32" t="str">
        <f>IF($B416="","",(-BW416/ABS(BW416))*Air!$D$14*BY416/8*(BW416^2)*$AM416*$C416)</f>
        <v/>
      </c>
      <c r="CE416" s="32" t="str">
        <f>IF($B416="","",$AK416*$C416*$E416*Air!$D$14*Air!$I$10)</f>
        <v/>
      </c>
      <c r="CF416" s="32" t="str">
        <f t="shared" si="655"/>
        <v/>
      </c>
      <c r="CG416" s="32" t="str">
        <f t="shared" si="598"/>
        <v/>
      </c>
      <c r="CH416" s="32" t="str">
        <f t="shared" si="656"/>
        <v/>
      </c>
      <c r="CI416" s="254" t="str">
        <f t="shared" si="599"/>
        <v/>
      </c>
      <c r="CJ416" s="243"/>
      <c r="CK416" s="243"/>
      <c r="CL416" s="32" t="str">
        <f t="shared" si="600"/>
        <v/>
      </c>
      <c r="CM416" s="243" t="str">
        <f t="shared" si="601"/>
        <v/>
      </c>
      <c r="CN416" s="243" t="str">
        <f>IF($B416="","",IF(CI416="out",-(CM416*$I416*(2*ABS(CL416)/Air!$D$14)^0.5),(CM416*$I416*(2*ABS(CL416)/Air!$C$14)^0.5)))</f>
        <v/>
      </c>
      <c r="CO416" s="32" t="str">
        <f t="shared" si="602"/>
        <v/>
      </c>
      <c r="CP416" s="217" t="str">
        <f t="shared" si="657"/>
        <v/>
      </c>
      <c r="CQ416" s="31" t="str">
        <f t="shared" si="603"/>
        <v/>
      </c>
      <c r="CR416" s="251" t="str">
        <f>IF($B416="","",$AO416*ABS(CQ416)/Air!$M$8)</f>
        <v/>
      </c>
      <c r="CS416" s="31" t="str">
        <f t="shared" si="604"/>
        <v/>
      </c>
      <c r="CT416" s="251" t="str">
        <f>IF($B416="","",$AO416*ABS($AF416-CQ416)/Air!$M$8)</f>
        <v/>
      </c>
      <c r="CU416" s="31" t="str">
        <f t="shared" si="605"/>
        <v/>
      </c>
      <c r="CV416" s="31" t="str">
        <f t="shared" si="606"/>
        <v/>
      </c>
      <c r="CW416" s="32" t="str">
        <f>IF($B416="","",(($AF416-CQ416)/ABS($AF416-CQ416))*Air!$D$14*CV416/2*(($AF416-CQ416)^2)*$AI416*$C416)</f>
        <v/>
      </c>
      <c r="CX416" s="32" t="str">
        <f>IF($B416="","",(-CQ416/ABS(CQ416))*Air!$D$14*CS416/8*(CQ416^2)*$AM416*$C416)</f>
        <v/>
      </c>
      <c r="CY416" s="32" t="str">
        <f>IF($B416="","",$AK416*$C416*$E416*Air!$D$14*Air!$I$10)</f>
        <v/>
      </c>
      <c r="CZ416" s="32" t="str">
        <f t="shared" si="658"/>
        <v/>
      </c>
      <c r="DA416" s="32" t="str">
        <f t="shared" si="607"/>
        <v/>
      </c>
      <c r="DB416" s="32" t="str">
        <f t="shared" si="659"/>
        <v/>
      </c>
      <c r="DC416" s="254" t="str">
        <f t="shared" si="608"/>
        <v/>
      </c>
      <c r="DD416" s="243"/>
      <c r="DE416" s="243"/>
      <c r="DF416" s="32" t="str">
        <f t="shared" si="609"/>
        <v/>
      </c>
      <c r="DG416" s="243" t="str">
        <f t="shared" si="610"/>
        <v/>
      </c>
      <c r="DH416" s="243" t="str">
        <f>IF($B416="","",IF(DC416="out",-(DG416*$I416*(2*ABS(DF416)/Air!$D$14)^0.5),(DG416*$I416*(2*ABS(DF416)/Air!$C$14)^0.5)))</f>
        <v/>
      </c>
      <c r="DI416" s="32" t="str">
        <f t="shared" si="611"/>
        <v/>
      </c>
      <c r="DJ416" s="217" t="str">
        <f t="shared" si="660"/>
        <v/>
      </c>
      <c r="DK416" s="31" t="str">
        <f t="shared" si="612"/>
        <v/>
      </c>
      <c r="DL416" s="251" t="str">
        <f>IF($B416="","",$AO416*ABS(DK416)/Air!$M$8)</f>
        <v/>
      </c>
      <c r="DM416" s="31" t="str">
        <f t="shared" si="613"/>
        <v/>
      </c>
      <c r="DN416" s="251" t="str">
        <f>IF($B416="","",$AO416*ABS($AF416-DK416)/Air!$M$8)</f>
        <v/>
      </c>
      <c r="DO416" s="31" t="str">
        <f t="shared" si="614"/>
        <v/>
      </c>
      <c r="DP416" s="31" t="str">
        <f t="shared" si="615"/>
        <v/>
      </c>
      <c r="DQ416" s="32" t="str">
        <f>IF($B416="","",(($AF416-DK416)/ABS($AF416-DK416))*Air!$D$14*DP416/2*(($AF416-DK416)^2)*$AI416*$C416)</f>
        <v/>
      </c>
      <c r="DR416" s="32" t="str">
        <f>IF($B416="","",(-DK416/ABS(DK416))*Air!$D$14*DM416/8*(DK416^2)*$AM416*$C416)</f>
        <v/>
      </c>
      <c r="DS416" s="32" t="str">
        <f>IF($B416="","",$AK416*$C416*$E416*Air!$D$14*Air!$I$10)</f>
        <v/>
      </c>
      <c r="DT416" s="32" t="str">
        <f t="shared" si="661"/>
        <v/>
      </c>
      <c r="DU416" s="32" t="str">
        <f t="shared" si="616"/>
        <v/>
      </c>
      <c r="DV416" s="32" t="str">
        <f t="shared" si="662"/>
        <v/>
      </c>
      <c r="DW416" s="254" t="str">
        <f t="shared" si="617"/>
        <v/>
      </c>
      <c r="DX416" s="243"/>
      <c r="DY416" s="243"/>
      <c r="DZ416" s="32" t="str">
        <f t="shared" si="618"/>
        <v/>
      </c>
      <c r="EA416" s="243" t="str">
        <f t="shared" si="619"/>
        <v/>
      </c>
      <c r="EB416" s="243" t="str">
        <f>IF($B416="","",IF(DW416="out",-(EA416*$I416*(2*ABS(DZ416)/Air!$D$14)^0.5),(EA416*$I416*(2*ABS(DZ416)/Air!$C$14)^0.5)))</f>
        <v/>
      </c>
      <c r="EC416" s="32" t="str">
        <f t="shared" si="620"/>
        <v/>
      </c>
      <c r="ED416" s="217" t="str">
        <f t="shared" si="663"/>
        <v/>
      </c>
      <c r="EE416" s="31" t="str">
        <f t="shared" si="621"/>
        <v/>
      </c>
      <c r="EF416" s="251" t="str">
        <f>IF($B416="","",$AO416*ABS(EE416)/Air!$M$8)</f>
        <v/>
      </c>
      <c r="EG416" s="31" t="str">
        <f t="shared" si="622"/>
        <v/>
      </c>
      <c r="EH416" s="251" t="str">
        <f>IF($B416="","",$AO416*ABS($AF416-EE416)/Air!$M$8)</f>
        <v/>
      </c>
      <c r="EI416" s="31" t="str">
        <f t="shared" si="623"/>
        <v/>
      </c>
      <c r="EJ416" s="31" t="str">
        <f t="shared" si="624"/>
        <v/>
      </c>
      <c r="EK416" s="32" t="str">
        <f>IF($B416="","",(($AF416-EE416)/ABS($AF416-EE416))*Air!$D$14*EJ416/2*(($AF416-EE416)^2)*$AI416*$C416)</f>
        <v/>
      </c>
      <c r="EL416" s="32" t="str">
        <f>IF($B416="","",(-EE416/ABS(EE416))*Air!$D$14*EG416/8*(EE416^2)*$AM416*$C416)</f>
        <v/>
      </c>
      <c r="EM416" s="32" t="str">
        <f>IF($B416="","",$AK416*$C416*$E416*Air!$D$14*Air!$I$10)</f>
        <v/>
      </c>
      <c r="EN416" s="32" t="str">
        <f t="shared" si="664"/>
        <v/>
      </c>
      <c r="EO416" s="32" t="str">
        <f t="shared" si="625"/>
        <v/>
      </c>
      <c r="EP416" s="32" t="str">
        <f t="shared" si="665"/>
        <v/>
      </c>
      <c r="EQ416" s="254" t="str">
        <f t="shared" si="626"/>
        <v/>
      </c>
      <c r="ER416" s="243"/>
      <c r="ES416" s="243"/>
      <c r="ET416" s="32" t="str">
        <f t="shared" si="627"/>
        <v/>
      </c>
      <c r="EU416" s="243" t="str">
        <f t="shared" si="628"/>
        <v/>
      </c>
      <c r="EV416" s="243" t="str">
        <f>IF($B416="","",IF(EQ416="out",-(EU416*$I416*(2*ABS(ET416)/Air!$D$14)^0.5),(EU416*$I416*(2*ABS(ET416)/Air!$C$14)^0.5)))</f>
        <v/>
      </c>
      <c r="EW416" s="32" t="str">
        <f t="shared" si="629"/>
        <v/>
      </c>
      <c r="EX416" s="259" t="str">
        <f t="shared" si="666"/>
        <v/>
      </c>
    </row>
    <row r="417" spans="1:154" customFormat="1" x14ac:dyDescent="0.2">
      <c r="A417" s="61"/>
      <c r="B417" s="247"/>
      <c r="C417" s="247"/>
      <c r="D417" s="247"/>
      <c r="E417" s="247"/>
      <c r="F417" s="247"/>
      <c r="G417" s="239"/>
      <c r="H417" s="239"/>
      <c r="I417" s="239"/>
      <c r="J417" s="239"/>
      <c r="K417" s="239"/>
      <c r="L417" s="62"/>
      <c r="M417" s="247"/>
      <c r="N417" s="247"/>
      <c r="O417" s="63"/>
      <c r="P417" s="92" t="str">
        <f t="shared" si="630"/>
        <v/>
      </c>
      <c r="Q417" s="93" t="str">
        <f t="shared" si="583"/>
        <v/>
      </c>
      <c r="R417" s="99" t="str">
        <f t="shared" si="631"/>
        <v/>
      </c>
      <c r="S417" s="100" t="str">
        <f t="shared" si="632"/>
        <v/>
      </c>
      <c r="T417" s="95" t="str">
        <f t="shared" si="633"/>
        <v/>
      </c>
      <c r="U417" s="231"/>
      <c r="V417" s="124" t="str">
        <f t="shared" si="634"/>
        <v/>
      </c>
      <c r="W417" s="125" t="str">
        <f t="shared" si="578"/>
        <v/>
      </c>
      <c r="X417" s="126" t="str">
        <f t="shared" si="635"/>
        <v/>
      </c>
      <c r="Y417" s="126" t="str">
        <f>IF($B417="","",VLOOKUP(X417,Depth!$A$4:$B$1004,2,1))</f>
        <v/>
      </c>
      <c r="Z417" s="127" t="str">
        <f t="shared" si="579"/>
        <v/>
      </c>
      <c r="AA417" s="128" t="str">
        <f t="shared" si="580"/>
        <v/>
      </c>
      <c r="AB417" s="129" t="str">
        <f t="shared" si="636"/>
        <v/>
      </c>
      <c r="AC417" s="129" t="str">
        <f t="shared" si="581"/>
        <v/>
      </c>
      <c r="AD417" s="31" t="str">
        <f t="shared" si="637"/>
        <v/>
      </c>
      <c r="AE417" s="128" t="str">
        <f t="shared" si="638"/>
        <v/>
      </c>
      <c r="AF417" s="130" t="str">
        <f t="shared" si="639"/>
        <v/>
      </c>
      <c r="AG417" s="122" t="str">
        <f t="shared" si="640"/>
        <v/>
      </c>
      <c r="AH417" s="131" t="str">
        <f t="shared" si="582"/>
        <v/>
      </c>
      <c r="AI417" s="132" t="str">
        <f t="shared" si="641"/>
        <v/>
      </c>
      <c r="AJ417" s="128"/>
      <c r="AK417" s="159" t="str">
        <f t="shared" si="642"/>
        <v/>
      </c>
      <c r="AL417" s="128" t="str">
        <f t="shared" si="643"/>
        <v/>
      </c>
      <c r="AM417" s="128" t="str">
        <f t="shared" si="644"/>
        <v/>
      </c>
      <c r="AN417" s="128" t="str">
        <f t="shared" si="645"/>
        <v/>
      </c>
      <c r="AO417" s="128" t="str">
        <f t="shared" si="584"/>
        <v/>
      </c>
      <c r="AP417" s="160" t="str">
        <f t="shared" si="646"/>
        <v/>
      </c>
      <c r="AQ417" s="31"/>
      <c r="AR417" s="174" t="str">
        <f>IF($B417="","",Air!$C$17*((J417-K417)/10)^Air!$C$28)</f>
        <v/>
      </c>
      <c r="AS417" s="36" t="str">
        <f>IF($B417="","",IF(E$8=B417,E$7,Air!$C$14/2*AR417^2))</f>
        <v/>
      </c>
      <c r="AT417" s="32" t="str">
        <f t="shared" si="647"/>
        <v/>
      </c>
      <c r="AU417" s="32" t="str">
        <f t="shared" si="648"/>
        <v/>
      </c>
      <c r="AV417" s="32" t="str">
        <f>IF($B417="","",Air!$I$11-AU417*Air!$C$14*Air!$I$10-AS417)</f>
        <v/>
      </c>
      <c r="AW417" s="175" t="str">
        <f t="shared" si="649"/>
        <v/>
      </c>
      <c r="AX417" s="175" t="str">
        <f>IF($B417="","",AW417*Air!$C$14*Air!$I$10)</f>
        <v/>
      </c>
      <c r="AY417" s="176" t="str">
        <f>IF($B417="","",AW417*Air!$D$14*Air!$I$10)</f>
        <v/>
      </c>
      <c r="AZ417" s="62"/>
      <c r="BA417" s="250" t="str">
        <f t="shared" si="585"/>
        <v/>
      </c>
      <c r="BB417" s="128" t="str">
        <f t="shared" si="650"/>
        <v/>
      </c>
      <c r="BC417" s="31" t="str">
        <f t="shared" si="651"/>
        <v/>
      </c>
      <c r="BD417" s="251" t="str">
        <f>IF($B417="","",$AO417*ABS(BC417)/Air!$M$8)</f>
        <v/>
      </c>
      <c r="BE417" s="31" t="str">
        <f t="shared" si="586"/>
        <v/>
      </c>
      <c r="BF417" s="251" t="str">
        <f>IF($B417="","",$AO417*ABS($AF417-BC417)/Air!$M$8)</f>
        <v/>
      </c>
      <c r="BG417" s="31" t="str">
        <f t="shared" si="587"/>
        <v/>
      </c>
      <c r="BH417" s="252" t="str">
        <f t="shared" si="588"/>
        <v/>
      </c>
      <c r="BI417" s="32" t="str">
        <f>IF($B417="","",(($AF417-BC417)/ABS($AF417-BC417))*Air!$D$14*BH417/2*(($AF417-BC417)^2)*$AI417*$C417)</f>
        <v/>
      </c>
      <c r="BJ417" s="32" t="str">
        <f>IF($B417="","",(-BC417/ABS(BC417))*Air!$D$14*BE417/8*(BC417^2)*$AM417*$C417)</f>
        <v/>
      </c>
      <c r="BK417" s="32" t="str">
        <f>IF($B417="","",$AK417*$C417*$E417*Air!$D$14*Air!$I$10)</f>
        <v/>
      </c>
      <c r="BL417" s="32" t="str">
        <f t="shared" si="652"/>
        <v/>
      </c>
      <c r="BM417" s="32" t="str">
        <f t="shared" si="589"/>
        <v/>
      </c>
      <c r="BN417" s="32" t="str">
        <f t="shared" si="653"/>
        <v/>
      </c>
      <c r="BO417" s="254" t="str">
        <f t="shared" si="590"/>
        <v/>
      </c>
      <c r="BP417" s="243"/>
      <c r="BQ417" s="243"/>
      <c r="BR417" s="32" t="str">
        <f t="shared" si="591"/>
        <v/>
      </c>
      <c r="BS417" s="243" t="str">
        <f t="shared" si="592"/>
        <v/>
      </c>
      <c r="BT417" s="243" t="str">
        <f>IF($B417="","",IF(BO417="out",-(BS417*$I417*(2*ABS(BR417)/Air!$D$14)^0.5),(BS417*$I417*(2*ABS(BR417)/Air!$C$14)^0.5)))</f>
        <v/>
      </c>
      <c r="BU417" s="32" t="str">
        <f t="shared" si="593"/>
        <v/>
      </c>
      <c r="BV417" s="217" t="str">
        <f t="shared" si="654"/>
        <v/>
      </c>
      <c r="BW417" s="31" t="str">
        <f t="shared" si="594"/>
        <v/>
      </c>
      <c r="BX417" s="251" t="str">
        <f>IF($B417="","",$AO417*ABS(BW417)/Air!$M$8)</f>
        <v/>
      </c>
      <c r="BY417" s="31" t="str">
        <f t="shared" si="595"/>
        <v/>
      </c>
      <c r="BZ417" s="251" t="str">
        <f>IF($B417="","",$AO417*ABS($AF417-BW417)/Air!$M$8)</f>
        <v/>
      </c>
      <c r="CA417" s="31" t="str">
        <f t="shared" si="596"/>
        <v/>
      </c>
      <c r="CB417" s="31" t="str">
        <f t="shared" si="597"/>
        <v/>
      </c>
      <c r="CC417" s="32" t="str">
        <f>IF($B417="","",(($AF417-BW417)/ABS($AF417-BW417))*Air!$D$14*CB417/2*(($AF417-BW417)^2)*$AI417*$C417)</f>
        <v/>
      </c>
      <c r="CD417" s="32" t="str">
        <f>IF($B417="","",(-BW417/ABS(BW417))*Air!$D$14*BY417/8*(BW417^2)*$AM417*$C417)</f>
        <v/>
      </c>
      <c r="CE417" s="32" t="str">
        <f>IF($B417="","",$AK417*$C417*$E417*Air!$D$14*Air!$I$10)</f>
        <v/>
      </c>
      <c r="CF417" s="32" t="str">
        <f t="shared" si="655"/>
        <v/>
      </c>
      <c r="CG417" s="32" t="str">
        <f t="shared" si="598"/>
        <v/>
      </c>
      <c r="CH417" s="32" t="str">
        <f t="shared" si="656"/>
        <v/>
      </c>
      <c r="CI417" s="254" t="str">
        <f t="shared" si="599"/>
        <v/>
      </c>
      <c r="CJ417" s="243"/>
      <c r="CK417" s="243"/>
      <c r="CL417" s="32" t="str">
        <f t="shared" si="600"/>
        <v/>
      </c>
      <c r="CM417" s="243" t="str">
        <f t="shared" si="601"/>
        <v/>
      </c>
      <c r="CN417" s="243" t="str">
        <f>IF($B417="","",IF(CI417="out",-(CM417*$I417*(2*ABS(CL417)/Air!$D$14)^0.5),(CM417*$I417*(2*ABS(CL417)/Air!$C$14)^0.5)))</f>
        <v/>
      </c>
      <c r="CO417" s="32" t="str">
        <f t="shared" si="602"/>
        <v/>
      </c>
      <c r="CP417" s="217" t="str">
        <f t="shared" si="657"/>
        <v/>
      </c>
      <c r="CQ417" s="31" t="str">
        <f t="shared" si="603"/>
        <v/>
      </c>
      <c r="CR417" s="251" t="str">
        <f>IF($B417="","",$AO417*ABS(CQ417)/Air!$M$8)</f>
        <v/>
      </c>
      <c r="CS417" s="31" t="str">
        <f t="shared" si="604"/>
        <v/>
      </c>
      <c r="CT417" s="251" t="str">
        <f>IF($B417="","",$AO417*ABS($AF417-CQ417)/Air!$M$8)</f>
        <v/>
      </c>
      <c r="CU417" s="31" t="str">
        <f t="shared" si="605"/>
        <v/>
      </c>
      <c r="CV417" s="31" t="str">
        <f t="shared" si="606"/>
        <v/>
      </c>
      <c r="CW417" s="32" t="str">
        <f>IF($B417="","",(($AF417-CQ417)/ABS($AF417-CQ417))*Air!$D$14*CV417/2*(($AF417-CQ417)^2)*$AI417*$C417)</f>
        <v/>
      </c>
      <c r="CX417" s="32" t="str">
        <f>IF($B417="","",(-CQ417/ABS(CQ417))*Air!$D$14*CS417/8*(CQ417^2)*$AM417*$C417)</f>
        <v/>
      </c>
      <c r="CY417" s="32" t="str">
        <f>IF($B417="","",$AK417*$C417*$E417*Air!$D$14*Air!$I$10)</f>
        <v/>
      </c>
      <c r="CZ417" s="32" t="str">
        <f t="shared" si="658"/>
        <v/>
      </c>
      <c r="DA417" s="32" t="str">
        <f t="shared" si="607"/>
        <v/>
      </c>
      <c r="DB417" s="32" t="str">
        <f t="shared" si="659"/>
        <v/>
      </c>
      <c r="DC417" s="254" t="str">
        <f t="shared" si="608"/>
        <v/>
      </c>
      <c r="DD417" s="243"/>
      <c r="DE417" s="243"/>
      <c r="DF417" s="32" t="str">
        <f t="shared" si="609"/>
        <v/>
      </c>
      <c r="DG417" s="243" t="str">
        <f t="shared" si="610"/>
        <v/>
      </c>
      <c r="DH417" s="243" t="str">
        <f>IF($B417="","",IF(DC417="out",-(DG417*$I417*(2*ABS(DF417)/Air!$D$14)^0.5),(DG417*$I417*(2*ABS(DF417)/Air!$C$14)^0.5)))</f>
        <v/>
      </c>
      <c r="DI417" s="32" t="str">
        <f t="shared" si="611"/>
        <v/>
      </c>
      <c r="DJ417" s="217" t="str">
        <f t="shared" si="660"/>
        <v/>
      </c>
      <c r="DK417" s="31" t="str">
        <f t="shared" si="612"/>
        <v/>
      </c>
      <c r="DL417" s="251" t="str">
        <f>IF($B417="","",$AO417*ABS(DK417)/Air!$M$8)</f>
        <v/>
      </c>
      <c r="DM417" s="31" t="str">
        <f t="shared" si="613"/>
        <v/>
      </c>
      <c r="DN417" s="251" t="str">
        <f>IF($B417="","",$AO417*ABS($AF417-DK417)/Air!$M$8)</f>
        <v/>
      </c>
      <c r="DO417" s="31" t="str">
        <f t="shared" si="614"/>
        <v/>
      </c>
      <c r="DP417" s="31" t="str">
        <f t="shared" si="615"/>
        <v/>
      </c>
      <c r="DQ417" s="32" t="str">
        <f>IF($B417="","",(($AF417-DK417)/ABS($AF417-DK417))*Air!$D$14*DP417/2*(($AF417-DK417)^2)*$AI417*$C417)</f>
        <v/>
      </c>
      <c r="DR417" s="32" t="str">
        <f>IF($B417="","",(-DK417/ABS(DK417))*Air!$D$14*DM417/8*(DK417^2)*$AM417*$C417)</f>
        <v/>
      </c>
      <c r="DS417" s="32" t="str">
        <f>IF($B417="","",$AK417*$C417*$E417*Air!$D$14*Air!$I$10)</f>
        <v/>
      </c>
      <c r="DT417" s="32" t="str">
        <f t="shared" si="661"/>
        <v/>
      </c>
      <c r="DU417" s="32" t="str">
        <f t="shared" si="616"/>
        <v/>
      </c>
      <c r="DV417" s="32" t="str">
        <f t="shared" si="662"/>
        <v/>
      </c>
      <c r="DW417" s="254" t="str">
        <f t="shared" si="617"/>
        <v/>
      </c>
      <c r="DX417" s="243"/>
      <c r="DY417" s="243"/>
      <c r="DZ417" s="32" t="str">
        <f t="shared" si="618"/>
        <v/>
      </c>
      <c r="EA417" s="243" t="str">
        <f t="shared" si="619"/>
        <v/>
      </c>
      <c r="EB417" s="243" t="str">
        <f>IF($B417="","",IF(DW417="out",-(EA417*$I417*(2*ABS(DZ417)/Air!$D$14)^0.5),(EA417*$I417*(2*ABS(DZ417)/Air!$C$14)^0.5)))</f>
        <v/>
      </c>
      <c r="EC417" s="32" t="str">
        <f t="shared" si="620"/>
        <v/>
      </c>
      <c r="ED417" s="217" t="str">
        <f t="shared" si="663"/>
        <v/>
      </c>
      <c r="EE417" s="31" t="str">
        <f t="shared" si="621"/>
        <v/>
      </c>
      <c r="EF417" s="251" t="str">
        <f>IF($B417="","",$AO417*ABS(EE417)/Air!$M$8)</f>
        <v/>
      </c>
      <c r="EG417" s="31" t="str">
        <f t="shared" si="622"/>
        <v/>
      </c>
      <c r="EH417" s="251" t="str">
        <f>IF($B417="","",$AO417*ABS($AF417-EE417)/Air!$M$8)</f>
        <v/>
      </c>
      <c r="EI417" s="31" t="str">
        <f t="shared" si="623"/>
        <v/>
      </c>
      <c r="EJ417" s="31" t="str">
        <f t="shared" si="624"/>
        <v/>
      </c>
      <c r="EK417" s="32" t="str">
        <f>IF($B417="","",(($AF417-EE417)/ABS($AF417-EE417))*Air!$D$14*EJ417/2*(($AF417-EE417)^2)*$AI417*$C417)</f>
        <v/>
      </c>
      <c r="EL417" s="32" t="str">
        <f>IF($B417="","",(-EE417/ABS(EE417))*Air!$D$14*EG417/8*(EE417^2)*$AM417*$C417)</f>
        <v/>
      </c>
      <c r="EM417" s="32" t="str">
        <f>IF($B417="","",$AK417*$C417*$E417*Air!$D$14*Air!$I$10)</f>
        <v/>
      </c>
      <c r="EN417" s="32" t="str">
        <f t="shared" si="664"/>
        <v/>
      </c>
      <c r="EO417" s="32" t="str">
        <f t="shared" si="625"/>
        <v/>
      </c>
      <c r="EP417" s="32" t="str">
        <f t="shared" si="665"/>
        <v/>
      </c>
      <c r="EQ417" s="254" t="str">
        <f t="shared" si="626"/>
        <v/>
      </c>
      <c r="ER417" s="243"/>
      <c r="ES417" s="243"/>
      <c r="ET417" s="32" t="str">
        <f t="shared" si="627"/>
        <v/>
      </c>
      <c r="EU417" s="243" t="str">
        <f t="shared" si="628"/>
        <v/>
      </c>
      <c r="EV417" s="243" t="str">
        <f>IF($B417="","",IF(EQ417="out",-(EU417*$I417*(2*ABS(ET417)/Air!$D$14)^0.5),(EU417*$I417*(2*ABS(ET417)/Air!$C$14)^0.5)))</f>
        <v/>
      </c>
      <c r="EW417" s="32" t="str">
        <f t="shared" si="629"/>
        <v/>
      </c>
      <c r="EX417" s="259" t="str">
        <f t="shared" si="666"/>
        <v/>
      </c>
    </row>
    <row r="418" spans="1:154" customFormat="1" x14ac:dyDescent="0.2">
      <c r="A418" s="61"/>
      <c r="B418" s="247"/>
      <c r="C418" s="247"/>
      <c r="D418" s="247"/>
      <c r="E418" s="247"/>
      <c r="F418" s="247"/>
      <c r="G418" s="239"/>
      <c r="H418" s="239"/>
      <c r="I418" s="239"/>
      <c r="J418" s="239"/>
      <c r="K418" s="239"/>
      <c r="L418" s="62"/>
      <c r="M418" s="247"/>
      <c r="N418" s="247"/>
      <c r="O418" s="63"/>
      <c r="P418" s="92" t="str">
        <f t="shared" si="630"/>
        <v/>
      </c>
      <c r="Q418" s="93" t="str">
        <f t="shared" si="583"/>
        <v/>
      </c>
      <c r="R418" s="99" t="str">
        <f t="shared" si="631"/>
        <v/>
      </c>
      <c r="S418" s="100" t="str">
        <f t="shared" si="632"/>
        <v/>
      </c>
      <c r="T418" s="95" t="str">
        <f t="shared" si="633"/>
        <v/>
      </c>
      <c r="U418" s="231"/>
      <c r="V418" s="124" t="str">
        <f t="shared" si="634"/>
        <v/>
      </c>
      <c r="W418" s="125" t="str">
        <f t="shared" si="578"/>
        <v/>
      </c>
      <c r="X418" s="126" t="str">
        <f t="shared" si="635"/>
        <v/>
      </c>
      <c r="Y418" s="126" t="str">
        <f>IF($B418="","",VLOOKUP(X418,Depth!$A$4:$B$1004,2,1))</f>
        <v/>
      </c>
      <c r="Z418" s="127" t="str">
        <f t="shared" si="579"/>
        <v/>
      </c>
      <c r="AA418" s="128" t="str">
        <f t="shared" si="580"/>
        <v/>
      </c>
      <c r="AB418" s="129" t="str">
        <f t="shared" si="636"/>
        <v/>
      </c>
      <c r="AC418" s="129" t="str">
        <f t="shared" si="581"/>
        <v/>
      </c>
      <c r="AD418" s="31" t="str">
        <f t="shared" si="637"/>
        <v/>
      </c>
      <c r="AE418" s="128" t="str">
        <f t="shared" si="638"/>
        <v/>
      </c>
      <c r="AF418" s="130" t="str">
        <f t="shared" si="639"/>
        <v/>
      </c>
      <c r="AG418" s="122" t="str">
        <f t="shared" si="640"/>
        <v/>
      </c>
      <c r="AH418" s="131" t="str">
        <f t="shared" si="582"/>
        <v/>
      </c>
      <c r="AI418" s="132" t="str">
        <f t="shared" si="641"/>
        <v/>
      </c>
      <c r="AJ418" s="128"/>
      <c r="AK418" s="159" t="str">
        <f t="shared" si="642"/>
        <v/>
      </c>
      <c r="AL418" s="128" t="str">
        <f t="shared" si="643"/>
        <v/>
      </c>
      <c r="AM418" s="128" t="str">
        <f t="shared" si="644"/>
        <v/>
      </c>
      <c r="AN418" s="128" t="str">
        <f t="shared" si="645"/>
        <v/>
      </c>
      <c r="AO418" s="128" t="str">
        <f t="shared" si="584"/>
        <v/>
      </c>
      <c r="AP418" s="160" t="str">
        <f t="shared" si="646"/>
        <v/>
      </c>
      <c r="AQ418" s="31"/>
      <c r="AR418" s="174" t="str">
        <f>IF($B418="","",Air!$C$17*((J418-K418)/10)^Air!$C$28)</f>
        <v/>
      </c>
      <c r="AS418" s="36" t="str">
        <f>IF($B418="","",IF(E$8=B418,E$7,Air!$C$14/2*AR418^2))</f>
        <v/>
      </c>
      <c r="AT418" s="32" t="str">
        <f t="shared" si="647"/>
        <v/>
      </c>
      <c r="AU418" s="32" t="str">
        <f t="shared" si="648"/>
        <v/>
      </c>
      <c r="AV418" s="32" t="str">
        <f>IF($B418="","",Air!$I$11-AU418*Air!$C$14*Air!$I$10-AS418)</f>
        <v/>
      </c>
      <c r="AW418" s="175" t="str">
        <f t="shared" si="649"/>
        <v/>
      </c>
      <c r="AX418" s="175" t="str">
        <f>IF($B418="","",AW418*Air!$C$14*Air!$I$10)</f>
        <v/>
      </c>
      <c r="AY418" s="176" t="str">
        <f>IF($B418="","",AW418*Air!$D$14*Air!$I$10)</f>
        <v/>
      </c>
      <c r="AZ418" s="62"/>
      <c r="BA418" s="250" t="str">
        <f t="shared" si="585"/>
        <v/>
      </c>
      <c r="BB418" s="128" t="str">
        <f t="shared" si="650"/>
        <v/>
      </c>
      <c r="BC418" s="31" t="str">
        <f t="shared" si="651"/>
        <v/>
      </c>
      <c r="BD418" s="251" t="str">
        <f>IF($B418="","",$AO418*ABS(BC418)/Air!$M$8)</f>
        <v/>
      </c>
      <c r="BE418" s="31" t="str">
        <f t="shared" si="586"/>
        <v/>
      </c>
      <c r="BF418" s="251" t="str">
        <f>IF($B418="","",$AO418*ABS($AF418-BC418)/Air!$M$8)</f>
        <v/>
      </c>
      <c r="BG418" s="31" t="str">
        <f t="shared" si="587"/>
        <v/>
      </c>
      <c r="BH418" s="252" t="str">
        <f t="shared" si="588"/>
        <v/>
      </c>
      <c r="BI418" s="32" t="str">
        <f>IF($B418="","",(($AF418-BC418)/ABS($AF418-BC418))*Air!$D$14*BH418/2*(($AF418-BC418)^2)*$AI418*$C418)</f>
        <v/>
      </c>
      <c r="BJ418" s="32" t="str">
        <f>IF($B418="","",(-BC418/ABS(BC418))*Air!$D$14*BE418/8*(BC418^2)*$AM418*$C418)</f>
        <v/>
      </c>
      <c r="BK418" s="32" t="str">
        <f>IF($B418="","",$AK418*$C418*$E418*Air!$D$14*Air!$I$10)</f>
        <v/>
      </c>
      <c r="BL418" s="32" t="str">
        <f t="shared" si="652"/>
        <v/>
      </c>
      <c r="BM418" s="32" t="str">
        <f t="shared" si="589"/>
        <v/>
      </c>
      <c r="BN418" s="32" t="str">
        <f t="shared" si="653"/>
        <v/>
      </c>
      <c r="BO418" s="254" t="str">
        <f t="shared" si="590"/>
        <v/>
      </c>
      <c r="BP418" s="243"/>
      <c r="BQ418" s="243"/>
      <c r="BR418" s="32" t="str">
        <f t="shared" si="591"/>
        <v/>
      </c>
      <c r="BS418" s="243" t="str">
        <f t="shared" si="592"/>
        <v/>
      </c>
      <c r="BT418" s="243" t="str">
        <f>IF($B418="","",IF(BO418="out",-(BS418*$I418*(2*ABS(BR418)/Air!$D$14)^0.5),(BS418*$I418*(2*ABS(BR418)/Air!$C$14)^0.5)))</f>
        <v/>
      </c>
      <c r="BU418" s="32" t="str">
        <f t="shared" si="593"/>
        <v/>
      </c>
      <c r="BV418" s="217" t="str">
        <f t="shared" si="654"/>
        <v/>
      </c>
      <c r="BW418" s="31" t="str">
        <f t="shared" si="594"/>
        <v/>
      </c>
      <c r="BX418" s="251" t="str">
        <f>IF($B418="","",$AO418*ABS(BW418)/Air!$M$8)</f>
        <v/>
      </c>
      <c r="BY418" s="31" t="str">
        <f t="shared" si="595"/>
        <v/>
      </c>
      <c r="BZ418" s="251" t="str">
        <f>IF($B418="","",$AO418*ABS($AF418-BW418)/Air!$M$8)</f>
        <v/>
      </c>
      <c r="CA418" s="31" t="str">
        <f t="shared" si="596"/>
        <v/>
      </c>
      <c r="CB418" s="31" t="str">
        <f t="shared" si="597"/>
        <v/>
      </c>
      <c r="CC418" s="32" t="str">
        <f>IF($B418="","",(($AF418-BW418)/ABS($AF418-BW418))*Air!$D$14*CB418/2*(($AF418-BW418)^2)*$AI418*$C418)</f>
        <v/>
      </c>
      <c r="CD418" s="32" t="str">
        <f>IF($B418="","",(-BW418/ABS(BW418))*Air!$D$14*BY418/8*(BW418^2)*$AM418*$C418)</f>
        <v/>
      </c>
      <c r="CE418" s="32" t="str">
        <f>IF($B418="","",$AK418*$C418*$E418*Air!$D$14*Air!$I$10)</f>
        <v/>
      </c>
      <c r="CF418" s="32" t="str">
        <f t="shared" si="655"/>
        <v/>
      </c>
      <c r="CG418" s="32" t="str">
        <f t="shared" si="598"/>
        <v/>
      </c>
      <c r="CH418" s="32" t="str">
        <f t="shared" si="656"/>
        <v/>
      </c>
      <c r="CI418" s="254" t="str">
        <f t="shared" si="599"/>
        <v/>
      </c>
      <c r="CJ418" s="243"/>
      <c r="CK418" s="243"/>
      <c r="CL418" s="32" t="str">
        <f t="shared" si="600"/>
        <v/>
      </c>
      <c r="CM418" s="243" t="str">
        <f t="shared" si="601"/>
        <v/>
      </c>
      <c r="CN418" s="243" t="str">
        <f>IF($B418="","",IF(CI418="out",-(CM418*$I418*(2*ABS(CL418)/Air!$D$14)^0.5),(CM418*$I418*(2*ABS(CL418)/Air!$C$14)^0.5)))</f>
        <v/>
      </c>
      <c r="CO418" s="32" t="str">
        <f t="shared" si="602"/>
        <v/>
      </c>
      <c r="CP418" s="217" t="str">
        <f t="shared" si="657"/>
        <v/>
      </c>
      <c r="CQ418" s="31" t="str">
        <f t="shared" si="603"/>
        <v/>
      </c>
      <c r="CR418" s="251" t="str">
        <f>IF($B418="","",$AO418*ABS(CQ418)/Air!$M$8)</f>
        <v/>
      </c>
      <c r="CS418" s="31" t="str">
        <f t="shared" si="604"/>
        <v/>
      </c>
      <c r="CT418" s="251" t="str">
        <f>IF($B418="","",$AO418*ABS($AF418-CQ418)/Air!$M$8)</f>
        <v/>
      </c>
      <c r="CU418" s="31" t="str">
        <f t="shared" si="605"/>
        <v/>
      </c>
      <c r="CV418" s="31" t="str">
        <f t="shared" si="606"/>
        <v/>
      </c>
      <c r="CW418" s="32" t="str">
        <f>IF($B418="","",(($AF418-CQ418)/ABS($AF418-CQ418))*Air!$D$14*CV418/2*(($AF418-CQ418)^2)*$AI418*$C418)</f>
        <v/>
      </c>
      <c r="CX418" s="32" t="str">
        <f>IF($B418="","",(-CQ418/ABS(CQ418))*Air!$D$14*CS418/8*(CQ418^2)*$AM418*$C418)</f>
        <v/>
      </c>
      <c r="CY418" s="32" t="str">
        <f>IF($B418="","",$AK418*$C418*$E418*Air!$D$14*Air!$I$10)</f>
        <v/>
      </c>
      <c r="CZ418" s="32" t="str">
        <f t="shared" si="658"/>
        <v/>
      </c>
      <c r="DA418" s="32" t="str">
        <f t="shared" si="607"/>
        <v/>
      </c>
      <c r="DB418" s="32" t="str">
        <f t="shared" si="659"/>
        <v/>
      </c>
      <c r="DC418" s="254" t="str">
        <f t="shared" si="608"/>
        <v/>
      </c>
      <c r="DD418" s="243"/>
      <c r="DE418" s="243"/>
      <c r="DF418" s="32" t="str">
        <f t="shared" si="609"/>
        <v/>
      </c>
      <c r="DG418" s="243" t="str">
        <f t="shared" si="610"/>
        <v/>
      </c>
      <c r="DH418" s="243" t="str">
        <f>IF($B418="","",IF(DC418="out",-(DG418*$I418*(2*ABS(DF418)/Air!$D$14)^0.5),(DG418*$I418*(2*ABS(DF418)/Air!$C$14)^0.5)))</f>
        <v/>
      </c>
      <c r="DI418" s="32" t="str">
        <f t="shared" si="611"/>
        <v/>
      </c>
      <c r="DJ418" s="217" t="str">
        <f t="shared" si="660"/>
        <v/>
      </c>
      <c r="DK418" s="31" t="str">
        <f t="shared" si="612"/>
        <v/>
      </c>
      <c r="DL418" s="251" t="str">
        <f>IF($B418="","",$AO418*ABS(DK418)/Air!$M$8)</f>
        <v/>
      </c>
      <c r="DM418" s="31" t="str">
        <f t="shared" si="613"/>
        <v/>
      </c>
      <c r="DN418" s="251" t="str">
        <f>IF($B418="","",$AO418*ABS($AF418-DK418)/Air!$M$8)</f>
        <v/>
      </c>
      <c r="DO418" s="31" t="str">
        <f t="shared" si="614"/>
        <v/>
      </c>
      <c r="DP418" s="31" t="str">
        <f t="shared" si="615"/>
        <v/>
      </c>
      <c r="DQ418" s="32" t="str">
        <f>IF($B418="","",(($AF418-DK418)/ABS($AF418-DK418))*Air!$D$14*DP418/2*(($AF418-DK418)^2)*$AI418*$C418)</f>
        <v/>
      </c>
      <c r="DR418" s="32" t="str">
        <f>IF($B418="","",(-DK418/ABS(DK418))*Air!$D$14*DM418/8*(DK418^2)*$AM418*$C418)</f>
        <v/>
      </c>
      <c r="DS418" s="32" t="str">
        <f>IF($B418="","",$AK418*$C418*$E418*Air!$D$14*Air!$I$10)</f>
        <v/>
      </c>
      <c r="DT418" s="32" t="str">
        <f t="shared" si="661"/>
        <v/>
      </c>
      <c r="DU418" s="32" t="str">
        <f t="shared" si="616"/>
        <v/>
      </c>
      <c r="DV418" s="32" t="str">
        <f t="shared" si="662"/>
        <v/>
      </c>
      <c r="DW418" s="254" t="str">
        <f t="shared" si="617"/>
        <v/>
      </c>
      <c r="DX418" s="243"/>
      <c r="DY418" s="243"/>
      <c r="DZ418" s="32" t="str">
        <f t="shared" si="618"/>
        <v/>
      </c>
      <c r="EA418" s="243" t="str">
        <f t="shared" si="619"/>
        <v/>
      </c>
      <c r="EB418" s="243" t="str">
        <f>IF($B418="","",IF(DW418="out",-(EA418*$I418*(2*ABS(DZ418)/Air!$D$14)^0.5),(EA418*$I418*(2*ABS(DZ418)/Air!$C$14)^0.5)))</f>
        <v/>
      </c>
      <c r="EC418" s="32" t="str">
        <f t="shared" si="620"/>
        <v/>
      </c>
      <c r="ED418" s="217" t="str">
        <f t="shared" si="663"/>
        <v/>
      </c>
      <c r="EE418" s="31" t="str">
        <f t="shared" si="621"/>
        <v/>
      </c>
      <c r="EF418" s="251" t="str">
        <f>IF($B418="","",$AO418*ABS(EE418)/Air!$M$8)</f>
        <v/>
      </c>
      <c r="EG418" s="31" t="str">
        <f t="shared" si="622"/>
        <v/>
      </c>
      <c r="EH418" s="251" t="str">
        <f>IF($B418="","",$AO418*ABS($AF418-EE418)/Air!$M$8)</f>
        <v/>
      </c>
      <c r="EI418" s="31" t="str">
        <f t="shared" si="623"/>
        <v/>
      </c>
      <c r="EJ418" s="31" t="str">
        <f t="shared" si="624"/>
        <v/>
      </c>
      <c r="EK418" s="32" t="str">
        <f>IF($B418="","",(($AF418-EE418)/ABS($AF418-EE418))*Air!$D$14*EJ418/2*(($AF418-EE418)^2)*$AI418*$C418)</f>
        <v/>
      </c>
      <c r="EL418" s="32" t="str">
        <f>IF($B418="","",(-EE418/ABS(EE418))*Air!$D$14*EG418/8*(EE418^2)*$AM418*$C418)</f>
        <v/>
      </c>
      <c r="EM418" s="32" t="str">
        <f>IF($B418="","",$AK418*$C418*$E418*Air!$D$14*Air!$I$10)</f>
        <v/>
      </c>
      <c r="EN418" s="32" t="str">
        <f t="shared" si="664"/>
        <v/>
      </c>
      <c r="EO418" s="32" t="str">
        <f t="shared" si="625"/>
        <v/>
      </c>
      <c r="EP418" s="32" t="str">
        <f t="shared" si="665"/>
        <v/>
      </c>
      <c r="EQ418" s="254" t="str">
        <f t="shared" si="626"/>
        <v/>
      </c>
      <c r="ER418" s="243"/>
      <c r="ES418" s="243"/>
      <c r="ET418" s="32" t="str">
        <f t="shared" si="627"/>
        <v/>
      </c>
      <c r="EU418" s="243" t="str">
        <f t="shared" si="628"/>
        <v/>
      </c>
      <c r="EV418" s="243" t="str">
        <f>IF($B418="","",IF(EQ418="out",-(EU418*$I418*(2*ABS(ET418)/Air!$D$14)^0.5),(EU418*$I418*(2*ABS(ET418)/Air!$C$14)^0.5)))</f>
        <v/>
      </c>
      <c r="EW418" s="32" t="str">
        <f t="shared" si="629"/>
        <v/>
      </c>
      <c r="EX418" s="259" t="str">
        <f t="shared" si="666"/>
        <v/>
      </c>
    </row>
    <row r="419" spans="1:154" customFormat="1" x14ac:dyDescent="0.2">
      <c r="A419" s="61"/>
      <c r="B419" s="247"/>
      <c r="C419" s="247"/>
      <c r="D419" s="247"/>
      <c r="E419" s="247"/>
      <c r="F419" s="247"/>
      <c r="G419" s="239"/>
      <c r="H419" s="239"/>
      <c r="I419" s="239"/>
      <c r="J419" s="239"/>
      <c r="K419" s="239"/>
      <c r="L419" s="62"/>
      <c r="M419" s="247"/>
      <c r="N419" s="247"/>
      <c r="O419" s="63"/>
      <c r="P419" s="92" t="str">
        <f t="shared" si="630"/>
        <v/>
      </c>
      <c r="Q419" s="93" t="str">
        <f t="shared" si="583"/>
        <v/>
      </c>
      <c r="R419" s="99" t="str">
        <f t="shared" si="631"/>
        <v/>
      </c>
      <c r="S419" s="100" t="str">
        <f t="shared" si="632"/>
        <v/>
      </c>
      <c r="T419" s="95" t="str">
        <f t="shared" si="633"/>
        <v/>
      </c>
      <c r="U419" s="231"/>
      <c r="V419" s="124" t="str">
        <f t="shared" si="634"/>
        <v/>
      </c>
      <c r="W419" s="125" t="str">
        <f t="shared" si="578"/>
        <v/>
      </c>
      <c r="X419" s="126" t="str">
        <f t="shared" si="635"/>
        <v/>
      </c>
      <c r="Y419" s="126" t="str">
        <f>IF($B419="","",VLOOKUP(X419,Depth!$A$4:$B$1004,2,1))</f>
        <v/>
      </c>
      <c r="Z419" s="127" t="str">
        <f t="shared" si="579"/>
        <v/>
      </c>
      <c r="AA419" s="128" t="str">
        <f t="shared" si="580"/>
        <v/>
      </c>
      <c r="AB419" s="129" t="str">
        <f t="shared" si="636"/>
        <v/>
      </c>
      <c r="AC419" s="129" t="str">
        <f t="shared" si="581"/>
        <v/>
      </c>
      <c r="AD419" s="31" t="str">
        <f t="shared" si="637"/>
        <v/>
      </c>
      <c r="AE419" s="128" t="str">
        <f t="shared" si="638"/>
        <v/>
      </c>
      <c r="AF419" s="130" t="str">
        <f t="shared" si="639"/>
        <v/>
      </c>
      <c r="AG419" s="122" t="str">
        <f t="shared" si="640"/>
        <v/>
      </c>
      <c r="AH419" s="131" t="str">
        <f t="shared" si="582"/>
        <v/>
      </c>
      <c r="AI419" s="132" t="str">
        <f t="shared" si="641"/>
        <v/>
      </c>
      <c r="AJ419" s="128"/>
      <c r="AK419" s="159" t="str">
        <f t="shared" si="642"/>
        <v/>
      </c>
      <c r="AL419" s="128" t="str">
        <f t="shared" si="643"/>
        <v/>
      </c>
      <c r="AM419" s="128" t="str">
        <f t="shared" si="644"/>
        <v/>
      </c>
      <c r="AN419" s="128" t="str">
        <f t="shared" si="645"/>
        <v/>
      </c>
      <c r="AO419" s="128" t="str">
        <f t="shared" si="584"/>
        <v/>
      </c>
      <c r="AP419" s="160" t="str">
        <f t="shared" si="646"/>
        <v/>
      </c>
      <c r="AQ419" s="31"/>
      <c r="AR419" s="174" t="str">
        <f>IF($B419="","",Air!$C$17*((J419-K419)/10)^Air!$C$28)</f>
        <v/>
      </c>
      <c r="AS419" s="36" t="str">
        <f>IF($B419="","",IF(E$8=B419,E$7,Air!$C$14/2*AR419^2))</f>
        <v/>
      </c>
      <c r="AT419" s="32" t="str">
        <f t="shared" si="647"/>
        <v/>
      </c>
      <c r="AU419" s="32" t="str">
        <f t="shared" si="648"/>
        <v/>
      </c>
      <c r="AV419" s="32" t="str">
        <f>IF($B419="","",Air!$I$11-AU419*Air!$C$14*Air!$I$10-AS419)</f>
        <v/>
      </c>
      <c r="AW419" s="175" t="str">
        <f t="shared" si="649"/>
        <v/>
      </c>
      <c r="AX419" s="175" t="str">
        <f>IF($B419="","",AW419*Air!$C$14*Air!$I$10)</f>
        <v/>
      </c>
      <c r="AY419" s="176" t="str">
        <f>IF($B419="","",AW419*Air!$D$14*Air!$I$10)</f>
        <v/>
      </c>
      <c r="AZ419" s="62"/>
      <c r="BA419" s="250" t="str">
        <f t="shared" si="585"/>
        <v/>
      </c>
      <c r="BB419" s="128" t="str">
        <f t="shared" si="650"/>
        <v/>
      </c>
      <c r="BC419" s="31" t="str">
        <f t="shared" si="651"/>
        <v/>
      </c>
      <c r="BD419" s="251" t="str">
        <f>IF($B419="","",$AO419*ABS(BC419)/Air!$M$8)</f>
        <v/>
      </c>
      <c r="BE419" s="31" t="str">
        <f t="shared" si="586"/>
        <v/>
      </c>
      <c r="BF419" s="251" t="str">
        <f>IF($B419="","",$AO419*ABS($AF419-BC419)/Air!$M$8)</f>
        <v/>
      </c>
      <c r="BG419" s="31" t="str">
        <f t="shared" si="587"/>
        <v/>
      </c>
      <c r="BH419" s="252" t="str">
        <f t="shared" si="588"/>
        <v/>
      </c>
      <c r="BI419" s="32" t="str">
        <f>IF($B419="","",(($AF419-BC419)/ABS($AF419-BC419))*Air!$D$14*BH419/2*(($AF419-BC419)^2)*$AI419*$C419)</f>
        <v/>
      </c>
      <c r="BJ419" s="32" t="str">
        <f>IF($B419="","",(-BC419/ABS(BC419))*Air!$D$14*BE419/8*(BC419^2)*$AM419*$C419)</f>
        <v/>
      </c>
      <c r="BK419" s="32" t="str">
        <f>IF($B419="","",$AK419*$C419*$E419*Air!$D$14*Air!$I$10)</f>
        <v/>
      </c>
      <c r="BL419" s="32" t="str">
        <f t="shared" si="652"/>
        <v/>
      </c>
      <c r="BM419" s="32" t="str">
        <f t="shared" si="589"/>
        <v/>
      </c>
      <c r="BN419" s="32" t="str">
        <f t="shared" si="653"/>
        <v/>
      </c>
      <c r="BO419" s="254" t="str">
        <f t="shared" si="590"/>
        <v/>
      </c>
      <c r="BP419" s="243"/>
      <c r="BQ419" s="243"/>
      <c r="BR419" s="32" t="str">
        <f t="shared" si="591"/>
        <v/>
      </c>
      <c r="BS419" s="243" t="str">
        <f t="shared" si="592"/>
        <v/>
      </c>
      <c r="BT419" s="243" t="str">
        <f>IF($B419="","",IF(BO419="out",-(BS419*$I419*(2*ABS(BR419)/Air!$D$14)^0.5),(BS419*$I419*(2*ABS(BR419)/Air!$C$14)^0.5)))</f>
        <v/>
      </c>
      <c r="BU419" s="32" t="str">
        <f t="shared" si="593"/>
        <v/>
      </c>
      <c r="BV419" s="217" t="str">
        <f t="shared" si="654"/>
        <v/>
      </c>
      <c r="BW419" s="31" t="str">
        <f t="shared" si="594"/>
        <v/>
      </c>
      <c r="BX419" s="251" t="str">
        <f>IF($B419="","",$AO419*ABS(BW419)/Air!$M$8)</f>
        <v/>
      </c>
      <c r="BY419" s="31" t="str">
        <f t="shared" si="595"/>
        <v/>
      </c>
      <c r="BZ419" s="251" t="str">
        <f>IF($B419="","",$AO419*ABS($AF419-BW419)/Air!$M$8)</f>
        <v/>
      </c>
      <c r="CA419" s="31" t="str">
        <f t="shared" si="596"/>
        <v/>
      </c>
      <c r="CB419" s="31" t="str">
        <f t="shared" si="597"/>
        <v/>
      </c>
      <c r="CC419" s="32" t="str">
        <f>IF($B419="","",(($AF419-BW419)/ABS($AF419-BW419))*Air!$D$14*CB419/2*(($AF419-BW419)^2)*$AI419*$C419)</f>
        <v/>
      </c>
      <c r="CD419" s="32" t="str">
        <f>IF($B419="","",(-BW419/ABS(BW419))*Air!$D$14*BY419/8*(BW419^2)*$AM419*$C419)</f>
        <v/>
      </c>
      <c r="CE419" s="32" t="str">
        <f>IF($B419="","",$AK419*$C419*$E419*Air!$D$14*Air!$I$10)</f>
        <v/>
      </c>
      <c r="CF419" s="32" t="str">
        <f t="shared" si="655"/>
        <v/>
      </c>
      <c r="CG419" s="32" t="str">
        <f t="shared" si="598"/>
        <v/>
      </c>
      <c r="CH419" s="32" t="str">
        <f t="shared" si="656"/>
        <v/>
      </c>
      <c r="CI419" s="254" t="str">
        <f t="shared" si="599"/>
        <v/>
      </c>
      <c r="CJ419" s="243"/>
      <c r="CK419" s="243"/>
      <c r="CL419" s="32" t="str">
        <f t="shared" si="600"/>
        <v/>
      </c>
      <c r="CM419" s="243" t="str">
        <f t="shared" si="601"/>
        <v/>
      </c>
      <c r="CN419" s="243" t="str">
        <f>IF($B419="","",IF(CI419="out",-(CM419*$I419*(2*ABS(CL419)/Air!$D$14)^0.5),(CM419*$I419*(2*ABS(CL419)/Air!$C$14)^0.5)))</f>
        <v/>
      </c>
      <c r="CO419" s="32" t="str">
        <f t="shared" si="602"/>
        <v/>
      </c>
      <c r="CP419" s="217" t="str">
        <f t="shared" si="657"/>
        <v/>
      </c>
      <c r="CQ419" s="31" t="str">
        <f t="shared" si="603"/>
        <v/>
      </c>
      <c r="CR419" s="251" t="str">
        <f>IF($B419="","",$AO419*ABS(CQ419)/Air!$M$8)</f>
        <v/>
      </c>
      <c r="CS419" s="31" t="str">
        <f t="shared" si="604"/>
        <v/>
      </c>
      <c r="CT419" s="251" t="str">
        <f>IF($B419="","",$AO419*ABS($AF419-CQ419)/Air!$M$8)</f>
        <v/>
      </c>
      <c r="CU419" s="31" t="str">
        <f t="shared" si="605"/>
        <v/>
      </c>
      <c r="CV419" s="31" t="str">
        <f t="shared" si="606"/>
        <v/>
      </c>
      <c r="CW419" s="32" t="str">
        <f>IF($B419="","",(($AF419-CQ419)/ABS($AF419-CQ419))*Air!$D$14*CV419/2*(($AF419-CQ419)^2)*$AI419*$C419)</f>
        <v/>
      </c>
      <c r="CX419" s="32" t="str">
        <f>IF($B419="","",(-CQ419/ABS(CQ419))*Air!$D$14*CS419/8*(CQ419^2)*$AM419*$C419)</f>
        <v/>
      </c>
      <c r="CY419" s="32" t="str">
        <f>IF($B419="","",$AK419*$C419*$E419*Air!$D$14*Air!$I$10)</f>
        <v/>
      </c>
      <c r="CZ419" s="32" t="str">
        <f t="shared" si="658"/>
        <v/>
      </c>
      <c r="DA419" s="32" t="str">
        <f t="shared" si="607"/>
        <v/>
      </c>
      <c r="DB419" s="32" t="str">
        <f t="shared" si="659"/>
        <v/>
      </c>
      <c r="DC419" s="254" t="str">
        <f t="shared" si="608"/>
        <v/>
      </c>
      <c r="DD419" s="243"/>
      <c r="DE419" s="243"/>
      <c r="DF419" s="32" t="str">
        <f t="shared" si="609"/>
        <v/>
      </c>
      <c r="DG419" s="243" t="str">
        <f t="shared" si="610"/>
        <v/>
      </c>
      <c r="DH419" s="243" t="str">
        <f>IF($B419="","",IF(DC419="out",-(DG419*$I419*(2*ABS(DF419)/Air!$D$14)^0.5),(DG419*$I419*(2*ABS(DF419)/Air!$C$14)^0.5)))</f>
        <v/>
      </c>
      <c r="DI419" s="32" t="str">
        <f t="shared" si="611"/>
        <v/>
      </c>
      <c r="DJ419" s="217" t="str">
        <f t="shared" si="660"/>
        <v/>
      </c>
      <c r="DK419" s="31" t="str">
        <f t="shared" si="612"/>
        <v/>
      </c>
      <c r="DL419" s="251" t="str">
        <f>IF($B419="","",$AO419*ABS(DK419)/Air!$M$8)</f>
        <v/>
      </c>
      <c r="DM419" s="31" t="str">
        <f t="shared" si="613"/>
        <v/>
      </c>
      <c r="DN419" s="251" t="str">
        <f>IF($B419="","",$AO419*ABS($AF419-DK419)/Air!$M$8)</f>
        <v/>
      </c>
      <c r="DO419" s="31" t="str">
        <f t="shared" si="614"/>
        <v/>
      </c>
      <c r="DP419" s="31" t="str">
        <f t="shared" si="615"/>
        <v/>
      </c>
      <c r="DQ419" s="32" t="str">
        <f>IF($B419="","",(($AF419-DK419)/ABS($AF419-DK419))*Air!$D$14*DP419/2*(($AF419-DK419)^2)*$AI419*$C419)</f>
        <v/>
      </c>
      <c r="DR419" s="32" t="str">
        <f>IF($B419="","",(-DK419/ABS(DK419))*Air!$D$14*DM419/8*(DK419^2)*$AM419*$C419)</f>
        <v/>
      </c>
      <c r="DS419" s="32" t="str">
        <f>IF($B419="","",$AK419*$C419*$E419*Air!$D$14*Air!$I$10)</f>
        <v/>
      </c>
      <c r="DT419" s="32" t="str">
        <f t="shared" si="661"/>
        <v/>
      </c>
      <c r="DU419" s="32" t="str">
        <f t="shared" si="616"/>
        <v/>
      </c>
      <c r="DV419" s="32" t="str">
        <f t="shared" si="662"/>
        <v/>
      </c>
      <c r="DW419" s="254" t="str">
        <f t="shared" si="617"/>
        <v/>
      </c>
      <c r="DX419" s="243"/>
      <c r="DY419" s="243"/>
      <c r="DZ419" s="32" t="str">
        <f t="shared" si="618"/>
        <v/>
      </c>
      <c r="EA419" s="243" t="str">
        <f t="shared" si="619"/>
        <v/>
      </c>
      <c r="EB419" s="243" t="str">
        <f>IF($B419="","",IF(DW419="out",-(EA419*$I419*(2*ABS(DZ419)/Air!$D$14)^0.5),(EA419*$I419*(2*ABS(DZ419)/Air!$C$14)^0.5)))</f>
        <v/>
      </c>
      <c r="EC419" s="32" t="str">
        <f t="shared" si="620"/>
        <v/>
      </c>
      <c r="ED419" s="217" t="str">
        <f t="shared" si="663"/>
        <v/>
      </c>
      <c r="EE419" s="31" t="str">
        <f t="shared" si="621"/>
        <v/>
      </c>
      <c r="EF419" s="251" t="str">
        <f>IF($B419="","",$AO419*ABS(EE419)/Air!$M$8)</f>
        <v/>
      </c>
      <c r="EG419" s="31" t="str">
        <f t="shared" si="622"/>
        <v/>
      </c>
      <c r="EH419" s="251" t="str">
        <f>IF($B419="","",$AO419*ABS($AF419-EE419)/Air!$M$8)</f>
        <v/>
      </c>
      <c r="EI419" s="31" t="str">
        <f t="shared" si="623"/>
        <v/>
      </c>
      <c r="EJ419" s="31" t="str">
        <f t="shared" si="624"/>
        <v/>
      </c>
      <c r="EK419" s="32" t="str">
        <f>IF($B419="","",(($AF419-EE419)/ABS($AF419-EE419))*Air!$D$14*EJ419/2*(($AF419-EE419)^2)*$AI419*$C419)</f>
        <v/>
      </c>
      <c r="EL419" s="32" t="str">
        <f>IF($B419="","",(-EE419/ABS(EE419))*Air!$D$14*EG419/8*(EE419^2)*$AM419*$C419)</f>
        <v/>
      </c>
      <c r="EM419" s="32" t="str">
        <f>IF($B419="","",$AK419*$C419*$E419*Air!$D$14*Air!$I$10)</f>
        <v/>
      </c>
      <c r="EN419" s="32" t="str">
        <f t="shared" si="664"/>
        <v/>
      </c>
      <c r="EO419" s="32" t="str">
        <f t="shared" si="625"/>
        <v/>
      </c>
      <c r="EP419" s="32" t="str">
        <f t="shared" si="665"/>
        <v/>
      </c>
      <c r="EQ419" s="254" t="str">
        <f t="shared" si="626"/>
        <v/>
      </c>
      <c r="ER419" s="243"/>
      <c r="ES419" s="243"/>
      <c r="ET419" s="32" t="str">
        <f t="shared" si="627"/>
        <v/>
      </c>
      <c r="EU419" s="243" t="str">
        <f t="shared" si="628"/>
        <v/>
      </c>
      <c r="EV419" s="243" t="str">
        <f>IF($B419="","",IF(EQ419="out",-(EU419*$I419*(2*ABS(ET419)/Air!$D$14)^0.5),(EU419*$I419*(2*ABS(ET419)/Air!$C$14)^0.5)))</f>
        <v/>
      </c>
      <c r="EW419" s="32" t="str">
        <f t="shared" si="629"/>
        <v/>
      </c>
      <c r="EX419" s="259" t="str">
        <f t="shared" si="666"/>
        <v/>
      </c>
    </row>
    <row r="420" spans="1:154" customFormat="1" x14ac:dyDescent="0.2">
      <c r="A420" s="61"/>
      <c r="B420" s="247"/>
      <c r="C420" s="247"/>
      <c r="D420" s="247"/>
      <c r="E420" s="247"/>
      <c r="F420" s="247"/>
      <c r="G420" s="239"/>
      <c r="H420" s="239"/>
      <c r="I420" s="239"/>
      <c r="J420" s="239"/>
      <c r="K420" s="239"/>
      <c r="L420" s="62"/>
      <c r="M420" s="247"/>
      <c r="N420" s="247"/>
      <c r="O420" s="63"/>
      <c r="P420" s="92" t="str">
        <f t="shared" si="630"/>
        <v/>
      </c>
      <c r="Q420" s="93" t="str">
        <f t="shared" si="583"/>
        <v/>
      </c>
      <c r="R420" s="99" t="str">
        <f t="shared" si="631"/>
        <v/>
      </c>
      <c r="S420" s="100" t="str">
        <f t="shared" si="632"/>
        <v/>
      </c>
      <c r="T420" s="95" t="str">
        <f t="shared" si="633"/>
        <v/>
      </c>
      <c r="U420" s="231"/>
      <c r="V420" s="124" t="str">
        <f t="shared" si="634"/>
        <v/>
      </c>
      <c r="W420" s="125" t="str">
        <f t="shared" si="578"/>
        <v/>
      </c>
      <c r="X420" s="126" t="str">
        <f t="shared" si="635"/>
        <v/>
      </c>
      <c r="Y420" s="126" t="str">
        <f>IF($B420="","",VLOOKUP(X420,Depth!$A$4:$B$1004,2,1))</f>
        <v/>
      </c>
      <c r="Z420" s="127" t="str">
        <f t="shared" si="579"/>
        <v/>
      </c>
      <c r="AA420" s="128" t="str">
        <f t="shared" si="580"/>
        <v/>
      </c>
      <c r="AB420" s="129" t="str">
        <f t="shared" si="636"/>
        <v/>
      </c>
      <c r="AC420" s="129" t="str">
        <f t="shared" si="581"/>
        <v/>
      </c>
      <c r="AD420" s="31" t="str">
        <f t="shared" si="637"/>
        <v/>
      </c>
      <c r="AE420" s="128" t="str">
        <f t="shared" si="638"/>
        <v/>
      </c>
      <c r="AF420" s="130" t="str">
        <f t="shared" si="639"/>
        <v/>
      </c>
      <c r="AG420" s="122" t="str">
        <f t="shared" si="640"/>
        <v/>
      </c>
      <c r="AH420" s="131" t="str">
        <f t="shared" si="582"/>
        <v/>
      </c>
      <c r="AI420" s="132" t="str">
        <f t="shared" si="641"/>
        <v/>
      </c>
      <c r="AJ420" s="128"/>
      <c r="AK420" s="159" t="str">
        <f t="shared" si="642"/>
        <v/>
      </c>
      <c r="AL420" s="128" t="str">
        <f t="shared" si="643"/>
        <v/>
      </c>
      <c r="AM420" s="128" t="str">
        <f t="shared" si="644"/>
        <v/>
      </c>
      <c r="AN420" s="128" t="str">
        <f t="shared" si="645"/>
        <v/>
      </c>
      <c r="AO420" s="128" t="str">
        <f t="shared" si="584"/>
        <v/>
      </c>
      <c r="AP420" s="160" t="str">
        <f t="shared" si="646"/>
        <v/>
      </c>
      <c r="AQ420" s="31"/>
      <c r="AR420" s="174" t="str">
        <f>IF($B420="","",Air!$C$17*((J420-K420)/10)^Air!$C$28)</f>
        <v/>
      </c>
      <c r="AS420" s="36" t="str">
        <f>IF($B420="","",IF(E$8=B420,E$7,Air!$C$14/2*AR420^2))</f>
        <v/>
      </c>
      <c r="AT420" s="32" t="str">
        <f t="shared" si="647"/>
        <v/>
      </c>
      <c r="AU420" s="32" t="str">
        <f t="shared" si="648"/>
        <v/>
      </c>
      <c r="AV420" s="32" t="str">
        <f>IF($B420="","",Air!$I$11-AU420*Air!$C$14*Air!$I$10-AS420)</f>
        <v/>
      </c>
      <c r="AW420" s="175" t="str">
        <f t="shared" si="649"/>
        <v/>
      </c>
      <c r="AX420" s="175" t="str">
        <f>IF($B420="","",AW420*Air!$C$14*Air!$I$10)</f>
        <v/>
      </c>
      <c r="AY420" s="176" t="str">
        <f>IF($B420="","",AW420*Air!$D$14*Air!$I$10)</f>
        <v/>
      </c>
      <c r="AZ420" s="62"/>
      <c r="BA420" s="250" t="str">
        <f t="shared" si="585"/>
        <v/>
      </c>
      <c r="BB420" s="128" t="str">
        <f t="shared" si="650"/>
        <v/>
      </c>
      <c r="BC420" s="31" t="str">
        <f t="shared" si="651"/>
        <v/>
      </c>
      <c r="BD420" s="251" t="str">
        <f>IF($B420="","",$AO420*ABS(BC420)/Air!$M$8)</f>
        <v/>
      </c>
      <c r="BE420" s="31" t="str">
        <f t="shared" si="586"/>
        <v/>
      </c>
      <c r="BF420" s="251" t="str">
        <f>IF($B420="","",$AO420*ABS($AF420-BC420)/Air!$M$8)</f>
        <v/>
      </c>
      <c r="BG420" s="31" t="str">
        <f t="shared" si="587"/>
        <v/>
      </c>
      <c r="BH420" s="252" t="str">
        <f t="shared" si="588"/>
        <v/>
      </c>
      <c r="BI420" s="32" t="str">
        <f>IF($B420="","",(($AF420-BC420)/ABS($AF420-BC420))*Air!$D$14*BH420/2*(($AF420-BC420)^2)*$AI420*$C420)</f>
        <v/>
      </c>
      <c r="BJ420" s="32" t="str">
        <f>IF($B420="","",(-BC420/ABS(BC420))*Air!$D$14*BE420/8*(BC420^2)*$AM420*$C420)</f>
        <v/>
      </c>
      <c r="BK420" s="32" t="str">
        <f>IF($B420="","",$AK420*$C420*$E420*Air!$D$14*Air!$I$10)</f>
        <v/>
      </c>
      <c r="BL420" s="32" t="str">
        <f t="shared" si="652"/>
        <v/>
      </c>
      <c r="BM420" s="32" t="str">
        <f t="shared" si="589"/>
        <v/>
      </c>
      <c r="BN420" s="32" t="str">
        <f t="shared" si="653"/>
        <v/>
      </c>
      <c r="BO420" s="254" t="str">
        <f t="shared" si="590"/>
        <v/>
      </c>
      <c r="BP420" s="243"/>
      <c r="BQ420" s="243"/>
      <c r="BR420" s="32" t="str">
        <f t="shared" si="591"/>
        <v/>
      </c>
      <c r="BS420" s="243" t="str">
        <f t="shared" si="592"/>
        <v/>
      </c>
      <c r="BT420" s="243" t="str">
        <f>IF($B420="","",IF(BO420="out",-(BS420*$I420*(2*ABS(BR420)/Air!$D$14)^0.5),(BS420*$I420*(2*ABS(BR420)/Air!$C$14)^0.5)))</f>
        <v/>
      </c>
      <c r="BU420" s="32" t="str">
        <f t="shared" si="593"/>
        <v/>
      </c>
      <c r="BV420" s="217" t="str">
        <f t="shared" si="654"/>
        <v/>
      </c>
      <c r="BW420" s="31" t="str">
        <f t="shared" si="594"/>
        <v/>
      </c>
      <c r="BX420" s="251" t="str">
        <f>IF($B420="","",$AO420*ABS(BW420)/Air!$M$8)</f>
        <v/>
      </c>
      <c r="BY420" s="31" t="str">
        <f t="shared" si="595"/>
        <v/>
      </c>
      <c r="BZ420" s="251" t="str">
        <f>IF($B420="","",$AO420*ABS($AF420-BW420)/Air!$M$8)</f>
        <v/>
      </c>
      <c r="CA420" s="31" t="str">
        <f t="shared" si="596"/>
        <v/>
      </c>
      <c r="CB420" s="31" t="str">
        <f t="shared" si="597"/>
        <v/>
      </c>
      <c r="CC420" s="32" t="str">
        <f>IF($B420="","",(($AF420-BW420)/ABS($AF420-BW420))*Air!$D$14*CB420/2*(($AF420-BW420)^2)*$AI420*$C420)</f>
        <v/>
      </c>
      <c r="CD420" s="32" t="str">
        <f>IF($B420="","",(-BW420/ABS(BW420))*Air!$D$14*BY420/8*(BW420^2)*$AM420*$C420)</f>
        <v/>
      </c>
      <c r="CE420" s="32" t="str">
        <f>IF($B420="","",$AK420*$C420*$E420*Air!$D$14*Air!$I$10)</f>
        <v/>
      </c>
      <c r="CF420" s="32" t="str">
        <f t="shared" si="655"/>
        <v/>
      </c>
      <c r="CG420" s="32" t="str">
        <f t="shared" si="598"/>
        <v/>
      </c>
      <c r="CH420" s="32" t="str">
        <f t="shared" si="656"/>
        <v/>
      </c>
      <c r="CI420" s="254" t="str">
        <f t="shared" si="599"/>
        <v/>
      </c>
      <c r="CJ420" s="243"/>
      <c r="CK420" s="243"/>
      <c r="CL420" s="32" t="str">
        <f t="shared" si="600"/>
        <v/>
      </c>
      <c r="CM420" s="243" t="str">
        <f t="shared" si="601"/>
        <v/>
      </c>
      <c r="CN420" s="243" t="str">
        <f>IF($B420="","",IF(CI420="out",-(CM420*$I420*(2*ABS(CL420)/Air!$D$14)^0.5),(CM420*$I420*(2*ABS(CL420)/Air!$C$14)^0.5)))</f>
        <v/>
      </c>
      <c r="CO420" s="32" t="str">
        <f t="shared" si="602"/>
        <v/>
      </c>
      <c r="CP420" s="217" t="str">
        <f t="shared" si="657"/>
        <v/>
      </c>
      <c r="CQ420" s="31" t="str">
        <f t="shared" si="603"/>
        <v/>
      </c>
      <c r="CR420" s="251" t="str">
        <f>IF($B420="","",$AO420*ABS(CQ420)/Air!$M$8)</f>
        <v/>
      </c>
      <c r="CS420" s="31" t="str">
        <f t="shared" si="604"/>
        <v/>
      </c>
      <c r="CT420" s="251" t="str">
        <f>IF($B420="","",$AO420*ABS($AF420-CQ420)/Air!$M$8)</f>
        <v/>
      </c>
      <c r="CU420" s="31" t="str">
        <f t="shared" si="605"/>
        <v/>
      </c>
      <c r="CV420" s="31" t="str">
        <f t="shared" si="606"/>
        <v/>
      </c>
      <c r="CW420" s="32" t="str">
        <f>IF($B420="","",(($AF420-CQ420)/ABS($AF420-CQ420))*Air!$D$14*CV420/2*(($AF420-CQ420)^2)*$AI420*$C420)</f>
        <v/>
      </c>
      <c r="CX420" s="32" t="str">
        <f>IF($B420="","",(-CQ420/ABS(CQ420))*Air!$D$14*CS420/8*(CQ420^2)*$AM420*$C420)</f>
        <v/>
      </c>
      <c r="CY420" s="32" t="str">
        <f>IF($B420="","",$AK420*$C420*$E420*Air!$D$14*Air!$I$10)</f>
        <v/>
      </c>
      <c r="CZ420" s="32" t="str">
        <f t="shared" si="658"/>
        <v/>
      </c>
      <c r="DA420" s="32" t="str">
        <f t="shared" si="607"/>
        <v/>
      </c>
      <c r="DB420" s="32" t="str">
        <f t="shared" si="659"/>
        <v/>
      </c>
      <c r="DC420" s="254" t="str">
        <f t="shared" si="608"/>
        <v/>
      </c>
      <c r="DD420" s="243"/>
      <c r="DE420" s="243"/>
      <c r="DF420" s="32" t="str">
        <f t="shared" si="609"/>
        <v/>
      </c>
      <c r="DG420" s="243" t="str">
        <f t="shared" si="610"/>
        <v/>
      </c>
      <c r="DH420" s="243" t="str">
        <f>IF($B420="","",IF(DC420="out",-(DG420*$I420*(2*ABS(DF420)/Air!$D$14)^0.5),(DG420*$I420*(2*ABS(DF420)/Air!$C$14)^0.5)))</f>
        <v/>
      </c>
      <c r="DI420" s="32" t="str">
        <f t="shared" si="611"/>
        <v/>
      </c>
      <c r="DJ420" s="217" t="str">
        <f t="shared" si="660"/>
        <v/>
      </c>
      <c r="DK420" s="31" t="str">
        <f t="shared" si="612"/>
        <v/>
      </c>
      <c r="DL420" s="251" t="str">
        <f>IF($B420="","",$AO420*ABS(DK420)/Air!$M$8)</f>
        <v/>
      </c>
      <c r="DM420" s="31" t="str">
        <f t="shared" si="613"/>
        <v/>
      </c>
      <c r="DN420" s="251" t="str">
        <f>IF($B420="","",$AO420*ABS($AF420-DK420)/Air!$M$8)</f>
        <v/>
      </c>
      <c r="DO420" s="31" t="str">
        <f t="shared" si="614"/>
        <v/>
      </c>
      <c r="DP420" s="31" t="str">
        <f t="shared" si="615"/>
        <v/>
      </c>
      <c r="DQ420" s="32" t="str">
        <f>IF($B420="","",(($AF420-DK420)/ABS($AF420-DK420))*Air!$D$14*DP420/2*(($AF420-DK420)^2)*$AI420*$C420)</f>
        <v/>
      </c>
      <c r="DR420" s="32" t="str">
        <f>IF($B420="","",(-DK420/ABS(DK420))*Air!$D$14*DM420/8*(DK420^2)*$AM420*$C420)</f>
        <v/>
      </c>
      <c r="DS420" s="32" t="str">
        <f>IF($B420="","",$AK420*$C420*$E420*Air!$D$14*Air!$I$10)</f>
        <v/>
      </c>
      <c r="DT420" s="32" t="str">
        <f t="shared" si="661"/>
        <v/>
      </c>
      <c r="DU420" s="32" t="str">
        <f t="shared" si="616"/>
        <v/>
      </c>
      <c r="DV420" s="32" t="str">
        <f t="shared" si="662"/>
        <v/>
      </c>
      <c r="DW420" s="254" t="str">
        <f t="shared" si="617"/>
        <v/>
      </c>
      <c r="DX420" s="243"/>
      <c r="DY420" s="243"/>
      <c r="DZ420" s="32" t="str">
        <f t="shared" si="618"/>
        <v/>
      </c>
      <c r="EA420" s="243" t="str">
        <f t="shared" si="619"/>
        <v/>
      </c>
      <c r="EB420" s="243" t="str">
        <f>IF($B420="","",IF(DW420="out",-(EA420*$I420*(2*ABS(DZ420)/Air!$D$14)^0.5),(EA420*$I420*(2*ABS(DZ420)/Air!$C$14)^0.5)))</f>
        <v/>
      </c>
      <c r="EC420" s="32" t="str">
        <f t="shared" si="620"/>
        <v/>
      </c>
      <c r="ED420" s="217" t="str">
        <f t="shared" si="663"/>
        <v/>
      </c>
      <c r="EE420" s="31" t="str">
        <f t="shared" si="621"/>
        <v/>
      </c>
      <c r="EF420" s="251" t="str">
        <f>IF($B420="","",$AO420*ABS(EE420)/Air!$M$8)</f>
        <v/>
      </c>
      <c r="EG420" s="31" t="str">
        <f t="shared" si="622"/>
        <v/>
      </c>
      <c r="EH420" s="251" t="str">
        <f>IF($B420="","",$AO420*ABS($AF420-EE420)/Air!$M$8)</f>
        <v/>
      </c>
      <c r="EI420" s="31" t="str">
        <f t="shared" si="623"/>
        <v/>
      </c>
      <c r="EJ420" s="31" t="str">
        <f t="shared" si="624"/>
        <v/>
      </c>
      <c r="EK420" s="32" t="str">
        <f>IF($B420="","",(($AF420-EE420)/ABS($AF420-EE420))*Air!$D$14*EJ420/2*(($AF420-EE420)^2)*$AI420*$C420)</f>
        <v/>
      </c>
      <c r="EL420" s="32" t="str">
        <f>IF($B420="","",(-EE420/ABS(EE420))*Air!$D$14*EG420/8*(EE420^2)*$AM420*$C420)</f>
        <v/>
      </c>
      <c r="EM420" s="32" t="str">
        <f>IF($B420="","",$AK420*$C420*$E420*Air!$D$14*Air!$I$10)</f>
        <v/>
      </c>
      <c r="EN420" s="32" t="str">
        <f t="shared" si="664"/>
        <v/>
      </c>
      <c r="EO420" s="32" t="str">
        <f t="shared" si="625"/>
        <v/>
      </c>
      <c r="EP420" s="32" t="str">
        <f t="shared" si="665"/>
        <v/>
      </c>
      <c r="EQ420" s="254" t="str">
        <f t="shared" si="626"/>
        <v/>
      </c>
      <c r="ER420" s="243"/>
      <c r="ES420" s="243"/>
      <c r="ET420" s="32" t="str">
        <f t="shared" si="627"/>
        <v/>
      </c>
      <c r="EU420" s="243" t="str">
        <f t="shared" si="628"/>
        <v/>
      </c>
      <c r="EV420" s="243" t="str">
        <f>IF($B420="","",IF(EQ420="out",-(EU420*$I420*(2*ABS(ET420)/Air!$D$14)^0.5),(EU420*$I420*(2*ABS(ET420)/Air!$C$14)^0.5)))</f>
        <v/>
      </c>
      <c r="EW420" s="32" t="str">
        <f t="shared" si="629"/>
        <v/>
      </c>
      <c r="EX420" s="259" t="str">
        <f t="shared" si="666"/>
        <v/>
      </c>
    </row>
    <row r="421" spans="1:154" customFormat="1" x14ac:dyDescent="0.2">
      <c r="A421" s="61"/>
      <c r="B421" s="247"/>
      <c r="C421" s="247"/>
      <c r="D421" s="247"/>
      <c r="E421" s="247"/>
      <c r="F421" s="247"/>
      <c r="G421" s="239"/>
      <c r="H421" s="239"/>
      <c r="I421" s="239"/>
      <c r="J421" s="239"/>
      <c r="K421" s="239"/>
      <c r="L421" s="62"/>
      <c r="M421" s="247"/>
      <c r="N421" s="247"/>
      <c r="O421" s="63"/>
      <c r="P421" s="92" t="str">
        <f t="shared" si="630"/>
        <v/>
      </c>
      <c r="Q421" s="93" t="str">
        <f t="shared" si="583"/>
        <v/>
      </c>
      <c r="R421" s="99" t="str">
        <f t="shared" si="631"/>
        <v/>
      </c>
      <c r="S421" s="100" t="str">
        <f t="shared" si="632"/>
        <v/>
      </c>
      <c r="T421" s="95" t="str">
        <f t="shared" si="633"/>
        <v/>
      </c>
      <c r="U421" s="231"/>
      <c r="V421" s="124" t="str">
        <f t="shared" si="634"/>
        <v/>
      </c>
      <c r="W421" s="125" t="str">
        <f t="shared" si="578"/>
        <v/>
      </c>
      <c r="X421" s="126" t="str">
        <f t="shared" si="635"/>
        <v/>
      </c>
      <c r="Y421" s="126" t="str">
        <f>IF($B421="","",VLOOKUP(X421,Depth!$A$4:$B$1004,2,1))</f>
        <v/>
      </c>
      <c r="Z421" s="127" t="str">
        <f t="shared" si="579"/>
        <v/>
      </c>
      <c r="AA421" s="128" t="str">
        <f t="shared" si="580"/>
        <v/>
      </c>
      <c r="AB421" s="129" t="str">
        <f t="shared" si="636"/>
        <v/>
      </c>
      <c r="AC421" s="129" t="str">
        <f t="shared" si="581"/>
        <v/>
      </c>
      <c r="AD421" s="31" t="str">
        <f t="shared" si="637"/>
        <v/>
      </c>
      <c r="AE421" s="128" t="str">
        <f t="shared" si="638"/>
        <v/>
      </c>
      <c r="AF421" s="130" t="str">
        <f t="shared" si="639"/>
        <v/>
      </c>
      <c r="AG421" s="122" t="str">
        <f t="shared" si="640"/>
        <v/>
      </c>
      <c r="AH421" s="131" t="str">
        <f t="shared" si="582"/>
        <v/>
      </c>
      <c r="AI421" s="132" t="str">
        <f t="shared" si="641"/>
        <v/>
      </c>
      <c r="AJ421" s="128"/>
      <c r="AK421" s="159" t="str">
        <f t="shared" si="642"/>
        <v/>
      </c>
      <c r="AL421" s="128" t="str">
        <f t="shared" si="643"/>
        <v/>
      </c>
      <c r="AM421" s="128" t="str">
        <f t="shared" si="644"/>
        <v/>
      </c>
      <c r="AN421" s="128" t="str">
        <f t="shared" si="645"/>
        <v/>
      </c>
      <c r="AO421" s="128" t="str">
        <f t="shared" si="584"/>
        <v/>
      </c>
      <c r="AP421" s="160" t="str">
        <f t="shared" si="646"/>
        <v/>
      </c>
      <c r="AQ421" s="31"/>
      <c r="AR421" s="174" t="str">
        <f>IF($B421="","",Air!$C$17*((J421-K421)/10)^Air!$C$28)</f>
        <v/>
      </c>
      <c r="AS421" s="36" t="str">
        <f>IF($B421="","",IF(E$8=B421,E$7,Air!$C$14/2*AR421^2))</f>
        <v/>
      </c>
      <c r="AT421" s="32" t="str">
        <f t="shared" si="647"/>
        <v/>
      </c>
      <c r="AU421" s="32" t="str">
        <f t="shared" si="648"/>
        <v/>
      </c>
      <c r="AV421" s="32" t="str">
        <f>IF($B421="","",Air!$I$11-AU421*Air!$C$14*Air!$I$10-AS421)</f>
        <v/>
      </c>
      <c r="AW421" s="175" t="str">
        <f t="shared" si="649"/>
        <v/>
      </c>
      <c r="AX421" s="175" t="str">
        <f>IF($B421="","",AW421*Air!$C$14*Air!$I$10)</f>
        <v/>
      </c>
      <c r="AY421" s="176" t="str">
        <f>IF($B421="","",AW421*Air!$D$14*Air!$I$10)</f>
        <v/>
      </c>
      <c r="AZ421" s="62"/>
      <c r="BA421" s="250" t="str">
        <f t="shared" si="585"/>
        <v/>
      </c>
      <c r="BB421" s="128" t="str">
        <f t="shared" si="650"/>
        <v/>
      </c>
      <c r="BC421" s="31" t="str">
        <f t="shared" si="651"/>
        <v/>
      </c>
      <c r="BD421" s="251" t="str">
        <f>IF($B421="","",$AO421*ABS(BC421)/Air!$M$8)</f>
        <v/>
      </c>
      <c r="BE421" s="31" t="str">
        <f t="shared" si="586"/>
        <v/>
      </c>
      <c r="BF421" s="251" t="str">
        <f>IF($B421="","",$AO421*ABS($AF421-BC421)/Air!$M$8)</f>
        <v/>
      </c>
      <c r="BG421" s="31" t="str">
        <f t="shared" si="587"/>
        <v/>
      </c>
      <c r="BH421" s="252" t="str">
        <f t="shared" si="588"/>
        <v/>
      </c>
      <c r="BI421" s="32" t="str">
        <f>IF($B421="","",(($AF421-BC421)/ABS($AF421-BC421))*Air!$D$14*BH421/2*(($AF421-BC421)^2)*$AI421*$C421)</f>
        <v/>
      </c>
      <c r="BJ421" s="32" t="str">
        <f>IF($B421="","",(-BC421/ABS(BC421))*Air!$D$14*BE421/8*(BC421^2)*$AM421*$C421)</f>
        <v/>
      </c>
      <c r="BK421" s="32" t="str">
        <f>IF($B421="","",$AK421*$C421*$E421*Air!$D$14*Air!$I$10)</f>
        <v/>
      </c>
      <c r="BL421" s="32" t="str">
        <f t="shared" si="652"/>
        <v/>
      </c>
      <c r="BM421" s="32" t="str">
        <f t="shared" si="589"/>
        <v/>
      </c>
      <c r="BN421" s="32" t="str">
        <f t="shared" si="653"/>
        <v/>
      </c>
      <c r="BO421" s="254" t="str">
        <f t="shared" si="590"/>
        <v/>
      </c>
      <c r="BP421" s="243"/>
      <c r="BQ421" s="243"/>
      <c r="BR421" s="32" t="str">
        <f t="shared" si="591"/>
        <v/>
      </c>
      <c r="BS421" s="243" t="str">
        <f t="shared" si="592"/>
        <v/>
      </c>
      <c r="BT421" s="243" t="str">
        <f>IF($B421="","",IF(BO421="out",-(BS421*$I421*(2*ABS(BR421)/Air!$D$14)^0.5),(BS421*$I421*(2*ABS(BR421)/Air!$C$14)^0.5)))</f>
        <v/>
      </c>
      <c r="BU421" s="32" t="str">
        <f t="shared" si="593"/>
        <v/>
      </c>
      <c r="BV421" s="217" t="str">
        <f t="shared" si="654"/>
        <v/>
      </c>
      <c r="BW421" s="31" t="str">
        <f t="shared" si="594"/>
        <v/>
      </c>
      <c r="BX421" s="251" t="str">
        <f>IF($B421="","",$AO421*ABS(BW421)/Air!$M$8)</f>
        <v/>
      </c>
      <c r="BY421" s="31" t="str">
        <f t="shared" si="595"/>
        <v/>
      </c>
      <c r="BZ421" s="251" t="str">
        <f>IF($B421="","",$AO421*ABS($AF421-BW421)/Air!$M$8)</f>
        <v/>
      </c>
      <c r="CA421" s="31" t="str">
        <f t="shared" si="596"/>
        <v/>
      </c>
      <c r="CB421" s="31" t="str">
        <f t="shared" si="597"/>
        <v/>
      </c>
      <c r="CC421" s="32" t="str">
        <f>IF($B421="","",(($AF421-BW421)/ABS($AF421-BW421))*Air!$D$14*CB421/2*(($AF421-BW421)^2)*$AI421*$C421)</f>
        <v/>
      </c>
      <c r="CD421" s="32" t="str">
        <f>IF($B421="","",(-BW421/ABS(BW421))*Air!$D$14*BY421/8*(BW421^2)*$AM421*$C421)</f>
        <v/>
      </c>
      <c r="CE421" s="32" t="str">
        <f>IF($B421="","",$AK421*$C421*$E421*Air!$D$14*Air!$I$10)</f>
        <v/>
      </c>
      <c r="CF421" s="32" t="str">
        <f t="shared" si="655"/>
        <v/>
      </c>
      <c r="CG421" s="32" t="str">
        <f t="shared" si="598"/>
        <v/>
      </c>
      <c r="CH421" s="32" t="str">
        <f t="shared" si="656"/>
        <v/>
      </c>
      <c r="CI421" s="254" t="str">
        <f t="shared" si="599"/>
        <v/>
      </c>
      <c r="CJ421" s="243"/>
      <c r="CK421" s="243"/>
      <c r="CL421" s="32" t="str">
        <f t="shared" si="600"/>
        <v/>
      </c>
      <c r="CM421" s="243" t="str">
        <f t="shared" si="601"/>
        <v/>
      </c>
      <c r="CN421" s="243" t="str">
        <f>IF($B421="","",IF(CI421="out",-(CM421*$I421*(2*ABS(CL421)/Air!$D$14)^0.5),(CM421*$I421*(2*ABS(CL421)/Air!$C$14)^0.5)))</f>
        <v/>
      </c>
      <c r="CO421" s="32" t="str">
        <f t="shared" si="602"/>
        <v/>
      </c>
      <c r="CP421" s="217" t="str">
        <f t="shared" si="657"/>
        <v/>
      </c>
      <c r="CQ421" s="31" t="str">
        <f t="shared" si="603"/>
        <v/>
      </c>
      <c r="CR421" s="251" t="str">
        <f>IF($B421="","",$AO421*ABS(CQ421)/Air!$M$8)</f>
        <v/>
      </c>
      <c r="CS421" s="31" t="str">
        <f t="shared" si="604"/>
        <v/>
      </c>
      <c r="CT421" s="251" t="str">
        <f>IF($B421="","",$AO421*ABS($AF421-CQ421)/Air!$M$8)</f>
        <v/>
      </c>
      <c r="CU421" s="31" t="str">
        <f t="shared" si="605"/>
        <v/>
      </c>
      <c r="CV421" s="31" t="str">
        <f t="shared" si="606"/>
        <v/>
      </c>
      <c r="CW421" s="32" t="str">
        <f>IF($B421="","",(($AF421-CQ421)/ABS($AF421-CQ421))*Air!$D$14*CV421/2*(($AF421-CQ421)^2)*$AI421*$C421)</f>
        <v/>
      </c>
      <c r="CX421" s="32" t="str">
        <f>IF($B421="","",(-CQ421/ABS(CQ421))*Air!$D$14*CS421/8*(CQ421^2)*$AM421*$C421)</f>
        <v/>
      </c>
      <c r="CY421" s="32" t="str">
        <f>IF($B421="","",$AK421*$C421*$E421*Air!$D$14*Air!$I$10)</f>
        <v/>
      </c>
      <c r="CZ421" s="32" t="str">
        <f t="shared" si="658"/>
        <v/>
      </c>
      <c r="DA421" s="32" t="str">
        <f t="shared" si="607"/>
        <v/>
      </c>
      <c r="DB421" s="32" t="str">
        <f t="shared" si="659"/>
        <v/>
      </c>
      <c r="DC421" s="254" t="str">
        <f t="shared" si="608"/>
        <v/>
      </c>
      <c r="DD421" s="243"/>
      <c r="DE421" s="243"/>
      <c r="DF421" s="32" t="str">
        <f t="shared" si="609"/>
        <v/>
      </c>
      <c r="DG421" s="243" t="str">
        <f t="shared" si="610"/>
        <v/>
      </c>
      <c r="DH421" s="243" t="str">
        <f>IF($B421="","",IF(DC421="out",-(DG421*$I421*(2*ABS(DF421)/Air!$D$14)^0.5),(DG421*$I421*(2*ABS(DF421)/Air!$C$14)^0.5)))</f>
        <v/>
      </c>
      <c r="DI421" s="32" t="str">
        <f t="shared" si="611"/>
        <v/>
      </c>
      <c r="DJ421" s="217" t="str">
        <f t="shared" si="660"/>
        <v/>
      </c>
      <c r="DK421" s="31" t="str">
        <f t="shared" si="612"/>
        <v/>
      </c>
      <c r="DL421" s="251" t="str">
        <f>IF($B421="","",$AO421*ABS(DK421)/Air!$M$8)</f>
        <v/>
      </c>
      <c r="DM421" s="31" t="str">
        <f t="shared" si="613"/>
        <v/>
      </c>
      <c r="DN421" s="251" t="str">
        <f>IF($B421="","",$AO421*ABS($AF421-DK421)/Air!$M$8)</f>
        <v/>
      </c>
      <c r="DO421" s="31" t="str">
        <f t="shared" si="614"/>
        <v/>
      </c>
      <c r="DP421" s="31" t="str">
        <f t="shared" si="615"/>
        <v/>
      </c>
      <c r="DQ421" s="32" t="str">
        <f>IF($B421="","",(($AF421-DK421)/ABS($AF421-DK421))*Air!$D$14*DP421/2*(($AF421-DK421)^2)*$AI421*$C421)</f>
        <v/>
      </c>
      <c r="DR421" s="32" t="str">
        <f>IF($B421="","",(-DK421/ABS(DK421))*Air!$D$14*DM421/8*(DK421^2)*$AM421*$C421)</f>
        <v/>
      </c>
      <c r="DS421" s="32" t="str">
        <f>IF($B421="","",$AK421*$C421*$E421*Air!$D$14*Air!$I$10)</f>
        <v/>
      </c>
      <c r="DT421" s="32" t="str">
        <f t="shared" si="661"/>
        <v/>
      </c>
      <c r="DU421" s="32" t="str">
        <f t="shared" si="616"/>
        <v/>
      </c>
      <c r="DV421" s="32" t="str">
        <f t="shared" si="662"/>
        <v/>
      </c>
      <c r="DW421" s="254" t="str">
        <f t="shared" si="617"/>
        <v/>
      </c>
      <c r="DX421" s="243"/>
      <c r="DY421" s="243"/>
      <c r="DZ421" s="32" t="str">
        <f t="shared" si="618"/>
        <v/>
      </c>
      <c r="EA421" s="243" t="str">
        <f t="shared" si="619"/>
        <v/>
      </c>
      <c r="EB421" s="243" t="str">
        <f>IF($B421="","",IF(DW421="out",-(EA421*$I421*(2*ABS(DZ421)/Air!$D$14)^0.5),(EA421*$I421*(2*ABS(DZ421)/Air!$C$14)^0.5)))</f>
        <v/>
      </c>
      <c r="EC421" s="32" t="str">
        <f t="shared" si="620"/>
        <v/>
      </c>
      <c r="ED421" s="217" t="str">
        <f t="shared" si="663"/>
        <v/>
      </c>
      <c r="EE421" s="31" t="str">
        <f t="shared" si="621"/>
        <v/>
      </c>
      <c r="EF421" s="251" t="str">
        <f>IF($B421="","",$AO421*ABS(EE421)/Air!$M$8)</f>
        <v/>
      </c>
      <c r="EG421" s="31" t="str">
        <f t="shared" si="622"/>
        <v/>
      </c>
      <c r="EH421" s="251" t="str">
        <f>IF($B421="","",$AO421*ABS($AF421-EE421)/Air!$M$8)</f>
        <v/>
      </c>
      <c r="EI421" s="31" t="str">
        <f t="shared" si="623"/>
        <v/>
      </c>
      <c r="EJ421" s="31" t="str">
        <f t="shared" si="624"/>
        <v/>
      </c>
      <c r="EK421" s="32" t="str">
        <f>IF($B421="","",(($AF421-EE421)/ABS($AF421-EE421))*Air!$D$14*EJ421/2*(($AF421-EE421)^2)*$AI421*$C421)</f>
        <v/>
      </c>
      <c r="EL421" s="32" t="str">
        <f>IF($B421="","",(-EE421/ABS(EE421))*Air!$D$14*EG421/8*(EE421^2)*$AM421*$C421)</f>
        <v/>
      </c>
      <c r="EM421" s="32" t="str">
        <f>IF($B421="","",$AK421*$C421*$E421*Air!$D$14*Air!$I$10)</f>
        <v/>
      </c>
      <c r="EN421" s="32" t="str">
        <f t="shared" si="664"/>
        <v/>
      </c>
      <c r="EO421" s="32" t="str">
        <f t="shared" si="625"/>
        <v/>
      </c>
      <c r="EP421" s="32" t="str">
        <f t="shared" si="665"/>
        <v/>
      </c>
      <c r="EQ421" s="254" t="str">
        <f t="shared" si="626"/>
        <v/>
      </c>
      <c r="ER421" s="243"/>
      <c r="ES421" s="243"/>
      <c r="ET421" s="32" t="str">
        <f t="shared" si="627"/>
        <v/>
      </c>
      <c r="EU421" s="243" t="str">
        <f t="shared" si="628"/>
        <v/>
      </c>
      <c r="EV421" s="243" t="str">
        <f>IF($B421="","",IF(EQ421="out",-(EU421*$I421*(2*ABS(ET421)/Air!$D$14)^0.5),(EU421*$I421*(2*ABS(ET421)/Air!$C$14)^0.5)))</f>
        <v/>
      </c>
      <c r="EW421" s="32" t="str">
        <f t="shared" si="629"/>
        <v/>
      </c>
      <c r="EX421" s="259" t="str">
        <f t="shared" si="666"/>
        <v/>
      </c>
    </row>
    <row r="422" spans="1:154" customFormat="1" x14ac:dyDescent="0.2">
      <c r="A422" s="61"/>
      <c r="B422" s="247"/>
      <c r="C422" s="247"/>
      <c r="D422" s="247"/>
      <c r="E422" s="247"/>
      <c r="F422" s="247"/>
      <c r="G422" s="239"/>
      <c r="H422" s="239"/>
      <c r="I422" s="239"/>
      <c r="J422" s="239"/>
      <c r="K422" s="239"/>
      <c r="L422" s="62"/>
      <c r="M422" s="247"/>
      <c r="N422" s="247"/>
      <c r="O422" s="63"/>
      <c r="P422" s="92" t="str">
        <f t="shared" si="630"/>
        <v/>
      </c>
      <c r="Q422" s="93" t="str">
        <f t="shared" si="583"/>
        <v/>
      </c>
      <c r="R422" s="99" t="str">
        <f t="shared" si="631"/>
        <v/>
      </c>
      <c r="S422" s="100" t="str">
        <f t="shared" si="632"/>
        <v/>
      </c>
      <c r="T422" s="95" t="str">
        <f t="shared" si="633"/>
        <v/>
      </c>
      <c r="U422" s="231"/>
      <c r="V422" s="124" t="str">
        <f t="shared" si="634"/>
        <v/>
      </c>
      <c r="W422" s="125" t="str">
        <f t="shared" si="578"/>
        <v/>
      </c>
      <c r="X422" s="126" t="str">
        <f t="shared" si="635"/>
        <v/>
      </c>
      <c r="Y422" s="126" t="str">
        <f>IF($B422="","",VLOOKUP(X422,Depth!$A$4:$B$1004,2,1))</f>
        <v/>
      </c>
      <c r="Z422" s="127" t="str">
        <f t="shared" si="579"/>
        <v/>
      </c>
      <c r="AA422" s="128" t="str">
        <f t="shared" si="580"/>
        <v/>
      </c>
      <c r="AB422" s="129" t="str">
        <f t="shared" si="636"/>
        <v/>
      </c>
      <c r="AC422" s="129" t="str">
        <f t="shared" si="581"/>
        <v/>
      </c>
      <c r="AD422" s="31" t="str">
        <f t="shared" si="637"/>
        <v/>
      </c>
      <c r="AE422" s="128" t="str">
        <f t="shared" si="638"/>
        <v/>
      </c>
      <c r="AF422" s="130" t="str">
        <f t="shared" si="639"/>
        <v/>
      </c>
      <c r="AG422" s="122" t="str">
        <f t="shared" si="640"/>
        <v/>
      </c>
      <c r="AH422" s="131" t="str">
        <f t="shared" si="582"/>
        <v/>
      </c>
      <c r="AI422" s="132" t="str">
        <f t="shared" si="641"/>
        <v/>
      </c>
      <c r="AJ422" s="128"/>
      <c r="AK422" s="159" t="str">
        <f t="shared" si="642"/>
        <v/>
      </c>
      <c r="AL422" s="128" t="str">
        <f t="shared" si="643"/>
        <v/>
      </c>
      <c r="AM422" s="128" t="str">
        <f t="shared" si="644"/>
        <v/>
      </c>
      <c r="AN422" s="128" t="str">
        <f t="shared" si="645"/>
        <v/>
      </c>
      <c r="AO422" s="128" t="str">
        <f t="shared" si="584"/>
        <v/>
      </c>
      <c r="AP422" s="160" t="str">
        <f t="shared" si="646"/>
        <v/>
      </c>
      <c r="AQ422" s="31"/>
      <c r="AR422" s="174" t="str">
        <f>IF($B422="","",Air!$C$17*((J422-K422)/10)^Air!$C$28)</f>
        <v/>
      </c>
      <c r="AS422" s="36" t="str">
        <f>IF($B422="","",IF(E$8=B422,E$7,Air!$C$14/2*AR422^2))</f>
        <v/>
      </c>
      <c r="AT422" s="32" t="str">
        <f t="shared" si="647"/>
        <v/>
      </c>
      <c r="AU422" s="32" t="str">
        <f t="shared" si="648"/>
        <v/>
      </c>
      <c r="AV422" s="32" t="str">
        <f>IF($B422="","",Air!$I$11-AU422*Air!$C$14*Air!$I$10-AS422)</f>
        <v/>
      </c>
      <c r="AW422" s="175" t="str">
        <f t="shared" si="649"/>
        <v/>
      </c>
      <c r="AX422" s="175" t="str">
        <f>IF($B422="","",AW422*Air!$C$14*Air!$I$10)</f>
        <v/>
      </c>
      <c r="AY422" s="176" t="str">
        <f>IF($B422="","",AW422*Air!$D$14*Air!$I$10)</f>
        <v/>
      </c>
      <c r="AZ422" s="62"/>
      <c r="BA422" s="250" t="str">
        <f t="shared" si="585"/>
        <v/>
      </c>
      <c r="BB422" s="128" t="str">
        <f t="shared" si="650"/>
        <v/>
      </c>
      <c r="BC422" s="31" t="str">
        <f t="shared" si="651"/>
        <v/>
      </c>
      <c r="BD422" s="251" t="str">
        <f>IF($B422="","",$AO422*ABS(BC422)/Air!$M$8)</f>
        <v/>
      </c>
      <c r="BE422" s="31" t="str">
        <f t="shared" si="586"/>
        <v/>
      </c>
      <c r="BF422" s="251" t="str">
        <f>IF($B422="","",$AO422*ABS($AF422-BC422)/Air!$M$8)</f>
        <v/>
      </c>
      <c r="BG422" s="31" t="str">
        <f t="shared" si="587"/>
        <v/>
      </c>
      <c r="BH422" s="252" t="str">
        <f t="shared" si="588"/>
        <v/>
      </c>
      <c r="BI422" s="32" t="str">
        <f>IF($B422="","",(($AF422-BC422)/ABS($AF422-BC422))*Air!$D$14*BH422/2*(($AF422-BC422)^2)*$AI422*$C422)</f>
        <v/>
      </c>
      <c r="BJ422" s="32" t="str">
        <f>IF($B422="","",(-BC422/ABS(BC422))*Air!$D$14*BE422/8*(BC422^2)*$AM422*$C422)</f>
        <v/>
      </c>
      <c r="BK422" s="32" t="str">
        <f>IF($B422="","",$AK422*$C422*$E422*Air!$D$14*Air!$I$10)</f>
        <v/>
      </c>
      <c r="BL422" s="32" t="str">
        <f t="shared" si="652"/>
        <v/>
      </c>
      <c r="BM422" s="32" t="str">
        <f t="shared" si="589"/>
        <v/>
      </c>
      <c r="BN422" s="32" t="str">
        <f t="shared" si="653"/>
        <v/>
      </c>
      <c r="BO422" s="254" t="str">
        <f t="shared" si="590"/>
        <v/>
      </c>
      <c r="BP422" s="243"/>
      <c r="BQ422" s="243"/>
      <c r="BR422" s="32" t="str">
        <f t="shared" si="591"/>
        <v/>
      </c>
      <c r="BS422" s="243" t="str">
        <f t="shared" si="592"/>
        <v/>
      </c>
      <c r="BT422" s="243" t="str">
        <f>IF($B422="","",IF(BO422="out",-(BS422*$I422*(2*ABS(BR422)/Air!$D$14)^0.5),(BS422*$I422*(2*ABS(BR422)/Air!$C$14)^0.5)))</f>
        <v/>
      </c>
      <c r="BU422" s="32" t="str">
        <f t="shared" si="593"/>
        <v/>
      </c>
      <c r="BV422" s="217" t="str">
        <f t="shared" si="654"/>
        <v/>
      </c>
      <c r="BW422" s="31" t="str">
        <f t="shared" si="594"/>
        <v/>
      </c>
      <c r="BX422" s="251" t="str">
        <f>IF($B422="","",$AO422*ABS(BW422)/Air!$M$8)</f>
        <v/>
      </c>
      <c r="BY422" s="31" t="str">
        <f t="shared" si="595"/>
        <v/>
      </c>
      <c r="BZ422" s="251" t="str">
        <f>IF($B422="","",$AO422*ABS($AF422-BW422)/Air!$M$8)</f>
        <v/>
      </c>
      <c r="CA422" s="31" t="str">
        <f t="shared" si="596"/>
        <v/>
      </c>
      <c r="CB422" s="31" t="str">
        <f t="shared" si="597"/>
        <v/>
      </c>
      <c r="CC422" s="32" t="str">
        <f>IF($B422="","",(($AF422-BW422)/ABS($AF422-BW422))*Air!$D$14*CB422/2*(($AF422-BW422)^2)*$AI422*$C422)</f>
        <v/>
      </c>
      <c r="CD422" s="32" t="str">
        <f>IF($B422="","",(-BW422/ABS(BW422))*Air!$D$14*BY422/8*(BW422^2)*$AM422*$C422)</f>
        <v/>
      </c>
      <c r="CE422" s="32" t="str">
        <f>IF($B422="","",$AK422*$C422*$E422*Air!$D$14*Air!$I$10)</f>
        <v/>
      </c>
      <c r="CF422" s="32" t="str">
        <f t="shared" si="655"/>
        <v/>
      </c>
      <c r="CG422" s="32" t="str">
        <f t="shared" si="598"/>
        <v/>
      </c>
      <c r="CH422" s="32" t="str">
        <f t="shared" si="656"/>
        <v/>
      </c>
      <c r="CI422" s="254" t="str">
        <f t="shared" si="599"/>
        <v/>
      </c>
      <c r="CJ422" s="243"/>
      <c r="CK422" s="243"/>
      <c r="CL422" s="32" t="str">
        <f t="shared" si="600"/>
        <v/>
      </c>
      <c r="CM422" s="243" t="str">
        <f t="shared" si="601"/>
        <v/>
      </c>
      <c r="CN422" s="243" t="str">
        <f>IF($B422="","",IF(CI422="out",-(CM422*$I422*(2*ABS(CL422)/Air!$D$14)^0.5),(CM422*$I422*(2*ABS(CL422)/Air!$C$14)^0.5)))</f>
        <v/>
      </c>
      <c r="CO422" s="32" t="str">
        <f t="shared" si="602"/>
        <v/>
      </c>
      <c r="CP422" s="217" t="str">
        <f t="shared" si="657"/>
        <v/>
      </c>
      <c r="CQ422" s="31" t="str">
        <f t="shared" si="603"/>
        <v/>
      </c>
      <c r="CR422" s="251" t="str">
        <f>IF($B422="","",$AO422*ABS(CQ422)/Air!$M$8)</f>
        <v/>
      </c>
      <c r="CS422" s="31" t="str">
        <f t="shared" si="604"/>
        <v/>
      </c>
      <c r="CT422" s="251" t="str">
        <f>IF($B422="","",$AO422*ABS($AF422-CQ422)/Air!$M$8)</f>
        <v/>
      </c>
      <c r="CU422" s="31" t="str">
        <f t="shared" si="605"/>
        <v/>
      </c>
      <c r="CV422" s="31" t="str">
        <f t="shared" si="606"/>
        <v/>
      </c>
      <c r="CW422" s="32" t="str">
        <f>IF($B422="","",(($AF422-CQ422)/ABS($AF422-CQ422))*Air!$D$14*CV422/2*(($AF422-CQ422)^2)*$AI422*$C422)</f>
        <v/>
      </c>
      <c r="CX422" s="32" t="str">
        <f>IF($B422="","",(-CQ422/ABS(CQ422))*Air!$D$14*CS422/8*(CQ422^2)*$AM422*$C422)</f>
        <v/>
      </c>
      <c r="CY422" s="32" t="str">
        <f>IF($B422="","",$AK422*$C422*$E422*Air!$D$14*Air!$I$10)</f>
        <v/>
      </c>
      <c r="CZ422" s="32" t="str">
        <f t="shared" si="658"/>
        <v/>
      </c>
      <c r="DA422" s="32" t="str">
        <f t="shared" si="607"/>
        <v/>
      </c>
      <c r="DB422" s="32" t="str">
        <f t="shared" si="659"/>
        <v/>
      </c>
      <c r="DC422" s="254" t="str">
        <f t="shared" si="608"/>
        <v/>
      </c>
      <c r="DD422" s="243"/>
      <c r="DE422" s="243"/>
      <c r="DF422" s="32" t="str">
        <f t="shared" si="609"/>
        <v/>
      </c>
      <c r="DG422" s="243" t="str">
        <f t="shared" si="610"/>
        <v/>
      </c>
      <c r="DH422" s="243" t="str">
        <f>IF($B422="","",IF(DC422="out",-(DG422*$I422*(2*ABS(DF422)/Air!$D$14)^0.5),(DG422*$I422*(2*ABS(DF422)/Air!$C$14)^0.5)))</f>
        <v/>
      </c>
      <c r="DI422" s="32" t="str">
        <f t="shared" si="611"/>
        <v/>
      </c>
      <c r="DJ422" s="217" t="str">
        <f t="shared" si="660"/>
        <v/>
      </c>
      <c r="DK422" s="31" t="str">
        <f t="shared" si="612"/>
        <v/>
      </c>
      <c r="DL422" s="251" t="str">
        <f>IF($B422="","",$AO422*ABS(DK422)/Air!$M$8)</f>
        <v/>
      </c>
      <c r="DM422" s="31" t="str">
        <f t="shared" si="613"/>
        <v/>
      </c>
      <c r="DN422" s="251" t="str">
        <f>IF($B422="","",$AO422*ABS($AF422-DK422)/Air!$M$8)</f>
        <v/>
      </c>
      <c r="DO422" s="31" t="str">
        <f t="shared" si="614"/>
        <v/>
      </c>
      <c r="DP422" s="31" t="str">
        <f t="shared" si="615"/>
        <v/>
      </c>
      <c r="DQ422" s="32" t="str">
        <f>IF($B422="","",(($AF422-DK422)/ABS($AF422-DK422))*Air!$D$14*DP422/2*(($AF422-DK422)^2)*$AI422*$C422)</f>
        <v/>
      </c>
      <c r="DR422" s="32" t="str">
        <f>IF($B422="","",(-DK422/ABS(DK422))*Air!$D$14*DM422/8*(DK422^2)*$AM422*$C422)</f>
        <v/>
      </c>
      <c r="DS422" s="32" t="str">
        <f>IF($B422="","",$AK422*$C422*$E422*Air!$D$14*Air!$I$10)</f>
        <v/>
      </c>
      <c r="DT422" s="32" t="str">
        <f t="shared" si="661"/>
        <v/>
      </c>
      <c r="DU422" s="32" t="str">
        <f t="shared" si="616"/>
        <v/>
      </c>
      <c r="DV422" s="32" t="str">
        <f t="shared" si="662"/>
        <v/>
      </c>
      <c r="DW422" s="254" t="str">
        <f t="shared" si="617"/>
        <v/>
      </c>
      <c r="DX422" s="243"/>
      <c r="DY422" s="243"/>
      <c r="DZ422" s="32" t="str">
        <f t="shared" si="618"/>
        <v/>
      </c>
      <c r="EA422" s="243" t="str">
        <f t="shared" si="619"/>
        <v/>
      </c>
      <c r="EB422" s="243" t="str">
        <f>IF($B422="","",IF(DW422="out",-(EA422*$I422*(2*ABS(DZ422)/Air!$D$14)^0.5),(EA422*$I422*(2*ABS(DZ422)/Air!$C$14)^0.5)))</f>
        <v/>
      </c>
      <c r="EC422" s="32" t="str">
        <f t="shared" si="620"/>
        <v/>
      </c>
      <c r="ED422" s="217" t="str">
        <f t="shared" si="663"/>
        <v/>
      </c>
      <c r="EE422" s="31" t="str">
        <f t="shared" si="621"/>
        <v/>
      </c>
      <c r="EF422" s="251" t="str">
        <f>IF($B422="","",$AO422*ABS(EE422)/Air!$M$8)</f>
        <v/>
      </c>
      <c r="EG422" s="31" t="str">
        <f t="shared" si="622"/>
        <v/>
      </c>
      <c r="EH422" s="251" t="str">
        <f>IF($B422="","",$AO422*ABS($AF422-EE422)/Air!$M$8)</f>
        <v/>
      </c>
      <c r="EI422" s="31" t="str">
        <f t="shared" si="623"/>
        <v/>
      </c>
      <c r="EJ422" s="31" t="str">
        <f t="shared" si="624"/>
        <v/>
      </c>
      <c r="EK422" s="32" t="str">
        <f>IF($B422="","",(($AF422-EE422)/ABS($AF422-EE422))*Air!$D$14*EJ422/2*(($AF422-EE422)^2)*$AI422*$C422)</f>
        <v/>
      </c>
      <c r="EL422" s="32" t="str">
        <f>IF($B422="","",(-EE422/ABS(EE422))*Air!$D$14*EG422/8*(EE422^2)*$AM422*$C422)</f>
        <v/>
      </c>
      <c r="EM422" s="32" t="str">
        <f>IF($B422="","",$AK422*$C422*$E422*Air!$D$14*Air!$I$10)</f>
        <v/>
      </c>
      <c r="EN422" s="32" t="str">
        <f t="shared" si="664"/>
        <v/>
      </c>
      <c r="EO422" s="32" t="str">
        <f t="shared" si="625"/>
        <v/>
      </c>
      <c r="EP422" s="32" t="str">
        <f t="shared" si="665"/>
        <v/>
      </c>
      <c r="EQ422" s="254" t="str">
        <f t="shared" si="626"/>
        <v/>
      </c>
      <c r="ER422" s="243"/>
      <c r="ES422" s="243"/>
      <c r="ET422" s="32" t="str">
        <f t="shared" si="627"/>
        <v/>
      </c>
      <c r="EU422" s="243" t="str">
        <f t="shared" si="628"/>
        <v/>
      </c>
      <c r="EV422" s="243" t="str">
        <f>IF($B422="","",IF(EQ422="out",-(EU422*$I422*(2*ABS(ET422)/Air!$D$14)^0.5),(EU422*$I422*(2*ABS(ET422)/Air!$C$14)^0.5)))</f>
        <v/>
      </c>
      <c r="EW422" s="32" t="str">
        <f t="shared" si="629"/>
        <v/>
      </c>
      <c r="EX422" s="259" t="str">
        <f t="shared" si="666"/>
        <v/>
      </c>
    </row>
    <row r="423" spans="1:154" customFormat="1" x14ac:dyDescent="0.2">
      <c r="A423" s="61"/>
      <c r="B423" s="247"/>
      <c r="C423" s="247"/>
      <c r="D423" s="247"/>
      <c r="E423" s="247"/>
      <c r="F423" s="247"/>
      <c r="G423" s="239"/>
      <c r="H423" s="239"/>
      <c r="I423" s="239"/>
      <c r="J423" s="239"/>
      <c r="K423" s="239"/>
      <c r="L423" s="62"/>
      <c r="M423" s="247"/>
      <c r="N423" s="247"/>
      <c r="O423" s="63"/>
      <c r="P423" s="92" t="str">
        <f t="shared" si="630"/>
        <v/>
      </c>
      <c r="Q423" s="93" t="str">
        <f t="shared" si="583"/>
        <v/>
      </c>
      <c r="R423" s="99" t="str">
        <f t="shared" si="631"/>
        <v/>
      </c>
      <c r="S423" s="100" t="str">
        <f t="shared" si="632"/>
        <v/>
      </c>
      <c r="T423" s="95" t="str">
        <f t="shared" si="633"/>
        <v/>
      </c>
      <c r="U423" s="231"/>
      <c r="V423" s="124" t="str">
        <f t="shared" si="634"/>
        <v/>
      </c>
      <c r="W423" s="125" t="str">
        <f t="shared" si="578"/>
        <v/>
      </c>
      <c r="X423" s="126" t="str">
        <f t="shared" si="635"/>
        <v/>
      </c>
      <c r="Y423" s="126" t="str">
        <f>IF($B423="","",VLOOKUP(X423,Depth!$A$4:$B$1004,2,1))</f>
        <v/>
      </c>
      <c r="Z423" s="127" t="str">
        <f t="shared" si="579"/>
        <v/>
      </c>
      <c r="AA423" s="128" t="str">
        <f t="shared" si="580"/>
        <v/>
      </c>
      <c r="AB423" s="129" t="str">
        <f t="shared" si="636"/>
        <v/>
      </c>
      <c r="AC423" s="129" t="str">
        <f t="shared" si="581"/>
        <v/>
      </c>
      <c r="AD423" s="31" t="str">
        <f t="shared" si="637"/>
        <v/>
      </c>
      <c r="AE423" s="128" t="str">
        <f t="shared" si="638"/>
        <v/>
      </c>
      <c r="AF423" s="130" t="str">
        <f t="shared" si="639"/>
        <v/>
      </c>
      <c r="AG423" s="122" t="str">
        <f t="shared" si="640"/>
        <v/>
      </c>
      <c r="AH423" s="131" t="str">
        <f t="shared" si="582"/>
        <v/>
      </c>
      <c r="AI423" s="132" t="str">
        <f t="shared" si="641"/>
        <v/>
      </c>
      <c r="AJ423" s="128"/>
      <c r="AK423" s="159" t="str">
        <f t="shared" si="642"/>
        <v/>
      </c>
      <c r="AL423" s="128" t="str">
        <f t="shared" si="643"/>
        <v/>
      </c>
      <c r="AM423" s="128" t="str">
        <f t="shared" si="644"/>
        <v/>
      </c>
      <c r="AN423" s="128" t="str">
        <f t="shared" si="645"/>
        <v/>
      </c>
      <c r="AO423" s="128" t="str">
        <f t="shared" si="584"/>
        <v/>
      </c>
      <c r="AP423" s="160" t="str">
        <f t="shared" si="646"/>
        <v/>
      </c>
      <c r="AQ423" s="31"/>
      <c r="AR423" s="174" t="str">
        <f>IF($B423="","",Air!$C$17*((J423-K423)/10)^Air!$C$28)</f>
        <v/>
      </c>
      <c r="AS423" s="36" t="str">
        <f>IF($B423="","",IF(E$8=B423,E$7,Air!$C$14/2*AR423^2))</f>
        <v/>
      </c>
      <c r="AT423" s="32" t="str">
        <f t="shared" si="647"/>
        <v/>
      </c>
      <c r="AU423" s="32" t="str">
        <f t="shared" si="648"/>
        <v/>
      </c>
      <c r="AV423" s="32" t="str">
        <f>IF($B423="","",Air!$I$11-AU423*Air!$C$14*Air!$I$10-AS423)</f>
        <v/>
      </c>
      <c r="AW423" s="175" t="str">
        <f t="shared" si="649"/>
        <v/>
      </c>
      <c r="AX423" s="175" t="str">
        <f>IF($B423="","",AW423*Air!$C$14*Air!$I$10)</f>
        <v/>
      </c>
      <c r="AY423" s="176" t="str">
        <f>IF($B423="","",AW423*Air!$D$14*Air!$I$10)</f>
        <v/>
      </c>
      <c r="AZ423" s="62"/>
      <c r="BA423" s="250" t="str">
        <f t="shared" si="585"/>
        <v/>
      </c>
      <c r="BB423" s="128" t="str">
        <f t="shared" si="650"/>
        <v/>
      </c>
      <c r="BC423" s="31" t="str">
        <f t="shared" si="651"/>
        <v/>
      </c>
      <c r="BD423" s="251" t="str">
        <f>IF($B423="","",$AO423*ABS(BC423)/Air!$M$8)</f>
        <v/>
      </c>
      <c r="BE423" s="31" t="str">
        <f t="shared" si="586"/>
        <v/>
      </c>
      <c r="BF423" s="251" t="str">
        <f>IF($B423="","",$AO423*ABS($AF423-BC423)/Air!$M$8)</f>
        <v/>
      </c>
      <c r="BG423" s="31" t="str">
        <f t="shared" si="587"/>
        <v/>
      </c>
      <c r="BH423" s="252" t="str">
        <f t="shared" si="588"/>
        <v/>
      </c>
      <c r="BI423" s="32" t="str">
        <f>IF($B423="","",(($AF423-BC423)/ABS($AF423-BC423))*Air!$D$14*BH423/2*(($AF423-BC423)^2)*$AI423*$C423)</f>
        <v/>
      </c>
      <c r="BJ423" s="32" t="str">
        <f>IF($B423="","",(-BC423/ABS(BC423))*Air!$D$14*BE423/8*(BC423^2)*$AM423*$C423)</f>
        <v/>
      </c>
      <c r="BK423" s="32" t="str">
        <f>IF($B423="","",$AK423*$C423*$E423*Air!$D$14*Air!$I$10)</f>
        <v/>
      </c>
      <c r="BL423" s="32" t="str">
        <f t="shared" si="652"/>
        <v/>
      </c>
      <c r="BM423" s="32" t="str">
        <f t="shared" si="589"/>
        <v/>
      </c>
      <c r="BN423" s="32" t="str">
        <f t="shared" si="653"/>
        <v/>
      </c>
      <c r="BO423" s="254" t="str">
        <f t="shared" si="590"/>
        <v/>
      </c>
      <c r="BP423" s="243"/>
      <c r="BQ423" s="243"/>
      <c r="BR423" s="32" t="str">
        <f t="shared" si="591"/>
        <v/>
      </c>
      <c r="BS423" s="243" t="str">
        <f t="shared" si="592"/>
        <v/>
      </c>
      <c r="BT423" s="243" t="str">
        <f>IF($B423="","",IF(BO423="out",-(BS423*$I423*(2*ABS(BR423)/Air!$D$14)^0.5),(BS423*$I423*(2*ABS(BR423)/Air!$C$14)^0.5)))</f>
        <v/>
      </c>
      <c r="BU423" s="32" t="str">
        <f t="shared" si="593"/>
        <v/>
      </c>
      <c r="BV423" s="217" t="str">
        <f t="shared" si="654"/>
        <v/>
      </c>
      <c r="BW423" s="31" t="str">
        <f t="shared" si="594"/>
        <v/>
      </c>
      <c r="BX423" s="251" t="str">
        <f>IF($B423="","",$AO423*ABS(BW423)/Air!$M$8)</f>
        <v/>
      </c>
      <c r="BY423" s="31" t="str">
        <f t="shared" si="595"/>
        <v/>
      </c>
      <c r="BZ423" s="251" t="str">
        <f>IF($B423="","",$AO423*ABS($AF423-BW423)/Air!$M$8)</f>
        <v/>
      </c>
      <c r="CA423" s="31" t="str">
        <f t="shared" si="596"/>
        <v/>
      </c>
      <c r="CB423" s="31" t="str">
        <f t="shared" si="597"/>
        <v/>
      </c>
      <c r="CC423" s="32" t="str">
        <f>IF($B423="","",(($AF423-BW423)/ABS($AF423-BW423))*Air!$D$14*CB423/2*(($AF423-BW423)^2)*$AI423*$C423)</f>
        <v/>
      </c>
      <c r="CD423" s="32" t="str">
        <f>IF($B423="","",(-BW423/ABS(BW423))*Air!$D$14*BY423/8*(BW423^2)*$AM423*$C423)</f>
        <v/>
      </c>
      <c r="CE423" s="32" t="str">
        <f>IF($B423="","",$AK423*$C423*$E423*Air!$D$14*Air!$I$10)</f>
        <v/>
      </c>
      <c r="CF423" s="32" t="str">
        <f t="shared" si="655"/>
        <v/>
      </c>
      <c r="CG423" s="32" t="str">
        <f t="shared" si="598"/>
        <v/>
      </c>
      <c r="CH423" s="32" t="str">
        <f t="shared" si="656"/>
        <v/>
      </c>
      <c r="CI423" s="254" t="str">
        <f t="shared" si="599"/>
        <v/>
      </c>
      <c r="CJ423" s="243"/>
      <c r="CK423" s="243"/>
      <c r="CL423" s="32" t="str">
        <f t="shared" si="600"/>
        <v/>
      </c>
      <c r="CM423" s="243" t="str">
        <f t="shared" si="601"/>
        <v/>
      </c>
      <c r="CN423" s="243" t="str">
        <f>IF($B423="","",IF(CI423="out",-(CM423*$I423*(2*ABS(CL423)/Air!$D$14)^0.5),(CM423*$I423*(2*ABS(CL423)/Air!$C$14)^0.5)))</f>
        <v/>
      </c>
      <c r="CO423" s="32" t="str">
        <f t="shared" si="602"/>
        <v/>
      </c>
      <c r="CP423" s="217" t="str">
        <f t="shared" si="657"/>
        <v/>
      </c>
      <c r="CQ423" s="31" t="str">
        <f t="shared" si="603"/>
        <v/>
      </c>
      <c r="CR423" s="251" t="str">
        <f>IF($B423="","",$AO423*ABS(CQ423)/Air!$M$8)</f>
        <v/>
      </c>
      <c r="CS423" s="31" t="str">
        <f t="shared" si="604"/>
        <v/>
      </c>
      <c r="CT423" s="251" t="str">
        <f>IF($B423="","",$AO423*ABS($AF423-CQ423)/Air!$M$8)</f>
        <v/>
      </c>
      <c r="CU423" s="31" t="str">
        <f t="shared" si="605"/>
        <v/>
      </c>
      <c r="CV423" s="31" t="str">
        <f t="shared" si="606"/>
        <v/>
      </c>
      <c r="CW423" s="32" t="str">
        <f>IF($B423="","",(($AF423-CQ423)/ABS($AF423-CQ423))*Air!$D$14*CV423/2*(($AF423-CQ423)^2)*$AI423*$C423)</f>
        <v/>
      </c>
      <c r="CX423" s="32" t="str">
        <f>IF($B423="","",(-CQ423/ABS(CQ423))*Air!$D$14*CS423/8*(CQ423^2)*$AM423*$C423)</f>
        <v/>
      </c>
      <c r="CY423" s="32" t="str">
        <f>IF($B423="","",$AK423*$C423*$E423*Air!$D$14*Air!$I$10)</f>
        <v/>
      </c>
      <c r="CZ423" s="32" t="str">
        <f t="shared" si="658"/>
        <v/>
      </c>
      <c r="DA423" s="32" t="str">
        <f t="shared" si="607"/>
        <v/>
      </c>
      <c r="DB423" s="32" t="str">
        <f t="shared" si="659"/>
        <v/>
      </c>
      <c r="DC423" s="254" t="str">
        <f t="shared" si="608"/>
        <v/>
      </c>
      <c r="DD423" s="243"/>
      <c r="DE423" s="243"/>
      <c r="DF423" s="32" t="str">
        <f t="shared" si="609"/>
        <v/>
      </c>
      <c r="DG423" s="243" t="str">
        <f t="shared" si="610"/>
        <v/>
      </c>
      <c r="DH423" s="243" t="str">
        <f>IF($B423="","",IF(DC423="out",-(DG423*$I423*(2*ABS(DF423)/Air!$D$14)^0.5),(DG423*$I423*(2*ABS(DF423)/Air!$C$14)^0.5)))</f>
        <v/>
      </c>
      <c r="DI423" s="32" t="str">
        <f t="shared" si="611"/>
        <v/>
      </c>
      <c r="DJ423" s="217" t="str">
        <f t="shared" si="660"/>
        <v/>
      </c>
      <c r="DK423" s="31" t="str">
        <f t="shared" si="612"/>
        <v/>
      </c>
      <c r="DL423" s="251" t="str">
        <f>IF($B423="","",$AO423*ABS(DK423)/Air!$M$8)</f>
        <v/>
      </c>
      <c r="DM423" s="31" t="str">
        <f t="shared" si="613"/>
        <v/>
      </c>
      <c r="DN423" s="251" t="str">
        <f>IF($B423="","",$AO423*ABS($AF423-DK423)/Air!$M$8)</f>
        <v/>
      </c>
      <c r="DO423" s="31" t="str">
        <f t="shared" si="614"/>
        <v/>
      </c>
      <c r="DP423" s="31" t="str">
        <f t="shared" si="615"/>
        <v/>
      </c>
      <c r="DQ423" s="32" t="str">
        <f>IF($B423="","",(($AF423-DK423)/ABS($AF423-DK423))*Air!$D$14*DP423/2*(($AF423-DK423)^2)*$AI423*$C423)</f>
        <v/>
      </c>
      <c r="DR423" s="32" t="str">
        <f>IF($B423="","",(-DK423/ABS(DK423))*Air!$D$14*DM423/8*(DK423^2)*$AM423*$C423)</f>
        <v/>
      </c>
      <c r="DS423" s="32" t="str">
        <f>IF($B423="","",$AK423*$C423*$E423*Air!$D$14*Air!$I$10)</f>
        <v/>
      </c>
      <c r="DT423" s="32" t="str">
        <f t="shared" si="661"/>
        <v/>
      </c>
      <c r="DU423" s="32" t="str">
        <f t="shared" si="616"/>
        <v/>
      </c>
      <c r="DV423" s="32" t="str">
        <f t="shared" si="662"/>
        <v/>
      </c>
      <c r="DW423" s="254" t="str">
        <f t="shared" si="617"/>
        <v/>
      </c>
      <c r="DX423" s="243"/>
      <c r="DY423" s="243"/>
      <c r="DZ423" s="32" t="str">
        <f t="shared" si="618"/>
        <v/>
      </c>
      <c r="EA423" s="243" t="str">
        <f t="shared" si="619"/>
        <v/>
      </c>
      <c r="EB423" s="243" t="str">
        <f>IF($B423="","",IF(DW423="out",-(EA423*$I423*(2*ABS(DZ423)/Air!$D$14)^0.5),(EA423*$I423*(2*ABS(DZ423)/Air!$C$14)^0.5)))</f>
        <v/>
      </c>
      <c r="EC423" s="32" t="str">
        <f t="shared" si="620"/>
        <v/>
      </c>
      <c r="ED423" s="217" t="str">
        <f t="shared" si="663"/>
        <v/>
      </c>
      <c r="EE423" s="31" t="str">
        <f t="shared" si="621"/>
        <v/>
      </c>
      <c r="EF423" s="251" t="str">
        <f>IF($B423="","",$AO423*ABS(EE423)/Air!$M$8)</f>
        <v/>
      </c>
      <c r="EG423" s="31" t="str">
        <f t="shared" si="622"/>
        <v/>
      </c>
      <c r="EH423" s="251" t="str">
        <f>IF($B423="","",$AO423*ABS($AF423-EE423)/Air!$M$8)</f>
        <v/>
      </c>
      <c r="EI423" s="31" t="str">
        <f t="shared" si="623"/>
        <v/>
      </c>
      <c r="EJ423" s="31" t="str">
        <f t="shared" si="624"/>
        <v/>
      </c>
      <c r="EK423" s="32" t="str">
        <f>IF($B423="","",(($AF423-EE423)/ABS($AF423-EE423))*Air!$D$14*EJ423/2*(($AF423-EE423)^2)*$AI423*$C423)</f>
        <v/>
      </c>
      <c r="EL423" s="32" t="str">
        <f>IF($B423="","",(-EE423/ABS(EE423))*Air!$D$14*EG423/8*(EE423^2)*$AM423*$C423)</f>
        <v/>
      </c>
      <c r="EM423" s="32" t="str">
        <f>IF($B423="","",$AK423*$C423*$E423*Air!$D$14*Air!$I$10)</f>
        <v/>
      </c>
      <c r="EN423" s="32" t="str">
        <f t="shared" si="664"/>
        <v/>
      </c>
      <c r="EO423" s="32" t="str">
        <f t="shared" si="625"/>
        <v/>
      </c>
      <c r="EP423" s="32" t="str">
        <f t="shared" si="665"/>
        <v/>
      </c>
      <c r="EQ423" s="254" t="str">
        <f t="shared" si="626"/>
        <v/>
      </c>
      <c r="ER423" s="243"/>
      <c r="ES423" s="243"/>
      <c r="ET423" s="32" t="str">
        <f t="shared" si="627"/>
        <v/>
      </c>
      <c r="EU423" s="243" t="str">
        <f t="shared" si="628"/>
        <v/>
      </c>
      <c r="EV423" s="243" t="str">
        <f>IF($B423="","",IF(EQ423="out",-(EU423*$I423*(2*ABS(ET423)/Air!$D$14)^0.5),(EU423*$I423*(2*ABS(ET423)/Air!$C$14)^0.5)))</f>
        <v/>
      </c>
      <c r="EW423" s="32" t="str">
        <f t="shared" si="629"/>
        <v/>
      </c>
      <c r="EX423" s="259" t="str">
        <f t="shared" si="666"/>
        <v/>
      </c>
    </row>
    <row r="424" spans="1:154" customFormat="1" x14ac:dyDescent="0.2">
      <c r="A424" s="61"/>
      <c r="B424" s="247"/>
      <c r="C424" s="247"/>
      <c r="D424" s="247"/>
      <c r="E424" s="247"/>
      <c r="F424" s="247"/>
      <c r="G424" s="239"/>
      <c r="H424" s="239"/>
      <c r="I424" s="239"/>
      <c r="J424" s="239"/>
      <c r="K424" s="239"/>
      <c r="L424" s="62"/>
      <c r="M424" s="247"/>
      <c r="N424" s="247"/>
      <c r="O424" s="63"/>
      <c r="P424" s="92" t="str">
        <f t="shared" si="630"/>
        <v/>
      </c>
      <c r="Q424" s="93" t="str">
        <f t="shared" si="583"/>
        <v/>
      </c>
      <c r="R424" s="99" t="str">
        <f t="shared" si="631"/>
        <v/>
      </c>
      <c r="S424" s="100" t="str">
        <f t="shared" si="632"/>
        <v/>
      </c>
      <c r="T424" s="95" t="str">
        <f t="shared" si="633"/>
        <v/>
      </c>
      <c r="U424" s="231"/>
      <c r="V424" s="124" t="str">
        <f t="shared" si="634"/>
        <v/>
      </c>
      <c r="W424" s="125" t="str">
        <f t="shared" si="578"/>
        <v/>
      </c>
      <c r="X424" s="126" t="str">
        <f t="shared" si="635"/>
        <v/>
      </c>
      <c r="Y424" s="126" t="str">
        <f>IF($B424="","",VLOOKUP(X424,Depth!$A$4:$B$1004,2,1))</f>
        <v/>
      </c>
      <c r="Z424" s="127" t="str">
        <f t="shared" si="579"/>
        <v/>
      </c>
      <c r="AA424" s="128" t="str">
        <f t="shared" si="580"/>
        <v/>
      </c>
      <c r="AB424" s="129" t="str">
        <f t="shared" si="636"/>
        <v/>
      </c>
      <c r="AC424" s="129" t="str">
        <f t="shared" si="581"/>
        <v/>
      </c>
      <c r="AD424" s="31" t="str">
        <f t="shared" si="637"/>
        <v/>
      </c>
      <c r="AE424" s="128" t="str">
        <f t="shared" si="638"/>
        <v/>
      </c>
      <c r="AF424" s="130" t="str">
        <f t="shared" si="639"/>
        <v/>
      </c>
      <c r="AG424" s="122" t="str">
        <f t="shared" si="640"/>
        <v/>
      </c>
      <c r="AH424" s="131" t="str">
        <f t="shared" si="582"/>
        <v/>
      </c>
      <c r="AI424" s="132" t="str">
        <f t="shared" si="641"/>
        <v/>
      </c>
      <c r="AJ424" s="128"/>
      <c r="AK424" s="159" t="str">
        <f t="shared" si="642"/>
        <v/>
      </c>
      <c r="AL424" s="128" t="str">
        <f t="shared" si="643"/>
        <v/>
      </c>
      <c r="AM424" s="128" t="str">
        <f t="shared" si="644"/>
        <v/>
      </c>
      <c r="AN424" s="128" t="str">
        <f t="shared" si="645"/>
        <v/>
      </c>
      <c r="AO424" s="128" t="str">
        <f t="shared" si="584"/>
        <v/>
      </c>
      <c r="AP424" s="160" t="str">
        <f t="shared" si="646"/>
        <v/>
      </c>
      <c r="AQ424" s="31"/>
      <c r="AR424" s="174" t="str">
        <f>IF($B424="","",Air!$C$17*((J424-K424)/10)^Air!$C$28)</f>
        <v/>
      </c>
      <c r="AS424" s="36" t="str">
        <f>IF($B424="","",IF(E$8=B424,E$7,Air!$C$14/2*AR424^2))</f>
        <v/>
      </c>
      <c r="AT424" s="32" t="str">
        <f t="shared" si="647"/>
        <v/>
      </c>
      <c r="AU424" s="32" t="str">
        <f t="shared" si="648"/>
        <v/>
      </c>
      <c r="AV424" s="32" t="str">
        <f>IF($B424="","",Air!$I$11-AU424*Air!$C$14*Air!$I$10-AS424)</f>
        <v/>
      </c>
      <c r="AW424" s="175" t="str">
        <f t="shared" si="649"/>
        <v/>
      </c>
      <c r="AX424" s="175" t="str">
        <f>IF($B424="","",AW424*Air!$C$14*Air!$I$10)</f>
        <v/>
      </c>
      <c r="AY424" s="176" t="str">
        <f>IF($B424="","",AW424*Air!$D$14*Air!$I$10)</f>
        <v/>
      </c>
      <c r="AZ424" s="62"/>
      <c r="BA424" s="250" t="str">
        <f t="shared" si="585"/>
        <v/>
      </c>
      <c r="BB424" s="128" t="str">
        <f t="shared" si="650"/>
        <v/>
      </c>
      <c r="BC424" s="31" t="str">
        <f t="shared" si="651"/>
        <v/>
      </c>
      <c r="BD424" s="251" t="str">
        <f>IF($B424="","",$AO424*ABS(BC424)/Air!$M$8)</f>
        <v/>
      </c>
      <c r="BE424" s="31" t="str">
        <f t="shared" si="586"/>
        <v/>
      </c>
      <c r="BF424" s="251" t="str">
        <f>IF($B424="","",$AO424*ABS($AF424-BC424)/Air!$M$8)</f>
        <v/>
      </c>
      <c r="BG424" s="31" t="str">
        <f t="shared" si="587"/>
        <v/>
      </c>
      <c r="BH424" s="252" t="str">
        <f t="shared" si="588"/>
        <v/>
      </c>
      <c r="BI424" s="32" t="str">
        <f>IF($B424="","",(($AF424-BC424)/ABS($AF424-BC424))*Air!$D$14*BH424/2*(($AF424-BC424)^2)*$AI424*$C424)</f>
        <v/>
      </c>
      <c r="BJ424" s="32" t="str">
        <f>IF($B424="","",(-BC424/ABS(BC424))*Air!$D$14*BE424/8*(BC424^2)*$AM424*$C424)</f>
        <v/>
      </c>
      <c r="BK424" s="32" t="str">
        <f>IF($B424="","",$AK424*$C424*$E424*Air!$D$14*Air!$I$10)</f>
        <v/>
      </c>
      <c r="BL424" s="32" t="str">
        <f t="shared" si="652"/>
        <v/>
      </c>
      <c r="BM424" s="32" t="str">
        <f t="shared" si="589"/>
        <v/>
      </c>
      <c r="BN424" s="32" t="str">
        <f t="shared" si="653"/>
        <v/>
      </c>
      <c r="BO424" s="254" t="str">
        <f t="shared" si="590"/>
        <v/>
      </c>
      <c r="BP424" s="243"/>
      <c r="BQ424" s="243"/>
      <c r="BR424" s="32" t="str">
        <f t="shared" si="591"/>
        <v/>
      </c>
      <c r="BS424" s="243" t="str">
        <f t="shared" si="592"/>
        <v/>
      </c>
      <c r="BT424" s="243" t="str">
        <f>IF($B424="","",IF(BO424="out",-(BS424*$I424*(2*ABS(BR424)/Air!$D$14)^0.5),(BS424*$I424*(2*ABS(BR424)/Air!$C$14)^0.5)))</f>
        <v/>
      </c>
      <c r="BU424" s="32" t="str">
        <f t="shared" si="593"/>
        <v/>
      </c>
      <c r="BV424" s="217" t="str">
        <f t="shared" si="654"/>
        <v/>
      </c>
      <c r="BW424" s="31" t="str">
        <f t="shared" si="594"/>
        <v/>
      </c>
      <c r="BX424" s="251" t="str">
        <f>IF($B424="","",$AO424*ABS(BW424)/Air!$M$8)</f>
        <v/>
      </c>
      <c r="BY424" s="31" t="str">
        <f t="shared" si="595"/>
        <v/>
      </c>
      <c r="BZ424" s="251" t="str">
        <f>IF($B424="","",$AO424*ABS($AF424-BW424)/Air!$M$8)</f>
        <v/>
      </c>
      <c r="CA424" s="31" t="str">
        <f t="shared" si="596"/>
        <v/>
      </c>
      <c r="CB424" s="31" t="str">
        <f t="shared" si="597"/>
        <v/>
      </c>
      <c r="CC424" s="32" t="str">
        <f>IF($B424="","",(($AF424-BW424)/ABS($AF424-BW424))*Air!$D$14*CB424/2*(($AF424-BW424)^2)*$AI424*$C424)</f>
        <v/>
      </c>
      <c r="CD424" s="32" t="str">
        <f>IF($B424="","",(-BW424/ABS(BW424))*Air!$D$14*BY424/8*(BW424^2)*$AM424*$C424)</f>
        <v/>
      </c>
      <c r="CE424" s="32" t="str">
        <f>IF($B424="","",$AK424*$C424*$E424*Air!$D$14*Air!$I$10)</f>
        <v/>
      </c>
      <c r="CF424" s="32" t="str">
        <f t="shared" si="655"/>
        <v/>
      </c>
      <c r="CG424" s="32" t="str">
        <f t="shared" si="598"/>
        <v/>
      </c>
      <c r="CH424" s="32" t="str">
        <f t="shared" si="656"/>
        <v/>
      </c>
      <c r="CI424" s="254" t="str">
        <f t="shared" si="599"/>
        <v/>
      </c>
      <c r="CJ424" s="243"/>
      <c r="CK424" s="243"/>
      <c r="CL424" s="32" t="str">
        <f t="shared" si="600"/>
        <v/>
      </c>
      <c r="CM424" s="243" t="str">
        <f t="shared" si="601"/>
        <v/>
      </c>
      <c r="CN424" s="243" t="str">
        <f>IF($B424="","",IF(CI424="out",-(CM424*$I424*(2*ABS(CL424)/Air!$D$14)^0.5),(CM424*$I424*(2*ABS(CL424)/Air!$C$14)^0.5)))</f>
        <v/>
      </c>
      <c r="CO424" s="32" t="str">
        <f t="shared" si="602"/>
        <v/>
      </c>
      <c r="CP424" s="217" t="str">
        <f t="shared" si="657"/>
        <v/>
      </c>
      <c r="CQ424" s="31" t="str">
        <f t="shared" si="603"/>
        <v/>
      </c>
      <c r="CR424" s="251" t="str">
        <f>IF($B424="","",$AO424*ABS(CQ424)/Air!$M$8)</f>
        <v/>
      </c>
      <c r="CS424" s="31" t="str">
        <f t="shared" si="604"/>
        <v/>
      </c>
      <c r="CT424" s="251" t="str">
        <f>IF($B424="","",$AO424*ABS($AF424-CQ424)/Air!$M$8)</f>
        <v/>
      </c>
      <c r="CU424" s="31" t="str">
        <f t="shared" si="605"/>
        <v/>
      </c>
      <c r="CV424" s="31" t="str">
        <f t="shared" si="606"/>
        <v/>
      </c>
      <c r="CW424" s="32" t="str">
        <f>IF($B424="","",(($AF424-CQ424)/ABS($AF424-CQ424))*Air!$D$14*CV424/2*(($AF424-CQ424)^2)*$AI424*$C424)</f>
        <v/>
      </c>
      <c r="CX424" s="32" t="str">
        <f>IF($B424="","",(-CQ424/ABS(CQ424))*Air!$D$14*CS424/8*(CQ424^2)*$AM424*$C424)</f>
        <v/>
      </c>
      <c r="CY424" s="32" t="str">
        <f>IF($B424="","",$AK424*$C424*$E424*Air!$D$14*Air!$I$10)</f>
        <v/>
      </c>
      <c r="CZ424" s="32" t="str">
        <f t="shared" si="658"/>
        <v/>
      </c>
      <c r="DA424" s="32" t="str">
        <f t="shared" si="607"/>
        <v/>
      </c>
      <c r="DB424" s="32" t="str">
        <f t="shared" si="659"/>
        <v/>
      </c>
      <c r="DC424" s="254" t="str">
        <f t="shared" si="608"/>
        <v/>
      </c>
      <c r="DD424" s="243"/>
      <c r="DE424" s="243"/>
      <c r="DF424" s="32" t="str">
        <f t="shared" si="609"/>
        <v/>
      </c>
      <c r="DG424" s="243" t="str">
        <f t="shared" si="610"/>
        <v/>
      </c>
      <c r="DH424" s="243" t="str">
        <f>IF($B424="","",IF(DC424="out",-(DG424*$I424*(2*ABS(DF424)/Air!$D$14)^0.5),(DG424*$I424*(2*ABS(DF424)/Air!$C$14)^0.5)))</f>
        <v/>
      </c>
      <c r="DI424" s="32" t="str">
        <f t="shared" si="611"/>
        <v/>
      </c>
      <c r="DJ424" s="217" t="str">
        <f t="shared" si="660"/>
        <v/>
      </c>
      <c r="DK424" s="31" t="str">
        <f t="shared" si="612"/>
        <v/>
      </c>
      <c r="DL424" s="251" t="str">
        <f>IF($B424="","",$AO424*ABS(DK424)/Air!$M$8)</f>
        <v/>
      </c>
      <c r="DM424" s="31" t="str">
        <f t="shared" si="613"/>
        <v/>
      </c>
      <c r="DN424" s="251" t="str">
        <f>IF($B424="","",$AO424*ABS($AF424-DK424)/Air!$M$8)</f>
        <v/>
      </c>
      <c r="DO424" s="31" t="str">
        <f t="shared" si="614"/>
        <v/>
      </c>
      <c r="DP424" s="31" t="str">
        <f t="shared" si="615"/>
        <v/>
      </c>
      <c r="DQ424" s="32" t="str">
        <f>IF($B424="","",(($AF424-DK424)/ABS($AF424-DK424))*Air!$D$14*DP424/2*(($AF424-DK424)^2)*$AI424*$C424)</f>
        <v/>
      </c>
      <c r="DR424" s="32" t="str">
        <f>IF($B424="","",(-DK424/ABS(DK424))*Air!$D$14*DM424/8*(DK424^2)*$AM424*$C424)</f>
        <v/>
      </c>
      <c r="DS424" s="32" t="str">
        <f>IF($B424="","",$AK424*$C424*$E424*Air!$D$14*Air!$I$10)</f>
        <v/>
      </c>
      <c r="DT424" s="32" t="str">
        <f t="shared" si="661"/>
        <v/>
      </c>
      <c r="DU424" s="32" t="str">
        <f t="shared" si="616"/>
        <v/>
      </c>
      <c r="DV424" s="32" t="str">
        <f t="shared" si="662"/>
        <v/>
      </c>
      <c r="DW424" s="254" t="str">
        <f t="shared" si="617"/>
        <v/>
      </c>
      <c r="DX424" s="243"/>
      <c r="DY424" s="243"/>
      <c r="DZ424" s="32" t="str">
        <f t="shared" si="618"/>
        <v/>
      </c>
      <c r="EA424" s="243" t="str">
        <f t="shared" si="619"/>
        <v/>
      </c>
      <c r="EB424" s="243" t="str">
        <f>IF($B424="","",IF(DW424="out",-(EA424*$I424*(2*ABS(DZ424)/Air!$D$14)^0.5),(EA424*$I424*(2*ABS(DZ424)/Air!$C$14)^0.5)))</f>
        <v/>
      </c>
      <c r="EC424" s="32" t="str">
        <f t="shared" si="620"/>
        <v/>
      </c>
      <c r="ED424" s="217" t="str">
        <f t="shared" si="663"/>
        <v/>
      </c>
      <c r="EE424" s="31" t="str">
        <f t="shared" si="621"/>
        <v/>
      </c>
      <c r="EF424" s="251" t="str">
        <f>IF($B424="","",$AO424*ABS(EE424)/Air!$M$8)</f>
        <v/>
      </c>
      <c r="EG424" s="31" t="str">
        <f t="shared" si="622"/>
        <v/>
      </c>
      <c r="EH424" s="251" t="str">
        <f>IF($B424="","",$AO424*ABS($AF424-EE424)/Air!$M$8)</f>
        <v/>
      </c>
      <c r="EI424" s="31" t="str">
        <f t="shared" si="623"/>
        <v/>
      </c>
      <c r="EJ424" s="31" t="str">
        <f t="shared" si="624"/>
        <v/>
      </c>
      <c r="EK424" s="32" t="str">
        <f>IF($B424="","",(($AF424-EE424)/ABS($AF424-EE424))*Air!$D$14*EJ424/2*(($AF424-EE424)^2)*$AI424*$C424)</f>
        <v/>
      </c>
      <c r="EL424" s="32" t="str">
        <f>IF($B424="","",(-EE424/ABS(EE424))*Air!$D$14*EG424/8*(EE424^2)*$AM424*$C424)</f>
        <v/>
      </c>
      <c r="EM424" s="32" t="str">
        <f>IF($B424="","",$AK424*$C424*$E424*Air!$D$14*Air!$I$10)</f>
        <v/>
      </c>
      <c r="EN424" s="32" t="str">
        <f t="shared" si="664"/>
        <v/>
      </c>
      <c r="EO424" s="32" t="str">
        <f t="shared" si="625"/>
        <v/>
      </c>
      <c r="EP424" s="32" t="str">
        <f t="shared" si="665"/>
        <v/>
      </c>
      <c r="EQ424" s="254" t="str">
        <f t="shared" si="626"/>
        <v/>
      </c>
      <c r="ER424" s="243"/>
      <c r="ES424" s="243"/>
      <c r="ET424" s="32" t="str">
        <f t="shared" si="627"/>
        <v/>
      </c>
      <c r="EU424" s="243" t="str">
        <f t="shared" si="628"/>
        <v/>
      </c>
      <c r="EV424" s="243" t="str">
        <f>IF($B424="","",IF(EQ424="out",-(EU424*$I424*(2*ABS(ET424)/Air!$D$14)^0.5),(EU424*$I424*(2*ABS(ET424)/Air!$C$14)^0.5)))</f>
        <v/>
      </c>
      <c r="EW424" s="32" t="str">
        <f t="shared" si="629"/>
        <v/>
      </c>
      <c r="EX424" s="259" t="str">
        <f t="shared" si="666"/>
        <v/>
      </c>
    </row>
    <row r="425" spans="1:154" customFormat="1" x14ac:dyDescent="0.2">
      <c r="A425" s="61"/>
      <c r="B425" s="247"/>
      <c r="C425" s="247"/>
      <c r="D425" s="247"/>
      <c r="E425" s="247"/>
      <c r="F425" s="247"/>
      <c r="G425" s="239"/>
      <c r="H425" s="239"/>
      <c r="I425" s="239"/>
      <c r="J425" s="239"/>
      <c r="K425" s="239"/>
      <c r="L425" s="62"/>
      <c r="M425" s="247"/>
      <c r="N425" s="247"/>
      <c r="O425" s="63"/>
      <c r="P425" s="92" t="str">
        <f t="shared" si="630"/>
        <v/>
      </c>
      <c r="Q425" s="93" t="str">
        <f t="shared" si="583"/>
        <v/>
      </c>
      <c r="R425" s="99" t="str">
        <f t="shared" si="631"/>
        <v/>
      </c>
      <c r="S425" s="100" t="str">
        <f t="shared" si="632"/>
        <v/>
      </c>
      <c r="T425" s="95" t="str">
        <f t="shared" si="633"/>
        <v/>
      </c>
      <c r="U425" s="231"/>
      <c r="V425" s="124" t="str">
        <f t="shared" si="634"/>
        <v/>
      </c>
      <c r="W425" s="125" t="str">
        <f t="shared" si="578"/>
        <v/>
      </c>
      <c r="X425" s="126" t="str">
        <f t="shared" si="635"/>
        <v/>
      </c>
      <c r="Y425" s="126" t="str">
        <f>IF($B425="","",VLOOKUP(X425,Depth!$A$4:$B$1004,2,1))</f>
        <v/>
      </c>
      <c r="Z425" s="127" t="str">
        <f t="shared" si="579"/>
        <v/>
      </c>
      <c r="AA425" s="128" t="str">
        <f t="shared" si="580"/>
        <v/>
      </c>
      <c r="AB425" s="129" t="str">
        <f t="shared" si="636"/>
        <v/>
      </c>
      <c r="AC425" s="129" t="str">
        <f t="shared" si="581"/>
        <v/>
      </c>
      <c r="AD425" s="31" t="str">
        <f t="shared" si="637"/>
        <v/>
      </c>
      <c r="AE425" s="128" t="str">
        <f t="shared" si="638"/>
        <v/>
      </c>
      <c r="AF425" s="130" t="str">
        <f t="shared" si="639"/>
        <v/>
      </c>
      <c r="AG425" s="122" t="str">
        <f t="shared" si="640"/>
        <v/>
      </c>
      <c r="AH425" s="131" t="str">
        <f t="shared" si="582"/>
        <v/>
      </c>
      <c r="AI425" s="132" t="str">
        <f t="shared" si="641"/>
        <v/>
      </c>
      <c r="AJ425" s="128"/>
      <c r="AK425" s="159" t="str">
        <f t="shared" si="642"/>
        <v/>
      </c>
      <c r="AL425" s="128" t="str">
        <f t="shared" si="643"/>
        <v/>
      </c>
      <c r="AM425" s="128" t="str">
        <f t="shared" si="644"/>
        <v/>
      </c>
      <c r="AN425" s="128" t="str">
        <f t="shared" si="645"/>
        <v/>
      </c>
      <c r="AO425" s="128" t="str">
        <f t="shared" si="584"/>
        <v/>
      </c>
      <c r="AP425" s="160" t="str">
        <f t="shared" si="646"/>
        <v/>
      </c>
      <c r="AQ425" s="31"/>
      <c r="AR425" s="174" t="str">
        <f>IF($B425="","",Air!$C$17*((J425-K425)/10)^Air!$C$28)</f>
        <v/>
      </c>
      <c r="AS425" s="36" t="str">
        <f>IF($B425="","",IF(E$8=B425,E$7,Air!$C$14/2*AR425^2))</f>
        <v/>
      </c>
      <c r="AT425" s="32" t="str">
        <f t="shared" si="647"/>
        <v/>
      </c>
      <c r="AU425" s="32" t="str">
        <f t="shared" si="648"/>
        <v/>
      </c>
      <c r="AV425" s="32" t="str">
        <f>IF($B425="","",Air!$I$11-AU425*Air!$C$14*Air!$I$10-AS425)</f>
        <v/>
      </c>
      <c r="AW425" s="175" t="str">
        <f t="shared" si="649"/>
        <v/>
      </c>
      <c r="AX425" s="175" t="str">
        <f>IF($B425="","",AW425*Air!$C$14*Air!$I$10)</f>
        <v/>
      </c>
      <c r="AY425" s="176" t="str">
        <f>IF($B425="","",AW425*Air!$D$14*Air!$I$10)</f>
        <v/>
      </c>
      <c r="AZ425" s="62"/>
      <c r="BA425" s="250" t="str">
        <f t="shared" si="585"/>
        <v/>
      </c>
      <c r="BB425" s="128" t="str">
        <f t="shared" si="650"/>
        <v/>
      </c>
      <c r="BC425" s="31" t="str">
        <f t="shared" si="651"/>
        <v/>
      </c>
      <c r="BD425" s="251" t="str">
        <f>IF($B425="","",$AO425*ABS(BC425)/Air!$M$8)</f>
        <v/>
      </c>
      <c r="BE425" s="31" t="str">
        <f t="shared" si="586"/>
        <v/>
      </c>
      <c r="BF425" s="251" t="str">
        <f>IF($B425="","",$AO425*ABS($AF425-BC425)/Air!$M$8)</f>
        <v/>
      </c>
      <c r="BG425" s="31" t="str">
        <f t="shared" si="587"/>
        <v/>
      </c>
      <c r="BH425" s="252" t="str">
        <f t="shared" si="588"/>
        <v/>
      </c>
      <c r="BI425" s="32" t="str">
        <f>IF($B425="","",(($AF425-BC425)/ABS($AF425-BC425))*Air!$D$14*BH425/2*(($AF425-BC425)^2)*$AI425*$C425)</f>
        <v/>
      </c>
      <c r="BJ425" s="32" t="str">
        <f>IF($B425="","",(-BC425/ABS(BC425))*Air!$D$14*BE425/8*(BC425^2)*$AM425*$C425)</f>
        <v/>
      </c>
      <c r="BK425" s="32" t="str">
        <f>IF($B425="","",$AK425*$C425*$E425*Air!$D$14*Air!$I$10)</f>
        <v/>
      </c>
      <c r="BL425" s="32" t="str">
        <f t="shared" si="652"/>
        <v/>
      </c>
      <c r="BM425" s="32" t="str">
        <f t="shared" si="589"/>
        <v/>
      </c>
      <c r="BN425" s="32" t="str">
        <f t="shared" si="653"/>
        <v/>
      </c>
      <c r="BO425" s="254" t="str">
        <f t="shared" si="590"/>
        <v/>
      </c>
      <c r="BP425" s="243"/>
      <c r="BQ425" s="243"/>
      <c r="BR425" s="32" t="str">
        <f t="shared" si="591"/>
        <v/>
      </c>
      <c r="BS425" s="243" t="str">
        <f t="shared" si="592"/>
        <v/>
      </c>
      <c r="BT425" s="243" t="str">
        <f>IF($B425="","",IF(BO425="out",-(BS425*$I425*(2*ABS(BR425)/Air!$D$14)^0.5),(BS425*$I425*(2*ABS(BR425)/Air!$C$14)^0.5)))</f>
        <v/>
      </c>
      <c r="BU425" s="32" t="str">
        <f t="shared" si="593"/>
        <v/>
      </c>
      <c r="BV425" s="217" t="str">
        <f t="shared" si="654"/>
        <v/>
      </c>
      <c r="BW425" s="31" t="str">
        <f t="shared" si="594"/>
        <v/>
      </c>
      <c r="BX425" s="251" t="str">
        <f>IF($B425="","",$AO425*ABS(BW425)/Air!$M$8)</f>
        <v/>
      </c>
      <c r="BY425" s="31" t="str">
        <f t="shared" si="595"/>
        <v/>
      </c>
      <c r="BZ425" s="251" t="str">
        <f>IF($B425="","",$AO425*ABS($AF425-BW425)/Air!$M$8)</f>
        <v/>
      </c>
      <c r="CA425" s="31" t="str">
        <f t="shared" si="596"/>
        <v/>
      </c>
      <c r="CB425" s="31" t="str">
        <f t="shared" si="597"/>
        <v/>
      </c>
      <c r="CC425" s="32" t="str">
        <f>IF($B425="","",(($AF425-BW425)/ABS($AF425-BW425))*Air!$D$14*CB425/2*(($AF425-BW425)^2)*$AI425*$C425)</f>
        <v/>
      </c>
      <c r="CD425" s="32" t="str">
        <f>IF($B425="","",(-BW425/ABS(BW425))*Air!$D$14*BY425/8*(BW425^2)*$AM425*$C425)</f>
        <v/>
      </c>
      <c r="CE425" s="32" t="str">
        <f>IF($B425="","",$AK425*$C425*$E425*Air!$D$14*Air!$I$10)</f>
        <v/>
      </c>
      <c r="CF425" s="32" t="str">
        <f t="shared" si="655"/>
        <v/>
      </c>
      <c r="CG425" s="32" t="str">
        <f t="shared" si="598"/>
        <v/>
      </c>
      <c r="CH425" s="32" t="str">
        <f t="shared" si="656"/>
        <v/>
      </c>
      <c r="CI425" s="254" t="str">
        <f t="shared" si="599"/>
        <v/>
      </c>
      <c r="CJ425" s="243"/>
      <c r="CK425" s="243"/>
      <c r="CL425" s="32" t="str">
        <f t="shared" si="600"/>
        <v/>
      </c>
      <c r="CM425" s="243" t="str">
        <f t="shared" si="601"/>
        <v/>
      </c>
      <c r="CN425" s="243" t="str">
        <f>IF($B425="","",IF(CI425="out",-(CM425*$I425*(2*ABS(CL425)/Air!$D$14)^0.5),(CM425*$I425*(2*ABS(CL425)/Air!$C$14)^0.5)))</f>
        <v/>
      </c>
      <c r="CO425" s="32" t="str">
        <f t="shared" si="602"/>
        <v/>
      </c>
      <c r="CP425" s="217" t="str">
        <f t="shared" si="657"/>
        <v/>
      </c>
      <c r="CQ425" s="31" t="str">
        <f t="shared" si="603"/>
        <v/>
      </c>
      <c r="CR425" s="251" t="str">
        <f>IF($B425="","",$AO425*ABS(CQ425)/Air!$M$8)</f>
        <v/>
      </c>
      <c r="CS425" s="31" t="str">
        <f t="shared" si="604"/>
        <v/>
      </c>
      <c r="CT425" s="251" t="str">
        <f>IF($B425="","",$AO425*ABS($AF425-CQ425)/Air!$M$8)</f>
        <v/>
      </c>
      <c r="CU425" s="31" t="str">
        <f t="shared" si="605"/>
        <v/>
      </c>
      <c r="CV425" s="31" t="str">
        <f t="shared" si="606"/>
        <v/>
      </c>
      <c r="CW425" s="32" t="str">
        <f>IF($B425="","",(($AF425-CQ425)/ABS($AF425-CQ425))*Air!$D$14*CV425/2*(($AF425-CQ425)^2)*$AI425*$C425)</f>
        <v/>
      </c>
      <c r="CX425" s="32" t="str">
        <f>IF($B425="","",(-CQ425/ABS(CQ425))*Air!$D$14*CS425/8*(CQ425^2)*$AM425*$C425)</f>
        <v/>
      </c>
      <c r="CY425" s="32" t="str">
        <f>IF($B425="","",$AK425*$C425*$E425*Air!$D$14*Air!$I$10)</f>
        <v/>
      </c>
      <c r="CZ425" s="32" t="str">
        <f t="shared" si="658"/>
        <v/>
      </c>
      <c r="DA425" s="32" t="str">
        <f t="shared" si="607"/>
        <v/>
      </c>
      <c r="DB425" s="32" t="str">
        <f t="shared" si="659"/>
        <v/>
      </c>
      <c r="DC425" s="254" t="str">
        <f t="shared" si="608"/>
        <v/>
      </c>
      <c r="DD425" s="243"/>
      <c r="DE425" s="243"/>
      <c r="DF425" s="32" t="str">
        <f t="shared" si="609"/>
        <v/>
      </c>
      <c r="DG425" s="243" t="str">
        <f t="shared" si="610"/>
        <v/>
      </c>
      <c r="DH425" s="243" t="str">
        <f>IF($B425="","",IF(DC425="out",-(DG425*$I425*(2*ABS(DF425)/Air!$D$14)^0.5),(DG425*$I425*(2*ABS(DF425)/Air!$C$14)^0.5)))</f>
        <v/>
      </c>
      <c r="DI425" s="32" t="str">
        <f t="shared" si="611"/>
        <v/>
      </c>
      <c r="DJ425" s="217" t="str">
        <f t="shared" si="660"/>
        <v/>
      </c>
      <c r="DK425" s="31" t="str">
        <f t="shared" si="612"/>
        <v/>
      </c>
      <c r="DL425" s="251" t="str">
        <f>IF($B425="","",$AO425*ABS(DK425)/Air!$M$8)</f>
        <v/>
      </c>
      <c r="DM425" s="31" t="str">
        <f t="shared" si="613"/>
        <v/>
      </c>
      <c r="DN425" s="251" t="str">
        <f>IF($B425="","",$AO425*ABS($AF425-DK425)/Air!$M$8)</f>
        <v/>
      </c>
      <c r="DO425" s="31" t="str">
        <f t="shared" si="614"/>
        <v/>
      </c>
      <c r="DP425" s="31" t="str">
        <f t="shared" si="615"/>
        <v/>
      </c>
      <c r="DQ425" s="32" t="str">
        <f>IF($B425="","",(($AF425-DK425)/ABS($AF425-DK425))*Air!$D$14*DP425/2*(($AF425-DK425)^2)*$AI425*$C425)</f>
        <v/>
      </c>
      <c r="DR425" s="32" t="str">
        <f>IF($B425="","",(-DK425/ABS(DK425))*Air!$D$14*DM425/8*(DK425^2)*$AM425*$C425)</f>
        <v/>
      </c>
      <c r="DS425" s="32" t="str">
        <f>IF($B425="","",$AK425*$C425*$E425*Air!$D$14*Air!$I$10)</f>
        <v/>
      </c>
      <c r="DT425" s="32" t="str">
        <f t="shared" si="661"/>
        <v/>
      </c>
      <c r="DU425" s="32" t="str">
        <f t="shared" si="616"/>
        <v/>
      </c>
      <c r="DV425" s="32" t="str">
        <f t="shared" si="662"/>
        <v/>
      </c>
      <c r="DW425" s="254" t="str">
        <f t="shared" si="617"/>
        <v/>
      </c>
      <c r="DX425" s="243"/>
      <c r="DY425" s="243"/>
      <c r="DZ425" s="32" t="str">
        <f t="shared" si="618"/>
        <v/>
      </c>
      <c r="EA425" s="243" t="str">
        <f t="shared" si="619"/>
        <v/>
      </c>
      <c r="EB425" s="243" t="str">
        <f>IF($B425="","",IF(DW425="out",-(EA425*$I425*(2*ABS(DZ425)/Air!$D$14)^0.5),(EA425*$I425*(2*ABS(DZ425)/Air!$C$14)^0.5)))</f>
        <v/>
      </c>
      <c r="EC425" s="32" t="str">
        <f t="shared" si="620"/>
        <v/>
      </c>
      <c r="ED425" s="217" t="str">
        <f t="shared" si="663"/>
        <v/>
      </c>
      <c r="EE425" s="31" t="str">
        <f t="shared" si="621"/>
        <v/>
      </c>
      <c r="EF425" s="251" t="str">
        <f>IF($B425="","",$AO425*ABS(EE425)/Air!$M$8)</f>
        <v/>
      </c>
      <c r="EG425" s="31" t="str">
        <f t="shared" si="622"/>
        <v/>
      </c>
      <c r="EH425" s="251" t="str">
        <f>IF($B425="","",$AO425*ABS($AF425-EE425)/Air!$M$8)</f>
        <v/>
      </c>
      <c r="EI425" s="31" t="str">
        <f t="shared" si="623"/>
        <v/>
      </c>
      <c r="EJ425" s="31" t="str">
        <f t="shared" si="624"/>
        <v/>
      </c>
      <c r="EK425" s="32" t="str">
        <f>IF($B425="","",(($AF425-EE425)/ABS($AF425-EE425))*Air!$D$14*EJ425/2*(($AF425-EE425)^2)*$AI425*$C425)</f>
        <v/>
      </c>
      <c r="EL425" s="32" t="str">
        <f>IF($B425="","",(-EE425/ABS(EE425))*Air!$D$14*EG425/8*(EE425^2)*$AM425*$C425)</f>
        <v/>
      </c>
      <c r="EM425" s="32" t="str">
        <f>IF($B425="","",$AK425*$C425*$E425*Air!$D$14*Air!$I$10)</f>
        <v/>
      </c>
      <c r="EN425" s="32" t="str">
        <f t="shared" si="664"/>
        <v/>
      </c>
      <c r="EO425" s="32" t="str">
        <f t="shared" si="625"/>
        <v/>
      </c>
      <c r="EP425" s="32" t="str">
        <f t="shared" si="665"/>
        <v/>
      </c>
      <c r="EQ425" s="254" t="str">
        <f t="shared" si="626"/>
        <v/>
      </c>
      <c r="ER425" s="243"/>
      <c r="ES425" s="243"/>
      <c r="ET425" s="32" t="str">
        <f t="shared" si="627"/>
        <v/>
      </c>
      <c r="EU425" s="243" t="str">
        <f t="shared" si="628"/>
        <v/>
      </c>
      <c r="EV425" s="243" t="str">
        <f>IF($B425="","",IF(EQ425="out",-(EU425*$I425*(2*ABS(ET425)/Air!$D$14)^0.5),(EU425*$I425*(2*ABS(ET425)/Air!$C$14)^0.5)))</f>
        <v/>
      </c>
      <c r="EW425" s="32" t="str">
        <f t="shared" si="629"/>
        <v/>
      </c>
      <c r="EX425" s="259" t="str">
        <f t="shared" si="666"/>
        <v/>
      </c>
    </row>
    <row r="426" spans="1:154" customFormat="1" x14ac:dyDescent="0.2">
      <c r="A426" s="61"/>
      <c r="B426" s="247"/>
      <c r="C426" s="247"/>
      <c r="D426" s="247"/>
      <c r="E426" s="247"/>
      <c r="F426" s="247"/>
      <c r="G426" s="239"/>
      <c r="H426" s="239"/>
      <c r="I426" s="239"/>
      <c r="J426" s="239"/>
      <c r="K426" s="239"/>
      <c r="L426" s="62"/>
      <c r="M426" s="247"/>
      <c r="N426" s="247"/>
      <c r="O426" s="63"/>
      <c r="P426" s="92" t="str">
        <f t="shared" si="630"/>
        <v/>
      </c>
      <c r="Q426" s="93" t="str">
        <f t="shared" si="583"/>
        <v/>
      </c>
      <c r="R426" s="99" t="str">
        <f t="shared" si="631"/>
        <v/>
      </c>
      <c r="S426" s="100" t="str">
        <f t="shared" si="632"/>
        <v/>
      </c>
      <c r="T426" s="95" t="str">
        <f t="shared" si="633"/>
        <v/>
      </c>
      <c r="U426" s="231"/>
      <c r="V426" s="124" t="str">
        <f t="shared" si="634"/>
        <v/>
      </c>
      <c r="W426" s="125" t="str">
        <f t="shared" si="578"/>
        <v/>
      </c>
      <c r="X426" s="126" t="str">
        <f t="shared" si="635"/>
        <v/>
      </c>
      <c r="Y426" s="126" t="str">
        <f>IF($B426="","",VLOOKUP(X426,Depth!$A$4:$B$1004,2,1))</f>
        <v/>
      </c>
      <c r="Z426" s="127" t="str">
        <f t="shared" si="579"/>
        <v/>
      </c>
      <c r="AA426" s="128" t="str">
        <f t="shared" si="580"/>
        <v/>
      </c>
      <c r="AB426" s="129" t="str">
        <f t="shared" si="636"/>
        <v/>
      </c>
      <c r="AC426" s="129" t="str">
        <f t="shared" si="581"/>
        <v/>
      </c>
      <c r="AD426" s="31" t="str">
        <f t="shared" si="637"/>
        <v/>
      </c>
      <c r="AE426" s="128" t="str">
        <f t="shared" si="638"/>
        <v/>
      </c>
      <c r="AF426" s="130" t="str">
        <f t="shared" si="639"/>
        <v/>
      </c>
      <c r="AG426" s="122" t="str">
        <f t="shared" si="640"/>
        <v/>
      </c>
      <c r="AH426" s="131" t="str">
        <f t="shared" si="582"/>
        <v/>
      </c>
      <c r="AI426" s="132" t="str">
        <f t="shared" si="641"/>
        <v/>
      </c>
      <c r="AJ426" s="128"/>
      <c r="AK426" s="159" t="str">
        <f t="shared" si="642"/>
        <v/>
      </c>
      <c r="AL426" s="128" t="str">
        <f t="shared" si="643"/>
        <v/>
      </c>
      <c r="AM426" s="128" t="str">
        <f t="shared" si="644"/>
        <v/>
      </c>
      <c r="AN426" s="128" t="str">
        <f t="shared" si="645"/>
        <v/>
      </c>
      <c r="AO426" s="128" t="str">
        <f t="shared" si="584"/>
        <v/>
      </c>
      <c r="AP426" s="160" t="str">
        <f t="shared" si="646"/>
        <v/>
      </c>
      <c r="AQ426" s="31"/>
      <c r="AR426" s="174" t="str">
        <f>IF($B426="","",Air!$C$17*((J426-K426)/10)^Air!$C$28)</f>
        <v/>
      </c>
      <c r="AS426" s="36" t="str">
        <f>IF($B426="","",IF(E$8=B426,E$7,Air!$C$14/2*AR426^2))</f>
        <v/>
      </c>
      <c r="AT426" s="32" t="str">
        <f t="shared" si="647"/>
        <v/>
      </c>
      <c r="AU426" s="32" t="str">
        <f t="shared" si="648"/>
        <v/>
      </c>
      <c r="AV426" s="32" t="str">
        <f>IF($B426="","",Air!$I$11-AU426*Air!$C$14*Air!$I$10-AS426)</f>
        <v/>
      </c>
      <c r="AW426" s="175" t="str">
        <f t="shared" si="649"/>
        <v/>
      </c>
      <c r="AX426" s="175" t="str">
        <f>IF($B426="","",AW426*Air!$C$14*Air!$I$10)</f>
        <v/>
      </c>
      <c r="AY426" s="176" t="str">
        <f>IF($B426="","",AW426*Air!$D$14*Air!$I$10)</f>
        <v/>
      </c>
      <c r="AZ426" s="62"/>
      <c r="BA426" s="250" t="str">
        <f t="shared" si="585"/>
        <v/>
      </c>
      <c r="BB426" s="128" t="str">
        <f t="shared" si="650"/>
        <v/>
      </c>
      <c r="BC426" s="31" t="str">
        <f t="shared" si="651"/>
        <v/>
      </c>
      <c r="BD426" s="251" t="str">
        <f>IF($B426="","",$AO426*ABS(BC426)/Air!$M$8)</f>
        <v/>
      </c>
      <c r="BE426" s="31" t="str">
        <f t="shared" si="586"/>
        <v/>
      </c>
      <c r="BF426" s="251" t="str">
        <f>IF($B426="","",$AO426*ABS($AF426-BC426)/Air!$M$8)</f>
        <v/>
      </c>
      <c r="BG426" s="31" t="str">
        <f t="shared" si="587"/>
        <v/>
      </c>
      <c r="BH426" s="252" t="str">
        <f t="shared" si="588"/>
        <v/>
      </c>
      <c r="BI426" s="32" t="str">
        <f>IF($B426="","",(($AF426-BC426)/ABS($AF426-BC426))*Air!$D$14*BH426/2*(($AF426-BC426)^2)*$AI426*$C426)</f>
        <v/>
      </c>
      <c r="BJ426" s="32" t="str">
        <f>IF($B426="","",(-BC426/ABS(BC426))*Air!$D$14*BE426/8*(BC426^2)*$AM426*$C426)</f>
        <v/>
      </c>
      <c r="BK426" s="32" t="str">
        <f>IF($B426="","",$AK426*$C426*$E426*Air!$D$14*Air!$I$10)</f>
        <v/>
      </c>
      <c r="BL426" s="32" t="str">
        <f t="shared" si="652"/>
        <v/>
      </c>
      <c r="BM426" s="32" t="str">
        <f t="shared" si="589"/>
        <v/>
      </c>
      <c r="BN426" s="32" t="str">
        <f t="shared" si="653"/>
        <v/>
      </c>
      <c r="BO426" s="254" t="str">
        <f t="shared" si="590"/>
        <v/>
      </c>
      <c r="BP426" s="243"/>
      <c r="BQ426" s="243"/>
      <c r="BR426" s="32" t="str">
        <f t="shared" si="591"/>
        <v/>
      </c>
      <c r="BS426" s="243" t="str">
        <f t="shared" si="592"/>
        <v/>
      </c>
      <c r="BT426" s="243" t="str">
        <f>IF($B426="","",IF(BO426="out",-(BS426*$I426*(2*ABS(BR426)/Air!$D$14)^0.5),(BS426*$I426*(2*ABS(BR426)/Air!$C$14)^0.5)))</f>
        <v/>
      </c>
      <c r="BU426" s="32" t="str">
        <f t="shared" si="593"/>
        <v/>
      </c>
      <c r="BV426" s="217" t="str">
        <f t="shared" si="654"/>
        <v/>
      </c>
      <c r="BW426" s="31" t="str">
        <f t="shared" si="594"/>
        <v/>
      </c>
      <c r="BX426" s="251" t="str">
        <f>IF($B426="","",$AO426*ABS(BW426)/Air!$M$8)</f>
        <v/>
      </c>
      <c r="BY426" s="31" t="str">
        <f t="shared" si="595"/>
        <v/>
      </c>
      <c r="BZ426" s="251" t="str">
        <f>IF($B426="","",$AO426*ABS($AF426-BW426)/Air!$M$8)</f>
        <v/>
      </c>
      <c r="CA426" s="31" t="str">
        <f t="shared" si="596"/>
        <v/>
      </c>
      <c r="CB426" s="31" t="str">
        <f t="shared" si="597"/>
        <v/>
      </c>
      <c r="CC426" s="32" t="str">
        <f>IF($B426="","",(($AF426-BW426)/ABS($AF426-BW426))*Air!$D$14*CB426/2*(($AF426-BW426)^2)*$AI426*$C426)</f>
        <v/>
      </c>
      <c r="CD426" s="32" t="str">
        <f>IF($B426="","",(-BW426/ABS(BW426))*Air!$D$14*BY426/8*(BW426^2)*$AM426*$C426)</f>
        <v/>
      </c>
      <c r="CE426" s="32" t="str">
        <f>IF($B426="","",$AK426*$C426*$E426*Air!$D$14*Air!$I$10)</f>
        <v/>
      </c>
      <c r="CF426" s="32" t="str">
        <f t="shared" si="655"/>
        <v/>
      </c>
      <c r="CG426" s="32" t="str">
        <f t="shared" si="598"/>
        <v/>
      </c>
      <c r="CH426" s="32" t="str">
        <f t="shared" si="656"/>
        <v/>
      </c>
      <c r="CI426" s="254" t="str">
        <f t="shared" si="599"/>
        <v/>
      </c>
      <c r="CJ426" s="243"/>
      <c r="CK426" s="243"/>
      <c r="CL426" s="32" t="str">
        <f t="shared" si="600"/>
        <v/>
      </c>
      <c r="CM426" s="243" t="str">
        <f t="shared" si="601"/>
        <v/>
      </c>
      <c r="CN426" s="243" t="str">
        <f>IF($B426="","",IF(CI426="out",-(CM426*$I426*(2*ABS(CL426)/Air!$D$14)^0.5),(CM426*$I426*(2*ABS(CL426)/Air!$C$14)^0.5)))</f>
        <v/>
      </c>
      <c r="CO426" s="32" t="str">
        <f t="shared" si="602"/>
        <v/>
      </c>
      <c r="CP426" s="217" t="str">
        <f t="shared" si="657"/>
        <v/>
      </c>
      <c r="CQ426" s="31" t="str">
        <f t="shared" si="603"/>
        <v/>
      </c>
      <c r="CR426" s="251" t="str">
        <f>IF($B426="","",$AO426*ABS(CQ426)/Air!$M$8)</f>
        <v/>
      </c>
      <c r="CS426" s="31" t="str">
        <f t="shared" si="604"/>
        <v/>
      </c>
      <c r="CT426" s="251" t="str">
        <f>IF($B426="","",$AO426*ABS($AF426-CQ426)/Air!$M$8)</f>
        <v/>
      </c>
      <c r="CU426" s="31" t="str">
        <f t="shared" si="605"/>
        <v/>
      </c>
      <c r="CV426" s="31" t="str">
        <f t="shared" si="606"/>
        <v/>
      </c>
      <c r="CW426" s="32" t="str">
        <f>IF($B426="","",(($AF426-CQ426)/ABS($AF426-CQ426))*Air!$D$14*CV426/2*(($AF426-CQ426)^2)*$AI426*$C426)</f>
        <v/>
      </c>
      <c r="CX426" s="32" t="str">
        <f>IF($B426="","",(-CQ426/ABS(CQ426))*Air!$D$14*CS426/8*(CQ426^2)*$AM426*$C426)</f>
        <v/>
      </c>
      <c r="CY426" s="32" t="str">
        <f>IF($B426="","",$AK426*$C426*$E426*Air!$D$14*Air!$I$10)</f>
        <v/>
      </c>
      <c r="CZ426" s="32" t="str">
        <f t="shared" si="658"/>
        <v/>
      </c>
      <c r="DA426" s="32" t="str">
        <f t="shared" si="607"/>
        <v/>
      </c>
      <c r="DB426" s="32" t="str">
        <f t="shared" si="659"/>
        <v/>
      </c>
      <c r="DC426" s="254" t="str">
        <f t="shared" si="608"/>
        <v/>
      </c>
      <c r="DD426" s="243"/>
      <c r="DE426" s="243"/>
      <c r="DF426" s="32" t="str">
        <f t="shared" si="609"/>
        <v/>
      </c>
      <c r="DG426" s="243" t="str">
        <f t="shared" si="610"/>
        <v/>
      </c>
      <c r="DH426" s="243" t="str">
        <f>IF($B426="","",IF(DC426="out",-(DG426*$I426*(2*ABS(DF426)/Air!$D$14)^0.5),(DG426*$I426*(2*ABS(DF426)/Air!$C$14)^0.5)))</f>
        <v/>
      </c>
      <c r="DI426" s="32" t="str">
        <f t="shared" si="611"/>
        <v/>
      </c>
      <c r="DJ426" s="217" t="str">
        <f t="shared" si="660"/>
        <v/>
      </c>
      <c r="DK426" s="31" t="str">
        <f t="shared" si="612"/>
        <v/>
      </c>
      <c r="DL426" s="251" t="str">
        <f>IF($B426="","",$AO426*ABS(DK426)/Air!$M$8)</f>
        <v/>
      </c>
      <c r="DM426" s="31" t="str">
        <f t="shared" si="613"/>
        <v/>
      </c>
      <c r="DN426" s="251" t="str">
        <f>IF($B426="","",$AO426*ABS($AF426-DK426)/Air!$M$8)</f>
        <v/>
      </c>
      <c r="DO426" s="31" t="str">
        <f t="shared" si="614"/>
        <v/>
      </c>
      <c r="DP426" s="31" t="str">
        <f t="shared" si="615"/>
        <v/>
      </c>
      <c r="DQ426" s="32" t="str">
        <f>IF($B426="","",(($AF426-DK426)/ABS($AF426-DK426))*Air!$D$14*DP426/2*(($AF426-DK426)^2)*$AI426*$C426)</f>
        <v/>
      </c>
      <c r="DR426" s="32" t="str">
        <f>IF($B426="","",(-DK426/ABS(DK426))*Air!$D$14*DM426/8*(DK426^2)*$AM426*$C426)</f>
        <v/>
      </c>
      <c r="DS426" s="32" t="str">
        <f>IF($B426="","",$AK426*$C426*$E426*Air!$D$14*Air!$I$10)</f>
        <v/>
      </c>
      <c r="DT426" s="32" t="str">
        <f t="shared" si="661"/>
        <v/>
      </c>
      <c r="DU426" s="32" t="str">
        <f t="shared" si="616"/>
        <v/>
      </c>
      <c r="DV426" s="32" t="str">
        <f t="shared" si="662"/>
        <v/>
      </c>
      <c r="DW426" s="254" t="str">
        <f t="shared" si="617"/>
        <v/>
      </c>
      <c r="DX426" s="243"/>
      <c r="DY426" s="243"/>
      <c r="DZ426" s="32" t="str">
        <f t="shared" si="618"/>
        <v/>
      </c>
      <c r="EA426" s="243" t="str">
        <f t="shared" si="619"/>
        <v/>
      </c>
      <c r="EB426" s="243" t="str">
        <f>IF($B426="","",IF(DW426="out",-(EA426*$I426*(2*ABS(DZ426)/Air!$D$14)^0.5),(EA426*$I426*(2*ABS(DZ426)/Air!$C$14)^0.5)))</f>
        <v/>
      </c>
      <c r="EC426" s="32" t="str">
        <f t="shared" si="620"/>
        <v/>
      </c>
      <c r="ED426" s="217" t="str">
        <f t="shared" si="663"/>
        <v/>
      </c>
      <c r="EE426" s="31" t="str">
        <f t="shared" si="621"/>
        <v/>
      </c>
      <c r="EF426" s="251" t="str">
        <f>IF($B426="","",$AO426*ABS(EE426)/Air!$M$8)</f>
        <v/>
      </c>
      <c r="EG426" s="31" t="str">
        <f t="shared" si="622"/>
        <v/>
      </c>
      <c r="EH426" s="251" t="str">
        <f>IF($B426="","",$AO426*ABS($AF426-EE426)/Air!$M$8)</f>
        <v/>
      </c>
      <c r="EI426" s="31" t="str">
        <f t="shared" si="623"/>
        <v/>
      </c>
      <c r="EJ426" s="31" t="str">
        <f t="shared" si="624"/>
        <v/>
      </c>
      <c r="EK426" s="32" t="str">
        <f>IF($B426="","",(($AF426-EE426)/ABS($AF426-EE426))*Air!$D$14*EJ426/2*(($AF426-EE426)^2)*$AI426*$C426)</f>
        <v/>
      </c>
      <c r="EL426" s="32" t="str">
        <f>IF($B426="","",(-EE426/ABS(EE426))*Air!$D$14*EG426/8*(EE426^2)*$AM426*$C426)</f>
        <v/>
      </c>
      <c r="EM426" s="32" t="str">
        <f>IF($B426="","",$AK426*$C426*$E426*Air!$D$14*Air!$I$10)</f>
        <v/>
      </c>
      <c r="EN426" s="32" t="str">
        <f t="shared" si="664"/>
        <v/>
      </c>
      <c r="EO426" s="32" t="str">
        <f t="shared" si="625"/>
        <v/>
      </c>
      <c r="EP426" s="32" t="str">
        <f t="shared" si="665"/>
        <v/>
      </c>
      <c r="EQ426" s="254" t="str">
        <f t="shared" si="626"/>
        <v/>
      </c>
      <c r="ER426" s="243"/>
      <c r="ES426" s="243"/>
      <c r="ET426" s="32" t="str">
        <f t="shared" si="627"/>
        <v/>
      </c>
      <c r="EU426" s="243" t="str">
        <f t="shared" si="628"/>
        <v/>
      </c>
      <c r="EV426" s="243" t="str">
        <f>IF($B426="","",IF(EQ426="out",-(EU426*$I426*(2*ABS(ET426)/Air!$D$14)^0.5),(EU426*$I426*(2*ABS(ET426)/Air!$C$14)^0.5)))</f>
        <v/>
      </c>
      <c r="EW426" s="32" t="str">
        <f t="shared" si="629"/>
        <v/>
      </c>
      <c r="EX426" s="259" t="str">
        <f t="shared" si="666"/>
        <v/>
      </c>
    </row>
    <row r="427" spans="1:154" customFormat="1" x14ac:dyDescent="0.2">
      <c r="A427" s="61"/>
      <c r="B427" s="247"/>
      <c r="C427" s="247"/>
      <c r="D427" s="247"/>
      <c r="E427" s="247"/>
      <c r="F427" s="247"/>
      <c r="G427" s="239"/>
      <c r="H427" s="239"/>
      <c r="I427" s="239"/>
      <c r="J427" s="239"/>
      <c r="K427" s="239"/>
      <c r="L427" s="62"/>
      <c r="M427" s="247"/>
      <c r="N427" s="247"/>
      <c r="O427" s="63"/>
      <c r="P427" s="92" t="str">
        <f t="shared" si="630"/>
        <v/>
      </c>
      <c r="Q427" s="93" t="str">
        <f t="shared" si="583"/>
        <v/>
      </c>
      <c r="R427" s="99" t="str">
        <f t="shared" si="631"/>
        <v/>
      </c>
      <c r="S427" s="100" t="str">
        <f t="shared" si="632"/>
        <v/>
      </c>
      <c r="T427" s="95" t="str">
        <f t="shared" si="633"/>
        <v/>
      </c>
      <c r="U427" s="231"/>
      <c r="V427" s="124" t="str">
        <f t="shared" si="634"/>
        <v/>
      </c>
      <c r="W427" s="125" t="str">
        <f t="shared" si="578"/>
        <v/>
      </c>
      <c r="X427" s="126" t="str">
        <f t="shared" si="635"/>
        <v/>
      </c>
      <c r="Y427" s="126" t="str">
        <f>IF($B427="","",VLOOKUP(X427,Depth!$A$4:$B$1004,2,1))</f>
        <v/>
      </c>
      <c r="Z427" s="127" t="str">
        <f t="shared" si="579"/>
        <v/>
      </c>
      <c r="AA427" s="128" t="str">
        <f t="shared" si="580"/>
        <v/>
      </c>
      <c r="AB427" s="129" t="str">
        <f t="shared" si="636"/>
        <v/>
      </c>
      <c r="AC427" s="129" t="str">
        <f t="shared" si="581"/>
        <v/>
      </c>
      <c r="AD427" s="31" t="str">
        <f t="shared" si="637"/>
        <v/>
      </c>
      <c r="AE427" s="128" t="str">
        <f t="shared" si="638"/>
        <v/>
      </c>
      <c r="AF427" s="130" t="str">
        <f t="shared" si="639"/>
        <v/>
      </c>
      <c r="AG427" s="122" t="str">
        <f t="shared" si="640"/>
        <v/>
      </c>
      <c r="AH427" s="131" t="str">
        <f t="shared" si="582"/>
        <v/>
      </c>
      <c r="AI427" s="132" t="str">
        <f t="shared" si="641"/>
        <v/>
      </c>
      <c r="AJ427" s="128"/>
      <c r="AK427" s="159" t="str">
        <f t="shared" si="642"/>
        <v/>
      </c>
      <c r="AL427" s="128" t="str">
        <f t="shared" si="643"/>
        <v/>
      </c>
      <c r="AM427" s="128" t="str">
        <f t="shared" si="644"/>
        <v/>
      </c>
      <c r="AN427" s="128" t="str">
        <f t="shared" si="645"/>
        <v/>
      </c>
      <c r="AO427" s="128" t="str">
        <f t="shared" si="584"/>
        <v/>
      </c>
      <c r="AP427" s="160" t="str">
        <f t="shared" si="646"/>
        <v/>
      </c>
      <c r="AQ427" s="31"/>
      <c r="AR427" s="174" t="str">
        <f>IF($B427="","",Air!$C$17*((J427-K427)/10)^Air!$C$28)</f>
        <v/>
      </c>
      <c r="AS427" s="36" t="str">
        <f>IF($B427="","",IF(E$8=B427,E$7,Air!$C$14/2*AR427^2))</f>
        <v/>
      </c>
      <c r="AT427" s="32" t="str">
        <f t="shared" si="647"/>
        <v/>
      </c>
      <c r="AU427" s="32" t="str">
        <f t="shared" si="648"/>
        <v/>
      </c>
      <c r="AV427" s="32" t="str">
        <f>IF($B427="","",Air!$I$11-AU427*Air!$C$14*Air!$I$10-AS427)</f>
        <v/>
      </c>
      <c r="AW427" s="175" t="str">
        <f t="shared" si="649"/>
        <v/>
      </c>
      <c r="AX427" s="175" t="str">
        <f>IF($B427="","",AW427*Air!$C$14*Air!$I$10)</f>
        <v/>
      </c>
      <c r="AY427" s="176" t="str">
        <f>IF($B427="","",AW427*Air!$D$14*Air!$I$10)</f>
        <v/>
      </c>
      <c r="AZ427" s="62"/>
      <c r="BA427" s="250" t="str">
        <f t="shared" si="585"/>
        <v/>
      </c>
      <c r="BB427" s="128" t="str">
        <f t="shared" si="650"/>
        <v/>
      </c>
      <c r="BC427" s="31" t="str">
        <f t="shared" si="651"/>
        <v/>
      </c>
      <c r="BD427" s="251" t="str">
        <f>IF($B427="","",$AO427*ABS(BC427)/Air!$M$8)</f>
        <v/>
      </c>
      <c r="BE427" s="31" t="str">
        <f t="shared" si="586"/>
        <v/>
      </c>
      <c r="BF427" s="251" t="str">
        <f>IF($B427="","",$AO427*ABS($AF427-BC427)/Air!$M$8)</f>
        <v/>
      </c>
      <c r="BG427" s="31" t="str">
        <f t="shared" si="587"/>
        <v/>
      </c>
      <c r="BH427" s="252" t="str">
        <f t="shared" si="588"/>
        <v/>
      </c>
      <c r="BI427" s="32" t="str">
        <f>IF($B427="","",(($AF427-BC427)/ABS($AF427-BC427))*Air!$D$14*BH427/2*(($AF427-BC427)^2)*$AI427*$C427)</f>
        <v/>
      </c>
      <c r="BJ427" s="32" t="str">
        <f>IF($B427="","",(-BC427/ABS(BC427))*Air!$D$14*BE427/8*(BC427^2)*$AM427*$C427)</f>
        <v/>
      </c>
      <c r="BK427" s="32" t="str">
        <f>IF($B427="","",$AK427*$C427*$E427*Air!$D$14*Air!$I$10)</f>
        <v/>
      </c>
      <c r="BL427" s="32" t="str">
        <f t="shared" si="652"/>
        <v/>
      </c>
      <c r="BM427" s="32" t="str">
        <f t="shared" si="589"/>
        <v/>
      </c>
      <c r="BN427" s="32" t="str">
        <f t="shared" si="653"/>
        <v/>
      </c>
      <c r="BO427" s="254" t="str">
        <f t="shared" si="590"/>
        <v/>
      </c>
      <c r="BP427" s="243"/>
      <c r="BQ427" s="243"/>
      <c r="BR427" s="32" t="str">
        <f t="shared" si="591"/>
        <v/>
      </c>
      <c r="BS427" s="243" t="str">
        <f t="shared" si="592"/>
        <v/>
      </c>
      <c r="BT427" s="243" t="str">
        <f>IF($B427="","",IF(BO427="out",-(BS427*$I427*(2*ABS(BR427)/Air!$D$14)^0.5),(BS427*$I427*(2*ABS(BR427)/Air!$C$14)^0.5)))</f>
        <v/>
      </c>
      <c r="BU427" s="32" t="str">
        <f t="shared" si="593"/>
        <v/>
      </c>
      <c r="BV427" s="217" t="str">
        <f t="shared" si="654"/>
        <v/>
      </c>
      <c r="BW427" s="31" t="str">
        <f t="shared" si="594"/>
        <v/>
      </c>
      <c r="BX427" s="251" t="str">
        <f>IF($B427="","",$AO427*ABS(BW427)/Air!$M$8)</f>
        <v/>
      </c>
      <c r="BY427" s="31" t="str">
        <f t="shared" si="595"/>
        <v/>
      </c>
      <c r="BZ427" s="251" t="str">
        <f>IF($B427="","",$AO427*ABS($AF427-BW427)/Air!$M$8)</f>
        <v/>
      </c>
      <c r="CA427" s="31" t="str">
        <f t="shared" si="596"/>
        <v/>
      </c>
      <c r="CB427" s="31" t="str">
        <f t="shared" si="597"/>
        <v/>
      </c>
      <c r="CC427" s="32" t="str">
        <f>IF($B427="","",(($AF427-BW427)/ABS($AF427-BW427))*Air!$D$14*CB427/2*(($AF427-BW427)^2)*$AI427*$C427)</f>
        <v/>
      </c>
      <c r="CD427" s="32" t="str">
        <f>IF($B427="","",(-BW427/ABS(BW427))*Air!$D$14*BY427/8*(BW427^2)*$AM427*$C427)</f>
        <v/>
      </c>
      <c r="CE427" s="32" t="str">
        <f>IF($B427="","",$AK427*$C427*$E427*Air!$D$14*Air!$I$10)</f>
        <v/>
      </c>
      <c r="CF427" s="32" t="str">
        <f t="shared" si="655"/>
        <v/>
      </c>
      <c r="CG427" s="32" t="str">
        <f t="shared" si="598"/>
        <v/>
      </c>
      <c r="CH427" s="32" t="str">
        <f t="shared" si="656"/>
        <v/>
      </c>
      <c r="CI427" s="254" t="str">
        <f t="shared" si="599"/>
        <v/>
      </c>
      <c r="CJ427" s="243"/>
      <c r="CK427" s="243"/>
      <c r="CL427" s="32" t="str">
        <f t="shared" si="600"/>
        <v/>
      </c>
      <c r="CM427" s="243" t="str">
        <f t="shared" si="601"/>
        <v/>
      </c>
      <c r="CN427" s="243" t="str">
        <f>IF($B427="","",IF(CI427="out",-(CM427*$I427*(2*ABS(CL427)/Air!$D$14)^0.5),(CM427*$I427*(2*ABS(CL427)/Air!$C$14)^0.5)))</f>
        <v/>
      </c>
      <c r="CO427" s="32" t="str">
        <f t="shared" si="602"/>
        <v/>
      </c>
      <c r="CP427" s="217" t="str">
        <f t="shared" si="657"/>
        <v/>
      </c>
      <c r="CQ427" s="31" t="str">
        <f t="shared" si="603"/>
        <v/>
      </c>
      <c r="CR427" s="251" t="str">
        <f>IF($B427="","",$AO427*ABS(CQ427)/Air!$M$8)</f>
        <v/>
      </c>
      <c r="CS427" s="31" t="str">
        <f t="shared" si="604"/>
        <v/>
      </c>
      <c r="CT427" s="251" t="str">
        <f>IF($B427="","",$AO427*ABS($AF427-CQ427)/Air!$M$8)</f>
        <v/>
      </c>
      <c r="CU427" s="31" t="str">
        <f t="shared" si="605"/>
        <v/>
      </c>
      <c r="CV427" s="31" t="str">
        <f t="shared" si="606"/>
        <v/>
      </c>
      <c r="CW427" s="32" t="str">
        <f>IF($B427="","",(($AF427-CQ427)/ABS($AF427-CQ427))*Air!$D$14*CV427/2*(($AF427-CQ427)^2)*$AI427*$C427)</f>
        <v/>
      </c>
      <c r="CX427" s="32" t="str">
        <f>IF($B427="","",(-CQ427/ABS(CQ427))*Air!$D$14*CS427/8*(CQ427^2)*$AM427*$C427)</f>
        <v/>
      </c>
      <c r="CY427" s="32" t="str">
        <f>IF($B427="","",$AK427*$C427*$E427*Air!$D$14*Air!$I$10)</f>
        <v/>
      </c>
      <c r="CZ427" s="32" t="str">
        <f t="shared" si="658"/>
        <v/>
      </c>
      <c r="DA427" s="32" t="str">
        <f t="shared" si="607"/>
        <v/>
      </c>
      <c r="DB427" s="32" t="str">
        <f t="shared" si="659"/>
        <v/>
      </c>
      <c r="DC427" s="254" t="str">
        <f t="shared" si="608"/>
        <v/>
      </c>
      <c r="DD427" s="243"/>
      <c r="DE427" s="243"/>
      <c r="DF427" s="32" t="str">
        <f t="shared" si="609"/>
        <v/>
      </c>
      <c r="DG427" s="243" t="str">
        <f t="shared" si="610"/>
        <v/>
      </c>
      <c r="DH427" s="243" t="str">
        <f>IF($B427="","",IF(DC427="out",-(DG427*$I427*(2*ABS(DF427)/Air!$D$14)^0.5),(DG427*$I427*(2*ABS(DF427)/Air!$C$14)^0.5)))</f>
        <v/>
      </c>
      <c r="DI427" s="32" t="str">
        <f t="shared" si="611"/>
        <v/>
      </c>
      <c r="DJ427" s="217" t="str">
        <f t="shared" si="660"/>
        <v/>
      </c>
      <c r="DK427" s="31" t="str">
        <f t="shared" si="612"/>
        <v/>
      </c>
      <c r="DL427" s="251" t="str">
        <f>IF($B427="","",$AO427*ABS(DK427)/Air!$M$8)</f>
        <v/>
      </c>
      <c r="DM427" s="31" t="str">
        <f t="shared" si="613"/>
        <v/>
      </c>
      <c r="DN427" s="251" t="str">
        <f>IF($B427="","",$AO427*ABS($AF427-DK427)/Air!$M$8)</f>
        <v/>
      </c>
      <c r="DO427" s="31" t="str">
        <f t="shared" si="614"/>
        <v/>
      </c>
      <c r="DP427" s="31" t="str">
        <f t="shared" si="615"/>
        <v/>
      </c>
      <c r="DQ427" s="32" t="str">
        <f>IF($B427="","",(($AF427-DK427)/ABS($AF427-DK427))*Air!$D$14*DP427/2*(($AF427-DK427)^2)*$AI427*$C427)</f>
        <v/>
      </c>
      <c r="DR427" s="32" t="str">
        <f>IF($B427="","",(-DK427/ABS(DK427))*Air!$D$14*DM427/8*(DK427^2)*$AM427*$C427)</f>
        <v/>
      </c>
      <c r="DS427" s="32" t="str">
        <f>IF($B427="","",$AK427*$C427*$E427*Air!$D$14*Air!$I$10)</f>
        <v/>
      </c>
      <c r="DT427" s="32" t="str">
        <f t="shared" si="661"/>
        <v/>
      </c>
      <c r="DU427" s="32" t="str">
        <f t="shared" si="616"/>
        <v/>
      </c>
      <c r="DV427" s="32" t="str">
        <f t="shared" si="662"/>
        <v/>
      </c>
      <c r="DW427" s="254" t="str">
        <f t="shared" si="617"/>
        <v/>
      </c>
      <c r="DX427" s="243"/>
      <c r="DY427" s="243"/>
      <c r="DZ427" s="32" t="str">
        <f t="shared" si="618"/>
        <v/>
      </c>
      <c r="EA427" s="243" t="str">
        <f t="shared" si="619"/>
        <v/>
      </c>
      <c r="EB427" s="243" t="str">
        <f>IF($B427="","",IF(DW427="out",-(EA427*$I427*(2*ABS(DZ427)/Air!$D$14)^0.5),(EA427*$I427*(2*ABS(DZ427)/Air!$C$14)^0.5)))</f>
        <v/>
      </c>
      <c r="EC427" s="32" t="str">
        <f t="shared" si="620"/>
        <v/>
      </c>
      <c r="ED427" s="217" t="str">
        <f t="shared" si="663"/>
        <v/>
      </c>
      <c r="EE427" s="31" t="str">
        <f t="shared" si="621"/>
        <v/>
      </c>
      <c r="EF427" s="251" t="str">
        <f>IF($B427="","",$AO427*ABS(EE427)/Air!$M$8)</f>
        <v/>
      </c>
      <c r="EG427" s="31" t="str">
        <f t="shared" si="622"/>
        <v/>
      </c>
      <c r="EH427" s="251" t="str">
        <f>IF($B427="","",$AO427*ABS($AF427-EE427)/Air!$M$8)</f>
        <v/>
      </c>
      <c r="EI427" s="31" t="str">
        <f t="shared" si="623"/>
        <v/>
      </c>
      <c r="EJ427" s="31" t="str">
        <f t="shared" si="624"/>
        <v/>
      </c>
      <c r="EK427" s="32" t="str">
        <f>IF($B427="","",(($AF427-EE427)/ABS($AF427-EE427))*Air!$D$14*EJ427/2*(($AF427-EE427)^2)*$AI427*$C427)</f>
        <v/>
      </c>
      <c r="EL427" s="32" t="str">
        <f>IF($B427="","",(-EE427/ABS(EE427))*Air!$D$14*EG427/8*(EE427^2)*$AM427*$C427)</f>
        <v/>
      </c>
      <c r="EM427" s="32" t="str">
        <f>IF($B427="","",$AK427*$C427*$E427*Air!$D$14*Air!$I$10)</f>
        <v/>
      </c>
      <c r="EN427" s="32" t="str">
        <f t="shared" si="664"/>
        <v/>
      </c>
      <c r="EO427" s="32" t="str">
        <f t="shared" si="625"/>
        <v/>
      </c>
      <c r="EP427" s="32" t="str">
        <f t="shared" si="665"/>
        <v/>
      </c>
      <c r="EQ427" s="254" t="str">
        <f t="shared" si="626"/>
        <v/>
      </c>
      <c r="ER427" s="243"/>
      <c r="ES427" s="243"/>
      <c r="ET427" s="32" t="str">
        <f t="shared" si="627"/>
        <v/>
      </c>
      <c r="EU427" s="243" t="str">
        <f t="shared" si="628"/>
        <v/>
      </c>
      <c r="EV427" s="243" t="str">
        <f>IF($B427="","",IF(EQ427="out",-(EU427*$I427*(2*ABS(ET427)/Air!$D$14)^0.5),(EU427*$I427*(2*ABS(ET427)/Air!$C$14)^0.5)))</f>
        <v/>
      </c>
      <c r="EW427" s="32" t="str">
        <f t="shared" si="629"/>
        <v/>
      </c>
      <c r="EX427" s="259" t="str">
        <f t="shared" si="666"/>
        <v/>
      </c>
    </row>
    <row r="428" spans="1:154" customFormat="1" x14ac:dyDescent="0.2">
      <c r="A428" s="61"/>
      <c r="B428" s="247"/>
      <c r="C428" s="247"/>
      <c r="D428" s="247"/>
      <c r="E428" s="247"/>
      <c r="F428" s="247"/>
      <c r="G428" s="239"/>
      <c r="H428" s="239"/>
      <c r="I428" s="239"/>
      <c r="J428" s="239"/>
      <c r="K428" s="239"/>
      <c r="L428" s="62"/>
      <c r="M428" s="247"/>
      <c r="N428" s="247"/>
      <c r="O428" s="63"/>
      <c r="P428" s="92" t="str">
        <f t="shared" si="630"/>
        <v/>
      </c>
      <c r="Q428" s="93" t="str">
        <f t="shared" si="583"/>
        <v/>
      </c>
      <c r="R428" s="99" t="str">
        <f t="shared" si="631"/>
        <v/>
      </c>
      <c r="S428" s="100" t="str">
        <f t="shared" si="632"/>
        <v/>
      </c>
      <c r="T428" s="95" t="str">
        <f t="shared" si="633"/>
        <v/>
      </c>
      <c r="U428" s="231"/>
      <c r="V428" s="124" t="str">
        <f t="shared" si="634"/>
        <v/>
      </c>
      <c r="W428" s="125" t="str">
        <f t="shared" si="578"/>
        <v/>
      </c>
      <c r="X428" s="126" t="str">
        <f t="shared" si="635"/>
        <v/>
      </c>
      <c r="Y428" s="126" t="str">
        <f>IF($B428="","",VLOOKUP(X428,Depth!$A$4:$B$1004,2,1))</f>
        <v/>
      </c>
      <c r="Z428" s="127" t="str">
        <f t="shared" si="579"/>
        <v/>
      </c>
      <c r="AA428" s="128" t="str">
        <f t="shared" si="580"/>
        <v/>
      </c>
      <c r="AB428" s="129" t="str">
        <f t="shared" si="636"/>
        <v/>
      </c>
      <c r="AC428" s="129" t="str">
        <f t="shared" si="581"/>
        <v/>
      </c>
      <c r="AD428" s="31" t="str">
        <f t="shared" si="637"/>
        <v/>
      </c>
      <c r="AE428" s="128" t="str">
        <f t="shared" si="638"/>
        <v/>
      </c>
      <c r="AF428" s="130" t="str">
        <f t="shared" si="639"/>
        <v/>
      </c>
      <c r="AG428" s="122" t="str">
        <f t="shared" si="640"/>
        <v/>
      </c>
      <c r="AH428" s="131" t="str">
        <f t="shared" si="582"/>
        <v/>
      </c>
      <c r="AI428" s="132" t="str">
        <f t="shared" si="641"/>
        <v/>
      </c>
      <c r="AJ428" s="128"/>
      <c r="AK428" s="159" t="str">
        <f t="shared" si="642"/>
        <v/>
      </c>
      <c r="AL428" s="128" t="str">
        <f t="shared" si="643"/>
        <v/>
      </c>
      <c r="AM428" s="128" t="str">
        <f t="shared" si="644"/>
        <v/>
      </c>
      <c r="AN428" s="128" t="str">
        <f t="shared" si="645"/>
        <v/>
      </c>
      <c r="AO428" s="128" t="str">
        <f t="shared" si="584"/>
        <v/>
      </c>
      <c r="AP428" s="160" t="str">
        <f t="shared" si="646"/>
        <v/>
      </c>
      <c r="AQ428" s="31"/>
      <c r="AR428" s="174" t="str">
        <f>IF($B428="","",Air!$C$17*((J428-K428)/10)^Air!$C$28)</f>
        <v/>
      </c>
      <c r="AS428" s="36" t="str">
        <f>IF($B428="","",IF(E$8=B428,E$7,Air!$C$14/2*AR428^2))</f>
        <v/>
      </c>
      <c r="AT428" s="32" t="str">
        <f t="shared" si="647"/>
        <v/>
      </c>
      <c r="AU428" s="32" t="str">
        <f t="shared" si="648"/>
        <v/>
      </c>
      <c r="AV428" s="32" t="str">
        <f>IF($B428="","",Air!$I$11-AU428*Air!$C$14*Air!$I$10-AS428)</f>
        <v/>
      </c>
      <c r="AW428" s="175" t="str">
        <f t="shared" si="649"/>
        <v/>
      </c>
      <c r="AX428" s="175" t="str">
        <f>IF($B428="","",AW428*Air!$C$14*Air!$I$10)</f>
        <v/>
      </c>
      <c r="AY428" s="176" t="str">
        <f>IF($B428="","",AW428*Air!$D$14*Air!$I$10)</f>
        <v/>
      </c>
      <c r="AZ428" s="62"/>
      <c r="BA428" s="250" t="str">
        <f t="shared" si="585"/>
        <v/>
      </c>
      <c r="BB428" s="128" t="str">
        <f t="shared" si="650"/>
        <v/>
      </c>
      <c r="BC428" s="31" t="str">
        <f t="shared" si="651"/>
        <v/>
      </c>
      <c r="BD428" s="251" t="str">
        <f>IF($B428="","",$AO428*ABS(BC428)/Air!$M$8)</f>
        <v/>
      </c>
      <c r="BE428" s="31" t="str">
        <f t="shared" si="586"/>
        <v/>
      </c>
      <c r="BF428" s="251" t="str">
        <f>IF($B428="","",$AO428*ABS($AF428-BC428)/Air!$M$8)</f>
        <v/>
      </c>
      <c r="BG428" s="31" t="str">
        <f t="shared" si="587"/>
        <v/>
      </c>
      <c r="BH428" s="252" t="str">
        <f t="shared" si="588"/>
        <v/>
      </c>
      <c r="BI428" s="32" t="str">
        <f>IF($B428="","",(($AF428-BC428)/ABS($AF428-BC428))*Air!$D$14*BH428/2*(($AF428-BC428)^2)*$AI428*$C428)</f>
        <v/>
      </c>
      <c r="BJ428" s="32" t="str">
        <f>IF($B428="","",(-BC428/ABS(BC428))*Air!$D$14*BE428/8*(BC428^2)*$AM428*$C428)</f>
        <v/>
      </c>
      <c r="BK428" s="32" t="str">
        <f>IF($B428="","",$AK428*$C428*$E428*Air!$D$14*Air!$I$10)</f>
        <v/>
      </c>
      <c r="BL428" s="32" t="str">
        <f t="shared" si="652"/>
        <v/>
      </c>
      <c r="BM428" s="32" t="str">
        <f t="shared" si="589"/>
        <v/>
      </c>
      <c r="BN428" s="32" t="str">
        <f t="shared" si="653"/>
        <v/>
      </c>
      <c r="BO428" s="254" t="str">
        <f t="shared" si="590"/>
        <v/>
      </c>
      <c r="BP428" s="243"/>
      <c r="BQ428" s="243"/>
      <c r="BR428" s="32" t="str">
        <f t="shared" si="591"/>
        <v/>
      </c>
      <c r="BS428" s="243" t="str">
        <f t="shared" si="592"/>
        <v/>
      </c>
      <c r="BT428" s="243" t="str">
        <f>IF($B428="","",IF(BO428="out",-(BS428*$I428*(2*ABS(BR428)/Air!$D$14)^0.5),(BS428*$I428*(2*ABS(BR428)/Air!$C$14)^0.5)))</f>
        <v/>
      </c>
      <c r="BU428" s="32" t="str">
        <f t="shared" si="593"/>
        <v/>
      </c>
      <c r="BV428" s="217" t="str">
        <f t="shared" si="654"/>
        <v/>
      </c>
      <c r="BW428" s="31" t="str">
        <f t="shared" si="594"/>
        <v/>
      </c>
      <c r="BX428" s="251" t="str">
        <f>IF($B428="","",$AO428*ABS(BW428)/Air!$M$8)</f>
        <v/>
      </c>
      <c r="BY428" s="31" t="str">
        <f t="shared" si="595"/>
        <v/>
      </c>
      <c r="BZ428" s="251" t="str">
        <f>IF($B428="","",$AO428*ABS($AF428-BW428)/Air!$M$8)</f>
        <v/>
      </c>
      <c r="CA428" s="31" t="str">
        <f t="shared" si="596"/>
        <v/>
      </c>
      <c r="CB428" s="31" t="str">
        <f t="shared" si="597"/>
        <v/>
      </c>
      <c r="CC428" s="32" t="str">
        <f>IF($B428="","",(($AF428-BW428)/ABS($AF428-BW428))*Air!$D$14*CB428/2*(($AF428-BW428)^2)*$AI428*$C428)</f>
        <v/>
      </c>
      <c r="CD428" s="32" t="str">
        <f>IF($B428="","",(-BW428/ABS(BW428))*Air!$D$14*BY428/8*(BW428^2)*$AM428*$C428)</f>
        <v/>
      </c>
      <c r="CE428" s="32" t="str">
        <f>IF($B428="","",$AK428*$C428*$E428*Air!$D$14*Air!$I$10)</f>
        <v/>
      </c>
      <c r="CF428" s="32" t="str">
        <f t="shared" si="655"/>
        <v/>
      </c>
      <c r="CG428" s="32" t="str">
        <f t="shared" si="598"/>
        <v/>
      </c>
      <c r="CH428" s="32" t="str">
        <f t="shared" si="656"/>
        <v/>
      </c>
      <c r="CI428" s="254" t="str">
        <f t="shared" si="599"/>
        <v/>
      </c>
      <c r="CJ428" s="243"/>
      <c r="CK428" s="243"/>
      <c r="CL428" s="32" t="str">
        <f t="shared" si="600"/>
        <v/>
      </c>
      <c r="CM428" s="243" t="str">
        <f t="shared" si="601"/>
        <v/>
      </c>
      <c r="CN428" s="243" t="str">
        <f>IF($B428="","",IF(CI428="out",-(CM428*$I428*(2*ABS(CL428)/Air!$D$14)^0.5),(CM428*$I428*(2*ABS(CL428)/Air!$C$14)^0.5)))</f>
        <v/>
      </c>
      <c r="CO428" s="32" t="str">
        <f t="shared" si="602"/>
        <v/>
      </c>
      <c r="CP428" s="217" t="str">
        <f t="shared" si="657"/>
        <v/>
      </c>
      <c r="CQ428" s="31" t="str">
        <f t="shared" si="603"/>
        <v/>
      </c>
      <c r="CR428" s="251" t="str">
        <f>IF($B428="","",$AO428*ABS(CQ428)/Air!$M$8)</f>
        <v/>
      </c>
      <c r="CS428" s="31" t="str">
        <f t="shared" si="604"/>
        <v/>
      </c>
      <c r="CT428" s="251" t="str">
        <f>IF($B428="","",$AO428*ABS($AF428-CQ428)/Air!$M$8)</f>
        <v/>
      </c>
      <c r="CU428" s="31" t="str">
        <f t="shared" si="605"/>
        <v/>
      </c>
      <c r="CV428" s="31" t="str">
        <f t="shared" si="606"/>
        <v/>
      </c>
      <c r="CW428" s="32" t="str">
        <f>IF($B428="","",(($AF428-CQ428)/ABS($AF428-CQ428))*Air!$D$14*CV428/2*(($AF428-CQ428)^2)*$AI428*$C428)</f>
        <v/>
      </c>
      <c r="CX428" s="32" t="str">
        <f>IF($B428="","",(-CQ428/ABS(CQ428))*Air!$D$14*CS428/8*(CQ428^2)*$AM428*$C428)</f>
        <v/>
      </c>
      <c r="CY428" s="32" t="str">
        <f>IF($B428="","",$AK428*$C428*$E428*Air!$D$14*Air!$I$10)</f>
        <v/>
      </c>
      <c r="CZ428" s="32" t="str">
        <f t="shared" si="658"/>
        <v/>
      </c>
      <c r="DA428" s="32" t="str">
        <f t="shared" si="607"/>
        <v/>
      </c>
      <c r="DB428" s="32" t="str">
        <f t="shared" si="659"/>
        <v/>
      </c>
      <c r="DC428" s="254" t="str">
        <f t="shared" si="608"/>
        <v/>
      </c>
      <c r="DD428" s="243"/>
      <c r="DE428" s="243"/>
      <c r="DF428" s="32" t="str">
        <f t="shared" si="609"/>
        <v/>
      </c>
      <c r="DG428" s="243" t="str">
        <f t="shared" si="610"/>
        <v/>
      </c>
      <c r="DH428" s="243" t="str">
        <f>IF($B428="","",IF(DC428="out",-(DG428*$I428*(2*ABS(DF428)/Air!$D$14)^0.5),(DG428*$I428*(2*ABS(DF428)/Air!$C$14)^0.5)))</f>
        <v/>
      </c>
      <c r="DI428" s="32" t="str">
        <f t="shared" si="611"/>
        <v/>
      </c>
      <c r="DJ428" s="217" t="str">
        <f t="shared" si="660"/>
        <v/>
      </c>
      <c r="DK428" s="31" t="str">
        <f t="shared" si="612"/>
        <v/>
      </c>
      <c r="DL428" s="251" t="str">
        <f>IF($B428="","",$AO428*ABS(DK428)/Air!$M$8)</f>
        <v/>
      </c>
      <c r="DM428" s="31" t="str">
        <f t="shared" si="613"/>
        <v/>
      </c>
      <c r="DN428" s="251" t="str">
        <f>IF($B428="","",$AO428*ABS($AF428-DK428)/Air!$M$8)</f>
        <v/>
      </c>
      <c r="DO428" s="31" t="str">
        <f t="shared" si="614"/>
        <v/>
      </c>
      <c r="DP428" s="31" t="str">
        <f t="shared" si="615"/>
        <v/>
      </c>
      <c r="DQ428" s="32" t="str">
        <f>IF($B428="","",(($AF428-DK428)/ABS($AF428-DK428))*Air!$D$14*DP428/2*(($AF428-DK428)^2)*$AI428*$C428)</f>
        <v/>
      </c>
      <c r="DR428" s="32" t="str">
        <f>IF($B428="","",(-DK428/ABS(DK428))*Air!$D$14*DM428/8*(DK428^2)*$AM428*$C428)</f>
        <v/>
      </c>
      <c r="DS428" s="32" t="str">
        <f>IF($B428="","",$AK428*$C428*$E428*Air!$D$14*Air!$I$10)</f>
        <v/>
      </c>
      <c r="DT428" s="32" t="str">
        <f t="shared" si="661"/>
        <v/>
      </c>
      <c r="DU428" s="32" t="str">
        <f t="shared" si="616"/>
        <v/>
      </c>
      <c r="DV428" s="32" t="str">
        <f t="shared" si="662"/>
        <v/>
      </c>
      <c r="DW428" s="254" t="str">
        <f t="shared" si="617"/>
        <v/>
      </c>
      <c r="DX428" s="243"/>
      <c r="DY428" s="243"/>
      <c r="DZ428" s="32" t="str">
        <f t="shared" si="618"/>
        <v/>
      </c>
      <c r="EA428" s="243" t="str">
        <f t="shared" si="619"/>
        <v/>
      </c>
      <c r="EB428" s="243" t="str">
        <f>IF($B428="","",IF(DW428="out",-(EA428*$I428*(2*ABS(DZ428)/Air!$D$14)^0.5),(EA428*$I428*(2*ABS(DZ428)/Air!$C$14)^0.5)))</f>
        <v/>
      </c>
      <c r="EC428" s="32" t="str">
        <f t="shared" si="620"/>
        <v/>
      </c>
      <c r="ED428" s="217" t="str">
        <f t="shared" si="663"/>
        <v/>
      </c>
      <c r="EE428" s="31" t="str">
        <f t="shared" si="621"/>
        <v/>
      </c>
      <c r="EF428" s="251" t="str">
        <f>IF($B428="","",$AO428*ABS(EE428)/Air!$M$8)</f>
        <v/>
      </c>
      <c r="EG428" s="31" t="str">
        <f t="shared" si="622"/>
        <v/>
      </c>
      <c r="EH428" s="251" t="str">
        <f>IF($B428="","",$AO428*ABS($AF428-EE428)/Air!$M$8)</f>
        <v/>
      </c>
      <c r="EI428" s="31" t="str">
        <f t="shared" si="623"/>
        <v/>
      </c>
      <c r="EJ428" s="31" t="str">
        <f t="shared" si="624"/>
        <v/>
      </c>
      <c r="EK428" s="32" t="str">
        <f>IF($B428="","",(($AF428-EE428)/ABS($AF428-EE428))*Air!$D$14*EJ428/2*(($AF428-EE428)^2)*$AI428*$C428)</f>
        <v/>
      </c>
      <c r="EL428" s="32" t="str">
        <f>IF($B428="","",(-EE428/ABS(EE428))*Air!$D$14*EG428/8*(EE428^2)*$AM428*$C428)</f>
        <v/>
      </c>
      <c r="EM428" s="32" t="str">
        <f>IF($B428="","",$AK428*$C428*$E428*Air!$D$14*Air!$I$10)</f>
        <v/>
      </c>
      <c r="EN428" s="32" t="str">
        <f t="shared" si="664"/>
        <v/>
      </c>
      <c r="EO428" s="32" t="str">
        <f t="shared" si="625"/>
        <v/>
      </c>
      <c r="EP428" s="32" t="str">
        <f t="shared" si="665"/>
        <v/>
      </c>
      <c r="EQ428" s="254" t="str">
        <f t="shared" si="626"/>
        <v/>
      </c>
      <c r="ER428" s="243"/>
      <c r="ES428" s="243"/>
      <c r="ET428" s="32" t="str">
        <f t="shared" si="627"/>
        <v/>
      </c>
      <c r="EU428" s="243" t="str">
        <f t="shared" si="628"/>
        <v/>
      </c>
      <c r="EV428" s="243" t="str">
        <f>IF($B428="","",IF(EQ428="out",-(EU428*$I428*(2*ABS(ET428)/Air!$D$14)^0.5),(EU428*$I428*(2*ABS(ET428)/Air!$C$14)^0.5)))</f>
        <v/>
      </c>
      <c r="EW428" s="32" t="str">
        <f t="shared" si="629"/>
        <v/>
      </c>
      <c r="EX428" s="259" t="str">
        <f t="shared" si="666"/>
        <v/>
      </c>
    </row>
    <row r="429" spans="1:154" customFormat="1" x14ac:dyDescent="0.2">
      <c r="A429" s="61"/>
      <c r="B429" s="247"/>
      <c r="C429" s="247"/>
      <c r="D429" s="247"/>
      <c r="E429" s="247"/>
      <c r="F429" s="247"/>
      <c r="G429" s="239"/>
      <c r="H429" s="239"/>
      <c r="I429" s="239"/>
      <c r="J429" s="239"/>
      <c r="K429" s="239"/>
      <c r="L429" s="62"/>
      <c r="M429" s="247"/>
      <c r="N429" s="247"/>
      <c r="O429" s="63"/>
      <c r="P429" s="92" t="str">
        <f t="shared" si="630"/>
        <v/>
      </c>
      <c r="Q429" s="93" t="str">
        <f t="shared" si="583"/>
        <v/>
      </c>
      <c r="R429" s="99" t="str">
        <f t="shared" si="631"/>
        <v/>
      </c>
      <c r="S429" s="100" t="str">
        <f t="shared" si="632"/>
        <v/>
      </c>
      <c r="T429" s="95" t="str">
        <f t="shared" si="633"/>
        <v/>
      </c>
      <c r="U429" s="231"/>
      <c r="V429" s="124" t="str">
        <f t="shared" si="634"/>
        <v/>
      </c>
      <c r="W429" s="125" t="str">
        <f t="shared" si="578"/>
        <v/>
      </c>
      <c r="X429" s="126" t="str">
        <f t="shared" si="635"/>
        <v/>
      </c>
      <c r="Y429" s="126" t="str">
        <f>IF($B429="","",VLOOKUP(X429,Depth!$A$4:$B$1004,2,1))</f>
        <v/>
      </c>
      <c r="Z429" s="127" t="str">
        <f t="shared" si="579"/>
        <v/>
      </c>
      <c r="AA429" s="128" t="str">
        <f t="shared" si="580"/>
        <v/>
      </c>
      <c r="AB429" s="129" t="str">
        <f t="shared" si="636"/>
        <v/>
      </c>
      <c r="AC429" s="129" t="str">
        <f t="shared" si="581"/>
        <v/>
      </c>
      <c r="AD429" s="31" t="str">
        <f t="shared" si="637"/>
        <v/>
      </c>
      <c r="AE429" s="128" t="str">
        <f t="shared" si="638"/>
        <v/>
      </c>
      <c r="AF429" s="130" t="str">
        <f t="shared" si="639"/>
        <v/>
      </c>
      <c r="AG429" s="122" t="str">
        <f t="shared" si="640"/>
        <v/>
      </c>
      <c r="AH429" s="131" t="str">
        <f t="shared" si="582"/>
        <v/>
      </c>
      <c r="AI429" s="132" t="str">
        <f t="shared" si="641"/>
        <v/>
      </c>
      <c r="AJ429" s="128"/>
      <c r="AK429" s="159" t="str">
        <f t="shared" si="642"/>
        <v/>
      </c>
      <c r="AL429" s="128" t="str">
        <f t="shared" si="643"/>
        <v/>
      </c>
      <c r="AM429" s="128" t="str">
        <f t="shared" si="644"/>
        <v/>
      </c>
      <c r="AN429" s="128" t="str">
        <f t="shared" si="645"/>
        <v/>
      </c>
      <c r="AO429" s="128" t="str">
        <f t="shared" si="584"/>
        <v/>
      </c>
      <c r="AP429" s="160" t="str">
        <f t="shared" si="646"/>
        <v/>
      </c>
      <c r="AQ429" s="31"/>
      <c r="AR429" s="174" t="str">
        <f>IF($B429="","",Air!$C$17*((J429-K429)/10)^Air!$C$28)</f>
        <v/>
      </c>
      <c r="AS429" s="36" t="str">
        <f>IF($B429="","",IF(E$8=B429,E$7,Air!$C$14/2*AR429^2))</f>
        <v/>
      </c>
      <c r="AT429" s="32" t="str">
        <f t="shared" si="647"/>
        <v/>
      </c>
      <c r="AU429" s="32" t="str">
        <f t="shared" si="648"/>
        <v/>
      </c>
      <c r="AV429" s="32" t="str">
        <f>IF($B429="","",Air!$I$11-AU429*Air!$C$14*Air!$I$10-AS429)</f>
        <v/>
      </c>
      <c r="AW429" s="175" t="str">
        <f t="shared" si="649"/>
        <v/>
      </c>
      <c r="AX429" s="175" t="str">
        <f>IF($B429="","",AW429*Air!$C$14*Air!$I$10)</f>
        <v/>
      </c>
      <c r="AY429" s="176" t="str">
        <f>IF($B429="","",AW429*Air!$D$14*Air!$I$10)</f>
        <v/>
      </c>
      <c r="AZ429" s="62"/>
      <c r="BA429" s="250" t="str">
        <f t="shared" si="585"/>
        <v/>
      </c>
      <c r="BB429" s="128" t="str">
        <f t="shared" si="650"/>
        <v/>
      </c>
      <c r="BC429" s="31" t="str">
        <f t="shared" si="651"/>
        <v/>
      </c>
      <c r="BD429" s="251" t="str">
        <f>IF($B429="","",$AO429*ABS(BC429)/Air!$M$8)</f>
        <v/>
      </c>
      <c r="BE429" s="31" t="str">
        <f t="shared" si="586"/>
        <v/>
      </c>
      <c r="BF429" s="251" t="str">
        <f>IF($B429="","",$AO429*ABS($AF429-BC429)/Air!$M$8)</f>
        <v/>
      </c>
      <c r="BG429" s="31" t="str">
        <f t="shared" si="587"/>
        <v/>
      </c>
      <c r="BH429" s="252" t="str">
        <f t="shared" si="588"/>
        <v/>
      </c>
      <c r="BI429" s="32" t="str">
        <f>IF($B429="","",(($AF429-BC429)/ABS($AF429-BC429))*Air!$D$14*BH429/2*(($AF429-BC429)^2)*$AI429*$C429)</f>
        <v/>
      </c>
      <c r="BJ429" s="32" t="str">
        <f>IF($B429="","",(-BC429/ABS(BC429))*Air!$D$14*BE429/8*(BC429^2)*$AM429*$C429)</f>
        <v/>
      </c>
      <c r="BK429" s="32" t="str">
        <f>IF($B429="","",$AK429*$C429*$E429*Air!$D$14*Air!$I$10)</f>
        <v/>
      </c>
      <c r="BL429" s="32" t="str">
        <f t="shared" si="652"/>
        <v/>
      </c>
      <c r="BM429" s="32" t="str">
        <f t="shared" si="589"/>
        <v/>
      </c>
      <c r="BN429" s="32" t="str">
        <f t="shared" si="653"/>
        <v/>
      </c>
      <c r="BO429" s="254" t="str">
        <f t="shared" si="590"/>
        <v/>
      </c>
      <c r="BP429" s="243"/>
      <c r="BQ429" s="243"/>
      <c r="BR429" s="32" t="str">
        <f t="shared" si="591"/>
        <v/>
      </c>
      <c r="BS429" s="243" t="str">
        <f t="shared" si="592"/>
        <v/>
      </c>
      <c r="BT429" s="243" t="str">
        <f>IF($B429="","",IF(BO429="out",-(BS429*$I429*(2*ABS(BR429)/Air!$D$14)^0.5),(BS429*$I429*(2*ABS(BR429)/Air!$C$14)^0.5)))</f>
        <v/>
      </c>
      <c r="BU429" s="32" t="str">
        <f t="shared" si="593"/>
        <v/>
      </c>
      <c r="BV429" s="217" t="str">
        <f t="shared" si="654"/>
        <v/>
      </c>
      <c r="BW429" s="31" t="str">
        <f t="shared" si="594"/>
        <v/>
      </c>
      <c r="BX429" s="251" t="str">
        <f>IF($B429="","",$AO429*ABS(BW429)/Air!$M$8)</f>
        <v/>
      </c>
      <c r="BY429" s="31" t="str">
        <f t="shared" si="595"/>
        <v/>
      </c>
      <c r="BZ429" s="251" t="str">
        <f>IF($B429="","",$AO429*ABS($AF429-BW429)/Air!$M$8)</f>
        <v/>
      </c>
      <c r="CA429" s="31" t="str">
        <f t="shared" si="596"/>
        <v/>
      </c>
      <c r="CB429" s="31" t="str">
        <f t="shared" si="597"/>
        <v/>
      </c>
      <c r="CC429" s="32" t="str">
        <f>IF($B429="","",(($AF429-BW429)/ABS($AF429-BW429))*Air!$D$14*CB429/2*(($AF429-BW429)^2)*$AI429*$C429)</f>
        <v/>
      </c>
      <c r="CD429" s="32" t="str">
        <f>IF($B429="","",(-BW429/ABS(BW429))*Air!$D$14*BY429/8*(BW429^2)*$AM429*$C429)</f>
        <v/>
      </c>
      <c r="CE429" s="32" t="str">
        <f>IF($B429="","",$AK429*$C429*$E429*Air!$D$14*Air!$I$10)</f>
        <v/>
      </c>
      <c r="CF429" s="32" t="str">
        <f t="shared" si="655"/>
        <v/>
      </c>
      <c r="CG429" s="32" t="str">
        <f t="shared" si="598"/>
        <v/>
      </c>
      <c r="CH429" s="32" t="str">
        <f t="shared" si="656"/>
        <v/>
      </c>
      <c r="CI429" s="254" t="str">
        <f t="shared" si="599"/>
        <v/>
      </c>
      <c r="CJ429" s="243"/>
      <c r="CK429" s="243"/>
      <c r="CL429" s="32" t="str">
        <f t="shared" si="600"/>
        <v/>
      </c>
      <c r="CM429" s="243" t="str">
        <f t="shared" si="601"/>
        <v/>
      </c>
      <c r="CN429" s="243" t="str">
        <f>IF($B429="","",IF(CI429="out",-(CM429*$I429*(2*ABS(CL429)/Air!$D$14)^0.5),(CM429*$I429*(2*ABS(CL429)/Air!$C$14)^0.5)))</f>
        <v/>
      </c>
      <c r="CO429" s="32" t="str">
        <f t="shared" si="602"/>
        <v/>
      </c>
      <c r="CP429" s="217" t="str">
        <f t="shared" si="657"/>
        <v/>
      </c>
      <c r="CQ429" s="31" t="str">
        <f t="shared" si="603"/>
        <v/>
      </c>
      <c r="CR429" s="251" t="str">
        <f>IF($B429="","",$AO429*ABS(CQ429)/Air!$M$8)</f>
        <v/>
      </c>
      <c r="CS429" s="31" t="str">
        <f t="shared" si="604"/>
        <v/>
      </c>
      <c r="CT429" s="251" t="str">
        <f>IF($B429="","",$AO429*ABS($AF429-CQ429)/Air!$M$8)</f>
        <v/>
      </c>
      <c r="CU429" s="31" t="str">
        <f t="shared" si="605"/>
        <v/>
      </c>
      <c r="CV429" s="31" t="str">
        <f t="shared" si="606"/>
        <v/>
      </c>
      <c r="CW429" s="32" t="str">
        <f>IF($B429="","",(($AF429-CQ429)/ABS($AF429-CQ429))*Air!$D$14*CV429/2*(($AF429-CQ429)^2)*$AI429*$C429)</f>
        <v/>
      </c>
      <c r="CX429" s="32" t="str">
        <f>IF($B429="","",(-CQ429/ABS(CQ429))*Air!$D$14*CS429/8*(CQ429^2)*$AM429*$C429)</f>
        <v/>
      </c>
      <c r="CY429" s="32" t="str">
        <f>IF($B429="","",$AK429*$C429*$E429*Air!$D$14*Air!$I$10)</f>
        <v/>
      </c>
      <c r="CZ429" s="32" t="str">
        <f t="shared" si="658"/>
        <v/>
      </c>
      <c r="DA429" s="32" t="str">
        <f t="shared" si="607"/>
        <v/>
      </c>
      <c r="DB429" s="32" t="str">
        <f t="shared" si="659"/>
        <v/>
      </c>
      <c r="DC429" s="254" t="str">
        <f t="shared" si="608"/>
        <v/>
      </c>
      <c r="DD429" s="243"/>
      <c r="DE429" s="243"/>
      <c r="DF429" s="32" t="str">
        <f t="shared" si="609"/>
        <v/>
      </c>
      <c r="DG429" s="243" t="str">
        <f t="shared" si="610"/>
        <v/>
      </c>
      <c r="DH429" s="243" t="str">
        <f>IF($B429="","",IF(DC429="out",-(DG429*$I429*(2*ABS(DF429)/Air!$D$14)^0.5),(DG429*$I429*(2*ABS(DF429)/Air!$C$14)^0.5)))</f>
        <v/>
      </c>
      <c r="DI429" s="32" t="str">
        <f t="shared" si="611"/>
        <v/>
      </c>
      <c r="DJ429" s="217" t="str">
        <f t="shared" si="660"/>
        <v/>
      </c>
      <c r="DK429" s="31" t="str">
        <f t="shared" si="612"/>
        <v/>
      </c>
      <c r="DL429" s="251" t="str">
        <f>IF($B429="","",$AO429*ABS(DK429)/Air!$M$8)</f>
        <v/>
      </c>
      <c r="DM429" s="31" t="str">
        <f t="shared" si="613"/>
        <v/>
      </c>
      <c r="DN429" s="251" t="str">
        <f>IF($B429="","",$AO429*ABS($AF429-DK429)/Air!$M$8)</f>
        <v/>
      </c>
      <c r="DO429" s="31" t="str">
        <f t="shared" si="614"/>
        <v/>
      </c>
      <c r="DP429" s="31" t="str">
        <f t="shared" si="615"/>
        <v/>
      </c>
      <c r="DQ429" s="32" t="str">
        <f>IF($B429="","",(($AF429-DK429)/ABS($AF429-DK429))*Air!$D$14*DP429/2*(($AF429-DK429)^2)*$AI429*$C429)</f>
        <v/>
      </c>
      <c r="DR429" s="32" t="str">
        <f>IF($B429="","",(-DK429/ABS(DK429))*Air!$D$14*DM429/8*(DK429^2)*$AM429*$C429)</f>
        <v/>
      </c>
      <c r="DS429" s="32" t="str">
        <f>IF($B429="","",$AK429*$C429*$E429*Air!$D$14*Air!$I$10)</f>
        <v/>
      </c>
      <c r="DT429" s="32" t="str">
        <f t="shared" si="661"/>
        <v/>
      </c>
      <c r="DU429" s="32" t="str">
        <f t="shared" si="616"/>
        <v/>
      </c>
      <c r="DV429" s="32" t="str">
        <f t="shared" si="662"/>
        <v/>
      </c>
      <c r="DW429" s="254" t="str">
        <f t="shared" si="617"/>
        <v/>
      </c>
      <c r="DX429" s="243"/>
      <c r="DY429" s="243"/>
      <c r="DZ429" s="32" t="str">
        <f t="shared" si="618"/>
        <v/>
      </c>
      <c r="EA429" s="243" t="str">
        <f t="shared" si="619"/>
        <v/>
      </c>
      <c r="EB429" s="243" t="str">
        <f>IF($B429="","",IF(DW429="out",-(EA429*$I429*(2*ABS(DZ429)/Air!$D$14)^0.5),(EA429*$I429*(2*ABS(DZ429)/Air!$C$14)^0.5)))</f>
        <v/>
      </c>
      <c r="EC429" s="32" t="str">
        <f t="shared" si="620"/>
        <v/>
      </c>
      <c r="ED429" s="217" t="str">
        <f t="shared" si="663"/>
        <v/>
      </c>
      <c r="EE429" s="31" t="str">
        <f t="shared" si="621"/>
        <v/>
      </c>
      <c r="EF429" s="251" t="str">
        <f>IF($B429="","",$AO429*ABS(EE429)/Air!$M$8)</f>
        <v/>
      </c>
      <c r="EG429" s="31" t="str">
        <f t="shared" si="622"/>
        <v/>
      </c>
      <c r="EH429" s="251" t="str">
        <f>IF($B429="","",$AO429*ABS($AF429-EE429)/Air!$M$8)</f>
        <v/>
      </c>
      <c r="EI429" s="31" t="str">
        <f t="shared" si="623"/>
        <v/>
      </c>
      <c r="EJ429" s="31" t="str">
        <f t="shared" si="624"/>
        <v/>
      </c>
      <c r="EK429" s="32" t="str">
        <f>IF($B429="","",(($AF429-EE429)/ABS($AF429-EE429))*Air!$D$14*EJ429/2*(($AF429-EE429)^2)*$AI429*$C429)</f>
        <v/>
      </c>
      <c r="EL429" s="32" t="str">
        <f>IF($B429="","",(-EE429/ABS(EE429))*Air!$D$14*EG429/8*(EE429^2)*$AM429*$C429)</f>
        <v/>
      </c>
      <c r="EM429" s="32" t="str">
        <f>IF($B429="","",$AK429*$C429*$E429*Air!$D$14*Air!$I$10)</f>
        <v/>
      </c>
      <c r="EN429" s="32" t="str">
        <f t="shared" si="664"/>
        <v/>
      </c>
      <c r="EO429" s="32" t="str">
        <f t="shared" si="625"/>
        <v/>
      </c>
      <c r="EP429" s="32" t="str">
        <f t="shared" si="665"/>
        <v/>
      </c>
      <c r="EQ429" s="254" t="str">
        <f t="shared" si="626"/>
        <v/>
      </c>
      <c r="ER429" s="243"/>
      <c r="ES429" s="243"/>
      <c r="ET429" s="32" t="str">
        <f t="shared" si="627"/>
        <v/>
      </c>
      <c r="EU429" s="243" t="str">
        <f t="shared" si="628"/>
        <v/>
      </c>
      <c r="EV429" s="243" t="str">
        <f>IF($B429="","",IF(EQ429="out",-(EU429*$I429*(2*ABS(ET429)/Air!$D$14)^0.5),(EU429*$I429*(2*ABS(ET429)/Air!$C$14)^0.5)))</f>
        <v/>
      </c>
      <c r="EW429" s="32" t="str">
        <f t="shared" si="629"/>
        <v/>
      </c>
      <c r="EX429" s="259" t="str">
        <f t="shared" si="666"/>
        <v/>
      </c>
    </row>
    <row r="430" spans="1:154" customFormat="1" x14ac:dyDescent="0.2">
      <c r="A430" s="61"/>
      <c r="B430" s="247"/>
      <c r="C430" s="247"/>
      <c r="D430" s="247"/>
      <c r="E430" s="247"/>
      <c r="F430" s="247"/>
      <c r="G430" s="239"/>
      <c r="H430" s="239"/>
      <c r="I430" s="239"/>
      <c r="J430" s="239"/>
      <c r="K430" s="239"/>
      <c r="L430" s="62"/>
      <c r="M430" s="247"/>
      <c r="N430" s="247"/>
      <c r="O430" s="63"/>
      <c r="P430" s="92" t="str">
        <f t="shared" si="630"/>
        <v/>
      </c>
      <c r="Q430" s="93" t="str">
        <f t="shared" si="583"/>
        <v/>
      </c>
      <c r="R430" s="99" t="str">
        <f t="shared" si="631"/>
        <v/>
      </c>
      <c r="S430" s="100" t="str">
        <f t="shared" si="632"/>
        <v/>
      </c>
      <c r="T430" s="95" t="str">
        <f t="shared" si="633"/>
        <v/>
      </c>
      <c r="U430" s="231"/>
      <c r="V430" s="124" t="str">
        <f t="shared" si="634"/>
        <v/>
      </c>
      <c r="W430" s="125" t="str">
        <f t="shared" si="578"/>
        <v/>
      </c>
      <c r="X430" s="126" t="str">
        <f t="shared" si="635"/>
        <v/>
      </c>
      <c r="Y430" s="126" t="str">
        <f>IF($B430="","",VLOOKUP(X430,Depth!$A$4:$B$1004,2,1))</f>
        <v/>
      </c>
      <c r="Z430" s="127" t="str">
        <f t="shared" si="579"/>
        <v/>
      </c>
      <c r="AA430" s="128" t="str">
        <f t="shared" si="580"/>
        <v/>
      </c>
      <c r="AB430" s="129" t="str">
        <f t="shared" si="636"/>
        <v/>
      </c>
      <c r="AC430" s="129" t="str">
        <f t="shared" si="581"/>
        <v/>
      </c>
      <c r="AD430" s="31" t="str">
        <f t="shared" si="637"/>
        <v/>
      </c>
      <c r="AE430" s="128" t="str">
        <f t="shared" si="638"/>
        <v/>
      </c>
      <c r="AF430" s="130" t="str">
        <f t="shared" si="639"/>
        <v/>
      </c>
      <c r="AG430" s="122" t="str">
        <f t="shared" si="640"/>
        <v/>
      </c>
      <c r="AH430" s="131" t="str">
        <f t="shared" si="582"/>
        <v/>
      </c>
      <c r="AI430" s="132" t="str">
        <f t="shared" si="641"/>
        <v/>
      </c>
      <c r="AJ430" s="128"/>
      <c r="AK430" s="159" t="str">
        <f t="shared" si="642"/>
        <v/>
      </c>
      <c r="AL430" s="128" t="str">
        <f t="shared" si="643"/>
        <v/>
      </c>
      <c r="AM430" s="128" t="str">
        <f t="shared" si="644"/>
        <v/>
      </c>
      <c r="AN430" s="128" t="str">
        <f t="shared" si="645"/>
        <v/>
      </c>
      <c r="AO430" s="128" t="str">
        <f t="shared" si="584"/>
        <v/>
      </c>
      <c r="AP430" s="160" t="str">
        <f t="shared" si="646"/>
        <v/>
      </c>
      <c r="AQ430" s="31"/>
      <c r="AR430" s="174" t="str">
        <f>IF($B430="","",Air!$C$17*((J430-K430)/10)^Air!$C$28)</f>
        <v/>
      </c>
      <c r="AS430" s="36" t="str">
        <f>IF($B430="","",IF(E$8=B430,E$7,Air!$C$14/2*AR430^2))</f>
        <v/>
      </c>
      <c r="AT430" s="32" t="str">
        <f t="shared" si="647"/>
        <v/>
      </c>
      <c r="AU430" s="32" t="str">
        <f t="shared" si="648"/>
        <v/>
      </c>
      <c r="AV430" s="32" t="str">
        <f>IF($B430="","",Air!$I$11-AU430*Air!$C$14*Air!$I$10-AS430)</f>
        <v/>
      </c>
      <c r="AW430" s="175" t="str">
        <f t="shared" si="649"/>
        <v/>
      </c>
      <c r="AX430" s="175" t="str">
        <f>IF($B430="","",AW430*Air!$C$14*Air!$I$10)</f>
        <v/>
      </c>
      <c r="AY430" s="176" t="str">
        <f>IF($B430="","",AW430*Air!$D$14*Air!$I$10)</f>
        <v/>
      </c>
      <c r="AZ430" s="62"/>
      <c r="BA430" s="250" t="str">
        <f t="shared" si="585"/>
        <v/>
      </c>
      <c r="BB430" s="128" t="str">
        <f t="shared" si="650"/>
        <v/>
      </c>
      <c r="BC430" s="31" t="str">
        <f t="shared" si="651"/>
        <v/>
      </c>
      <c r="BD430" s="251" t="str">
        <f>IF($B430="","",$AO430*ABS(BC430)/Air!$M$8)</f>
        <v/>
      </c>
      <c r="BE430" s="31" t="str">
        <f t="shared" si="586"/>
        <v/>
      </c>
      <c r="BF430" s="251" t="str">
        <f>IF($B430="","",$AO430*ABS($AF430-BC430)/Air!$M$8)</f>
        <v/>
      </c>
      <c r="BG430" s="31" t="str">
        <f t="shared" si="587"/>
        <v/>
      </c>
      <c r="BH430" s="252" t="str">
        <f t="shared" si="588"/>
        <v/>
      </c>
      <c r="BI430" s="32" t="str">
        <f>IF($B430="","",(($AF430-BC430)/ABS($AF430-BC430))*Air!$D$14*BH430/2*(($AF430-BC430)^2)*$AI430*$C430)</f>
        <v/>
      </c>
      <c r="BJ430" s="32" t="str">
        <f>IF($B430="","",(-BC430/ABS(BC430))*Air!$D$14*BE430/8*(BC430^2)*$AM430*$C430)</f>
        <v/>
      </c>
      <c r="BK430" s="32" t="str">
        <f>IF($B430="","",$AK430*$C430*$E430*Air!$D$14*Air!$I$10)</f>
        <v/>
      </c>
      <c r="BL430" s="32" t="str">
        <f t="shared" si="652"/>
        <v/>
      </c>
      <c r="BM430" s="32" t="str">
        <f t="shared" si="589"/>
        <v/>
      </c>
      <c r="BN430" s="32" t="str">
        <f t="shared" si="653"/>
        <v/>
      </c>
      <c r="BO430" s="254" t="str">
        <f t="shared" si="590"/>
        <v/>
      </c>
      <c r="BP430" s="243"/>
      <c r="BQ430" s="243"/>
      <c r="BR430" s="32" t="str">
        <f t="shared" si="591"/>
        <v/>
      </c>
      <c r="BS430" s="243" t="str">
        <f t="shared" si="592"/>
        <v/>
      </c>
      <c r="BT430" s="243" t="str">
        <f>IF($B430="","",IF(BO430="out",-(BS430*$I430*(2*ABS(BR430)/Air!$D$14)^0.5),(BS430*$I430*(2*ABS(BR430)/Air!$C$14)^0.5)))</f>
        <v/>
      </c>
      <c r="BU430" s="32" t="str">
        <f t="shared" si="593"/>
        <v/>
      </c>
      <c r="BV430" s="217" t="str">
        <f t="shared" si="654"/>
        <v/>
      </c>
      <c r="BW430" s="31" t="str">
        <f t="shared" si="594"/>
        <v/>
      </c>
      <c r="BX430" s="251" t="str">
        <f>IF($B430="","",$AO430*ABS(BW430)/Air!$M$8)</f>
        <v/>
      </c>
      <c r="BY430" s="31" t="str">
        <f t="shared" si="595"/>
        <v/>
      </c>
      <c r="BZ430" s="251" t="str">
        <f>IF($B430="","",$AO430*ABS($AF430-BW430)/Air!$M$8)</f>
        <v/>
      </c>
      <c r="CA430" s="31" t="str">
        <f t="shared" si="596"/>
        <v/>
      </c>
      <c r="CB430" s="31" t="str">
        <f t="shared" si="597"/>
        <v/>
      </c>
      <c r="CC430" s="32" t="str">
        <f>IF($B430="","",(($AF430-BW430)/ABS($AF430-BW430))*Air!$D$14*CB430/2*(($AF430-BW430)^2)*$AI430*$C430)</f>
        <v/>
      </c>
      <c r="CD430" s="32" t="str">
        <f>IF($B430="","",(-BW430/ABS(BW430))*Air!$D$14*BY430/8*(BW430^2)*$AM430*$C430)</f>
        <v/>
      </c>
      <c r="CE430" s="32" t="str">
        <f>IF($B430="","",$AK430*$C430*$E430*Air!$D$14*Air!$I$10)</f>
        <v/>
      </c>
      <c r="CF430" s="32" t="str">
        <f t="shared" si="655"/>
        <v/>
      </c>
      <c r="CG430" s="32" t="str">
        <f t="shared" si="598"/>
        <v/>
      </c>
      <c r="CH430" s="32" t="str">
        <f t="shared" si="656"/>
        <v/>
      </c>
      <c r="CI430" s="254" t="str">
        <f t="shared" si="599"/>
        <v/>
      </c>
      <c r="CJ430" s="243"/>
      <c r="CK430" s="243"/>
      <c r="CL430" s="32" t="str">
        <f t="shared" si="600"/>
        <v/>
      </c>
      <c r="CM430" s="243" t="str">
        <f t="shared" si="601"/>
        <v/>
      </c>
      <c r="CN430" s="243" t="str">
        <f>IF($B430="","",IF(CI430="out",-(CM430*$I430*(2*ABS(CL430)/Air!$D$14)^0.5),(CM430*$I430*(2*ABS(CL430)/Air!$C$14)^0.5)))</f>
        <v/>
      </c>
      <c r="CO430" s="32" t="str">
        <f t="shared" si="602"/>
        <v/>
      </c>
      <c r="CP430" s="217" t="str">
        <f t="shared" si="657"/>
        <v/>
      </c>
      <c r="CQ430" s="31" t="str">
        <f t="shared" si="603"/>
        <v/>
      </c>
      <c r="CR430" s="251" t="str">
        <f>IF($B430="","",$AO430*ABS(CQ430)/Air!$M$8)</f>
        <v/>
      </c>
      <c r="CS430" s="31" t="str">
        <f t="shared" si="604"/>
        <v/>
      </c>
      <c r="CT430" s="251" t="str">
        <f>IF($B430="","",$AO430*ABS($AF430-CQ430)/Air!$M$8)</f>
        <v/>
      </c>
      <c r="CU430" s="31" t="str">
        <f t="shared" si="605"/>
        <v/>
      </c>
      <c r="CV430" s="31" t="str">
        <f t="shared" si="606"/>
        <v/>
      </c>
      <c r="CW430" s="32" t="str">
        <f>IF($B430="","",(($AF430-CQ430)/ABS($AF430-CQ430))*Air!$D$14*CV430/2*(($AF430-CQ430)^2)*$AI430*$C430)</f>
        <v/>
      </c>
      <c r="CX430" s="32" t="str">
        <f>IF($B430="","",(-CQ430/ABS(CQ430))*Air!$D$14*CS430/8*(CQ430^2)*$AM430*$C430)</f>
        <v/>
      </c>
      <c r="CY430" s="32" t="str">
        <f>IF($B430="","",$AK430*$C430*$E430*Air!$D$14*Air!$I$10)</f>
        <v/>
      </c>
      <c r="CZ430" s="32" t="str">
        <f t="shared" si="658"/>
        <v/>
      </c>
      <c r="DA430" s="32" t="str">
        <f t="shared" si="607"/>
        <v/>
      </c>
      <c r="DB430" s="32" t="str">
        <f t="shared" si="659"/>
        <v/>
      </c>
      <c r="DC430" s="254" t="str">
        <f t="shared" si="608"/>
        <v/>
      </c>
      <c r="DD430" s="243"/>
      <c r="DE430" s="243"/>
      <c r="DF430" s="32" t="str">
        <f t="shared" si="609"/>
        <v/>
      </c>
      <c r="DG430" s="243" t="str">
        <f t="shared" si="610"/>
        <v/>
      </c>
      <c r="DH430" s="243" t="str">
        <f>IF($B430="","",IF(DC430="out",-(DG430*$I430*(2*ABS(DF430)/Air!$D$14)^0.5),(DG430*$I430*(2*ABS(DF430)/Air!$C$14)^0.5)))</f>
        <v/>
      </c>
      <c r="DI430" s="32" t="str">
        <f t="shared" si="611"/>
        <v/>
      </c>
      <c r="DJ430" s="217" t="str">
        <f t="shared" si="660"/>
        <v/>
      </c>
      <c r="DK430" s="31" t="str">
        <f t="shared" si="612"/>
        <v/>
      </c>
      <c r="DL430" s="251" t="str">
        <f>IF($B430="","",$AO430*ABS(DK430)/Air!$M$8)</f>
        <v/>
      </c>
      <c r="DM430" s="31" t="str">
        <f t="shared" si="613"/>
        <v/>
      </c>
      <c r="DN430" s="251" t="str">
        <f>IF($B430="","",$AO430*ABS($AF430-DK430)/Air!$M$8)</f>
        <v/>
      </c>
      <c r="DO430" s="31" t="str">
        <f t="shared" si="614"/>
        <v/>
      </c>
      <c r="DP430" s="31" t="str">
        <f t="shared" si="615"/>
        <v/>
      </c>
      <c r="DQ430" s="32" t="str">
        <f>IF($B430="","",(($AF430-DK430)/ABS($AF430-DK430))*Air!$D$14*DP430/2*(($AF430-DK430)^2)*$AI430*$C430)</f>
        <v/>
      </c>
      <c r="DR430" s="32" t="str">
        <f>IF($B430="","",(-DK430/ABS(DK430))*Air!$D$14*DM430/8*(DK430^2)*$AM430*$C430)</f>
        <v/>
      </c>
      <c r="DS430" s="32" t="str">
        <f>IF($B430="","",$AK430*$C430*$E430*Air!$D$14*Air!$I$10)</f>
        <v/>
      </c>
      <c r="DT430" s="32" t="str">
        <f t="shared" si="661"/>
        <v/>
      </c>
      <c r="DU430" s="32" t="str">
        <f t="shared" si="616"/>
        <v/>
      </c>
      <c r="DV430" s="32" t="str">
        <f t="shared" si="662"/>
        <v/>
      </c>
      <c r="DW430" s="254" t="str">
        <f t="shared" si="617"/>
        <v/>
      </c>
      <c r="DX430" s="243"/>
      <c r="DY430" s="243"/>
      <c r="DZ430" s="32" t="str">
        <f t="shared" si="618"/>
        <v/>
      </c>
      <c r="EA430" s="243" t="str">
        <f t="shared" si="619"/>
        <v/>
      </c>
      <c r="EB430" s="243" t="str">
        <f>IF($B430="","",IF(DW430="out",-(EA430*$I430*(2*ABS(DZ430)/Air!$D$14)^0.5),(EA430*$I430*(2*ABS(DZ430)/Air!$C$14)^0.5)))</f>
        <v/>
      </c>
      <c r="EC430" s="32" t="str">
        <f t="shared" si="620"/>
        <v/>
      </c>
      <c r="ED430" s="217" t="str">
        <f t="shared" si="663"/>
        <v/>
      </c>
      <c r="EE430" s="31" t="str">
        <f t="shared" si="621"/>
        <v/>
      </c>
      <c r="EF430" s="251" t="str">
        <f>IF($B430="","",$AO430*ABS(EE430)/Air!$M$8)</f>
        <v/>
      </c>
      <c r="EG430" s="31" t="str">
        <f t="shared" si="622"/>
        <v/>
      </c>
      <c r="EH430" s="251" t="str">
        <f>IF($B430="","",$AO430*ABS($AF430-EE430)/Air!$M$8)</f>
        <v/>
      </c>
      <c r="EI430" s="31" t="str">
        <f t="shared" si="623"/>
        <v/>
      </c>
      <c r="EJ430" s="31" t="str">
        <f t="shared" si="624"/>
        <v/>
      </c>
      <c r="EK430" s="32" t="str">
        <f>IF($B430="","",(($AF430-EE430)/ABS($AF430-EE430))*Air!$D$14*EJ430/2*(($AF430-EE430)^2)*$AI430*$C430)</f>
        <v/>
      </c>
      <c r="EL430" s="32" t="str">
        <f>IF($B430="","",(-EE430/ABS(EE430))*Air!$D$14*EG430/8*(EE430^2)*$AM430*$C430)</f>
        <v/>
      </c>
      <c r="EM430" s="32" t="str">
        <f>IF($B430="","",$AK430*$C430*$E430*Air!$D$14*Air!$I$10)</f>
        <v/>
      </c>
      <c r="EN430" s="32" t="str">
        <f t="shared" si="664"/>
        <v/>
      </c>
      <c r="EO430" s="32" t="str">
        <f t="shared" si="625"/>
        <v/>
      </c>
      <c r="EP430" s="32" t="str">
        <f t="shared" si="665"/>
        <v/>
      </c>
      <c r="EQ430" s="254" t="str">
        <f t="shared" si="626"/>
        <v/>
      </c>
      <c r="ER430" s="243"/>
      <c r="ES430" s="243"/>
      <c r="ET430" s="32" t="str">
        <f t="shared" si="627"/>
        <v/>
      </c>
      <c r="EU430" s="243" t="str">
        <f t="shared" si="628"/>
        <v/>
      </c>
      <c r="EV430" s="243" t="str">
        <f>IF($B430="","",IF(EQ430="out",-(EU430*$I430*(2*ABS(ET430)/Air!$D$14)^0.5),(EU430*$I430*(2*ABS(ET430)/Air!$C$14)^0.5)))</f>
        <v/>
      </c>
      <c r="EW430" s="32" t="str">
        <f t="shared" si="629"/>
        <v/>
      </c>
      <c r="EX430" s="259" t="str">
        <f t="shared" si="666"/>
        <v/>
      </c>
    </row>
    <row r="431" spans="1:154" customFormat="1" x14ac:dyDescent="0.2">
      <c r="A431" s="61"/>
      <c r="B431" s="247"/>
      <c r="C431" s="247"/>
      <c r="D431" s="247"/>
      <c r="E431" s="247"/>
      <c r="F431" s="247"/>
      <c r="G431" s="239"/>
      <c r="H431" s="239"/>
      <c r="I431" s="239"/>
      <c r="J431" s="239"/>
      <c r="K431" s="239"/>
      <c r="L431" s="62"/>
      <c r="M431" s="247"/>
      <c r="N431" s="247"/>
      <c r="O431" s="63"/>
      <c r="P431" s="92" t="str">
        <f t="shared" si="630"/>
        <v/>
      </c>
      <c r="Q431" s="93" t="str">
        <f t="shared" si="583"/>
        <v/>
      </c>
      <c r="R431" s="99" t="str">
        <f t="shared" si="631"/>
        <v/>
      </c>
      <c r="S431" s="100" t="str">
        <f t="shared" si="632"/>
        <v/>
      </c>
      <c r="T431" s="95" t="str">
        <f t="shared" si="633"/>
        <v/>
      </c>
      <c r="U431" s="231"/>
      <c r="V431" s="124" t="str">
        <f t="shared" si="634"/>
        <v/>
      </c>
      <c r="W431" s="125" t="str">
        <f t="shared" si="578"/>
        <v/>
      </c>
      <c r="X431" s="126" t="str">
        <f t="shared" si="635"/>
        <v/>
      </c>
      <c r="Y431" s="126" t="str">
        <f>IF($B431="","",VLOOKUP(X431,Depth!$A$4:$B$1004,2,1))</f>
        <v/>
      </c>
      <c r="Z431" s="127" t="str">
        <f t="shared" si="579"/>
        <v/>
      </c>
      <c r="AA431" s="128" t="str">
        <f t="shared" si="580"/>
        <v/>
      </c>
      <c r="AB431" s="129" t="str">
        <f t="shared" si="636"/>
        <v/>
      </c>
      <c r="AC431" s="129" t="str">
        <f t="shared" si="581"/>
        <v/>
      </c>
      <c r="AD431" s="31" t="str">
        <f t="shared" si="637"/>
        <v/>
      </c>
      <c r="AE431" s="128" t="str">
        <f t="shared" si="638"/>
        <v/>
      </c>
      <c r="AF431" s="130" t="str">
        <f t="shared" si="639"/>
        <v/>
      </c>
      <c r="AG431" s="122" t="str">
        <f t="shared" si="640"/>
        <v/>
      </c>
      <c r="AH431" s="131" t="str">
        <f t="shared" si="582"/>
        <v/>
      </c>
      <c r="AI431" s="132" t="str">
        <f t="shared" si="641"/>
        <v/>
      </c>
      <c r="AJ431" s="128"/>
      <c r="AK431" s="159" t="str">
        <f t="shared" si="642"/>
        <v/>
      </c>
      <c r="AL431" s="128" t="str">
        <f t="shared" si="643"/>
        <v/>
      </c>
      <c r="AM431" s="128" t="str">
        <f t="shared" si="644"/>
        <v/>
      </c>
      <c r="AN431" s="128" t="str">
        <f t="shared" si="645"/>
        <v/>
      </c>
      <c r="AO431" s="128" t="str">
        <f t="shared" si="584"/>
        <v/>
      </c>
      <c r="AP431" s="160" t="str">
        <f t="shared" si="646"/>
        <v/>
      </c>
      <c r="AQ431" s="31"/>
      <c r="AR431" s="174" t="str">
        <f>IF($B431="","",Air!$C$17*((J431-K431)/10)^Air!$C$28)</f>
        <v/>
      </c>
      <c r="AS431" s="36" t="str">
        <f>IF($B431="","",IF(E$8=B431,E$7,Air!$C$14/2*AR431^2))</f>
        <v/>
      </c>
      <c r="AT431" s="32" t="str">
        <f t="shared" si="647"/>
        <v/>
      </c>
      <c r="AU431" s="32" t="str">
        <f t="shared" si="648"/>
        <v/>
      </c>
      <c r="AV431" s="32" t="str">
        <f>IF($B431="","",Air!$I$11-AU431*Air!$C$14*Air!$I$10-AS431)</f>
        <v/>
      </c>
      <c r="AW431" s="175" t="str">
        <f t="shared" si="649"/>
        <v/>
      </c>
      <c r="AX431" s="175" t="str">
        <f>IF($B431="","",AW431*Air!$C$14*Air!$I$10)</f>
        <v/>
      </c>
      <c r="AY431" s="176" t="str">
        <f>IF($B431="","",AW431*Air!$D$14*Air!$I$10)</f>
        <v/>
      </c>
      <c r="AZ431" s="62"/>
      <c r="BA431" s="250" t="str">
        <f t="shared" si="585"/>
        <v/>
      </c>
      <c r="BB431" s="128" t="str">
        <f t="shared" si="650"/>
        <v/>
      </c>
      <c r="BC431" s="31" t="str">
        <f t="shared" si="651"/>
        <v/>
      </c>
      <c r="BD431" s="251" t="str">
        <f>IF($B431="","",$AO431*ABS(BC431)/Air!$M$8)</f>
        <v/>
      </c>
      <c r="BE431" s="31" t="str">
        <f t="shared" si="586"/>
        <v/>
      </c>
      <c r="BF431" s="251" t="str">
        <f>IF($B431="","",$AO431*ABS($AF431-BC431)/Air!$M$8)</f>
        <v/>
      </c>
      <c r="BG431" s="31" t="str">
        <f t="shared" si="587"/>
        <v/>
      </c>
      <c r="BH431" s="252" t="str">
        <f t="shared" si="588"/>
        <v/>
      </c>
      <c r="BI431" s="32" t="str">
        <f>IF($B431="","",(($AF431-BC431)/ABS($AF431-BC431))*Air!$D$14*BH431/2*(($AF431-BC431)^2)*$AI431*$C431)</f>
        <v/>
      </c>
      <c r="BJ431" s="32" t="str">
        <f>IF($B431="","",(-BC431/ABS(BC431))*Air!$D$14*BE431/8*(BC431^2)*$AM431*$C431)</f>
        <v/>
      </c>
      <c r="BK431" s="32" t="str">
        <f>IF($B431="","",$AK431*$C431*$E431*Air!$D$14*Air!$I$10)</f>
        <v/>
      </c>
      <c r="BL431" s="32" t="str">
        <f t="shared" si="652"/>
        <v/>
      </c>
      <c r="BM431" s="32" t="str">
        <f t="shared" si="589"/>
        <v/>
      </c>
      <c r="BN431" s="32" t="str">
        <f t="shared" si="653"/>
        <v/>
      </c>
      <c r="BO431" s="254" t="str">
        <f t="shared" si="590"/>
        <v/>
      </c>
      <c r="BP431" s="243"/>
      <c r="BQ431" s="243"/>
      <c r="BR431" s="32" t="str">
        <f t="shared" si="591"/>
        <v/>
      </c>
      <c r="BS431" s="243" t="str">
        <f t="shared" si="592"/>
        <v/>
      </c>
      <c r="BT431" s="243" t="str">
        <f>IF($B431="","",IF(BO431="out",-(BS431*$I431*(2*ABS(BR431)/Air!$D$14)^0.5),(BS431*$I431*(2*ABS(BR431)/Air!$C$14)^0.5)))</f>
        <v/>
      </c>
      <c r="BU431" s="32" t="str">
        <f t="shared" si="593"/>
        <v/>
      </c>
      <c r="BV431" s="217" t="str">
        <f t="shared" si="654"/>
        <v/>
      </c>
      <c r="BW431" s="31" t="str">
        <f t="shared" si="594"/>
        <v/>
      </c>
      <c r="BX431" s="251" t="str">
        <f>IF($B431="","",$AO431*ABS(BW431)/Air!$M$8)</f>
        <v/>
      </c>
      <c r="BY431" s="31" t="str">
        <f t="shared" si="595"/>
        <v/>
      </c>
      <c r="BZ431" s="251" t="str">
        <f>IF($B431="","",$AO431*ABS($AF431-BW431)/Air!$M$8)</f>
        <v/>
      </c>
      <c r="CA431" s="31" t="str">
        <f t="shared" si="596"/>
        <v/>
      </c>
      <c r="CB431" s="31" t="str">
        <f t="shared" si="597"/>
        <v/>
      </c>
      <c r="CC431" s="32" t="str">
        <f>IF($B431="","",(($AF431-BW431)/ABS($AF431-BW431))*Air!$D$14*CB431/2*(($AF431-BW431)^2)*$AI431*$C431)</f>
        <v/>
      </c>
      <c r="CD431" s="32" t="str">
        <f>IF($B431="","",(-BW431/ABS(BW431))*Air!$D$14*BY431/8*(BW431^2)*$AM431*$C431)</f>
        <v/>
      </c>
      <c r="CE431" s="32" t="str">
        <f>IF($B431="","",$AK431*$C431*$E431*Air!$D$14*Air!$I$10)</f>
        <v/>
      </c>
      <c r="CF431" s="32" t="str">
        <f t="shared" si="655"/>
        <v/>
      </c>
      <c r="CG431" s="32" t="str">
        <f t="shared" si="598"/>
        <v/>
      </c>
      <c r="CH431" s="32" t="str">
        <f t="shared" si="656"/>
        <v/>
      </c>
      <c r="CI431" s="254" t="str">
        <f t="shared" si="599"/>
        <v/>
      </c>
      <c r="CJ431" s="243"/>
      <c r="CK431" s="243"/>
      <c r="CL431" s="32" t="str">
        <f t="shared" si="600"/>
        <v/>
      </c>
      <c r="CM431" s="243" t="str">
        <f t="shared" si="601"/>
        <v/>
      </c>
      <c r="CN431" s="243" t="str">
        <f>IF($B431="","",IF(CI431="out",-(CM431*$I431*(2*ABS(CL431)/Air!$D$14)^0.5),(CM431*$I431*(2*ABS(CL431)/Air!$C$14)^0.5)))</f>
        <v/>
      </c>
      <c r="CO431" s="32" t="str">
        <f t="shared" si="602"/>
        <v/>
      </c>
      <c r="CP431" s="217" t="str">
        <f t="shared" si="657"/>
        <v/>
      </c>
      <c r="CQ431" s="31" t="str">
        <f t="shared" si="603"/>
        <v/>
      </c>
      <c r="CR431" s="251" t="str">
        <f>IF($B431="","",$AO431*ABS(CQ431)/Air!$M$8)</f>
        <v/>
      </c>
      <c r="CS431" s="31" t="str">
        <f t="shared" si="604"/>
        <v/>
      </c>
      <c r="CT431" s="251" t="str">
        <f>IF($B431="","",$AO431*ABS($AF431-CQ431)/Air!$M$8)</f>
        <v/>
      </c>
      <c r="CU431" s="31" t="str">
        <f t="shared" si="605"/>
        <v/>
      </c>
      <c r="CV431" s="31" t="str">
        <f t="shared" si="606"/>
        <v/>
      </c>
      <c r="CW431" s="32" t="str">
        <f>IF($B431="","",(($AF431-CQ431)/ABS($AF431-CQ431))*Air!$D$14*CV431/2*(($AF431-CQ431)^2)*$AI431*$C431)</f>
        <v/>
      </c>
      <c r="CX431" s="32" t="str">
        <f>IF($B431="","",(-CQ431/ABS(CQ431))*Air!$D$14*CS431/8*(CQ431^2)*$AM431*$C431)</f>
        <v/>
      </c>
      <c r="CY431" s="32" t="str">
        <f>IF($B431="","",$AK431*$C431*$E431*Air!$D$14*Air!$I$10)</f>
        <v/>
      </c>
      <c r="CZ431" s="32" t="str">
        <f t="shared" si="658"/>
        <v/>
      </c>
      <c r="DA431" s="32" t="str">
        <f t="shared" si="607"/>
        <v/>
      </c>
      <c r="DB431" s="32" t="str">
        <f t="shared" si="659"/>
        <v/>
      </c>
      <c r="DC431" s="254" t="str">
        <f t="shared" si="608"/>
        <v/>
      </c>
      <c r="DD431" s="243"/>
      <c r="DE431" s="243"/>
      <c r="DF431" s="32" t="str">
        <f t="shared" si="609"/>
        <v/>
      </c>
      <c r="DG431" s="243" t="str">
        <f t="shared" si="610"/>
        <v/>
      </c>
      <c r="DH431" s="243" t="str">
        <f>IF($B431="","",IF(DC431="out",-(DG431*$I431*(2*ABS(DF431)/Air!$D$14)^0.5),(DG431*$I431*(2*ABS(DF431)/Air!$C$14)^0.5)))</f>
        <v/>
      </c>
      <c r="DI431" s="32" t="str">
        <f t="shared" si="611"/>
        <v/>
      </c>
      <c r="DJ431" s="217" t="str">
        <f t="shared" si="660"/>
        <v/>
      </c>
      <c r="DK431" s="31" t="str">
        <f t="shared" si="612"/>
        <v/>
      </c>
      <c r="DL431" s="251" t="str">
        <f>IF($B431="","",$AO431*ABS(DK431)/Air!$M$8)</f>
        <v/>
      </c>
      <c r="DM431" s="31" t="str">
        <f t="shared" si="613"/>
        <v/>
      </c>
      <c r="DN431" s="251" t="str">
        <f>IF($B431="","",$AO431*ABS($AF431-DK431)/Air!$M$8)</f>
        <v/>
      </c>
      <c r="DO431" s="31" t="str">
        <f t="shared" si="614"/>
        <v/>
      </c>
      <c r="DP431" s="31" t="str">
        <f t="shared" si="615"/>
        <v/>
      </c>
      <c r="DQ431" s="32" t="str">
        <f>IF($B431="","",(($AF431-DK431)/ABS($AF431-DK431))*Air!$D$14*DP431/2*(($AF431-DK431)^2)*$AI431*$C431)</f>
        <v/>
      </c>
      <c r="DR431" s="32" t="str">
        <f>IF($B431="","",(-DK431/ABS(DK431))*Air!$D$14*DM431/8*(DK431^2)*$AM431*$C431)</f>
        <v/>
      </c>
      <c r="DS431" s="32" t="str">
        <f>IF($B431="","",$AK431*$C431*$E431*Air!$D$14*Air!$I$10)</f>
        <v/>
      </c>
      <c r="DT431" s="32" t="str">
        <f t="shared" si="661"/>
        <v/>
      </c>
      <c r="DU431" s="32" t="str">
        <f t="shared" si="616"/>
        <v/>
      </c>
      <c r="DV431" s="32" t="str">
        <f t="shared" si="662"/>
        <v/>
      </c>
      <c r="DW431" s="254" t="str">
        <f t="shared" si="617"/>
        <v/>
      </c>
      <c r="DX431" s="243"/>
      <c r="DY431" s="243"/>
      <c r="DZ431" s="32" t="str">
        <f t="shared" si="618"/>
        <v/>
      </c>
      <c r="EA431" s="243" t="str">
        <f t="shared" si="619"/>
        <v/>
      </c>
      <c r="EB431" s="243" t="str">
        <f>IF($B431="","",IF(DW431="out",-(EA431*$I431*(2*ABS(DZ431)/Air!$D$14)^0.5),(EA431*$I431*(2*ABS(DZ431)/Air!$C$14)^0.5)))</f>
        <v/>
      </c>
      <c r="EC431" s="32" t="str">
        <f t="shared" si="620"/>
        <v/>
      </c>
      <c r="ED431" s="217" t="str">
        <f t="shared" si="663"/>
        <v/>
      </c>
      <c r="EE431" s="31" t="str">
        <f t="shared" si="621"/>
        <v/>
      </c>
      <c r="EF431" s="251" t="str">
        <f>IF($B431="","",$AO431*ABS(EE431)/Air!$M$8)</f>
        <v/>
      </c>
      <c r="EG431" s="31" t="str">
        <f t="shared" si="622"/>
        <v/>
      </c>
      <c r="EH431" s="251" t="str">
        <f>IF($B431="","",$AO431*ABS($AF431-EE431)/Air!$M$8)</f>
        <v/>
      </c>
      <c r="EI431" s="31" t="str">
        <f t="shared" si="623"/>
        <v/>
      </c>
      <c r="EJ431" s="31" t="str">
        <f t="shared" si="624"/>
        <v/>
      </c>
      <c r="EK431" s="32" t="str">
        <f>IF($B431="","",(($AF431-EE431)/ABS($AF431-EE431))*Air!$D$14*EJ431/2*(($AF431-EE431)^2)*$AI431*$C431)</f>
        <v/>
      </c>
      <c r="EL431" s="32" t="str">
        <f>IF($B431="","",(-EE431/ABS(EE431))*Air!$D$14*EG431/8*(EE431^2)*$AM431*$C431)</f>
        <v/>
      </c>
      <c r="EM431" s="32" t="str">
        <f>IF($B431="","",$AK431*$C431*$E431*Air!$D$14*Air!$I$10)</f>
        <v/>
      </c>
      <c r="EN431" s="32" t="str">
        <f t="shared" si="664"/>
        <v/>
      </c>
      <c r="EO431" s="32" t="str">
        <f t="shared" si="625"/>
        <v/>
      </c>
      <c r="EP431" s="32" t="str">
        <f t="shared" si="665"/>
        <v/>
      </c>
      <c r="EQ431" s="254" t="str">
        <f t="shared" si="626"/>
        <v/>
      </c>
      <c r="ER431" s="243"/>
      <c r="ES431" s="243"/>
      <c r="ET431" s="32" t="str">
        <f t="shared" si="627"/>
        <v/>
      </c>
      <c r="EU431" s="243" t="str">
        <f t="shared" si="628"/>
        <v/>
      </c>
      <c r="EV431" s="243" t="str">
        <f>IF($B431="","",IF(EQ431="out",-(EU431*$I431*(2*ABS(ET431)/Air!$D$14)^0.5),(EU431*$I431*(2*ABS(ET431)/Air!$C$14)^0.5)))</f>
        <v/>
      </c>
      <c r="EW431" s="32" t="str">
        <f t="shared" si="629"/>
        <v/>
      </c>
      <c r="EX431" s="259" t="str">
        <f t="shared" si="666"/>
        <v/>
      </c>
    </row>
    <row r="432" spans="1:154" customFormat="1" x14ac:dyDescent="0.2">
      <c r="A432" s="61"/>
      <c r="B432" s="247"/>
      <c r="C432" s="247"/>
      <c r="D432" s="247"/>
      <c r="E432" s="247"/>
      <c r="F432" s="247"/>
      <c r="G432" s="239"/>
      <c r="H432" s="239"/>
      <c r="I432" s="239"/>
      <c r="J432" s="239"/>
      <c r="K432" s="239"/>
      <c r="L432" s="62"/>
      <c r="M432" s="247"/>
      <c r="N432" s="247"/>
      <c r="O432" s="63"/>
      <c r="P432" s="92" t="str">
        <f t="shared" si="630"/>
        <v/>
      </c>
      <c r="Q432" s="93" t="str">
        <f t="shared" si="583"/>
        <v/>
      </c>
      <c r="R432" s="99" t="str">
        <f t="shared" si="631"/>
        <v/>
      </c>
      <c r="S432" s="100" t="str">
        <f t="shared" si="632"/>
        <v/>
      </c>
      <c r="T432" s="95" t="str">
        <f t="shared" si="633"/>
        <v/>
      </c>
      <c r="U432" s="231"/>
      <c r="V432" s="124" t="str">
        <f t="shared" si="634"/>
        <v/>
      </c>
      <c r="W432" s="125" t="str">
        <f t="shared" si="578"/>
        <v/>
      </c>
      <c r="X432" s="126" t="str">
        <f t="shared" si="635"/>
        <v/>
      </c>
      <c r="Y432" s="126" t="str">
        <f>IF($B432="","",VLOOKUP(X432,Depth!$A$4:$B$1004,2,1))</f>
        <v/>
      </c>
      <c r="Z432" s="127" t="str">
        <f t="shared" si="579"/>
        <v/>
      </c>
      <c r="AA432" s="128" t="str">
        <f t="shared" si="580"/>
        <v/>
      </c>
      <c r="AB432" s="129" t="str">
        <f t="shared" si="636"/>
        <v/>
      </c>
      <c r="AC432" s="129" t="str">
        <f t="shared" si="581"/>
        <v/>
      </c>
      <c r="AD432" s="31" t="str">
        <f t="shared" si="637"/>
        <v/>
      </c>
      <c r="AE432" s="128" t="str">
        <f t="shared" si="638"/>
        <v/>
      </c>
      <c r="AF432" s="130" t="str">
        <f t="shared" si="639"/>
        <v/>
      </c>
      <c r="AG432" s="122" t="str">
        <f t="shared" si="640"/>
        <v/>
      </c>
      <c r="AH432" s="131" t="str">
        <f t="shared" si="582"/>
        <v/>
      </c>
      <c r="AI432" s="132" t="str">
        <f t="shared" si="641"/>
        <v/>
      </c>
      <c r="AJ432" s="128"/>
      <c r="AK432" s="159" t="str">
        <f t="shared" si="642"/>
        <v/>
      </c>
      <c r="AL432" s="128" t="str">
        <f t="shared" si="643"/>
        <v/>
      </c>
      <c r="AM432" s="128" t="str">
        <f t="shared" si="644"/>
        <v/>
      </c>
      <c r="AN432" s="128" t="str">
        <f t="shared" si="645"/>
        <v/>
      </c>
      <c r="AO432" s="128" t="str">
        <f t="shared" si="584"/>
        <v/>
      </c>
      <c r="AP432" s="160" t="str">
        <f t="shared" si="646"/>
        <v/>
      </c>
      <c r="AQ432" s="31"/>
      <c r="AR432" s="174" t="str">
        <f>IF($B432="","",Air!$C$17*((J432-K432)/10)^Air!$C$28)</f>
        <v/>
      </c>
      <c r="AS432" s="36" t="str">
        <f>IF($B432="","",IF(E$8=B432,E$7,Air!$C$14/2*AR432^2))</f>
        <v/>
      </c>
      <c r="AT432" s="32" t="str">
        <f t="shared" si="647"/>
        <v/>
      </c>
      <c r="AU432" s="32" t="str">
        <f t="shared" si="648"/>
        <v/>
      </c>
      <c r="AV432" s="32" t="str">
        <f>IF($B432="","",Air!$I$11-AU432*Air!$C$14*Air!$I$10-AS432)</f>
        <v/>
      </c>
      <c r="AW432" s="175" t="str">
        <f t="shared" si="649"/>
        <v/>
      </c>
      <c r="AX432" s="175" t="str">
        <f>IF($B432="","",AW432*Air!$C$14*Air!$I$10)</f>
        <v/>
      </c>
      <c r="AY432" s="176" t="str">
        <f>IF($B432="","",AW432*Air!$D$14*Air!$I$10)</f>
        <v/>
      </c>
      <c r="AZ432" s="62"/>
      <c r="BA432" s="250" t="str">
        <f t="shared" si="585"/>
        <v/>
      </c>
      <c r="BB432" s="128" t="str">
        <f t="shared" si="650"/>
        <v/>
      </c>
      <c r="BC432" s="31" t="str">
        <f t="shared" si="651"/>
        <v/>
      </c>
      <c r="BD432" s="251" t="str">
        <f>IF($B432="","",$AO432*ABS(BC432)/Air!$M$8)</f>
        <v/>
      </c>
      <c r="BE432" s="31" t="str">
        <f t="shared" si="586"/>
        <v/>
      </c>
      <c r="BF432" s="251" t="str">
        <f>IF($B432="","",$AO432*ABS($AF432-BC432)/Air!$M$8)</f>
        <v/>
      </c>
      <c r="BG432" s="31" t="str">
        <f t="shared" si="587"/>
        <v/>
      </c>
      <c r="BH432" s="252" t="str">
        <f t="shared" si="588"/>
        <v/>
      </c>
      <c r="BI432" s="32" t="str">
        <f>IF($B432="","",(($AF432-BC432)/ABS($AF432-BC432))*Air!$D$14*BH432/2*(($AF432-BC432)^2)*$AI432*$C432)</f>
        <v/>
      </c>
      <c r="BJ432" s="32" t="str">
        <f>IF($B432="","",(-BC432/ABS(BC432))*Air!$D$14*BE432/8*(BC432^2)*$AM432*$C432)</f>
        <v/>
      </c>
      <c r="BK432" s="32" t="str">
        <f>IF($B432="","",$AK432*$C432*$E432*Air!$D$14*Air!$I$10)</f>
        <v/>
      </c>
      <c r="BL432" s="32" t="str">
        <f t="shared" si="652"/>
        <v/>
      </c>
      <c r="BM432" s="32" t="str">
        <f t="shared" si="589"/>
        <v/>
      </c>
      <c r="BN432" s="32" t="str">
        <f t="shared" si="653"/>
        <v/>
      </c>
      <c r="BO432" s="254" t="str">
        <f t="shared" si="590"/>
        <v/>
      </c>
      <c r="BP432" s="243"/>
      <c r="BQ432" s="243"/>
      <c r="BR432" s="32" t="str">
        <f t="shared" si="591"/>
        <v/>
      </c>
      <c r="BS432" s="243" t="str">
        <f t="shared" si="592"/>
        <v/>
      </c>
      <c r="BT432" s="243" t="str">
        <f>IF($B432="","",IF(BO432="out",-(BS432*$I432*(2*ABS(BR432)/Air!$D$14)^0.5),(BS432*$I432*(2*ABS(BR432)/Air!$C$14)^0.5)))</f>
        <v/>
      </c>
      <c r="BU432" s="32" t="str">
        <f t="shared" si="593"/>
        <v/>
      </c>
      <c r="BV432" s="217" t="str">
        <f t="shared" si="654"/>
        <v/>
      </c>
      <c r="BW432" s="31" t="str">
        <f t="shared" si="594"/>
        <v/>
      </c>
      <c r="BX432" s="251" t="str">
        <f>IF($B432="","",$AO432*ABS(BW432)/Air!$M$8)</f>
        <v/>
      </c>
      <c r="BY432" s="31" t="str">
        <f t="shared" si="595"/>
        <v/>
      </c>
      <c r="BZ432" s="251" t="str">
        <f>IF($B432="","",$AO432*ABS($AF432-BW432)/Air!$M$8)</f>
        <v/>
      </c>
      <c r="CA432" s="31" t="str">
        <f t="shared" si="596"/>
        <v/>
      </c>
      <c r="CB432" s="31" t="str">
        <f t="shared" si="597"/>
        <v/>
      </c>
      <c r="CC432" s="32" t="str">
        <f>IF($B432="","",(($AF432-BW432)/ABS($AF432-BW432))*Air!$D$14*CB432/2*(($AF432-BW432)^2)*$AI432*$C432)</f>
        <v/>
      </c>
      <c r="CD432" s="32" t="str">
        <f>IF($B432="","",(-BW432/ABS(BW432))*Air!$D$14*BY432/8*(BW432^2)*$AM432*$C432)</f>
        <v/>
      </c>
      <c r="CE432" s="32" t="str">
        <f>IF($B432="","",$AK432*$C432*$E432*Air!$D$14*Air!$I$10)</f>
        <v/>
      </c>
      <c r="CF432" s="32" t="str">
        <f t="shared" si="655"/>
        <v/>
      </c>
      <c r="CG432" s="32" t="str">
        <f t="shared" si="598"/>
        <v/>
      </c>
      <c r="CH432" s="32" t="str">
        <f t="shared" si="656"/>
        <v/>
      </c>
      <c r="CI432" s="254" t="str">
        <f t="shared" si="599"/>
        <v/>
      </c>
      <c r="CJ432" s="243"/>
      <c r="CK432" s="243"/>
      <c r="CL432" s="32" t="str">
        <f t="shared" si="600"/>
        <v/>
      </c>
      <c r="CM432" s="243" t="str">
        <f t="shared" si="601"/>
        <v/>
      </c>
      <c r="CN432" s="243" t="str">
        <f>IF($B432="","",IF(CI432="out",-(CM432*$I432*(2*ABS(CL432)/Air!$D$14)^0.5),(CM432*$I432*(2*ABS(CL432)/Air!$C$14)^0.5)))</f>
        <v/>
      </c>
      <c r="CO432" s="32" t="str">
        <f t="shared" si="602"/>
        <v/>
      </c>
      <c r="CP432" s="217" t="str">
        <f t="shared" si="657"/>
        <v/>
      </c>
      <c r="CQ432" s="31" t="str">
        <f t="shared" si="603"/>
        <v/>
      </c>
      <c r="CR432" s="251" t="str">
        <f>IF($B432="","",$AO432*ABS(CQ432)/Air!$M$8)</f>
        <v/>
      </c>
      <c r="CS432" s="31" t="str">
        <f t="shared" si="604"/>
        <v/>
      </c>
      <c r="CT432" s="251" t="str">
        <f>IF($B432="","",$AO432*ABS($AF432-CQ432)/Air!$M$8)</f>
        <v/>
      </c>
      <c r="CU432" s="31" t="str">
        <f t="shared" si="605"/>
        <v/>
      </c>
      <c r="CV432" s="31" t="str">
        <f t="shared" si="606"/>
        <v/>
      </c>
      <c r="CW432" s="32" t="str">
        <f>IF($B432="","",(($AF432-CQ432)/ABS($AF432-CQ432))*Air!$D$14*CV432/2*(($AF432-CQ432)^2)*$AI432*$C432)</f>
        <v/>
      </c>
      <c r="CX432" s="32" t="str">
        <f>IF($B432="","",(-CQ432/ABS(CQ432))*Air!$D$14*CS432/8*(CQ432^2)*$AM432*$C432)</f>
        <v/>
      </c>
      <c r="CY432" s="32" t="str">
        <f>IF($B432="","",$AK432*$C432*$E432*Air!$D$14*Air!$I$10)</f>
        <v/>
      </c>
      <c r="CZ432" s="32" t="str">
        <f t="shared" si="658"/>
        <v/>
      </c>
      <c r="DA432" s="32" t="str">
        <f t="shared" si="607"/>
        <v/>
      </c>
      <c r="DB432" s="32" t="str">
        <f t="shared" si="659"/>
        <v/>
      </c>
      <c r="DC432" s="254" t="str">
        <f t="shared" si="608"/>
        <v/>
      </c>
      <c r="DD432" s="243"/>
      <c r="DE432" s="243"/>
      <c r="DF432" s="32" t="str">
        <f t="shared" si="609"/>
        <v/>
      </c>
      <c r="DG432" s="243" t="str">
        <f t="shared" si="610"/>
        <v/>
      </c>
      <c r="DH432" s="243" t="str">
        <f>IF($B432="","",IF(DC432="out",-(DG432*$I432*(2*ABS(DF432)/Air!$D$14)^0.5),(DG432*$I432*(2*ABS(DF432)/Air!$C$14)^0.5)))</f>
        <v/>
      </c>
      <c r="DI432" s="32" t="str">
        <f t="shared" si="611"/>
        <v/>
      </c>
      <c r="DJ432" s="217" t="str">
        <f t="shared" si="660"/>
        <v/>
      </c>
      <c r="DK432" s="31" t="str">
        <f t="shared" si="612"/>
        <v/>
      </c>
      <c r="DL432" s="251" t="str">
        <f>IF($B432="","",$AO432*ABS(DK432)/Air!$M$8)</f>
        <v/>
      </c>
      <c r="DM432" s="31" t="str">
        <f t="shared" si="613"/>
        <v/>
      </c>
      <c r="DN432" s="251" t="str">
        <f>IF($B432="","",$AO432*ABS($AF432-DK432)/Air!$M$8)</f>
        <v/>
      </c>
      <c r="DO432" s="31" t="str">
        <f t="shared" si="614"/>
        <v/>
      </c>
      <c r="DP432" s="31" t="str">
        <f t="shared" si="615"/>
        <v/>
      </c>
      <c r="DQ432" s="32" t="str">
        <f>IF($B432="","",(($AF432-DK432)/ABS($AF432-DK432))*Air!$D$14*DP432/2*(($AF432-DK432)^2)*$AI432*$C432)</f>
        <v/>
      </c>
      <c r="DR432" s="32" t="str">
        <f>IF($B432="","",(-DK432/ABS(DK432))*Air!$D$14*DM432/8*(DK432^2)*$AM432*$C432)</f>
        <v/>
      </c>
      <c r="DS432" s="32" t="str">
        <f>IF($B432="","",$AK432*$C432*$E432*Air!$D$14*Air!$I$10)</f>
        <v/>
      </c>
      <c r="DT432" s="32" t="str">
        <f t="shared" si="661"/>
        <v/>
      </c>
      <c r="DU432" s="32" t="str">
        <f t="shared" si="616"/>
        <v/>
      </c>
      <c r="DV432" s="32" t="str">
        <f t="shared" si="662"/>
        <v/>
      </c>
      <c r="DW432" s="254" t="str">
        <f t="shared" si="617"/>
        <v/>
      </c>
      <c r="DX432" s="243"/>
      <c r="DY432" s="243"/>
      <c r="DZ432" s="32" t="str">
        <f t="shared" si="618"/>
        <v/>
      </c>
      <c r="EA432" s="243" t="str">
        <f t="shared" si="619"/>
        <v/>
      </c>
      <c r="EB432" s="243" t="str">
        <f>IF($B432="","",IF(DW432="out",-(EA432*$I432*(2*ABS(DZ432)/Air!$D$14)^0.5),(EA432*$I432*(2*ABS(DZ432)/Air!$C$14)^0.5)))</f>
        <v/>
      </c>
      <c r="EC432" s="32" t="str">
        <f t="shared" si="620"/>
        <v/>
      </c>
      <c r="ED432" s="217" t="str">
        <f t="shared" si="663"/>
        <v/>
      </c>
      <c r="EE432" s="31" t="str">
        <f t="shared" si="621"/>
        <v/>
      </c>
      <c r="EF432" s="251" t="str">
        <f>IF($B432="","",$AO432*ABS(EE432)/Air!$M$8)</f>
        <v/>
      </c>
      <c r="EG432" s="31" t="str">
        <f t="shared" si="622"/>
        <v/>
      </c>
      <c r="EH432" s="251" t="str">
        <f>IF($B432="","",$AO432*ABS($AF432-EE432)/Air!$M$8)</f>
        <v/>
      </c>
      <c r="EI432" s="31" t="str">
        <f t="shared" si="623"/>
        <v/>
      </c>
      <c r="EJ432" s="31" t="str">
        <f t="shared" si="624"/>
        <v/>
      </c>
      <c r="EK432" s="32" t="str">
        <f>IF($B432="","",(($AF432-EE432)/ABS($AF432-EE432))*Air!$D$14*EJ432/2*(($AF432-EE432)^2)*$AI432*$C432)</f>
        <v/>
      </c>
      <c r="EL432" s="32" t="str">
        <f>IF($B432="","",(-EE432/ABS(EE432))*Air!$D$14*EG432/8*(EE432^2)*$AM432*$C432)</f>
        <v/>
      </c>
      <c r="EM432" s="32" t="str">
        <f>IF($B432="","",$AK432*$C432*$E432*Air!$D$14*Air!$I$10)</f>
        <v/>
      </c>
      <c r="EN432" s="32" t="str">
        <f t="shared" si="664"/>
        <v/>
      </c>
      <c r="EO432" s="32" t="str">
        <f t="shared" si="625"/>
        <v/>
      </c>
      <c r="EP432" s="32" t="str">
        <f t="shared" si="665"/>
        <v/>
      </c>
      <c r="EQ432" s="254" t="str">
        <f t="shared" si="626"/>
        <v/>
      </c>
      <c r="ER432" s="243"/>
      <c r="ES432" s="243"/>
      <c r="ET432" s="32" t="str">
        <f t="shared" si="627"/>
        <v/>
      </c>
      <c r="EU432" s="243" t="str">
        <f t="shared" si="628"/>
        <v/>
      </c>
      <c r="EV432" s="243" t="str">
        <f>IF($B432="","",IF(EQ432="out",-(EU432*$I432*(2*ABS(ET432)/Air!$D$14)^0.5),(EU432*$I432*(2*ABS(ET432)/Air!$C$14)^0.5)))</f>
        <v/>
      </c>
      <c r="EW432" s="32" t="str">
        <f t="shared" si="629"/>
        <v/>
      </c>
      <c r="EX432" s="259" t="str">
        <f t="shared" si="666"/>
        <v/>
      </c>
    </row>
    <row r="433" spans="1:154" customFormat="1" x14ac:dyDescent="0.2">
      <c r="A433" s="61"/>
      <c r="B433" s="247"/>
      <c r="C433" s="247"/>
      <c r="D433" s="247"/>
      <c r="E433" s="247"/>
      <c r="F433" s="247"/>
      <c r="G433" s="239"/>
      <c r="H433" s="239"/>
      <c r="I433" s="239"/>
      <c r="J433" s="239"/>
      <c r="K433" s="239"/>
      <c r="L433" s="62"/>
      <c r="M433" s="247"/>
      <c r="N433" s="247"/>
      <c r="O433" s="63"/>
      <c r="P433" s="92" t="str">
        <f t="shared" si="630"/>
        <v/>
      </c>
      <c r="Q433" s="93" t="str">
        <f t="shared" si="583"/>
        <v/>
      </c>
      <c r="R433" s="99" t="str">
        <f t="shared" si="631"/>
        <v/>
      </c>
      <c r="S433" s="100" t="str">
        <f t="shared" si="632"/>
        <v/>
      </c>
      <c r="T433" s="95" t="str">
        <f t="shared" si="633"/>
        <v/>
      </c>
      <c r="U433" s="231"/>
      <c r="V433" s="124" t="str">
        <f t="shared" si="634"/>
        <v/>
      </c>
      <c r="W433" s="125" t="str">
        <f t="shared" si="578"/>
        <v/>
      </c>
      <c r="X433" s="126" t="str">
        <f t="shared" si="635"/>
        <v/>
      </c>
      <c r="Y433" s="126" t="str">
        <f>IF($B433="","",VLOOKUP(X433,Depth!$A$4:$B$1004,2,1))</f>
        <v/>
      </c>
      <c r="Z433" s="127" t="str">
        <f t="shared" si="579"/>
        <v/>
      </c>
      <c r="AA433" s="128" t="str">
        <f t="shared" si="580"/>
        <v/>
      </c>
      <c r="AB433" s="129" t="str">
        <f t="shared" si="636"/>
        <v/>
      </c>
      <c r="AC433" s="129" t="str">
        <f t="shared" si="581"/>
        <v/>
      </c>
      <c r="AD433" s="31" t="str">
        <f t="shared" si="637"/>
        <v/>
      </c>
      <c r="AE433" s="128" t="str">
        <f t="shared" si="638"/>
        <v/>
      </c>
      <c r="AF433" s="130" t="str">
        <f t="shared" si="639"/>
        <v/>
      </c>
      <c r="AG433" s="122" t="str">
        <f t="shared" si="640"/>
        <v/>
      </c>
      <c r="AH433" s="131" t="str">
        <f t="shared" si="582"/>
        <v/>
      </c>
      <c r="AI433" s="132" t="str">
        <f t="shared" si="641"/>
        <v/>
      </c>
      <c r="AJ433" s="128"/>
      <c r="AK433" s="159" t="str">
        <f t="shared" si="642"/>
        <v/>
      </c>
      <c r="AL433" s="128" t="str">
        <f t="shared" si="643"/>
        <v/>
      </c>
      <c r="AM433" s="128" t="str">
        <f t="shared" si="644"/>
        <v/>
      </c>
      <c r="AN433" s="128" t="str">
        <f t="shared" si="645"/>
        <v/>
      </c>
      <c r="AO433" s="128" t="str">
        <f t="shared" si="584"/>
        <v/>
      </c>
      <c r="AP433" s="160" t="str">
        <f t="shared" si="646"/>
        <v/>
      </c>
      <c r="AQ433" s="31"/>
      <c r="AR433" s="174" t="str">
        <f>IF($B433="","",Air!$C$17*((J433-K433)/10)^Air!$C$28)</f>
        <v/>
      </c>
      <c r="AS433" s="36" t="str">
        <f>IF($B433="","",IF(E$8=B433,E$7,Air!$C$14/2*AR433^2))</f>
        <v/>
      </c>
      <c r="AT433" s="32" t="str">
        <f t="shared" si="647"/>
        <v/>
      </c>
      <c r="AU433" s="32" t="str">
        <f t="shared" si="648"/>
        <v/>
      </c>
      <c r="AV433" s="32" t="str">
        <f>IF($B433="","",Air!$I$11-AU433*Air!$C$14*Air!$I$10-AS433)</f>
        <v/>
      </c>
      <c r="AW433" s="175" t="str">
        <f t="shared" si="649"/>
        <v/>
      </c>
      <c r="AX433" s="175" t="str">
        <f>IF($B433="","",AW433*Air!$C$14*Air!$I$10)</f>
        <v/>
      </c>
      <c r="AY433" s="176" t="str">
        <f>IF($B433="","",AW433*Air!$D$14*Air!$I$10)</f>
        <v/>
      </c>
      <c r="AZ433" s="62"/>
      <c r="BA433" s="250" t="str">
        <f t="shared" si="585"/>
        <v/>
      </c>
      <c r="BB433" s="128" t="str">
        <f t="shared" si="650"/>
        <v/>
      </c>
      <c r="BC433" s="31" t="str">
        <f t="shared" si="651"/>
        <v/>
      </c>
      <c r="BD433" s="251" t="str">
        <f>IF($B433="","",$AO433*ABS(BC433)/Air!$M$8)</f>
        <v/>
      </c>
      <c r="BE433" s="31" t="str">
        <f t="shared" si="586"/>
        <v/>
      </c>
      <c r="BF433" s="251" t="str">
        <f>IF($B433="","",$AO433*ABS($AF433-BC433)/Air!$M$8)</f>
        <v/>
      </c>
      <c r="BG433" s="31" t="str">
        <f t="shared" si="587"/>
        <v/>
      </c>
      <c r="BH433" s="252" t="str">
        <f t="shared" si="588"/>
        <v/>
      </c>
      <c r="BI433" s="32" t="str">
        <f>IF($B433="","",(($AF433-BC433)/ABS($AF433-BC433))*Air!$D$14*BH433/2*(($AF433-BC433)^2)*$AI433*$C433)</f>
        <v/>
      </c>
      <c r="BJ433" s="32" t="str">
        <f>IF($B433="","",(-BC433/ABS(BC433))*Air!$D$14*BE433/8*(BC433^2)*$AM433*$C433)</f>
        <v/>
      </c>
      <c r="BK433" s="32" t="str">
        <f>IF($B433="","",$AK433*$C433*$E433*Air!$D$14*Air!$I$10)</f>
        <v/>
      </c>
      <c r="BL433" s="32" t="str">
        <f t="shared" si="652"/>
        <v/>
      </c>
      <c r="BM433" s="32" t="str">
        <f t="shared" si="589"/>
        <v/>
      </c>
      <c r="BN433" s="32" t="str">
        <f t="shared" si="653"/>
        <v/>
      </c>
      <c r="BO433" s="254" t="str">
        <f t="shared" si="590"/>
        <v/>
      </c>
      <c r="BP433" s="243"/>
      <c r="BQ433" s="243"/>
      <c r="BR433" s="32" t="str">
        <f t="shared" si="591"/>
        <v/>
      </c>
      <c r="BS433" s="243" t="str">
        <f t="shared" si="592"/>
        <v/>
      </c>
      <c r="BT433" s="243" t="str">
        <f>IF($B433="","",IF(BO433="out",-(BS433*$I433*(2*ABS(BR433)/Air!$D$14)^0.5),(BS433*$I433*(2*ABS(BR433)/Air!$C$14)^0.5)))</f>
        <v/>
      </c>
      <c r="BU433" s="32" t="str">
        <f t="shared" si="593"/>
        <v/>
      </c>
      <c r="BV433" s="217" t="str">
        <f t="shared" si="654"/>
        <v/>
      </c>
      <c r="BW433" s="31" t="str">
        <f t="shared" si="594"/>
        <v/>
      </c>
      <c r="BX433" s="251" t="str">
        <f>IF($B433="","",$AO433*ABS(BW433)/Air!$M$8)</f>
        <v/>
      </c>
      <c r="BY433" s="31" t="str">
        <f t="shared" si="595"/>
        <v/>
      </c>
      <c r="BZ433" s="251" t="str">
        <f>IF($B433="","",$AO433*ABS($AF433-BW433)/Air!$M$8)</f>
        <v/>
      </c>
      <c r="CA433" s="31" t="str">
        <f t="shared" si="596"/>
        <v/>
      </c>
      <c r="CB433" s="31" t="str">
        <f t="shared" si="597"/>
        <v/>
      </c>
      <c r="CC433" s="32" t="str">
        <f>IF($B433="","",(($AF433-BW433)/ABS($AF433-BW433))*Air!$D$14*CB433/2*(($AF433-BW433)^2)*$AI433*$C433)</f>
        <v/>
      </c>
      <c r="CD433" s="32" t="str">
        <f>IF($B433="","",(-BW433/ABS(BW433))*Air!$D$14*BY433/8*(BW433^2)*$AM433*$C433)</f>
        <v/>
      </c>
      <c r="CE433" s="32" t="str">
        <f>IF($B433="","",$AK433*$C433*$E433*Air!$D$14*Air!$I$10)</f>
        <v/>
      </c>
      <c r="CF433" s="32" t="str">
        <f t="shared" si="655"/>
        <v/>
      </c>
      <c r="CG433" s="32" t="str">
        <f t="shared" si="598"/>
        <v/>
      </c>
      <c r="CH433" s="32" t="str">
        <f t="shared" si="656"/>
        <v/>
      </c>
      <c r="CI433" s="254" t="str">
        <f t="shared" si="599"/>
        <v/>
      </c>
      <c r="CJ433" s="243"/>
      <c r="CK433" s="243"/>
      <c r="CL433" s="32" t="str">
        <f t="shared" si="600"/>
        <v/>
      </c>
      <c r="CM433" s="243" t="str">
        <f t="shared" si="601"/>
        <v/>
      </c>
      <c r="CN433" s="243" t="str">
        <f>IF($B433="","",IF(CI433="out",-(CM433*$I433*(2*ABS(CL433)/Air!$D$14)^0.5),(CM433*$I433*(2*ABS(CL433)/Air!$C$14)^0.5)))</f>
        <v/>
      </c>
      <c r="CO433" s="32" t="str">
        <f t="shared" si="602"/>
        <v/>
      </c>
      <c r="CP433" s="217" t="str">
        <f t="shared" si="657"/>
        <v/>
      </c>
      <c r="CQ433" s="31" t="str">
        <f t="shared" si="603"/>
        <v/>
      </c>
      <c r="CR433" s="251" t="str">
        <f>IF($B433="","",$AO433*ABS(CQ433)/Air!$M$8)</f>
        <v/>
      </c>
      <c r="CS433" s="31" t="str">
        <f t="shared" si="604"/>
        <v/>
      </c>
      <c r="CT433" s="251" t="str">
        <f>IF($B433="","",$AO433*ABS($AF433-CQ433)/Air!$M$8)</f>
        <v/>
      </c>
      <c r="CU433" s="31" t="str">
        <f t="shared" si="605"/>
        <v/>
      </c>
      <c r="CV433" s="31" t="str">
        <f t="shared" si="606"/>
        <v/>
      </c>
      <c r="CW433" s="32" t="str">
        <f>IF($B433="","",(($AF433-CQ433)/ABS($AF433-CQ433))*Air!$D$14*CV433/2*(($AF433-CQ433)^2)*$AI433*$C433)</f>
        <v/>
      </c>
      <c r="CX433" s="32" t="str">
        <f>IF($B433="","",(-CQ433/ABS(CQ433))*Air!$D$14*CS433/8*(CQ433^2)*$AM433*$C433)</f>
        <v/>
      </c>
      <c r="CY433" s="32" t="str">
        <f>IF($B433="","",$AK433*$C433*$E433*Air!$D$14*Air!$I$10)</f>
        <v/>
      </c>
      <c r="CZ433" s="32" t="str">
        <f t="shared" si="658"/>
        <v/>
      </c>
      <c r="DA433" s="32" t="str">
        <f t="shared" si="607"/>
        <v/>
      </c>
      <c r="DB433" s="32" t="str">
        <f t="shared" si="659"/>
        <v/>
      </c>
      <c r="DC433" s="254" t="str">
        <f t="shared" si="608"/>
        <v/>
      </c>
      <c r="DD433" s="243"/>
      <c r="DE433" s="243"/>
      <c r="DF433" s="32" t="str">
        <f t="shared" si="609"/>
        <v/>
      </c>
      <c r="DG433" s="243" t="str">
        <f t="shared" si="610"/>
        <v/>
      </c>
      <c r="DH433" s="243" t="str">
        <f>IF($B433="","",IF(DC433="out",-(DG433*$I433*(2*ABS(DF433)/Air!$D$14)^0.5),(DG433*$I433*(2*ABS(DF433)/Air!$C$14)^0.5)))</f>
        <v/>
      </c>
      <c r="DI433" s="32" t="str">
        <f t="shared" si="611"/>
        <v/>
      </c>
      <c r="DJ433" s="217" t="str">
        <f t="shared" si="660"/>
        <v/>
      </c>
      <c r="DK433" s="31" t="str">
        <f t="shared" si="612"/>
        <v/>
      </c>
      <c r="DL433" s="251" t="str">
        <f>IF($B433="","",$AO433*ABS(DK433)/Air!$M$8)</f>
        <v/>
      </c>
      <c r="DM433" s="31" t="str">
        <f t="shared" si="613"/>
        <v/>
      </c>
      <c r="DN433" s="251" t="str">
        <f>IF($B433="","",$AO433*ABS($AF433-DK433)/Air!$M$8)</f>
        <v/>
      </c>
      <c r="DO433" s="31" t="str">
        <f t="shared" si="614"/>
        <v/>
      </c>
      <c r="DP433" s="31" t="str">
        <f t="shared" si="615"/>
        <v/>
      </c>
      <c r="DQ433" s="32" t="str">
        <f>IF($B433="","",(($AF433-DK433)/ABS($AF433-DK433))*Air!$D$14*DP433/2*(($AF433-DK433)^2)*$AI433*$C433)</f>
        <v/>
      </c>
      <c r="DR433" s="32" t="str">
        <f>IF($B433="","",(-DK433/ABS(DK433))*Air!$D$14*DM433/8*(DK433^2)*$AM433*$C433)</f>
        <v/>
      </c>
      <c r="DS433" s="32" t="str">
        <f>IF($B433="","",$AK433*$C433*$E433*Air!$D$14*Air!$I$10)</f>
        <v/>
      </c>
      <c r="DT433" s="32" t="str">
        <f t="shared" si="661"/>
        <v/>
      </c>
      <c r="DU433" s="32" t="str">
        <f t="shared" si="616"/>
        <v/>
      </c>
      <c r="DV433" s="32" t="str">
        <f t="shared" si="662"/>
        <v/>
      </c>
      <c r="DW433" s="254" t="str">
        <f t="shared" si="617"/>
        <v/>
      </c>
      <c r="DX433" s="243"/>
      <c r="DY433" s="243"/>
      <c r="DZ433" s="32" t="str">
        <f t="shared" si="618"/>
        <v/>
      </c>
      <c r="EA433" s="243" t="str">
        <f t="shared" si="619"/>
        <v/>
      </c>
      <c r="EB433" s="243" t="str">
        <f>IF($B433="","",IF(DW433="out",-(EA433*$I433*(2*ABS(DZ433)/Air!$D$14)^0.5),(EA433*$I433*(2*ABS(DZ433)/Air!$C$14)^0.5)))</f>
        <v/>
      </c>
      <c r="EC433" s="32" t="str">
        <f t="shared" si="620"/>
        <v/>
      </c>
      <c r="ED433" s="217" t="str">
        <f t="shared" si="663"/>
        <v/>
      </c>
      <c r="EE433" s="31" t="str">
        <f t="shared" si="621"/>
        <v/>
      </c>
      <c r="EF433" s="251" t="str">
        <f>IF($B433="","",$AO433*ABS(EE433)/Air!$M$8)</f>
        <v/>
      </c>
      <c r="EG433" s="31" t="str">
        <f t="shared" si="622"/>
        <v/>
      </c>
      <c r="EH433" s="251" t="str">
        <f>IF($B433="","",$AO433*ABS($AF433-EE433)/Air!$M$8)</f>
        <v/>
      </c>
      <c r="EI433" s="31" t="str">
        <f t="shared" si="623"/>
        <v/>
      </c>
      <c r="EJ433" s="31" t="str">
        <f t="shared" si="624"/>
        <v/>
      </c>
      <c r="EK433" s="32" t="str">
        <f>IF($B433="","",(($AF433-EE433)/ABS($AF433-EE433))*Air!$D$14*EJ433/2*(($AF433-EE433)^2)*$AI433*$C433)</f>
        <v/>
      </c>
      <c r="EL433" s="32" t="str">
        <f>IF($B433="","",(-EE433/ABS(EE433))*Air!$D$14*EG433/8*(EE433^2)*$AM433*$C433)</f>
        <v/>
      </c>
      <c r="EM433" s="32" t="str">
        <f>IF($B433="","",$AK433*$C433*$E433*Air!$D$14*Air!$I$10)</f>
        <v/>
      </c>
      <c r="EN433" s="32" t="str">
        <f t="shared" si="664"/>
        <v/>
      </c>
      <c r="EO433" s="32" t="str">
        <f t="shared" si="625"/>
        <v/>
      </c>
      <c r="EP433" s="32" t="str">
        <f t="shared" si="665"/>
        <v/>
      </c>
      <c r="EQ433" s="254" t="str">
        <f t="shared" si="626"/>
        <v/>
      </c>
      <c r="ER433" s="243"/>
      <c r="ES433" s="243"/>
      <c r="ET433" s="32" t="str">
        <f t="shared" si="627"/>
        <v/>
      </c>
      <c r="EU433" s="243" t="str">
        <f t="shared" si="628"/>
        <v/>
      </c>
      <c r="EV433" s="243" t="str">
        <f>IF($B433="","",IF(EQ433="out",-(EU433*$I433*(2*ABS(ET433)/Air!$D$14)^0.5),(EU433*$I433*(2*ABS(ET433)/Air!$C$14)^0.5)))</f>
        <v/>
      </c>
      <c r="EW433" s="32" t="str">
        <f t="shared" si="629"/>
        <v/>
      </c>
      <c r="EX433" s="259" t="str">
        <f t="shared" si="666"/>
        <v/>
      </c>
    </row>
    <row r="434" spans="1:154" customFormat="1" x14ac:dyDescent="0.2">
      <c r="A434" s="61"/>
      <c r="B434" s="247"/>
      <c r="C434" s="247"/>
      <c r="D434" s="247"/>
      <c r="E434" s="247"/>
      <c r="F434" s="247"/>
      <c r="G434" s="239"/>
      <c r="H434" s="239"/>
      <c r="I434" s="239"/>
      <c r="J434" s="239"/>
      <c r="K434" s="239"/>
      <c r="L434" s="62"/>
      <c r="M434" s="247"/>
      <c r="N434" s="247"/>
      <c r="O434" s="63"/>
      <c r="P434" s="92" t="str">
        <f t="shared" si="630"/>
        <v/>
      </c>
      <c r="Q434" s="93" t="str">
        <f t="shared" si="583"/>
        <v/>
      </c>
      <c r="R434" s="99" t="str">
        <f t="shared" si="631"/>
        <v/>
      </c>
      <c r="S434" s="100" t="str">
        <f t="shared" si="632"/>
        <v/>
      </c>
      <c r="T434" s="95" t="str">
        <f t="shared" si="633"/>
        <v/>
      </c>
      <c r="U434" s="231"/>
      <c r="V434" s="124" t="str">
        <f t="shared" si="634"/>
        <v/>
      </c>
      <c r="W434" s="125" t="str">
        <f t="shared" si="578"/>
        <v/>
      </c>
      <c r="X434" s="126" t="str">
        <f t="shared" si="635"/>
        <v/>
      </c>
      <c r="Y434" s="126" t="str">
        <f>IF($B434="","",VLOOKUP(X434,Depth!$A$4:$B$1004,2,1))</f>
        <v/>
      </c>
      <c r="Z434" s="127" t="str">
        <f t="shared" si="579"/>
        <v/>
      </c>
      <c r="AA434" s="128" t="str">
        <f t="shared" si="580"/>
        <v/>
      </c>
      <c r="AB434" s="129" t="str">
        <f t="shared" si="636"/>
        <v/>
      </c>
      <c r="AC434" s="129" t="str">
        <f t="shared" si="581"/>
        <v/>
      </c>
      <c r="AD434" s="31" t="str">
        <f t="shared" si="637"/>
        <v/>
      </c>
      <c r="AE434" s="128" t="str">
        <f t="shared" si="638"/>
        <v/>
      </c>
      <c r="AF434" s="130" t="str">
        <f t="shared" si="639"/>
        <v/>
      </c>
      <c r="AG434" s="122" t="str">
        <f t="shared" si="640"/>
        <v/>
      </c>
      <c r="AH434" s="131" t="str">
        <f t="shared" si="582"/>
        <v/>
      </c>
      <c r="AI434" s="132" t="str">
        <f t="shared" si="641"/>
        <v/>
      </c>
      <c r="AJ434" s="128"/>
      <c r="AK434" s="159" t="str">
        <f t="shared" si="642"/>
        <v/>
      </c>
      <c r="AL434" s="128" t="str">
        <f t="shared" si="643"/>
        <v/>
      </c>
      <c r="AM434" s="128" t="str">
        <f t="shared" si="644"/>
        <v/>
      </c>
      <c r="AN434" s="128" t="str">
        <f t="shared" si="645"/>
        <v/>
      </c>
      <c r="AO434" s="128" t="str">
        <f t="shared" si="584"/>
        <v/>
      </c>
      <c r="AP434" s="160" t="str">
        <f t="shared" si="646"/>
        <v/>
      </c>
      <c r="AQ434" s="31"/>
      <c r="AR434" s="174" t="str">
        <f>IF($B434="","",Air!$C$17*((J434-K434)/10)^Air!$C$28)</f>
        <v/>
      </c>
      <c r="AS434" s="36" t="str">
        <f>IF($B434="","",IF(E$8=B434,E$7,Air!$C$14/2*AR434^2))</f>
        <v/>
      </c>
      <c r="AT434" s="32" t="str">
        <f t="shared" si="647"/>
        <v/>
      </c>
      <c r="AU434" s="32" t="str">
        <f t="shared" si="648"/>
        <v/>
      </c>
      <c r="AV434" s="32" t="str">
        <f>IF($B434="","",Air!$I$11-AU434*Air!$C$14*Air!$I$10-AS434)</f>
        <v/>
      </c>
      <c r="AW434" s="175" t="str">
        <f t="shared" si="649"/>
        <v/>
      </c>
      <c r="AX434" s="175" t="str">
        <f>IF($B434="","",AW434*Air!$C$14*Air!$I$10)</f>
        <v/>
      </c>
      <c r="AY434" s="176" t="str">
        <f>IF($B434="","",AW434*Air!$D$14*Air!$I$10)</f>
        <v/>
      </c>
      <c r="AZ434" s="62"/>
      <c r="BA434" s="250" t="str">
        <f t="shared" si="585"/>
        <v/>
      </c>
      <c r="BB434" s="128" t="str">
        <f t="shared" si="650"/>
        <v/>
      </c>
      <c r="BC434" s="31" t="str">
        <f t="shared" si="651"/>
        <v/>
      </c>
      <c r="BD434" s="251" t="str">
        <f>IF($B434="","",$AO434*ABS(BC434)/Air!$M$8)</f>
        <v/>
      </c>
      <c r="BE434" s="31" t="str">
        <f t="shared" si="586"/>
        <v/>
      </c>
      <c r="BF434" s="251" t="str">
        <f>IF($B434="","",$AO434*ABS($AF434-BC434)/Air!$M$8)</f>
        <v/>
      </c>
      <c r="BG434" s="31" t="str">
        <f t="shared" si="587"/>
        <v/>
      </c>
      <c r="BH434" s="252" t="str">
        <f t="shared" si="588"/>
        <v/>
      </c>
      <c r="BI434" s="32" t="str">
        <f>IF($B434="","",(($AF434-BC434)/ABS($AF434-BC434))*Air!$D$14*BH434/2*(($AF434-BC434)^2)*$AI434*$C434)</f>
        <v/>
      </c>
      <c r="BJ434" s="32" t="str">
        <f>IF($B434="","",(-BC434/ABS(BC434))*Air!$D$14*BE434/8*(BC434^2)*$AM434*$C434)</f>
        <v/>
      </c>
      <c r="BK434" s="32" t="str">
        <f>IF($B434="","",$AK434*$C434*$E434*Air!$D$14*Air!$I$10)</f>
        <v/>
      </c>
      <c r="BL434" s="32" t="str">
        <f t="shared" si="652"/>
        <v/>
      </c>
      <c r="BM434" s="32" t="str">
        <f t="shared" si="589"/>
        <v/>
      </c>
      <c r="BN434" s="32" t="str">
        <f t="shared" si="653"/>
        <v/>
      </c>
      <c r="BO434" s="254" t="str">
        <f t="shared" si="590"/>
        <v/>
      </c>
      <c r="BP434" s="243"/>
      <c r="BQ434" s="243"/>
      <c r="BR434" s="32" t="str">
        <f t="shared" si="591"/>
        <v/>
      </c>
      <c r="BS434" s="243" t="str">
        <f t="shared" si="592"/>
        <v/>
      </c>
      <c r="BT434" s="243" t="str">
        <f>IF($B434="","",IF(BO434="out",-(BS434*$I434*(2*ABS(BR434)/Air!$D$14)^0.5),(BS434*$I434*(2*ABS(BR434)/Air!$C$14)^0.5)))</f>
        <v/>
      </c>
      <c r="BU434" s="32" t="str">
        <f t="shared" si="593"/>
        <v/>
      </c>
      <c r="BV434" s="217" t="str">
        <f t="shared" si="654"/>
        <v/>
      </c>
      <c r="BW434" s="31" t="str">
        <f t="shared" si="594"/>
        <v/>
      </c>
      <c r="BX434" s="251" t="str">
        <f>IF($B434="","",$AO434*ABS(BW434)/Air!$M$8)</f>
        <v/>
      </c>
      <c r="BY434" s="31" t="str">
        <f t="shared" si="595"/>
        <v/>
      </c>
      <c r="BZ434" s="251" t="str">
        <f>IF($B434="","",$AO434*ABS($AF434-BW434)/Air!$M$8)</f>
        <v/>
      </c>
      <c r="CA434" s="31" t="str">
        <f t="shared" si="596"/>
        <v/>
      </c>
      <c r="CB434" s="31" t="str">
        <f t="shared" si="597"/>
        <v/>
      </c>
      <c r="CC434" s="32" t="str">
        <f>IF($B434="","",(($AF434-BW434)/ABS($AF434-BW434))*Air!$D$14*CB434/2*(($AF434-BW434)^2)*$AI434*$C434)</f>
        <v/>
      </c>
      <c r="CD434" s="32" t="str">
        <f>IF($B434="","",(-BW434/ABS(BW434))*Air!$D$14*BY434/8*(BW434^2)*$AM434*$C434)</f>
        <v/>
      </c>
      <c r="CE434" s="32" t="str">
        <f>IF($B434="","",$AK434*$C434*$E434*Air!$D$14*Air!$I$10)</f>
        <v/>
      </c>
      <c r="CF434" s="32" t="str">
        <f t="shared" si="655"/>
        <v/>
      </c>
      <c r="CG434" s="32" t="str">
        <f t="shared" si="598"/>
        <v/>
      </c>
      <c r="CH434" s="32" t="str">
        <f t="shared" si="656"/>
        <v/>
      </c>
      <c r="CI434" s="254" t="str">
        <f t="shared" si="599"/>
        <v/>
      </c>
      <c r="CJ434" s="243"/>
      <c r="CK434" s="243"/>
      <c r="CL434" s="32" t="str">
        <f t="shared" si="600"/>
        <v/>
      </c>
      <c r="CM434" s="243" t="str">
        <f t="shared" si="601"/>
        <v/>
      </c>
      <c r="CN434" s="243" t="str">
        <f>IF($B434="","",IF(CI434="out",-(CM434*$I434*(2*ABS(CL434)/Air!$D$14)^0.5),(CM434*$I434*(2*ABS(CL434)/Air!$C$14)^0.5)))</f>
        <v/>
      </c>
      <c r="CO434" s="32" t="str">
        <f t="shared" si="602"/>
        <v/>
      </c>
      <c r="CP434" s="217" t="str">
        <f t="shared" si="657"/>
        <v/>
      </c>
      <c r="CQ434" s="31" t="str">
        <f t="shared" si="603"/>
        <v/>
      </c>
      <c r="CR434" s="251" t="str">
        <f>IF($B434="","",$AO434*ABS(CQ434)/Air!$M$8)</f>
        <v/>
      </c>
      <c r="CS434" s="31" t="str">
        <f t="shared" si="604"/>
        <v/>
      </c>
      <c r="CT434" s="251" t="str">
        <f>IF($B434="","",$AO434*ABS($AF434-CQ434)/Air!$M$8)</f>
        <v/>
      </c>
      <c r="CU434" s="31" t="str">
        <f t="shared" si="605"/>
        <v/>
      </c>
      <c r="CV434" s="31" t="str">
        <f t="shared" si="606"/>
        <v/>
      </c>
      <c r="CW434" s="32" t="str">
        <f>IF($B434="","",(($AF434-CQ434)/ABS($AF434-CQ434))*Air!$D$14*CV434/2*(($AF434-CQ434)^2)*$AI434*$C434)</f>
        <v/>
      </c>
      <c r="CX434" s="32" t="str">
        <f>IF($B434="","",(-CQ434/ABS(CQ434))*Air!$D$14*CS434/8*(CQ434^2)*$AM434*$C434)</f>
        <v/>
      </c>
      <c r="CY434" s="32" t="str">
        <f>IF($B434="","",$AK434*$C434*$E434*Air!$D$14*Air!$I$10)</f>
        <v/>
      </c>
      <c r="CZ434" s="32" t="str">
        <f t="shared" si="658"/>
        <v/>
      </c>
      <c r="DA434" s="32" t="str">
        <f t="shared" si="607"/>
        <v/>
      </c>
      <c r="DB434" s="32" t="str">
        <f t="shared" si="659"/>
        <v/>
      </c>
      <c r="DC434" s="254" t="str">
        <f t="shared" si="608"/>
        <v/>
      </c>
      <c r="DD434" s="243"/>
      <c r="DE434" s="243"/>
      <c r="DF434" s="32" t="str">
        <f t="shared" si="609"/>
        <v/>
      </c>
      <c r="DG434" s="243" t="str">
        <f t="shared" si="610"/>
        <v/>
      </c>
      <c r="DH434" s="243" t="str">
        <f>IF($B434="","",IF(DC434="out",-(DG434*$I434*(2*ABS(DF434)/Air!$D$14)^0.5),(DG434*$I434*(2*ABS(DF434)/Air!$C$14)^0.5)))</f>
        <v/>
      </c>
      <c r="DI434" s="32" t="str">
        <f t="shared" si="611"/>
        <v/>
      </c>
      <c r="DJ434" s="217" t="str">
        <f t="shared" si="660"/>
        <v/>
      </c>
      <c r="DK434" s="31" t="str">
        <f t="shared" si="612"/>
        <v/>
      </c>
      <c r="DL434" s="251" t="str">
        <f>IF($B434="","",$AO434*ABS(DK434)/Air!$M$8)</f>
        <v/>
      </c>
      <c r="DM434" s="31" t="str">
        <f t="shared" si="613"/>
        <v/>
      </c>
      <c r="DN434" s="251" t="str">
        <f>IF($B434="","",$AO434*ABS($AF434-DK434)/Air!$M$8)</f>
        <v/>
      </c>
      <c r="DO434" s="31" t="str">
        <f t="shared" si="614"/>
        <v/>
      </c>
      <c r="DP434" s="31" t="str">
        <f t="shared" si="615"/>
        <v/>
      </c>
      <c r="DQ434" s="32" t="str">
        <f>IF($B434="","",(($AF434-DK434)/ABS($AF434-DK434))*Air!$D$14*DP434/2*(($AF434-DK434)^2)*$AI434*$C434)</f>
        <v/>
      </c>
      <c r="DR434" s="32" t="str">
        <f>IF($B434="","",(-DK434/ABS(DK434))*Air!$D$14*DM434/8*(DK434^2)*$AM434*$C434)</f>
        <v/>
      </c>
      <c r="DS434" s="32" t="str">
        <f>IF($B434="","",$AK434*$C434*$E434*Air!$D$14*Air!$I$10)</f>
        <v/>
      </c>
      <c r="DT434" s="32" t="str">
        <f t="shared" si="661"/>
        <v/>
      </c>
      <c r="DU434" s="32" t="str">
        <f t="shared" si="616"/>
        <v/>
      </c>
      <c r="DV434" s="32" t="str">
        <f t="shared" si="662"/>
        <v/>
      </c>
      <c r="DW434" s="254" t="str">
        <f t="shared" si="617"/>
        <v/>
      </c>
      <c r="DX434" s="243"/>
      <c r="DY434" s="243"/>
      <c r="DZ434" s="32" t="str">
        <f t="shared" si="618"/>
        <v/>
      </c>
      <c r="EA434" s="243" t="str">
        <f t="shared" si="619"/>
        <v/>
      </c>
      <c r="EB434" s="243" t="str">
        <f>IF($B434="","",IF(DW434="out",-(EA434*$I434*(2*ABS(DZ434)/Air!$D$14)^0.5),(EA434*$I434*(2*ABS(DZ434)/Air!$C$14)^0.5)))</f>
        <v/>
      </c>
      <c r="EC434" s="32" t="str">
        <f t="shared" si="620"/>
        <v/>
      </c>
      <c r="ED434" s="217" t="str">
        <f t="shared" si="663"/>
        <v/>
      </c>
      <c r="EE434" s="31" t="str">
        <f t="shared" si="621"/>
        <v/>
      </c>
      <c r="EF434" s="251" t="str">
        <f>IF($B434="","",$AO434*ABS(EE434)/Air!$M$8)</f>
        <v/>
      </c>
      <c r="EG434" s="31" t="str">
        <f t="shared" si="622"/>
        <v/>
      </c>
      <c r="EH434" s="251" t="str">
        <f>IF($B434="","",$AO434*ABS($AF434-EE434)/Air!$M$8)</f>
        <v/>
      </c>
      <c r="EI434" s="31" t="str">
        <f t="shared" si="623"/>
        <v/>
      </c>
      <c r="EJ434" s="31" t="str">
        <f t="shared" si="624"/>
        <v/>
      </c>
      <c r="EK434" s="32" t="str">
        <f>IF($B434="","",(($AF434-EE434)/ABS($AF434-EE434))*Air!$D$14*EJ434/2*(($AF434-EE434)^2)*$AI434*$C434)</f>
        <v/>
      </c>
      <c r="EL434" s="32" t="str">
        <f>IF($B434="","",(-EE434/ABS(EE434))*Air!$D$14*EG434/8*(EE434^2)*$AM434*$C434)</f>
        <v/>
      </c>
      <c r="EM434" s="32" t="str">
        <f>IF($B434="","",$AK434*$C434*$E434*Air!$D$14*Air!$I$10)</f>
        <v/>
      </c>
      <c r="EN434" s="32" t="str">
        <f t="shared" si="664"/>
        <v/>
      </c>
      <c r="EO434" s="32" t="str">
        <f t="shared" si="625"/>
        <v/>
      </c>
      <c r="EP434" s="32" t="str">
        <f t="shared" si="665"/>
        <v/>
      </c>
      <c r="EQ434" s="254" t="str">
        <f t="shared" si="626"/>
        <v/>
      </c>
      <c r="ER434" s="243"/>
      <c r="ES434" s="243"/>
      <c r="ET434" s="32" t="str">
        <f t="shared" si="627"/>
        <v/>
      </c>
      <c r="EU434" s="243" t="str">
        <f t="shared" si="628"/>
        <v/>
      </c>
      <c r="EV434" s="243" t="str">
        <f>IF($B434="","",IF(EQ434="out",-(EU434*$I434*(2*ABS(ET434)/Air!$D$14)^0.5),(EU434*$I434*(2*ABS(ET434)/Air!$C$14)^0.5)))</f>
        <v/>
      </c>
      <c r="EW434" s="32" t="str">
        <f t="shared" si="629"/>
        <v/>
      </c>
      <c r="EX434" s="259" t="str">
        <f t="shared" si="666"/>
        <v/>
      </c>
    </row>
    <row r="435" spans="1:154" customFormat="1" x14ac:dyDescent="0.2">
      <c r="A435" s="61"/>
      <c r="B435" s="247"/>
      <c r="C435" s="247"/>
      <c r="D435" s="247"/>
      <c r="E435" s="247"/>
      <c r="F435" s="247"/>
      <c r="G435" s="239"/>
      <c r="H435" s="239"/>
      <c r="I435" s="239"/>
      <c r="J435" s="239"/>
      <c r="K435" s="239"/>
      <c r="L435" s="62"/>
      <c r="M435" s="247"/>
      <c r="N435" s="247"/>
      <c r="O435" s="63"/>
      <c r="P435" s="92" t="str">
        <f t="shared" si="630"/>
        <v/>
      </c>
      <c r="Q435" s="93" t="str">
        <f t="shared" si="583"/>
        <v/>
      </c>
      <c r="R435" s="99" t="str">
        <f t="shared" si="631"/>
        <v/>
      </c>
      <c r="S435" s="100" t="str">
        <f t="shared" si="632"/>
        <v/>
      </c>
      <c r="T435" s="95" t="str">
        <f t="shared" si="633"/>
        <v/>
      </c>
      <c r="U435" s="231"/>
      <c r="V435" s="124" t="str">
        <f t="shared" si="634"/>
        <v/>
      </c>
      <c r="W435" s="125" t="str">
        <f t="shared" si="578"/>
        <v/>
      </c>
      <c r="X435" s="126" t="str">
        <f t="shared" si="635"/>
        <v/>
      </c>
      <c r="Y435" s="126" t="str">
        <f>IF($B435="","",VLOOKUP(X435,Depth!$A$4:$B$1004,2,1))</f>
        <v/>
      </c>
      <c r="Z435" s="127" t="str">
        <f t="shared" si="579"/>
        <v/>
      </c>
      <c r="AA435" s="128" t="str">
        <f t="shared" si="580"/>
        <v/>
      </c>
      <c r="AB435" s="129" t="str">
        <f t="shared" si="636"/>
        <v/>
      </c>
      <c r="AC435" s="129" t="str">
        <f t="shared" si="581"/>
        <v/>
      </c>
      <c r="AD435" s="31" t="str">
        <f t="shared" si="637"/>
        <v/>
      </c>
      <c r="AE435" s="128" t="str">
        <f t="shared" si="638"/>
        <v/>
      </c>
      <c r="AF435" s="130" t="str">
        <f t="shared" si="639"/>
        <v/>
      </c>
      <c r="AG435" s="122" t="str">
        <f t="shared" si="640"/>
        <v/>
      </c>
      <c r="AH435" s="131" t="str">
        <f t="shared" si="582"/>
        <v/>
      </c>
      <c r="AI435" s="132" t="str">
        <f t="shared" si="641"/>
        <v/>
      </c>
      <c r="AJ435" s="128"/>
      <c r="AK435" s="159" t="str">
        <f t="shared" si="642"/>
        <v/>
      </c>
      <c r="AL435" s="128" t="str">
        <f t="shared" si="643"/>
        <v/>
      </c>
      <c r="AM435" s="128" t="str">
        <f t="shared" si="644"/>
        <v/>
      </c>
      <c r="AN435" s="128" t="str">
        <f t="shared" si="645"/>
        <v/>
      </c>
      <c r="AO435" s="128" t="str">
        <f t="shared" si="584"/>
        <v/>
      </c>
      <c r="AP435" s="160" t="str">
        <f t="shared" si="646"/>
        <v/>
      </c>
      <c r="AQ435" s="31"/>
      <c r="AR435" s="174" t="str">
        <f>IF($B435="","",Air!$C$17*((J435-K435)/10)^Air!$C$28)</f>
        <v/>
      </c>
      <c r="AS435" s="36" t="str">
        <f>IF($B435="","",IF(E$8=B435,E$7,Air!$C$14/2*AR435^2))</f>
        <v/>
      </c>
      <c r="AT435" s="32" t="str">
        <f t="shared" si="647"/>
        <v/>
      </c>
      <c r="AU435" s="32" t="str">
        <f t="shared" si="648"/>
        <v/>
      </c>
      <c r="AV435" s="32" t="str">
        <f>IF($B435="","",Air!$I$11-AU435*Air!$C$14*Air!$I$10-AS435)</f>
        <v/>
      </c>
      <c r="AW435" s="175" t="str">
        <f t="shared" si="649"/>
        <v/>
      </c>
      <c r="AX435" s="175" t="str">
        <f>IF($B435="","",AW435*Air!$C$14*Air!$I$10)</f>
        <v/>
      </c>
      <c r="AY435" s="176" t="str">
        <f>IF($B435="","",AW435*Air!$D$14*Air!$I$10)</f>
        <v/>
      </c>
      <c r="AZ435" s="62"/>
      <c r="BA435" s="250" t="str">
        <f t="shared" si="585"/>
        <v/>
      </c>
      <c r="BB435" s="128" t="str">
        <f t="shared" si="650"/>
        <v/>
      </c>
      <c r="BC435" s="31" t="str">
        <f t="shared" si="651"/>
        <v/>
      </c>
      <c r="BD435" s="251" t="str">
        <f>IF($B435="","",$AO435*ABS(BC435)/Air!$M$8)</f>
        <v/>
      </c>
      <c r="BE435" s="31" t="str">
        <f t="shared" si="586"/>
        <v/>
      </c>
      <c r="BF435" s="251" t="str">
        <f>IF($B435="","",$AO435*ABS($AF435-BC435)/Air!$M$8)</f>
        <v/>
      </c>
      <c r="BG435" s="31" t="str">
        <f t="shared" si="587"/>
        <v/>
      </c>
      <c r="BH435" s="252" t="str">
        <f t="shared" si="588"/>
        <v/>
      </c>
      <c r="BI435" s="32" t="str">
        <f>IF($B435="","",(($AF435-BC435)/ABS($AF435-BC435))*Air!$D$14*BH435/2*(($AF435-BC435)^2)*$AI435*$C435)</f>
        <v/>
      </c>
      <c r="BJ435" s="32" t="str">
        <f>IF($B435="","",(-BC435/ABS(BC435))*Air!$D$14*BE435/8*(BC435^2)*$AM435*$C435)</f>
        <v/>
      </c>
      <c r="BK435" s="32" t="str">
        <f>IF($B435="","",$AK435*$C435*$E435*Air!$D$14*Air!$I$10)</f>
        <v/>
      </c>
      <c r="BL435" s="32" t="str">
        <f t="shared" si="652"/>
        <v/>
      </c>
      <c r="BM435" s="32" t="str">
        <f t="shared" si="589"/>
        <v/>
      </c>
      <c r="BN435" s="32" t="str">
        <f t="shared" si="653"/>
        <v/>
      </c>
      <c r="BO435" s="254" t="str">
        <f t="shared" si="590"/>
        <v/>
      </c>
      <c r="BP435" s="243"/>
      <c r="BQ435" s="243"/>
      <c r="BR435" s="32" t="str">
        <f t="shared" si="591"/>
        <v/>
      </c>
      <c r="BS435" s="243" t="str">
        <f t="shared" si="592"/>
        <v/>
      </c>
      <c r="BT435" s="243" t="str">
        <f>IF($B435="","",IF(BO435="out",-(BS435*$I435*(2*ABS(BR435)/Air!$D$14)^0.5),(BS435*$I435*(2*ABS(BR435)/Air!$C$14)^0.5)))</f>
        <v/>
      </c>
      <c r="BU435" s="32" t="str">
        <f t="shared" si="593"/>
        <v/>
      </c>
      <c r="BV435" s="217" t="str">
        <f t="shared" si="654"/>
        <v/>
      </c>
      <c r="BW435" s="31" t="str">
        <f t="shared" si="594"/>
        <v/>
      </c>
      <c r="BX435" s="251" t="str">
        <f>IF($B435="","",$AO435*ABS(BW435)/Air!$M$8)</f>
        <v/>
      </c>
      <c r="BY435" s="31" t="str">
        <f t="shared" si="595"/>
        <v/>
      </c>
      <c r="BZ435" s="251" t="str">
        <f>IF($B435="","",$AO435*ABS($AF435-BW435)/Air!$M$8)</f>
        <v/>
      </c>
      <c r="CA435" s="31" t="str">
        <f t="shared" si="596"/>
        <v/>
      </c>
      <c r="CB435" s="31" t="str">
        <f t="shared" si="597"/>
        <v/>
      </c>
      <c r="CC435" s="32" t="str">
        <f>IF($B435="","",(($AF435-BW435)/ABS($AF435-BW435))*Air!$D$14*CB435/2*(($AF435-BW435)^2)*$AI435*$C435)</f>
        <v/>
      </c>
      <c r="CD435" s="32" t="str">
        <f>IF($B435="","",(-BW435/ABS(BW435))*Air!$D$14*BY435/8*(BW435^2)*$AM435*$C435)</f>
        <v/>
      </c>
      <c r="CE435" s="32" t="str">
        <f>IF($B435="","",$AK435*$C435*$E435*Air!$D$14*Air!$I$10)</f>
        <v/>
      </c>
      <c r="CF435" s="32" t="str">
        <f t="shared" si="655"/>
        <v/>
      </c>
      <c r="CG435" s="32" t="str">
        <f t="shared" si="598"/>
        <v/>
      </c>
      <c r="CH435" s="32" t="str">
        <f t="shared" si="656"/>
        <v/>
      </c>
      <c r="CI435" s="254" t="str">
        <f t="shared" si="599"/>
        <v/>
      </c>
      <c r="CJ435" s="243"/>
      <c r="CK435" s="243"/>
      <c r="CL435" s="32" t="str">
        <f t="shared" si="600"/>
        <v/>
      </c>
      <c r="CM435" s="243" t="str">
        <f t="shared" si="601"/>
        <v/>
      </c>
      <c r="CN435" s="243" t="str">
        <f>IF($B435="","",IF(CI435="out",-(CM435*$I435*(2*ABS(CL435)/Air!$D$14)^0.5),(CM435*$I435*(2*ABS(CL435)/Air!$C$14)^0.5)))</f>
        <v/>
      </c>
      <c r="CO435" s="32" t="str">
        <f t="shared" si="602"/>
        <v/>
      </c>
      <c r="CP435" s="217" t="str">
        <f t="shared" si="657"/>
        <v/>
      </c>
      <c r="CQ435" s="31" t="str">
        <f t="shared" si="603"/>
        <v/>
      </c>
      <c r="CR435" s="251" t="str">
        <f>IF($B435="","",$AO435*ABS(CQ435)/Air!$M$8)</f>
        <v/>
      </c>
      <c r="CS435" s="31" t="str">
        <f t="shared" si="604"/>
        <v/>
      </c>
      <c r="CT435" s="251" t="str">
        <f>IF($B435="","",$AO435*ABS($AF435-CQ435)/Air!$M$8)</f>
        <v/>
      </c>
      <c r="CU435" s="31" t="str">
        <f t="shared" si="605"/>
        <v/>
      </c>
      <c r="CV435" s="31" t="str">
        <f t="shared" si="606"/>
        <v/>
      </c>
      <c r="CW435" s="32" t="str">
        <f>IF($B435="","",(($AF435-CQ435)/ABS($AF435-CQ435))*Air!$D$14*CV435/2*(($AF435-CQ435)^2)*$AI435*$C435)</f>
        <v/>
      </c>
      <c r="CX435" s="32" t="str">
        <f>IF($B435="","",(-CQ435/ABS(CQ435))*Air!$D$14*CS435/8*(CQ435^2)*$AM435*$C435)</f>
        <v/>
      </c>
      <c r="CY435" s="32" t="str">
        <f>IF($B435="","",$AK435*$C435*$E435*Air!$D$14*Air!$I$10)</f>
        <v/>
      </c>
      <c r="CZ435" s="32" t="str">
        <f t="shared" si="658"/>
        <v/>
      </c>
      <c r="DA435" s="32" t="str">
        <f t="shared" si="607"/>
        <v/>
      </c>
      <c r="DB435" s="32" t="str">
        <f t="shared" si="659"/>
        <v/>
      </c>
      <c r="DC435" s="254" t="str">
        <f t="shared" si="608"/>
        <v/>
      </c>
      <c r="DD435" s="243"/>
      <c r="DE435" s="243"/>
      <c r="DF435" s="32" t="str">
        <f t="shared" si="609"/>
        <v/>
      </c>
      <c r="DG435" s="243" t="str">
        <f t="shared" si="610"/>
        <v/>
      </c>
      <c r="DH435" s="243" t="str">
        <f>IF($B435="","",IF(DC435="out",-(DG435*$I435*(2*ABS(DF435)/Air!$D$14)^0.5),(DG435*$I435*(2*ABS(DF435)/Air!$C$14)^0.5)))</f>
        <v/>
      </c>
      <c r="DI435" s="32" t="str">
        <f t="shared" si="611"/>
        <v/>
      </c>
      <c r="DJ435" s="217" t="str">
        <f t="shared" si="660"/>
        <v/>
      </c>
      <c r="DK435" s="31" t="str">
        <f t="shared" si="612"/>
        <v/>
      </c>
      <c r="DL435" s="251" t="str">
        <f>IF($B435="","",$AO435*ABS(DK435)/Air!$M$8)</f>
        <v/>
      </c>
      <c r="DM435" s="31" t="str">
        <f t="shared" si="613"/>
        <v/>
      </c>
      <c r="DN435" s="251" t="str">
        <f>IF($B435="","",$AO435*ABS($AF435-DK435)/Air!$M$8)</f>
        <v/>
      </c>
      <c r="DO435" s="31" t="str">
        <f t="shared" si="614"/>
        <v/>
      </c>
      <c r="DP435" s="31" t="str">
        <f t="shared" si="615"/>
        <v/>
      </c>
      <c r="DQ435" s="32" t="str">
        <f>IF($B435="","",(($AF435-DK435)/ABS($AF435-DK435))*Air!$D$14*DP435/2*(($AF435-DK435)^2)*$AI435*$C435)</f>
        <v/>
      </c>
      <c r="DR435" s="32" t="str">
        <f>IF($B435="","",(-DK435/ABS(DK435))*Air!$D$14*DM435/8*(DK435^2)*$AM435*$C435)</f>
        <v/>
      </c>
      <c r="DS435" s="32" t="str">
        <f>IF($B435="","",$AK435*$C435*$E435*Air!$D$14*Air!$I$10)</f>
        <v/>
      </c>
      <c r="DT435" s="32" t="str">
        <f t="shared" si="661"/>
        <v/>
      </c>
      <c r="DU435" s="32" t="str">
        <f t="shared" si="616"/>
        <v/>
      </c>
      <c r="DV435" s="32" t="str">
        <f t="shared" si="662"/>
        <v/>
      </c>
      <c r="DW435" s="254" t="str">
        <f t="shared" si="617"/>
        <v/>
      </c>
      <c r="DX435" s="243"/>
      <c r="DY435" s="243"/>
      <c r="DZ435" s="32" t="str">
        <f t="shared" si="618"/>
        <v/>
      </c>
      <c r="EA435" s="243" t="str">
        <f t="shared" si="619"/>
        <v/>
      </c>
      <c r="EB435" s="243" t="str">
        <f>IF($B435="","",IF(DW435="out",-(EA435*$I435*(2*ABS(DZ435)/Air!$D$14)^0.5),(EA435*$I435*(2*ABS(DZ435)/Air!$C$14)^0.5)))</f>
        <v/>
      </c>
      <c r="EC435" s="32" t="str">
        <f t="shared" si="620"/>
        <v/>
      </c>
      <c r="ED435" s="217" t="str">
        <f t="shared" si="663"/>
        <v/>
      </c>
      <c r="EE435" s="31" t="str">
        <f t="shared" si="621"/>
        <v/>
      </c>
      <c r="EF435" s="251" t="str">
        <f>IF($B435="","",$AO435*ABS(EE435)/Air!$M$8)</f>
        <v/>
      </c>
      <c r="EG435" s="31" t="str">
        <f t="shared" si="622"/>
        <v/>
      </c>
      <c r="EH435" s="251" t="str">
        <f>IF($B435="","",$AO435*ABS($AF435-EE435)/Air!$M$8)</f>
        <v/>
      </c>
      <c r="EI435" s="31" t="str">
        <f t="shared" si="623"/>
        <v/>
      </c>
      <c r="EJ435" s="31" t="str">
        <f t="shared" si="624"/>
        <v/>
      </c>
      <c r="EK435" s="32" t="str">
        <f>IF($B435="","",(($AF435-EE435)/ABS($AF435-EE435))*Air!$D$14*EJ435/2*(($AF435-EE435)^2)*$AI435*$C435)</f>
        <v/>
      </c>
      <c r="EL435" s="32" t="str">
        <f>IF($B435="","",(-EE435/ABS(EE435))*Air!$D$14*EG435/8*(EE435^2)*$AM435*$C435)</f>
        <v/>
      </c>
      <c r="EM435" s="32" t="str">
        <f>IF($B435="","",$AK435*$C435*$E435*Air!$D$14*Air!$I$10)</f>
        <v/>
      </c>
      <c r="EN435" s="32" t="str">
        <f t="shared" si="664"/>
        <v/>
      </c>
      <c r="EO435" s="32" t="str">
        <f t="shared" si="625"/>
        <v/>
      </c>
      <c r="EP435" s="32" t="str">
        <f t="shared" si="665"/>
        <v/>
      </c>
      <c r="EQ435" s="254" t="str">
        <f t="shared" si="626"/>
        <v/>
      </c>
      <c r="ER435" s="243"/>
      <c r="ES435" s="243"/>
      <c r="ET435" s="32" t="str">
        <f t="shared" si="627"/>
        <v/>
      </c>
      <c r="EU435" s="243" t="str">
        <f t="shared" si="628"/>
        <v/>
      </c>
      <c r="EV435" s="243" t="str">
        <f>IF($B435="","",IF(EQ435="out",-(EU435*$I435*(2*ABS(ET435)/Air!$D$14)^0.5),(EU435*$I435*(2*ABS(ET435)/Air!$C$14)^0.5)))</f>
        <v/>
      </c>
      <c r="EW435" s="32" t="str">
        <f t="shared" si="629"/>
        <v/>
      </c>
      <c r="EX435" s="259" t="str">
        <f t="shared" si="666"/>
        <v/>
      </c>
    </row>
    <row r="436" spans="1:154" customFormat="1" x14ac:dyDescent="0.2">
      <c r="A436" s="61"/>
      <c r="B436" s="247"/>
      <c r="C436" s="247"/>
      <c r="D436" s="247"/>
      <c r="E436" s="247"/>
      <c r="F436" s="247"/>
      <c r="G436" s="239"/>
      <c r="H436" s="239"/>
      <c r="I436" s="239"/>
      <c r="J436" s="239"/>
      <c r="K436" s="239"/>
      <c r="L436" s="62"/>
      <c r="M436" s="247"/>
      <c r="N436" s="247"/>
      <c r="O436" s="63"/>
      <c r="P436" s="92" t="str">
        <f t="shared" si="630"/>
        <v/>
      </c>
      <c r="Q436" s="93" t="str">
        <f t="shared" si="583"/>
        <v/>
      </c>
      <c r="R436" s="99" t="str">
        <f t="shared" si="631"/>
        <v/>
      </c>
      <c r="S436" s="100" t="str">
        <f t="shared" si="632"/>
        <v/>
      </c>
      <c r="T436" s="95" t="str">
        <f t="shared" si="633"/>
        <v/>
      </c>
      <c r="U436" s="231"/>
      <c r="V436" s="124" t="str">
        <f t="shared" si="634"/>
        <v/>
      </c>
      <c r="W436" s="125" t="str">
        <f t="shared" si="578"/>
        <v/>
      </c>
      <c r="X436" s="126" t="str">
        <f t="shared" si="635"/>
        <v/>
      </c>
      <c r="Y436" s="126" t="str">
        <f>IF($B436="","",VLOOKUP(X436,Depth!$A$4:$B$1004,2,1))</f>
        <v/>
      </c>
      <c r="Z436" s="127" t="str">
        <f t="shared" si="579"/>
        <v/>
      </c>
      <c r="AA436" s="128" t="str">
        <f t="shared" si="580"/>
        <v/>
      </c>
      <c r="AB436" s="129" t="str">
        <f t="shared" si="636"/>
        <v/>
      </c>
      <c r="AC436" s="129" t="str">
        <f t="shared" si="581"/>
        <v/>
      </c>
      <c r="AD436" s="31" t="str">
        <f t="shared" si="637"/>
        <v/>
      </c>
      <c r="AE436" s="128" t="str">
        <f t="shared" si="638"/>
        <v/>
      </c>
      <c r="AF436" s="130" t="str">
        <f t="shared" si="639"/>
        <v/>
      </c>
      <c r="AG436" s="122" t="str">
        <f t="shared" si="640"/>
        <v/>
      </c>
      <c r="AH436" s="131" t="str">
        <f t="shared" si="582"/>
        <v/>
      </c>
      <c r="AI436" s="132" t="str">
        <f t="shared" si="641"/>
        <v/>
      </c>
      <c r="AJ436" s="128"/>
      <c r="AK436" s="159" t="str">
        <f t="shared" si="642"/>
        <v/>
      </c>
      <c r="AL436" s="128" t="str">
        <f t="shared" si="643"/>
        <v/>
      </c>
      <c r="AM436" s="128" t="str">
        <f t="shared" si="644"/>
        <v/>
      </c>
      <c r="AN436" s="128" t="str">
        <f t="shared" si="645"/>
        <v/>
      </c>
      <c r="AO436" s="128" t="str">
        <f t="shared" si="584"/>
        <v/>
      </c>
      <c r="AP436" s="160" t="str">
        <f t="shared" si="646"/>
        <v/>
      </c>
      <c r="AQ436" s="31"/>
      <c r="AR436" s="174" t="str">
        <f>IF($B436="","",Air!$C$17*((J436-K436)/10)^Air!$C$28)</f>
        <v/>
      </c>
      <c r="AS436" s="36" t="str">
        <f>IF($B436="","",IF(E$8=B436,E$7,Air!$C$14/2*AR436^2))</f>
        <v/>
      </c>
      <c r="AT436" s="32" t="str">
        <f t="shared" si="647"/>
        <v/>
      </c>
      <c r="AU436" s="32" t="str">
        <f t="shared" si="648"/>
        <v/>
      </c>
      <c r="AV436" s="32" t="str">
        <f>IF($B436="","",Air!$I$11-AU436*Air!$C$14*Air!$I$10-AS436)</f>
        <v/>
      </c>
      <c r="AW436" s="175" t="str">
        <f t="shared" si="649"/>
        <v/>
      </c>
      <c r="AX436" s="175" t="str">
        <f>IF($B436="","",AW436*Air!$C$14*Air!$I$10)</f>
        <v/>
      </c>
      <c r="AY436" s="176" t="str">
        <f>IF($B436="","",AW436*Air!$D$14*Air!$I$10)</f>
        <v/>
      </c>
      <c r="AZ436" s="62"/>
      <c r="BA436" s="250" t="str">
        <f t="shared" si="585"/>
        <v/>
      </c>
      <c r="BB436" s="128" t="str">
        <f t="shared" si="650"/>
        <v/>
      </c>
      <c r="BC436" s="31" t="str">
        <f t="shared" si="651"/>
        <v/>
      </c>
      <c r="BD436" s="251" t="str">
        <f>IF($B436="","",$AO436*ABS(BC436)/Air!$M$8)</f>
        <v/>
      </c>
      <c r="BE436" s="31" t="str">
        <f t="shared" si="586"/>
        <v/>
      </c>
      <c r="BF436" s="251" t="str">
        <f>IF($B436="","",$AO436*ABS($AF436-BC436)/Air!$M$8)</f>
        <v/>
      </c>
      <c r="BG436" s="31" t="str">
        <f t="shared" si="587"/>
        <v/>
      </c>
      <c r="BH436" s="252" t="str">
        <f t="shared" si="588"/>
        <v/>
      </c>
      <c r="BI436" s="32" t="str">
        <f>IF($B436="","",(($AF436-BC436)/ABS($AF436-BC436))*Air!$D$14*BH436/2*(($AF436-BC436)^2)*$AI436*$C436)</f>
        <v/>
      </c>
      <c r="BJ436" s="32" t="str">
        <f>IF($B436="","",(-BC436/ABS(BC436))*Air!$D$14*BE436/8*(BC436^2)*$AM436*$C436)</f>
        <v/>
      </c>
      <c r="BK436" s="32" t="str">
        <f>IF($B436="","",$AK436*$C436*$E436*Air!$D$14*Air!$I$10)</f>
        <v/>
      </c>
      <c r="BL436" s="32" t="str">
        <f t="shared" si="652"/>
        <v/>
      </c>
      <c r="BM436" s="32" t="str">
        <f t="shared" si="589"/>
        <v/>
      </c>
      <c r="BN436" s="32" t="str">
        <f t="shared" si="653"/>
        <v/>
      </c>
      <c r="BO436" s="254" t="str">
        <f t="shared" si="590"/>
        <v/>
      </c>
      <c r="BP436" s="243"/>
      <c r="BQ436" s="243"/>
      <c r="BR436" s="32" t="str">
        <f t="shared" si="591"/>
        <v/>
      </c>
      <c r="BS436" s="243" t="str">
        <f t="shared" si="592"/>
        <v/>
      </c>
      <c r="BT436" s="243" t="str">
        <f>IF($B436="","",IF(BO436="out",-(BS436*$I436*(2*ABS(BR436)/Air!$D$14)^0.5),(BS436*$I436*(2*ABS(BR436)/Air!$C$14)^0.5)))</f>
        <v/>
      </c>
      <c r="BU436" s="32" t="str">
        <f t="shared" si="593"/>
        <v/>
      </c>
      <c r="BV436" s="217" t="str">
        <f t="shared" si="654"/>
        <v/>
      </c>
      <c r="BW436" s="31" t="str">
        <f t="shared" si="594"/>
        <v/>
      </c>
      <c r="BX436" s="251" t="str">
        <f>IF($B436="","",$AO436*ABS(BW436)/Air!$M$8)</f>
        <v/>
      </c>
      <c r="BY436" s="31" t="str">
        <f t="shared" si="595"/>
        <v/>
      </c>
      <c r="BZ436" s="251" t="str">
        <f>IF($B436="","",$AO436*ABS($AF436-BW436)/Air!$M$8)</f>
        <v/>
      </c>
      <c r="CA436" s="31" t="str">
        <f t="shared" si="596"/>
        <v/>
      </c>
      <c r="CB436" s="31" t="str">
        <f t="shared" si="597"/>
        <v/>
      </c>
      <c r="CC436" s="32" t="str">
        <f>IF($B436="","",(($AF436-BW436)/ABS($AF436-BW436))*Air!$D$14*CB436/2*(($AF436-BW436)^2)*$AI436*$C436)</f>
        <v/>
      </c>
      <c r="CD436" s="32" t="str">
        <f>IF($B436="","",(-BW436/ABS(BW436))*Air!$D$14*BY436/8*(BW436^2)*$AM436*$C436)</f>
        <v/>
      </c>
      <c r="CE436" s="32" t="str">
        <f>IF($B436="","",$AK436*$C436*$E436*Air!$D$14*Air!$I$10)</f>
        <v/>
      </c>
      <c r="CF436" s="32" t="str">
        <f t="shared" si="655"/>
        <v/>
      </c>
      <c r="CG436" s="32" t="str">
        <f t="shared" si="598"/>
        <v/>
      </c>
      <c r="CH436" s="32" t="str">
        <f t="shared" si="656"/>
        <v/>
      </c>
      <c r="CI436" s="254" t="str">
        <f t="shared" si="599"/>
        <v/>
      </c>
      <c r="CJ436" s="243"/>
      <c r="CK436" s="243"/>
      <c r="CL436" s="32" t="str">
        <f t="shared" si="600"/>
        <v/>
      </c>
      <c r="CM436" s="243" t="str">
        <f t="shared" si="601"/>
        <v/>
      </c>
      <c r="CN436" s="243" t="str">
        <f>IF($B436="","",IF(CI436="out",-(CM436*$I436*(2*ABS(CL436)/Air!$D$14)^0.5),(CM436*$I436*(2*ABS(CL436)/Air!$C$14)^0.5)))</f>
        <v/>
      </c>
      <c r="CO436" s="32" t="str">
        <f t="shared" si="602"/>
        <v/>
      </c>
      <c r="CP436" s="217" t="str">
        <f t="shared" si="657"/>
        <v/>
      </c>
      <c r="CQ436" s="31" t="str">
        <f t="shared" si="603"/>
        <v/>
      </c>
      <c r="CR436" s="251" t="str">
        <f>IF($B436="","",$AO436*ABS(CQ436)/Air!$M$8)</f>
        <v/>
      </c>
      <c r="CS436" s="31" t="str">
        <f t="shared" si="604"/>
        <v/>
      </c>
      <c r="CT436" s="251" t="str">
        <f>IF($B436="","",$AO436*ABS($AF436-CQ436)/Air!$M$8)</f>
        <v/>
      </c>
      <c r="CU436" s="31" t="str">
        <f t="shared" si="605"/>
        <v/>
      </c>
      <c r="CV436" s="31" t="str">
        <f t="shared" si="606"/>
        <v/>
      </c>
      <c r="CW436" s="32" t="str">
        <f>IF($B436="","",(($AF436-CQ436)/ABS($AF436-CQ436))*Air!$D$14*CV436/2*(($AF436-CQ436)^2)*$AI436*$C436)</f>
        <v/>
      </c>
      <c r="CX436" s="32" t="str">
        <f>IF($B436="","",(-CQ436/ABS(CQ436))*Air!$D$14*CS436/8*(CQ436^2)*$AM436*$C436)</f>
        <v/>
      </c>
      <c r="CY436" s="32" t="str">
        <f>IF($B436="","",$AK436*$C436*$E436*Air!$D$14*Air!$I$10)</f>
        <v/>
      </c>
      <c r="CZ436" s="32" t="str">
        <f t="shared" si="658"/>
        <v/>
      </c>
      <c r="DA436" s="32" t="str">
        <f t="shared" si="607"/>
        <v/>
      </c>
      <c r="DB436" s="32" t="str">
        <f t="shared" si="659"/>
        <v/>
      </c>
      <c r="DC436" s="254" t="str">
        <f t="shared" si="608"/>
        <v/>
      </c>
      <c r="DD436" s="243"/>
      <c r="DE436" s="243"/>
      <c r="DF436" s="32" t="str">
        <f t="shared" si="609"/>
        <v/>
      </c>
      <c r="DG436" s="243" t="str">
        <f t="shared" si="610"/>
        <v/>
      </c>
      <c r="DH436" s="243" t="str">
        <f>IF($B436="","",IF(DC436="out",-(DG436*$I436*(2*ABS(DF436)/Air!$D$14)^0.5),(DG436*$I436*(2*ABS(DF436)/Air!$C$14)^0.5)))</f>
        <v/>
      </c>
      <c r="DI436" s="32" t="str">
        <f t="shared" si="611"/>
        <v/>
      </c>
      <c r="DJ436" s="217" t="str">
        <f t="shared" si="660"/>
        <v/>
      </c>
      <c r="DK436" s="31" t="str">
        <f t="shared" si="612"/>
        <v/>
      </c>
      <c r="DL436" s="251" t="str">
        <f>IF($B436="","",$AO436*ABS(DK436)/Air!$M$8)</f>
        <v/>
      </c>
      <c r="DM436" s="31" t="str">
        <f t="shared" si="613"/>
        <v/>
      </c>
      <c r="DN436" s="251" t="str">
        <f>IF($B436="","",$AO436*ABS($AF436-DK436)/Air!$M$8)</f>
        <v/>
      </c>
      <c r="DO436" s="31" t="str">
        <f t="shared" si="614"/>
        <v/>
      </c>
      <c r="DP436" s="31" t="str">
        <f t="shared" si="615"/>
        <v/>
      </c>
      <c r="DQ436" s="32" t="str">
        <f>IF($B436="","",(($AF436-DK436)/ABS($AF436-DK436))*Air!$D$14*DP436/2*(($AF436-DK436)^2)*$AI436*$C436)</f>
        <v/>
      </c>
      <c r="DR436" s="32" t="str">
        <f>IF($B436="","",(-DK436/ABS(DK436))*Air!$D$14*DM436/8*(DK436^2)*$AM436*$C436)</f>
        <v/>
      </c>
      <c r="DS436" s="32" t="str">
        <f>IF($B436="","",$AK436*$C436*$E436*Air!$D$14*Air!$I$10)</f>
        <v/>
      </c>
      <c r="DT436" s="32" t="str">
        <f t="shared" si="661"/>
        <v/>
      </c>
      <c r="DU436" s="32" t="str">
        <f t="shared" si="616"/>
        <v/>
      </c>
      <c r="DV436" s="32" t="str">
        <f t="shared" si="662"/>
        <v/>
      </c>
      <c r="DW436" s="254" t="str">
        <f t="shared" si="617"/>
        <v/>
      </c>
      <c r="DX436" s="243"/>
      <c r="DY436" s="243"/>
      <c r="DZ436" s="32" t="str">
        <f t="shared" si="618"/>
        <v/>
      </c>
      <c r="EA436" s="243" t="str">
        <f t="shared" si="619"/>
        <v/>
      </c>
      <c r="EB436" s="243" t="str">
        <f>IF($B436="","",IF(DW436="out",-(EA436*$I436*(2*ABS(DZ436)/Air!$D$14)^0.5),(EA436*$I436*(2*ABS(DZ436)/Air!$C$14)^0.5)))</f>
        <v/>
      </c>
      <c r="EC436" s="32" t="str">
        <f t="shared" si="620"/>
        <v/>
      </c>
      <c r="ED436" s="217" t="str">
        <f t="shared" si="663"/>
        <v/>
      </c>
      <c r="EE436" s="31" t="str">
        <f t="shared" si="621"/>
        <v/>
      </c>
      <c r="EF436" s="251" t="str">
        <f>IF($B436="","",$AO436*ABS(EE436)/Air!$M$8)</f>
        <v/>
      </c>
      <c r="EG436" s="31" t="str">
        <f t="shared" si="622"/>
        <v/>
      </c>
      <c r="EH436" s="251" t="str">
        <f>IF($B436="","",$AO436*ABS($AF436-EE436)/Air!$M$8)</f>
        <v/>
      </c>
      <c r="EI436" s="31" t="str">
        <f t="shared" si="623"/>
        <v/>
      </c>
      <c r="EJ436" s="31" t="str">
        <f t="shared" si="624"/>
        <v/>
      </c>
      <c r="EK436" s="32" t="str">
        <f>IF($B436="","",(($AF436-EE436)/ABS($AF436-EE436))*Air!$D$14*EJ436/2*(($AF436-EE436)^2)*$AI436*$C436)</f>
        <v/>
      </c>
      <c r="EL436" s="32" t="str">
        <f>IF($B436="","",(-EE436/ABS(EE436))*Air!$D$14*EG436/8*(EE436^2)*$AM436*$C436)</f>
        <v/>
      </c>
      <c r="EM436" s="32" t="str">
        <f>IF($B436="","",$AK436*$C436*$E436*Air!$D$14*Air!$I$10)</f>
        <v/>
      </c>
      <c r="EN436" s="32" t="str">
        <f t="shared" si="664"/>
        <v/>
      </c>
      <c r="EO436" s="32" t="str">
        <f t="shared" si="625"/>
        <v/>
      </c>
      <c r="EP436" s="32" t="str">
        <f t="shared" si="665"/>
        <v/>
      </c>
      <c r="EQ436" s="254" t="str">
        <f t="shared" si="626"/>
        <v/>
      </c>
      <c r="ER436" s="243"/>
      <c r="ES436" s="243"/>
      <c r="ET436" s="32" t="str">
        <f t="shared" si="627"/>
        <v/>
      </c>
      <c r="EU436" s="243" t="str">
        <f t="shared" si="628"/>
        <v/>
      </c>
      <c r="EV436" s="243" t="str">
        <f>IF($B436="","",IF(EQ436="out",-(EU436*$I436*(2*ABS(ET436)/Air!$D$14)^0.5),(EU436*$I436*(2*ABS(ET436)/Air!$C$14)^0.5)))</f>
        <v/>
      </c>
      <c r="EW436" s="32" t="str">
        <f t="shared" si="629"/>
        <v/>
      </c>
      <c r="EX436" s="259" t="str">
        <f t="shared" si="666"/>
        <v/>
      </c>
    </row>
    <row r="437" spans="1:154" customFormat="1" x14ac:dyDescent="0.2">
      <c r="A437" s="61"/>
      <c r="B437" s="247"/>
      <c r="C437" s="247"/>
      <c r="D437" s="247"/>
      <c r="E437" s="247"/>
      <c r="F437" s="247"/>
      <c r="G437" s="239"/>
      <c r="H437" s="239"/>
      <c r="I437" s="239"/>
      <c r="J437" s="239"/>
      <c r="K437" s="239"/>
      <c r="L437" s="62"/>
      <c r="M437" s="247"/>
      <c r="N437" s="247"/>
      <c r="O437" s="63"/>
      <c r="P437" s="92" t="str">
        <f t="shared" si="630"/>
        <v/>
      </c>
      <c r="Q437" s="93" t="str">
        <f t="shared" si="583"/>
        <v/>
      </c>
      <c r="R437" s="99" t="str">
        <f t="shared" si="631"/>
        <v/>
      </c>
      <c r="S437" s="100" t="str">
        <f t="shared" si="632"/>
        <v/>
      </c>
      <c r="T437" s="95" t="str">
        <f t="shared" si="633"/>
        <v/>
      </c>
      <c r="U437" s="231"/>
      <c r="V437" s="124" t="str">
        <f t="shared" si="634"/>
        <v/>
      </c>
      <c r="W437" s="125" t="str">
        <f t="shared" si="578"/>
        <v/>
      </c>
      <c r="X437" s="126" t="str">
        <f t="shared" si="635"/>
        <v/>
      </c>
      <c r="Y437" s="126" t="str">
        <f>IF($B437="","",VLOOKUP(X437,Depth!$A$4:$B$1004,2,1))</f>
        <v/>
      </c>
      <c r="Z437" s="127" t="str">
        <f t="shared" si="579"/>
        <v/>
      </c>
      <c r="AA437" s="128" t="str">
        <f t="shared" si="580"/>
        <v/>
      </c>
      <c r="AB437" s="129" t="str">
        <f t="shared" si="636"/>
        <v/>
      </c>
      <c r="AC437" s="129" t="str">
        <f t="shared" si="581"/>
        <v/>
      </c>
      <c r="AD437" s="31" t="str">
        <f t="shared" si="637"/>
        <v/>
      </c>
      <c r="AE437" s="128" t="str">
        <f t="shared" si="638"/>
        <v/>
      </c>
      <c r="AF437" s="130" t="str">
        <f t="shared" si="639"/>
        <v/>
      </c>
      <c r="AG437" s="122" t="str">
        <f t="shared" si="640"/>
        <v/>
      </c>
      <c r="AH437" s="131" t="str">
        <f t="shared" si="582"/>
        <v/>
      </c>
      <c r="AI437" s="132" t="str">
        <f t="shared" si="641"/>
        <v/>
      </c>
      <c r="AJ437" s="128"/>
      <c r="AK437" s="159" t="str">
        <f t="shared" si="642"/>
        <v/>
      </c>
      <c r="AL437" s="128" t="str">
        <f t="shared" si="643"/>
        <v/>
      </c>
      <c r="AM437" s="128" t="str">
        <f t="shared" si="644"/>
        <v/>
      </c>
      <c r="AN437" s="128" t="str">
        <f t="shared" si="645"/>
        <v/>
      </c>
      <c r="AO437" s="128" t="str">
        <f t="shared" si="584"/>
        <v/>
      </c>
      <c r="AP437" s="160" t="str">
        <f t="shared" si="646"/>
        <v/>
      </c>
      <c r="AQ437" s="31"/>
      <c r="AR437" s="174" t="str">
        <f>IF($B437="","",Air!$C$17*((J437-K437)/10)^Air!$C$28)</f>
        <v/>
      </c>
      <c r="AS437" s="36" t="str">
        <f>IF($B437="","",IF(E$8=B437,E$7,Air!$C$14/2*AR437^2))</f>
        <v/>
      </c>
      <c r="AT437" s="32" t="str">
        <f t="shared" si="647"/>
        <v/>
      </c>
      <c r="AU437" s="32" t="str">
        <f t="shared" si="648"/>
        <v/>
      </c>
      <c r="AV437" s="32" t="str">
        <f>IF($B437="","",Air!$I$11-AU437*Air!$C$14*Air!$I$10-AS437)</f>
        <v/>
      </c>
      <c r="AW437" s="175" t="str">
        <f t="shared" si="649"/>
        <v/>
      </c>
      <c r="AX437" s="175" t="str">
        <f>IF($B437="","",AW437*Air!$C$14*Air!$I$10)</f>
        <v/>
      </c>
      <c r="AY437" s="176" t="str">
        <f>IF($B437="","",AW437*Air!$D$14*Air!$I$10)</f>
        <v/>
      </c>
      <c r="AZ437" s="62"/>
      <c r="BA437" s="250" t="str">
        <f t="shared" si="585"/>
        <v/>
      </c>
      <c r="BB437" s="128" t="str">
        <f t="shared" si="650"/>
        <v/>
      </c>
      <c r="BC437" s="31" t="str">
        <f t="shared" si="651"/>
        <v/>
      </c>
      <c r="BD437" s="251" t="str">
        <f>IF($B437="","",$AO437*ABS(BC437)/Air!$M$8)</f>
        <v/>
      </c>
      <c r="BE437" s="31" t="str">
        <f t="shared" si="586"/>
        <v/>
      </c>
      <c r="BF437" s="251" t="str">
        <f>IF($B437="","",$AO437*ABS($AF437-BC437)/Air!$M$8)</f>
        <v/>
      </c>
      <c r="BG437" s="31" t="str">
        <f t="shared" si="587"/>
        <v/>
      </c>
      <c r="BH437" s="252" t="str">
        <f t="shared" si="588"/>
        <v/>
      </c>
      <c r="BI437" s="32" t="str">
        <f>IF($B437="","",(($AF437-BC437)/ABS($AF437-BC437))*Air!$D$14*BH437/2*(($AF437-BC437)^2)*$AI437*$C437)</f>
        <v/>
      </c>
      <c r="BJ437" s="32" t="str">
        <f>IF($B437="","",(-BC437/ABS(BC437))*Air!$D$14*BE437/8*(BC437^2)*$AM437*$C437)</f>
        <v/>
      </c>
      <c r="BK437" s="32" t="str">
        <f>IF($B437="","",$AK437*$C437*$E437*Air!$D$14*Air!$I$10)</f>
        <v/>
      </c>
      <c r="BL437" s="32" t="str">
        <f t="shared" si="652"/>
        <v/>
      </c>
      <c r="BM437" s="32" t="str">
        <f t="shared" si="589"/>
        <v/>
      </c>
      <c r="BN437" s="32" t="str">
        <f t="shared" si="653"/>
        <v/>
      </c>
      <c r="BO437" s="254" t="str">
        <f t="shared" si="590"/>
        <v/>
      </c>
      <c r="BP437" s="243"/>
      <c r="BQ437" s="243"/>
      <c r="BR437" s="32" t="str">
        <f t="shared" si="591"/>
        <v/>
      </c>
      <c r="BS437" s="243" t="str">
        <f t="shared" si="592"/>
        <v/>
      </c>
      <c r="BT437" s="243" t="str">
        <f>IF($B437="","",IF(BO437="out",-(BS437*$I437*(2*ABS(BR437)/Air!$D$14)^0.5),(BS437*$I437*(2*ABS(BR437)/Air!$C$14)^0.5)))</f>
        <v/>
      </c>
      <c r="BU437" s="32" t="str">
        <f t="shared" si="593"/>
        <v/>
      </c>
      <c r="BV437" s="217" t="str">
        <f t="shared" si="654"/>
        <v/>
      </c>
      <c r="BW437" s="31" t="str">
        <f t="shared" si="594"/>
        <v/>
      </c>
      <c r="BX437" s="251" t="str">
        <f>IF($B437="","",$AO437*ABS(BW437)/Air!$M$8)</f>
        <v/>
      </c>
      <c r="BY437" s="31" t="str">
        <f t="shared" si="595"/>
        <v/>
      </c>
      <c r="BZ437" s="251" t="str">
        <f>IF($B437="","",$AO437*ABS($AF437-BW437)/Air!$M$8)</f>
        <v/>
      </c>
      <c r="CA437" s="31" t="str">
        <f t="shared" si="596"/>
        <v/>
      </c>
      <c r="CB437" s="31" t="str">
        <f t="shared" si="597"/>
        <v/>
      </c>
      <c r="CC437" s="32" t="str">
        <f>IF($B437="","",(($AF437-BW437)/ABS($AF437-BW437))*Air!$D$14*CB437/2*(($AF437-BW437)^2)*$AI437*$C437)</f>
        <v/>
      </c>
      <c r="CD437" s="32" t="str">
        <f>IF($B437="","",(-BW437/ABS(BW437))*Air!$D$14*BY437/8*(BW437^2)*$AM437*$C437)</f>
        <v/>
      </c>
      <c r="CE437" s="32" t="str">
        <f>IF($B437="","",$AK437*$C437*$E437*Air!$D$14*Air!$I$10)</f>
        <v/>
      </c>
      <c r="CF437" s="32" t="str">
        <f t="shared" si="655"/>
        <v/>
      </c>
      <c r="CG437" s="32" t="str">
        <f t="shared" si="598"/>
        <v/>
      </c>
      <c r="CH437" s="32" t="str">
        <f t="shared" si="656"/>
        <v/>
      </c>
      <c r="CI437" s="254" t="str">
        <f t="shared" si="599"/>
        <v/>
      </c>
      <c r="CJ437" s="243"/>
      <c r="CK437" s="243"/>
      <c r="CL437" s="32" t="str">
        <f t="shared" si="600"/>
        <v/>
      </c>
      <c r="CM437" s="243" t="str">
        <f t="shared" si="601"/>
        <v/>
      </c>
      <c r="CN437" s="243" t="str">
        <f>IF($B437="","",IF(CI437="out",-(CM437*$I437*(2*ABS(CL437)/Air!$D$14)^0.5),(CM437*$I437*(2*ABS(CL437)/Air!$C$14)^0.5)))</f>
        <v/>
      </c>
      <c r="CO437" s="32" t="str">
        <f t="shared" si="602"/>
        <v/>
      </c>
      <c r="CP437" s="217" t="str">
        <f t="shared" si="657"/>
        <v/>
      </c>
      <c r="CQ437" s="31" t="str">
        <f t="shared" si="603"/>
        <v/>
      </c>
      <c r="CR437" s="251" t="str">
        <f>IF($B437="","",$AO437*ABS(CQ437)/Air!$M$8)</f>
        <v/>
      </c>
      <c r="CS437" s="31" t="str">
        <f t="shared" si="604"/>
        <v/>
      </c>
      <c r="CT437" s="251" t="str">
        <f>IF($B437="","",$AO437*ABS($AF437-CQ437)/Air!$M$8)</f>
        <v/>
      </c>
      <c r="CU437" s="31" t="str">
        <f t="shared" si="605"/>
        <v/>
      </c>
      <c r="CV437" s="31" t="str">
        <f t="shared" si="606"/>
        <v/>
      </c>
      <c r="CW437" s="32" t="str">
        <f>IF($B437="","",(($AF437-CQ437)/ABS($AF437-CQ437))*Air!$D$14*CV437/2*(($AF437-CQ437)^2)*$AI437*$C437)</f>
        <v/>
      </c>
      <c r="CX437" s="32" t="str">
        <f>IF($B437="","",(-CQ437/ABS(CQ437))*Air!$D$14*CS437/8*(CQ437^2)*$AM437*$C437)</f>
        <v/>
      </c>
      <c r="CY437" s="32" t="str">
        <f>IF($B437="","",$AK437*$C437*$E437*Air!$D$14*Air!$I$10)</f>
        <v/>
      </c>
      <c r="CZ437" s="32" t="str">
        <f t="shared" si="658"/>
        <v/>
      </c>
      <c r="DA437" s="32" t="str">
        <f t="shared" si="607"/>
        <v/>
      </c>
      <c r="DB437" s="32" t="str">
        <f t="shared" si="659"/>
        <v/>
      </c>
      <c r="DC437" s="254" t="str">
        <f t="shared" si="608"/>
        <v/>
      </c>
      <c r="DD437" s="243"/>
      <c r="DE437" s="243"/>
      <c r="DF437" s="32" t="str">
        <f t="shared" si="609"/>
        <v/>
      </c>
      <c r="DG437" s="243" t="str">
        <f t="shared" si="610"/>
        <v/>
      </c>
      <c r="DH437" s="243" t="str">
        <f>IF($B437="","",IF(DC437="out",-(DG437*$I437*(2*ABS(DF437)/Air!$D$14)^0.5),(DG437*$I437*(2*ABS(DF437)/Air!$C$14)^0.5)))</f>
        <v/>
      </c>
      <c r="DI437" s="32" t="str">
        <f t="shared" si="611"/>
        <v/>
      </c>
      <c r="DJ437" s="217" t="str">
        <f t="shared" si="660"/>
        <v/>
      </c>
      <c r="DK437" s="31" t="str">
        <f t="shared" si="612"/>
        <v/>
      </c>
      <c r="DL437" s="251" t="str">
        <f>IF($B437="","",$AO437*ABS(DK437)/Air!$M$8)</f>
        <v/>
      </c>
      <c r="DM437" s="31" t="str">
        <f t="shared" si="613"/>
        <v/>
      </c>
      <c r="DN437" s="251" t="str">
        <f>IF($B437="","",$AO437*ABS($AF437-DK437)/Air!$M$8)</f>
        <v/>
      </c>
      <c r="DO437" s="31" t="str">
        <f t="shared" si="614"/>
        <v/>
      </c>
      <c r="DP437" s="31" t="str">
        <f t="shared" si="615"/>
        <v/>
      </c>
      <c r="DQ437" s="32" t="str">
        <f>IF($B437="","",(($AF437-DK437)/ABS($AF437-DK437))*Air!$D$14*DP437/2*(($AF437-DK437)^2)*$AI437*$C437)</f>
        <v/>
      </c>
      <c r="DR437" s="32" t="str">
        <f>IF($B437="","",(-DK437/ABS(DK437))*Air!$D$14*DM437/8*(DK437^2)*$AM437*$C437)</f>
        <v/>
      </c>
      <c r="DS437" s="32" t="str">
        <f>IF($B437="","",$AK437*$C437*$E437*Air!$D$14*Air!$I$10)</f>
        <v/>
      </c>
      <c r="DT437" s="32" t="str">
        <f t="shared" si="661"/>
        <v/>
      </c>
      <c r="DU437" s="32" t="str">
        <f t="shared" si="616"/>
        <v/>
      </c>
      <c r="DV437" s="32" t="str">
        <f t="shared" si="662"/>
        <v/>
      </c>
      <c r="DW437" s="254" t="str">
        <f t="shared" si="617"/>
        <v/>
      </c>
      <c r="DX437" s="243"/>
      <c r="DY437" s="243"/>
      <c r="DZ437" s="32" t="str">
        <f t="shared" si="618"/>
        <v/>
      </c>
      <c r="EA437" s="243" t="str">
        <f t="shared" si="619"/>
        <v/>
      </c>
      <c r="EB437" s="243" t="str">
        <f>IF($B437="","",IF(DW437="out",-(EA437*$I437*(2*ABS(DZ437)/Air!$D$14)^0.5),(EA437*$I437*(2*ABS(DZ437)/Air!$C$14)^0.5)))</f>
        <v/>
      </c>
      <c r="EC437" s="32" t="str">
        <f t="shared" si="620"/>
        <v/>
      </c>
      <c r="ED437" s="217" t="str">
        <f t="shared" si="663"/>
        <v/>
      </c>
      <c r="EE437" s="31" t="str">
        <f t="shared" si="621"/>
        <v/>
      </c>
      <c r="EF437" s="251" t="str">
        <f>IF($B437="","",$AO437*ABS(EE437)/Air!$M$8)</f>
        <v/>
      </c>
      <c r="EG437" s="31" t="str">
        <f t="shared" si="622"/>
        <v/>
      </c>
      <c r="EH437" s="251" t="str">
        <f>IF($B437="","",$AO437*ABS($AF437-EE437)/Air!$M$8)</f>
        <v/>
      </c>
      <c r="EI437" s="31" t="str">
        <f t="shared" si="623"/>
        <v/>
      </c>
      <c r="EJ437" s="31" t="str">
        <f t="shared" si="624"/>
        <v/>
      </c>
      <c r="EK437" s="32" t="str">
        <f>IF($B437="","",(($AF437-EE437)/ABS($AF437-EE437))*Air!$D$14*EJ437/2*(($AF437-EE437)^2)*$AI437*$C437)</f>
        <v/>
      </c>
      <c r="EL437" s="32" t="str">
        <f>IF($B437="","",(-EE437/ABS(EE437))*Air!$D$14*EG437/8*(EE437^2)*$AM437*$C437)</f>
        <v/>
      </c>
      <c r="EM437" s="32" t="str">
        <f>IF($B437="","",$AK437*$C437*$E437*Air!$D$14*Air!$I$10)</f>
        <v/>
      </c>
      <c r="EN437" s="32" t="str">
        <f t="shared" si="664"/>
        <v/>
      </c>
      <c r="EO437" s="32" t="str">
        <f t="shared" si="625"/>
        <v/>
      </c>
      <c r="EP437" s="32" t="str">
        <f t="shared" si="665"/>
        <v/>
      </c>
      <c r="EQ437" s="254" t="str">
        <f t="shared" si="626"/>
        <v/>
      </c>
      <c r="ER437" s="243"/>
      <c r="ES437" s="243"/>
      <c r="ET437" s="32" t="str">
        <f t="shared" si="627"/>
        <v/>
      </c>
      <c r="EU437" s="243" t="str">
        <f t="shared" si="628"/>
        <v/>
      </c>
      <c r="EV437" s="243" t="str">
        <f>IF($B437="","",IF(EQ437="out",-(EU437*$I437*(2*ABS(ET437)/Air!$D$14)^0.5),(EU437*$I437*(2*ABS(ET437)/Air!$C$14)^0.5)))</f>
        <v/>
      </c>
      <c r="EW437" s="32" t="str">
        <f t="shared" si="629"/>
        <v/>
      </c>
      <c r="EX437" s="259" t="str">
        <f t="shared" si="666"/>
        <v/>
      </c>
    </row>
    <row r="438" spans="1:154" customFormat="1" x14ac:dyDescent="0.2">
      <c r="A438" s="61"/>
      <c r="B438" s="247"/>
      <c r="C438" s="247"/>
      <c r="D438" s="247"/>
      <c r="E438" s="247"/>
      <c r="F438" s="247"/>
      <c r="G438" s="239"/>
      <c r="H438" s="239"/>
      <c r="I438" s="239"/>
      <c r="J438" s="239"/>
      <c r="K438" s="239"/>
      <c r="L438" s="62"/>
      <c r="M438" s="247"/>
      <c r="N438" s="247"/>
      <c r="O438" s="63"/>
      <c r="P438" s="92" t="str">
        <f t="shared" si="630"/>
        <v/>
      </c>
      <c r="Q438" s="93" t="str">
        <f t="shared" si="583"/>
        <v/>
      </c>
      <c r="R438" s="99" t="str">
        <f t="shared" si="631"/>
        <v/>
      </c>
      <c r="S438" s="100" t="str">
        <f t="shared" si="632"/>
        <v/>
      </c>
      <c r="T438" s="95" t="str">
        <f t="shared" si="633"/>
        <v/>
      </c>
      <c r="U438" s="231"/>
      <c r="V438" s="124" t="str">
        <f t="shared" si="634"/>
        <v/>
      </c>
      <c r="W438" s="125" t="str">
        <f t="shared" si="578"/>
        <v/>
      </c>
      <c r="X438" s="126" t="str">
        <f t="shared" si="635"/>
        <v/>
      </c>
      <c r="Y438" s="126" t="str">
        <f>IF($B438="","",VLOOKUP(X438,Depth!$A$4:$B$1004,2,1))</f>
        <v/>
      </c>
      <c r="Z438" s="127" t="str">
        <f t="shared" si="579"/>
        <v/>
      </c>
      <c r="AA438" s="128" t="str">
        <f t="shared" si="580"/>
        <v/>
      </c>
      <c r="AB438" s="129" t="str">
        <f t="shared" si="636"/>
        <v/>
      </c>
      <c r="AC438" s="129" t="str">
        <f t="shared" si="581"/>
        <v/>
      </c>
      <c r="AD438" s="31" t="str">
        <f t="shared" si="637"/>
        <v/>
      </c>
      <c r="AE438" s="128" t="str">
        <f t="shared" si="638"/>
        <v/>
      </c>
      <c r="AF438" s="130" t="str">
        <f t="shared" si="639"/>
        <v/>
      </c>
      <c r="AG438" s="122" t="str">
        <f t="shared" si="640"/>
        <v/>
      </c>
      <c r="AH438" s="131" t="str">
        <f t="shared" si="582"/>
        <v/>
      </c>
      <c r="AI438" s="132" t="str">
        <f t="shared" si="641"/>
        <v/>
      </c>
      <c r="AJ438" s="128"/>
      <c r="AK438" s="159" t="str">
        <f t="shared" si="642"/>
        <v/>
      </c>
      <c r="AL438" s="128" t="str">
        <f t="shared" si="643"/>
        <v/>
      </c>
      <c r="AM438" s="128" t="str">
        <f t="shared" si="644"/>
        <v/>
      </c>
      <c r="AN438" s="128" t="str">
        <f t="shared" si="645"/>
        <v/>
      </c>
      <c r="AO438" s="128" t="str">
        <f t="shared" si="584"/>
        <v/>
      </c>
      <c r="AP438" s="160" t="str">
        <f t="shared" si="646"/>
        <v/>
      </c>
      <c r="AQ438" s="31"/>
      <c r="AR438" s="174" t="str">
        <f>IF($B438="","",Air!$C$17*((J438-K438)/10)^Air!$C$28)</f>
        <v/>
      </c>
      <c r="AS438" s="36" t="str">
        <f>IF($B438="","",IF(E$8=B438,E$7,Air!$C$14/2*AR438^2))</f>
        <v/>
      </c>
      <c r="AT438" s="32" t="str">
        <f t="shared" si="647"/>
        <v/>
      </c>
      <c r="AU438" s="32" t="str">
        <f t="shared" si="648"/>
        <v/>
      </c>
      <c r="AV438" s="32" t="str">
        <f>IF($B438="","",Air!$I$11-AU438*Air!$C$14*Air!$I$10-AS438)</f>
        <v/>
      </c>
      <c r="AW438" s="175" t="str">
        <f t="shared" si="649"/>
        <v/>
      </c>
      <c r="AX438" s="175" t="str">
        <f>IF($B438="","",AW438*Air!$C$14*Air!$I$10)</f>
        <v/>
      </c>
      <c r="AY438" s="176" t="str">
        <f>IF($B438="","",AW438*Air!$D$14*Air!$I$10)</f>
        <v/>
      </c>
      <c r="AZ438" s="62"/>
      <c r="BA438" s="250" t="str">
        <f t="shared" si="585"/>
        <v/>
      </c>
      <c r="BB438" s="128" t="str">
        <f t="shared" si="650"/>
        <v/>
      </c>
      <c r="BC438" s="31" t="str">
        <f t="shared" si="651"/>
        <v/>
      </c>
      <c r="BD438" s="251" t="str">
        <f>IF($B438="","",$AO438*ABS(BC438)/Air!$M$8)</f>
        <v/>
      </c>
      <c r="BE438" s="31" t="str">
        <f t="shared" si="586"/>
        <v/>
      </c>
      <c r="BF438" s="251" t="str">
        <f>IF($B438="","",$AO438*ABS($AF438-BC438)/Air!$M$8)</f>
        <v/>
      </c>
      <c r="BG438" s="31" t="str">
        <f t="shared" si="587"/>
        <v/>
      </c>
      <c r="BH438" s="252" t="str">
        <f t="shared" si="588"/>
        <v/>
      </c>
      <c r="BI438" s="32" t="str">
        <f>IF($B438="","",(($AF438-BC438)/ABS($AF438-BC438))*Air!$D$14*BH438/2*(($AF438-BC438)^2)*$AI438*$C438)</f>
        <v/>
      </c>
      <c r="BJ438" s="32" t="str">
        <f>IF($B438="","",(-BC438/ABS(BC438))*Air!$D$14*BE438/8*(BC438^2)*$AM438*$C438)</f>
        <v/>
      </c>
      <c r="BK438" s="32" t="str">
        <f>IF($B438="","",$AK438*$C438*$E438*Air!$D$14*Air!$I$10)</f>
        <v/>
      </c>
      <c r="BL438" s="32" t="str">
        <f t="shared" si="652"/>
        <v/>
      </c>
      <c r="BM438" s="32" t="str">
        <f t="shared" si="589"/>
        <v/>
      </c>
      <c r="BN438" s="32" t="str">
        <f t="shared" si="653"/>
        <v/>
      </c>
      <c r="BO438" s="254" t="str">
        <f t="shared" si="590"/>
        <v/>
      </c>
      <c r="BP438" s="243"/>
      <c r="BQ438" s="243"/>
      <c r="BR438" s="32" t="str">
        <f t="shared" si="591"/>
        <v/>
      </c>
      <c r="BS438" s="243" t="str">
        <f t="shared" si="592"/>
        <v/>
      </c>
      <c r="BT438" s="243" t="str">
        <f>IF($B438="","",IF(BO438="out",-(BS438*$I438*(2*ABS(BR438)/Air!$D$14)^0.5),(BS438*$I438*(2*ABS(BR438)/Air!$C$14)^0.5)))</f>
        <v/>
      </c>
      <c r="BU438" s="32" t="str">
        <f t="shared" si="593"/>
        <v/>
      </c>
      <c r="BV438" s="217" t="str">
        <f t="shared" si="654"/>
        <v/>
      </c>
      <c r="BW438" s="31" t="str">
        <f t="shared" si="594"/>
        <v/>
      </c>
      <c r="BX438" s="251" t="str">
        <f>IF($B438="","",$AO438*ABS(BW438)/Air!$M$8)</f>
        <v/>
      </c>
      <c r="BY438" s="31" t="str">
        <f t="shared" si="595"/>
        <v/>
      </c>
      <c r="BZ438" s="251" t="str">
        <f>IF($B438="","",$AO438*ABS($AF438-BW438)/Air!$M$8)</f>
        <v/>
      </c>
      <c r="CA438" s="31" t="str">
        <f t="shared" si="596"/>
        <v/>
      </c>
      <c r="CB438" s="31" t="str">
        <f t="shared" si="597"/>
        <v/>
      </c>
      <c r="CC438" s="32" t="str">
        <f>IF($B438="","",(($AF438-BW438)/ABS($AF438-BW438))*Air!$D$14*CB438/2*(($AF438-BW438)^2)*$AI438*$C438)</f>
        <v/>
      </c>
      <c r="CD438" s="32" t="str">
        <f>IF($B438="","",(-BW438/ABS(BW438))*Air!$D$14*BY438/8*(BW438^2)*$AM438*$C438)</f>
        <v/>
      </c>
      <c r="CE438" s="32" t="str">
        <f>IF($B438="","",$AK438*$C438*$E438*Air!$D$14*Air!$I$10)</f>
        <v/>
      </c>
      <c r="CF438" s="32" t="str">
        <f t="shared" si="655"/>
        <v/>
      </c>
      <c r="CG438" s="32" t="str">
        <f t="shared" si="598"/>
        <v/>
      </c>
      <c r="CH438" s="32" t="str">
        <f t="shared" si="656"/>
        <v/>
      </c>
      <c r="CI438" s="254" t="str">
        <f t="shared" si="599"/>
        <v/>
      </c>
      <c r="CJ438" s="243"/>
      <c r="CK438" s="243"/>
      <c r="CL438" s="32" t="str">
        <f t="shared" si="600"/>
        <v/>
      </c>
      <c r="CM438" s="243" t="str">
        <f t="shared" si="601"/>
        <v/>
      </c>
      <c r="CN438" s="243" t="str">
        <f>IF($B438="","",IF(CI438="out",-(CM438*$I438*(2*ABS(CL438)/Air!$D$14)^0.5),(CM438*$I438*(2*ABS(CL438)/Air!$C$14)^0.5)))</f>
        <v/>
      </c>
      <c r="CO438" s="32" t="str">
        <f t="shared" si="602"/>
        <v/>
      </c>
      <c r="CP438" s="217" t="str">
        <f t="shared" si="657"/>
        <v/>
      </c>
      <c r="CQ438" s="31" t="str">
        <f t="shared" si="603"/>
        <v/>
      </c>
      <c r="CR438" s="251" t="str">
        <f>IF($B438="","",$AO438*ABS(CQ438)/Air!$M$8)</f>
        <v/>
      </c>
      <c r="CS438" s="31" t="str">
        <f t="shared" si="604"/>
        <v/>
      </c>
      <c r="CT438" s="251" t="str">
        <f>IF($B438="","",$AO438*ABS($AF438-CQ438)/Air!$M$8)</f>
        <v/>
      </c>
      <c r="CU438" s="31" t="str">
        <f t="shared" si="605"/>
        <v/>
      </c>
      <c r="CV438" s="31" t="str">
        <f t="shared" si="606"/>
        <v/>
      </c>
      <c r="CW438" s="32" t="str">
        <f>IF($B438="","",(($AF438-CQ438)/ABS($AF438-CQ438))*Air!$D$14*CV438/2*(($AF438-CQ438)^2)*$AI438*$C438)</f>
        <v/>
      </c>
      <c r="CX438" s="32" t="str">
        <f>IF($B438="","",(-CQ438/ABS(CQ438))*Air!$D$14*CS438/8*(CQ438^2)*$AM438*$C438)</f>
        <v/>
      </c>
      <c r="CY438" s="32" t="str">
        <f>IF($B438="","",$AK438*$C438*$E438*Air!$D$14*Air!$I$10)</f>
        <v/>
      </c>
      <c r="CZ438" s="32" t="str">
        <f t="shared" si="658"/>
        <v/>
      </c>
      <c r="DA438" s="32" t="str">
        <f t="shared" si="607"/>
        <v/>
      </c>
      <c r="DB438" s="32" t="str">
        <f t="shared" si="659"/>
        <v/>
      </c>
      <c r="DC438" s="254" t="str">
        <f t="shared" si="608"/>
        <v/>
      </c>
      <c r="DD438" s="243"/>
      <c r="DE438" s="243"/>
      <c r="DF438" s="32" t="str">
        <f t="shared" si="609"/>
        <v/>
      </c>
      <c r="DG438" s="243" t="str">
        <f t="shared" si="610"/>
        <v/>
      </c>
      <c r="DH438" s="243" t="str">
        <f>IF($B438="","",IF(DC438="out",-(DG438*$I438*(2*ABS(DF438)/Air!$D$14)^0.5),(DG438*$I438*(2*ABS(DF438)/Air!$C$14)^0.5)))</f>
        <v/>
      </c>
      <c r="DI438" s="32" t="str">
        <f t="shared" si="611"/>
        <v/>
      </c>
      <c r="DJ438" s="217" t="str">
        <f t="shared" si="660"/>
        <v/>
      </c>
      <c r="DK438" s="31" t="str">
        <f t="shared" si="612"/>
        <v/>
      </c>
      <c r="DL438" s="251" t="str">
        <f>IF($B438="","",$AO438*ABS(DK438)/Air!$M$8)</f>
        <v/>
      </c>
      <c r="DM438" s="31" t="str">
        <f t="shared" si="613"/>
        <v/>
      </c>
      <c r="DN438" s="251" t="str">
        <f>IF($B438="","",$AO438*ABS($AF438-DK438)/Air!$M$8)</f>
        <v/>
      </c>
      <c r="DO438" s="31" t="str">
        <f t="shared" si="614"/>
        <v/>
      </c>
      <c r="DP438" s="31" t="str">
        <f t="shared" si="615"/>
        <v/>
      </c>
      <c r="DQ438" s="32" t="str">
        <f>IF($B438="","",(($AF438-DK438)/ABS($AF438-DK438))*Air!$D$14*DP438/2*(($AF438-DK438)^2)*$AI438*$C438)</f>
        <v/>
      </c>
      <c r="DR438" s="32" t="str">
        <f>IF($B438="","",(-DK438/ABS(DK438))*Air!$D$14*DM438/8*(DK438^2)*$AM438*$C438)</f>
        <v/>
      </c>
      <c r="DS438" s="32" t="str">
        <f>IF($B438="","",$AK438*$C438*$E438*Air!$D$14*Air!$I$10)</f>
        <v/>
      </c>
      <c r="DT438" s="32" t="str">
        <f t="shared" si="661"/>
        <v/>
      </c>
      <c r="DU438" s="32" t="str">
        <f t="shared" si="616"/>
        <v/>
      </c>
      <c r="DV438" s="32" t="str">
        <f t="shared" si="662"/>
        <v/>
      </c>
      <c r="DW438" s="254" t="str">
        <f t="shared" si="617"/>
        <v/>
      </c>
      <c r="DX438" s="243"/>
      <c r="DY438" s="243"/>
      <c r="DZ438" s="32" t="str">
        <f t="shared" si="618"/>
        <v/>
      </c>
      <c r="EA438" s="243" t="str">
        <f t="shared" si="619"/>
        <v/>
      </c>
      <c r="EB438" s="243" t="str">
        <f>IF($B438="","",IF(DW438="out",-(EA438*$I438*(2*ABS(DZ438)/Air!$D$14)^0.5),(EA438*$I438*(2*ABS(DZ438)/Air!$C$14)^0.5)))</f>
        <v/>
      </c>
      <c r="EC438" s="32" t="str">
        <f t="shared" si="620"/>
        <v/>
      </c>
      <c r="ED438" s="217" t="str">
        <f t="shared" si="663"/>
        <v/>
      </c>
      <c r="EE438" s="31" t="str">
        <f t="shared" si="621"/>
        <v/>
      </c>
      <c r="EF438" s="251" t="str">
        <f>IF($B438="","",$AO438*ABS(EE438)/Air!$M$8)</f>
        <v/>
      </c>
      <c r="EG438" s="31" t="str">
        <f t="shared" si="622"/>
        <v/>
      </c>
      <c r="EH438" s="251" t="str">
        <f>IF($B438="","",$AO438*ABS($AF438-EE438)/Air!$M$8)</f>
        <v/>
      </c>
      <c r="EI438" s="31" t="str">
        <f t="shared" si="623"/>
        <v/>
      </c>
      <c r="EJ438" s="31" t="str">
        <f t="shared" si="624"/>
        <v/>
      </c>
      <c r="EK438" s="32" t="str">
        <f>IF($B438="","",(($AF438-EE438)/ABS($AF438-EE438))*Air!$D$14*EJ438/2*(($AF438-EE438)^2)*$AI438*$C438)</f>
        <v/>
      </c>
      <c r="EL438" s="32" t="str">
        <f>IF($B438="","",(-EE438/ABS(EE438))*Air!$D$14*EG438/8*(EE438^2)*$AM438*$C438)</f>
        <v/>
      </c>
      <c r="EM438" s="32" t="str">
        <f>IF($B438="","",$AK438*$C438*$E438*Air!$D$14*Air!$I$10)</f>
        <v/>
      </c>
      <c r="EN438" s="32" t="str">
        <f t="shared" si="664"/>
        <v/>
      </c>
      <c r="EO438" s="32" t="str">
        <f t="shared" si="625"/>
        <v/>
      </c>
      <c r="EP438" s="32" t="str">
        <f t="shared" si="665"/>
        <v/>
      </c>
      <c r="EQ438" s="254" t="str">
        <f t="shared" si="626"/>
        <v/>
      </c>
      <c r="ER438" s="243"/>
      <c r="ES438" s="243"/>
      <c r="ET438" s="32" t="str">
        <f t="shared" si="627"/>
        <v/>
      </c>
      <c r="EU438" s="243" t="str">
        <f t="shared" si="628"/>
        <v/>
      </c>
      <c r="EV438" s="243" t="str">
        <f>IF($B438="","",IF(EQ438="out",-(EU438*$I438*(2*ABS(ET438)/Air!$D$14)^0.5),(EU438*$I438*(2*ABS(ET438)/Air!$C$14)^0.5)))</f>
        <v/>
      </c>
      <c r="EW438" s="32" t="str">
        <f t="shared" si="629"/>
        <v/>
      </c>
      <c r="EX438" s="259" t="str">
        <f t="shared" si="666"/>
        <v/>
      </c>
    </row>
    <row r="439" spans="1:154" customFormat="1" x14ac:dyDescent="0.2">
      <c r="A439" s="61"/>
      <c r="B439" s="247"/>
      <c r="C439" s="247"/>
      <c r="D439" s="247"/>
      <c r="E439" s="247"/>
      <c r="F439" s="247"/>
      <c r="G439" s="239"/>
      <c r="H439" s="239"/>
      <c r="I439" s="239"/>
      <c r="J439" s="239"/>
      <c r="K439" s="239"/>
      <c r="L439" s="62"/>
      <c r="M439" s="247"/>
      <c r="N439" s="247"/>
      <c r="O439" s="63"/>
      <c r="P439" s="92" t="str">
        <f t="shared" si="630"/>
        <v/>
      </c>
      <c r="Q439" s="93" t="str">
        <f t="shared" si="583"/>
        <v/>
      </c>
      <c r="R439" s="99" t="str">
        <f t="shared" si="631"/>
        <v/>
      </c>
      <c r="S439" s="100" t="str">
        <f t="shared" si="632"/>
        <v/>
      </c>
      <c r="T439" s="95" t="str">
        <f t="shared" si="633"/>
        <v/>
      </c>
      <c r="U439" s="231"/>
      <c r="V439" s="124" t="str">
        <f t="shared" si="634"/>
        <v/>
      </c>
      <c r="W439" s="125" t="str">
        <f t="shared" si="578"/>
        <v/>
      </c>
      <c r="X439" s="126" t="str">
        <f t="shared" si="635"/>
        <v/>
      </c>
      <c r="Y439" s="126" t="str">
        <f>IF($B439="","",VLOOKUP(X439,Depth!$A$4:$B$1004,2,1))</f>
        <v/>
      </c>
      <c r="Z439" s="127" t="str">
        <f t="shared" si="579"/>
        <v/>
      </c>
      <c r="AA439" s="128" t="str">
        <f t="shared" si="580"/>
        <v/>
      </c>
      <c r="AB439" s="129" t="str">
        <f t="shared" si="636"/>
        <v/>
      </c>
      <c r="AC439" s="129" t="str">
        <f t="shared" si="581"/>
        <v/>
      </c>
      <c r="AD439" s="31" t="str">
        <f t="shared" si="637"/>
        <v/>
      </c>
      <c r="AE439" s="128" t="str">
        <f t="shared" si="638"/>
        <v/>
      </c>
      <c r="AF439" s="130" t="str">
        <f t="shared" si="639"/>
        <v/>
      </c>
      <c r="AG439" s="122" t="str">
        <f t="shared" si="640"/>
        <v/>
      </c>
      <c r="AH439" s="131" t="str">
        <f t="shared" si="582"/>
        <v/>
      </c>
      <c r="AI439" s="132" t="str">
        <f t="shared" si="641"/>
        <v/>
      </c>
      <c r="AJ439" s="128"/>
      <c r="AK439" s="159" t="str">
        <f t="shared" si="642"/>
        <v/>
      </c>
      <c r="AL439" s="128" t="str">
        <f t="shared" si="643"/>
        <v/>
      </c>
      <c r="AM439" s="128" t="str">
        <f t="shared" si="644"/>
        <v/>
      </c>
      <c r="AN439" s="128" t="str">
        <f t="shared" si="645"/>
        <v/>
      </c>
      <c r="AO439" s="128" t="str">
        <f t="shared" si="584"/>
        <v/>
      </c>
      <c r="AP439" s="160" t="str">
        <f t="shared" si="646"/>
        <v/>
      </c>
      <c r="AQ439" s="31"/>
      <c r="AR439" s="174" t="str">
        <f>IF($B439="","",Air!$C$17*((J439-K439)/10)^Air!$C$28)</f>
        <v/>
      </c>
      <c r="AS439" s="36" t="str">
        <f>IF($B439="","",IF(E$8=B439,E$7,Air!$C$14/2*AR439^2))</f>
        <v/>
      </c>
      <c r="AT439" s="32" t="str">
        <f t="shared" si="647"/>
        <v/>
      </c>
      <c r="AU439" s="32" t="str">
        <f t="shared" si="648"/>
        <v/>
      </c>
      <c r="AV439" s="32" t="str">
        <f>IF($B439="","",Air!$I$11-AU439*Air!$C$14*Air!$I$10-AS439)</f>
        <v/>
      </c>
      <c r="AW439" s="175" t="str">
        <f t="shared" si="649"/>
        <v/>
      </c>
      <c r="AX439" s="175" t="str">
        <f>IF($B439="","",AW439*Air!$C$14*Air!$I$10)</f>
        <v/>
      </c>
      <c r="AY439" s="176" t="str">
        <f>IF($B439="","",AW439*Air!$D$14*Air!$I$10)</f>
        <v/>
      </c>
      <c r="AZ439" s="62"/>
      <c r="BA439" s="250" t="str">
        <f t="shared" si="585"/>
        <v/>
      </c>
      <c r="BB439" s="128" t="str">
        <f t="shared" si="650"/>
        <v/>
      </c>
      <c r="BC439" s="31" t="str">
        <f t="shared" si="651"/>
        <v/>
      </c>
      <c r="BD439" s="251" t="str">
        <f>IF($B439="","",$AO439*ABS(BC439)/Air!$M$8)</f>
        <v/>
      </c>
      <c r="BE439" s="31" t="str">
        <f t="shared" si="586"/>
        <v/>
      </c>
      <c r="BF439" s="251" t="str">
        <f>IF($B439="","",$AO439*ABS($AF439-BC439)/Air!$M$8)</f>
        <v/>
      </c>
      <c r="BG439" s="31" t="str">
        <f t="shared" si="587"/>
        <v/>
      </c>
      <c r="BH439" s="252" t="str">
        <f t="shared" si="588"/>
        <v/>
      </c>
      <c r="BI439" s="32" t="str">
        <f>IF($B439="","",(($AF439-BC439)/ABS($AF439-BC439))*Air!$D$14*BH439/2*(($AF439-BC439)^2)*$AI439*$C439)</f>
        <v/>
      </c>
      <c r="BJ439" s="32" t="str">
        <f>IF($B439="","",(-BC439/ABS(BC439))*Air!$D$14*BE439/8*(BC439^2)*$AM439*$C439)</f>
        <v/>
      </c>
      <c r="BK439" s="32" t="str">
        <f>IF($B439="","",$AK439*$C439*$E439*Air!$D$14*Air!$I$10)</f>
        <v/>
      </c>
      <c r="BL439" s="32" t="str">
        <f t="shared" si="652"/>
        <v/>
      </c>
      <c r="BM439" s="32" t="str">
        <f t="shared" si="589"/>
        <v/>
      </c>
      <c r="BN439" s="32" t="str">
        <f t="shared" si="653"/>
        <v/>
      </c>
      <c r="BO439" s="254" t="str">
        <f t="shared" si="590"/>
        <v/>
      </c>
      <c r="BP439" s="243"/>
      <c r="BQ439" s="243"/>
      <c r="BR439" s="32" t="str">
        <f t="shared" si="591"/>
        <v/>
      </c>
      <c r="BS439" s="243" t="str">
        <f t="shared" si="592"/>
        <v/>
      </c>
      <c r="BT439" s="243" t="str">
        <f>IF($B439="","",IF(BO439="out",-(BS439*$I439*(2*ABS(BR439)/Air!$D$14)^0.5),(BS439*$I439*(2*ABS(BR439)/Air!$C$14)^0.5)))</f>
        <v/>
      </c>
      <c r="BU439" s="32" t="str">
        <f t="shared" si="593"/>
        <v/>
      </c>
      <c r="BV439" s="217" t="str">
        <f t="shared" si="654"/>
        <v/>
      </c>
      <c r="BW439" s="31" t="str">
        <f t="shared" si="594"/>
        <v/>
      </c>
      <c r="BX439" s="251" t="str">
        <f>IF($B439="","",$AO439*ABS(BW439)/Air!$M$8)</f>
        <v/>
      </c>
      <c r="BY439" s="31" t="str">
        <f t="shared" si="595"/>
        <v/>
      </c>
      <c r="BZ439" s="251" t="str">
        <f>IF($B439="","",$AO439*ABS($AF439-BW439)/Air!$M$8)</f>
        <v/>
      </c>
      <c r="CA439" s="31" t="str">
        <f t="shared" si="596"/>
        <v/>
      </c>
      <c r="CB439" s="31" t="str">
        <f t="shared" si="597"/>
        <v/>
      </c>
      <c r="CC439" s="32" t="str">
        <f>IF($B439="","",(($AF439-BW439)/ABS($AF439-BW439))*Air!$D$14*CB439/2*(($AF439-BW439)^2)*$AI439*$C439)</f>
        <v/>
      </c>
      <c r="CD439" s="32" t="str">
        <f>IF($B439="","",(-BW439/ABS(BW439))*Air!$D$14*BY439/8*(BW439^2)*$AM439*$C439)</f>
        <v/>
      </c>
      <c r="CE439" s="32" t="str">
        <f>IF($B439="","",$AK439*$C439*$E439*Air!$D$14*Air!$I$10)</f>
        <v/>
      </c>
      <c r="CF439" s="32" t="str">
        <f t="shared" si="655"/>
        <v/>
      </c>
      <c r="CG439" s="32" t="str">
        <f t="shared" si="598"/>
        <v/>
      </c>
      <c r="CH439" s="32" t="str">
        <f t="shared" si="656"/>
        <v/>
      </c>
      <c r="CI439" s="254" t="str">
        <f t="shared" si="599"/>
        <v/>
      </c>
      <c r="CJ439" s="243"/>
      <c r="CK439" s="243"/>
      <c r="CL439" s="32" t="str">
        <f t="shared" si="600"/>
        <v/>
      </c>
      <c r="CM439" s="243" t="str">
        <f t="shared" si="601"/>
        <v/>
      </c>
      <c r="CN439" s="243" t="str">
        <f>IF($B439="","",IF(CI439="out",-(CM439*$I439*(2*ABS(CL439)/Air!$D$14)^0.5),(CM439*$I439*(2*ABS(CL439)/Air!$C$14)^0.5)))</f>
        <v/>
      </c>
      <c r="CO439" s="32" t="str">
        <f t="shared" si="602"/>
        <v/>
      </c>
      <c r="CP439" s="217" t="str">
        <f t="shared" si="657"/>
        <v/>
      </c>
      <c r="CQ439" s="31" t="str">
        <f t="shared" si="603"/>
        <v/>
      </c>
      <c r="CR439" s="251" t="str">
        <f>IF($B439="","",$AO439*ABS(CQ439)/Air!$M$8)</f>
        <v/>
      </c>
      <c r="CS439" s="31" t="str">
        <f t="shared" si="604"/>
        <v/>
      </c>
      <c r="CT439" s="251" t="str">
        <f>IF($B439="","",$AO439*ABS($AF439-CQ439)/Air!$M$8)</f>
        <v/>
      </c>
      <c r="CU439" s="31" t="str">
        <f t="shared" si="605"/>
        <v/>
      </c>
      <c r="CV439" s="31" t="str">
        <f t="shared" si="606"/>
        <v/>
      </c>
      <c r="CW439" s="32" t="str">
        <f>IF($B439="","",(($AF439-CQ439)/ABS($AF439-CQ439))*Air!$D$14*CV439/2*(($AF439-CQ439)^2)*$AI439*$C439)</f>
        <v/>
      </c>
      <c r="CX439" s="32" t="str">
        <f>IF($B439="","",(-CQ439/ABS(CQ439))*Air!$D$14*CS439/8*(CQ439^2)*$AM439*$C439)</f>
        <v/>
      </c>
      <c r="CY439" s="32" t="str">
        <f>IF($B439="","",$AK439*$C439*$E439*Air!$D$14*Air!$I$10)</f>
        <v/>
      </c>
      <c r="CZ439" s="32" t="str">
        <f t="shared" si="658"/>
        <v/>
      </c>
      <c r="DA439" s="32" t="str">
        <f t="shared" si="607"/>
        <v/>
      </c>
      <c r="DB439" s="32" t="str">
        <f t="shared" si="659"/>
        <v/>
      </c>
      <c r="DC439" s="254" t="str">
        <f t="shared" si="608"/>
        <v/>
      </c>
      <c r="DD439" s="243"/>
      <c r="DE439" s="243"/>
      <c r="DF439" s="32" t="str">
        <f t="shared" si="609"/>
        <v/>
      </c>
      <c r="DG439" s="243" t="str">
        <f t="shared" si="610"/>
        <v/>
      </c>
      <c r="DH439" s="243" t="str">
        <f>IF($B439="","",IF(DC439="out",-(DG439*$I439*(2*ABS(DF439)/Air!$D$14)^0.5),(DG439*$I439*(2*ABS(DF439)/Air!$C$14)^0.5)))</f>
        <v/>
      </c>
      <c r="DI439" s="32" t="str">
        <f t="shared" si="611"/>
        <v/>
      </c>
      <c r="DJ439" s="217" t="str">
        <f t="shared" si="660"/>
        <v/>
      </c>
      <c r="DK439" s="31" t="str">
        <f t="shared" si="612"/>
        <v/>
      </c>
      <c r="DL439" s="251" t="str">
        <f>IF($B439="","",$AO439*ABS(DK439)/Air!$M$8)</f>
        <v/>
      </c>
      <c r="DM439" s="31" t="str">
        <f t="shared" si="613"/>
        <v/>
      </c>
      <c r="DN439" s="251" t="str">
        <f>IF($B439="","",$AO439*ABS($AF439-DK439)/Air!$M$8)</f>
        <v/>
      </c>
      <c r="DO439" s="31" t="str">
        <f t="shared" si="614"/>
        <v/>
      </c>
      <c r="DP439" s="31" t="str">
        <f t="shared" si="615"/>
        <v/>
      </c>
      <c r="DQ439" s="32" t="str">
        <f>IF($B439="","",(($AF439-DK439)/ABS($AF439-DK439))*Air!$D$14*DP439/2*(($AF439-DK439)^2)*$AI439*$C439)</f>
        <v/>
      </c>
      <c r="DR439" s="32" t="str">
        <f>IF($B439="","",(-DK439/ABS(DK439))*Air!$D$14*DM439/8*(DK439^2)*$AM439*$C439)</f>
        <v/>
      </c>
      <c r="DS439" s="32" t="str">
        <f>IF($B439="","",$AK439*$C439*$E439*Air!$D$14*Air!$I$10)</f>
        <v/>
      </c>
      <c r="DT439" s="32" t="str">
        <f t="shared" si="661"/>
        <v/>
      </c>
      <c r="DU439" s="32" t="str">
        <f t="shared" si="616"/>
        <v/>
      </c>
      <c r="DV439" s="32" t="str">
        <f t="shared" si="662"/>
        <v/>
      </c>
      <c r="DW439" s="254" t="str">
        <f t="shared" si="617"/>
        <v/>
      </c>
      <c r="DX439" s="243"/>
      <c r="DY439" s="243"/>
      <c r="DZ439" s="32" t="str">
        <f t="shared" si="618"/>
        <v/>
      </c>
      <c r="EA439" s="243" t="str">
        <f t="shared" si="619"/>
        <v/>
      </c>
      <c r="EB439" s="243" t="str">
        <f>IF($B439="","",IF(DW439="out",-(EA439*$I439*(2*ABS(DZ439)/Air!$D$14)^0.5),(EA439*$I439*(2*ABS(DZ439)/Air!$C$14)^0.5)))</f>
        <v/>
      </c>
      <c r="EC439" s="32" t="str">
        <f t="shared" si="620"/>
        <v/>
      </c>
      <c r="ED439" s="217" t="str">
        <f t="shared" si="663"/>
        <v/>
      </c>
      <c r="EE439" s="31" t="str">
        <f t="shared" si="621"/>
        <v/>
      </c>
      <c r="EF439" s="251" t="str">
        <f>IF($B439="","",$AO439*ABS(EE439)/Air!$M$8)</f>
        <v/>
      </c>
      <c r="EG439" s="31" t="str">
        <f t="shared" si="622"/>
        <v/>
      </c>
      <c r="EH439" s="251" t="str">
        <f>IF($B439="","",$AO439*ABS($AF439-EE439)/Air!$M$8)</f>
        <v/>
      </c>
      <c r="EI439" s="31" t="str">
        <f t="shared" si="623"/>
        <v/>
      </c>
      <c r="EJ439" s="31" t="str">
        <f t="shared" si="624"/>
        <v/>
      </c>
      <c r="EK439" s="32" t="str">
        <f>IF($B439="","",(($AF439-EE439)/ABS($AF439-EE439))*Air!$D$14*EJ439/2*(($AF439-EE439)^2)*$AI439*$C439)</f>
        <v/>
      </c>
      <c r="EL439" s="32" t="str">
        <f>IF($B439="","",(-EE439/ABS(EE439))*Air!$D$14*EG439/8*(EE439^2)*$AM439*$C439)</f>
        <v/>
      </c>
      <c r="EM439" s="32" t="str">
        <f>IF($B439="","",$AK439*$C439*$E439*Air!$D$14*Air!$I$10)</f>
        <v/>
      </c>
      <c r="EN439" s="32" t="str">
        <f t="shared" si="664"/>
        <v/>
      </c>
      <c r="EO439" s="32" t="str">
        <f t="shared" si="625"/>
        <v/>
      </c>
      <c r="EP439" s="32" t="str">
        <f t="shared" si="665"/>
        <v/>
      </c>
      <c r="EQ439" s="254" t="str">
        <f t="shared" si="626"/>
        <v/>
      </c>
      <c r="ER439" s="243"/>
      <c r="ES439" s="243"/>
      <c r="ET439" s="32" t="str">
        <f t="shared" si="627"/>
        <v/>
      </c>
      <c r="EU439" s="243" t="str">
        <f t="shared" si="628"/>
        <v/>
      </c>
      <c r="EV439" s="243" t="str">
        <f>IF($B439="","",IF(EQ439="out",-(EU439*$I439*(2*ABS(ET439)/Air!$D$14)^0.5),(EU439*$I439*(2*ABS(ET439)/Air!$C$14)^0.5)))</f>
        <v/>
      </c>
      <c r="EW439" s="32" t="str">
        <f t="shared" si="629"/>
        <v/>
      </c>
      <c r="EX439" s="259" t="str">
        <f t="shared" si="666"/>
        <v/>
      </c>
    </row>
    <row r="440" spans="1:154" customFormat="1" x14ac:dyDescent="0.2">
      <c r="A440" s="61"/>
      <c r="B440" s="247"/>
      <c r="C440" s="247"/>
      <c r="D440" s="247"/>
      <c r="E440" s="247"/>
      <c r="F440" s="247"/>
      <c r="G440" s="239"/>
      <c r="H440" s="239"/>
      <c r="I440" s="239"/>
      <c r="J440" s="239"/>
      <c r="K440" s="239"/>
      <c r="L440" s="62"/>
      <c r="M440" s="247"/>
      <c r="N440" s="247"/>
      <c r="O440" s="63"/>
      <c r="P440" s="92" t="str">
        <f t="shared" si="630"/>
        <v/>
      </c>
      <c r="Q440" s="93" t="str">
        <f t="shared" si="583"/>
        <v/>
      </c>
      <c r="R440" s="99" t="str">
        <f t="shared" si="631"/>
        <v/>
      </c>
      <c r="S440" s="100" t="str">
        <f t="shared" si="632"/>
        <v/>
      </c>
      <c r="T440" s="95" t="str">
        <f t="shared" si="633"/>
        <v/>
      </c>
      <c r="U440" s="231"/>
      <c r="V440" s="124" t="str">
        <f t="shared" si="634"/>
        <v/>
      </c>
      <c r="W440" s="125" t="str">
        <f t="shared" si="578"/>
        <v/>
      </c>
      <c r="X440" s="126" t="str">
        <f t="shared" si="635"/>
        <v/>
      </c>
      <c r="Y440" s="126" t="str">
        <f>IF($B440="","",VLOOKUP(X440,Depth!$A$4:$B$1004,2,1))</f>
        <v/>
      </c>
      <c r="Z440" s="127" t="str">
        <f t="shared" si="579"/>
        <v/>
      </c>
      <c r="AA440" s="128" t="str">
        <f t="shared" si="580"/>
        <v/>
      </c>
      <c r="AB440" s="129" t="str">
        <f t="shared" si="636"/>
        <v/>
      </c>
      <c r="AC440" s="129" t="str">
        <f t="shared" si="581"/>
        <v/>
      </c>
      <c r="AD440" s="31" t="str">
        <f t="shared" si="637"/>
        <v/>
      </c>
      <c r="AE440" s="128" t="str">
        <f t="shared" si="638"/>
        <v/>
      </c>
      <c r="AF440" s="130" t="str">
        <f t="shared" si="639"/>
        <v/>
      </c>
      <c r="AG440" s="122" t="str">
        <f t="shared" si="640"/>
        <v/>
      </c>
      <c r="AH440" s="131" t="str">
        <f t="shared" si="582"/>
        <v/>
      </c>
      <c r="AI440" s="132" t="str">
        <f t="shared" si="641"/>
        <v/>
      </c>
      <c r="AJ440" s="128"/>
      <c r="AK440" s="159" t="str">
        <f t="shared" si="642"/>
        <v/>
      </c>
      <c r="AL440" s="128" t="str">
        <f t="shared" si="643"/>
        <v/>
      </c>
      <c r="AM440" s="128" t="str">
        <f t="shared" si="644"/>
        <v/>
      </c>
      <c r="AN440" s="128" t="str">
        <f t="shared" si="645"/>
        <v/>
      </c>
      <c r="AO440" s="128" t="str">
        <f t="shared" si="584"/>
        <v/>
      </c>
      <c r="AP440" s="160" t="str">
        <f t="shared" si="646"/>
        <v/>
      </c>
      <c r="AQ440" s="31"/>
      <c r="AR440" s="174" t="str">
        <f>IF($B440="","",Air!$C$17*((J440-K440)/10)^Air!$C$28)</f>
        <v/>
      </c>
      <c r="AS440" s="36" t="str">
        <f>IF($B440="","",IF(E$8=B440,E$7,Air!$C$14/2*AR440^2))</f>
        <v/>
      </c>
      <c r="AT440" s="32" t="str">
        <f t="shared" si="647"/>
        <v/>
      </c>
      <c r="AU440" s="32" t="str">
        <f t="shared" si="648"/>
        <v/>
      </c>
      <c r="AV440" s="32" t="str">
        <f>IF($B440="","",Air!$I$11-AU440*Air!$C$14*Air!$I$10-AS440)</f>
        <v/>
      </c>
      <c r="AW440" s="175" t="str">
        <f t="shared" si="649"/>
        <v/>
      </c>
      <c r="AX440" s="175" t="str">
        <f>IF($B440="","",AW440*Air!$C$14*Air!$I$10)</f>
        <v/>
      </c>
      <c r="AY440" s="176" t="str">
        <f>IF($B440="","",AW440*Air!$D$14*Air!$I$10)</f>
        <v/>
      </c>
      <c r="AZ440" s="62"/>
      <c r="BA440" s="250" t="str">
        <f t="shared" si="585"/>
        <v/>
      </c>
      <c r="BB440" s="128" t="str">
        <f t="shared" si="650"/>
        <v/>
      </c>
      <c r="BC440" s="31" t="str">
        <f t="shared" si="651"/>
        <v/>
      </c>
      <c r="BD440" s="251" t="str">
        <f>IF($B440="","",$AO440*ABS(BC440)/Air!$M$8)</f>
        <v/>
      </c>
      <c r="BE440" s="31" t="str">
        <f t="shared" si="586"/>
        <v/>
      </c>
      <c r="BF440" s="251" t="str">
        <f>IF($B440="","",$AO440*ABS($AF440-BC440)/Air!$M$8)</f>
        <v/>
      </c>
      <c r="BG440" s="31" t="str">
        <f t="shared" si="587"/>
        <v/>
      </c>
      <c r="BH440" s="252" t="str">
        <f t="shared" si="588"/>
        <v/>
      </c>
      <c r="BI440" s="32" t="str">
        <f>IF($B440="","",(($AF440-BC440)/ABS($AF440-BC440))*Air!$D$14*BH440/2*(($AF440-BC440)^2)*$AI440*$C440)</f>
        <v/>
      </c>
      <c r="BJ440" s="32" t="str">
        <f>IF($B440="","",(-BC440/ABS(BC440))*Air!$D$14*BE440/8*(BC440^2)*$AM440*$C440)</f>
        <v/>
      </c>
      <c r="BK440" s="32" t="str">
        <f>IF($B440="","",$AK440*$C440*$E440*Air!$D$14*Air!$I$10)</f>
        <v/>
      </c>
      <c r="BL440" s="32" t="str">
        <f t="shared" si="652"/>
        <v/>
      </c>
      <c r="BM440" s="32" t="str">
        <f t="shared" si="589"/>
        <v/>
      </c>
      <c r="BN440" s="32" t="str">
        <f t="shared" si="653"/>
        <v/>
      </c>
      <c r="BO440" s="254" t="str">
        <f t="shared" si="590"/>
        <v/>
      </c>
      <c r="BP440" s="243"/>
      <c r="BQ440" s="243"/>
      <c r="BR440" s="32" t="str">
        <f t="shared" si="591"/>
        <v/>
      </c>
      <c r="BS440" s="243" t="str">
        <f t="shared" si="592"/>
        <v/>
      </c>
      <c r="BT440" s="243" t="str">
        <f>IF($B440="","",IF(BO440="out",-(BS440*$I440*(2*ABS(BR440)/Air!$D$14)^0.5),(BS440*$I440*(2*ABS(BR440)/Air!$C$14)^0.5)))</f>
        <v/>
      </c>
      <c r="BU440" s="32" t="str">
        <f t="shared" si="593"/>
        <v/>
      </c>
      <c r="BV440" s="217" t="str">
        <f t="shared" si="654"/>
        <v/>
      </c>
      <c r="BW440" s="31" t="str">
        <f t="shared" si="594"/>
        <v/>
      </c>
      <c r="BX440" s="251" t="str">
        <f>IF($B440="","",$AO440*ABS(BW440)/Air!$M$8)</f>
        <v/>
      </c>
      <c r="BY440" s="31" t="str">
        <f t="shared" si="595"/>
        <v/>
      </c>
      <c r="BZ440" s="251" t="str">
        <f>IF($B440="","",$AO440*ABS($AF440-BW440)/Air!$M$8)</f>
        <v/>
      </c>
      <c r="CA440" s="31" t="str">
        <f t="shared" si="596"/>
        <v/>
      </c>
      <c r="CB440" s="31" t="str">
        <f t="shared" si="597"/>
        <v/>
      </c>
      <c r="CC440" s="32" t="str">
        <f>IF($B440="","",(($AF440-BW440)/ABS($AF440-BW440))*Air!$D$14*CB440/2*(($AF440-BW440)^2)*$AI440*$C440)</f>
        <v/>
      </c>
      <c r="CD440" s="32" t="str">
        <f>IF($B440="","",(-BW440/ABS(BW440))*Air!$D$14*BY440/8*(BW440^2)*$AM440*$C440)</f>
        <v/>
      </c>
      <c r="CE440" s="32" t="str">
        <f>IF($B440="","",$AK440*$C440*$E440*Air!$D$14*Air!$I$10)</f>
        <v/>
      </c>
      <c r="CF440" s="32" t="str">
        <f t="shared" si="655"/>
        <v/>
      </c>
      <c r="CG440" s="32" t="str">
        <f t="shared" si="598"/>
        <v/>
      </c>
      <c r="CH440" s="32" t="str">
        <f t="shared" si="656"/>
        <v/>
      </c>
      <c r="CI440" s="254" t="str">
        <f t="shared" si="599"/>
        <v/>
      </c>
      <c r="CJ440" s="243"/>
      <c r="CK440" s="243"/>
      <c r="CL440" s="32" t="str">
        <f t="shared" si="600"/>
        <v/>
      </c>
      <c r="CM440" s="243" t="str">
        <f t="shared" si="601"/>
        <v/>
      </c>
      <c r="CN440" s="243" t="str">
        <f>IF($B440="","",IF(CI440="out",-(CM440*$I440*(2*ABS(CL440)/Air!$D$14)^0.5),(CM440*$I440*(2*ABS(CL440)/Air!$C$14)^0.5)))</f>
        <v/>
      </c>
      <c r="CO440" s="32" t="str">
        <f t="shared" si="602"/>
        <v/>
      </c>
      <c r="CP440" s="217" t="str">
        <f t="shared" si="657"/>
        <v/>
      </c>
      <c r="CQ440" s="31" t="str">
        <f t="shared" si="603"/>
        <v/>
      </c>
      <c r="CR440" s="251" t="str">
        <f>IF($B440="","",$AO440*ABS(CQ440)/Air!$M$8)</f>
        <v/>
      </c>
      <c r="CS440" s="31" t="str">
        <f t="shared" si="604"/>
        <v/>
      </c>
      <c r="CT440" s="251" t="str">
        <f>IF($B440="","",$AO440*ABS($AF440-CQ440)/Air!$M$8)</f>
        <v/>
      </c>
      <c r="CU440" s="31" t="str">
        <f t="shared" si="605"/>
        <v/>
      </c>
      <c r="CV440" s="31" t="str">
        <f t="shared" si="606"/>
        <v/>
      </c>
      <c r="CW440" s="32" t="str">
        <f>IF($B440="","",(($AF440-CQ440)/ABS($AF440-CQ440))*Air!$D$14*CV440/2*(($AF440-CQ440)^2)*$AI440*$C440)</f>
        <v/>
      </c>
      <c r="CX440" s="32" t="str">
        <f>IF($B440="","",(-CQ440/ABS(CQ440))*Air!$D$14*CS440/8*(CQ440^2)*$AM440*$C440)</f>
        <v/>
      </c>
      <c r="CY440" s="32" t="str">
        <f>IF($B440="","",$AK440*$C440*$E440*Air!$D$14*Air!$I$10)</f>
        <v/>
      </c>
      <c r="CZ440" s="32" t="str">
        <f t="shared" si="658"/>
        <v/>
      </c>
      <c r="DA440" s="32" t="str">
        <f t="shared" si="607"/>
        <v/>
      </c>
      <c r="DB440" s="32" t="str">
        <f t="shared" si="659"/>
        <v/>
      </c>
      <c r="DC440" s="254" t="str">
        <f t="shared" si="608"/>
        <v/>
      </c>
      <c r="DD440" s="243"/>
      <c r="DE440" s="243"/>
      <c r="DF440" s="32" t="str">
        <f t="shared" si="609"/>
        <v/>
      </c>
      <c r="DG440" s="243" t="str">
        <f t="shared" si="610"/>
        <v/>
      </c>
      <c r="DH440" s="243" t="str">
        <f>IF($B440="","",IF(DC440="out",-(DG440*$I440*(2*ABS(DF440)/Air!$D$14)^0.5),(DG440*$I440*(2*ABS(DF440)/Air!$C$14)^0.5)))</f>
        <v/>
      </c>
      <c r="DI440" s="32" t="str">
        <f t="shared" si="611"/>
        <v/>
      </c>
      <c r="DJ440" s="217" t="str">
        <f t="shared" si="660"/>
        <v/>
      </c>
      <c r="DK440" s="31" t="str">
        <f t="shared" si="612"/>
        <v/>
      </c>
      <c r="DL440" s="251" t="str">
        <f>IF($B440="","",$AO440*ABS(DK440)/Air!$M$8)</f>
        <v/>
      </c>
      <c r="DM440" s="31" t="str">
        <f t="shared" si="613"/>
        <v/>
      </c>
      <c r="DN440" s="251" t="str">
        <f>IF($B440="","",$AO440*ABS($AF440-DK440)/Air!$M$8)</f>
        <v/>
      </c>
      <c r="DO440" s="31" t="str">
        <f t="shared" si="614"/>
        <v/>
      </c>
      <c r="DP440" s="31" t="str">
        <f t="shared" si="615"/>
        <v/>
      </c>
      <c r="DQ440" s="32" t="str">
        <f>IF($B440="","",(($AF440-DK440)/ABS($AF440-DK440))*Air!$D$14*DP440/2*(($AF440-DK440)^2)*$AI440*$C440)</f>
        <v/>
      </c>
      <c r="DR440" s="32" t="str">
        <f>IF($B440="","",(-DK440/ABS(DK440))*Air!$D$14*DM440/8*(DK440^2)*$AM440*$C440)</f>
        <v/>
      </c>
      <c r="DS440" s="32" t="str">
        <f>IF($B440="","",$AK440*$C440*$E440*Air!$D$14*Air!$I$10)</f>
        <v/>
      </c>
      <c r="DT440" s="32" t="str">
        <f t="shared" si="661"/>
        <v/>
      </c>
      <c r="DU440" s="32" t="str">
        <f t="shared" si="616"/>
        <v/>
      </c>
      <c r="DV440" s="32" t="str">
        <f t="shared" si="662"/>
        <v/>
      </c>
      <c r="DW440" s="254" t="str">
        <f t="shared" si="617"/>
        <v/>
      </c>
      <c r="DX440" s="243"/>
      <c r="DY440" s="243"/>
      <c r="DZ440" s="32" t="str">
        <f t="shared" si="618"/>
        <v/>
      </c>
      <c r="EA440" s="243" t="str">
        <f t="shared" si="619"/>
        <v/>
      </c>
      <c r="EB440" s="243" t="str">
        <f>IF($B440="","",IF(DW440="out",-(EA440*$I440*(2*ABS(DZ440)/Air!$D$14)^0.5),(EA440*$I440*(2*ABS(DZ440)/Air!$C$14)^0.5)))</f>
        <v/>
      </c>
      <c r="EC440" s="32" t="str">
        <f t="shared" si="620"/>
        <v/>
      </c>
      <c r="ED440" s="217" t="str">
        <f t="shared" si="663"/>
        <v/>
      </c>
      <c r="EE440" s="31" t="str">
        <f t="shared" si="621"/>
        <v/>
      </c>
      <c r="EF440" s="251" t="str">
        <f>IF($B440="","",$AO440*ABS(EE440)/Air!$M$8)</f>
        <v/>
      </c>
      <c r="EG440" s="31" t="str">
        <f t="shared" si="622"/>
        <v/>
      </c>
      <c r="EH440" s="251" t="str">
        <f>IF($B440="","",$AO440*ABS($AF440-EE440)/Air!$M$8)</f>
        <v/>
      </c>
      <c r="EI440" s="31" t="str">
        <f t="shared" si="623"/>
        <v/>
      </c>
      <c r="EJ440" s="31" t="str">
        <f t="shared" si="624"/>
        <v/>
      </c>
      <c r="EK440" s="32" t="str">
        <f>IF($B440="","",(($AF440-EE440)/ABS($AF440-EE440))*Air!$D$14*EJ440/2*(($AF440-EE440)^2)*$AI440*$C440)</f>
        <v/>
      </c>
      <c r="EL440" s="32" t="str">
        <f>IF($B440="","",(-EE440/ABS(EE440))*Air!$D$14*EG440/8*(EE440^2)*$AM440*$C440)</f>
        <v/>
      </c>
      <c r="EM440" s="32" t="str">
        <f>IF($B440="","",$AK440*$C440*$E440*Air!$D$14*Air!$I$10)</f>
        <v/>
      </c>
      <c r="EN440" s="32" t="str">
        <f t="shared" si="664"/>
        <v/>
      </c>
      <c r="EO440" s="32" t="str">
        <f t="shared" si="625"/>
        <v/>
      </c>
      <c r="EP440" s="32" t="str">
        <f t="shared" si="665"/>
        <v/>
      </c>
      <c r="EQ440" s="254" t="str">
        <f t="shared" si="626"/>
        <v/>
      </c>
      <c r="ER440" s="243"/>
      <c r="ES440" s="243"/>
      <c r="ET440" s="32" t="str">
        <f t="shared" si="627"/>
        <v/>
      </c>
      <c r="EU440" s="243" t="str">
        <f t="shared" si="628"/>
        <v/>
      </c>
      <c r="EV440" s="243" t="str">
        <f>IF($B440="","",IF(EQ440="out",-(EU440*$I440*(2*ABS(ET440)/Air!$D$14)^0.5),(EU440*$I440*(2*ABS(ET440)/Air!$C$14)^0.5)))</f>
        <v/>
      </c>
      <c r="EW440" s="32" t="str">
        <f t="shared" si="629"/>
        <v/>
      </c>
      <c r="EX440" s="259" t="str">
        <f t="shared" si="666"/>
        <v/>
      </c>
    </row>
    <row r="441" spans="1:154" customFormat="1" x14ac:dyDescent="0.2">
      <c r="A441" s="61"/>
      <c r="B441" s="247"/>
      <c r="C441" s="247"/>
      <c r="D441" s="247"/>
      <c r="E441" s="247"/>
      <c r="F441" s="247"/>
      <c r="G441" s="239"/>
      <c r="H441" s="239"/>
      <c r="I441" s="239"/>
      <c r="J441" s="239"/>
      <c r="K441" s="239"/>
      <c r="L441" s="62"/>
      <c r="M441" s="247"/>
      <c r="N441" s="247"/>
      <c r="O441" s="63"/>
      <c r="P441" s="92" t="str">
        <f t="shared" si="630"/>
        <v/>
      </c>
      <c r="Q441" s="93" t="str">
        <f t="shared" si="583"/>
        <v/>
      </c>
      <c r="R441" s="99" t="str">
        <f t="shared" si="631"/>
        <v/>
      </c>
      <c r="S441" s="100" t="str">
        <f t="shared" si="632"/>
        <v/>
      </c>
      <c r="T441" s="95" t="str">
        <f t="shared" si="633"/>
        <v/>
      </c>
      <c r="U441" s="231"/>
      <c r="V441" s="124" t="str">
        <f t="shared" si="634"/>
        <v/>
      </c>
      <c r="W441" s="125" t="str">
        <f t="shared" si="578"/>
        <v/>
      </c>
      <c r="X441" s="126" t="str">
        <f t="shared" si="635"/>
        <v/>
      </c>
      <c r="Y441" s="126" t="str">
        <f>IF($B441="","",VLOOKUP(X441,Depth!$A$4:$B$1004,2,1))</f>
        <v/>
      </c>
      <c r="Z441" s="127" t="str">
        <f t="shared" si="579"/>
        <v/>
      </c>
      <c r="AA441" s="128" t="str">
        <f t="shared" si="580"/>
        <v/>
      </c>
      <c r="AB441" s="129" t="str">
        <f t="shared" si="636"/>
        <v/>
      </c>
      <c r="AC441" s="129" t="str">
        <f t="shared" si="581"/>
        <v/>
      </c>
      <c r="AD441" s="31" t="str">
        <f t="shared" si="637"/>
        <v/>
      </c>
      <c r="AE441" s="128" t="str">
        <f t="shared" si="638"/>
        <v/>
      </c>
      <c r="AF441" s="130" t="str">
        <f t="shared" si="639"/>
        <v/>
      </c>
      <c r="AG441" s="122" t="str">
        <f t="shared" si="640"/>
        <v/>
      </c>
      <c r="AH441" s="131" t="str">
        <f t="shared" si="582"/>
        <v/>
      </c>
      <c r="AI441" s="132" t="str">
        <f t="shared" si="641"/>
        <v/>
      </c>
      <c r="AJ441" s="128"/>
      <c r="AK441" s="159" t="str">
        <f t="shared" si="642"/>
        <v/>
      </c>
      <c r="AL441" s="128" t="str">
        <f t="shared" si="643"/>
        <v/>
      </c>
      <c r="AM441" s="128" t="str">
        <f t="shared" si="644"/>
        <v/>
      </c>
      <c r="AN441" s="128" t="str">
        <f t="shared" si="645"/>
        <v/>
      </c>
      <c r="AO441" s="128" t="str">
        <f t="shared" si="584"/>
        <v/>
      </c>
      <c r="AP441" s="160" t="str">
        <f t="shared" si="646"/>
        <v/>
      </c>
      <c r="AQ441" s="31"/>
      <c r="AR441" s="174" t="str">
        <f>IF($B441="","",Air!$C$17*((J441-K441)/10)^Air!$C$28)</f>
        <v/>
      </c>
      <c r="AS441" s="36" t="str">
        <f>IF($B441="","",IF(E$8=B441,E$7,Air!$C$14/2*AR441^2))</f>
        <v/>
      </c>
      <c r="AT441" s="32" t="str">
        <f t="shared" si="647"/>
        <v/>
      </c>
      <c r="AU441" s="32" t="str">
        <f t="shared" si="648"/>
        <v/>
      </c>
      <c r="AV441" s="32" t="str">
        <f>IF($B441="","",Air!$I$11-AU441*Air!$C$14*Air!$I$10-AS441)</f>
        <v/>
      </c>
      <c r="AW441" s="175" t="str">
        <f t="shared" si="649"/>
        <v/>
      </c>
      <c r="AX441" s="175" t="str">
        <f>IF($B441="","",AW441*Air!$C$14*Air!$I$10)</f>
        <v/>
      </c>
      <c r="AY441" s="176" t="str">
        <f>IF($B441="","",AW441*Air!$D$14*Air!$I$10)</f>
        <v/>
      </c>
      <c r="AZ441" s="62"/>
      <c r="BA441" s="250" t="str">
        <f t="shared" si="585"/>
        <v/>
      </c>
      <c r="BB441" s="128" t="str">
        <f t="shared" si="650"/>
        <v/>
      </c>
      <c r="BC441" s="31" t="str">
        <f t="shared" si="651"/>
        <v/>
      </c>
      <c r="BD441" s="251" t="str">
        <f>IF($B441="","",$AO441*ABS(BC441)/Air!$M$8)</f>
        <v/>
      </c>
      <c r="BE441" s="31" t="str">
        <f t="shared" si="586"/>
        <v/>
      </c>
      <c r="BF441" s="251" t="str">
        <f>IF($B441="","",$AO441*ABS($AF441-BC441)/Air!$M$8)</f>
        <v/>
      </c>
      <c r="BG441" s="31" t="str">
        <f t="shared" si="587"/>
        <v/>
      </c>
      <c r="BH441" s="252" t="str">
        <f t="shared" si="588"/>
        <v/>
      </c>
      <c r="BI441" s="32" t="str">
        <f>IF($B441="","",(($AF441-BC441)/ABS($AF441-BC441))*Air!$D$14*BH441/2*(($AF441-BC441)^2)*$AI441*$C441)</f>
        <v/>
      </c>
      <c r="BJ441" s="32" t="str">
        <f>IF($B441="","",(-BC441/ABS(BC441))*Air!$D$14*BE441/8*(BC441^2)*$AM441*$C441)</f>
        <v/>
      </c>
      <c r="BK441" s="32" t="str">
        <f>IF($B441="","",$AK441*$C441*$E441*Air!$D$14*Air!$I$10)</f>
        <v/>
      </c>
      <c r="BL441" s="32" t="str">
        <f t="shared" si="652"/>
        <v/>
      </c>
      <c r="BM441" s="32" t="str">
        <f t="shared" si="589"/>
        <v/>
      </c>
      <c r="BN441" s="32" t="str">
        <f t="shared" si="653"/>
        <v/>
      </c>
      <c r="BO441" s="254" t="str">
        <f t="shared" si="590"/>
        <v/>
      </c>
      <c r="BP441" s="243"/>
      <c r="BQ441" s="243"/>
      <c r="BR441" s="32" t="str">
        <f t="shared" si="591"/>
        <v/>
      </c>
      <c r="BS441" s="243" t="str">
        <f t="shared" si="592"/>
        <v/>
      </c>
      <c r="BT441" s="243" t="str">
        <f>IF($B441="","",IF(BO441="out",-(BS441*$I441*(2*ABS(BR441)/Air!$D$14)^0.5),(BS441*$I441*(2*ABS(BR441)/Air!$C$14)^0.5)))</f>
        <v/>
      </c>
      <c r="BU441" s="32" t="str">
        <f t="shared" si="593"/>
        <v/>
      </c>
      <c r="BV441" s="217" t="str">
        <f t="shared" si="654"/>
        <v/>
      </c>
      <c r="BW441" s="31" t="str">
        <f t="shared" si="594"/>
        <v/>
      </c>
      <c r="BX441" s="251" t="str">
        <f>IF($B441="","",$AO441*ABS(BW441)/Air!$M$8)</f>
        <v/>
      </c>
      <c r="BY441" s="31" t="str">
        <f t="shared" si="595"/>
        <v/>
      </c>
      <c r="BZ441" s="251" t="str">
        <f>IF($B441="","",$AO441*ABS($AF441-BW441)/Air!$M$8)</f>
        <v/>
      </c>
      <c r="CA441" s="31" t="str">
        <f t="shared" si="596"/>
        <v/>
      </c>
      <c r="CB441" s="31" t="str">
        <f t="shared" si="597"/>
        <v/>
      </c>
      <c r="CC441" s="32" t="str">
        <f>IF($B441="","",(($AF441-BW441)/ABS($AF441-BW441))*Air!$D$14*CB441/2*(($AF441-BW441)^2)*$AI441*$C441)</f>
        <v/>
      </c>
      <c r="CD441" s="32" t="str">
        <f>IF($B441="","",(-BW441/ABS(BW441))*Air!$D$14*BY441/8*(BW441^2)*$AM441*$C441)</f>
        <v/>
      </c>
      <c r="CE441" s="32" t="str">
        <f>IF($B441="","",$AK441*$C441*$E441*Air!$D$14*Air!$I$10)</f>
        <v/>
      </c>
      <c r="CF441" s="32" t="str">
        <f t="shared" si="655"/>
        <v/>
      </c>
      <c r="CG441" s="32" t="str">
        <f t="shared" si="598"/>
        <v/>
      </c>
      <c r="CH441" s="32" t="str">
        <f t="shared" si="656"/>
        <v/>
      </c>
      <c r="CI441" s="254" t="str">
        <f t="shared" si="599"/>
        <v/>
      </c>
      <c r="CJ441" s="243"/>
      <c r="CK441" s="243"/>
      <c r="CL441" s="32" t="str">
        <f t="shared" si="600"/>
        <v/>
      </c>
      <c r="CM441" s="243" t="str">
        <f t="shared" si="601"/>
        <v/>
      </c>
      <c r="CN441" s="243" t="str">
        <f>IF($B441="","",IF(CI441="out",-(CM441*$I441*(2*ABS(CL441)/Air!$D$14)^0.5),(CM441*$I441*(2*ABS(CL441)/Air!$C$14)^0.5)))</f>
        <v/>
      </c>
      <c r="CO441" s="32" t="str">
        <f t="shared" si="602"/>
        <v/>
      </c>
      <c r="CP441" s="217" t="str">
        <f t="shared" si="657"/>
        <v/>
      </c>
      <c r="CQ441" s="31" t="str">
        <f t="shared" si="603"/>
        <v/>
      </c>
      <c r="CR441" s="251" t="str">
        <f>IF($B441="","",$AO441*ABS(CQ441)/Air!$M$8)</f>
        <v/>
      </c>
      <c r="CS441" s="31" t="str">
        <f t="shared" si="604"/>
        <v/>
      </c>
      <c r="CT441" s="251" t="str">
        <f>IF($B441="","",$AO441*ABS($AF441-CQ441)/Air!$M$8)</f>
        <v/>
      </c>
      <c r="CU441" s="31" t="str">
        <f t="shared" si="605"/>
        <v/>
      </c>
      <c r="CV441" s="31" t="str">
        <f t="shared" si="606"/>
        <v/>
      </c>
      <c r="CW441" s="32" t="str">
        <f>IF($B441="","",(($AF441-CQ441)/ABS($AF441-CQ441))*Air!$D$14*CV441/2*(($AF441-CQ441)^2)*$AI441*$C441)</f>
        <v/>
      </c>
      <c r="CX441" s="32" t="str">
        <f>IF($B441="","",(-CQ441/ABS(CQ441))*Air!$D$14*CS441/8*(CQ441^2)*$AM441*$C441)</f>
        <v/>
      </c>
      <c r="CY441" s="32" t="str">
        <f>IF($B441="","",$AK441*$C441*$E441*Air!$D$14*Air!$I$10)</f>
        <v/>
      </c>
      <c r="CZ441" s="32" t="str">
        <f t="shared" si="658"/>
        <v/>
      </c>
      <c r="DA441" s="32" t="str">
        <f t="shared" si="607"/>
        <v/>
      </c>
      <c r="DB441" s="32" t="str">
        <f t="shared" si="659"/>
        <v/>
      </c>
      <c r="DC441" s="254" t="str">
        <f t="shared" si="608"/>
        <v/>
      </c>
      <c r="DD441" s="243"/>
      <c r="DE441" s="243"/>
      <c r="DF441" s="32" t="str">
        <f t="shared" si="609"/>
        <v/>
      </c>
      <c r="DG441" s="243" t="str">
        <f t="shared" si="610"/>
        <v/>
      </c>
      <c r="DH441" s="243" t="str">
        <f>IF($B441="","",IF(DC441="out",-(DG441*$I441*(2*ABS(DF441)/Air!$D$14)^0.5),(DG441*$I441*(2*ABS(DF441)/Air!$C$14)^0.5)))</f>
        <v/>
      </c>
      <c r="DI441" s="32" t="str">
        <f t="shared" si="611"/>
        <v/>
      </c>
      <c r="DJ441" s="217" t="str">
        <f t="shared" si="660"/>
        <v/>
      </c>
      <c r="DK441" s="31" t="str">
        <f t="shared" si="612"/>
        <v/>
      </c>
      <c r="DL441" s="251" t="str">
        <f>IF($B441="","",$AO441*ABS(DK441)/Air!$M$8)</f>
        <v/>
      </c>
      <c r="DM441" s="31" t="str">
        <f t="shared" si="613"/>
        <v/>
      </c>
      <c r="DN441" s="251" t="str">
        <f>IF($B441="","",$AO441*ABS($AF441-DK441)/Air!$M$8)</f>
        <v/>
      </c>
      <c r="DO441" s="31" t="str">
        <f t="shared" si="614"/>
        <v/>
      </c>
      <c r="DP441" s="31" t="str">
        <f t="shared" si="615"/>
        <v/>
      </c>
      <c r="DQ441" s="32" t="str">
        <f>IF($B441="","",(($AF441-DK441)/ABS($AF441-DK441))*Air!$D$14*DP441/2*(($AF441-DK441)^2)*$AI441*$C441)</f>
        <v/>
      </c>
      <c r="DR441" s="32" t="str">
        <f>IF($B441="","",(-DK441/ABS(DK441))*Air!$D$14*DM441/8*(DK441^2)*$AM441*$C441)</f>
        <v/>
      </c>
      <c r="DS441" s="32" t="str">
        <f>IF($B441="","",$AK441*$C441*$E441*Air!$D$14*Air!$I$10)</f>
        <v/>
      </c>
      <c r="DT441" s="32" t="str">
        <f t="shared" si="661"/>
        <v/>
      </c>
      <c r="DU441" s="32" t="str">
        <f t="shared" si="616"/>
        <v/>
      </c>
      <c r="DV441" s="32" t="str">
        <f t="shared" si="662"/>
        <v/>
      </c>
      <c r="DW441" s="254" t="str">
        <f t="shared" si="617"/>
        <v/>
      </c>
      <c r="DX441" s="243"/>
      <c r="DY441" s="243"/>
      <c r="DZ441" s="32" t="str">
        <f t="shared" si="618"/>
        <v/>
      </c>
      <c r="EA441" s="243" t="str">
        <f t="shared" si="619"/>
        <v/>
      </c>
      <c r="EB441" s="243" t="str">
        <f>IF($B441="","",IF(DW441="out",-(EA441*$I441*(2*ABS(DZ441)/Air!$D$14)^0.5),(EA441*$I441*(2*ABS(DZ441)/Air!$C$14)^0.5)))</f>
        <v/>
      </c>
      <c r="EC441" s="32" t="str">
        <f t="shared" si="620"/>
        <v/>
      </c>
      <c r="ED441" s="217" t="str">
        <f t="shared" si="663"/>
        <v/>
      </c>
      <c r="EE441" s="31" t="str">
        <f t="shared" si="621"/>
        <v/>
      </c>
      <c r="EF441" s="251" t="str">
        <f>IF($B441="","",$AO441*ABS(EE441)/Air!$M$8)</f>
        <v/>
      </c>
      <c r="EG441" s="31" t="str">
        <f t="shared" si="622"/>
        <v/>
      </c>
      <c r="EH441" s="251" t="str">
        <f>IF($B441="","",$AO441*ABS($AF441-EE441)/Air!$M$8)</f>
        <v/>
      </c>
      <c r="EI441" s="31" t="str">
        <f t="shared" si="623"/>
        <v/>
      </c>
      <c r="EJ441" s="31" t="str">
        <f t="shared" si="624"/>
        <v/>
      </c>
      <c r="EK441" s="32" t="str">
        <f>IF($B441="","",(($AF441-EE441)/ABS($AF441-EE441))*Air!$D$14*EJ441/2*(($AF441-EE441)^2)*$AI441*$C441)</f>
        <v/>
      </c>
      <c r="EL441" s="32" t="str">
        <f>IF($B441="","",(-EE441/ABS(EE441))*Air!$D$14*EG441/8*(EE441^2)*$AM441*$C441)</f>
        <v/>
      </c>
      <c r="EM441" s="32" t="str">
        <f>IF($B441="","",$AK441*$C441*$E441*Air!$D$14*Air!$I$10)</f>
        <v/>
      </c>
      <c r="EN441" s="32" t="str">
        <f t="shared" si="664"/>
        <v/>
      </c>
      <c r="EO441" s="32" t="str">
        <f t="shared" si="625"/>
        <v/>
      </c>
      <c r="EP441" s="32" t="str">
        <f t="shared" si="665"/>
        <v/>
      </c>
      <c r="EQ441" s="254" t="str">
        <f t="shared" si="626"/>
        <v/>
      </c>
      <c r="ER441" s="243"/>
      <c r="ES441" s="243"/>
      <c r="ET441" s="32" t="str">
        <f t="shared" si="627"/>
        <v/>
      </c>
      <c r="EU441" s="243" t="str">
        <f t="shared" si="628"/>
        <v/>
      </c>
      <c r="EV441" s="243" t="str">
        <f>IF($B441="","",IF(EQ441="out",-(EU441*$I441*(2*ABS(ET441)/Air!$D$14)^0.5),(EU441*$I441*(2*ABS(ET441)/Air!$C$14)^0.5)))</f>
        <v/>
      </c>
      <c r="EW441" s="32" t="str">
        <f t="shared" si="629"/>
        <v/>
      </c>
      <c r="EX441" s="259" t="str">
        <f t="shared" si="666"/>
        <v/>
      </c>
    </row>
    <row r="442" spans="1:154" customFormat="1" x14ac:dyDescent="0.2">
      <c r="A442" s="61"/>
      <c r="B442" s="247"/>
      <c r="C442" s="247"/>
      <c r="D442" s="247"/>
      <c r="E442" s="247"/>
      <c r="F442" s="247"/>
      <c r="G442" s="239"/>
      <c r="H442" s="239"/>
      <c r="I442" s="239"/>
      <c r="J442" s="239"/>
      <c r="K442" s="239"/>
      <c r="L442" s="62"/>
      <c r="M442" s="247"/>
      <c r="N442" s="247"/>
      <c r="O442" s="63"/>
      <c r="P442" s="92" t="str">
        <f t="shared" si="630"/>
        <v/>
      </c>
      <c r="Q442" s="93" t="str">
        <f t="shared" si="583"/>
        <v/>
      </c>
      <c r="R442" s="99" t="str">
        <f t="shared" si="631"/>
        <v/>
      </c>
      <c r="S442" s="100" t="str">
        <f t="shared" si="632"/>
        <v/>
      </c>
      <c r="T442" s="95" t="str">
        <f t="shared" si="633"/>
        <v/>
      </c>
      <c r="U442" s="231"/>
      <c r="V442" s="124" t="str">
        <f t="shared" si="634"/>
        <v/>
      </c>
      <c r="W442" s="125" t="str">
        <f t="shared" si="578"/>
        <v/>
      </c>
      <c r="X442" s="126" t="str">
        <f t="shared" si="635"/>
        <v/>
      </c>
      <c r="Y442" s="126" t="str">
        <f>IF($B442="","",VLOOKUP(X442,Depth!$A$4:$B$1004,2,1))</f>
        <v/>
      </c>
      <c r="Z442" s="127" t="str">
        <f t="shared" si="579"/>
        <v/>
      </c>
      <c r="AA442" s="128" t="str">
        <f t="shared" si="580"/>
        <v/>
      </c>
      <c r="AB442" s="129" t="str">
        <f t="shared" si="636"/>
        <v/>
      </c>
      <c r="AC442" s="129" t="str">
        <f t="shared" si="581"/>
        <v/>
      </c>
      <c r="AD442" s="31" t="str">
        <f t="shared" si="637"/>
        <v/>
      </c>
      <c r="AE442" s="128" t="str">
        <f t="shared" si="638"/>
        <v/>
      </c>
      <c r="AF442" s="130" t="str">
        <f t="shared" si="639"/>
        <v/>
      </c>
      <c r="AG442" s="122" t="str">
        <f t="shared" si="640"/>
        <v/>
      </c>
      <c r="AH442" s="131" t="str">
        <f t="shared" si="582"/>
        <v/>
      </c>
      <c r="AI442" s="132" t="str">
        <f t="shared" si="641"/>
        <v/>
      </c>
      <c r="AJ442" s="128"/>
      <c r="AK442" s="159" t="str">
        <f t="shared" si="642"/>
        <v/>
      </c>
      <c r="AL442" s="128" t="str">
        <f t="shared" si="643"/>
        <v/>
      </c>
      <c r="AM442" s="128" t="str">
        <f t="shared" si="644"/>
        <v/>
      </c>
      <c r="AN442" s="128" t="str">
        <f t="shared" si="645"/>
        <v/>
      </c>
      <c r="AO442" s="128" t="str">
        <f t="shared" si="584"/>
        <v/>
      </c>
      <c r="AP442" s="160" t="str">
        <f t="shared" si="646"/>
        <v/>
      </c>
      <c r="AQ442" s="31"/>
      <c r="AR442" s="174" t="str">
        <f>IF($B442="","",Air!$C$17*((J442-K442)/10)^Air!$C$28)</f>
        <v/>
      </c>
      <c r="AS442" s="36" t="str">
        <f>IF($B442="","",IF(E$8=B442,E$7,Air!$C$14/2*AR442^2))</f>
        <v/>
      </c>
      <c r="AT442" s="32" t="str">
        <f t="shared" si="647"/>
        <v/>
      </c>
      <c r="AU442" s="32" t="str">
        <f t="shared" si="648"/>
        <v/>
      </c>
      <c r="AV442" s="32" t="str">
        <f>IF($B442="","",Air!$I$11-AU442*Air!$C$14*Air!$I$10-AS442)</f>
        <v/>
      </c>
      <c r="AW442" s="175" t="str">
        <f t="shared" si="649"/>
        <v/>
      </c>
      <c r="AX442" s="175" t="str">
        <f>IF($B442="","",AW442*Air!$C$14*Air!$I$10)</f>
        <v/>
      </c>
      <c r="AY442" s="176" t="str">
        <f>IF($B442="","",AW442*Air!$D$14*Air!$I$10)</f>
        <v/>
      </c>
      <c r="AZ442" s="62"/>
      <c r="BA442" s="250" t="str">
        <f t="shared" si="585"/>
        <v/>
      </c>
      <c r="BB442" s="128" t="str">
        <f t="shared" si="650"/>
        <v/>
      </c>
      <c r="BC442" s="31" t="str">
        <f t="shared" si="651"/>
        <v/>
      </c>
      <c r="BD442" s="251" t="str">
        <f>IF($B442="","",$AO442*ABS(BC442)/Air!$M$8)</f>
        <v/>
      </c>
      <c r="BE442" s="31" t="str">
        <f t="shared" si="586"/>
        <v/>
      </c>
      <c r="BF442" s="251" t="str">
        <f>IF($B442="","",$AO442*ABS($AF442-BC442)/Air!$M$8)</f>
        <v/>
      </c>
      <c r="BG442" s="31" t="str">
        <f t="shared" si="587"/>
        <v/>
      </c>
      <c r="BH442" s="252" t="str">
        <f t="shared" si="588"/>
        <v/>
      </c>
      <c r="BI442" s="32" t="str">
        <f>IF($B442="","",(($AF442-BC442)/ABS($AF442-BC442))*Air!$D$14*BH442/2*(($AF442-BC442)^2)*$AI442*$C442)</f>
        <v/>
      </c>
      <c r="BJ442" s="32" t="str">
        <f>IF($B442="","",(-BC442/ABS(BC442))*Air!$D$14*BE442/8*(BC442^2)*$AM442*$C442)</f>
        <v/>
      </c>
      <c r="BK442" s="32" t="str">
        <f>IF($B442="","",$AK442*$C442*$E442*Air!$D$14*Air!$I$10)</f>
        <v/>
      </c>
      <c r="BL442" s="32" t="str">
        <f t="shared" si="652"/>
        <v/>
      </c>
      <c r="BM442" s="32" t="str">
        <f t="shared" si="589"/>
        <v/>
      </c>
      <c r="BN442" s="32" t="str">
        <f t="shared" si="653"/>
        <v/>
      </c>
      <c r="BO442" s="254" t="str">
        <f t="shared" si="590"/>
        <v/>
      </c>
      <c r="BP442" s="243"/>
      <c r="BQ442" s="243"/>
      <c r="BR442" s="32" t="str">
        <f t="shared" si="591"/>
        <v/>
      </c>
      <c r="BS442" s="243" t="str">
        <f t="shared" si="592"/>
        <v/>
      </c>
      <c r="BT442" s="243" t="str">
        <f>IF($B442="","",IF(BO442="out",-(BS442*$I442*(2*ABS(BR442)/Air!$D$14)^0.5),(BS442*$I442*(2*ABS(BR442)/Air!$C$14)^0.5)))</f>
        <v/>
      </c>
      <c r="BU442" s="32" t="str">
        <f t="shared" si="593"/>
        <v/>
      </c>
      <c r="BV442" s="217" t="str">
        <f t="shared" si="654"/>
        <v/>
      </c>
      <c r="BW442" s="31" t="str">
        <f t="shared" si="594"/>
        <v/>
      </c>
      <c r="BX442" s="251" t="str">
        <f>IF($B442="","",$AO442*ABS(BW442)/Air!$M$8)</f>
        <v/>
      </c>
      <c r="BY442" s="31" t="str">
        <f t="shared" si="595"/>
        <v/>
      </c>
      <c r="BZ442" s="251" t="str">
        <f>IF($B442="","",$AO442*ABS($AF442-BW442)/Air!$M$8)</f>
        <v/>
      </c>
      <c r="CA442" s="31" t="str">
        <f t="shared" si="596"/>
        <v/>
      </c>
      <c r="CB442" s="31" t="str">
        <f t="shared" si="597"/>
        <v/>
      </c>
      <c r="CC442" s="32" t="str">
        <f>IF($B442="","",(($AF442-BW442)/ABS($AF442-BW442))*Air!$D$14*CB442/2*(($AF442-BW442)^2)*$AI442*$C442)</f>
        <v/>
      </c>
      <c r="CD442" s="32" t="str">
        <f>IF($B442="","",(-BW442/ABS(BW442))*Air!$D$14*BY442/8*(BW442^2)*$AM442*$C442)</f>
        <v/>
      </c>
      <c r="CE442" s="32" t="str">
        <f>IF($B442="","",$AK442*$C442*$E442*Air!$D$14*Air!$I$10)</f>
        <v/>
      </c>
      <c r="CF442" s="32" t="str">
        <f t="shared" si="655"/>
        <v/>
      </c>
      <c r="CG442" s="32" t="str">
        <f t="shared" si="598"/>
        <v/>
      </c>
      <c r="CH442" s="32" t="str">
        <f t="shared" si="656"/>
        <v/>
      </c>
      <c r="CI442" s="254" t="str">
        <f t="shared" si="599"/>
        <v/>
      </c>
      <c r="CJ442" s="243"/>
      <c r="CK442" s="243"/>
      <c r="CL442" s="32" t="str">
        <f t="shared" si="600"/>
        <v/>
      </c>
      <c r="CM442" s="243" t="str">
        <f t="shared" si="601"/>
        <v/>
      </c>
      <c r="CN442" s="243" t="str">
        <f>IF($B442="","",IF(CI442="out",-(CM442*$I442*(2*ABS(CL442)/Air!$D$14)^0.5),(CM442*$I442*(2*ABS(CL442)/Air!$C$14)^0.5)))</f>
        <v/>
      </c>
      <c r="CO442" s="32" t="str">
        <f t="shared" si="602"/>
        <v/>
      </c>
      <c r="CP442" s="217" t="str">
        <f t="shared" si="657"/>
        <v/>
      </c>
      <c r="CQ442" s="31" t="str">
        <f t="shared" si="603"/>
        <v/>
      </c>
      <c r="CR442" s="251" t="str">
        <f>IF($B442="","",$AO442*ABS(CQ442)/Air!$M$8)</f>
        <v/>
      </c>
      <c r="CS442" s="31" t="str">
        <f t="shared" si="604"/>
        <v/>
      </c>
      <c r="CT442" s="251" t="str">
        <f>IF($B442="","",$AO442*ABS($AF442-CQ442)/Air!$M$8)</f>
        <v/>
      </c>
      <c r="CU442" s="31" t="str">
        <f t="shared" si="605"/>
        <v/>
      </c>
      <c r="CV442" s="31" t="str">
        <f t="shared" si="606"/>
        <v/>
      </c>
      <c r="CW442" s="32" t="str">
        <f>IF($B442="","",(($AF442-CQ442)/ABS($AF442-CQ442))*Air!$D$14*CV442/2*(($AF442-CQ442)^2)*$AI442*$C442)</f>
        <v/>
      </c>
      <c r="CX442" s="32" t="str">
        <f>IF($B442="","",(-CQ442/ABS(CQ442))*Air!$D$14*CS442/8*(CQ442^2)*$AM442*$C442)</f>
        <v/>
      </c>
      <c r="CY442" s="32" t="str">
        <f>IF($B442="","",$AK442*$C442*$E442*Air!$D$14*Air!$I$10)</f>
        <v/>
      </c>
      <c r="CZ442" s="32" t="str">
        <f t="shared" si="658"/>
        <v/>
      </c>
      <c r="DA442" s="32" t="str">
        <f t="shared" si="607"/>
        <v/>
      </c>
      <c r="DB442" s="32" t="str">
        <f t="shared" si="659"/>
        <v/>
      </c>
      <c r="DC442" s="254" t="str">
        <f t="shared" si="608"/>
        <v/>
      </c>
      <c r="DD442" s="243"/>
      <c r="DE442" s="243"/>
      <c r="DF442" s="32" t="str">
        <f t="shared" si="609"/>
        <v/>
      </c>
      <c r="DG442" s="243" t="str">
        <f t="shared" si="610"/>
        <v/>
      </c>
      <c r="DH442" s="243" t="str">
        <f>IF($B442="","",IF(DC442="out",-(DG442*$I442*(2*ABS(DF442)/Air!$D$14)^0.5),(DG442*$I442*(2*ABS(DF442)/Air!$C$14)^0.5)))</f>
        <v/>
      </c>
      <c r="DI442" s="32" t="str">
        <f t="shared" si="611"/>
        <v/>
      </c>
      <c r="DJ442" s="217" t="str">
        <f t="shared" si="660"/>
        <v/>
      </c>
      <c r="DK442" s="31" t="str">
        <f t="shared" si="612"/>
        <v/>
      </c>
      <c r="DL442" s="251" t="str">
        <f>IF($B442="","",$AO442*ABS(DK442)/Air!$M$8)</f>
        <v/>
      </c>
      <c r="DM442" s="31" t="str">
        <f t="shared" si="613"/>
        <v/>
      </c>
      <c r="DN442" s="251" t="str">
        <f>IF($B442="","",$AO442*ABS($AF442-DK442)/Air!$M$8)</f>
        <v/>
      </c>
      <c r="DO442" s="31" t="str">
        <f t="shared" si="614"/>
        <v/>
      </c>
      <c r="DP442" s="31" t="str">
        <f t="shared" si="615"/>
        <v/>
      </c>
      <c r="DQ442" s="32" t="str">
        <f>IF($B442="","",(($AF442-DK442)/ABS($AF442-DK442))*Air!$D$14*DP442/2*(($AF442-DK442)^2)*$AI442*$C442)</f>
        <v/>
      </c>
      <c r="DR442" s="32" t="str">
        <f>IF($B442="","",(-DK442/ABS(DK442))*Air!$D$14*DM442/8*(DK442^2)*$AM442*$C442)</f>
        <v/>
      </c>
      <c r="DS442" s="32" t="str">
        <f>IF($B442="","",$AK442*$C442*$E442*Air!$D$14*Air!$I$10)</f>
        <v/>
      </c>
      <c r="DT442" s="32" t="str">
        <f t="shared" si="661"/>
        <v/>
      </c>
      <c r="DU442" s="32" t="str">
        <f t="shared" si="616"/>
        <v/>
      </c>
      <c r="DV442" s="32" t="str">
        <f t="shared" si="662"/>
        <v/>
      </c>
      <c r="DW442" s="254" t="str">
        <f t="shared" si="617"/>
        <v/>
      </c>
      <c r="DX442" s="243"/>
      <c r="DY442" s="243"/>
      <c r="DZ442" s="32" t="str">
        <f t="shared" si="618"/>
        <v/>
      </c>
      <c r="EA442" s="243" t="str">
        <f t="shared" si="619"/>
        <v/>
      </c>
      <c r="EB442" s="243" t="str">
        <f>IF($B442="","",IF(DW442="out",-(EA442*$I442*(2*ABS(DZ442)/Air!$D$14)^0.5),(EA442*$I442*(2*ABS(DZ442)/Air!$C$14)^0.5)))</f>
        <v/>
      </c>
      <c r="EC442" s="32" t="str">
        <f t="shared" si="620"/>
        <v/>
      </c>
      <c r="ED442" s="217" t="str">
        <f t="shared" si="663"/>
        <v/>
      </c>
      <c r="EE442" s="31" t="str">
        <f t="shared" si="621"/>
        <v/>
      </c>
      <c r="EF442" s="251" t="str">
        <f>IF($B442="","",$AO442*ABS(EE442)/Air!$M$8)</f>
        <v/>
      </c>
      <c r="EG442" s="31" t="str">
        <f t="shared" si="622"/>
        <v/>
      </c>
      <c r="EH442" s="251" t="str">
        <f>IF($B442="","",$AO442*ABS($AF442-EE442)/Air!$M$8)</f>
        <v/>
      </c>
      <c r="EI442" s="31" t="str">
        <f t="shared" si="623"/>
        <v/>
      </c>
      <c r="EJ442" s="31" t="str">
        <f t="shared" si="624"/>
        <v/>
      </c>
      <c r="EK442" s="32" t="str">
        <f>IF($B442="","",(($AF442-EE442)/ABS($AF442-EE442))*Air!$D$14*EJ442/2*(($AF442-EE442)^2)*$AI442*$C442)</f>
        <v/>
      </c>
      <c r="EL442" s="32" t="str">
        <f>IF($B442="","",(-EE442/ABS(EE442))*Air!$D$14*EG442/8*(EE442^2)*$AM442*$C442)</f>
        <v/>
      </c>
      <c r="EM442" s="32" t="str">
        <f>IF($B442="","",$AK442*$C442*$E442*Air!$D$14*Air!$I$10)</f>
        <v/>
      </c>
      <c r="EN442" s="32" t="str">
        <f t="shared" si="664"/>
        <v/>
      </c>
      <c r="EO442" s="32" t="str">
        <f t="shared" si="625"/>
        <v/>
      </c>
      <c r="EP442" s="32" t="str">
        <f t="shared" si="665"/>
        <v/>
      </c>
      <c r="EQ442" s="254" t="str">
        <f t="shared" si="626"/>
        <v/>
      </c>
      <c r="ER442" s="243"/>
      <c r="ES442" s="243"/>
      <c r="ET442" s="32" t="str">
        <f t="shared" si="627"/>
        <v/>
      </c>
      <c r="EU442" s="243" t="str">
        <f t="shared" si="628"/>
        <v/>
      </c>
      <c r="EV442" s="243" t="str">
        <f>IF($B442="","",IF(EQ442="out",-(EU442*$I442*(2*ABS(ET442)/Air!$D$14)^0.5),(EU442*$I442*(2*ABS(ET442)/Air!$C$14)^0.5)))</f>
        <v/>
      </c>
      <c r="EW442" s="32" t="str">
        <f t="shared" si="629"/>
        <v/>
      </c>
      <c r="EX442" s="259" t="str">
        <f t="shared" si="666"/>
        <v/>
      </c>
    </row>
    <row r="443" spans="1:154" customFormat="1" x14ac:dyDescent="0.2">
      <c r="A443" s="61"/>
      <c r="B443" s="247"/>
      <c r="C443" s="247"/>
      <c r="D443" s="247"/>
      <c r="E443" s="247"/>
      <c r="F443" s="247"/>
      <c r="G443" s="239"/>
      <c r="H443" s="239"/>
      <c r="I443" s="239"/>
      <c r="J443" s="239"/>
      <c r="K443" s="239"/>
      <c r="L443" s="62"/>
      <c r="M443" s="247"/>
      <c r="N443" s="247"/>
      <c r="O443" s="63"/>
      <c r="P443" s="92" t="str">
        <f t="shared" si="630"/>
        <v/>
      </c>
      <c r="Q443" s="93" t="str">
        <f t="shared" si="583"/>
        <v/>
      </c>
      <c r="R443" s="99" t="str">
        <f t="shared" si="631"/>
        <v/>
      </c>
      <c r="S443" s="100" t="str">
        <f t="shared" si="632"/>
        <v/>
      </c>
      <c r="T443" s="95" t="str">
        <f t="shared" si="633"/>
        <v/>
      </c>
      <c r="U443" s="231"/>
      <c r="V443" s="124" t="str">
        <f t="shared" si="634"/>
        <v/>
      </c>
      <c r="W443" s="125" t="str">
        <f t="shared" si="578"/>
        <v/>
      </c>
      <c r="X443" s="126" t="str">
        <f t="shared" si="635"/>
        <v/>
      </c>
      <c r="Y443" s="126" t="str">
        <f>IF($B443="","",VLOOKUP(X443,Depth!$A$4:$B$1004,2,1))</f>
        <v/>
      </c>
      <c r="Z443" s="127" t="str">
        <f t="shared" si="579"/>
        <v/>
      </c>
      <c r="AA443" s="128" t="str">
        <f t="shared" si="580"/>
        <v/>
      </c>
      <c r="AB443" s="129" t="str">
        <f t="shared" si="636"/>
        <v/>
      </c>
      <c r="AC443" s="129" t="str">
        <f t="shared" si="581"/>
        <v/>
      </c>
      <c r="AD443" s="31" t="str">
        <f t="shared" si="637"/>
        <v/>
      </c>
      <c r="AE443" s="128" t="str">
        <f t="shared" si="638"/>
        <v/>
      </c>
      <c r="AF443" s="130" t="str">
        <f t="shared" si="639"/>
        <v/>
      </c>
      <c r="AG443" s="122" t="str">
        <f t="shared" si="640"/>
        <v/>
      </c>
      <c r="AH443" s="131" t="str">
        <f t="shared" si="582"/>
        <v/>
      </c>
      <c r="AI443" s="132" t="str">
        <f t="shared" si="641"/>
        <v/>
      </c>
      <c r="AJ443" s="128"/>
      <c r="AK443" s="159" t="str">
        <f t="shared" si="642"/>
        <v/>
      </c>
      <c r="AL443" s="128" t="str">
        <f t="shared" si="643"/>
        <v/>
      </c>
      <c r="AM443" s="128" t="str">
        <f t="shared" si="644"/>
        <v/>
      </c>
      <c r="AN443" s="128" t="str">
        <f t="shared" si="645"/>
        <v/>
      </c>
      <c r="AO443" s="128" t="str">
        <f t="shared" si="584"/>
        <v/>
      </c>
      <c r="AP443" s="160" t="str">
        <f t="shared" si="646"/>
        <v/>
      </c>
      <c r="AQ443" s="31"/>
      <c r="AR443" s="174" t="str">
        <f>IF($B443="","",Air!$C$17*((J443-K443)/10)^Air!$C$28)</f>
        <v/>
      </c>
      <c r="AS443" s="36" t="str">
        <f>IF($B443="","",IF(E$8=B443,E$7,Air!$C$14/2*AR443^2))</f>
        <v/>
      </c>
      <c r="AT443" s="32" t="str">
        <f t="shared" si="647"/>
        <v/>
      </c>
      <c r="AU443" s="32" t="str">
        <f t="shared" si="648"/>
        <v/>
      </c>
      <c r="AV443" s="32" t="str">
        <f>IF($B443="","",Air!$I$11-AU443*Air!$C$14*Air!$I$10-AS443)</f>
        <v/>
      </c>
      <c r="AW443" s="175" t="str">
        <f t="shared" si="649"/>
        <v/>
      </c>
      <c r="AX443" s="175" t="str">
        <f>IF($B443="","",AW443*Air!$C$14*Air!$I$10)</f>
        <v/>
      </c>
      <c r="AY443" s="176" t="str">
        <f>IF($B443="","",AW443*Air!$D$14*Air!$I$10)</f>
        <v/>
      </c>
      <c r="AZ443" s="62"/>
      <c r="BA443" s="250" t="str">
        <f t="shared" si="585"/>
        <v/>
      </c>
      <c r="BB443" s="128" t="str">
        <f t="shared" si="650"/>
        <v/>
      </c>
      <c r="BC443" s="31" t="str">
        <f t="shared" si="651"/>
        <v/>
      </c>
      <c r="BD443" s="251" t="str">
        <f>IF($B443="","",$AO443*ABS(BC443)/Air!$M$8)</f>
        <v/>
      </c>
      <c r="BE443" s="31" t="str">
        <f t="shared" si="586"/>
        <v/>
      </c>
      <c r="BF443" s="251" t="str">
        <f>IF($B443="","",$AO443*ABS($AF443-BC443)/Air!$M$8)</f>
        <v/>
      </c>
      <c r="BG443" s="31" t="str">
        <f t="shared" si="587"/>
        <v/>
      </c>
      <c r="BH443" s="252" t="str">
        <f t="shared" si="588"/>
        <v/>
      </c>
      <c r="BI443" s="32" t="str">
        <f>IF($B443="","",(($AF443-BC443)/ABS($AF443-BC443))*Air!$D$14*BH443/2*(($AF443-BC443)^2)*$AI443*$C443)</f>
        <v/>
      </c>
      <c r="BJ443" s="32" t="str">
        <f>IF($B443="","",(-BC443/ABS(BC443))*Air!$D$14*BE443/8*(BC443^2)*$AM443*$C443)</f>
        <v/>
      </c>
      <c r="BK443" s="32" t="str">
        <f>IF($B443="","",$AK443*$C443*$E443*Air!$D$14*Air!$I$10)</f>
        <v/>
      </c>
      <c r="BL443" s="32" t="str">
        <f t="shared" si="652"/>
        <v/>
      </c>
      <c r="BM443" s="32" t="str">
        <f t="shared" si="589"/>
        <v/>
      </c>
      <c r="BN443" s="32" t="str">
        <f t="shared" si="653"/>
        <v/>
      </c>
      <c r="BO443" s="254" t="str">
        <f t="shared" si="590"/>
        <v/>
      </c>
      <c r="BP443" s="243"/>
      <c r="BQ443" s="243"/>
      <c r="BR443" s="32" t="str">
        <f t="shared" si="591"/>
        <v/>
      </c>
      <c r="BS443" s="243" t="str">
        <f t="shared" si="592"/>
        <v/>
      </c>
      <c r="BT443" s="243" t="str">
        <f>IF($B443="","",IF(BO443="out",-(BS443*$I443*(2*ABS(BR443)/Air!$D$14)^0.5),(BS443*$I443*(2*ABS(BR443)/Air!$C$14)^0.5)))</f>
        <v/>
      </c>
      <c r="BU443" s="32" t="str">
        <f t="shared" si="593"/>
        <v/>
      </c>
      <c r="BV443" s="217" t="str">
        <f t="shared" si="654"/>
        <v/>
      </c>
      <c r="BW443" s="31" t="str">
        <f t="shared" si="594"/>
        <v/>
      </c>
      <c r="BX443" s="251" t="str">
        <f>IF($B443="","",$AO443*ABS(BW443)/Air!$M$8)</f>
        <v/>
      </c>
      <c r="BY443" s="31" t="str">
        <f t="shared" si="595"/>
        <v/>
      </c>
      <c r="BZ443" s="251" t="str">
        <f>IF($B443="","",$AO443*ABS($AF443-BW443)/Air!$M$8)</f>
        <v/>
      </c>
      <c r="CA443" s="31" t="str">
        <f t="shared" si="596"/>
        <v/>
      </c>
      <c r="CB443" s="31" t="str">
        <f t="shared" si="597"/>
        <v/>
      </c>
      <c r="CC443" s="32" t="str">
        <f>IF($B443="","",(($AF443-BW443)/ABS($AF443-BW443))*Air!$D$14*CB443/2*(($AF443-BW443)^2)*$AI443*$C443)</f>
        <v/>
      </c>
      <c r="CD443" s="32" t="str">
        <f>IF($B443="","",(-BW443/ABS(BW443))*Air!$D$14*BY443/8*(BW443^2)*$AM443*$C443)</f>
        <v/>
      </c>
      <c r="CE443" s="32" t="str">
        <f>IF($B443="","",$AK443*$C443*$E443*Air!$D$14*Air!$I$10)</f>
        <v/>
      </c>
      <c r="CF443" s="32" t="str">
        <f t="shared" si="655"/>
        <v/>
      </c>
      <c r="CG443" s="32" t="str">
        <f t="shared" si="598"/>
        <v/>
      </c>
      <c r="CH443" s="32" t="str">
        <f t="shared" si="656"/>
        <v/>
      </c>
      <c r="CI443" s="254" t="str">
        <f t="shared" si="599"/>
        <v/>
      </c>
      <c r="CJ443" s="243"/>
      <c r="CK443" s="243"/>
      <c r="CL443" s="32" t="str">
        <f t="shared" si="600"/>
        <v/>
      </c>
      <c r="CM443" s="243" t="str">
        <f t="shared" si="601"/>
        <v/>
      </c>
      <c r="CN443" s="243" t="str">
        <f>IF($B443="","",IF(CI443="out",-(CM443*$I443*(2*ABS(CL443)/Air!$D$14)^0.5),(CM443*$I443*(2*ABS(CL443)/Air!$C$14)^0.5)))</f>
        <v/>
      </c>
      <c r="CO443" s="32" t="str">
        <f t="shared" si="602"/>
        <v/>
      </c>
      <c r="CP443" s="217" t="str">
        <f t="shared" si="657"/>
        <v/>
      </c>
      <c r="CQ443" s="31" t="str">
        <f t="shared" si="603"/>
        <v/>
      </c>
      <c r="CR443" s="251" t="str">
        <f>IF($B443="","",$AO443*ABS(CQ443)/Air!$M$8)</f>
        <v/>
      </c>
      <c r="CS443" s="31" t="str">
        <f t="shared" si="604"/>
        <v/>
      </c>
      <c r="CT443" s="251" t="str">
        <f>IF($B443="","",$AO443*ABS($AF443-CQ443)/Air!$M$8)</f>
        <v/>
      </c>
      <c r="CU443" s="31" t="str">
        <f t="shared" si="605"/>
        <v/>
      </c>
      <c r="CV443" s="31" t="str">
        <f t="shared" si="606"/>
        <v/>
      </c>
      <c r="CW443" s="32" t="str">
        <f>IF($B443="","",(($AF443-CQ443)/ABS($AF443-CQ443))*Air!$D$14*CV443/2*(($AF443-CQ443)^2)*$AI443*$C443)</f>
        <v/>
      </c>
      <c r="CX443" s="32" t="str">
        <f>IF($B443="","",(-CQ443/ABS(CQ443))*Air!$D$14*CS443/8*(CQ443^2)*$AM443*$C443)</f>
        <v/>
      </c>
      <c r="CY443" s="32" t="str">
        <f>IF($B443="","",$AK443*$C443*$E443*Air!$D$14*Air!$I$10)</f>
        <v/>
      </c>
      <c r="CZ443" s="32" t="str">
        <f t="shared" si="658"/>
        <v/>
      </c>
      <c r="DA443" s="32" t="str">
        <f t="shared" si="607"/>
        <v/>
      </c>
      <c r="DB443" s="32" t="str">
        <f t="shared" si="659"/>
        <v/>
      </c>
      <c r="DC443" s="254" t="str">
        <f t="shared" si="608"/>
        <v/>
      </c>
      <c r="DD443" s="243"/>
      <c r="DE443" s="243"/>
      <c r="DF443" s="32" t="str">
        <f t="shared" si="609"/>
        <v/>
      </c>
      <c r="DG443" s="243" t="str">
        <f t="shared" si="610"/>
        <v/>
      </c>
      <c r="DH443" s="243" t="str">
        <f>IF($B443="","",IF(DC443="out",-(DG443*$I443*(2*ABS(DF443)/Air!$D$14)^0.5),(DG443*$I443*(2*ABS(DF443)/Air!$C$14)^0.5)))</f>
        <v/>
      </c>
      <c r="DI443" s="32" t="str">
        <f t="shared" si="611"/>
        <v/>
      </c>
      <c r="DJ443" s="217" t="str">
        <f t="shared" si="660"/>
        <v/>
      </c>
      <c r="DK443" s="31" t="str">
        <f t="shared" si="612"/>
        <v/>
      </c>
      <c r="DL443" s="251" t="str">
        <f>IF($B443="","",$AO443*ABS(DK443)/Air!$M$8)</f>
        <v/>
      </c>
      <c r="DM443" s="31" t="str">
        <f t="shared" si="613"/>
        <v/>
      </c>
      <c r="DN443" s="251" t="str">
        <f>IF($B443="","",$AO443*ABS($AF443-DK443)/Air!$M$8)</f>
        <v/>
      </c>
      <c r="DO443" s="31" t="str">
        <f t="shared" si="614"/>
        <v/>
      </c>
      <c r="DP443" s="31" t="str">
        <f t="shared" si="615"/>
        <v/>
      </c>
      <c r="DQ443" s="32" t="str">
        <f>IF($B443="","",(($AF443-DK443)/ABS($AF443-DK443))*Air!$D$14*DP443/2*(($AF443-DK443)^2)*$AI443*$C443)</f>
        <v/>
      </c>
      <c r="DR443" s="32" t="str">
        <f>IF($B443="","",(-DK443/ABS(DK443))*Air!$D$14*DM443/8*(DK443^2)*$AM443*$C443)</f>
        <v/>
      </c>
      <c r="DS443" s="32" t="str">
        <f>IF($B443="","",$AK443*$C443*$E443*Air!$D$14*Air!$I$10)</f>
        <v/>
      </c>
      <c r="DT443" s="32" t="str">
        <f t="shared" si="661"/>
        <v/>
      </c>
      <c r="DU443" s="32" t="str">
        <f t="shared" si="616"/>
        <v/>
      </c>
      <c r="DV443" s="32" t="str">
        <f t="shared" si="662"/>
        <v/>
      </c>
      <c r="DW443" s="254" t="str">
        <f t="shared" si="617"/>
        <v/>
      </c>
      <c r="DX443" s="243"/>
      <c r="DY443" s="243"/>
      <c r="DZ443" s="32" t="str">
        <f t="shared" si="618"/>
        <v/>
      </c>
      <c r="EA443" s="243" t="str">
        <f t="shared" si="619"/>
        <v/>
      </c>
      <c r="EB443" s="243" t="str">
        <f>IF($B443="","",IF(DW443="out",-(EA443*$I443*(2*ABS(DZ443)/Air!$D$14)^0.5),(EA443*$I443*(2*ABS(DZ443)/Air!$C$14)^0.5)))</f>
        <v/>
      </c>
      <c r="EC443" s="32" t="str">
        <f t="shared" si="620"/>
        <v/>
      </c>
      <c r="ED443" s="217" t="str">
        <f t="shared" si="663"/>
        <v/>
      </c>
      <c r="EE443" s="31" t="str">
        <f t="shared" si="621"/>
        <v/>
      </c>
      <c r="EF443" s="251" t="str">
        <f>IF($B443="","",$AO443*ABS(EE443)/Air!$M$8)</f>
        <v/>
      </c>
      <c r="EG443" s="31" t="str">
        <f t="shared" si="622"/>
        <v/>
      </c>
      <c r="EH443" s="251" t="str">
        <f>IF($B443="","",$AO443*ABS($AF443-EE443)/Air!$M$8)</f>
        <v/>
      </c>
      <c r="EI443" s="31" t="str">
        <f t="shared" si="623"/>
        <v/>
      </c>
      <c r="EJ443" s="31" t="str">
        <f t="shared" si="624"/>
        <v/>
      </c>
      <c r="EK443" s="32" t="str">
        <f>IF($B443="","",(($AF443-EE443)/ABS($AF443-EE443))*Air!$D$14*EJ443/2*(($AF443-EE443)^2)*$AI443*$C443)</f>
        <v/>
      </c>
      <c r="EL443" s="32" t="str">
        <f>IF($B443="","",(-EE443/ABS(EE443))*Air!$D$14*EG443/8*(EE443^2)*$AM443*$C443)</f>
        <v/>
      </c>
      <c r="EM443" s="32" t="str">
        <f>IF($B443="","",$AK443*$C443*$E443*Air!$D$14*Air!$I$10)</f>
        <v/>
      </c>
      <c r="EN443" s="32" t="str">
        <f t="shared" si="664"/>
        <v/>
      </c>
      <c r="EO443" s="32" t="str">
        <f t="shared" si="625"/>
        <v/>
      </c>
      <c r="EP443" s="32" t="str">
        <f t="shared" si="665"/>
        <v/>
      </c>
      <c r="EQ443" s="254" t="str">
        <f t="shared" si="626"/>
        <v/>
      </c>
      <c r="ER443" s="243"/>
      <c r="ES443" s="243"/>
      <c r="ET443" s="32" t="str">
        <f t="shared" si="627"/>
        <v/>
      </c>
      <c r="EU443" s="243" t="str">
        <f t="shared" si="628"/>
        <v/>
      </c>
      <c r="EV443" s="243" t="str">
        <f>IF($B443="","",IF(EQ443="out",-(EU443*$I443*(2*ABS(ET443)/Air!$D$14)^0.5),(EU443*$I443*(2*ABS(ET443)/Air!$C$14)^0.5)))</f>
        <v/>
      </c>
      <c r="EW443" s="32" t="str">
        <f t="shared" si="629"/>
        <v/>
      </c>
      <c r="EX443" s="259" t="str">
        <f t="shared" si="666"/>
        <v/>
      </c>
    </row>
    <row r="444" spans="1:154" customFormat="1" x14ac:dyDescent="0.2">
      <c r="A444" s="61"/>
      <c r="B444" s="247"/>
      <c r="C444" s="247"/>
      <c r="D444" s="247"/>
      <c r="E444" s="247"/>
      <c r="F444" s="247"/>
      <c r="G444" s="239"/>
      <c r="H444" s="239"/>
      <c r="I444" s="239"/>
      <c r="J444" s="239"/>
      <c r="K444" s="239"/>
      <c r="L444" s="62"/>
      <c r="M444" s="247"/>
      <c r="N444" s="247"/>
      <c r="O444" s="63"/>
      <c r="P444" s="92" t="str">
        <f t="shared" si="630"/>
        <v/>
      </c>
      <c r="Q444" s="93" t="str">
        <f t="shared" si="583"/>
        <v/>
      </c>
      <c r="R444" s="99" t="str">
        <f t="shared" si="631"/>
        <v/>
      </c>
      <c r="S444" s="100" t="str">
        <f t="shared" si="632"/>
        <v/>
      </c>
      <c r="T444" s="95" t="str">
        <f t="shared" si="633"/>
        <v/>
      </c>
      <c r="U444" s="231"/>
      <c r="V444" s="124" t="str">
        <f t="shared" si="634"/>
        <v/>
      </c>
      <c r="W444" s="125" t="str">
        <f t="shared" si="578"/>
        <v/>
      </c>
      <c r="X444" s="126" t="str">
        <f t="shared" si="635"/>
        <v/>
      </c>
      <c r="Y444" s="126" t="str">
        <f>IF($B444="","",VLOOKUP(X444,Depth!$A$4:$B$1004,2,1))</f>
        <v/>
      </c>
      <c r="Z444" s="127" t="str">
        <f t="shared" si="579"/>
        <v/>
      </c>
      <c r="AA444" s="128" t="str">
        <f t="shared" si="580"/>
        <v/>
      </c>
      <c r="AB444" s="129" t="str">
        <f t="shared" si="636"/>
        <v/>
      </c>
      <c r="AC444" s="129" t="str">
        <f t="shared" si="581"/>
        <v/>
      </c>
      <c r="AD444" s="31" t="str">
        <f t="shared" si="637"/>
        <v/>
      </c>
      <c r="AE444" s="128" t="str">
        <f t="shared" si="638"/>
        <v/>
      </c>
      <c r="AF444" s="130" t="str">
        <f t="shared" si="639"/>
        <v/>
      </c>
      <c r="AG444" s="122" t="str">
        <f t="shared" si="640"/>
        <v/>
      </c>
      <c r="AH444" s="131" t="str">
        <f t="shared" si="582"/>
        <v/>
      </c>
      <c r="AI444" s="132" t="str">
        <f t="shared" si="641"/>
        <v/>
      </c>
      <c r="AJ444" s="128"/>
      <c r="AK444" s="159" t="str">
        <f t="shared" si="642"/>
        <v/>
      </c>
      <c r="AL444" s="128" t="str">
        <f t="shared" si="643"/>
        <v/>
      </c>
      <c r="AM444" s="128" t="str">
        <f t="shared" si="644"/>
        <v/>
      </c>
      <c r="AN444" s="128" t="str">
        <f t="shared" si="645"/>
        <v/>
      </c>
      <c r="AO444" s="128" t="str">
        <f t="shared" si="584"/>
        <v/>
      </c>
      <c r="AP444" s="160" t="str">
        <f t="shared" si="646"/>
        <v/>
      </c>
      <c r="AQ444" s="31"/>
      <c r="AR444" s="174" t="str">
        <f>IF($B444="","",Air!$C$17*((J444-K444)/10)^Air!$C$28)</f>
        <v/>
      </c>
      <c r="AS444" s="36" t="str">
        <f>IF($B444="","",IF(E$8=B444,E$7,Air!$C$14/2*AR444^2))</f>
        <v/>
      </c>
      <c r="AT444" s="32" t="str">
        <f t="shared" si="647"/>
        <v/>
      </c>
      <c r="AU444" s="32" t="str">
        <f t="shared" si="648"/>
        <v/>
      </c>
      <c r="AV444" s="32" t="str">
        <f>IF($B444="","",Air!$I$11-AU444*Air!$C$14*Air!$I$10-AS444)</f>
        <v/>
      </c>
      <c r="AW444" s="175" t="str">
        <f t="shared" si="649"/>
        <v/>
      </c>
      <c r="AX444" s="175" t="str">
        <f>IF($B444="","",AW444*Air!$C$14*Air!$I$10)</f>
        <v/>
      </c>
      <c r="AY444" s="176" t="str">
        <f>IF($B444="","",AW444*Air!$D$14*Air!$I$10)</f>
        <v/>
      </c>
      <c r="AZ444" s="62"/>
      <c r="BA444" s="250" t="str">
        <f t="shared" si="585"/>
        <v/>
      </c>
      <c r="BB444" s="128" t="str">
        <f t="shared" si="650"/>
        <v/>
      </c>
      <c r="BC444" s="31" t="str">
        <f t="shared" si="651"/>
        <v/>
      </c>
      <c r="BD444" s="251" t="str">
        <f>IF($B444="","",$AO444*ABS(BC444)/Air!$M$8)</f>
        <v/>
      </c>
      <c r="BE444" s="31" t="str">
        <f t="shared" si="586"/>
        <v/>
      </c>
      <c r="BF444" s="251" t="str">
        <f>IF($B444="","",$AO444*ABS($AF444-BC444)/Air!$M$8)</f>
        <v/>
      </c>
      <c r="BG444" s="31" t="str">
        <f t="shared" si="587"/>
        <v/>
      </c>
      <c r="BH444" s="252" t="str">
        <f t="shared" si="588"/>
        <v/>
      </c>
      <c r="BI444" s="32" t="str">
        <f>IF($B444="","",(($AF444-BC444)/ABS($AF444-BC444))*Air!$D$14*BH444/2*(($AF444-BC444)^2)*$AI444*$C444)</f>
        <v/>
      </c>
      <c r="BJ444" s="32" t="str">
        <f>IF($B444="","",(-BC444/ABS(BC444))*Air!$D$14*BE444/8*(BC444^2)*$AM444*$C444)</f>
        <v/>
      </c>
      <c r="BK444" s="32" t="str">
        <f>IF($B444="","",$AK444*$C444*$E444*Air!$D$14*Air!$I$10)</f>
        <v/>
      </c>
      <c r="BL444" s="32" t="str">
        <f t="shared" si="652"/>
        <v/>
      </c>
      <c r="BM444" s="32" t="str">
        <f t="shared" si="589"/>
        <v/>
      </c>
      <c r="BN444" s="32" t="str">
        <f t="shared" si="653"/>
        <v/>
      </c>
      <c r="BO444" s="254" t="str">
        <f t="shared" si="590"/>
        <v/>
      </c>
      <c r="BP444" s="243"/>
      <c r="BQ444" s="243"/>
      <c r="BR444" s="32" t="str">
        <f t="shared" si="591"/>
        <v/>
      </c>
      <c r="BS444" s="243" t="str">
        <f t="shared" si="592"/>
        <v/>
      </c>
      <c r="BT444" s="243" t="str">
        <f>IF($B444="","",IF(BO444="out",-(BS444*$I444*(2*ABS(BR444)/Air!$D$14)^0.5),(BS444*$I444*(2*ABS(BR444)/Air!$C$14)^0.5)))</f>
        <v/>
      </c>
      <c r="BU444" s="32" t="str">
        <f t="shared" si="593"/>
        <v/>
      </c>
      <c r="BV444" s="217" t="str">
        <f t="shared" si="654"/>
        <v/>
      </c>
      <c r="BW444" s="31" t="str">
        <f t="shared" si="594"/>
        <v/>
      </c>
      <c r="BX444" s="251" t="str">
        <f>IF($B444="","",$AO444*ABS(BW444)/Air!$M$8)</f>
        <v/>
      </c>
      <c r="BY444" s="31" t="str">
        <f t="shared" si="595"/>
        <v/>
      </c>
      <c r="BZ444" s="251" t="str">
        <f>IF($B444="","",$AO444*ABS($AF444-BW444)/Air!$M$8)</f>
        <v/>
      </c>
      <c r="CA444" s="31" t="str">
        <f t="shared" si="596"/>
        <v/>
      </c>
      <c r="CB444" s="31" t="str">
        <f t="shared" si="597"/>
        <v/>
      </c>
      <c r="CC444" s="32" t="str">
        <f>IF($B444="","",(($AF444-BW444)/ABS($AF444-BW444))*Air!$D$14*CB444/2*(($AF444-BW444)^2)*$AI444*$C444)</f>
        <v/>
      </c>
      <c r="CD444" s="32" t="str">
        <f>IF($B444="","",(-BW444/ABS(BW444))*Air!$D$14*BY444/8*(BW444^2)*$AM444*$C444)</f>
        <v/>
      </c>
      <c r="CE444" s="32" t="str">
        <f>IF($B444="","",$AK444*$C444*$E444*Air!$D$14*Air!$I$10)</f>
        <v/>
      </c>
      <c r="CF444" s="32" t="str">
        <f t="shared" si="655"/>
        <v/>
      </c>
      <c r="CG444" s="32" t="str">
        <f t="shared" si="598"/>
        <v/>
      </c>
      <c r="CH444" s="32" t="str">
        <f t="shared" si="656"/>
        <v/>
      </c>
      <c r="CI444" s="254" t="str">
        <f t="shared" si="599"/>
        <v/>
      </c>
      <c r="CJ444" s="243"/>
      <c r="CK444" s="243"/>
      <c r="CL444" s="32" t="str">
        <f t="shared" si="600"/>
        <v/>
      </c>
      <c r="CM444" s="243" t="str">
        <f t="shared" si="601"/>
        <v/>
      </c>
      <c r="CN444" s="243" t="str">
        <f>IF($B444="","",IF(CI444="out",-(CM444*$I444*(2*ABS(CL444)/Air!$D$14)^0.5),(CM444*$I444*(2*ABS(CL444)/Air!$C$14)^0.5)))</f>
        <v/>
      </c>
      <c r="CO444" s="32" t="str">
        <f t="shared" si="602"/>
        <v/>
      </c>
      <c r="CP444" s="217" t="str">
        <f t="shared" si="657"/>
        <v/>
      </c>
      <c r="CQ444" s="31" t="str">
        <f t="shared" si="603"/>
        <v/>
      </c>
      <c r="CR444" s="251" t="str">
        <f>IF($B444="","",$AO444*ABS(CQ444)/Air!$M$8)</f>
        <v/>
      </c>
      <c r="CS444" s="31" t="str">
        <f t="shared" si="604"/>
        <v/>
      </c>
      <c r="CT444" s="251" t="str">
        <f>IF($B444="","",$AO444*ABS($AF444-CQ444)/Air!$M$8)</f>
        <v/>
      </c>
      <c r="CU444" s="31" t="str">
        <f t="shared" si="605"/>
        <v/>
      </c>
      <c r="CV444" s="31" t="str">
        <f t="shared" si="606"/>
        <v/>
      </c>
      <c r="CW444" s="32" t="str">
        <f>IF($B444="","",(($AF444-CQ444)/ABS($AF444-CQ444))*Air!$D$14*CV444/2*(($AF444-CQ444)^2)*$AI444*$C444)</f>
        <v/>
      </c>
      <c r="CX444" s="32" t="str">
        <f>IF($B444="","",(-CQ444/ABS(CQ444))*Air!$D$14*CS444/8*(CQ444^2)*$AM444*$C444)</f>
        <v/>
      </c>
      <c r="CY444" s="32" t="str">
        <f>IF($B444="","",$AK444*$C444*$E444*Air!$D$14*Air!$I$10)</f>
        <v/>
      </c>
      <c r="CZ444" s="32" t="str">
        <f t="shared" si="658"/>
        <v/>
      </c>
      <c r="DA444" s="32" t="str">
        <f t="shared" si="607"/>
        <v/>
      </c>
      <c r="DB444" s="32" t="str">
        <f t="shared" si="659"/>
        <v/>
      </c>
      <c r="DC444" s="254" t="str">
        <f t="shared" si="608"/>
        <v/>
      </c>
      <c r="DD444" s="243"/>
      <c r="DE444" s="243"/>
      <c r="DF444" s="32" t="str">
        <f t="shared" si="609"/>
        <v/>
      </c>
      <c r="DG444" s="243" t="str">
        <f t="shared" si="610"/>
        <v/>
      </c>
      <c r="DH444" s="243" t="str">
        <f>IF($B444="","",IF(DC444="out",-(DG444*$I444*(2*ABS(DF444)/Air!$D$14)^0.5),(DG444*$I444*(2*ABS(DF444)/Air!$C$14)^0.5)))</f>
        <v/>
      </c>
      <c r="DI444" s="32" t="str">
        <f t="shared" si="611"/>
        <v/>
      </c>
      <c r="DJ444" s="217" t="str">
        <f t="shared" si="660"/>
        <v/>
      </c>
      <c r="DK444" s="31" t="str">
        <f t="shared" si="612"/>
        <v/>
      </c>
      <c r="DL444" s="251" t="str">
        <f>IF($B444="","",$AO444*ABS(DK444)/Air!$M$8)</f>
        <v/>
      </c>
      <c r="DM444" s="31" t="str">
        <f t="shared" si="613"/>
        <v/>
      </c>
      <c r="DN444" s="251" t="str">
        <f>IF($B444="","",$AO444*ABS($AF444-DK444)/Air!$M$8)</f>
        <v/>
      </c>
      <c r="DO444" s="31" t="str">
        <f t="shared" si="614"/>
        <v/>
      </c>
      <c r="DP444" s="31" t="str">
        <f t="shared" si="615"/>
        <v/>
      </c>
      <c r="DQ444" s="32" t="str">
        <f>IF($B444="","",(($AF444-DK444)/ABS($AF444-DK444))*Air!$D$14*DP444/2*(($AF444-DK444)^2)*$AI444*$C444)</f>
        <v/>
      </c>
      <c r="DR444" s="32" t="str">
        <f>IF($B444="","",(-DK444/ABS(DK444))*Air!$D$14*DM444/8*(DK444^2)*$AM444*$C444)</f>
        <v/>
      </c>
      <c r="DS444" s="32" t="str">
        <f>IF($B444="","",$AK444*$C444*$E444*Air!$D$14*Air!$I$10)</f>
        <v/>
      </c>
      <c r="DT444" s="32" t="str">
        <f t="shared" si="661"/>
        <v/>
      </c>
      <c r="DU444" s="32" t="str">
        <f t="shared" si="616"/>
        <v/>
      </c>
      <c r="DV444" s="32" t="str">
        <f t="shared" si="662"/>
        <v/>
      </c>
      <c r="DW444" s="254" t="str">
        <f t="shared" si="617"/>
        <v/>
      </c>
      <c r="DX444" s="243"/>
      <c r="DY444" s="243"/>
      <c r="DZ444" s="32" t="str">
        <f t="shared" si="618"/>
        <v/>
      </c>
      <c r="EA444" s="243" t="str">
        <f t="shared" si="619"/>
        <v/>
      </c>
      <c r="EB444" s="243" t="str">
        <f>IF($B444="","",IF(DW444="out",-(EA444*$I444*(2*ABS(DZ444)/Air!$D$14)^0.5),(EA444*$I444*(2*ABS(DZ444)/Air!$C$14)^0.5)))</f>
        <v/>
      </c>
      <c r="EC444" s="32" t="str">
        <f t="shared" si="620"/>
        <v/>
      </c>
      <c r="ED444" s="217" t="str">
        <f t="shared" si="663"/>
        <v/>
      </c>
      <c r="EE444" s="31" t="str">
        <f t="shared" si="621"/>
        <v/>
      </c>
      <c r="EF444" s="251" t="str">
        <f>IF($B444="","",$AO444*ABS(EE444)/Air!$M$8)</f>
        <v/>
      </c>
      <c r="EG444" s="31" t="str">
        <f t="shared" si="622"/>
        <v/>
      </c>
      <c r="EH444" s="251" t="str">
        <f>IF($B444="","",$AO444*ABS($AF444-EE444)/Air!$M$8)</f>
        <v/>
      </c>
      <c r="EI444" s="31" t="str">
        <f t="shared" si="623"/>
        <v/>
      </c>
      <c r="EJ444" s="31" t="str">
        <f t="shared" si="624"/>
        <v/>
      </c>
      <c r="EK444" s="32" t="str">
        <f>IF($B444="","",(($AF444-EE444)/ABS($AF444-EE444))*Air!$D$14*EJ444/2*(($AF444-EE444)^2)*$AI444*$C444)</f>
        <v/>
      </c>
      <c r="EL444" s="32" t="str">
        <f>IF($B444="","",(-EE444/ABS(EE444))*Air!$D$14*EG444/8*(EE444^2)*$AM444*$C444)</f>
        <v/>
      </c>
      <c r="EM444" s="32" t="str">
        <f>IF($B444="","",$AK444*$C444*$E444*Air!$D$14*Air!$I$10)</f>
        <v/>
      </c>
      <c r="EN444" s="32" t="str">
        <f t="shared" si="664"/>
        <v/>
      </c>
      <c r="EO444" s="32" t="str">
        <f t="shared" si="625"/>
        <v/>
      </c>
      <c r="EP444" s="32" t="str">
        <f t="shared" si="665"/>
        <v/>
      </c>
      <c r="EQ444" s="254" t="str">
        <f t="shared" si="626"/>
        <v/>
      </c>
      <c r="ER444" s="243"/>
      <c r="ES444" s="243"/>
      <c r="ET444" s="32" t="str">
        <f t="shared" si="627"/>
        <v/>
      </c>
      <c r="EU444" s="243" t="str">
        <f t="shared" si="628"/>
        <v/>
      </c>
      <c r="EV444" s="243" t="str">
        <f>IF($B444="","",IF(EQ444="out",-(EU444*$I444*(2*ABS(ET444)/Air!$D$14)^0.5),(EU444*$I444*(2*ABS(ET444)/Air!$C$14)^0.5)))</f>
        <v/>
      </c>
      <c r="EW444" s="32" t="str">
        <f t="shared" si="629"/>
        <v/>
      </c>
      <c r="EX444" s="259" t="str">
        <f t="shared" si="666"/>
        <v/>
      </c>
    </row>
    <row r="445" spans="1:154" customFormat="1" x14ac:dyDescent="0.2">
      <c r="A445" s="61"/>
      <c r="B445" s="247"/>
      <c r="C445" s="247"/>
      <c r="D445" s="247"/>
      <c r="E445" s="247"/>
      <c r="F445" s="247"/>
      <c r="G445" s="239"/>
      <c r="H445" s="239"/>
      <c r="I445" s="239"/>
      <c r="J445" s="239"/>
      <c r="K445" s="239"/>
      <c r="L445" s="62"/>
      <c r="M445" s="247"/>
      <c r="N445" s="247"/>
      <c r="O445" s="63"/>
      <c r="P445" s="92" t="str">
        <f t="shared" si="630"/>
        <v/>
      </c>
      <c r="Q445" s="93" t="str">
        <f t="shared" si="583"/>
        <v/>
      </c>
      <c r="R445" s="99" t="str">
        <f t="shared" si="631"/>
        <v/>
      </c>
      <c r="S445" s="100" t="str">
        <f t="shared" si="632"/>
        <v/>
      </c>
      <c r="T445" s="95" t="str">
        <f t="shared" si="633"/>
        <v/>
      </c>
      <c r="U445" s="231"/>
      <c r="V445" s="124" t="str">
        <f t="shared" si="634"/>
        <v/>
      </c>
      <c r="W445" s="125" t="str">
        <f t="shared" si="578"/>
        <v/>
      </c>
      <c r="X445" s="126" t="str">
        <f t="shared" si="635"/>
        <v/>
      </c>
      <c r="Y445" s="126" t="str">
        <f>IF($B445="","",VLOOKUP(X445,Depth!$A$4:$B$1004,2,1))</f>
        <v/>
      </c>
      <c r="Z445" s="127" t="str">
        <f t="shared" si="579"/>
        <v/>
      </c>
      <c r="AA445" s="128" t="str">
        <f t="shared" si="580"/>
        <v/>
      </c>
      <c r="AB445" s="129" t="str">
        <f t="shared" si="636"/>
        <v/>
      </c>
      <c r="AC445" s="129" t="str">
        <f t="shared" si="581"/>
        <v/>
      </c>
      <c r="AD445" s="31" t="str">
        <f t="shared" si="637"/>
        <v/>
      </c>
      <c r="AE445" s="128" t="str">
        <f t="shared" si="638"/>
        <v/>
      </c>
      <c r="AF445" s="130" t="str">
        <f t="shared" si="639"/>
        <v/>
      </c>
      <c r="AG445" s="122" t="str">
        <f t="shared" si="640"/>
        <v/>
      </c>
      <c r="AH445" s="131" t="str">
        <f t="shared" si="582"/>
        <v/>
      </c>
      <c r="AI445" s="132" t="str">
        <f t="shared" si="641"/>
        <v/>
      </c>
      <c r="AJ445" s="128"/>
      <c r="AK445" s="159" t="str">
        <f t="shared" si="642"/>
        <v/>
      </c>
      <c r="AL445" s="128" t="str">
        <f t="shared" si="643"/>
        <v/>
      </c>
      <c r="AM445" s="128" t="str">
        <f t="shared" si="644"/>
        <v/>
      </c>
      <c r="AN445" s="128" t="str">
        <f t="shared" si="645"/>
        <v/>
      </c>
      <c r="AO445" s="128" t="str">
        <f t="shared" si="584"/>
        <v/>
      </c>
      <c r="AP445" s="160" t="str">
        <f t="shared" si="646"/>
        <v/>
      </c>
      <c r="AQ445" s="31"/>
      <c r="AR445" s="174" t="str">
        <f>IF($B445="","",Air!$C$17*((J445-K445)/10)^Air!$C$28)</f>
        <v/>
      </c>
      <c r="AS445" s="36" t="str">
        <f>IF($B445="","",IF(E$8=B445,E$7,Air!$C$14/2*AR445^2))</f>
        <v/>
      </c>
      <c r="AT445" s="32" t="str">
        <f t="shared" si="647"/>
        <v/>
      </c>
      <c r="AU445" s="32" t="str">
        <f t="shared" si="648"/>
        <v/>
      </c>
      <c r="AV445" s="32" t="str">
        <f>IF($B445="","",Air!$I$11-AU445*Air!$C$14*Air!$I$10-AS445)</f>
        <v/>
      </c>
      <c r="AW445" s="175" t="str">
        <f t="shared" si="649"/>
        <v/>
      </c>
      <c r="AX445" s="175" t="str">
        <f>IF($B445="","",AW445*Air!$C$14*Air!$I$10)</f>
        <v/>
      </c>
      <c r="AY445" s="176" t="str">
        <f>IF($B445="","",AW445*Air!$D$14*Air!$I$10)</f>
        <v/>
      </c>
      <c r="AZ445" s="62"/>
      <c r="BA445" s="250" t="str">
        <f t="shared" si="585"/>
        <v/>
      </c>
      <c r="BB445" s="128" t="str">
        <f t="shared" si="650"/>
        <v/>
      </c>
      <c r="BC445" s="31" t="str">
        <f t="shared" si="651"/>
        <v/>
      </c>
      <c r="BD445" s="251" t="str">
        <f>IF($B445="","",$AO445*ABS(BC445)/Air!$M$8)</f>
        <v/>
      </c>
      <c r="BE445" s="31" t="str">
        <f t="shared" si="586"/>
        <v/>
      </c>
      <c r="BF445" s="251" t="str">
        <f>IF($B445="","",$AO445*ABS($AF445-BC445)/Air!$M$8)</f>
        <v/>
      </c>
      <c r="BG445" s="31" t="str">
        <f t="shared" si="587"/>
        <v/>
      </c>
      <c r="BH445" s="252" t="str">
        <f t="shared" si="588"/>
        <v/>
      </c>
      <c r="BI445" s="32" t="str">
        <f>IF($B445="","",(($AF445-BC445)/ABS($AF445-BC445))*Air!$D$14*BH445/2*(($AF445-BC445)^2)*$AI445*$C445)</f>
        <v/>
      </c>
      <c r="BJ445" s="32" t="str">
        <f>IF($B445="","",(-BC445/ABS(BC445))*Air!$D$14*BE445/8*(BC445^2)*$AM445*$C445)</f>
        <v/>
      </c>
      <c r="BK445" s="32" t="str">
        <f>IF($B445="","",$AK445*$C445*$E445*Air!$D$14*Air!$I$10)</f>
        <v/>
      </c>
      <c r="BL445" s="32" t="str">
        <f t="shared" si="652"/>
        <v/>
      </c>
      <c r="BM445" s="32" t="str">
        <f t="shared" si="589"/>
        <v/>
      </c>
      <c r="BN445" s="32" t="str">
        <f t="shared" si="653"/>
        <v/>
      </c>
      <c r="BO445" s="254" t="str">
        <f t="shared" si="590"/>
        <v/>
      </c>
      <c r="BP445" s="243"/>
      <c r="BQ445" s="243"/>
      <c r="BR445" s="32" t="str">
        <f t="shared" si="591"/>
        <v/>
      </c>
      <c r="BS445" s="243" t="str">
        <f t="shared" si="592"/>
        <v/>
      </c>
      <c r="BT445" s="243" t="str">
        <f>IF($B445="","",IF(BO445="out",-(BS445*$I445*(2*ABS(BR445)/Air!$D$14)^0.5),(BS445*$I445*(2*ABS(BR445)/Air!$C$14)^0.5)))</f>
        <v/>
      </c>
      <c r="BU445" s="32" t="str">
        <f t="shared" si="593"/>
        <v/>
      </c>
      <c r="BV445" s="217" t="str">
        <f t="shared" si="654"/>
        <v/>
      </c>
      <c r="BW445" s="31" t="str">
        <f t="shared" si="594"/>
        <v/>
      </c>
      <c r="BX445" s="251" t="str">
        <f>IF($B445="","",$AO445*ABS(BW445)/Air!$M$8)</f>
        <v/>
      </c>
      <c r="BY445" s="31" t="str">
        <f t="shared" si="595"/>
        <v/>
      </c>
      <c r="BZ445" s="251" t="str">
        <f>IF($B445="","",$AO445*ABS($AF445-BW445)/Air!$M$8)</f>
        <v/>
      </c>
      <c r="CA445" s="31" t="str">
        <f t="shared" si="596"/>
        <v/>
      </c>
      <c r="CB445" s="31" t="str">
        <f t="shared" si="597"/>
        <v/>
      </c>
      <c r="CC445" s="32" t="str">
        <f>IF($B445="","",(($AF445-BW445)/ABS($AF445-BW445))*Air!$D$14*CB445/2*(($AF445-BW445)^2)*$AI445*$C445)</f>
        <v/>
      </c>
      <c r="CD445" s="32" t="str">
        <f>IF($B445="","",(-BW445/ABS(BW445))*Air!$D$14*BY445/8*(BW445^2)*$AM445*$C445)</f>
        <v/>
      </c>
      <c r="CE445" s="32" t="str">
        <f>IF($B445="","",$AK445*$C445*$E445*Air!$D$14*Air!$I$10)</f>
        <v/>
      </c>
      <c r="CF445" s="32" t="str">
        <f t="shared" si="655"/>
        <v/>
      </c>
      <c r="CG445" s="32" t="str">
        <f t="shared" si="598"/>
        <v/>
      </c>
      <c r="CH445" s="32" t="str">
        <f t="shared" si="656"/>
        <v/>
      </c>
      <c r="CI445" s="254" t="str">
        <f t="shared" si="599"/>
        <v/>
      </c>
      <c r="CJ445" s="243"/>
      <c r="CK445" s="243"/>
      <c r="CL445" s="32" t="str">
        <f t="shared" si="600"/>
        <v/>
      </c>
      <c r="CM445" s="243" t="str">
        <f t="shared" si="601"/>
        <v/>
      </c>
      <c r="CN445" s="243" t="str">
        <f>IF($B445="","",IF(CI445="out",-(CM445*$I445*(2*ABS(CL445)/Air!$D$14)^0.5),(CM445*$I445*(2*ABS(CL445)/Air!$C$14)^0.5)))</f>
        <v/>
      </c>
      <c r="CO445" s="32" t="str">
        <f t="shared" si="602"/>
        <v/>
      </c>
      <c r="CP445" s="217" t="str">
        <f t="shared" si="657"/>
        <v/>
      </c>
      <c r="CQ445" s="31" t="str">
        <f t="shared" si="603"/>
        <v/>
      </c>
      <c r="CR445" s="251" t="str">
        <f>IF($B445="","",$AO445*ABS(CQ445)/Air!$M$8)</f>
        <v/>
      </c>
      <c r="CS445" s="31" t="str">
        <f t="shared" si="604"/>
        <v/>
      </c>
      <c r="CT445" s="251" t="str">
        <f>IF($B445="","",$AO445*ABS($AF445-CQ445)/Air!$M$8)</f>
        <v/>
      </c>
      <c r="CU445" s="31" t="str">
        <f t="shared" si="605"/>
        <v/>
      </c>
      <c r="CV445" s="31" t="str">
        <f t="shared" si="606"/>
        <v/>
      </c>
      <c r="CW445" s="32" t="str">
        <f>IF($B445="","",(($AF445-CQ445)/ABS($AF445-CQ445))*Air!$D$14*CV445/2*(($AF445-CQ445)^2)*$AI445*$C445)</f>
        <v/>
      </c>
      <c r="CX445" s="32" t="str">
        <f>IF($B445="","",(-CQ445/ABS(CQ445))*Air!$D$14*CS445/8*(CQ445^2)*$AM445*$C445)</f>
        <v/>
      </c>
      <c r="CY445" s="32" t="str">
        <f>IF($B445="","",$AK445*$C445*$E445*Air!$D$14*Air!$I$10)</f>
        <v/>
      </c>
      <c r="CZ445" s="32" t="str">
        <f t="shared" si="658"/>
        <v/>
      </c>
      <c r="DA445" s="32" t="str">
        <f t="shared" si="607"/>
        <v/>
      </c>
      <c r="DB445" s="32" t="str">
        <f t="shared" si="659"/>
        <v/>
      </c>
      <c r="DC445" s="254" t="str">
        <f t="shared" si="608"/>
        <v/>
      </c>
      <c r="DD445" s="243"/>
      <c r="DE445" s="243"/>
      <c r="DF445" s="32" t="str">
        <f t="shared" si="609"/>
        <v/>
      </c>
      <c r="DG445" s="243" t="str">
        <f t="shared" si="610"/>
        <v/>
      </c>
      <c r="DH445" s="243" t="str">
        <f>IF($B445="","",IF(DC445="out",-(DG445*$I445*(2*ABS(DF445)/Air!$D$14)^0.5),(DG445*$I445*(2*ABS(DF445)/Air!$C$14)^0.5)))</f>
        <v/>
      </c>
      <c r="DI445" s="32" t="str">
        <f t="shared" si="611"/>
        <v/>
      </c>
      <c r="DJ445" s="217" t="str">
        <f t="shared" si="660"/>
        <v/>
      </c>
      <c r="DK445" s="31" t="str">
        <f t="shared" si="612"/>
        <v/>
      </c>
      <c r="DL445" s="251" t="str">
        <f>IF($B445="","",$AO445*ABS(DK445)/Air!$M$8)</f>
        <v/>
      </c>
      <c r="DM445" s="31" t="str">
        <f t="shared" si="613"/>
        <v/>
      </c>
      <c r="DN445" s="251" t="str">
        <f>IF($B445="","",$AO445*ABS($AF445-DK445)/Air!$M$8)</f>
        <v/>
      </c>
      <c r="DO445" s="31" t="str">
        <f t="shared" si="614"/>
        <v/>
      </c>
      <c r="DP445" s="31" t="str">
        <f t="shared" si="615"/>
        <v/>
      </c>
      <c r="DQ445" s="32" t="str">
        <f>IF($B445="","",(($AF445-DK445)/ABS($AF445-DK445))*Air!$D$14*DP445/2*(($AF445-DK445)^2)*$AI445*$C445)</f>
        <v/>
      </c>
      <c r="DR445" s="32" t="str">
        <f>IF($B445="","",(-DK445/ABS(DK445))*Air!$D$14*DM445/8*(DK445^2)*$AM445*$C445)</f>
        <v/>
      </c>
      <c r="DS445" s="32" t="str">
        <f>IF($B445="","",$AK445*$C445*$E445*Air!$D$14*Air!$I$10)</f>
        <v/>
      </c>
      <c r="DT445" s="32" t="str">
        <f t="shared" si="661"/>
        <v/>
      </c>
      <c r="DU445" s="32" t="str">
        <f t="shared" si="616"/>
        <v/>
      </c>
      <c r="DV445" s="32" t="str">
        <f t="shared" si="662"/>
        <v/>
      </c>
      <c r="DW445" s="254" t="str">
        <f t="shared" si="617"/>
        <v/>
      </c>
      <c r="DX445" s="243"/>
      <c r="DY445" s="243"/>
      <c r="DZ445" s="32" t="str">
        <f t="shared" si="618"/>
        <v/>
      </c>
      <c r="EA445" s="243" t="str">
        <f t="shared" si="619"/>
        <v/>
      </c>
      <c r="EB445" s="243" t="str">
        <f>IF($B445="","",IF(DW445="out",-(EA445*$I445*(2*ABS(DZ445)/Air!$D$14)^0.5),(EA445*$I445*(2*ABS(DZ445)/Air!$C$14)^0.5)))</f>
        <v/>
      </c>
      <c r="EC445" s="32" t="str">
        <f t="shared" si="620"/>
        <v/>
      </c>
      <c r="ED445" s="217" t="str">
        <f t="shared" si="663"/>
        <v/>
      </c>
      <c r="EE445" s="31" t="str">
        <f t="shared" si="621"/>
        <v/>
      </c>
      <c r="EF445" s="251" t="str">
        <f>IF($B445="","",$AO445*ABS(EE445)/Air!$M$8)</f>
        <v/>
      </c>
      <c r="EG445" s="31" t="str">
        <f t="shared" si="622"/>
        <v/>
      </c>
      <c r="EH445" s="251" t="str">
        <f>IF($B445="","",$AO445*ABS($AF445-EE445)/Air!$M$8)</f>
        <v/>
      </c>
      <c r="EI445" s="31" t="str">
        <f t="shared" si="623"/>
        <v/>
      </c>
      <c r="EJ445" s="31" t="str">
        <f t="shared" si="624"/>
        <v/>
      </c>
      <c r="EK445" s="32" t="str">
        <f>IF($B445="","",(($AF445-EE445)/ABS($AF445-EE445))*Air!$D$14*EJ445/2*(($AF445-EE445)^2)*$AI445*$C445)</f>
        <v/>
      </c>
      <c r="EL445" s="32" t="str">
        <f>IF($B445="","",(-EE445/ABS(EE445))*Air!$D$14*EG445/8*(EE445^2)*$AM445*$C445)</f>
        <v/>
      </c>
      <c r="EM445" s="32" t="str">
        <f>IF($B445="","",$AK445*$C445*$E445*Air!$D$14*Air!$I$10)</f>
        <v/>
      </c>
      <c r="EN445" s="32" t="str">
        <f t="shared" si="664"/>
        <v/>
      </c>
      <c r="EO445" s="32" t="str">
        <f t="shared" si="625"/>
        <v/>
      </c>
      <c r="EP445" s="32" t="str">
        <f t="shared" si="665"/>
        <v/>
      </c>
      <c r="EQ445" s="254" t="str">
        <f t="shared" si="626"/>
        <v/>
      </c>
      <c r="ER445" s="243"/>
      <c r="ES445" s="243"/>
      <c r="ET445" s="32" t="str">
        <f t="shared" si="627"/>
        <v/>
      </c>
      <c r="EU445" s="243" t="str">
        <f t="shared" si="628"/>
        <v/>
      </c>
      <c r="EV445" s="243" t="str">
        <f>IF($B445="","",IF(EQ445="out",-(EU445*$I445*(2*ABS(ET445)/Air!$D$14)^0.5),(EU445*$I445*(2*ABS(ET445)/Air!$C$14)^0.5)))</f>
        <v/>
      </c>
      <c r="EW445" s="32" t="str">
        <f t="shared" si="629"/>
        <v/>
      </c>
      <c r="EX445" s="259" t="str">
        <f t="shared" si="666"/>
        <v/>
      </c>
    </row>
    <row r="446" spans="1:154" customFormat="1" x14ac:dyDescent="0.2">
      <c r="A446" s="61"/>
      <c r="B446" s="247"/>
      <c r="C446" s="247"/>
      <c r="D446" s="247"/>
      <c r="E446" s="247"/>
      <c r="F446" s="247"/>
      <c r="G446" s="239"/>
      <c r="H446" s="239"/>
      <c r="I446" s="239"/>
      <c r="J446" s="239"/>
      <c r="K446" s="239"/>
      <c r="L446" s="62"/>
      <c r="M446" s="247"/>
      <c r="N446" s="247"/>
      <c r="O446" s="63"/>
      <c r="P446" s="92" t="str">
        <f t="shared" si="630"/>
        <v/>
      </c>
      <c r="Q446" s="93" t="str">
        <f t="shared" si="583"/>
        <v/>
      </c>
      <c r="R446" s="99" t="str">
        <f t="shared" si="631"/>
        <v/>
      </c>
      <c r="S446" s="100" t="str">
        <f t="shared" si="632"/>
        <v/>
      </c>
      <c r="T446" s="95" t="str">
        <f t="shared" si="633"/>
        <v/>
      </c>
      <c r="U446" s="231"/>
      <c r="V446" s="124" t="str">
        <f t="shared" si="634"/>
        <v/>
      </c>
      <c r="W446" s="125" t="str">
        <f t="shared" si="578"/>
        <v/>
      </c>
      <c r="X446" s="126" t="str">
        <f t="shared" si="635"/>
        <v/>
      </c>
      <c r="Y446" s="126" t="str">
        <f>IF($B446="","",VLOOKUP(X446,Depth!$A$4:$B$1004,2,1))</f>
        <v/>
      </c>
      <c r="Z446" s="127" t="str">
        <f t="shared" si="579"/>
        <v/>
      </c>
      <c r="AA446" s="128" t="str">
        <f t="shared" si="580"/>
        <v/>
      </c>
      <c r="AB446" s="129" t="str">
        <f t="shared" si="636"/>
        <v/>
      </c>
      <c r="AC446" s="129" t="str">
        <f t="shared" si="581"/>
        <v/>
      </c>
      <c r="AD446" s="31" t="str">
        <f t="shared" si="637"/>
        <v/>
      </c>
      <c r="AE446" s="128" t="str">
        <f t="shared" si="638"/>
        <v/>
      </c>
      <c r="AF446" s="130" t="str">
        <f t="shared" si="639"/>
        <v/>
      </c>
      <c r="AG446" s="122" t="str">
        <f t="shared" si="640"/>
        <v/>
      </c>
      <c r="AH446" s="131" t="str">
        <f t="shared" si="582"/>
        <v/>
      </c>
      <c r="AI446" s="132" t="str">
        <f t="shared" si="641"/>
        <v/>
      </c>
      <c r="AJ446" s="128"/>
      <c r="AK446" s="159" t="str">
        <f t="shared" si="642"/>
        <v/>
      </c>
      <c r="AL446" s="128" t="str">
        <f t="shared" si="643"/>
        <v/>
      </c>
      <c r="AM446" s="128" t="str">
        <f t="shared" si="644"/>
        <v/>
      </c>
      <c r="AN446" s="128" t="str">
        <f t="shared" si="645"/>
        <v/>
      </c>
      <c r="AO446" s="128" t="str">
        <f t="shared" si="584"/>
        <v/>
      </c>
      <c r="AP446" s="160" t="str">
        <f t="shared" si="646"/>
        <v/>
      </c>
      <c r="AQ446" s="31"/>
      <c r="AR446" s="174" t="str">
        <f>IF($B446="","",Air!$C$17*((J446-K446)/10)^Air!$C$28)</f>
        <v/>
      </c>
      <c r="AS446" s="36" t="str">
        <f>IF($B446="","",IF(E$8=B446,E$7,Air!$C$14/2*AR446^2))</f>
        <v/>
      </c>
      <c r="AT446" s="32" t="str">
        <f t="shared" si="647"/>
        <v/>
      </c>
      <c r="AU446" s="32" t="str">
        <f t="shared" si="648"/>
        <v/>
      </c>
      <c r="AV446" s="32" t="str">
        <f>IF($B446="","",Air!$I$11-AU446*Air!$C$14*Air!$I$10-AS446)</f>
        <v/>
      </c>
      <c r="AW446" s="175" t="str">
        <f t="shared" si="649"/>
        <v/>
      </c>
      <c r="AX446" s="175" t="str">
        <f>IF($B446="","",AW446*Air!$C$14*Air!$I$10)</f>
        <v/>
      </c>
      <c r="AY446" s="176" t="str">
        <f>IF($B446="","",AW446*Air!$D$14*Air!$I$10)</f>
        <v/>
      </c>
      <c r="AZ446" s="62"/>
      <c r="BA446" s="250" t="str">
        <f t="shared" si="585"/>
        <v/>
      </c>
      <c r="BB446" s="128" t="str">
        <f t="shared" si="650"/>
        <v/>
      </c>
      <c r="BC446" s="31" t="str">
        <f t="shared" si="651"/>
        <v/>
      </c>
      <c r="BD446" s="251" t="str">
        <f>IF($B446="","",$AO446*ABS(BC446)/Air!$M$8)</f>
        <v/>
      </c>
      <c r="BE446" s="31" t="str">
        <f t="shared" si="586"/>
        <v/>
      </c>
      <c r="BF446" s="251" t="str">
        <f>IF($B446="","",$AO446*ABS($AF446-BC446)/Air!$M$8)</f>
        <v/>
      </c>
      <c r="BG446" s="31" t="str">
        <f t="shared" si="587"/>
        <v/>
      </c>
      <c r="BH446" s="252" t="str">
        <f t="shared" si="588"/>
        <v/>
      </c>
      <c r="BI446" s="32" t="str">
        <f>IF($B446="","",(($AF446-BC446)/ABS($AF446-BC446))*Air!$D$14*BH446/2*(($AF446-BC446)^2)*$AI446*$C446)</f>
        <v/>
      </c>
      <c r="BJ446" s="32" t="str">
        <f>IF($B446="","",(-BC446/ABS(BC446))*Air!$D$14*BE446/8*(BC446^2)*$AM446*$C446)</f>
        <v/>
      </c>
      <c r="BK446" s="32" t="str">
        <f>IF($B446="","",$AK446*$C446*$E446*Air!$D$14*Air!$I$10)</f>
        <v/>
      </c>
      <c r="BL446" s="32" t="str">
        <f t="shared" si="652"/>
        <v/>
      </c>
      <c r="BM446" s="32" t="str">
        <f t="shared" si="589"/>
        <v/>
      </c>
      <c r="BN446" s="32" t="str">
        <f t="shared" si="653"/>
        <v/>
      </c>
      <c r="BO446" s="254" t="str">
        <f t="shared" si="590"/>
        <v/>
      </c>
      <c r="BP446" s="243"/>
      <c r="BQ446" s="243"/>
      <c r="BR446" s="32" t="str">
        <f t="shared" si="591"/>
        <v/>
      </c>
      <c r="BS446" s="243" t="str">
        <f t="shared" si="592"/>
        <v/>
      </c>
      <c r="BT446" s="243" t="str">
        <f>IF($B446="","",IF(BO446="out",-(BS446*$I446*(2*ABS(BR446)/Air!$D$14)^0.5),(BS446*$I446*(2*ABS(BR446)/Air!$C$14)^0.5)))</f>
        <v/>
      </c>
      <c r="BU446" s="32" t="str">
        <f t="shared" si="593"/>
        <v/>
      </c>
      <c r="BV446" s="217" t="str">
        <f t="shared" si="654"/>
        <v/>
      </c>
      <c r="BW446" s="31" t="str">
        <f t="shared" si="594"/>
        <v/>
      </c>
      <c r="BX446" s="251" t="str">
        <f>IF($B446="","",$AO446*ABS(BW446)/Air!$M$8)</f>
        <v/>
      </c>
      <c r="BY446" s="31" t="str">
        <f t="shared" si="595"/>
        <v/>
      </c>
      <c r="BZ446" s="251" t="str">
        <f>IF($B446="","",$AO446*ABS($AF446-BW446)/Air!$M$8)</f>
        <v/>
      </c>
      <c r="CA446" s="31" t="str">
        <f t="shared" si="596"/>
        <v/>
      </c>
      <c r="CB446" s="31" t="str">
        <f t="shared" si="597"/>
        <v/>
      </c>
      <c r="CC446" s="32" t="str">
        <f>IF($B446="","",(($AF446-BW446)/ABS($AF446-BW446))*Air!$D$14*CB446/2*(($AF446-BW446)^2)*$AI446*$C446)</f>
        <v/>
      </c>
      <c r="CD446" s="32" t="str">
        <f>IF($B446="","",(-BW446/ABS(BW446))*Air!$D$14*BY446/8*(BW446^2)*$AM446*$C446)</f>
        <v/>
      </c>
      <c r="CE446" s="32" t="str">
        <f>IF($B446="","",$AK446*$C446*$E446*Air!$D$14*Air!$I$10)</f>
        <v/>
      </c>
      <c r="CF446" s="32" t="str">
        <f t="shared" si="655"/>
        <v/>
      </c>
      <c r="CG446" s="32" t="str">
        <f t="shared" si="598"/>
        <v/>
      </c>
      <c r="CH446" s="32" t="str">
        <f t="shared" si="656"/>
        <v/>
      </c>
      <c r="CI446" s="254" t="str">
        <f t="shared" si="599"/>
        <v/>
      </c>
      <c r="CJ446" s="243"/>
      <c r="CK446" s="243"/>
      <c r="CL446" s="32" t="str">
        <f t="shared" si="600"/>
        <v/>
      </c>
      <c r="CM446" s="243" t="str">
        <f t="shared" si="601"/>
        <v/>
      </c>
      <c r="CN446" s="243" t="str">
        <f>IF($B446="","",IF(CI446="out",-(CM446*$I446*(2*ABS(CL446)/Air!$D$14)^0.5),(CM446*$I446*(2*ABS(CL446)/Air!$C$14)^0.5)))</f>
        <v/>
      </c>
      <c r="CO446" s="32" t="str">
        <f t="shared" si="602"/>
        <v/>
      </c>
      <c r="CP446" s="217" t="str">
        <f t="shared" si="657"/>
        <v/>
      </c>
      <c r="CQ446" s="31" t="str">
        <f t="shared" si="603"/>
        <v/>
      </c>
      <c r="CR446" s="251" t="str">
        <f>IF($B446="","",$AO446*ABS(CQ446)/Air!$M$8)</f>
        <v/>
      </c>
      <c r="CS446" s="31" t="str">
        <f t="shared" si="604"/>
        <v/>
      </c>
      <c r="CT446" s="251" t="str">
        <f>IF($B446="","",$AO446*ABS($AF446-CQ446)/Air!$M$8)</f>
        <v/>
      </c>
      <c r="CU446" s="31" t="str">
        <f t="shared" si="605"/>
        <v/>
      </c>
      <c r="CV446" s="31" t="str">
        <f t="shared" si="606"/>
        <v/>
      </c>
      <c r="CW446" s="32" t="str">
        <f>IF($B446="","",(($AF446-CQ446)/ABS($AF446-CQ446))*Air!$D$14*CV446/2*(($AF446-CQ446)^2)*$AI446*$C446)</f>
        <v/>
      </c>
      <c r="CX446" s="32" t="str">
        <f>IF($B446="","",(-CQ446/ABS(CQ446))*Air!$D$14*CS446/8*(CQ446^2)*$AM446*$C446)</f>
        <v/>
      </c>
      <c r="CY446" s="32" t="str">
        <f>IF($B446="","",$AK446*$C446*$E446*Air!$D$14*Air!$I$10)</f>
        <v/>
      </c>
      <c r="CZ446" s="32" t="str">
        <f t="shared" si="658"/>
        <v/>
      </c>
      <c r="DA446" s="32" t="str">
        <f t="shared" si="607"/>
        <v/>
      </c>
      <c r="DB446" s="32" t="str">
        <f t="shared" si="659"/>
        <v/>
      </c>
      <c r="DC446" s="254" t="str">
        <f t="shared" si="608"/>
        <v/>
      </c>
      <c r="DD446" s="243"/>
      <c r="DE446" s="243"/>
      <c r="DF446" s="32" t="str">
        <f t="shared" si="609"/>
        <v/>
      </c>
      <c r="DG446" s="243" t="str">
        <f t="shared" si="610"/>
        <v/>
      </c>
      <c r="DH446" s="243" t="str">
        <f>IF($B446="","",IF(DC446="out",-(DG446*$I446*(2*ABS(DF446)/Air!$D$14)^0.5),(DG446*$I446*(2*ABS(DF446)/Air!$C$14)^0.5)))</f>
        <v/>
      </c>
      <c r="DI446" s="32" t="str">
        <f t="shared" si="611"/>
        <v/>
      </c>
      <c r="DJ446" s="217" t="str">
        <f t="shared" si="660"/>
        <v/>
      </c>
      <c r="DK446" s="31" t="str">
        <f t="shared" si="612"/>
        <v/>
      </c>
      <c r="DL446" s="251" t="str">
        <f>IF($B446="","",$AO446*ABS(DK446)/Air!$M$8)</f>
        <v/>
      </c>
      <c r="DM446" s="31" t="str">
        <f t="shared" si="613"/>
        <v/>
      </c>
      <c r="DN446" s="251" t="str">
        <f>IF($B446="","",$AO446*ABS($AF446-DK446)/Air!$M$8)</f>
        <v/>
      </c>
      <c r="DO446" s="31" t="str">
        <f t="shared" si="614"/>
        <v/>
      </c>
      <c r="DP446" s="31" t="str">
        <f t="shared" si="615"/>
        <v/>
      </c>
      <c r="DQ446" s="32" t="str">
        <f>IF($B446="","",(($AF446-DK446)/ABS($AF446-DK446))*Air!$D$14*DP446/2*(($AF446-DK446)^2)*$AI446*$C446)</f>
        <v/>
      </c>
      <c r="DR446" s="32" t="str">
        <f>IF($B446="","",(-DK446/ABS(DK446))*Air!$D$14*DM446/8*(DK446^2)*$AM446*$C446)</f>
        <v/>
      </c>
      <c r="DS446" s="32" t="str">
        <f>IF($B446="","",$AK446*$C446*$E446*Air!$D$14*Air!$I$10)</f>
        <v/>
      </c>
      <c r="DT446" s="32" t="str">
        <f t="shared" si="661"/>
        <v/>
      </c>
      <c r="DU446" s="32" t="str">
        <f t="shared" si="616"/>
        <v/>
      </c>
      <c r="DV446" s="32" t="str">
        <f t="shared" si="662"/>
        <v/>
      </c>
      <c r="DW446" s="254" t="str">
        <f t="shared" si="617"/>
        <v/>
      </c>
      <c r="DX446" s="243"/>
      <c r="DY446" s="243"/>
      <c r="DZ446" s="32" t="str">
        <f t="shared" si="618"/>
        <v/>
      </c>
      <c r="EA446" s="243" t="str">
        <f t="shared" si="619"/>
        <v/>
      </c>
      <c r="EB446" s="243" t="str">
        <f>IF($B446="","",IF(DW446="out",-(EA446*$I446*(2*ABS(DZ446)/Air!$D$14)^0.5),(EA446*$I446*(2*ABS(DZ446)/Air!$C$14)^0.5)))</f>
        <v/>
      </c>
      <c r="EC446" s="32" t="str">
        <f t="shared" si="620"/>
        <v/>
      </c>
      <c r="ED446" s="217" t="str">
        <f t="shared" si="663"/>
        <v/>
      </c>
      <c r="EE446" s="31" t="str">
        <f t="shared" si="621"/>
        <v/>
      </c>
      <c r="EF446" s="251" t="str">
        <f>IF($B446="","",$AO446*ABS(EE446)/Air!$M$8)</f>
        <v/>
      </c>
      <c r="EG446" s="31" t="str">
        <f t="shared" si="622"/>
        <v/>
      </c>
      <c r="EH446" s="251" t="str">
        <f>IF($B446="","",$AO446*ABS($AF446-EE446)/Air!$M$8)</f>
        <v/>
      </c>
      <c r="EI446" s="31" t="str">
        <f t="shared" si="623"/>
        <v/>
      </c>
      <c r="EJ446" s="31" t="str">
        <f t="shared" si="624"/>
        <v/>
      </c>
      <c r="EK446" s="32" t="str">
        <f>IF($B446="","",(($AF446-EE446)/ABS($AF446-EE446))*Air!$D$14*EJ446/2*(($AF446-EE446)^2)*$AI446*$C446)</f>
        <v/>
      </c>
      <c r="EL446" s="32" t="str">
        <f>IF($B446="","",(-EE446/ABS(EE446))*Air!$D$14*EG446/8*(EE446^2)*$AM446*$C446)</f>
        <v/>
      </c>
      <c r="EM446" s="32" t="str">
        <f>IF($B446="","",$AK446*$C446*$E446*Air!$D$14*Air!$I$10)</f>
        <v/>
      </c>
      <c r="EN446" s="32" t="str">
        <f t="shared" si="664"/>
        <v/>
      </c>
      <c r="EO446" s="32" t="str">
        <f t="shared" si="625"/>
        <v/>
      </c>
      <c r="EP446" s="32" t="str">
        <f t="shared" si="665"/>
        <v/>
      </c>
      <c r="EQ446" s="254" t="str">
        <f t="shared" si="626"/>
        <v/>
      </c>
      <c r="ER446" s="243"/>
      <c r="ES446" s="243"/>
      <c r="ET446" s="32" t="str">
        <f t="shared" si="627"/>
        <v/>
      </c>
      <c r="EU446" s="243" t="str">
        <f t="shared" si="628"/>
        <v/>
      </c>
      <c r="EV446" s="243" t="str">
        <f>IF($B446="","",IF(EQ446="out",-(EU446*$I446*(2*ABS(ET446)/Air!$D$14)^0.5),(EU446*$I446*(2*ABS(ET446)/Air!$C$14)^0.5)))</f>
        <v/>
      </c>
      <c r="EW446" s="32" t="str">
        <f t="shared" si="629"/>
        <v/>
      </c>
      <c r="EX446" s="259" t="str">
        <f t="shared" si="666"/>
        <v/>
      </c>
    </row>
    <row r="447" spans="1:154" customFormat="1" x14ac:dyDescent="0.2">
      <c r="A447" s="61"/>
      <c r="B447" s="247"/>
      <c r="C447" s="247"/>
      <c r="D447" s="247"/>
      <c r="E447" s="247"/>
      <c r="F447" s="247"/>
      <c r="G447" s="239"/>
      <c r="H447" s="239"/>
      <c r="I447" s="239"/>
      <c r="J447" s="239"/>
      <c r="K447" s="239"/>
      <c r="L447" s="62"/>
      <c r="M447" s="247"/>
      <c r="N447" s="247"/>
      <c r="O447" s="63"/>
      <c r="P447" s="92" t="str">
        <f t="shared" si="630"/>
        <v/>
      </c>
      <c r="Q447" s="93" t="str">
        <f t="shared" si="583"/>
        <v/>
      </c>
      <c r="R447" s="99" t="str">
        <f t="shared" si="631"/>
        <v/>
      </c>
      <c r="S447" s="100" t="str">
        <f t="shared" si="632"/>
        <v/>
      </c>
      <c r="T447" s="95" t="str">
        <f t="shared" si="633"/>
        <v/>
      </c>
      <c r="U447" s="231"/>
      <c r="V447" s="124" t="str">
        <f t="shared" si="634"/>
        <v/>
      </c>
      <c r="W447" s="125" t="str">
        <f t="shared" si="578"/>
        <v/>
      </c>
      <c r="X447" s="126" t="str">
        <f t="shared" si="635"/>
        <v/>
      </c>
      <c r="Y447" s="126" t="str">
        <f>IF($B447="","",VLOOKUP(X447,Depth!$A$4:$B$1004,2,1))</f>
        <v/>
      </c>
      <c r="Z447" s="127" t="str">
        <f t="shared" si="579"/>
        <v/>
      </c>
      <c r="AA447" s="128" t="str">
        <f t="shared" si="580"/>
        <v/>
      </c>
      <c r="AB447" s="129" t="str">
        <f t="shared" si="636"/>
        <v/>
      </c>
      <c r="AC447" s="129" t="str">
        <f t="shared" si="581"/>
        <v/>
      </c>
      <c r="AD447" s="31" t="str">
        <f t="shared" si="637"/>
        <v/>
      </c>
      <c r="AE447" s="128" t="str">
        <f t="shared" si="638"/>
        <v/>
      </c>
      <c r="AF447" s="130" t="str">
        <f t="shared" si="639"/>
        <v/>
      </c>
      <c r="AG447" s="122" t="str">
        <f t="shared" si="640"/>
        <v/>
      </c>
      <c r="AH447" s="131" t="str">
        <f t="shared" si="582"/>
        <v/>
      </c>
      <c r="AI447" s="132" t="str">
        <f t="shared" si="641"/>
        <v/>
      </c>
      <c r="AJ447" s="128"/>
      <c r="AK447" s="159" t="str">
        <f t="shared" si="642"/>
        <v/>
      </c>
      <c r="AL447" s="128" t="str">
        <f t="shared" si="643"/>
        <v/>
      </c>
      <c r="AM447" s="128" t="str">
        <f t="shared" si="644"/>
        <v/>
      </c>
      <c r="AN447" s="128" t="str">
        <f t="shared" si="645"/>
        <v/>
      </c>
      <c r="AO447" s="128" t="str">
        <f t="shared" si="584"/>
        <v/>
      </c>
      <c r="AP447" s="160" t="str">
        <f t="shared" si="646"/>
        <v/>
      </c>
      <c r="AQ447" s="31"/>
      <c r="AR447" s="174" t="str">
        <f>IF($B447="","",Air!$C$17*((J447-K447)/10)^Air!$C$28)</f>
        <v/>
      </c>
      <c r="AS447" s="36" t="str">
        <f>IF($B447="","",IF(E$8=B447,E$7,Air!$C$14/2*AR447^2))</f>
        <v/>
      </c>
      <c r="AT447" s="32" t="str">
        <f t="shared" si="647"/>
        <v/>
      </c>
      <c r="AU447" s="32" t="str">
        <f t="shared" si="648"/>
        <v/>
      </c>
      <c r="AV447" s="32" t="str">
        <f>IF($B447="","",Air!$I$11-AU447*Air!$C$14*Air!$I$10-AS447)</f>
        <v/>
      </c>
      <c r="AW447" s="175" t="str">
        <f t="shared" si="649"/>
        <v/>
      </c>
      <c r="AX447" s="175" t="str">
        <f>IF($B447="","",AW447*Air!$C$14*Air!$I$10)</f>
        <v/>
      </c>
      <c r="AY447" s="176" t="str">
        <f>IF($B447="","",AW447*Air!$D$14*Air!$I$10)</f>
        <v/>
      </c>
      <c r="AZ447" s="62"/>
      <c r="BA447" s="250" t="str">
        <f t="shared" si="585"/>
        <v/>
      </c>
      <c r="BB447" s="128" t="str">
        <f t="shared" si="650"/>
        <v/>
      </c>
      <c r="BC447" s="31" t="str">
        <f t="shared" si="651"/>
        <v/>
      </c>
      <c r="BD447" s="251" t="str">
        <f>IF($B447="","",$AO447*ABS(BC447)/Air!$M$8)</f>
        <v/>
      </c>
      <c r="BE447" s="31" t="str">
        <f t="shared" si="586"/>
        <v/>
      </c>
      <c r="BF447" s="251" t="str">
        <f>IF($B447="","",$AO447*ABS($AF447-BC447)/Air!$M$8)</f>
        <v/>
      </c>
      <c r="BG447" s="31" t="str">
        <f t="shared" si="587"/>
        <v/>
      </c>
      <c r="BH447" s="252" t="str">
        <f t="shared" si="588"/>
        <v/>
      </c>
      <c r="BI447" s="32" t="str">
        <f>IF($B447="","",(($AF447-BC447)/ABS($AF447-BC447))*Air!$D$14*BH447/2*(($AF447-BC447)^2)*$AI447*$C447)</f>
        <v/>
      </c>
      <c r="BJ447" s="32" t="str">
        <f>IF($B447="","",(-BC447/ABS(BC447))*Air!$D$14*BE447/8*(BC447^2)*$AM447*$C447)</f>
        <v/>
      </c>
      <c r="BK447" s="32" t="str">
        <f>IF($B447="","",$AK447*$C447*$E447*Air!$D$14*Air!$I$10)</f>
        <v/>
      </c>
      <c r="BL447" s="32" t="str">
        <f t="shared" si="652"/>
        <v/>
      </c>
      <c r="BM447" s="32" t="str">
        <f t="shared" si="589"/>
        <v/>
      </c>
      <c r="BN447" s="32" t="str">
        <f t="shared" si="653"/>
        <v/>
      </c>
      <c r="BO447" s="254" t="str">
        <f t="shared" si="590"/>
        <v/>
      </c>
      <c r="BP447" s="243"/>
      <c r="BQ447" s="243"/>
      <c r="BR447" s="32" t="str">
        <f t="shared" si="591"/>
        <v/>
      </c>
      <c r="BS447" s="243" t="str">
        <f t="shared" si="592"/>
        <v/>
      </c>
      <c r="BT447" s="243" t="str">
        <f>IF($B447="","",IF(BO447="out",-(BS447*$I447*(2*ABS(BR447)/Air!$D$14)^0.5),(BS447*$I447*(2*ABS(BR447)/Air!$C$14)^0.5)))</f>
        <v/>
      </c>
      <c r="BU447" s="32" t="str">
        <f t="shared" si="593"/>
        <v/>
      </c>
      <c r="BV447" s="217" t="str">
        <f t="shared" si="654"/>
        <v/>
      </c>
      <c r="BW447" s="31" t="str">
        <f t="shared" si="594"/>
        <v/>
      </c>
      <c r="BX447" s="251" t="str">
        <f>IF($B447="","",$AO447*ABS(BW447)/Air!$M$8)</f>
        <v/>
      </c>
      <c r="BY447" s="31" t="str">
        <f t="shared" si="595"/>
        <v/>
      </c>
      <c r="BZ447" s="251" t="str">
        <f>IF($B447="","",$AO447*ABS($AF447-BW447)/Air!$M$8)</f>
        <v/>
      </c>
      <c r="CA447" s="31" t="str">
        <f t="shared" si="596"/>
        <v/>
      </c>
      <c r="CB447" s="31" t="str">
        <f t="shared" si="597"/>
        <v/>
      </c>
      <c r="CC447" s="32" t="str">
        <f>IF($B447="","",(($AF447-BW447)/ABS($AF447-BW447))*Air!$D$14*CB447/2*(($AF447-BW447)^2)*$AI447*$C447)</f>
        <v/>
      </c>
      <c r="CD447" s="32" t="str">
        <f>IF($B447="","",(-BW447/ABS(BW447))*Air!$D$14*BY447/8*(BW447^2)*$AM447*$C447)</f>
        <v/>
      </c>
      <c r="CE447" s="32" t="str">
        <f>IF($B447="","",$AK447*$C447*$E447*Air!$D$14*Air!$I$10)</f>
        <v/>
      </c>
      <c r="CF447" s="32" t="str">
        <f t="shared" si="655"/>
        <v/>
      </c>
      <c r="CG447" s="32" t="str">
        <f t="shared" si="598"/>
        <v/>
      </c>
      <c r="CH447" s="32" t="str">
        <f t="shared" si="656"/>
        <v/>
      </c>
      <c r="CI447" s="254" t="str">
        <f t="shared" si="599"/>
        <v/>
      </c>
      <c r="CJ447" s="243"/>
      <c r="CK447" s="243"/>
      <c r="CL447" s="32" t="str">
        <f t="shared" si="600"/>
        <v/>
      </c>
      <c r="CM447" s="243" t="str">
        <f t="shared" si="601"/>
        <v/>
      </c>
      <c r="CN447" s="243" t="str">
        <f>IF($B447="","",IF(CI447="out",-(CM447*$I447*(2*ABS(CL447)/Air!$D$14)^0.5),(CM447*$I447*(2*ABS(CL447)/Air!$C$14)^0.5)))</f>
        <v/>
      </c>
      <c r="CO447" s="32" t="str">
        <f t="shared" si="602"/>
        <v/>
      </c>
      <c r="CP447" s="217" t="str">
        <f t="shared" si="657"/>
        <v/>
      </c>
      <c r="CQ447" s="31" t="str">
        <f t="shared" si="603"/>
        <v/>
      </c>
      <c r="CR447" s="251" t="str">
        <f>IF($B447="","",$AO447*ABS(CQ447)/Air!$M$8)</f>
        <v/>
      </c>
      <c r="CS447" s="31" t="str">
        <f t="shared" si="604"/>
        <v/>
      </c>
      <c r="CT447" s="251" t="str">
        <f>IF($B447="","",$AO447*ABS($AF447-CQ447)/Air!$M$8)</f>
        <v/>
      </c>
      <c r="CU447" s="31" t="str">
        <f t="shared" si="605"/>
        <v/>
      </c>
      <c r="CV447" s="31" t="str">
        <f t="shared" si="606"/>
        <v/>
      </c>
      <c r="CW447" s="32" t="str">
        <f>IF($B447="","",(($AF447-CQ447)/ABS($AF447-CQ447))*Air!$D$14*CV447/2*(($AF447-CQ447)^2)*$AI447*$C447)</f>
        <v/>
      </c>
      <c r="CX447" s="32" t="str">
        <f>IF($B447="","",(-CQ447/ABS(CQ447))*Air!$D$14*CS447/8*(CQ447^2)*$AM447*$C447)</f>
        <v/>
      </c>
      <c r="CY447" s="32" t="str">
        <f>IF($B447="","",$AK447*$C447*$E447*Air!$D$14*Air!$I$10)</f>
        <v/>
      </c>
      <c r="CZ447" s="32" t="str">
        <f t="shared" si="658"/>
        <v/>
      </c>
      <c r="DA447" s="32" t="str">
        <f t="shared" si="607"/>
        <v/>
      </c>
      <c r="DB447" s="32" t="str">
        <f t="shared" si="659"/>
        <v/>
      </c>
      <c r="DC447" s="254" t="str">
        <f t="shared" si="608"/>
        <v/>
      </c>
      <c r="DD447" s="243"/>
      <c r="DE447" s="243"/>
      <c r="DF447" s="32" t="str">
        <f t="shared" si="609"/>
        <v/>
      </c>
      <c r="DG447" s="243" t="str">
        <f t="shared" si="610"/>
        <v/>
      </c>
      <c r="DH447" s="243" t="str">
        <f>IF($B447="","",IF(DC447="out",-(DG447*$I447*(2*ABS(DF447)/Air!$D$14)^0.5),(DG447*$I447*(2*ABS(DF447)/Air!$C$14)^0.5)))</f>
        <v/>
      </c>
      <c r="DI447" s="32" t="str">
        <f t="shared" si="611"/>
        <v/>
      </c>
      <c r="DJ447" s="217" t="str">
        <f t="shared" si="660"/>
        <v/>
      </c>
      <c r="DK447" s="31" t="str">
        <f t="shared" si="612"/>
        <v/>
      </c>
      <c r="DL447" s="251" t="str">
        <f>IF($B447="","",$AO447*ABS(DK447)/Air!$M$8)</f>
        <v/>
      </c>
      <c r="DM447" s="31" t="str">
        <f t="shared" si="613"/>
        <v/>
      </c>
      <c r="DN447" s="251" t="str">
        <f>IF($B447="","",$AO447*ABS($AF447-DK447)/Air!$M$8)</f>
        <v/>
      </c>
      <c r="DO447" s="31" t="str">
        <f t="shared" si="614"/>
        <v/>
      </c>
      <c r="DP447" s="31" t="str">
        <f t="shared" si="615"/>
        <v/>
      </c>
      <c r="DQ447" s="32" t="str">
        <f>IF($B447="","",(($AF447-DK447)/ABS($AF447-DK447))*Air!$D$14*DP447/2*(($AF447-DK447)^2)*$AI447*$C447)</f>
        <v/>
      </c>
      <c r="DR447" s="32" t="str">
        <f>IF($B447="","",(-DK447/ABS(DK447))*Air!$D$14*DM447/8*(DK447^2)*$AM447*$C447)</f>
        <v/>
      </c>
      <c r="DS447" s="32" t="str">
        <f>IF($B447="","",$AK447*$C447*$E447*Air!$D$14*Air!$I$10)</f>
        <v/>
      </c>
      <c r="DT447" s="32" t="str">
        <f t="shared" si="661"/>
        <v/>
      </c>
      <c r="DU447" s="32" t="str">
        <f t="shared" si="616"/>
        <v/>
      </c>
      <c r="DV447" s="32" t="str">
        <f t="shared" si="662"/>
        <v/>
      </c>
      <c r="DW447" s="254" t="str">
        <f t="shared" si="617"/>
        <v/>
      </c>
      <c r="DX447" s="243"/>
      <c r="DY447" s="243"/>
      <c r="DZ447" s="32" t="str">
        <f t="shared" si="618"/>
        <v/>
      </c>
      <c r="EA447" s="243" t="str">
        <f t="shared" si="619"/>
        <v/>
      </c>
      <c r="EB447" s="243" t="str">
        <f>IF($B447="","",IF(DW447="out",-(EA447*$I447*(2*ABS(DZ447)/Air!$D$14)^0.5),(EA447*$I447*(2*ABS(DZ447)/Air!$C$14)^0.5)))</f>
        <v/>
      </c>
      <c r="EC447" s="32" t="str">
        <f t="shared" si="620"/>
        <v/>
      </c>
      <c r="ED447" s="217" t="str">
        <f t="shared" si="663"/>
        <v/>
      </c>
      <c r="EE447" s="31" t="str">
        <f t="shared" si="621"/>
        <v/>
      </c>
      <c r="EF447" s="251" t="str">
        <f>IF($B447="","",$AO447*ABS(EE447)/Air!$M$8)</f>
        <v/>
      </c>
      <c r="EG447" s="31" t="str">
        <f t="shared" si="622"/>
        <v/>
      </c>
      <c r="EH447" s="251" t="str">
        <f>IF($B447="","",$AO447*ABS($AF447-EE447)/Air!$M$8)</f>
        <v/>
      </c>
      <c r="EI447" s="31" t="str">
        <f t="shared" si="623"/>
        <v/>
      </c>
      <c r="EJ447" s="31" t="str">
        <f t="shared" si="624"/>
        <v/>
      </c>
      <c r="EK447" s="32" t="str">
        <f>IF($B447="","",(($AF447-EE447)/ABS($AF447-EE447))*Air!$D$14*EJ447/2*(($AF447-EE447)^2)*$AI447*$C447)</f>
        <v/>
      </c>
      <c r="EL447" s="32" t="str">
        <f>IF($B447="","",(-EE447/ABS(EE447))*Air!$D$14*EG447/8*(EE447^2)*$AM447*$C447)</f>
        <v/>
      </c>
      <c r="EM447" s="32" t="str">
        <f>IF($B447="","",$AK447*$C447*$E447*Air!$D$14*Air!$I$10)</f>
        <v/>
      </c>
      <c r="EN447" s="32" t="str">
        <f t="shared" si="664"/>
        <v/>
      </c>
      <c r="EO447" s="32" t="str">
        <f t="shared" si="625"/>
        <v/>
      </c>
      <c r="EP447" s="32" t="str">
        <f t="shared" si="665"/>
        <v/>
      </c>
      <c r="EQ447" s="254" t="str">
        <f t="shared" si="626"/>
        <v/>
      </c>
      <c r="ER447" s="243"/>
      <c r="ES447" s="243"/>
      <c r="ET447" s="32" t="str">
        <f t="shared" si="627"/>
        <v/>
      </c>
      <c r="EU447" s="243" t="str">
        <f t="shared" si="628"/>
        <v/>
      </c>
      <c r="EV447" s="243" t="str">
        <f>IF($B447="","",IF(EQ447="out",-(EU447*$I447*(2*ABS(ET447)/Air!$D$14)^0.5),(EU447*$I447*(2*ABS(ET447)/Air!$C$14)^0.5)))</f>
        <v/>
      </c>
      <c r="EW447" s="32" t="str">
        <f t="shared" si="629"/>
        <v/>
      </c>
      <c r="EX447" s="259" t="str">
        <f t="shared" si="666"/>
        <v/>
      </c>
    </row>
    <row r="448" spans="1:154" customFormat="1" x14ac:dyDescent="0.2">
      <c r="A448" s="61"/>
      <c r="B448" s="247"/>
      <c r="C448" s="247"/>
      <c r="D448" s="247"/>
      <c r="E448" s="247"/>
      <c r="F448" s="247"/>
      <c r="G448" s="239"/>
      <c r="H448" s="239"/>
      <c r="I448" s="239"/>
      <c r="J448" s="239"/>
      <c r="K448" s="239"/>
      <c r="L448" s="62"/>
      <c r="M448" s="247"/>
      <c r="N448" s="247"/>
      <c r="O448" s="63"/>
      <c r="P448" s="92" t="str">
        <f t="shared" si="630"/>
        <v/>
      </c>
      <c r="Q448" s="93" t="str">
        <f t="shared" si="583"/>
        <v/>
      </c>
      <c r="R448" s="99" t="str">
        <f t="shared" si="631"/>
        <v/>
      </c>
      <c r="S448" s="100" t="str">
        <f t="shared" si="632"/>
        <v/>
      </c>
      <c r="T448" s="95" t="str">
        <f t="shared" si="633"/>
        <v/>
      </c>
      <c r="U448" s="231"/>
      <c r="V448" s="124" t="str">
        <f t="shared" si="634"/>
        <v/>
      </c>
      <c r="W448" s="125" t="str">
        <f t="shared" si="578"/>
        <v/>
      </c>
      <c r="X448" s="126" t="str">
        <f t="shared" si="635"/>
        <v/>
      </c>
      <c r="Y448" s="126" t="str">
        <f>IF($B448="","",VLOOKUP(X448,Depth!$A$4:$B$1004,2,1))</f>
        <v/>
      </c>
      <c r="Z448" s="127" t="str">
        <f t="shared" si="579"/>
        <v/>
      </c>
      <c r="AA448" s="128" t="str">
        <f t="shared" si="580"/>
        <v/>
      </c>
      <c r="AB448" s="129" t="str">
        <f t="shared" si="636"/>
        <v/>
      </c>
      <c r="AC448" s="129" t="str">
        <f t="shared" si="581"/>
        <v/>
      </c>
      <c r="AD448" s="31" t="str">
        <f t="shared" si="637"/>
        <v/>
      </c>
      <c r="AE448" s="128" t="str">
        <f t="shared" si="638"/>
        <v/>
      </c>
      <c r="AF448" s="130" t="str">
        <f t="shared" si="639"/>
        <v/>
      </c>
      <c r="AG448" s="122" t="str">
        <f t="shared" si="640"/>
        <v/>
      </c>
      <c r="AH448" s="131" t="str">
        <f t="shared" si="582"/>
        <v/>
      </c>
      <c r="AI448" s="132" t="str">
        <f t="shared" si="641"/>
        <v/>
      </c>
      <c r="AJ448" s="128"/>
      <c r="AK448" s="159" t="str">
        <f t="shared" si="642"/>
        <v/>
      </c>
      <c r="AL448" s="128" t="str">
        <f t="shared" si="643"/>
        <v/>
      </c>
      <c r="AM448" s="128" t="str">
        <f t="shared" si="644"/>
        <v/>
      </c>
      <c r="AN448" s="128" t="str">
        <f t="shared" si="645"/>
        <v/>
      </c>
      <c r="AO448" s="128" t="str">
        <f t="shared" si="584"/>
        <v/>
      </c>
      <c r="AP448" s="160" t="str">
        <f t="shared" si="646"/>
        <v/>
      </c>
      <c r="AQ448" s="31"/>
      <c r="AR448" s="174" t="str">
        <f>IF($B448="","",Air!$C$17*((J448-K448)/10)^Air!$C$28)</f>
        <v/>
      </c>
      <c r="AS448" s="36" t="str">
        <f>IF($B448="","",IF(E$8=B448,E$7,Air!$C$14/2*AR448^2))</f>
        <v/>
      </c>
      <c r="AT448" s="32" t="str">
        <f t="shared" si="647"/>
        <v/>
      </c>
      <c r="AU448" s="32" t="str">
        <f t="shared" si="648"/>
        <v/>
      </c>
      <c r="AV448" s="32" t="str">
        <f>IF($B448="","",Air!$I$11-AU448*Air!$C$14*Air!$I$10-AS448)</f>
        <v/>
      </c>
      <c r="AW448" s="175" t="str">
        <f t="shared" si="649"/>
        <v/>
      </c>
      <c r="AX448" s="175" t="str">
        <f>IF($B448="","",AW448*Air!$C$14*Air!$I$10)</f>
        <v/>
      </c>
      <c r="AY448" s="176" t="str">
        <f>IF($B448="","",AW448*Air!$D$14*Air!$I$10)</f>
        <v/>
      </c>
      <c r="AZ448" s="62"/>
      <c r="BA448" s="250" t="str">
        <f t="shared" si="585"/>
        <v/>
      </c>
      <c r="BB448" s="128" t="str">
        <f t="shared" si="650"/>
        <v/>
      </c>
      <c r="BC448" s="31" t="str">
        <f t="shared" si="651"/>
        <v/>
      </c>
      <c r="BD448" s="251" t="str">
        <f>IF($B448="","",$AO448*ABS(BC448)/Air!$M$8)</f>
        <v/>
      </c>
      <c r="BE448" s="31" t="str">
        <f t="shared" si="586"/>
        <v/>
      </c>
      <c r="BF448" s="251" t="str">
        <f>IF($B448="","",$AO448*ABS($AF448-BC448)/Air!$M$8)</f>
        <v/>
      </c>
      <c r="BG448" s="31" t="str">
        <f t="shared" si="587"/>
        <v/>
      </c>
      <c r="BH448" s="252" t="str">
        <f t="shared" si="588"/>
        <v/>
      </c>
      <c r="BI448" s="32" t="str">
        <f>IF($B448="","",(($AF448-BC448)/ABS($AF448-BC448))*Air!$D$14*BH448/2*(($AF448-BC448)^2)*$AI448*$C448)</f>
        <v/>
      </c>
      <c r="BJ448" s="32" t="str">
        <f>IF($B448="","",(-BC448/ABS(BC448))*Air!$D$14*BE448/8*(BC448^2)*$AM448*$C448)</f>
        <v/>
      </c>
      <c r="BK448" s="32" t="str">
        <f>IF($B448="","",$AK448*$C448*$E448*Air!$D$14*Air!$I$10)</f>
        <v/>
      </c>
      <c r="BL448" s="32" t="str">
        <f t="shared" si="652"/>
        <v/>
      </c>
      <c r="BM448" s="32" t="str">
        <f t="shared" si="589"/>
        <v/>
      </c>
      <c r="BN448" s="32" t="str">
        <f t="shared" si="653"/>
        <v/>
      </c>
      <c r="BO448" s="254" t="str">
        <f t="shared" si="590"/>
        <v/>
      </c>
      <c r="BP448" s="243"/>
      <c r="BQ448" s="243"/>
      <c r="BR448" s="32" t="str">
        <f t="shared" si="591"/>
        <v/>
      </c>
      <c r="BS448" s="243" t="str">
        <f t="shared" si="592"/>
        <v/>
      </c>
      <c r="BT448" s="243" t="str">
        <f>IF($B448="","",IF(BO448="out",-(BS448*$I448*(2*ABS(BR448)/Air!$D$14)^0.5),(BS448*$I448*(2*ABS(BR448)/Air!$C$14)^0.5)))</f>
        <v/>
      </c>
      <c r="BU448" s="32" t="str">
        <f t="shared" si="593"/>
        <v/>
      </c>
      <c r="BV448" s="217" t="str">
        <f t="shared" si="654"/>
        <v/>
      </c>
      <c r="BW448" s="31" t="str">
        <f t="shared" si="594"/>
        <v/>
      </c>
      <c r="BX448" s="251" t="str">
        <f>IF($B448="","",$AO448*ABS(BW448)/Air!$M$8)</f>
        <v/>
      </c>
      <c r="BY448" s="31" t="str">
        <f t="shared" si="595"/>
        <v/>
      </c>
      <c r="BZ448" s="251" t="str">
        <f>IF($B448="","",$AO448*ABS($AF448-BW448)/Air!$M$8)</f>
        <v/>
      </c>
      <c r="CA448" s="31" t="str">
        <f t="shared" si="596"/>
        <v/>
      </c>
      <c r="CB448" s="31" t="str">
        <f t="shared" si="597"/>
        <v/>
      </c>
      <c r="CC448" s="32" t="str">
        <f>IF($B448="","",(($AF448-BW448)/ABS($AF448-BW448))*Air!$D$14*CB448/2*(($AF448-BW448)^2)*$AI448*$C448)</f>
        <v/>
      </c>
      <c r="CD448" s="32" t="str">
        <f>IF($B448="","",(-BW448/ABS(BW448))*Air!$D$14*BY448/8*(BW448^2)*$AM448*$C448)</f>
        <v/>
      </c>
      <c r="CE448" s="32" t="str">
        <f>IF($B448="","",$AK448*$C448*$E448*Air!$D$14*Air!$I$10)</f>
        <v/>
      </c>
      <c r="CF448" s="32" t="str">
        <f t="shared" si="655"/>
        <v/>
      </c>
      <c r="CG448" s="32" t="str">
        <f t="shared" si="598"/>
        <v/>
      </c>
      <c r="CH448" s="32" t="str">
        <f t="shared" si="656"/>
        <v/>
      </c>
      <c r="CI448" s="254" t="str">
        <f t="shared" si="599"/>
        <v/>
      </c>
      <c r="CJ448" s="243"/>
      <c r="CK448" s="243"/>
      <c r="CL448" s="32" t="str">
        <f t="shared" si="600"/>
        <v/>
      </c>
      <c r="CM448" s="243" t="str">
        <f t="shared" si="601"/>
        <v/>
      </c>
      <c r="CN448" s="243" t="str">
        <f>IF($B448="","",IF(CI448="out",-(CM448*$I448*(2*ABS(CL448)/Air!$D$14)^0.5),(CM448*$I448*(2*ABS(CL448)/Air!$C$14)^0.5)))</f>
        <v/>
      </c>
      <c r="CO448" s="32" t="str">
        <f t="shared" si="602"/>
        <v/>
      </c>
      <c r="CP448" s="217" t="str">
        <f t="shared" si="657"/>
        <v/>
      </c>
      <c r="CQ448" s="31" t="str">
        <f t="shared" si="603"/>
        <v/>
      </c>
      <c r="CR448" s="251" t="str">
        <f>IF($B448="","",$AO448*ABS(CQ448)/Air!$M$8)</f>
        <v/>
      </c>
      <c r="CS448" s="31" t="str">
        <f t="shared" si="604"/>
        <v/>
      </c>
      <c r="CT448" s="251" t="str">
        <f>IF($B448="","",$AO448*ABS($AF448-CQ448)/Air!$M$8)</f>
        <v/>
      </c>
      <c r="CU448" s="31" t="str">
        <f t="shared" si="605"/>
        <v/>
      </c>
      <c r="CV448" s="31" t="str">
        <f t="shared" si="606"/>
        <v/>
      </c>
      <c r="CW448" s="32" t="str">
        <f>IF($B448="","",(($AF448-CQ448)/ABS($AF448-CQ448))*Air!$D$14*CV448/2*(($AF448-CQ448)^2)*$AI448*$C448)</f>
        <v/>
      </c>
      <c r="CX448" s="32" t="str">
        <f>IF($B448="","",(-CQ448/ABS(CQ448))*Air!$D$14*CS448/8*(CQ448^2)*$AM448*$C448)</f>
        <v/>
      </c>
      <c r="CY448" s="32" t="str">
        <f>IF($B448="","",$AK448*$C448*$E448*Air!$D$14*Air!$I$10)</f>
        <v/>
      </c>
      <c r="CZ448" s="32" t="str">
        <f t="shared" si="658"/>
        <v/>
      </c>
      <c r="DA448" s="32" t="str">
        <f t="shared" si="607"/>
        <v/>
      </c>
      <c r="DB448" s="32" t="str">
        <f t="shared" si="659"/>
        <v/>
      </c>
      <c r="DC448" s="254" t="str">
        <f t="shared" si="608"/>
        <v/>
      </c>
      <c r="DD448" s="243"/>
      <c r="DE448" s="243"/>
      <c r="DF448" s="32" t="str">
        <f t="shared" si="609"/>
        <v/>
      </c>
      <c r="DG448" s="243" t="str">
        <f t="shared" si="610"/>
        <v/>
      </c>
      <c r="DH448" s="243" t="str">
        <f>IF($B448="","",IF(DC448="out",-(DG448*$I448*(2*ABS(DF448)/Air!$D$14)^0.5),(DG448*$I448*(2*ABS(DF448)/Air!$C$14)^0.5)))</f>
        <v/>
      </c>
      <c r="DI448" s="32" t="str">
        <f t="shared" si="611"/>
        <v/>
      </c>
      <c r="DJ448" s="217" t="str">
        <f t="shared" si="660"/>
        <v/>
      </c>
      <c r="DK448" s="31" t="str">
        <f t="shared" si="612"/>
        <v/>
      </c>
      <c r="DL448" s="251" t="str">
        <f>IF($B448="","",$AO448*ABS(DK448)/Air!$M$8)</f>
        <v/>
      </c>
      <c r="DM448" s="31" t="str">
        <f t="shared" si="613"/>
        <v/>
      </c>
      <c r="DN448" s="251" t="str">
        <f>IF($B448="","",$AO448*ABS($AF448-DK448)/Air!$M$8)</f>
        <v/>
      </c>
      <c r="DO448" s="31" t="str">
        <f t="shared" si="614"/>
        <v/>
      </c>
      <c r="DP448" s="31" t="str">
        <f t="shared" si="615"/>
        <v/>
      </c>
      <c r="DQ448" s="32" t="str">
        <f>IF($B448="","",(($AF448-DK448)/ABS($AF448-DK448))*Air!$D$14*DP448/2*(($AF448-DK448)^2)*$AI448*$C448)</f>
        <v/>
      </c>
      <c r="DR448" s="32" t="str">
        <f>IF($B448="","",(-DK448/ABS(DK448))*Air!$D$14*DM448/8*(DK448^2)*$AM448*$C448)</f>
        <v/>
      </c>
      <c r="DS448" s="32" t="str">
        <f>IF($B448="","",$AK448*$C448*$E448*Air!$D$14*Air!$I$10)</f>
        <v/>
      </c>
      <c r="DT448" s="32" t="str">
        <f t="shared" si="661"/>
        <v/>
      </c>
      <c r="DU448" s="32" t="str">
        <f t="shared" si="616"/>
        <v/>
      </c>
      <c r="DV448" s="32" t="str">
        <f t="shared" si="662"/>
        <v/>
      </c>
      <c r="DW448" s="254" t="str">
        <f t="shared" si="617"/>
        <v/>
      </c>
      <c r="DX448" s="243"/>
      <c r="DY448" s="243"/>
      <c r="DZ448" s="32" t="str">
        <f t="shared" si="618"/>
        <v/>
      </c>
      <c r="EA448" s="243" t="str">
        <f t="shared" si="619"/>
        <v/>
      </c>
      <c r="EB448" s="243" t="str">
        <f>IF($B448="","",IF(DW448="out",-(EA448*$I448*(2*ABS(DZ448)/Air!$D$14)^0.5),(EA448*$I448*(2*ABS(DZ448)/Air!$C$14)^0.5)))</f>
        <v/>
      </c>
      <c r="EC448" s="32" t="str">
        <f t="shared" si="620"/>
        <v/>
      </c>
      <c r="ED448" s="217" t="str">
        <f t="shared" si="663"/>
        <v/>
      </c>
      <c r="EE448" s="31" t="str">
        <f t="shared" si="621"/>
        <v/>
      </c>
      <c r="EF448" s="251" t="str">
        <f>IF($B448="","",$AO448*ABS(EE448)/Air!$M$8)</f>
        <v/>
      </c>
      <c r="EG448" s="31" t="str">
        <f t="shared" si="622"/>
        <v/>
      </c>
      <c r="EH448" s="251" t="str">
        <f>IF($B448="","",$AO448*ABS($AF448-EE448)/Air!$M$8)</f>
        <v/>
      </c>
      <c r="EI448" s="31" t="str">
        <f t="shared" si="623"/>
        <v/>
      </c>
      <c r="EJ448" s="31" t="str">
        <f t="shared" si="624"/>
        <v/>
      </c>
      <c r="EK448" s="32" t="str">
        <f>IF($B448="","",(($AF448-EE448)/ABS($AF448-EE448))*Air!$D$14*EJ448/2*(($AF448-EE448)^2)*$AI448*$C448)</f>
        <v/>
      </c>
      <c r="EL448" s="32" t="str">
        <f>IF($B448="","",(-EE448/ABS(EE448))*Air!$D$14*EG448/8*(EE448^2)*$AM448*$C448)</f>
        <v/>
      </c>
      <c r="EM448" s="32" t="str">
        <f>IF($B448="","",$AK448*$C448*$E448*Air!$D$14*Air!$I$10)</f>
        <v/>
      </c>
      <c r="EN448" s="32" t="str">
        <f t="shared" si="664"/>
        <v/>
      </c>
      <c r="EO448" s="32" t="str">
        <f t="shared" si="625"/>
        <v/>
      </c>
      <c r="EP448" s="32" t="str">
        <f t="shared" si="665"/>
        <v/>
      </c>
      <c r="EQ448" s="254" t="str">
        <f t="shared" si="626"/>
        <v/>
      </c>
      <c r="ER448" s="243"/>
      <c r="ES448" s="243"/>
      <c r="ET448" s="32" t="str">
        <f t="shared" si="627"/>
        <v/>
      </c>
      <c r="EU448" s="243" t="str">
        <f t="shared" si="628"/>
        <v/>
      </c>
      <c r="EV448" s="243" t="str">
        <f>IF($B448="","",IF(EQ448="out",-(EU448*$I448*(2*ABS(ET448)/Air!$D$14)^0.5),(EU448*$I448*(2*ABS(ET448)/Air!$C$14)^0.5)))</f>
        <v/>
      </c>
      <c r="EW448" s="32" t="str">
        <f t="shared" si="629"/>
        <v/>
      </c>
      <c r="EX448" s="259" t="str">
        <f t="shared" si="666"/>
        <v/>
      </c>
    </row>
    <row r="449" spans="1:154" customFormat="1" x14ac:dyDescent="0.2">
      <c r="A449" s="61"/>
      <c r="B449" s="247"/>
      <c r="C449" s="247"/>
      <c r="D449" s="247"/>
      <c r="E449" s="247"/>
      <c r="F449" s="247"/>
      <c r="G449" s="239"/>
      <c r="H449" s="239"/>
      <c r="I449" s="239"/>
      <c r="J449" s="239"/>
      <c r="K449" s="239"/>
      <c r="L449" s="62"/>
      <c r="M449" s="247"/>
      <c r="N449" s="247"/>
      <c r="O449" s="63"/>
      <c r="P449" s="92" t="str">
        <f t="shared" si="630"/>
        <v/>
      </c>
      <c r="Q449" s="93" t="str">
        <f t="shared" si="583"/>
        <v/>
      </c>
      <c r="R449" s="99" t="str">
        <f t="shared" si="631"/>
        <v/>
      </c>
      <c r="S449" s="100" t="str">
        <f t="shared" si="632"/>
        <v/>
      </c>
      <c r="T449" s="95" t="str">
        <f t="shared" si="633"/>
        <v/>
      </c>
      <c r="U449" s="231"/>
      <c r="V449" s="124" t="str">
        <f t="shared" si="634"/>
        <v/>
      </c>
      <c r="W449" s="125" t="str">
        <f t="shared" si="578"/>
        <v/>
      </c>
      <c r="X449" s="126" t="str">
        <f t="shared" si="635"/>
        <v/>
      </c>
      <c r="Y449" s="126" t="str">
        <f>IF($B449="","",VLOOKUP(X449,Depth!$A$4:$B$1004,2,1))</f>
        <v/>
      </c>
      <c r="Z449" s="127" t="str">
        <f t="shared" si="579"/>
        <v/>
      </c>
      <c r="AA449" s="128" t="str">
        <f t="shared" si="580"/>
        <v/>
      </c>
      <c r="AB449" s="129" t="str">
        <f t="shared" si="636"/>
        <v/>
      </c>
      <c r="AC449" s="129" t="str">
        <f t="shared" si="581"/>
        <v/>
      </c>
      <c r="AD449" s="31" t="str">
        <f t="shared" si="637"/>
        <v/>
      </c>
      <c r="AE449" s="128" t="str">
        <f t="shared" si="638"/>
        <v/>
      </c>
      <c r="AF449" s="130" t="str">
        <f t="shared" si="639"/>
        <v/>
      </c>
      <c r="AG449" s="122" t="str">
        <f t="shared" si="640"/>
        <v/>
      </c>
      <c r="AH449" s="131" t="str">
        <f t="shared" si="582"/>
        <v/>
      </c>
      <c r="AI449" s="132" t="str">
        <f t="shared" si="641"/>
        <v/>
      </c>
      <c r="AJ449" s="128"/>
      <c r="AK449" s="159" t="str">
        <f t="shared" si="642"/>
        <v/>
      </c>
      <c r="AL449" s="128" t="str">
        <f t="shared" si="643"/>
        <v/>
      </c>
      <c r="AM449" s="128" t="str">
        <f t="shared" si="644"/>
        <v/>
      </c>
      <c r="AN449" s="128" t="str">
        <f t="shared" si="645"/>
        <v/>
      </c>
      <c r="AO449" s="128" t="str">
        <f t="shared" si="584"/>
        <v/>
      </c>
      <c r="AP449" s="160" t="str">
        <f t="shared" si="646"/>
        <v/>
      </c>
      <c r="AQ449" s="31"/>
      <c r="AR449" s="174" t="str">
        <f>IF($B449="","",Air!$C$17*((J449-K449)/10)^Air!$C$28)</f>
        <v/>
      </c>
      <c r="AS449" s="36" t="str">
        <f>IF($B449="","",IF(E$8=B449,E$7,Air!$C$14/2*AR449^2))</f>
        <v/>
      </c>
      <c r="AT449" s="32" t="str">
        <f t="shared" si="647"/>
        <v/>
      </c>
      <c r="AU449" s="32" t="str">
        <f t="shared" si="648"/>
        <v/>
      </c>
      <c r="AV449" s="32" t="str">
        <f>IF($B449="","",Air!$I$11-AU449*Air!$C$14*Air!$I$10-AS449)</f>
        <v/>
      </c>
      <c r="AW449" s="175" t="str">
        <f t="shared" si="649"/>
        <v/>
      </c>
      <c r="AX449" s="175" t="str">
        <f>IF($B449="","",AW449*Air!$C$14*Air!$I$10)</f>
        <v/>
      </c>
      <c r="AY449" s="176" t="str">
        <f>IF($B449="","",AW449*Air!$D$14*Air!$I$10)</f>
        <v/>
      </c>
      <c r="AZ449" s="62"/>
      <c r="BA449" s="250" t="str">
        <f t="shared" si="585"/>
        <v/>
      </c>
      <c r="BB449" s="128" t="str">
        <f t="shared" si="650"/>
        <v/>
      </c>
      <c r="BC449" s="31" t="str">
        <f t="shared" si="651"/>
        <v/>
      </c>
      <c r="BD449" s="251" t="str">
        <f>IF($B449="","",$AO449*ABS(BC449)/Air!$M$8)</f>
        <v/>
      </c>
      <c r="BE449" s="31" t="str">
        <f t="shared" si="586"/>
        <v/>
      </c>
      <c r="BF449" s="251" t="str">
        <f>IF($B449="","",$AO449*ABS($AF449-BC449)/Air!$M$8)</f>
        <v/>
      </c>
      <c r="BG449" s="31" t="str">
        <f t="shared" si="587"/>
        <v/>
      </c>
      <c r="BH449" s="252" t="str">
        <f t="shared" si="588"/>
        <v/>
      </c>
      <c r="BI449" s="32" t="str">
        <f>IF($B449="","",(($AF449-BC449)/ABS($AF449-BC449))*Air!$D$14*BH449/2*(($AF449-BC449)^2)*$AI449*$C449)</f>
        <v/>
      </c>
      <c r="BJ449" s="32" t="str">
        <f>IF($B449="","",(-BC449/ABS(BC449))*Air!$D$14*BE449/8*(BC449^2)*$AM449*$C449)</f>
        <v/>
      </c>
      <c r="BK449" s="32" t="str">
        <f>IF($B449="","",$AK449*$C449*$E449*Air!$D$14*Air!$I$10)</f>
        <v/>
      </c>
      <c r="BL449" s="32" t="str">
        <f t="shared" si="652"/>
        <v/>
      </c>
      <c r="BM449" s="32" t="str">
        <f t="shared" si="589"/>
        <v/>
      </c>
      <c r="BN449" s="32" t="str">
        <f t="shared" si="653"/>
        <v/>
      </c>
      <c r="BO449" s="254" t="str">
        <f t="shared" si="590"/>
        <v/>
      </c>
      <c r="BP449" s="243"/>
      <c r="BQ449" s="243"/>
      <c r="BR449" s="32" t="str">
        <f t="shared" si="591"/>
        <v/>
      </c>
      <c r="BS449" s="243" t="str">
        <f t="shared" si="592"/>
        <v/>
      </c>
      <c r="BT449" s="243" t="str">
        <f>IF($B449="","",IF(BO449="out",-(BS449*$I449*(2*ABS(BR449)/Air!$D$14)^0.5),(BS449*$I449*(2*ABS(BR449)/Air!$C$14)^0.5)))</f>
        <v/>
      </c>
      <c r="BU449" s="32" t="str">
        <f t="shared" si="593"/>
        <v/>
      </c>
      <c r="BV449" s="217" t="str">
        <f t="shared" si="654"/>
        <v/>
      </c>
      <c r="BW449" s="31" t="str">
        <f t="shared" si="594"/>
        <v/>
      </c>
      <c r="BX449" s="251" t="str">
        <f>IF($B449="","",$AO449*ABS(BW449)/Air!$M$8)</f>
        <v/>
      </c>
      <c r="BY449" s="31" t="str">
        <f t="shared" si="595"/>
        <v/>
      </c>
      <c r="BZ449" s="251" t="str">
        <f>IF($B449="","",$AO449*ABS($AF449-BW449)/Air!$M$8)</f>
        <v/>
      </c>
      <c r="CA449" s="31" t="str">
        <f t="shared" si="596"/>
        <v/>
      </c>
      <c r="CB449" s="31" t="str">
        <f t="shared" si="597"/>
        <v/>
      </c>
      <c r="CC449" s="32" t="str">
        <f>IF($B449="","",(($AF449-BW449)/ABS($AF449-BW449))*Air!$D$14*CB449/2*(($AF449-BW449)^2)*$AI449*$C449)</f>
        <v/>
      </c>
      <c r="CD449" s="32" t="str">
        <f>IF($B449="","",(-BW449/ABS(BW449))*Air!$D$14*BY449/8*(BW449^2)*$AM449*$C449)</f>
        <v/>
      </c>
      <c r="CE449" s="32" t="str">
        <f>IF($B449="","",$AK449*$C449*$E449*Air!$D$14*Air!$I$10)</f>
        <v/>
      </c>
      <c r="CF449" s="32" t="str">
        <f t="shared" si="655"/>
        <v/>
      </c>
      <c r="CG449" s="32" t="str">
        <f t="shared" si="598"/>
        <v/>
      </c>
      <c r="CH449" s="32" t="str">
        <f t="shared" si="656"/>
        <v/>
      </c>
      <c r="CI449" s="254" t="str">
        <f t="shared" si="599"/>
        <v/>
      </c>
      <c r="CJ449" s="243"/>
      <c r="CK449" s="243"/>
      <c r="CL449" s="32" t="str">
        <f t="shared" si="600"/>
        <v/>
      </c>
      <c r="CM449" s="243" t="str">
        <f t="shared" si="601"/>
        <v/>
      </c>
      <c r="CN449" s="243" t="str">
        <f>IF($B449="","",IF(CI449="out",-(CM449*$I449*(2*ABS(CL449)/Air!$D$14)^0.5),(CM449*$I449*(2*ABS(CL449)/Air!$C$14)^0.5)))</f>
        <v/>
      </c>
      <c r="CO449" s="32" t="str">
        <f t="shared" si="602"/>
        <v/>
      </c>
      <c r="CP449" s="217" t="str">
        <f t="shared" si="657"/>
        <v/>
      </c>
      <c r="CQ449" s="31" t="str">
        <f t="shared" si="603"/>
        <v/>
      </c>
      <c r="CR449" s="251" t="str">
        <f>IF($B449="","",$AO449*ABS(CQ449)/Air!$M$8)</f>
        <v/>
      </c>
      <c r="CS449" s="31" t="str">
        <f t="shared" si="604"/>
        <v/>
      </c>
      <c r="CT449" s="251" t="str">
        <f>IF($B449="","",$AO449*ABS($AF449-CQ449)/Air!$M$8)</f>
        <v/>
      </c>
      <c r="CU449" s="31" t="str">
        <f t="shared" si="605"/>
        <v/>
      </c>
      <c r="CV449" s="31" t="str">
        <f t="shared" si="606"/>
        <v/>
      </c>
      <c r="CW449" s="32" t="str">
        <f>IF($B449="","",(($AF449-CQ449)/ABS($AF449-CQ449))*Air!$D$14*CV449/2*(($AF449-CQ449)^2)*$AI449*$C449)</f>
        <v/>
      </c>
      <c r="CX449" s="32" t="str">
        <f>IF($B449="","",(-CQ449/ABS(CQ449))*Air!$D$14*CS449/8*(CQ449^2)*$AM449*$C449)</f>
        <v/>
      </c>
      <c r="CY449" s="32" t="str">
        <f>IF($B449="","",$AK449*$C449*$E449*Air!$D$14*Air!$I$10)</f>
        <v/>
      </c>
      <c r="CZ449" s="32" t="str">
        <f t="shared" si="658"/>
        <v/>
      </c>
      <c r="DA449" s="32" t="str">
        <f t="shared" si="607"/>
        <v/>
      </c>
      <c r="DB449" s="32" t="str">
        <f t="shared" si="659"/>
        <v/>
      </c>
      <c r="DC449" s="254" t="str">
        <f t="shared" si="608"/>
        <v/>
      </c>
      <c r="DD449" s="243"/>
      <c r="DE449" s="243"/>
      <c r="DF449" s="32" t="str">
        <f t="shared" si="609"/>
        <v/>
      </c>
      <c r="DG449" s="243" t="str">
        <f t="shared" si="610"/>
        <v/>
      </c>
      <c r="DH449" s="243" t="str">
        <f>IF($B449="","",IF(DC449="out",-(DG449*$I449*(2*ABS(DF449)/Air!$D$14)^0.5),(DG449*$I449*(2*ABS(DF449)/Air!$C$14)^0.5)))</f>
        <v/>
      </c>
      <c r="DI449" s="32" t="str">
        <f t="shared" si="611"/>
        <v/>
      </c>
      <c r="DJ449" s="217" t="str">
        <f t="shared" si="660"/>
        <v/>
      </c>
      <c r="DK449" s="31" t="str">
        <f t="shared" si="612"/>
        <v/>
      </c>
      <c r="DL449" s="251" t="str">
        <f>IF($B449="","",$AO449*ABS(DK449)/Air!$M$8)</f>
        <v/>
      </c>
      <c r="DM449" s="31" t="str">
        <f t="shared" si="613"/>
        <v/>
      </c>
      <c r="DN449" s="251" t="str">
        <f>IF($B449="","",$AO449*ABS($AF449-DK449)/Air!$M$8)</f>
        <v/>
      </c>
      <c r="DO449" s="31" t="str">
        <f t="shared" si="614"/>
        <v/>
      </c>
      <c r="DP449" s="31" t="str">
        <f t="shared" si="615"/>
        <v/>
      </c>
      <c r="DQ449" s="32" t="str">
        <f>IF($B449="","",(($AF449-DK449)/ABS($AF449-DK449))*Air!$D$14*DP449/2*(($AF449-DK449)^2)*$AI449*$C449)</f>
        <v/>
      </c>
      <c r="DR449" s="32" t="str">
        <f>IF($B449="","",(-DK449/ABS(DK449))*Air!$D$14*DM449/8*(DK449^2)*$AM449*$C449)</f>
        <v/>
      </c>
      <c r="DS449" s="32" t="str">
        <f>IF($B449="","",$AK449*$C449*$E449*Air!$D$14*Air!$I$10)</f>
        <v/>
      </c>
      <c r="DT449" s="32" t="str">
        <f t="shared" si="661"/>
        <v/>
      </c>
      <c r="DU449" s="32" t="str">
        <f t="shared" si="616"/>
        <v/>
      </c>
      <c r="DV449" s="32" t="str">
        <f t="shared" si="662"/>
        <v/>
      </c>
      <c r="DW449" s="254" t="str">
        <f t="shared" si="617"/>
        <v/>
      </c>
      <c r="DX449" s="243"/>
      <c r="DY449" s="243"/>
      <c r="DZ449" s="32" t="str">
        <f t="shared" si="618"/>
        <v/>
      </c>
      <c r="EA449" s="243" t="str">
        <f t="shared" si="619"/>
        <v/>
      </c>
      <c r="EB449" s="243" t="str">
        <f>IF($B449="","",IF(DW449="out",-(EA449*$I449*(2*ABS(DZ449)/Air!$D$14)^0.5),(EA449*$I449*(2*ABS(DZ449)/Air!$C$14)^0.5)))</f>
        <v/>
      </c>
      <c r="EC449" s="32" t="str">
        <f t="shared" si="620"/>
        <v/>
      </c>
      <c r="ED449" s="217" t="str">
        <f t="shared" si="663"/>
        <v/>
      </c>
      <c r="EE449" s="31" t="str">
        <f t="shared" si="621"/>
        <v/>
      </c>
      <c r="EF449" s="251" t="str">
        <f>IF($B449="","",$AO449*ABS(EE449)/Air!$M$8)</f>
        <v/>
      </c>
      <c r="EG449" s="31" t="str">
        <f t="shared" si="622"/>
        <v/>
      </c>
      <c r="EH449" s="251" t="str">
        <f>IF($B449="","",$AO449*ABS($AF449-EE449)/Air!$M$8)</f>
        <v/>
      </c>
      <c r="EI449" s="31" t="str">
        <f t="shared" si="623"/>
        <v/>
      </c>
      <c r="EJ449" s="31" t="str">
        <f t="shared" si="624"/>
        <v/>
      </c>
      <c r="EK449" s="32" t="str">
        <f>IF($B449="","",(($AF449-EE449)/ABS($AF449-EE449))*Air!$D$14*EJ449/2*(($AF449-EE449)^2)*$AI449*$C449)</f>
        <v/>
      </c>
      <c r="EL449" s="32" t="str">
        <f>IF($B449="","",(-EE449/ABS(EE449))*Air!$D$14*EG449/8*(EE449^2)*$AM449*$C449)</f>
        <v/>
      </c>
      <c r="EM449" s="32" t="str">
        <f>IF($B449="","",$AK449*$C449*$E449*Air!$D$14*Air!$I$10)</f>
        <v/>
      </c>
      <c r="EN449" s="32" t="str">
        <f t="shared" si="664"/>
        <v/>
      </c>
      <c r="EO449" s="32" t="str">
        <f t="shared" si="625"/>
        <v/>
      </c>
      <c r="EP449" s="32" t="str">
        <f t="shared" si="665"/>
        <v/>
      </c>
      <c r="EQ449" s="254" t="str">
        <f t="shared" si="626"/>
        <v/>
      </c>
      <c r="ER449" s="243"/>
      <c r="ES449" s="243"/>
      <c r="ET449" s="32" t="str">
        <f t="shared" si="627"/>
        <v/>
      </c>
      <c r="EU449" s="243" t="str">
        <f t="shared" si="628"/>
        <v/>
      </c>
      <c r="EV449" s="243" t="str">
        <f>IF($B449="","",IF(EQ449="out",-(EU449*$I449*(2*ABS(ET449)/Air!$D$14)^0.5),(EU449*$I449*(2*ABS(ET449)/Air!$C$14)^0.5)))</f>
        <v/>
      </c>
      <c r="EW449" s="32" t="str">
        <f t="shared" si="629"/>
        <v/>
      </c>
      <c r="EX449" s="259" t="str">
        <f t="shared" si="666"/>
        <v/>
      </c>
    </row>
    <row r="450" spans="1:154" customFormat="1" x14ac:dyDescent="0.2">
      <c r="A450" s="61"/>
      <c r="B450" s="247"/>
      <c r="C450" s="247"/>
      <c r="D450" s="247"/>
      <c r="E450" s="247"/>
      <c r="F450" s="247"/>
      <c r="G450" s="239"/>
      <c r="H450" s="239"/>
      <c r="I450" s="239"/>
      <c r="J450" s="239"/>
      <c r="K450" s="239"/>
      <c r="L450" s="62"/>
      <c r="M450" s="247"/>
      <c r="N450" s="247"/>
      <c r="O450" s="63"/>
      <c r="P450" s="92" t="str">
        <f t="shared" si="630"/>
        <v/>
      </c>
      <c r="Q450" s="93" t="str">
        <f t="shared" si="583"/>
        <v/>
      </c>
      <c r="R450" s="99" t="str">
        <f t="shared" si="631"/>
        <v/>
      </c>
      <c r="S450" s="100" t="str">
        <f t="shared" si="632"/>
        <v/>
      </c>
      <c r="T450" s="95" t="str">
        <f t="shared" si="633"/>
        <v/>
      </c>
      <c r="U450" s="231"/>
      <c r="V450" s="124" t="str">
        <f t="shared" si="634"/>
        <v/>
      </c>
      <c r="W450" s="125" t="str">
        <f t="shared" si="578"/>
        <v/>
      </c>
      <c r="X450" s="126" t="str">
        <f t="shared" si="635"/>
        <v/>
      </c>
      <c r="Y450" s="126" t="str">
        <f>IF($B450="","",VLOOKUP(X450,Depth!$A$4:$B$1004,2,1))</f>
        <v/>
      </c>
      <c r="Z450" s="127" t="str">
        <f t="shared" si="579"/>
        <v/>
      </c>
      <c r="AA450" s="128" t="str">
        <f t="shared" si="580"/>
        <v/>
      </c>
      <c r="AB450" s="129" t="str">
        <f t="shared" si="636"/>
        <v/>
      </c>
      <c r="AC450" s="129" t="str">
        <f t="shared" si="581"/>
        <v/>
      </c>
      <c r="AD450" s="31" t="str">
        <f t="shared" si="637"/>
        <v/>
      </c>
      <c r="AE450" s="128" t="str">
        <f t="shared" si="638"/>
        <v/>
      </c>
      <c r="AF450" s="130" t="str">
        <f t="shared" si="639"/>
        <v/>
      </c>
      <c r="AG450" s="122" t="str">
        <f t="shared" si="640"/>
        <v/>
      </c>
      <c r="AH450" s="131" t="str">
        <f t="shared" si="582"/>
        <v/>
      </c>
      <c r="AI450" s="132" t="str">
        <f t="shared" si="641"/>
        <v/>
      </c>
      <c r="AJ450" s="128"/>
      <c r="AK450" s="159" t="str">
        <f t="shared" si="642"/>
        <v/>
      </c>
      <c r="AL450" s="128" t="str">
        <f t="shared" si="643"/>
        <v/>
      </c>
      <c r="AM450" s="128" t="str">
        <f t="shared" si="644"/>
        <v/>
      </c>
      <c r="AN450" s="128" t="str">
        <f t="shared" si="645"/>
        <v/>
      </c>
      <c r="AO450" s="128" t="str">
        <f t="shared" si="584"/>
        <v/>
      </c>
      <c r="AP450" s="160" t="str">
        <f t="shared" si="646"/>
        <v/>
      </c>
      <c r="AQ450" s="31"/>
      <c r="AR450" s="174" t="str">
        <f>IF($B450="","",Air!$C$17*((J450-K450)/10)^Air!$C$28)</f>
        <v/>
      </c>
      <c r="AS450" s="36" t="str">
        <f>IF($B450="","",IF(E$8=B450,E$7,Air!$C$14/2*AR450^2))</f>
        <v/>
      </c>
      <c r="AT450" s="32" t="str">
        <f t="shared" si="647"/>
        <v/>
      </c>
      <c r="AU450" s="32" t="str">
        <f t="shared" si="648"/>
        <v/>
      </c>
      <c r="AV450" s="32" t="str">
        <f>IF($B450="","",Air!$I$11-AU450*Air!$C$14*Air!$I$10-AS450)</f>
        <v/>
      </c>
      <c r="AW450" s="175" t="str">
        <f t="shared" si="649"/>
        <v/>
      </c>
      <c r="AX450" s="175" t="str">
        <f>IF($B450="","",AW450*Air!$C$14*Air!$I$10)</f>
        <v/>
      </c>
      <c r="AY450" s="176" t="str">
        <f>IF($B450="","",AW450*Air!$D$14*Air!$I$10)</f>
        <v/>
      </c>
      <c r="AZ450" s="62"/>
      <c r="BA450" s="250" t="str">
        <f t="shared" si="585"/>
        <v/>
      </c>
      <c r="BB450" s="128" t="str">
        <f t="shared" si="650"/>
        <v/>
      </c>
      <c r="BC450" s="31" t="str">
        <f t="shared" si="651"/>
        <v/>
      </c>
      <c r="BD450" s="251" t="str">
        <f>IF($B450="","",$AO450*ABS(BC450)/Air!$M$8)</f>
        <v/>
      </c>
      <c r="BE450" s="31" t="str">
        <f t="shared" si="586"/>
        <v/>
      </c>
      <c r="BF450" s="251" t="str">
        <f>IF($B450="","",$AO450*ABS($AF450-BC450)/Air!$M$8)</f>
        <v/>
      </c>
      <c r="BG450" s="31" t="str">
        <f t="shared" si="587"/>
        <v/>
      </c>
      <c r="BH450" s="252" t="str">
        <f t="shared" si="588"/>
        <v/>
      </c>
      <c r="BI450" s="32" t="str">
        <f>IF($B450="","",(($AF450-BC450)/ABS($AF450-BC450))*Air!$D$14*BH450/2*(($AF450-BC450)^2)*$AI450*$C450)</f>
        <v/>
      </c>
      <c r="BJ450" s="32" t="str">
        <f>IF($B450="","",(-BC450/ABS(BC450))*Air!$D$14*BE450/8*(BC450^2)*$AM450*$C450)</f>
        <v/>
      </c>
      <c r="BK450" s="32" t="str">
        <f>IF($B450="","",$AK450*$C450*$E450*Air!$D$14*Air!$I$10)</f>
        <v/>
      </c>
      <c r="BL450" s="32" t="str">
        <f t="shared" si="652"/>
        <v/>
      </c>
      <c r="BM450" s="32" t="str">
        <f t="shared" si="589"/>
        <v/>
      </c>
      <c r="BN450" s="32" t="str">
        <f t="shared" si="653"/>
        <v/>
      </c>
      <c r="BO450" s="254" t="str">
        <f t="shared" si="590"/>
        <v/>
      </c>
      <c r="BP450" s="243"/>
      <c r="BQ450" s="243"/>
      <c r="BR450" s="32" t="str">
        <f t="shared" si="591"/>
        <v/>
      </c>
      <c r="BS450" s="243" t="str">
        <f t="shared" si="592"/>
        <v/>
      </c>
      <c r="BT450" s="243" t="str">
        <f>IF($B450="","",IF(BO450="out",-(BS450*$I450*(2*ABS(BR450)/Air!$D$14)^0.5),(BS450*$I450*(2*ABS(BR450)/Air!$C$14)^0.5)))</f>
        <v/>
      </c>
      <c r="BU450" s="32" t="str">
        <f t="shared" si="593"/>
        <v/>
      </c>
      <c r="BV450" s="217" t="str">
        <f t="shared" si="654"/>
        <v/>
      </c>
      <c r="BW450" s="31" t="str">
        <f t="shared" si="594"/>
        <v/>
      </c>
      <c r="BX450" s="251" t="str">
        <f>IF($B450="","",$AO450*ABS(BW450)/Air!$M$8)</f>
        <v/>
      </c>
      <c r="BY450" s="31" t="str">
        <f t="shared" si="595"/>
        <v/>
      </c>
      <c r="BZ450" s="251" t="str">
        <f>IF($B450="","",$AO450*ABS($AF450-BW450)/Air!$M$8)</f>
        <v/>
      </c>
      <c r="CA450" s="31" t="str">
        <f t="shared" si="596"/>
        <v/>
      </c>
      <c r="CB450" s="31" t="str">
        <f t="shared" si="597"/>
        <v/>
      </c>
      <c r="CC450" s="32" t="str">
        <f>IF($B450="","",(($AF450-BW450)/ABS($AF450-BW450))*Air!$D$14*CB450/2*(($AF450-BW450)^2)*$AI450*$C450)</f>
        <v/>
      </c>
      <c r="CD450" s="32" t="str">
        <f>IF($B450="","",(-BW450/ABS(BW450))*Air!$D$14*BY450/8*(BW450^2)*$AM450*$C450)</f>
        <v/>
      </c>
      <c r="CE450" s="32" t="str">
        <f>IF($B450="","",$AK450*$C450*$E450*Air!$D$14*Air!$I$10)</f>
        <v/>
      </c>
      <c r="CF450" s="32" t="str">
        <f t="shared" si="655"/>
        <v/>
      </c>
      <c r="CG450" s="32" t="str">
        <f t="shared" si="598"/>
        <v/>
      </c>
      <c r="CH450" s="32" t="str">
        <f t="shared" si="656"/>
        <v/>
      </c>
      <c r="CI450" s="254" t="str">
        <f t="shared" si="599"/>
        <v/>
      </c>
      <c r="CJ450" s="243"/>
      <c r="CK450" s="243"/>
      <c r="CL450" s="32" t="str">
        <f t="shared" si="600"/>
        <v/>
      </c>
      <c r="CM450" s="243" t="str">
        <f t="shared" si="601"/>
        <v/>
      </c>
      <c r="CN450" s="243" t="str">
        <f>IF($B450="","",IF(CI450="out",-(CM450*$I450*(2*ABS(CL450)/Air!$D$14)^0.5),(CM450*$I450*(2*ABS(CL450)/Air!$C$14)^0.5)))</f>
        <v/>
      </c>
      <c r="CO450" s="32" t="str">
        <f t="shared" si="602"/>
        <v/>
      </c>
      <c r="CP450" s="217" t="str">
        <f t="shared" si="657"/>
        <v/>
      </c>
      <c r="CQ450" s="31" t="str">
        <f t="shared" si="603"/>
        <v/>
      </c>
      <c r="CR450" s="251" t="str">
        <f>IF($B450="","",$AO450*ABS(CQ450)/Air!$M$8)</f>
        <v/>
      </c>
      <c r="CS450" s="31" t="str">
        <f t="shared" si="604"/>
        <v/>
      </c>
      <c r="CT450" s="251" t="str">
        <f>IF($B450="","",$AO450*ABS($AF450-CQ450)/Air!$M$8)</f>
        <v/>
      </c>
      <c r="CU450" s="31" t="str">
        <f t="shared" si="605"/>
        <v/>
      </c>
      <c r="CV450" s="31" t="str">
        <f t="shared" si="606"/>
        <v/>
      </c>
      <c r="CW450" s="32" t="str">
        <f>IF($B450="","",(($AF450-CQ450)/ABS($AF450-CQ450))*Air!$D$14*CV450/2*(($AF450-CQ450)^2)*$AI450*$C450)</f>
        <v/>
      </c>
      <c r="CX450" s="32" t="str">
        <f>IF($B450="","",(-CQ450/ABS(CQ450))*Air!$D$14*CS450/8*(CQ450^2)*$AM450*$C450)</f>
        <v/>
      </c>
      <c r="CY450" s="32" t="str">
        <f>IF($B450="","",$AK450*$C450*$E450*Air!$D$14*Air!$I$10)</f>
        <v/>
      </c>
      <c r="CZ450" s="32" t="str">
        <f t="shared" si="658"/>
        <v/>
      </c>
      <c r="DA450" s="32" t="str">
        <f t="shared" si="607"/>
        <v/>
      </c>
      <c r="DB450" s="32" t="str">
        <f t="shared" si="659"/>
        <v/>
      </c>
      <c r="DC450" s="254" t="str">
        <f t="shared" si="608"/>
        <v/>
      </c>
      <c r="DD450" s="243"/>
      <c r="DE450" s="243"/>
      <c r="DF450" s="32" t="str">
        <f t="shared" si="609"/>
        <v/>
      </c>
      <c r="DG450" s="243" t="str">
        <f t="shared" si="610"/>
        <v/>
      </c>
      <c r="DH450" s="243" t="str">
        <f>IF($B450="","",IF(DC450="out",-(DG450*$I450*(2*ABS(DF450)/Air!$D$14)^0.5),(DG450*$I450*(2*ABS(DF450)/Air!$C$14)^0.5)))</f>
        <v/>
      </c>
      <c r="DI450" s="32" t="str">
        <f t="shared" si="611"/>
        <v/>
      </c>
      <c r="DJ450" s="217" t="str">
        <f t="shared" si="660"/>
        <v/>
      </c>
      <c r="DK450" s="31" t="str">
        <f t="shared" si="612"/>
        <v/>
      </c>
      <c r="DL450" s="251" t="str">
        <f>IF($B450="","",$AO450*ABS(DK450)/Air!$M$8)</f>
        <v/>
      </c>
      <c r="DM450" s="31" t="str">
        <f t="shared" si="613"/>
        <v/>
      </c>
      <c r="DN450" s="251" t="str">
        <f>IF($B450="","",$AO450*ABS($AF450-DK450)/Air!$M$8)</f>
        <v/>
      </c>
      <c r="DO450" s="31" t="str">
        <f t="shared" si="614"/>
        <v/>
      </c>
      <c r="DP450" s="31" t="str">
        <f t="shared" si="615"/>
        <v/>
      </c>
      <c r="DQ450" s="32" t="str">
        <f>IF($B450="","",(($AF450-DK450)/ABS($AF450-DK450))*Air!$D$14*DP450/2*(($AF450-DK450)^2)*$AI450*$C450)</f>
        <v/>
      </c>
      <c r="DR450" s="32" t="str">
        <f>IF($B450="","",(-DK450/ABS(DK450))*Air!$D$14*DM450/8*(DK450^2)*$AM450*$C450)</f>
        <v/>
      </c>
      <c r="DS450" s="32" t="str">
        <f>IF($B450="","",$AK450*$C450*$E450*Air!$D$14*Air!$I$10)</f>
        <v/>
      </c>
      <c r="DT450" s="32" t="str">
        <f t="shared" si="661"/>
        <v/>
      </c>
      <c r="DU450" s="32" t="str">
        <f t="shared" si="616"/>
        <v/>
      </c>
      <c r="DV450" s="32" t="str">
        <f t="shared" si="662"/>
        <v/>
      </c>
      <c r="DW450" s="254" t="str">
        <f t="shared" si="617"/>
        <v/>
      </c>
      <c r="DX450" s="243"/>
      <c r="DY450" s="243"/>
      <c r="DZ450" s="32" t="str">
        <f t="shared" si="618"/>
        <v/>
      </c>
      <c r="EA450" s="243" t="str">
        <f t="shared" si="619"/>
        <v/>
      </c>
      <c r="EB450" s="243" t="str">
        <f>IF($B450="","",IF(DW450="out",-(EA450*$I450*(2*ABS(DZ450)/Air!$D$14)^0.5),(EA450*$I450*(2*ABS(DZ450)/Air!$C$14)^0.5)))</f>
        <v/>
      </c>
      <c r="EC450" s="32" t="str">
        <f t="shared" si="620"/>
        <v/>
      </c>
      <c r="ED450" s="217" t="str">
        <f t="shared" si="663"/>
        <v/>
      </c>
      <c r="EE450" s="31" t="str">
        <f t="shared" si="621"/>
        <v/>
      </c>
      <c r="EF450" s="251" t="str">
        <f>IF($B450="","",$AO450*ABS(EE450)/Air!$M$8)</f>
        <v/>
      </c>
      <c r="EG450" s="31" t="str">
        <f t="shared" si="622"/>
        <v/>
      </c>
      <c r="EH450" s="251" t="str">
        <f>IF($B450="","",$AO450*ABS($AF450-EE450)/Air!$M$8)</f>
        <v/>
      </c>
      <c r="EI450" s="31" t="str">
        <f t="shared" si="623"/>
        <v/>
      </c>
      <c r="EJ450" s="31" t="str">
        <f t="shared" si="624"/>
        <v/>
      </c>
      <c r="EK450" s="32" t="str">
        <f>IF($B450="","",(($AF450-EE450)/ABS($AF450-EE450))*Air!$D$14*EJ450/2*(($AF450-EE450)^2)*$AI450*$C450)</f>
        <v/>
      </c>
      <c r="EL450" s="32" t="str">
        <f>IF($B450="","",(-EE450/ABS(EE450))*Air!$D$14*EG450/8*(EE450^2)*$AM450*$C450)</f>
        <v/>
      </c>
      <c r="EM450" s="32" t="str">
        <f>IF($B450="","",$AK450*$C450*$E450*Air!$D$14*Air!$I$10)</f>
        <v/>
      </c>
      <c r="EN450" s="32" t="str">
        <f t="shared" si="664"/>
        <v/>
      </c>
      <c r="EO450" s="32" t="str">
        <f t="shared" si="625"/>
        <v/>
      </c>
      <c r="EP450" s="32" t="str">
        <f t="shared" si="665"/>
        <v/>
      </c>
      <c r="EQ450" s="254" t="str">
        <f t="shared" si="626"/>
        <v/>
      </c>
      <c r="ER450" s="243"/>
      <c r="ES450" s="243"/>
      <c r="ET450" s="32" t="str">
        <f t="shared" si="627"/>
        <v/>
      </c>
      <c r="EU450" s="243" t="str">
        <f t="shared" si="628"/>
        <v/>
      </c>
      <c r="EV450" s="243" t="str">
        <f>IF($B450="","",IF(EQ450="out",-(EU450*$I450*(2*ABS(ET450)/Air!$D$14)^0.5),(EU450*$I450*(2*ABS(ET450)/Air!$C$14)^0.5)))</f>
        <v/>
      </c>
      <c r="EW450" s="32" t="str">
        <f t="shared" si="629"/>
        <v/>
      </c>
      <c r="EX450" s="259" t="str">
        <f t="shared" si="666"/>
        <v/>
      </c>
    </row>
    <row r="451" spans="1:154" customFormat="1" x14ac:dyDescent="0.2">
      <c r="A451" s="61"/>
      <c r="B451" s="247"/>
      <c r="C451" s="247"/>
      <c r="D451" s="247"/>
      <c r="E451" s="247"/>
      <c r="F451" s="247"/>
      <c r="G451" s="239"/>
      <c r="H451" s="239"/>
      <c r="I451" s="239"/>
      <c r="J451" s="239"/>
      <c r="K451" s="239"/>
      <c r="L451" s="62"/>
      <c r="M451" s="247"/>
      <c r="N451" s="247"/>
      <c r="O451" s="63"/>
      <c r="P451" s="92" t="str">
        <f t="shared" si="630"/>
        <v/>
      </c>
      <c r="Q451" s="93" t="str">
        <f t="shared" si="583"/>
        <v/>
      </c>
      <c r="R451" s="99" t="str">
        <f t="shared" si="631"/>
        <v/>
      </c>
      <c r="S451" s="100" t="str">
        <f t="shared" si="632"/>
        <v/>
      </c>
      <c r="T451" s="95" t="str">
        <f t="shared" si="633"/>
        <v/>
      </c>
      <c r="U451" s="231"/>
      <c r="V451" s="124" t="str">
        <f t="shared" si="634"/>
        <v/>
      </c>
      <c r="W451" s="125" t="str">
        <f t="shared" si="578"/>
        <v/>
      </c>
      <c r="X451" s="126" t="str">
        <f t="shared" si="635"/>
        <v/>
      </c>
      <c r="Y451" s="126" t="str">
        <f>IF($B451="","",VLOOKUP(X451,Depth!$A$4:$B$1004,2,1))</f>
        <v/>
      </c>
      <c r="Z451" s="127" t="str">
        <f t="shared" si="579"/>
        <v/>
      </c>
      <c r="AA451" s="128" t="str">
        <f t="shared" si="580"/>
        <v/>
      </c>
      <c r="AB451" s="129" t="str">
        <f t="shared" si="636"/>
        <v/>
      </c>
      <c r="AC451" s="129" t="str">
        <f t="shared" si="581"/>
        <v/>
      </c>
      <c r="AD451" s="31" t="str">
        <f t="shared" si="637"/>
        <v/>
      </c>
      <c r="AE451" s="128" t="str">
        <f t="shared" si="638"/>
        <v/>
      </c>
      <c r="AF451" s="130" t="str">
        <f t="shared" si="639"/>
        <v/>
      </c>
      <c r="AG451" s="122" t="str">
        <f t="shared" si="640"/>
        <v/>
      </c>
      <c r="AH451" s="131" t="str">
        <f t="shared" si="582"/>
        <v/>
      </c>
      <c r="AI451" s="132" t="str">
        <f t="shared" si="641"/>
        <v/>
      </c>
      <c r="AJ451" s="128"/>
      <c r="AK451" s="159" t="str">
        <f t="shared" si="642"/>
        <v/>
      </c>
      <c r="AL451" s="128" t="str">
        <f t="shared" si="643"/>
        <v/>
      </c>
      <c r="AM451" s="128" t="str">
        <f t="shared" si="644"/>
        <v/>
      </c>
      <c r="AN451" s="128" t="str">
        <f t="shared" si="645"/>
        <v/>
      </c>
      <c r="AO451" s="128" t="str">
        <f t="shared" si="584"/>
        <v/>
      </c>
      <c r="AP451" s="160" t="str">
        <f t="shared" si="646"/>
        <v/>
      </c>
      <c r="AQ451" s="31"/>
      <c r="AR451" s="174" t="str">
        <f>IF($B451="","",Air!$C$17*((J451-K451)/10)^Air!$C$28)</f>
        <v/>
      </c>
      <c r="AS451" s="36" t="str">
        <f>IF($B451="","",IF(E$8=B451,E$7,Air!$C$14/2*AR451^2))</f>
        <v/>
      </c>
      <c r="AT451" s="32" t="str">
        <f t="shared" si="647"/>
        <v/>
      </c>
      <c r="AU451" s="32" t="str">
        <f t="shared" si="648"/>
        <v/>
      </c>
      <c r="AV451" s="32" t="str">
        <f>IF($B451="","",Air!$I$11-AU451*Air!$C$14*Air!$I$10-AS451)</f>
        <v/>
      </c>
      <c r="AW451" s="175" t="str">
        <f t="shared" si="649"/>
        <v/>
      </c>
      <c r="AX451" s="175" t="str">
        <f>IF($B451="","",AW451*Air!$C$14*Air!$I$10)</f>
        <v/>
      </c>
      <c r="AY451" s="176" t="str">
        <f>IF($B451="","",AW451*Air!$D$14*Air!$I$10)</f>
        <v/>
      </c>
      <c r="AZ451" s="62"/>
      <c r="BA451" s="250" t="str">
        <f t="shared" si="585"/>
        <v/>
      </c>
      <c r="BB451" s="128" t="str">
        <f t="shared" si="650"/>
        <v/>
      </c>
      <c r="BC451" s="31" t="str">
        <f t="shared" si="651"/>
        <v/>
      </c>
      <c r="BD451" s="251" t="str">
        <f>IF($B451="","",$AO451*ABS(BC451)/Air!$M$8)</f>
        <v/>
      </c>
      <c r="BE451" s="31" t="str">
        <f t="shared" si="586"/>
        <v/>
      </c>
      <c r="BF451" s="251" t="str">
        <f>IF($B451="","",$AO451*ABS($AF451-BC451)/Air!$M$8)</f>
        <v/>
      </c>
      <c r="BG451" s="31" t="str">
        <f t="shared" si="587"/>
        <v/>
      </c>
      <c r="BH451" s="252" t="str">
        <f t="shared" si="588"/>
        <v/>
      </c>
      <c r="BI451" s="32" t="str">
        <f>IF($B451="","",(($AF451-BC451)/ABS($AF451-BC451))*Air!$D$14*BH451/2*(($AF451-BC451)^2)*$AI451*$C451)</f>
        <v/>
      </c>
      <c r="BJ451" s="32" t="str">
        <f>IF($B451="","",(-BC451/ABS(BC451))*Air!$D$14*BE451/8*(BC451^2)*$AM451*$C451)</f>
        <v/>
      </c>
      <c r="BK451" s="32" t="str">
        <f>IF($B451="","",$AK451*$C451*$E451*Air!$D$14*Air!$I$10)</f>
        <v/>
      </c>
      <c r="BL451" s="32" t="str">
        <f t="shared" si="652"/>
        <v/>
      </c>
      <c r="BM451" s="32" t="str">
        <f t="shared" si="589"/>
        <v/>
      </c>
      <c r="BN451" s="32" t="str">
        <f t="shared" si="653"/>
        <v/>
      </c>
      <c r="BO451" s="254" t="str">
        <f t="shared" si="590"/>
        <v/>
      </c>
      <c r="BP451" s="243"/>
      <c r="BQ451" s="243"/>
      <c r="BR451" s="32" t="str">
        <f t="shared" si="591"/>
        <v/>
      </c>
      <c r="BS451" s="243" t="str">
        <f t="shared" si="592"/>
        <v/>
      </c>
      <c r="BT451" s="243" t="str">
        <f>IF($B451="","",IF(BO451="out",-(BS451*$I451*(2*ABS(BR451)/Air!$D$14)^0.5),(BS451*$I451*(2*ABS(BR451)/Air!$C$14)^0.5)))</f>
        <v/>
      </c>
      <c r="BU451" s="32" t="str">
        <f t="shared" si="593"/>
        <v/>
      </c>
      <c r="BV451" s="217" t="str">
        <f t="shared" si="654"/>
        <v/>
      </c>
      <c r="BW451" s="31" t="str">
        <f t="shared" si="594"/>
        <v/>
      </c>
      <c r="BX451" s="251" t="str">
        <f>IF($B451="","",$AO451*ABS(BW451)/Air!$M$8)</f>
        <v/>
      </c>
      <c r="BY451" s="31" t="str">
        <f t="shared" si="595"/>
        <v/>
      </c>
      <c r="BZ451" s="251" t="str">
        <f>IF($B451="","",$AO451*ABS($AF451-BW451)/Air!$M$8)</f>
        <v/>
      </c>
      <c r="CA451" s="31" t="str">
        <f t="shared" si="596"/>
        <v/>
      </c>
      <c r="CB451" s="31" t="str">
        <f t="shared" si="597"/>
        <v/>
      </c>
      <c r="CC451" s="32" t="str">
        <f>IF($B451="","",(($AF451-BW451)/ABS($AF451-BW451))*Air!$D$14*CB451/2*(($AF451-BW451)^2)*$AI451*$C451)</f>
        <v/>
      </c>
      <c r="CD451" s="32" t="str">
        <f>IF($B451="","",(-BW451/ABS(BW451))*Air!$D$14*BY451/8*(BW451^2)*$AM451*$C451)</f>
        <v/>
      </c>
      <c r="CE451" s="32" t="str">
        <f>IF($B451="","",$AK451*$C451*$E451*Air!$D$14*Air!$I$10)</f>
        <v/>
      </c>
      <c r="CF451" s="32" t="str">
        <f t="shared" si="655"/>
        <v/>
      </c>
      <c r="CG451" s="32" t="str">
        <f t="shared" si="598"/>
        <v/>
      </c>
      <c r="CH451" s="32" t="str">
        <f t="shared" si="656"/>
        <v/>
      </c>
      <c r="CI451" s="254" t="str">
        <f t="shared" si="599"/>
        <v/>
      </c>
      <c r="CJ451" s="243"/>
      <c r="CK451" s="243"/>
      <c r="CL451" s="32" t="str">
        <f t="shared" si="600"/>
        <v/>
      </c>
      <c r="CM451" s="243" t="str">
        <f t="shared" si="601"/>
        <v/>
      </c>
      <c r="CN451" s="243" t="str">
        <f>IF($B451="","",IF(CI451="out",-(CM451*$I451*(2*ABS(CL451)/Air!$D$14)^0.5),(CM451*$I451*(2*ABS(CL451)/Air!$C$14)^0.5)))</f>
        <v/>
      </c>
      <c r="CO451" s="32" t="str">
        <f t="shared" si="602"/>
        <v/>
      </c>
      <c r="CP451" s="217" t="str">
        <f t="shared" si="657"/>
        <v/>
      </c>
      <c r="CQ451" s="31" t="str">
        <f t="shared" si="603"/>
        <v/>
      </c>
      <c r="CR451" s="251" t="str">
        <f>IF($B451="","",$AO451*ABS(CQ451)/Air!$M$8)</f>
        <v/>
      </c>
      <c r="CS451" s="31" t="str">
        <f t="shared" si="604"/>
        <v/>
      </c>
      <c r="CT451" s="251" t="str">
        <f>IF($B451="","",$AO451*ABS($AF451-CQ451)/Air!$M$8)</f>
        <v/>
      </c>
      <c r="CU451" s="31" t="str">
        <f t="shared" si="605"/>
        <v/>
      </c>
      <c r="CV451" s="31" t="str">
        <f t="shared" si="606"/>
        <v/>
      </c>
      <c r="CW451" s="32" t="str">
        <f>IF($B451="","",(($AF451-CQ451)/ABS($AF451-CQ451))*Air!$D$14*CV451/2*(($AF451-CQ451)^2)*$AI451*$C451)</f>
        <v/>
      </c>
      <c r="CX451" s="32" t="str">
        <f>IF($B451="","",(-CQ451/ABS(CQ451))*Air!$D$14*CS451/8*(CQ451^2)*$AM451*$C451)</f>
        <v/>
      </c>
      <c r="CY451" s="32" t="str">
        <f>IF($B451="","",$AK451*$C451*$E451*Air!$D$14*Air!$I$10)</f>
        <v/>
      </c>
      <c r="CZ451" s="32" t="str">
        <f t="shared" si="658"/>
        <v/>
      </c>
      <c r="DA451" s="32" t="str">
        <f t="shared" si="607"/>
        <v/>
      </c>
      <c r="DB451" s="32" t="str">
        <f t="shared" si="659"/>
        <v/>
      </c>
      <c r="DC451" s="254" t="str">
        <f t="shared" si="608"/>
        <v/>
      </c>
      <c r="DD451" s="243"/>
      <c r="DE451" s="243"/>
      <c r="DF451" s="32" t="str">
        <f t="shared" si="609"/>
        <v/>
      </c>
      <c r="DG451" s="243" t="str">
        <f t="shared" si="610"/>
        <v/>
      </c>
      <c r="DH451" s="243" t="str">
        <f>IF($B451="","",IF(DC451="out",-(DG451*$I451*(2*ABS(DF451)/Air!$D$14)^0.5),(DG451*$I451*(2*ABS(DF451)/Air!$C$14)^0.5)))</f>
        <v/>
      </c>
      <c r="DI451" s="32" t="str">
        <f t="shared" si="611"/>
        <v/>
      </c>
      <c r="DJ451" s="217" t="str">
        <f t="shared" si="660"/>
        <v/>
      </c>
      <c r="DK451" s="31" t="str">
        <f t="shared" si="612"/>
        <v/>
      </c>
      <c r="DL451" s="251" t="str">
        <f>IF($B451="","",$AO451*ABS(DK451)/Air!$M$8)</f>
        <v/>
      </c>
      <c r="DM451" s="31" t="str">
        <f t="shared" si="613"/>
        <v/>
      </c>
      <c r="DN451" s="251" t="str">
        <f>IF($B451="","",$AO451*ABS($AF451-DK451)/Air!$M$8)</f>
        <v/>
      </c>
      <c r="DO451" s="31" t="str">
        <f t="shared" si="614"/>
        <v/>
      </c>
      <c r="DP451" s="31" t="str">
        <f t="shared" si="615"/>
        <v/>
      </c>
      <c r="DQ451" s="32" t="str">
        <f>IF($B451="","",(($AF451-DK451)/ABS($AF451-DK451))*Air!$D$14*DP451/2*(($AF451-DK451)^2)*$AI451*$C451)</f>
        <v/>
      </c>
      <c r="DR451" s="32" t="str">
        <f>IF($B451="","",(-DK451/ABS(DK451))*Air!$D$14*DM451/8*(DK451^2)*$AM451*$C451)</f>
        <v/>
      </c>
      <c r="DS451" s="32" t="str">
        <f>IF($B451="","",$AK451*$C451*$E451*Air!$D$14*Air!$I$10)</f>
        <v/>
      </c>
      <c r="DT451" s="32" t="str">
        <f t="shared" si="661"/>
        <v/>
      </c>
      <c r="DU451" s="32" t="str">
        <f t="shared" si="616"/>
        <v/>
      </c>
      <c r="DV451" s="32" t="str">
        <f t="shared" si="662"/>
        <v/>
      </c>
      <c r="DW451" s="254" t="str">
        <f t="shared" si="617"/>
        <v/>
      </c>
      <c r="DX451" s="243"/>
      <c r="DY451" s="243"/>
      <c r="DZ451" s="32" t="str">
        <f t="shared" si="618"/>
        <v/>
      </c>
      <c r="EA451" s="243" t="str">
        <f t="shared" si="619"/>
        <v/>
      </c>
      <c r="EB451" s="243" t="str">
        <f>IF($B451="","",IF(DW451="out",-(EA451*$I451*(2*ABS(DZ451)/Air!$D$14)^0.5),(EA451*$I451*(2*ABS(DZ451)/Air!$C$14)^0.5)))</f>
        <v/>
      </c>
      <c r="EC451" s="32" t="str">
        <f t="shared" si="620"/>
        <v/>
      </c>
      <c r="ED451" s="217" t="str">
        <f t="shared" si="663"/>
        <v/>
      </c>
      <c r="EE451" s="31" t="str">
        <f t="shared" si="621"/>
        <v/>
      </c>
      <c r="EF451" s="251" t="str">
        <f>IF($B451="","",$AO451*ABS(EE451)/Air!$M$8)</f>
        <v/>
      </c>
      <c r="EG451" s="31" t="str">
        <f t="shared" si="622"/>
        <v/>
      </c>
      <c r="EH451" s="251" t="str">
        <f>IF($B451="","",$AO451*ABS($AF451-EE451)/Air!$M$8)</f>
        <v/>
      </c>
      <c r="EI451" s="31" t="str">
        <f t="shared" si="623"/>
        <v/>
      </c>
      <c r="EJ451" s="31" t="str">
        <f t="shared" si="624"/>
        <v/>
      </c>
      <c r="EK451" s="32" t="str">
        <f>IF($B451="","",(($AF451-EE451)/ABS($AF451-EE451))*Air!$D$14*EJ451/2*(($AF451-EE451)^2)*$AI451*$C451)</f>
        <v/>
      </c>
      <c r="EL451" s="32" t="str">
        <f>IF($B451="","",(-EE451/ABS(EE451))*Air!$D$14*EG451/8*(EE451^2)*$AM451*$C451)</f>
        <v/>
      </c>
      <c r="EM451" s="32" t="str">
        <f>IF($B451="","",$AK451*$C451*$E451*Air!$D$14*Air!$I$10)</f>
        <v/>
      </c>
      <c r="EN451" s="32" t="str">
        <f t="shared" si="664"/>
        <v/>
      </c>
      <c r="EO451" s="32" t="str">
        <f t="shared" si="625"/>
        <v/>
      </c>
      <c r="EP451" s="32" t="str">
        <f t="shared" si="665"/>
        <v/>
      </c>
      <c r="EQ451" s="254" t="str">
        <f t="shared" si="626"/>
        <v/>
      </c>
      <c r="ER451" s="243"/>
      <c r="ES451" s="243"/>
      <c r="ET451" s="32" t="str">
        <f t="shared" si="627"/>
        <v/>
      </c>
      <c r="EU451" s="243" t="str">
        <f t="shared" si="628"/>
        <v/>
      </c>
      <c r="EV451" s="243" t="str">
        <f>IF($B451="","",IF(EQ451="out",-(EU451*$I451*(2*ABS(ET451)/Air!$D$14)^0.5),(EU451*$I451*(2*ABS(ET451)/Air!$C$14)^0.5)))</f>
        <v/>
      </c>
      <c r="EW451" s="32" t="str">
        <f t="shared" si="629"/>
        <v/>
      </c>
      <c r="EX451" s="259" t="str">
        <f t="shared" si="666"/>
        <v/>
      </c>
    </row>
    <row r="452" spans="1:154" customFormat="1" x14ac:dyDescent="0.2">
      <c r="A452" s="61"/>
      <c r="B452" s="247"/>
      <c r="C452" s="247"/>
      <c r="D452" s="247"/>
      <c r="E452" s="247"/>
      <c r="F452" s="247"/>
      <c r="G452" s="239"/>
      <c r="H452" s="239"/>
      <c r="I452" s="239"/>
      <c r="J452" s="239"/>
      <c r="K452" s="239"/>
      <c r="L452" s="62"/>
      <c r="M452" s="247"/>
      <c r="N452" s="247"/>
      <c r="O452" s="63"/>
      <c r="P452" s="92" t="str">
        <f t="shared" si="630"/>
        <v/>
      </c>
      <c r="Q452" s="93" t="str">
        <f t="shared" si="583"/>
        <v/>
      </c>
      <c r="R452" s="99" t="str">
        <f t="shared" si="631"/>
        <v/>
      </c>
      <c r="S452" s="100" t="str">
        <f t="shared" si="632"/>
        <v/>
      </c>
      <c r="T452" s="95" t="str">
        <f t="shared" si="633"/>
        <v/>
      </c>
      <c r="U452" s="231"/>
      <c r="V452" s="124" t="str">
        <f t="shared" si="634"/>
        <v/>
      </c>
      <c r="W452" s="125" t="str">
        <f t="shared" si="578"/>
        <v/>
      </c>
      <c r="X452" s="126" t="str">
        <f t="shared" si="635"/>
        <v/>
      </c>
      <c r="Y452" s="126" t="str">
        <f>IF($B452="","",VLOOKUP(X452,Depth!$A$4:$B$1004,2,1))</f>
        <v/>
      </c>
      <c r="Z452" s="127" t="str">
        <f t="shared" si="579"/>
        <v/>
      </c>
      <c r="AA452" s="128" t="str">
        <f t="shared" si="580"/>
        <v/>
      </c>
      <c r="AB452" s="129" t="str">
        <f t="shared" si="636"/>
        <v/>
      </c>
      <c r="AC452" s="129" t="str">
        <f t="shared" si="581"/>
        <v/>
      </c>
      <c r="AD452" s="31" t="str">
        <f t="shared" si="637"/>
        <v/>
      </c>
      <c r="AE452" s="128" t="str">
        <f t="shared" si="638"/>
        <v/>
      </c>
      <c r="AF452" s="130" t="str">
        <f t="shared" si="639"/>
        <v/>
      </c>
      <c r="AG452" s="122" t="str">
        <f t="shared" si="640"/>
        <v/>
      </c>
      <c r="AH452" s="131" t="str">
        <f t="shared" si="582"/>
        <v/>
      </c>
      <c r="AI452" s="132" t="str">
        <f t="shared" si="641"/>
        <v/>
      </c>
      <c r="AJ452" s="128"/>
      <c r="AK452" s="159" t="str">
        <f t="shared" si="642"/>
        <v/>
      </c>
      <c r="AL452" s="128" t="str">
        <f t="shared" si="643"/>
        <v/>
      </c>
      <c r="AM452" s="128" t="str">
        <f t="shared" si="644"/>
        <v/>
      </c>
      <c r="AN452" s="128" t="str">
        <f t="shared" si="645"/>
        <v/>
      </c>
      <c r="AO452" s="128" t="str">
        <f t="shared" si="584"/>
        <v/>
      </c>
      <c r="AP452" s="160" t="str">
        <f t="shared" si="646"/>
        <v/>
      </c>
      <c r="AQ452" s="31"/>
      <c r="AR452" s="174" t="str">
        <f>IF($B452="","",Air!$C$17*((J452-K452)/10)^Air!$C$28)</f>
        <v/>
      </c>
      <c r="AS452" s="36" t="str">
        <f>IF($B452="","",IF(E$8=B452,E$7,Air!$C$14/2*AR452^2))</f>
        <v/>
      </c>
      <c r="AT452" s="32" t="str">
        <f t="shared" si="647"/>
        <v/>
      </c>
      <c r="AU452" s="32" t="str">
        <f t="shared" si="648"/>
        <v/>
      </c>
      <c r="AV452" s="32" t="str">
        <f>IF($B452="","",Air!$I$11-AU452*Air!$C$14*Air!$I$10-AS452)</f>
        <v/>
      </c>
      <c r="AW452" s="175" t="str">
        <f t="shared" si="649"/>
        <v/>
      </c>
      <c r="AX452" s="175" t="str">
        <f>IF($B452="","",AW452*Air!$C$14*Air!$I$10)</f>
        <v/>
      </c>
      <c r="AY452" s="176" t="str">
        <f>IF($B452="","",AW452*Air!$D$14*Air!$I$10)</f>
        <v/>
      </c>
      <c r="AZ452" s="62"/>
      <c r="BA452" s="250" t="str">
        <f t="shared" si="585"/>
        <v/>
      </c>
      <c r="BB452" s="128" t="str">
        <f t="shared" si="650"/>
        <v/>
      </c>
      <c r="BC452" s="31" t="str">
        <f t="shared" si="651"/>
        <v/>
      </c>
      <c r="BD452" s="251" t="str">
        <f>IF($B452="","",$AO452*ABS(BC452)/Air!$M$8)</f>
        <v/>
      </c>
      <c r="BE452" s="31" t="str">
        <f t="shared" si="586"/>
        <v/>
      </c>
      <c r="BF452" s="251" t="str">
        <f>IF($B452="","",$AO452*ABS($AF452-BC452)/Air!$M$8)</f>
        <v/>
      </c>
      <c r="BG452" s="31" t="str">
        <f t="shared" si="587"/>
        <v/>
      </c>
      <c r="BH452" s="252" t="str">
        <f t="shared" si="588"/>
        <v/>
      </c>
      <c r="BI452" s="32" t="str">
        <f>IF($B452="","",(($AF452-BC452)/ABS($AF452-BC452))*Air!$D$14*BH452/2*(($AF452-BC452)^2)*$AI452*$C452)</f>
        <v/>
      </c>
      <c r="BJ452" s="32" t="str">
        <f>IF($B452="","",(-BC452/ABS(BC452))*Air!$D$14*BE452/8*(BC452^2)*$AM452*$C452)</f>
        <v/>
      </c>
      <c r="BK452" s="32" t="str">
        <f>IF($B452="","",$AK452*$C452*$E452*Air!$D$14*Air!$I$10)</f>
        <v/>
      </c>
      <c r="BL452" s="32" t="str">
        <f t="shared" si="652"/>
        <v/>
      </c>
      <c r="BM452" s="32" t="str">
        <f t="shared" si="589"/>
        <v/>
      </c>
      <c r="BN452" s="32" t="str">
        <f t="shared" si="653"/>
        <v/>
      </c>
      <c r="BO452" s="254" t="str">
        <f t="shared" si="590"/>
        <v/>
      </c>
      <c r="BP452" s="243"/>
      <c r="BQ452" s="243"/>
      <c r="BR452" s="32" t="str">
        <f t="shared" si="591"/>
        <v/>
      </c>
      <c r="BS452" s="243" t="str">
        <f t="shared" si="592"/>
        <v/>
      </c>
      <c r="BT452" s="243" t="str">
        <f>IF($B452="","",IF(BO452="out",-(BS452*$I452*(2*ABS(BR452)/Air!$D$14)^0.5),(BS452*$I452*(2*ABS(BR452)/Air!$C$14)^0.5)))</f>
        <v/>
      </c>
      <c r="BU452" s="32" t="str">
        <f t="shared" si="593"/>
        <v/>
      </c>
      <c r="BV452" s="217" t="str">
        <f t="shared" si="654"/>
        <v/>
      </c>
      <c r="BW452" s="31" t="str">
        <f t="shared" si="594"/>
        <v/>
      </c>
      <c r="BX452" s="251" t="str">
        <f>IF($B452="","",$AO452*ABS(BW452)/Air!$M$8)</f>
        <v/>
      </c>
      <c r="BY452" s="31" t="str">
        <f t="shared" si="595"/>
        <v/>
      </c>
      <c r="BZ452" s="251" t="str">
        <f>IF($B452="","",$AO452*ABS($AF452-BW452)/Air!$M$8)</f>
        <v/>
      </c>
      <c r="CA452" s="31" t="str">
        <f t="shared" si="596"/>
        <v/>
      </c>
      <c r="CB452" s="31" t="str">
        <f t="shared" si="597"/>
        <v/>
      </c>
      <c r="CC452" s="32" t="str">
        <f>IF($B452="","",(($AF452-BW452)/ABS($AF452-BW452))*Air!$D$14*CB452/2*(($AF452-BW452)^2)*$AI452*$C452)</f>
        <v/>
      </c>
      <c r="CD452" s="32" t="str">
        <f>IF($B452="","",(-BW452/ABS(BW452))*Air!$D$14*BY452/8*(BW452^2)*$AM452*$C452)</f>
        <v/>
      </c>
      <c r="CE452" s="32" t="str">
        <f>IF($B452="","",$AK452*$C452*$E452*Air!$D$14*Air!$I$10)</f>
        <v/>
      </c>
      <c r="CF452" s="32" t="str">
        <f t="shared" si="655"/>
        <v/>
      </c>
      <c r="CG452" s="32" t="str">
        <f t="shared" si="598"/>
        <v/>
      </c>
      <c r="CH452" s="32" t="str">
        <f t="shared" si="656"/>
        <v/>
      </c>
      <c r="CI452" s="254" t="str">
        <f t="shared" si="599"/>
        <v/>
      </c>
      <c r="CJ452" s="243"/>
      <c r="CK452" s="243"/>
      <c r="CL452" s="32" t="str">
        <f t="shared" si="600"/>
        <v/>
      </c>
      <c r="CM452" s="243" t="str">
        <f t="shared" si="601"/>
        <v/>
      </c>
      <c r="CN452" s="243" t="str">
        <f>IF($B452="","",IF(CI452="out",-(CM452*$I452*(2*ABS(CL452)/Air!$D$14)^0.5),(CM452*$I452*(2*ABS(CL452)/Air!$C$14)^0.5)))</f>
        <v/>
      </c>
      <c r="CO452" s="32" t="str">
        <f t="shared" si="602"/>
        <v/>
      </c>
      <c r="CP452" s="217" t="str">
        <f t="shared" si="657"/>
        <v/>
      </c>
      <c r="CQ452" s="31" t="str">
        <f t="shared" si="603"/>
        <v/>
      </c>
      <c r="CR452" s="251" t="str">
        <f>IF($B452="","",$AO452*ABS(CQ452)/Air!$M$8)</f>
        <v/>
      </c>
      <c r="CS452" s="31" t="str">
        <f t="shared" si="604"/>
        <v/>
      </c>
      <c r="CT452" s="251" t="str">
        <f>IF($B452="","",$AO452*ABS($AF452-CQ452)/Air!$M$8)</f>
        <v/>
      </c>
      <c r="CU452" s="31" t="str">
        <f t="shared" si="605"/>
        <v/>
      </c>
      <c r="CV452" s="31" t="str">
        <f t="shared" si="606"/>
        <v/>
      </c>
      <c r="CW452" s="32" t="str">
        <f>IF($B452="","",(($AF452-CQ452)/ABS($AF452-CQ452))*Air!$D$14*CV452/2*(($AF452-CQ452)^2)*$AI452*$C452)</f>
        <v/>
      </c>
      <c r="CX452" s="32" t="str">
        <f>IF($B452="","",(-CQ452/ABS(CQ452))*Air!$D$14*CS452/8*(CQ452^2)*$AM452*$C452)</f>
        <v/>
      </c>
      <c r="CY452" s="32" t="str">
        <f>IF($B452="","",$AK452*$C452*$E452*Air!$D$14*Air!$I$10)</f>
        <v/>
      </c>
      <c r="CZ452" s="32" t="str">
        <f t="shared" si="658"/>
        <v/>
      </c>
      <c r="DA452" s="32" t="str">
        <f t="shared" si="607"/>
        <v/>
      </c>
      <c r="DB452" s="32" t="str">
        <f t="shared" si="659"/>
        <v/>
      </c>
      <c r="DC452" s="254" t="str">
        <f t="shared" si="608"/>
        <v/>
      </c>
      <c r="DD452" s="243"/>
      <c r="DE452" s="243"/>
      <c r="DF452" s="32" t="str">
        <f t="shared" si="609"/>
        <v/>
      </c>
      <c r="DG452" s="243" t="str">
        <f t="shared" si="610"/>
        <v/>
      </c>
      <c r="DH452" s="243" t="str">
        <f>IF($B452="","",IF(DC452="out",-(DG452*$I452*(2*ABS(DF452)/Air!$D$14)^0.5),(DG452*$I452*(2*ABS(DF452)/Air!$C$14)^0.5)))</f>
        <v/>
      </c>
      <c r="DI452" s="32" t="str">
        <f t="shared" si="611"/>
        <v/>
      </c>
      <c r="DJ452" s="217" t="str">
        <f t="shared" si="660"/>
        <v/>
      </c>
      <c r="DK452" s="31" t="str">
        <f t="shared" si="612"/>
        <v/>
      </c>
      <c r="DL452" s="251" t="str">
        <f>IF($B452="","",$AO452*ABS(DK452)/Air!$M$8)</f>
        <v/>
      </c>
      <c r="DM452" s="31" t="str">
        <f t="shared" si="613"/>
        <v/>
      </c>
      <c r="DN452" s="251" t="str">
        <f>IF($B452="","",$AO452*ABS($AF452-DK452)/Air!$M$8)</f>
        <v/>
      </c>
      <c r="DO452" s="31" t="str">
        <f t="shared" si="614"/>
        <v/>
      </c>
      <c r="DP452" s="31" t="str">
        <f t="shared" si="615"/>
        <v/>
      </c>
      <c r="DQ452" s="32" t="str">
        <f>IF($B452="","",(($AF452-DK452)/ABS($AF452-DK452))*Air!$D$14*DP452/2*(($AF452-DK452)^2)*$AI452*$C452)</f>
        <v/>
      </c>
      <c r="DR452" s="32" t="str">
        <f>IF($B452="","",(-DK452/ABS(DK452))*Air!$D$14*DM452/8*(DK452^2)*$AM452*$C452)</f>
        <v/>
      </c>
      <c r="DS452" s="32" t="str">
        <f>IF($B452="","",$AK452*$C452*$E452*Air!$D$14*Air!$I$10)</f>
        <v/>
      </c>
      <c r="DT452" s="32" t="str">
        <f t="shared" si="661"/>
        <v/>
      </c>
      <c r="DU452" s="32" t="str">
        <f t="shared" si="616"/>
        <v/>
      </c>
      <c r="DV452" s="32" t="str">
        <f t="shared" si="662"/>
        <v/>
      </c>
      <c r="DW452" s="254" t="str">
        <f t="shared" si="617"/>
        <v/>
      </c>
      <c r="DX452" s="243"/>
      <c r="DY452" s="243"/>
      <c r="DZ452" s="32" t="str">
        <f t="shared" si="618"/>
        <v/>
      </c>
      <c r="EA452" s="243" t="str">
        <f t="shared" si="619"/>
        <v/>
      </c>
      <c r="EB452" s="243" t="str">
        <f>IF($B452="","",IF(DW452="out",-(EA452*$I452*(2*ABS(DZ452)/Air!$D$14)^0.5),(EA452*$I452*(2*ABS(DZ452)/Air!$C$14)^0.5)))</f>
        <v/>
      </c>
      <c r="EC452" s="32" t="str">
        <f t="shared" si="620"/>
        <v/>
      </c>
      <c r="ED452" s="217" t="str">
        <f t="shared" si="663"/>
        <v/>
      </c>
      <c r="EE452" s="31" t="str">
        <f t="shared" si="621"/>
        <v/>
      </c>
      <c r="EF452" s="251" t="str">
        <f>IF($B452="","",$AO452*ABS(EE452)/Air!$M$8)</f>
        <v/>
      </c>
      <c r="EG452" s="31" t="str">
        <f t="shared" si="622"/>
        <v/>
      </c>
      <c r="EH452" s="251" t="str">
        <f>IF($B452="","",$AO452*ABS($AF452-EE452)/Air!$M$8)</f>
        <v/>
      </c>
      <c r="EI452" s="31" t="str">
        <f t="shared" si="623"/>
        <v/>
      </c>
      <c r="EJ452" s="31" t="str">
        <f t="shared" si="624"/>
        <v/>
      </c>
      <c r="EK452" s="32" t="str">
        <f>IF($B452="","",(($AF452-EE452)/ABS($AF452-EE452))*Air!$D$14*EJ452/2*(($AF452-EE452)^2)*$AI452*$C452)</f>
        <v/>
      </c>
      <c r="EL452" s="32" t="str">
        <f>IF($B452="","",(-EE452/ABS(EE452))*Air!$D$14*EG452/8*(EE452^2)*$AM452*$C452)</f>
        <v/>
      </c>
      <c r="EM452" s="32" t="str">
        <f>IF($B452="","",$AK452*$C452*$E452*Air!$D$14*Air!$I$10)</f>
        <v/>
      </c>
      <c r="EN452" s="32" t="str">
        <f t="shared" si="664"/>
        <v/>
      </c>
      <c r="EO452" s="32" t="str">
        <f t="shared" si="625"/>
        <v/>
      </c>
      <c r="EP452" s="32" t="str">
        <f t="shared" si="665"/>
        <v/>
      </c>
      <c r="EQ452" s="254" t="str">
        <f t="shared" si="626"/>
        <v/>
      </c>
      <c r="ER452" s="243"/>
      <c r="ES452" s="243"/>
      <c r="ET452" s="32" t="str">
        <f t="shared" si="627"/>
        <v/>
      </c>
      <c r="EU452" s="243" t="str">
        <f t="shared" si="628"/>
        <v/>
      </c>
      <c r="EV452" s="243" t="str">
        <f>IF($B452="","",IF(EQ452="out",-(EU452*$I452*(2*ABS(ET452)/Air!$D$14)^0.5),(EU452*$I452*(2*ABS(ET452)/Air!$C$14)^0.5)))</f>
        <v/>
      </c>
      <c r="EW452" s="32" t="str">
        <f t="shared" si="629"/>
        <v/>
      </c>
      <c r="EX452" s="259" t="str">
        <f t="shared" si="666"/>
        <v/>
      </c>
    </row>
    <row r="453" spans="1:154" customFormat="1" x14ac:dyDescent="0.2">
      <c r="A453" s="61"/>
      <c r="B453" s="247"/>
      <c r="C453" s="247"/>
      <c r="D453" s="247"/>
      <c r="E453" s="247"/>
      <c r="F453" s="247"/>
      <c r="G453" s="239"/>
      <c r="H453" s="239"/>
      <c r="I453" s="239"/>
      <c r="J453" s="239"/>
      <c r="K453" s="239"/>
      <c r="L453" s="62"/>
      <c r="M453" s="247"/>
      <c r="N453" s="247"/>
      <c r="O453" s="63"/>
      <c r="P453" s="92" t="str">
        <f t="shared" si="630"/>
        <v/>
      </c>
      <c r="Q453" s="93" t="str">
        <f t="shared" si="583"/>
        <v/>
      </c>
      <c r="R453" s="99" t="str">
        <f t="shared" si="631"/>
        <v/>
      </c>
      <c r="S453" s="100" t="str">
        <f t="shared" si="632"/>
        <v/>
      </c>
      <c r="T453" s="95" t="str">
        <f t="shared" si="633"/>
        <v/>
      </c>
      <c r="U453" s="231"/>
      <c r="V453" s="124" t="str">
        <f t="shared" si="634"/>
        <v/>
      </c>
      <c r="W453" s="125" t="str">
        <f t="shared" si="578"/>
        <v/>
      </c>
      <c r="X453" s="126" t="str">
        <f t="shared" si="635"/>
        <v/>
      </c>
      <c r="Y453" s="126" t="str">
        <f>IF($B453="","",VLOOKUP(X453,Depth!$A$4:$B$1004,2,1))</f>
        <v/>
      </c>
      <c r="Z453" s="127" t="str">
        <f t="shared" si="579"/>
        <v/>
      </c>
      <c r="AA453" s="128" t="str">
        <f t="shared" si="580"/>
        <v/>
      </c>
      <c r="AB453" s="129" t="str">
        <f t="shared" si="636"/>
        <v/>
      </c>
      <c r="AC453" s="129" t="str">
        <f t="shared" si="581"/>
        <v/>
      </c>
      <c r="AD453" s="31" t="str">
        <f t="shared" si="637"/>
        <v/>
      </c>
      <c r="AE453" s="128" t="str">
        <f t="shared" si="638"/>
        <v/>
      </c>
      <c r="AF453" s="130" t="str">
        <f t="shared" si="639"/>
        <v/>
      </c>
      <c r="AG453" s="122" t="str">
        <f t="shared" si="640"/>
        <v/>
      </c>
      <c r="AH453" s="131" t="str">
        <f t="shared" si="582"/>
        <v/>
      </c>
      <c r="AI453" s="132" t="str">
        <f t="shared" si="641"/>
        <v/>
      </c>
      <c r="AJ453" s="128"/>
      <c r="AK453" s="159" t="str">
        <f t="shared" si="642"/>
        <v/>
      </c>
      <c r="AL453" s="128" t="str">
        <f t="shared" si="643"/>
        <v/>
      </c>
      <c r="AM453" s="128" t="str">
        <f t="shared" si="644"/>
        <v/>
      </c>
      <c r="AN453" s="128" t="str">
        <f t="shared" si="645"/>
        <v/>
      </c>
      <c r="AO453" s="128" t="str">
        <f t="shared" si="584"/>
        <v/>
      </c>
      <c r="AP453" s="160" t="str">
        <f t="shared" si="646"/>
        <v/>
      </c>
      <c r="AQ453" s="31"/>
      <c r="AR453" s="174" t="str">
        <f>IF($B453="","",Air!$C$17*((J453-K453)/10)^Air!$C$28)</f>
        <v/>
      </c>
      <c r="AS453" s="36" t="str">
        <f>IF($B453="","",IF(E$8=B453,E$7,Air!$C$14/2*AR453^2))</f>
        <v/>
      </c>
      <c r="AT453" s="32" t="str">
        <f t="shared" si="647"/>
        <v/>
      </c>
      <c r="AU453" s="32" t="str">
        <f t="shared" si="648"/>
        <v/>
      </c>
      <c r="AV453" s="32" t="str">
        <f>IF($B453="","",Air!$I$11-AU453*Air!$C$14*Air!$I$10-AS453)</f>
        <v/>
      </c>
      <c r="AW453" s="175" t="str">
        <f t="shared" si="649"/>
        <v/>
      </c>
      <c r="AX453" s="175" t="str">
        <f>IF($B453="","",AW453*Air!$C$14*Air!$I$10)</f>
        <v/>
      </c>
      <c r="AY453" s="176" t="str">
        <f>IF($B453="","",AW453*Air!$D$14*Air!$I$10)</f>
        <v/>
      </c>
      <c r="AZ453" s="62"/>
      <c r="BA453" s="250" t="str">
        <f t="shared" si="585"/>
        <v/>
      </c>
      <c r="BB453" s="128" t="str">
        <f t="shared" si="650"/>
        <v/>
      </c>
      <c r="BC453" s="31" t="str">
        <f t="shared" si="651"/>
        <v/>
      </c>
      <c r="BD453" s="251" t="str">
        <f>IF($B453="","",$AO453*ABS(BC453)/Air!$M$8)</f>
        <v/>
      </c>
      <c r="BE453" s="31" t="str">
        <f t="shared" si="586"/>
        <v/>
      </c>
      <c r="BF453" s="251" t="str">
        <f>IF($B453="","",$AO453*ABS($AF453-BC453)/Air!$M$8)</f>
        <v/>
      </c>
      <c r="BG453" s="31" t="str">
        <f t="shared" si="587"/>
        <v/>
      </c>
      <c r="BH453" s="252" t="str">
        <f t="shared" si="588"/>
        <v/>
      </c>
      <c r="BI453" s="32" t="str">
        <f>IF($B453="","",(($AF453-BC453)/ABS($AF453-BC453))*Air!$D$14*BH453/2*(($AF453-BC453)^2)*$AI453*$C453)</f>
        <v/>
      </c>
      <c r="BJ453" s="32" t="str">
        <f>IF($B453="","",(-BC453/ABS(BC453))*Air!$D$14*BE453/8*(BC453^2)*$AM453*$C453)</f>
        <v/>
      </c>
      <c r="BK453" s="32" t="str">
        <f>IF($B453="","",$AK453*$C453*$E453*Air!$D$14*Air!$I$10)</f>
        <v/>
      </c>
      <c r="BL453" s="32" t="str">
        <f t="shared" si="652"/>
        <v/>
      </c>
      <c r="BM453" s="32" t="str">
        <f t="shared" si="589"/>
        <v/>
      </c>
      <c r="BN453" s="32" t="str">
        <f t="shared" si="653"/>
        <v/>
      </c>
      <c r="BO453" s="254" t="str">
        <f t="shared" si="590"/>
        <v/>
      </c>
      <c r="BP453" s="243"/>
      <c r="BQ453" s="243"/>
      <c r="BR453" s="32" t="str">
        <f t="shared" si="591"/>
        <v/>
      </c>
      <c r="BS453" s="243" t="str">
        <f t="shared" si="592"/>
        <v/>
      </c>
      <c r="BT453" s="243" t="str">
        <f>IF($B453="","",IF(BO453="out",-(BS453*$I453*(2*ABS(BR453)/Air!$D$14)^0.5),(BS453*$I453*(2*ABS(BR453)/Air!$C$14)^0.5)))</f>
        <v/>
      </c>
      <c r="BU453" s="32" t="str">
        <f t="shared" si="593"/>
        <v/>
      </c>
      <c r="BV453" s="217" t="str">
        <f t="shared" si="654"/>
        <v/>
      </c>
      <c r="BW453" s="31" t="str">
        <f t="shared" si="594"/>
        <v/>
      </c>
      <c r="BX453" s="251" t="str">
        <f>IF($B453="","",$AO453*ABS(BW453)/Air!$M$8)</f>
        <v/>
      </c>
      <c r="BY453" s="31" t="str">
        <f t="shared" si="595"/>
        <v/>
      </c>
      <c r="BZ453" s="251" t="str">
        <f>IF($B453="","",$AO453*ABS($AF453-BW453)/Air!$M$8)</f>
        <v/>
      </c>
      <c r="CA453" s="31" t="str">
        <f t="shared" si="596"/>
        <v/>
      </c>
      <c r="CB453" s="31" t="str">
        <f t="shared" si="597"/>
        <v/>
      </c>
      <c r="CC453" s="32" t="str">
        <f>IF($B453="","",(($AF453-BW453)/ABS($AF453-BW453))*Air!$D$14*CB453/2*(($AF453-BW453)^2)*$AI453*$C453)</f>
        <v/>
      </c>
      <c r="CD453" s="32" t="str">
        <f>IF($B453="","",(-BW453/ABS(BW453))*Air!$D$14*BY453/8*(BW453^2)*$AM453*$C453)</f>
        <v/>
      </c>
      <c r="CE453" s="32" t="str">
        <f>IF($B453="","",$AK453*$C453*$E453*Air!$D$14*Air!$I$10)</f>
        <v/>
      </c>
      <c r="CF453" s="32" t="str">
        <f t="shared" si="655"/>
        <v/>
      </c>
      <c r="CG453" s="32" t="str">
        <f t="shared" si="598"/>
        <v/>
      </c>
      <c r="CH453" s="32" t="str">
        <f t="shared" si="656"/>
        <v/>
      </c>
      <c r="CI453" s="254" t="str">
        <f t="shared" si="599"/>
        <v/>
      </c>
      <c r="CJ453" s="243"/>
      <c r="CK453" s="243"/>
      <c r="CL453" s="32" t="str">
        <f t="shared" si="600"/>
        <v/>
      </c>
      <c r="CM453" s="243" t="str">
        <f t="shared" si="601"/>
        <v/>
      </c>
      <c r="CN453" s="243" t="str">
        <f>IF($B453="","",IF(CI453="out",-(CM453*$I453*(2*ABS(CL453)/Air!$D$14)^0.5),(CM453*$I453*(2*ABS(CL453)/Air!$C$14)^0.5)))</f>
        <v/>
      </c>
      <c r="CO453" s="32" t="str">
        <f t="shared" si="602"/>
        <v/>
      </c>
      <c r="CP453" s="217" t="str">
        <f t="shared" si="657"/>
        <v/>
      </c>
      <c r="CQ453" s="31" t="str">
        <f t="shared" si="603"/>
        <v/>
      </c>
      <c r="CR453" s="251" t="str">
        <f>IF($B453="","",$AO453*ABS(CQ453)/Air!$M$8)</f>
        <v/>
      </c>
      <c r="CS453" s="31" t="str">
        <f t="shared" si="604"/>
        <v/>
      </c>
      <c r="CT453" s="251" t="str">
        <f>IF($B453="","",$AO453*ABS($AF453-CQ453)/Air!$M$8)</f>
        <v/>
      </c>
      <c r="CU453" s="31" t="str">
        <f t="shared" si="605"/>
        <v/>
      </c>
      <c r="CV453" s="31" t="str">
        <f t="shared" si="606"/>
        <v/>
      </c>
      <c r="CW453" s="32" t="str">
        <f>IF($B453="","",(($AF453-CQ453)/ABS($AF453-CQ453))*Air!$D$14*CV453/2*(($AF453-CQ453)^2)*$AI453*$C453)</f>
        <v/>
      </c>
      <c r="CX453" s="32" t="str">
        <f>IF($B453="","",(-CQ453/ABS(CQ453))*Air!$D$14*CS453/8*(CQ453^2)*$AM453*$C453)</f>
        <v/>
      </c>
      <c r="CY453" s="32" t="str">
        <f>IF($B453="","",$AK453*$C453*$E453*Air!$D$14*Air!$I$10)</f>
        <v/>
      </c>
      <c r="CZ453" s="32" t="str">
        <f t="shared" si="658"/>
        <v/>
      </c>
      <c r="DA453" s="32" t="str">
        <f t="shared" si="607"/>
        <v/>
      </c>
      <c r="DB453" s="32" t="str">
        <f t="shared" si="659"/>
        <v/>
      </c>
      <c r="DC453" s="254" t="str">
        <f t="shared" si="608"/>
        <v/>
      </c>
      <c r="DD453" s="243"/>
      <c r="DE453" s="243"/>
      <c r="DF453" s="32" t="str">
        <f t="shared" si="609"/>
        <v/>
      </c>
      <c r="DG453" s="243" t="str">
        <f t="shared" si="610"/>
        <v/>
      </c>
      <c r="DH453" s="243" t="str">
        <f>IF($B453="","",IF(DC453="out",-(DG453*$I453*(2*ABS(DF453)/Air!$D$14)^0.5),(DG453*$I453*(2*ABS(DF453)/Air!$C$14)^0.5)))</f>
        <v/>
      </c>
      <c r="DI453" s="32" t="str">
        <f t="shared" si="611"/>
        <v/>
      </c>
      <c r="DJ453" s="217" t="str">
        <f t="shared" si="660"/>
        <v/>
      </c>
      <c r="DK453" s="31" t="str">
        <f t="shared" si="612"/>
        <v/>
      </c>
      <c r="DL453" s="251" t="str">
        <f>IF($B453="","",$AO453*ABS(DK453)/Air!$M$8)</f>
        <v/>
      </c>
      <c r="DM453" s="31" t="str">
        <f t="shared" si="613"/>
        <v/>
      </c>
      <c r="DN453" s="251" t="str">
        <f>IF($B453="","",$AO453*ABS($AF453-DK453)/Air!$M$8)</f>
        <v/>
      </c>
      <c r="DO453" s="31" t="str">
        <f t="shared" si="614"/>
        <v/>
      </c>
      <c r="DP453" s="31" t="str">
        <f t="shared" si="615"/>
        <v/>
      </c>
      <c r="DQ453" s="32" t="str">
        <f>IF($B453="","",(($AF453-DK453)/ABS($AF453-DK453))*Air!$D$14*DP453/2*(($AF453-DK453)^2)*$AI453*$C453)</f>
        <v/>
      </c>
      <c r="DR453" s="32" t="str">
        <f>IF($B453="","",(-DK453/ABS(DK453))*Air!$D$14*DM453/8*(DK453^2)*$AM453*$C453)</f>
        <v/>
      </c>
      <c r="DS453" s="32" t="str">
        <f>IF($B453="","",$AK453*$C453*$E453*Air!$D$14*Air!$I$10)</f>
        <v/>
      </c>
      <c r="DT453" s="32" t="str">
        <f t="shared" si="661"/>
        <v/>
      </c>
      <c r="DU453" s="32" t="str">
        <f t="shared" si="616"/>
        <v/>
      </c>
      <c r="DV453" s="32" t="str">
        <f t="shared" si="662"/>
        <v/>
      </c>
      <c r="DW453" s="254" t="str">
        <f t="shared" si="617"/>
        <v/>
      </c>
      <c r="DX453" s="243"/>
      <c r="DY453" s="243"/>
      <c r="DZ453" s="32" t="str">
        <f t="shared" si="618"/>
        <v/>
      </c>
      <c r="EA453" s="243" t="str">
        <f t="shared" si="619"/>
        <v/>
      </c>
      <c r="EB453" s="243" t="str">
        <f>IF($B453="","",IF(DW453="out",-(EA453*$I453*(2*ABS(DZ453)/Air!$D$14)^0.5),(EA453*$I453*(2*ABS(DZ453)/Air!$C$14)^0.5)))</f>
        <v/>
      </c>
      <c r="EC453" s="32" t="str">
        <f t="shared" si="620"/>
        <v/>
      </c>
      <c r="ED453" s="217" t="str">
        <f t="shared" si="663"/>
        <v/>
      </c>
      <c r="EE453" s="31" t="str">
        <f t="shared" si="621"/>
        <v/>
      </c>
      <c r="EF453" s="251" t="str">
        <f>IF($B453="","",$AO453*ABS(EE453)/Air!$M$8)</f>
        <v/>
      </c>
      <c r="EG453" s="31" t="str">
        <f t="shared" si="622"/>
        <v/>
      </c>
      <c r="EH453" s="251" t="str">
        <f>IF($B453="","",$AO453*ABS($AF453-EE453)/Air!$M$8)</f>
        <v/>
      </c>
      <c r="EI453" s="31" t="str">
        <f t="shared" si="623"/>
        <v/>
      </c>
      <c r="EJ453" s="31" t="str">
        <f t="shared" si="624"/>
        <v/>
      </c>
      <c r="EK453" s="32" t="str">
        <f>IF($B453="","",(($AF453-EE453)/ABS($AF453-EE453))*Air!$D$14*EJ453/2*(($AF453-EE453)^2)*$AI453*$C453)</f>
        <v/>
      </c>
      <c r="EL453" s="32" t="str">
        <f>IF($B453="","",(-EE453/ABS(EE453))*Air!$D$14*EG453/8*(EE453^2)*$AM453*$C453)</f>
        <v/>
      </c>
      <c r="EM453" s="32" t="str">
        <f>IF($B453="","",$AK453*$C453*$E453*Air!$D$14*Air!$I$10)</f>
        <v/>
      </c>
      <c r="EN453" s="32" t="str">
        <f t="shared" si="664"/>
        <v/>
      </c>
      <c r="EO453" s="32" t="str">
        <f t="shared" si="625"/>
        <v/>
      </c>
      <c r="EP453" s="32" t="str">
        <f t="shared" si="665"/>
        <v/>
      </c>
      <c r="EQ453" s="254" t="str">
        <f t="shared" si="626"/>
        <v/>
      </c>
      <c r="ER453" s="243"/>
      <c r="ES453" s="243"/>
      <c r="ET453" s="32" t="str">
        <f t="shared" si="627"/>
        <v/>
      </c>
      <c r="EU453" s="243" t="str">
        <f t="shared" si="628"/>
        <v/>
      </c>
      <c r="EV453" s="243" t="str">
        <f>IF($B453="","",IF(EQ453="out",-(EU453*$I453*(2*ABS(ET453)/Air!$D$14)^0.5),(EU453*$I453*(2*ABS(ET453)/Air!$C$14)^0.5)))</f>
        <v/>
      </c>
      <c r="EW453" s="32" t="str">
        <f t="shared" si="629"/>
        <v/>
      </c>
      <c r="EX453" s="259" t="str">
        <f t="shared" si="666"/>
        <v/>
      </c>
    </row>
    <row r="454" spans="1:154" customFormat="1" x14ac:dyDescent="0.2">
      <c r="A454" s="61"/>
      <c r="B454" s="247"/>
      <c r="C454" s="247"/>
      <c r="D454" s="247"/>
      <c r="E454" s="247"/>
      <c r="F454" s="247"/>
      <c r="G454" s="239"/>
      <c r="H454" s="239"/>
      <c r="I454" s="239"/>
      <c r="J454" s="239"/>
      <c r="K454" s="239"/>
      <c r="L454" s="62"/>
      <c r="M454" s="247"/>
      <c r="N454" s="247"/>
      <c r="O454" s="63"/>
      <c r="P454" s="92" t="str">
        <f t="shared" si="630"/>
        <v/>
      </c>
      <c r="Q454" s="93" t="str">
        <f t="shared" si="583"/>
        <v/>
      </c>
      <c r="R454" s="99" t="str">
        <f t="shared" si="631"/>
        <v/>
      </c>
      <c r="S454" s="100" t="str">
        <f t="shared" si="632"/>
        <v/>
      </c>
      <c r="T454" s="95" t="str">
        <f t="shared" si="633"/>
        <v/>
      </c>
      <c r="U454" s="231"/>
      <c r="V454" s="124" t="str">
        <f t="shared" si="634"/>
        <v/>
      </c>
      <c r="W454" s="125" t="str">
        <f t="shared" si="578"/>
        <v/>
      </c>
      <c r="X454" s="126" t="str">
        <f t="shared" si="635"/>
        <v/>
      </c>
      <c r="Y454" s="126" t="str">
        <f>IF($B454="","",VLOOKUP(X454,Depth!$A$4:$B$1004,2,1))</f>
        <v/>
      </c>
      <c r="Z454" s="127" t="str">
        <f t="shared" si="579"/>
        <v/>
      </c>
      <c r="AA454" s="128" t="str">
        <f t="shared" si="580"/>
        <v/>
      </c>
      <c r="AB454" s="129" t="str">
        <f t="shared" si="636"/>
        <v/>
      </c>
      <c r="AC454" s="129" t="str">
        <f t="shared" si="581"/>
        <v/>
      </c>
      <c r="AD454" s="31" t="str">
        <f t="shared" si="637"/>
        <v/>
      </c>
      <c r="AE454" s="128" t="str">
        <f t="shared" si="638"/>
        <v/>
      </c>
      <c r="AF454" s="130" t="str">
        <f t="shared" si="639"/>
        <v/>
      </c>
      <c r="AG454" s="122" t="str">
        <f t="shared" si="640"/>
        <v/>
      </c>
      <c r="AH454" s="131" t="str">
        <f t="shared" si="582"/>
        <v/>
      </c>
      <c r="AI454" s="132" t="str">
        <f t="shared" si="641"/>
        <v/>
      </c>
      <c r="AJ454" s="128"/>
      <c r="AK454" s="159" t="str">
        <f t="shared" si="642"/>
        <v/>
      </c>
      <c r="AL454" s="128" t="str">
        <f t="shared" si="643"/>
        <v/>
      </c>
      <c r="AM454" s="128" t="str">
        <f t="shared" si="644"/>
        <v/>
      </c>
      <c r="AN454" s="128" t="str">
        <f t="shared" si="645"/>
        <v/>
      </c>
      <c r="AO454" s="128" t="str">
        <f t="shared" si="584"/>
        <v/>
      </c>
      <c r="AP454" s="160" t="str">
        <f t="shared" si="646"/>
        <v/>
      </c>
      <c r="AQ454" s="31"/>
      <c r="AR454" s="174" t="str">
        <f>IF($B454="","",Air!$C$17*((J454-K454)/10)^Air!$C$28)</f>
        <v/>
      </c>
      <c r="AS454" s="36" t="str">
        <f>IF($B454="","",IF(E$8=B454,E$7,Air!$C$14/2*AR454^2))</f>
        <v/>
      </c>
      <c r="AT454" s="32" t="str">
        <f t="shared" si="647"/>
        <v/>
      </c>
      <c r="AU454" s="32" t="str">
        <f t="shared" si="648"/>
        <v/>
      </c>
      <c r="AV454" s="32" t="str">
        <f>IF($B454="","",Air!$I$11-AU454*Air!$C$14*Air!$I$10-AS454)</f>
        <v/>
      </c>
      <c r="AW454" s="175" t="str">
        <f t="shared" si="649"/>
        <v/>
      </c>
      <c r="AX454" s="175" t="str">
        <f>IF($B454="","",AW454*Air!$C$14*Air!$I$10)</f>
        <v/>
      </c>
      <c r="AY454" s="176" t="str">
        <f>IF($B454="","",AW454*Air!$D$14*Air!$I$10)</f>
        <v/>
      </c>
      <c r="AZ454" s="62"/>
      <c r="BA454" s="250" t="str">
        <f t="shared" si="585"/>
        <v/>
      </c>
      <c r="BB454" s="128" t="str">
        <f t="shared" si="650"/>
        <v/>
      </c>
      <c r="BC454" s="31" t="str">
        <f t="shared" si="651"/>
        <v/>
      </c>
      <c r="BD454" s="251" t="str">
        <f>IF($B454="","",$AO454*ABS(BC454)/Air!$M$8)</f>
        <v/>
      </c>
      <c r="BE454" s="31" t="str">
        <f t="shared" si="586"/>
        <v/>
      </c>
      <c r="BF454" s="251" t="str">
        <f>IF($B454="","",$AO454*ABS($AF454-BC454)/Air!$M$8)</f>
        <v/>
      </c>
      <c r="BG454" s="31" t="str">
        <f t="shared" si="587"/>
        <v/>
      </c>
      <c r="BH454" s="252" t="str">
        <f t="shared" si="588"/>
        <v/>
      </c>
      <c r="BI454" s="32" t="str">
        <f>IF($B454="","",(($AF454-BC454)/ABS($AF454-BC454))*Air!$D$14*BH454/2*(($AF454-BC454)^2)*$AI454*$C454)</f>
        <v/>
      </c>
      <c r="BJ454" s="32" t="str">
        <f>IF($B454="","",(-BC454/ABS(BC454))*Air!$D$14*BE454/8*(BC454^2)*$AM454*$C454)</f>
        <v/>
      </c>
      <c r="BK454" s="32" t="str">
        <f>IF($B454="","",$AK454*$C454*$E454*Air!$D$14*Air!$I$10)</f>
        <v/>
      </c>
      <c r="BL454" s="32" t="str">
        <f t="shared" si="652"/>
        <v/>
      </c>
      <c r="BM454" s="32" t="str">
        <f t="shared" si="589"/>
        <v/>
      </c>
      <c r="BN454" s="32" t="str">
        <f t="shared" si="653"/>
        <v/>
      </c>
      <c r="BO454" s="254" t="str">
        <f t="shared" si="590"/>
        <v/>
      </c>
      <c r="BP454" s="243"/>
      <c r="BQ454" s="243"/>
      <c r="BR454" s="32" t="str">
        <f t="shared" si="591"/>
        <v/>
      </c>
      <c r="BS454" s="243" t="str">
        <f t="shared" si="592"/>
        <v/>
      </c>
      <c r="BT454" s="243" t="str">
        <f>IF($B454="","",IF(BO454="out",-(BS454*$I454*(2*ABS(BR454)/Air!$D$14)^0.5),(BS454*$I454*(2*ABS(BR454)/Air!$C$14)^0.5)))</f>
        <v/>
      </c>
      <c r="BU454" s="32" t="str">
        <f t="shared" si="593"/>
        <v/>
      </c>
      <c r="BV454" s="217" t="str">
        <f t="shared" si="654"/>
        <v/>
      </c>
      <c r="BW454" s="31" t="str">
        <f t="shared" si="594"/>
        <v/>
      </c>
      <c r="BX454" s="251" t="str">
        <f>IF($B454="","",$AO454*ABS(BW454)/Air!$M$8)</f>
        <v/>
      </c>
      <c r="BY454" s="31" t="str">
        <f t="shared" si="595"/>
        <v/>
      </c>
      <c r="BZ454" s="251" t="str">
        <f>IF($B454="","",$AO454*ABS($AF454-BW454)/Air!$M$8)</f>
        <v/>
      </c>
      <c r="CA454" s="31" t="str">
        <f t="shared" si="596"/>
        <v/>
      </c>
      <c r="CB454" s="31" t="str">
        <f t="shared" si="597"/>
        <v/>
      </c>
      <c r="CC454" s="32" t="str">
        <f>IF($B454="","",(($AF454-BW454)/ABS($AF454-BW454))*Air!$D$14*CB454/2*(($AF454-BW454)^2)*$AI454*$C454)</f>
        <v/>
      </c>
      <c r="CD454" s="32" t="str">
        <f>IF($B454="","",(-BW454/ABS(BW454))*Air!$D$14*BY454/8*(BW454^2)*$AM454*$C454)</f>
        <v/>
      </c>
      <c r="CE454" s="32" t="str">
        <f>IF($B454="","",$AK454*$C454*$E454*Air!$D$14*Air!$I$10)</f>
        <v/>
      </c>
      <c r="CF454" s="32" t="str">
        <f t="shared" si="655"/>
        <v/>
      </c>
      <c r="CG454" s="32" t="str">
        <f t="shared" si="598"/>
        <v/>
      </c>
      <c r="CH454" s="32" t="str">
        <f t="shared" si="656"/>
        <v/>
      </c>
      <c r="CI454" s="254" t="str">
        <f t="shared" si="599"/>
        <v/>
      </c>
      <c r="CJ454" s="243"/>
      <c r="CK454" s="243"/>
      <c r="CL454" s="32" t="str">
        <f t="shared" si="600"/>
        <v/>
      </c>
      <c r="CM454" s="243" t="str">
        <f t="shared" si="601"/>
        <v/>
      </c>
      <c r="CN454" s="243" t="str">
        <f>IF($B454="","",IF(CI454="out",-(CM454*$I454*(2*ABS(CL454)/Air!$D$14)^0.5),(CM454*$I454*(2*ABS(CL454)/Air!$C$14)^0.5)))</f>
        <v/>
      </c>
      <c r="CO454" s="32" t="str">
        <f t="shared" si="602"/>
        <v/>
      </c>
      <c r="CP454" s="217" t="str">
        <f t="shared" si="657"/>
        <v/>
      </c>
      <c r="CQ454" s="31" t="str">
        <f t="shared" si="603"/>
        <v/>
      </c>
      <c r="CR454" s="251" t="str">
        <f>IF($B454="","",$AO454*ABS(CQ454)/Air!$M$8)</f>
        <v/>
      </c>
      <c r="CS454" s="31" t="str">
        <f t="shared" si="604"/>
        <v/>
      </c>
      <c r="CT454" s="251" t="str">
        <f>IF($B454="","",$AO454*ABS($AF454-CQ454)/Air!$M$8)</f>
        <v/>
      </c>
      <c r="CU454" s="31" t="str">
        <f t="shared" si="605"/>
        <v/>
      </c>
      <c r="CV454" s="31" t="str">
        <f t="shared" si="606"/>
        <v/>
      </c>
      <c r="CW454" s="32" t="str">
        <f>IF($B454="","",(($AF454-CQ454)/ABS($AF454-CQ454))*Air!$D$14*CV454/2*(($AF454-CQ454)^2)*$AI454*$C454)</f>
        <v/>
      </c>
      <c r="CX454" s="32" t="str">
        <f>IF($B454="","",(-CQ454/ABS(CQ454))*Air!$D$14*CS454/8*(CQ454^2)*$AM454*$C454)</f>
        <v/>
      </c>
      <c r="CY454" s="32" t="str">
        <f>IF($B454="","",$AK454*$C454*$E454*Air!$D$14*Air!$I$10)</f>
        <v/>
      </c>
      <c r="CZ454" s="32" t="str">
        <f t="shared" si="658"/>
        <v/>
      </c>
      <c r="DA454" s="32" t="str">
        <f t="shared" si="607"/>
        <v/>
      </c>
      <c r="DB454" s="32" t="str">
        <f t="shared" si="659"/>
        <v/>
      </c>
      <c r="DC454" s="254" t="str">
        <f t="shared" si="608"/>
        <v/>
      </c>
      <c r="DD454" s="243"/>
      <c r="DE454" s="243"/>
      <c r="DF454" s="32" t="str">
        <f t="shared" si="609"/>
        <v/>
      </c>
      <c r="DG454" s="243" t="str">
        <f t="shared" si="610"/>
        <v/>
      </c>
      <c r="DH454" s="243" t="str">
        <f>IF($B454="","",IF(DC454="out",-(DG454*$I454*(2*ABS(DF454)/Air!$D$14)^0.5),(DG454*$I454*(2*ABS(DF454)/Air!$C$14)^0.5)))</f>
        <v/>
      </c>
      <c r="DI454" s="32" t="str">
        <f t="shared" si="611"/>
        <v/>
      </c>
      <c r="DJ454" s="217" t="str">
        <f t="shared" si="660"/>
        <v/>
      </c>
      <c r="DK454" s="31" t="str">
        <f t="shared" si="612"/>
        <v/>
      </c>
      <c r="DL454" s="251" t="str">
        <f>IF($B454="","",$AO454*ABS(DK454)/Air!$M$8)</f>
        <v/>
      </c>
      <c r="DM454" s="31" t="str">
        <f t="shared" si="613"/>
        <v/>
      </c>
      <c r="DN454" s="251" t="str">
        <f>IF($B454="","",$AO454*ABS($AF454-DK454)/Air!$M$8)</f>
        <v/>
      </c>
      <c r="DO454" s="31" t="str">
        <f t="shared" si="614"/>
        <v/>
      </c>
      <c r="DP454" s="31" t="str">
        <f t="shared" si="615"/>
        <v/>
      </c>
      <c r="DQ454" s="32" t="str">
        <f>IF($B454="","",(($AF454-DK454)/ABS($AF454-DK454))*Air!$D$14*DP454/2*(($AF454-DK454)^2)*$AI454*$C454)</f>
        <v/>
      </c>
      <c r="DR454" s="32" t="str">
        <f>IF($B454="","",(-DK454/ABS(DK454))*Air!$D$14*DM454/8*(DK454^2)*$AM454*$C454)</f>
        <v/>
      </c>
      <c r="DS454" s="32" t="str">
        <f>IF($B454="","",$AK454*$C454*$E454*Air!$D$14*Air!$I$10)</f>
        <v/>
      </c>
      <c r="DT454" s="32" t="str">
        <f t="shared" si="661"/>
        <v/>
      </c>
      <c r="DU454" s="32" t="str">
        <f t="shared" si="616"/>
        <v/>
      </c>
      <c r="DV454" s="32" t="str">
        <f t="shared" si="662"/>
        <v/>
      </c>
      <c r="DW454" s="254" t="str">
        <f t="shared" si="617"/>
        <v/>
      </c>
      <c r="DX454" s="243"/>
      <c r="DY454" s="243"/>
      <c r="DZ454" s="32" t="str">
        <f t="shared" si="618"/>
        <v/>
      </c>
      <c r="EA454" s="243" t="str">
        <f t="shared" si="619"/>
        <v/>
      </c>
      <c r="EB454" s="243" t="str">
        <f>IF($B454="","",IF(DW454="out",-(EA454*$I454*(2*ABS(DZ454)/Air!$D$14)^0.5),(EA454*$I454*(2*ABS(DZ454)/Air!$C$14)^0.5)))</f>
        <v/>
      </c>
      <c r="EC454" s="32" t="str">
        <f t="shared" si="620"/>
        <v/>
      </c>
      <c r="ED454" s="217" t="str">
        <f t="shared" si="663"/>
        <v/>
      </c>
      <c r="EE454" s="31" t="str">
        <f t="shared" si="621"/>
        <v/>
      </c>
      <c r="EF454" s="251" t="str">
        <f>IF($B454="","",$AO454*ABS(EE454)/Air!$M$8)</f>
        <v/>
      </c>
      <c r="EG454" s="31" t="str">
        <f t="shared" si="622"/>
        <v/>
      </c>
      <c r="EH454" s="251" t="str">
        <f>IF($B454="","",$AO454*ABS($AF454-EE454)/Air!$M$8)</f>
        <v/>
      </c>
      <c r="EI454" s="31" t="str">
        <f t="shared" si="623"/>
        <v/>
      </c>
      <c r="EJ454" s="31" t="str">
        <f t="shared" si="624"/>
        <v/>
      </c>
      <c r="EK454" s="32" t="str">
        <f>IF($B454="","",(($AF454-EE454)/ABS($AF454-EE454))*Air!$D$14*EJ454/2*(($AF454-EE454)^2)*$AI454*$C454)</f>
        <v/>
      </c>
      <c r="EL454" s="32" t="str">
        <f>IF($B454="","",(-EE454/ABS(EE454))*Air!$D$14*EG454/8*(EE454^2)*$AM454*$C454)</f>
        <v/>
      </c>
      <c r="EM454" s="32" t="str">
        <f>IF($B454="","",$AK454*$C454*$E454*Air!$D$14*Air!$I$10)</f>
        <v/>
      </c>
      <c r="EN454" s="32" t="str">
        <f t="shared" si="664"/>
        <v/>
      </c>
      <c r="EO454" s="32" t="str">
        <f t="shared" si="625"/>
        <v/>
      </c>
      <c r="EP454" s="32" t="str">
        <f t="shared" si="665"/>
        <v/>
      </c>
      <c r="EQ454" s="254" t="str">
        <f t="shared" si="626"/>
        <v/>
      </c>
      <c r="ER454" s="243"/>
      <c r="ES454" s="243"/>
      <c r="ET454" s="32" t="str">
        <f t="shared" si="627"/>
        <v/>
      </c>
      <c r="EU454" s="243" t="str">
        <f t="shared" si="628"/>
        <v/>
      </c>
      <c r="EV454" s="243" t="str">
        <f>IF($B454="","",IF(EQ454="out",-(EU454*$I454*(2*ABS(ET454)/Air!$D$14)^0.5),(EU454*$I454*(2*ABS(ET454)/Air!$C$14)^0.5)))</f>
        <v/>
      </c>
      <c r="EW454" s="32" t="str">
        <f t="shared" si="629"/>
        <v/>
      </c>
      <c r="EX454" s="259" t="str">
        <f t="shared" si="666"/>
        <v/>
      </c>
    </row>
    <row r="455" spans="1:154" customFormat="1" x14ac:dyDescent="0.2">
      <c r="A455" s="61"/>
      <c r="B455" s="247"/>
      <c r="C455" s="247"/>
      <c r="D455" s="247"/>
      <c r="E455" s="247"/>
      <c r="F455" s="247"/>
      <c r="G455" s="239"/>
      <c r="H455" s="239"/>
      <c r="I455" s="239"/>
      <c r="J455" s="239"/>
      <c r="K455" s="239"/>
      <c r="L455" s="62"/>
      <c r="M455" s="247"/>
      <c r="N455" s="247"/>
      <c r="O455" s="63"/>
      <c r="P455" s="92" t="str">
        <f t="shared" si="630"/>
        <v/>
      </c>
      <c r="Q455" s="93" t="str">
        <f t="shared" si="583"/>
        <v/>
      </c>
      <c r="R455" s="99" t="str">
        <f t="shared" si="631"/>
        <v/>
      </c>
      <c r="S455" s="100" t="str">
        <f t="shared" si="632"/>
        <v/>
      </c>
      <c r="T455" s="95" t="str">
        <f t="shared" si="633"/>
        <v/>
      </c>
      <c r="U455" s="231"/>
      <c r="V455" s="124" t="str">
        <f t="shared" si="634"/>
        <v/>
      </c>
      <c r="W455" s="125" t="str">
        <f t="shared" si="578"/>
        <v/>
      </c>
      <c r="X455" s="126" t="str">
        <f t="shared" si="635"/>
        <v/>
      </c>
      <c r="Y455" s="126" t="str">
        <f>IF($B455="","",VLOOKUP(X455,Depth!$A$4:$B$1004,2,1))</f>
        <v/>
      </c>
      <c r="Z455" s="127" t="str">
        <f t="shared" si="579"/>
        <v/>
      </c>
      <c r="AA455" s="128" t="str">
        <f t="shared" si="580"/>
        <v/>
      </c>
      <c r="AB455" s="129" t="str">
        <f t="shared" si="636"/>
        <v/>
      </c>
      <c r="AC455" s="129" t="str">
        <f t="shared" si="581"/>
        <v/>
      </c>
      <c r="AD455" s="31" t="str">
        <f t="shared" si="637"/>
        <v/>
      </c>
      <c r="AE455" s="128" t="str">
        <f t="shared" si="638"/>
        <v/>
      </c>
      <c r="AF455" s="130" t="str">
        <f t="shared" si="639"/>
        <v/>
      </c>
      <c r="AG455" s="122" t="str">
        <f t="shared" si="640"/>
        <v/>
      </c>
      <c r="AH455" s="131" t="str">
        <f t="shared" si="582"/>
        <v/>
      </c>
      <c r="AI455" s="132" t="str">
        <f t="shared" si="641"/>
        <v/>
      </c>
      <c r="AJ455" s="128"/>
      <c r="AK455" s="159" t="str">
        <f t="shared" si="642"/>
        <v/>
      </c>
      <c r="AL455" s="128" t="str">
        <f t="shared" si="643"/>
        <v/>
      </c>
      <c r="AM455" s="128" t="str">
        <f t="shared" si="644"/>
        <v/>
      </c>
      <c r="AN455" s="128" t="str">
        <f t="shared" si="645"/>
        <v/>
      </c>
      <c r="AO455" s="128" t="str">
        <f t="shared" si="584"/>
        <v/>
      </c>
      <c r="AP455" s="160" t="str">
        <f t="shared" si="646"/>
        <v/>
      </c>
      <c r="AQ455" s="31"/>
      <c r="AR455" s="174" t="str">
        <f>IF($B455="","",Air!$C$17*((J455-K455)/10)^Air!$C$28)</f>
        <v/>
      </c>
      <c r="AS455" s="36" t="str">
        <f>IF($B455="","",IF(E$8=B455,E$7,Air!$C$14/2*AR455^2))</f>
        <v/>
      </c>
      <c r="AT455" s="32" t="str">
        <f t="shared" si="647"/>
        <v/>
      </c>
      <c r="AU455" s="32" t="str">
        <f t="shared" si="648"/>
        <v/>
      </c>
      <c r="AV455" s="32" t="str">
        <f>IF($B455="","",Air!$I$11-AU455*Air!$C$14*Air!$I$10-AS455)</f>
        <v/>
      </c>
      <c r="AW455" s="175" t="str">
        <f t="shared" si="649"/>
        <v/>
      </c>
      <c r="AX455" s="175" t="str">
        <f>IF($B455="","",AW455*Air!$C$14*Air!$I$10)</f>
        <v/>
      </c>
      <c r="AY455" s="176" t="str">
        <f>IF($B455="","",AW455*Air!$D$14*Air!$I$10)</f>
        <v/>
      </c>
      <c r="AZ455" s="62"/>
      <c r="BA455" s="250" t="str">
        <f t="shared" si="585"/>
        <v/>
      </c>
      <c r="BB455" s="128" t="str">
        <f t="shared" si="650"/>
        <v/>
      </c>
      <c r="BC455" s="31" t="str">
        <f t="shared" si="651"/>
        <v/>
      </c>
      <c r="BD455" s="251" t="str">
        <f>IF($B455="","",$AO455*ABS(BC455)/Air!$M$8)</f>
        <v/>
      </c>
      <c r="BE455" s="31" t="str">
        <f t="shared" si="586"/>
        <v/>
      </c>
      <c r="BF455" s="251" t="str">
        <f>IF($B455="","",$AO455*ABS($AF455-BC455)/Air!$M$8)</f>
        <v/>
      </c>
      <c r="BG455" s="31" t="str">
        <f t="shared" si="587"/>
        <v/>
      </c>
      <c r="BH455" s="252" t="str">
        <f t="shared" si="588"/>
        <v/>
      </c>
      <c r="BI455" s="32" t="str">
        <f>IF($B455="","",(($AF455-BC455)/ABS($AF455-BC455))*Air!$D$14*BH455/2*(($AF455-BC455)^2)*$AI455*$C455)</f>
        <v/>
      </c>
      <c r="BJ455" s="32" t="str">
        <f>IF($B455="","",(-BC455/ABS(BC455))*Air!$D$14*BE455/8*(BC455^2)*$AM455*$C455)</f>
        <v/>
      </c>
      <c r="BK455" s="32" t="str">
        <f>IF($B455="","",$AK455*$C455*$E455*Air!$D$14*Air!$I$10)</f>
        <v/>
      </c>
      <c r="BL455" s="32" t="str">
        <f t="shared" si="652"/>
        <v/>
      </c>
      <c r="BM455" s="32" t="str">
        <f t="shared" si="589"/>
        <v/>
      </c>
      <c r="BN455" s="32" t="str">
        <f t="shared" si="653"/>
        <v/>
      </c>
      <c r="BO455" s="254" t="str">
        <f t="shared" si="590"/>
        <v/>
      </c>
      <c r="BP455" s="243"/>
      <c r="BQ455" s="243"/>
      <c r="BR455" s="32" t="str">
        <f t="shared" si="591"/>
        <v/>
      </c>
      <c r="BS455" s="243" t="str">
        <f t="shared" si="592"/>
        <v/>
      </c>
      <c r="BT455" s="243" t="str">
        <f>IF($B455="","",IF(BO455="out",-(BS455*$I455*(2*ABS(BR455)/Air!$D$14)^0.5),(BS455*$I455*(2*ABS(BR455)/Air!$C$14)^0.5)))</f>
        <v/>
      </c>
      <c r="BU455" s="32" t="str">
        <f t="shared" si="593"/>
        <v/>
      </c>
      <c r="BV455" s="217" t="str">
        <f t="shared" si="654"/>
        <v/>
      </c>
      <c r="BW455" s="31" t="str">
        <f t="shared" si="594"/>
        <v/>
      </c>
      <c r="BX455" s="251" t="str">
        <f>IF($B455="","",$AO455*ABS(BW455)/Air!$M$8)</f>
        <v/>
      </c>
      <c r="BY455" s="31" t="str">
        <f t="shared" si="595"/>
        <v/>
      </c>
      <c r="BZ455" s="251" t="str">
        <f>IF($B455="","",$AO455*ABS($AF455-BW455)/Air!$M$8)</f>
        <v/>
      </c>
      <c r="CA455" s="31" t="str">
        <f t="shared" si="596"/>
        <v/>
      </c>
      <c r="CB455" s="31" t="str">
        <f t="shared" si="597"/>
        <v/>
      </c>
      <c r="CC455" s="32" t="str">
        <f>IF($B455="","",(($AF455-BW455)/ABS($AF455-BW455))*Air!$D$14*CB455/2*(($AF455-BW455)^2)*$AI455*$C455)</f>
        <v/>
      </c>
      <c r="CD455" s="32" t="str">
        <f>IF($B455="","",(-BW455/ABS(BW455))*Air!$D$14*BY455/8*(BW455^2)*$AM455*$C455)</f>
        <v/>
      </c>
      <c r="CE455" s="32" t="str">
        <f>IF($B455="","",$AK455*$C455*$E455*Air!$D$14*Air!$I$10)</f>
        <v/>
      </c>
      <c r="CF455" s="32" t="str">
        <f t="shared" si="655"/>
        <v/>
      </c>
      <c r="CG455" s="32" t="str">
        <f t="shared" si="598"/>
        <v/>
      </c>
      <c r="CH455" s="32" t="str">
        <f t="shared" si="656"/>
        <v/>
      </c>
      <c r="CI455" s="254" t="str">
        <f t="shared" si="599"/>
        <v/>
      </c>
      <c r="CJ455" s="243"/>
      <c r="CK455" s="243"/>
      <c r="CL455" s="32" t="str">
        <f t="shared" si="600"/>
        <v/>
      </c>
      <c r="CM455" s="243" t="str">
        <f t="shared" si="601"/>
        <v/>
      </c>
      <c r="CN455" s="243" t="str">
        <f>IF($B455="","",IF(CI455="out",-(CM455*$I455*(2*ABS(CL455)/Air!$D$14)^0.5),(CM455*$I455*(2*ABS(CL455)/Air!$C$14)^0.5)))</f>
        <v/>
      </c>
      <c r="CO455" s="32" t="str">
        <f t="shared" si="602"/>
        <v/>
      </c>
      <c r="CP455" s="217" t="str">
        <f t="shared" si="657"/>
        <v/>
      </c>
      <c r="CQ455" s="31" t="str">
        <f t="shared" si="603"/>
        <v/>
      </c>
      <c r="CR455" s="251" t="str">
        <f>IF($B455="","",$AO455*ABS(CQ455)/Air!$M$8)</f>
        <v/>
      </c>
      <c r="CS455" s="31" t="str">
        <f t="shared" si="604"/>
        <v/>
      </c>
      <c r="CT455" s="251" t="str">
        <f>IF($B455="","",$AO455*ABS($AF455-CQ455)/Air!$M$8)</f>
        <v/>
      </c>
      <c r="CU455" s="31" t="str">
        <f t="shared" si="605"/>
        <v/>
      </c>
      <c r="CV455" s="31" t="str">
        <f t="shared" si="606"/>
        <v/>
      </c>
      <c r="CW455" s="32" t="str">
        <f>IF($B455="","",(($AF455-CQ455)/ABS($AF455-CQ455))*Air!$D$14*CV455/2*(($AF455-CQ455)^2)*$AI455*$C455)</f>
        <v/>
      </c>
      <c r="CX455" s="32" t="str">
        <f>IF($B455="","",(-CQ455/ABS(CQ455))*Air!$D$14*CS455/8*(CQ455^2)*$AM455*$C455)</f>
        <v/>
      </c>
      <c r="CY455" s="32" t="str">
        <f>IF($B455="","",$AK455*$C455*$E455*Air!$D$14*Air!$I$10)</f>
        <v/>
      </c>
      <c r="CZ455" s="32" t="str">
        <f t="shared" si="658"/>
        <v/>
      </c>
      <c r="DA455" s="32" t="str">
        <f t="shared" si="607"/>
        <v/>
      </c>
      <c r="DB455" s="32" t="str">
        <f t="shared" si="659"/>
        <v/>
      </c>
      <c r="DC455" s="254" t="str">
        <f t="shared" si="608"/>
        <v/>
      </c>
      <c r="DD455" s="243"/>
      <c r="DE455" s="243"/>
      <c r="DF455" s="32" t="str">
        <f t="shared" si="609"/>
        <v/>
      </c>
      <c r="DG455" s="243" t="str">
        <f t="shared" si="610"/>
        <v/>
      </c>
      <c r="DH455" s="243" t="str">
        <f>IF($B455="","",IF(DC455="out",-(DG455*$I455*(2*ABS(DF455)/Air!$D$14)^0.5),(DG455*$I455*(2*ABS(DF455)/Air!$C$14)^0.5)))</f>
        <v/>
      </c>
      <c r="DI455" s="32" t="str">
        <f t="shared" si="611"/>
        <v/>
      </c>
      <c r="DJ455" s="217" t="str">
        <f t="shared" si="660"/>
        <v/>
      </c>
      <c r="DK455" s="31" t="str">
        <f t="shared" si="612"/>
        <v/>
      </c>
      <c r="DL455" s="251" t="str">
        <f>IF($B455="","",$AO455*ABS(DK455)/Air!$M$8)</f>
        <v/>
      </c>
      <c r="DM455" s="31" t="str">
        <f t="shared" si="613"/>
        <v/>
      </c>
      <c r="DN455" s="251" t="str">
        <f>IF($B455="","",$AO455*ABS($AF455-DK455)/Air!$M$8)</f>
        <v/>
      </c>
      <c r="DO455" s="31" t="str">
        <f t="shared" si="614"/>
        <v/>
      </c>
      <c r="DP455" s="31" t="str">
        <f t="shared" si="615"/>
        <v/>
      </c>
      <c r="DQ455" s="32" t="str">
        <f>IF($B455="","",(($AF455-DK455)/ABS($AF455-DK455))*Air!$D$14*DP455/2*(($AF455-DK455)^2)*$AI455*$C455)</f>
        <v/>
      </c>
      <c r="DR455" s="32" t="str">
        <f>IF($B455="","",(-DK455/ABS(DK455))*Air!$D$14*DM455/8*(DK455^2)*$AM455*$C455)</f>
        <v/>
      </c>
      <c r="DS455" s="32" t="str">
        <f>IF($B455="","",$AK455*$C455*$E455*Air!$D$14*Air!$I$10)</f>
        <v/>
      </c>
      <c r="DT455" s="32" t="str">
        <f t="shared" si="661"/>
        <v/>
      </c>
      <c r="DU455" s="32" t="str">
        <f t="shared" si="616"/>
        <v/>
      </c>
      <c r="DV455" s="32" t="str">
        <f t="shared" si="662"/>
        <v/>
      </c>
      <c r="DW455" s="254" t="str">
        <f t="shared" si="617"/>
        <v/>
      </c>
      <c r="DX455" s="243"/>
      <c r="DY455" s="243"/>
      <c r="DZ455" s="32" t="str">
        <f t="shared" si="618"/>
        <v/>
      </c>
      <c r="EA455" s="243" t="str">
        <f t="shared" si="619"/>
        <v/>
      </c>
      <c r="EB455" s="243" t="str">
        <f>IF($B455="","",IF(DW455="out",-(EA455*$I455*(2*ABS(DZ455)/Air!$D$14)^0.5),(EA455*$I455*(2*ABS(DZ455)/Air!$C$14)^0.5)))</f>
        <v/>
      </c>
      <c r="EC455" s="32" t="str">
        <f t="shared" si="620"/>
        <v/>
      </c>
      <c r="ED455" s="217" t="str">
        <f t="shared" si="663"/>
        <v/>
      </c>
      <c r="EE455" s="31" t="str">
        <f t="shared" si="621"/>
        <v/>
      </c>
      <c r="EF455" s="251" t="str">
        <f>IF($B455="","",$AO455*ABS(EE455)/Air!$M$8)</f>
        <v/>
      </c>
      <c r="EG455" s="31" t="str">
        <f t="shared" si="622"/>
        <v/>
      </c>
      <c r="EH455" s="251" t="str">
        <f>IF($B455="","",$AO455*ABS($AF455-EE455)/Air!$M$8)</f>
        <v/>
      </c>
      <c r="EI455" s="31" t="str">
        <f t="shared" si="623"/>
        <v/>
      </c>
      <c r="EJ455" s="31" t="str">
        <f t="shared" si="624"/>
        <v/>
      </c>
      <c r="EK455" s="32" t="str">
        <f>IF($B455="","",(($AF455-EE455)/ABS($AF455-EE455))*Air!$D$14*EJ455/2*(($AF455-EE455)^2)*$AI455*$C455)</f>
        <v/>
      </c>
      <c r="EL455" s="32" t="str">
        <f>IF($B455="","",(-EE455/ABS(EE455))*Air!$D$14*EG455/8*(EE455^2)*$AM455*$C455)</f>
        <v/>
      </c>
      <c r="EM455" s="32" t="str">
        <f>IF($B455="","",$AK455*$C455*$E455*Air!$D$14*Air!$I$10)</f>
        <v/>
      </c>
      <c r="EN455" s="32" t="str">
        <f t="shared" si="664"/>
        <v/>
      </c>
      <c r="EO455" s="32" t="str">
        <f t="shared" si="625"/>
        <v/>
      </c>
      <c r="EP455" s="32" t="str">
        <f t="shared" si="665"/>
        <v/>
      </c>
      <c r="EQ455" s="254" t="str">
        <f t="shared" si="626"/>
        <v/>
      </c>
      <c r="ER455" s="243"/>
      <c r="ES455" s="243"/>
      <c r="ET455" s="32" t="str">
        <f t="shared" si="627"/>
        <v/>
      </c>
      <c r="EU455" s="243" t="str">
        <f t="shared" si="628"/>
        <v/>
      </c>
      <c r="EV455" s="243" t="str">
        <f>IF($B455="","",IF(EQ455="out",-(EU455*$I455*(2*ABS(ET455)/Air!$D$14)^0.5),(EU455*$I455*(2*ABS(ET455)/Air!$C$14)^0.5)))</f>
        <v/>
      </c>
      <c r="EW455" s="32" t="str">
        <f t="shared" si="629"/>
        <v/>
      </c>
      <c r="EX455" s="259" t="str">
        <f t="shared" si="666"/>
        <v/>
      </c>
    </row>
    <row r="456" spans="1:154" customFormat="1" x14ac:dyDescent="0.2">
      <c r="A456" s="61"/>
      <c r="B456" s="247"/>
      <c r="C456" s="247"/>
      <c r="D456" s="247"/>
      <c r="E456" s="247"/>
      <c r="F456" s="247"/>
      <c r="G456" s="239"/>
      <c r="H456" s="239"/>
      <c r="I456" s="239"/>
      <c r="J456" s="239"/>
      <c r="K456" s="239"/>
      <c r="L456" s="62"/>
      <c r="M456" s="247"/>
      <c r="N456" s="247"/>
      <c r="O456" s="63"/>
      <c r="P456" s="92" t="str">
        <f t="shared" si="630"/>
        <v/>
      </c>
      <c r="Q456" s="93" t="str">
        <f t="shared" si="583"/>
        <v/>
      </c>
      <c r="R456" s="99" t="str">
        <f t="shared" si="631"/>
        <v/>
      </c>
      <c r="S456" s="100" t="str">
        <f t="shared" si="632"/>
        <v/>
      </c>
      <c r="T456" s="95" t="str">
        <f t="shared" si="633"/>
        <v/>
      </c>
      <c r="U456" s="231"/>
      <c r="V456" s="124" t="str">
        <f t="shared" si="634"/>
        <v/>
      </c>
      <c r="W456" s="125" t="str">
        <f t="shared" si="578"/>
        <v/>
      </c>
      <c r="X456" s="126" t="str">
        <f t="shared" si="635"/>
        <v/>
      </c>
      <c r="Y456" s="126" t="str">
        <f>IF($B456="","",VLOOKUP(X456,Depth!$A$4:$B$1004,2,1))</f>
        <v/>
      </c>
      <c r="Z456" s="127" t="str">
        <f t="shared" si="579"/>
        <v/>
      </c>
      <c r="AA456" s="128" t="str">
        <f t="shared" si="580"/>
        <v/>
      </c>
      <c r="AB456" s="129" t="str">
        <f t="shared" si="636"/>
        <v/>
      </c>
      <c r="AC456" s="129" t="str">
        <f t="shared" si="581"/>
        <v/>
      </c>
      <c r="AD456" s="31" t="str">
        <f t="shared" si="637"/>
        <v/>
      </c>
      <c r="AE456" s="128" t="str">
        <f t="shared" si="638"/>
        <v/>
      </c>
      <c r="AF456" s="130" t="str">
        <f t="shared" si="639"/>
        <v/>
      </c>
      <c r="AG456" s="122" t="str">
        <f t="shared" si="640"/>
        <v/>
      </c>
      <c r="AH456" s="131" t="str">
        <f t="shared" si="582"/>
        <v/>
      </c>
      <c r="AI456" s="132" t="str">
        <f t="shared" si="641"/>
        <v/>
      </c>
      <c r="AJ456" s="128"/>
      <c r="AK456" s="159" t="str">
        <f t="shared" si="642"/>
        <v/>
      </c>
      <c r="AL456" s="128" t="str">
        <f t="shared" si="643"/>
        <v/>
      </c>
      <c r="AM456" s="128" t="str">
        <f t="shared" si="644"/>
        <v/>
      </c>
      <c r="AN456" s="128" t="str">
        <f t="shared" si="645"/>
        <v/>
      </c>
      <c r="AO456" s="128" t="str">
        <f t="shared" si="584"/>
        <v/>
      </c>
      <c r="AP456" s="160" t="str">
        <f t="shared" si="646"/>
        <v/>
      </c>
      <c r="AQ456" s="31"/>
      <c r="AR456" s="174" t="str">
        <f>IF($B456="","",Air!$C$17*((J456-K456)/10)^Air!$C$28)</f>
        <v/>
      </c>
      <c r="AS456" s="36" t="str">
        <f>IF($B456="","",IF(E$8=B456,E$7,Air!$C$14/2*AR456^2))</f>
        <v/>
      </c>
      <c r="AT456" s="32" t="str">
        <f t="shared" si="647"/>
        <v/>
      </c>
      <c r="AU456" s="32" t="str">
        <f t="shared" si="648"/>
        <v/>
      </c>
      <c r="AV456" s="32" t="str">
        <f>IF($B456="","",Air!$I$11-AU456*Air!$C$14*Air!$I$10-AS456)</f>
        <v/>
      </c>
      <c r="AW456" s="175" t="str">
        <f t="shared" si="649"/>
        <v/>
      </c>
      <c r="AX456" s="175" t="str">
        <f>IF($B456="","",AW456*Air!$C$14*Air!$I$10)</f>
        <v/>
      </c>
      <c r="AY456" s="176" t="str">
        <f>IF($B456="","",AW456*Air!$D$14*Air!$I$10)</f>
        <v/>
      </c>
      <c r="AZ456" s="62"/>
      <c r="BA456" s="250" t="str">
        <f t="shared" si="585"/>
        <v/>
      </c>
      <c r="BB456" s="128" t="str">
        <f t="shared" si="650"/>
        <v/>
      </c>
      <c r="BC456" s="31" t="str">
        <f t="shared" si="651"/>
        <v/>
      </c>
      <c r="BD456" s="251" t="str">
        <f>IF($B456="","",$AO456*ABS(BC456)/Air!$M$8)</f>
        <v/>
      </c>
      <c r="BE456" s="31" t="str">
        <f t="shared" si="586"/>
        <v/>
      </c>
      <c r="BF456" s="251" t="str">
        <f>IF($B456="","",$AO456*ABS($AF456-BC456)/Air!$M$8)</f>
        <v/>
      </c>
      <c r="BG456" s="31" t="str">
        <f t="shared" si="587"/>
        <v/>
      </c>
      <c r="BH456" s="252" t="str">
        <f t="shared" si="588"/>
        <v/>
      </c>
      <c r="BI456" s="32" t="str">
        <f>IF($B456="","",(($AF456-BC456)/ABS($AF456-BC456))*Air!$D$14*BH456/2*(($AF456-BC456)^2)*$AI456*$C456)</f>
        <v/>
      </c>
      <c r="BJ456" s="32" t="str">
        <f>IF($B456="","",(-BC456/ABS(BC456))*Air!$D$14*BE456/8*(BC456^2)*$AM456*$C456)</f>
        <v/>
      </c>
      <c r="BK456" s="32" t="str">
        <f>IF($B456="","",$AK456*$C456*$E456*Air!$D$14*Air!$I$10)</f>
        <v/>
      </c>
      <c r="BL456" s="32" t="str">
        <f t="shared" si="652"/>
        <v/>
      </c>
      <c r="BM456" s="32" t="str">
        <f t="shared" si="589"/>
        <v/>
      </c>
      <c r="BN456" s="32" t="str">
        <f t="shared" si="653"/>
        <v/>
      </c>
      <c r="BO456" s="254" t="str">
        <f t="shared" si="590"/>
        <v/>
      </c>
      <c r="BP456" s="243"/>
      <c r="BQ456" s="243"/>
      <c r="BR456" s="32" t="str">
        <f t="shared" si="591"/>
        <v/>
      </c>
      <c r="BS456" s="243" t="str">
        <f t="shared" si="592"/>
        <v/>
      </c>
      <c r="BT456" s="243" t="str">
        <f>IF($B456="","",IF(BO456="out",-(BS456*$I456*(2*ABS(BR456)/Air!$D$14)^0.5),(BS456*$I456*(2*ABS(BR456)/Air!$C$14)^0.5)))</f>
        <v/>
      </c>
      <c r="BU456" s="32" t="str">
        <f t="shared" si="593"/>
        <v/>
      </c>
      <c r="BV456" s="217" t="str">
        <f t="shared" si="654"/>
        <v/>
      </c>
      <c r="BW456" s="31" t="str">
        <f t="shared" si="594"/>
        <v/>
      </c>
      <c r="BX456" s="251" t="str">
        <f>IF($B456="","",$AO456*ABS(BW456)/Air!$M$8)</f>
        <v/>
      </c>
      <c r="BY456" s="31" t="str">
        <f t="shared" si="595"/>
        <v/>
      </c>
      <c r="BZ456" s="251" t="str">
        <f>IF($B456="","",$AO456*ABS($AF456-BW456)/Air!$M$8)</f>
        <v/>
      </c>
      <c r="CA456" s="31" t="str">
        <f t="shared" si="596"/>
        <v/>
      </c>
      <c r="CB456" s="31" t="str">
        <f t="shared" si="597"/>
        <v/>
      </c>
      <c r="CC456" s="32" t="str">
        <f>IF($B456="","",(($AF456-BW456)/ABS($AF456-BW456))*Air!$D$14*CB456/2*(($AF456-BW456)^2)*$AI456*$C456)</f>
        <v/>
      </c>
      <c r="CD456" s="32" t="str">
        <f>IF($B456="","",(-BW456/ABS(BW456))*Air!$D$14*BY456/8*(BW456^2)*$AM456*$C456)</f>
        <v/>
      </c>
      <c r="CE456" s="32" t="str">
        <f>IF($B456="","",$AK456*$C456*$E456*Air!$D$14*Air!$I$10)</f>
        <v/>
      </c>
      <c r="CF456" s="32" t="str">
        <f t="shared" si="655"/>
        <v/>
      </c>
      <c r="CG456" s="32" t="str">
        <f t="shared" si="598"/>
        <v/>
      </c>
      <c r="CH456" s="32" t="str">
        <f t="shared" si="656"/>
        <v/>
      </c>
      <c r="CI456" s="254" t="str">
        <f t="shared" si="599"/>
        <v/>
      </c>
      <c r="CJ456" s="243"/>
      <c r="CK456" s="243"/>
      <c r="CL456" s="32" t="str">
        <f t="shared" si="600"/>
        <v/>
      </c>
      <c r="CM456" s="243" t="str">
        <f t="shared" si="601"/>
        <v/>
      </c>
      <c r="CN456" s="243" t="str">
        <f>IF($B456="","",IF(CI456="out",-(CM456*$I456*(2*ABS(CL456)/Air!$D$14)^0.5),(CM456*$I456*(2*ABS(CL456)/Air!$C$14)^0.5)))</f>
        <v/>
      </c>
      <c r="CO456" s="32" t="str">
        <f t="shared" si="602"/>
        <v/>
      </c>
      <c r="CP456" s="217" t="str">
        <f t="shared" si="657"/>
        <v/>
      </c>
      <c r="CQ456" s="31" t="str">
        <f t="shared" si="603"/>
        <v/>
      </c>
      <c r="CR456" s="251" t="str">
        <f>IF($B456="","",$AO456*ABS(CQ456)/Air!$M$8)</f>
        <v/>
      </c>
      <c r="CS456" s="31" t="str">
        <f t="shared" si="604"/>
        <v/>
      </c>
      <c r="CT456" s="251" t="str">
        <f>IF($B456="","",$AO456*ABS($AF456-CQ456)/Air!$M$8)</f>
        <v/>
      </c>
      <c r="CU456" s="31" t="str">
        <f t="shared" si="605"/>
        <v/>
      </c>
      <c r="CV456" s="31" t="str">
        <f t="shared" si="606"/>
        <v/>
      </c>
      <c r="CW456" s="32" t="str">
        <f>IF($B456="","",(($AF456-CQ456)/ABS($AF456-CQ456))*Air!$D$14*CV456/2*(($AF456-CQ456)^2)*$AI456*$C456)</f>
        <v/>
      </c>
      <c r="CX456" s="32" t="str">
        <f>IF($B456="","",(-CQ456/ABS(CQ456))*Air!$D$14*CS456/8*(CQ456^2)*$AM456*$C456)</f>
        <v/>
      </c>
      <c r="CY456" s="32" t="str">
        <f>IF($B456="","",$AK456*$C456*$E456*Air!$D$14*Air!$I$10)</f>
        <v/>
      </c>
      <c r="CZ456" s="32" t="str">
        <f t="shared" si="658"/>
        <v/>
      </c>
      <c r="DA456" s="32" t="str">
        <f t="shared" si="607"/>
        <v/>
      </c>
      <c r="DB456" s="32" t="str">
        <f t="shared" si="659"/>
        <v/>
      </c>
      <c r="DC456" s="254" t="str">
        <f t="shared" si="608"/>
        <v/>
      </c>
      <c r="DD456" s="243"/>
      <c r="DE456" s="243"/>
      <c r="DF456" s="32" t="str">
        <f t="shared" si="609"/>
        <v/>
      </c>
      <c r="DG456" s="243" t="str">
        <f t="shared" si="610"/>
        <v/>
      </c>
      <c r="DH456" s="243" t="str">
        <f>IF($B456="","",IF(DC456="out",-(DG456*$I456*(2*ABS(DF456)/Air!$D$14)^0.5),(DG456*$I456*(2*ABS(DF456)/Air!$C$14)^0.5)))</f>
        <v/>
      </c>
      <c r="DI456" s="32" t="str">
        <f t="shared" si="611"/>
        <v/>
      </c>
      <c r="DJ456" s="217" t="str">
        <f t="shared" si="660"/>
        <v/>
      </c>
      <c r="DK456" s="31" t="str">
        <f t="shared" si="612"/>
        <v/>
      </c>
      <c r="DL456" s="251" t="str">
        <f>IF($B456="","",$AO456*ABS(DK456)/Air!$M$8)</f>
        <v/>
      </c>
      <c r="DM456" s="31" t="str">
        <f t="shared" si="613"/>
        <v/>
      </c>
      <c r="DN456" s="251" t="str">
        <f>IF($B456="","",$AO456*ABS($AF456-DK456)/Air!$M$8)</f>
        <v/>
      </c>
      <c r="DO456" s="31" t="str">
        <f t="shared" si="614"/>
        <v/>
      </c>
      <c r="DP456" s="31" t="str">
        <f t="shared" si="615"/>
        <v/>
      </c>
      <c r="DQ456" s="32" t="str">
        <f>IF($B456="","",(($AF456-DK456)/ABS($AF456-DK456))*Air!$D$14*DP456/2*(($AF456-DK456)^2)*$AI456*$C456)</f>
        <v/>
      </c>
      <c r="DR456" s="32" t="str">
        <f>IF($B456="","",(-DK456/ABS(DK456))*Air!$D$14*DM456/8*(DK456^2)*$AM456*$C456)</f>
        <v/>
      </c>
      <c r="DS456" s="32" t="str">
        <f>IF($B456="","",$AK456*$C456*$E456*Air!$D$14*Air!$I$10)</f>
        <v/>
      </c>
      <c r="DT456" s="32" t="str">
        <f t="shared" si="661"/>
        <v/>
      </c>
      <c r="DU456" s="32" t="str">
        <f t="shared" si="616"/>
        <v/>
      </c>
      <c r="DV456" s="32" t="str">
        <f t="shared" si="662"/>
        <v/>
      </c>
      <c r="DW456" s="254" t="str">
        <f t="shared" si="617"/>
        <v/>
      </c>
      <c r="DX456" s="243"/>
      <c r="DY456" s="243"/>
      <c r="DZ456" s="32" t="str">
        <f t="shared" si="618"/>
        <v/>
      </c>
      <c r="EA456" s="243" t="str">
        <f t="shared" si="619"/>
        <v/>
      </c>
      <c r="EB456" s="243" t="str">
        <f>IF($B456="","",IF(DW456="out",-(EA456*$I456*(2*ABS(DZ456)/Air!$D$14)^0.5),(EA456*$I456*(2*ABS(DZ456)/Air!$C$14)^0.5)))</f>
        <v/>
      </c>
      <c r="EC456" s="32" t="str">
        <f t="shared" si="620"/>
        <v/>
      </c>
      <c r="ED456" s="217" t="str">
        <f t="shared" si="663"/>
        <v/>
      </c>
      <c r="EE456" s="31" t="str">
        <f t="shared" si="621"/>
        <v/>
      </c>
      <c r="EF456" s="251" t="str">
        <f>IF($B456="","",$AO456*ABS(EE456)/Air!$M$8)</f>
        <v/>
      </c>
      <c r="EG456" s="31" t="str">
        <f t="shared" si="622"/>
        <v/>
      </c>
      <c r="EH456" s="251" t="str">
        <f>IF($B456="","",$AO456*ABS($AF456-EE456)/Air!$M$8)</f>
        <v/>
      </c>
      <c r="EI456" s="31" t="str">
        <f t="shared" si="623"/>
        <v/>
      </c>
      <c r="EJ456" s="31" t="str">
        <f t="shared" si="624"/>
        <v/>
      </c>
      <c r="EK456" s="32" t="str">
        <f>IF($B456="","",(($AF456-EE456)/ABS($AF456-EE456))*Air!$D$14*EJ456/2*(($AF456-EE456)^2)*$AI456*$C456)</f>
        <v/>
      </c>
      <c r="EL456" s="32" t="str">
        <f>IF($B456="","",(-EE456/ABS(EE456))*Air!$D$14*EG456/8*(EE456^2)*$AM456*$C456)</f>
        <v/>
      </c>
      <c r="EM456" s="32" t="str">
        <f>IF($B456="","",$AK456*$C456*$E456*Air!$D$14*Air!$I$10)</f>
        <v/>
      </c>
      <c r="EN456" s="32" t="str">
        <f t="shared" si="664"/>
        <v/>
      </c>
      <c r="EO456" s="32" t="str">
        <f t="shared" si="625"/>
        <v/>
      </c>
      <c r="EP456" s="32" t="str">
        <f t="shared" si="665"/>
        <v/>
      </c>
      <c r="EQ456" s="254" t="str">
        <f t="shared" si="626"/>
        <v/>
      </c>
      <c r="ER456" s="243"/>
      <c r="ES456" s="243"/>
      <c r="ET456" s="32" t="str">
        <f t="shared" si="627"/>
        <v/>
      </c>
      <c r="EU456" s="243" t="str">
        <f t="shared" si="628"/>
        <v/>
      </c>
      <c r="EV456" s="243" t="str">
        <f>IF($B456="","",IF(EQ456="out",-(EU456*$I456*(2*ABS(ET456)/Air!$D$14)^0.5),(EU456*$I456*(2*ABS(ET456)/Air!$C$14)^0.5)))</f>
        <v/>
      </c>
      <c r="EW456" s="32" t="str">
        <f t="shared" si="629"/>
        <v/>
      </c>
      <c r="EX456" s="259" t="str">
        <f t="shared" si="666"/>
        <v/>
      </c>
    </row>
    <row r="457" spans="1:154" customFormat="1" x14ac:dyDescent="0.2">
      <c r="A457" s="61"/>
      <c r="B457" s="247"/>
      <c r="C457" s="247"/>
      <c r="D457" s="247"/>
      <c r="E457" s="247"/>
      <c r="F457" s="247"/>
      <c r="G457" s="239"/>
      <c r="H457" s="239"/>
      <c r="I457" s="239"/>
      <c r="J457" s="239"/>
      <c r="K457" s="239"/>
      <c r="L457" s="62"/>
      <c r="M457" s="247"/>
      <c r="N457" s="247"/>
      <c r="O457" s="63"/>
      <c r="P457" s="92" t="str">
        <f t="shared" si="630"/>
        <v/>
      </c>
      <c r="Q457" s="93" t="str">
        <f t="shared" si="583"/>
        <v/>
      </c>
      <c r="R457" s="99" t="str">
        <f t="shared" si="631"/>
        <v/>
      </c>
      <c r="S457" s="100" t="str">
        <f t="shared" si="632"/>
        <v/>
      </c>
      <c r="T457" s="95" t="str">
        <f t="shared" si="633"/>
        <v/>
      </c>
      <c r="U457" s="231"/>
      <c r="V457" s="124" t="str">
        <f t="shared" si="634"/>
        <v/>
      </c>
      <c r="W457" s="125" t="str">
        <f t="shared" si="578"/>
        <v/>
      </c>
      <c r="X457" s="126" t="str">
        <f t="shared" si="635"/>
        <v/>
      </c>
      <c r="Y457" s="126" t="str">
        <f>IF($B457="","",VLOOKUP(X457,Depth!$A$4:$B$1004,2,1))</f>
        <v/>
      </c>
      <c r="Z457" s="127" t="str">
        <f t="shared" si="579"/>
        <v/>
      </c>
      <c r="AA457" s="128" t="str">
        <f t="shared" si="580"/>
        <v/>
      </c>
      <c r="AB457" s="129" t="str">
        <f t="shared" si="636"/>
        <v/>
      </c>
      <c r="AC457" s="129" t="str">
        <f t="shared" si="581"/>
        <v/>
      </c>
      <c r="AD457" s="31" t="str">
        <f t="shared" si="637"/>
        <v/>
      </c>
      <c r="AE457" s="128" t="str">
        <f t="shared" si="638"/>
        <v/>
      </c>
      <c r="AF457" s="130" t="str">
        <f t="shared" si="639"/>
        <v/>
      </c>
      <c r="AG457" s="122" t="str">
        <f t="shared" si="640"/>
        <v/>
      </c>
      <c r="AH457" s="131" t="str">
        <f t="shared" si="582"/>
        <v/>
      </c>
      <c r="AI457" s="132" t="str">
        <f t="shared" si="641"/>
        <v/>
      </c>
      <c r="AJ457" s="128"/>
      <c r="AK457" s="159" t="str">
        <f t="shared" si="642"/>
        <v/>
      </c>
      <c r="AL457" s="128" t="str">
        <f t="shared" si="643"/>
        <v/>
      </c>
      <c r="AM457" s="128" t="str">
        <f t="shared" si="644"/>
        <v/>
      </c>
      <c r="AN457" s="128" t="str">
        <f t="shared" si="645"/>
        <v/>
      </c>
      <c r="AO457" s="128" t="str">
        <f t="shared" si="584"/>
        <v/>
      </c>
      <c r="AP457" s="160" t="str">
        <f t="shared" si="646"/>
        <v/>
      </c>
      <c r="AQ457" s="31"/>
      <c r="AR457" s="174" t="str">
        <f>IF($B457="","",Air!$C$17*((J457-K457)/10)^Air!$C$28)</f>
        <v/>
      </c>
      <c r="AS457" s="36" t="str">
        <f>IF($B457="","",IF(E$8=B457,E$7,Air!$C$14/2*AR457^2))</f>
        <v/>
      </c>
      <c r="AT457" s="32" t="str">
        <f t="shared" si="647"/>
        <v/>
      </c>
      <c r="AU457" s="32" t="str">
        <f t="shared" si="648"/>
        <v/>
      </c>
      <c r="AV457" s="32" t="str">
        <f>IF($B457="","",Air!$I$11-AU457*Air!$C$14*Air!$I$10-AS457)</f>
        <v/>
      </c>
      <c r="AW457" s="175" t="str">
        <f t="shared" si="649"/>
        <v/>
      </c>
      <c r="AX457" s="175" t="str">
        <f>IF($B457="","",AW457*Air!$C$14*Air!$I$10)</f>
        <v/>
      </c>
      <c r="AY457" s="176" t="str">
        <f>IF($B457="","",AW457*Air!$D$14*Air!$I$10)</f>
        <v/>
      </c>
      <c r="AZ457" s="62"/>
      <c r="BA457" s="250" t="str">
        <f t="shared" si="585"/>
        <v/>
      </c>
      <c r="BB457" s="128" t="str">
        <f t="shared" si="650"/>
        <v/>
      </c>
      <c r="BC457" s="31" t="str">
        <f t="shared" si="651"/>
        <v/>
      </c>
      <c r="BD457" s="251" t="str">
        <f>IF($B457="","",$AO457*ABS(BC457)/Air!$M$8)</f>
        <v/>
      </c>
      <c r="BE457" s="31" t="str">
        <f t="shared" si="586"/>
        <v/>
      </c>
      <c r="BF457" s="251" t="str">
        <f>IF($B457="","",$AO457*ABS($AF457-BC457)/Air!$M$8)</f>
        <v/>
      </c>
      <c r="BG457" s="31" t="str">
        <f t="shared" si="587"/>
        <v/>
      </c>
      <c r="BH457" s="252" t="str">
        <f t="shared" si="588"/>
        <v/>
      </c>
      <c r="BI457" s="32" t="str">
        <f>IF($B457="","",(($AF457-BC457)/ABS($AF457-BC457))*Air!$D$14*BH457/2*(($AF457-BC457)^2)*$AI457*$C457)</f>
        <v/>
      </c>
      <c r="BJ457" s="32" t="str">
        <f>IF($B457="","",(-BC457/ABS(BC457))*Air!$D$14*BE457/8*(BC457^2)*$AM457*$C457)</f>
        <v/>
      </c>
      <c r="BK457" s="32" t="str">
        <f>IF($B457="","",$AK457*$C457*$E457*Air!$D$14*Air!$I$10)</f>
        <v/>
      </c>
      <c r="BL457" s="32" t="str">
        <f t="shared" si="652"/>
        <v/>
      </c>
      <c r="BM457" s="32" t="str">
        <f t="shared" si="589"/>
        <v/>
      </c>
      <c r="BN457" s="32" t="str">
        <f t="shared" si="653"/>
        <v/>
      </c>
      <c r="BO457" s="254" t="str">
        <f t="shared" si="590"/>
        <v/>
      </c>
      <c r="BP457" s="243"/>
      <c r="BQ457" s="243"/>
      <c r="BR457" s="32" t="str">
        <f t="shared" si="591"/>
        <v/>
      </c>
      <c r="BS457" s="243" t="str">
        <f t="shared" si="592"/>
        <v/>
      </c>
      <c r="BT457" s="243" t="str">
        <f>IF($B457="","",IF(BO457="out",-(BS457*$I457*(2*ABS(BR457)/Air!$D$14)^0.5),(BS457*$I457*(2*ABS(BR457)/Air!$C$14)^0.5)))</f>
        <v/>
      </c>
      <c r="BU457" s="32" t="str">
        <f t="shared" si="593"/>
        <v/>
      </c>
      <c r="BV457" s="217" t="str">
        <f t="shared" si="654"/>
        <v/>
      </c>
      <c r="BW457" s="31" t="str">
        <f t="shared" si="594"/>
        <v/>
      </c>
      <c r="BX457" s="251" t="str">
        <f>IF($B457="","",$AO457*ABS(BW457)/Air!$M$8)</f>
        <v/>
      </c>
      <c r="BY457" s="31" t="str">
        <f t="shared" si="595"/>
        <v/>
      </c>
      <c r="BZ457" s="251" t="str">
        <f>IF($B457="","",$AO457*ABS($AF457-BW457)/Air!$M$8)</f>
        <v/>
      </c>
      <c r="CA457" s="31" t="str">
        <f t="shared" si="596"/>
        <v/>
      </c>
      <c r="CB457" s="31" t="str">
        <f t="shared" si="597"/>
        <v/>
      </c>
      <c r="CC457" s="32" t="str">
        <f>IF($B457="","",(($AF457-BW457)/ABS($AF457-BW457))*Air!$D$14*CB457/2*(($AF457-BW457)^2)*$AI457*$C457)</f>
        <v/>
      </c>
      <c r="CD457" s="32" t="str">
        <f>IF($B457="","",(-BW457/ABS(BW457))*Air!$D$14*BY457/8*(BW457^2)*$AM457*$C457)</f>
        <v/>
      </c>
      <c r="CE457" s="32" t="str">
        <f>IF($B457="","",$AK457*$C457*$E457*Air!$D$14*Air!$I$10)</f>
        <v/>
      </c>
      <c r="CF457" s="32" t="str">
        <f t="shared" si="655"/>
        <v/>
      </c>
      <c r="CG457" s="32" t="str">
        <f t="shared" si="598"/>
        <v/>
      </c>
      <c r="CH457" s="32" t="str">
        <f t="shared" si="656"/>
        <v/>
      </c>
      <c r="CI457" s="254" t="str">
        <f t="shared" si="599"/>
        <v/>
      </c>
      <c r="CJ457" s="243"/>
      <c r="CK457" s="243"/>
      <c r="CL457" s="32" t="str">
        <f t="shared" si="600"/>
        <v/>
      </c>
      <c r="CM457" s="243" t="str">
        <f t="shared" si="601"/>
        <v/>
      </c>
      <c r="CN457" s="243" t="str">
        <f>IF($B457="","",IF(CI457="out",-(CM457*$I457*(2*ABS(CL457)/Air!$D$14)^0.5),(CM457*$I457*(2*ABS(CL457)/Air!$C$14)^0.5)))</f>
        <v/>
      </c>
      <c r="CO457" s="32" t="str">
        <f t="shared" si="602"/>
        <v/>
      </c>
      <c r="CP457" s="217" t="str">
        <f t="shared" si="657"/>
        <v/>
      </c>
      <c r="CQ457" s="31" t="str">
        <f t="shared" si="603"/>
        <v/>
      </c>
      <c r="CR457" s="251" t="str">
        <f>IF($B457="","",$AO457*ABS(CQ457)/Air!$M$8)</f>
        <v/>
      </c>
      <c r="CS457" s="31" t="str">
        <f t="shared" si="604"/>
        <v/>
      </c>
      <c r="CT457" s="251" t="str">
        <f>IF($B457="","",$AO457*ABS($AF457-CQ457)/Air!$M$8)</f>
        <v/>
      </c>
      <c r="CU457" s="31" t="str">
        <f t="shared" si="605"/>
        <v/>
      </c>
      <c r="CV457" s="31" t="str">
        <f t="shared" si="606"/>
        <v/>
      </c>
      <c r="CW457" s="32" t="str">
        <f>IF($B457="","",(($AF457-CQ457)/ABS($AF457-CQ457))*Air!$D$14*CV457/2*(($AF457-CQ457)^2)*$AI457*$C457)</f>
        <v/>
      </c>
      <c r="CX457" s="32" t="str">
        <f>IF($B457="","",(-CQ457/ABS(CQ457))*Air!$D$14*CS457/8*(CQ457^2)*$AM457*$C457)</f>
        <v/>
      </c>
      <c r="CY457" s="32" t="str">
        <f>IF($B457="","",$AK457*$C457*$E457*Air!$D$14*Air!$I$10)</f>
        <v/>
      </c>
      <c r="CZ457" s="32" t="str">
        <f t="shared" si="658"/>
        <v/>
      </c>
      <c r="DA457" s="32" t="str">
        <f t="shared" si="607"/>
        <v/>
      </c>
      <c r="DB457" s="32" t="str">
        <f t="shared" si="659"/>
        <v/>
      </c>
      <c r="DC457" s="254" t="str">
        <f t="shared" si="608"/>
        <v/>
      </c>
      <c r="DD457" s="243"/>
      <c r="DE457" s="243"/>
      <c r="DF457" s="32" t="str">
        <f t="shared" si="609"/>
        <v/>
      </c>
      <c r="DG457" s="243" t="str">
        <f t="shared" si="610"/>
        <v/>
      </c>
      <c r="DH457" s="243" t="str">
        <f>IF($B457="","",IF(DC457="out",-(DG457*$I457*(2*ABS(DF457)/Air!$D$14)^0.5),(DG457*$I457*(2*ABS(DF457)/Air!$C$14)^0.5)))</f>
        <v/>
      </c>
      <c r="DI457" s="32" t="str">
        <f t="shared" si="611"/>
        <v/>
      </c>
      <c r="DJ457" s="217" t="str">
        <f t="shared" si="660"/>
        <v/>
      </c>
      <c r="DK457" s="31" t="str">
        <f t="shared" si="612"/>
        <v/>
      </c>
      <c r="DL457" s="251" t="str">
        <f>IF($B457="","",$AO457*ABS(DK457)/Air!$M$8)</f>
        <v/>
      </c>
      <c r="DM457" s="31" t="str">
        <f t="shared" si="613"/>
        <v/>
      </c>
      <c r="DN457" s="251" t="str">
        <f>IF($B457="","",$AO457*ABS($AF457-DK457)/Air!$M$8)</f>
        <v/>
      </c>
      <c r="DO457" s="31" t="str">
        <f t="shared" si="614"/>
        <v/>
      </c>
      <c r="DP457" s="31" t="str">
        <f t="shared" si="615"/>
        <v/>
      </c>
      <c r="DQ457" s="32" t="str">
        <f>IF($B457="","",(($AF457-DK457)/ABS($AF457-DK457))*Air!$D$14*DP457/2*(($AF457-DK457)^2)*$AI457*$C457)</f>
        <v/>
      </c>
      <c r="DR457" s="32" t="str">
        <f>IF($B457="","",(-DK457/ABS(DK457))*Air!$D$14*DM457/8*(DK457^2)*$AM457*$C457)</f>
        <v/>
      </c>
      <c r="DS457" s="32" t="str">
        <f>IF($B457="","",$AK457*$C457*$E457*Air!$D$14*Air!$I$10)</f>
        <v/>
      </c>
      <c r="DT457" s="32" t="str">
        <f t="shared" si="661"/>
        <v/>
      </c>
      <c r="DU457" s="32" t="str">
        <f t="shared" si="616"/>
        <v/>
      </c>
      <c r="DV457" s="32" t="str">
        <f t="shared" si="662"/>
        <v/>
      </c>
      <c r="DW457" s="254" t="str">
        <f t="shared" si="617"/>
        <v/>
      </c>
      <c r="DX457" s="243"/>
      <c r="DY457" s="243"/>
      <c r="DZ457" s="32" t="str">
        <f t="shared" si="618"/>
        <v/>
      </c>
      <c r="EA457" s="243" t="str">
        <f t="shared" si="619"/>
        <v/>
      </c>
      <c r="EB457" s="243" t="str">
        <f>IF($B457="","",IF(DW457="out",-(EA457*$I457*(2*ABS(DZ457)/Air!$D$14)^0.5),(EA457*$I457*(2*ABS(DZ457)/Air!$C$14)^0.5)))</f>
        <v/>
      </c>
      <c r="EC457" s="32" t="str">
        <f t="shared" si="620"/>
        <v/>
      </c>
      <c r="ED457" s="217" t="str">
        <f t="shared" si="663"/>
        <v/>
      </c>
      <c r="EE457" s="31" t="str">
        <f t="shared" si="621"/>
        <v/>
      </c>
      <c r="EF457" s="251" t="str">
        <f>IF($B457="","",$AO457*ABS(EE457)/Air!$M$8)</f>
        <v/>
      </c>
      <c r="EG457" s="31" t="str">
        <f t="shared" si="622"/>
        <v/>
      </c>
      <c r="EH457" s="251" t="str">
        <f>IF($B457="","",$AO457*ABS($AF457-EE457)/Air!$M$8)</f>
        <v/>
      </c>
      <c r="EI457" s="31" t="str">
        <f t="shared" si="623"/>
        <v/>
      </c>
      <c r="EJ457" s="31" t="str">
        <f t="shared" si="624"/>
        <v/>
      </c>
      <c r="EK457" s="32" t="str">
        <f>IF($B457="","",(($AF457-EE457)/ABS($AF457-EE457))*Air!$D$14*EJ457/2*(($AF457-EE457)^2)*$AI457*$C457)</f>
        <v/>
      </c>
      <c r="EL457" s="32" t="str">
        <f>IF($B457="","",(-EE457/ABS(EE457))*Air!$D$14*EG457/8*(EE457^2)*$AM457*$C457)</f>
        <v/>
      </c>
      <c r="EM457" s="32" t="str">
        <f>IF($B457="","",$AK457*$C457*$E457*Air!$D$14*Air!$I$10)</f>
        <v/>
      </c>
      <c r="EN457" s="32" t="str">
        <f t="shared" si="664"/>
        <v/>
      </c>
      <c r="EO457" s="32" t="str">
        <f t="shared" si="625"/>
        <v/>
      </c>
      <c r="EP457" s="32" t="str">
        <f t="shared" si="665"/>
        <v/>
      </c>
      <c r="EQ457" s="254" t="str">
        <f t="shared" si="626"/>
        <v/>
      </c>
      <c r="ER457" s="243"/>
      <c r="ES457" s="243"/>
      <c r="ET457" s="32" t="str">
        <f t="shared" si="627"/>
        <v/>
      </c>
      <c r="EU457" s="243" t="str">
        <f t="shared" si="628"/>
        <v/>
      </c>
      <c r="EV457" s="243" t="str">
        <f>IF($B457="","",IF(EQ457="out",-(EU457*$I457*(2*ABS(ET457)/Air!$D$14)^0.5),(EU457*$I457*(2*ABS(ET457)/Air!$C$14)^0.5)))</f>
        <v/>
      </c>
      <c r="EW457" s="32" t="str">
        <f t="shared" si="629"/>
        <v/>
      </c>
      <c r="EX457" s="259" t="str">
        <f t="shared" si="666"/>
        <v/>
      </c>
    </row>
    <row r="458" spans="1:154" customFormat="1" x14ac:dyDescent="0.2">
      <c r="A458" s="61"/>
      <c r="B458" s="247"/>
      <c r="C458" s="247"/>
      <c r="D458" s="247"/>
      <c r="E458" s="247"/>
      <c r="F458" s="247"/>
      <c r="G458" s="239"/>
      <c r="H458" s="239"/>
      <c r="I458" s="239"/>
      <c r="J458" s="239"/>
      <c r="K458" s="239"/>
      <c r="L458" s="62"/>
      <c r="M458" s="247"/>
      <c r="N458" s="247"/>
      <c r="O458" s="63"/>
      <c r="P458" s="92" t="str">
        <f t="shared" si="630"/>
        <v/>
      </c>
      <c r="Q458" s="93" t="str">
        <f t="shared" si="583"/>
        <v/>
      </c>
      <c r="R458" s="99" t="str">
        <f t="shared" si="631"/>
        <v/>
      </c>
      <c r="S458" s="100" t="str">
        <f t="shared" si="632"/>
        <v/>
      </c>
      <c r="T458" s="95" t="str">
        <f t="shared" si="633"/>
        <v/>
      </c>
      <c r="U458" s="231"/>
      <c r="V458" s="124" t="str">
        <f t="shared" si="634"/>
        <v/>
      </c>
      <c r="W458" s="125" t="str">
        <f t="shared" si="578"/>
        <v/>
      </c>
      <c r="X458" s="126" t="str">
        <f t="shared" si="635"/>
        <v/>
      </c>
      <c r="Y458" s="126" t="str">
        <f>IF($B458="","",VLOOKUP(X458,Depth!$A$4:$B$1004,2,1))</f>
        <v/>
      </c>
      <c r="Z458" s="127" t="str">
        <f t="shared" si="579"/>
        <v/>
      </c>
      <c r="AA458" s="128" t="str">
        <f t="shared" si="580"/>
        <v/>
      </c>
      <c r="AB458" s="129" t="str">
        <f t="shared" si="636"/>
        <v/>
      </c>
      <c r="AC458" s="129" t="str">
        <f t="shared" si="581"/>
        <v/>
      </c>
      <c r="AD458" s="31" t="str">
        <f t="shared" si="637"/>
        <v/>
      </c>
      <c r="AE458" s="128" t="str">
        <f t="shared" si="638"/>
        <v/>
      </c>
      <c r="AF458" s="130" t="str">
        <f t="shared" si="639"/>
        <v/>
      </c>
      <c r="AG458" s="122" t="str">
        <f t="shared" si="640"/>
        <v/>
      </c>
      <c r="AH458" s="131" t="str">
        <f t="shared" si="582"/>
        <v/>
      </c>
      <c r="AI458" s="132" t="str">
        <f t="shared" si="641"/>
        <v/>
      </c>
      <c r="AJ458" s="128"/>
      <c r="AK458" s="159" t="str">
        <f t="shared" si="642"/>
        <v/>
      </c>
      <c r="AL458" s="128" t="str">
        <f t="shared" si="643"/>
        <v/>
      </c>
      <c r="AM458" s="128" t="str">
        <f t="shared" si="644"/>
        <v/>
      </c>
      <c r="AN458" s="128" t="str">
        <f t="shared" si="645"/>
        <v/>
      </c>
      <c r="AO458" s="128" t="str">
        <f t="shared" si="584"/>
        <v/>
      </c>
      <c r="AP458" s="160" t="str">
        <f t="shared" si="646"/>
        <v/>
      </c>
      <c r="AQ458" s="31"/>
      <c r="AR458" s="174" t="str">
        <f>IF($B458="","",Air!$C$17*((J458-K458)/10)^Air!$C$28)</f>
        <v/>
      </c>
      <c r="AS458" s="36" t="str">
        <f>IF($B458="","",IF(E$8=B458,E$7,Air!$C$14/2*AR458^2))</f>
        <v/>
      </c>
      <c r="AT458" s="32" t="str">
        <f t="shared" si="647"/>
        <v/>
      </c>
      <c r="AU458" s="32" t="str">
        <f t="shared" si="648"/>
        <v/>
      </c>
      <c r="AV458" s="32" t="str">
        <f>IF($B458="","",Air!$I$11-AU458*Air!$C$14*Air!$I$10-AS458)</f>
        <v/>
      </c>
      <c r="AW458" s="175" t="str">
        <f t="shared" si="649"/>
        <v/>
      </c>
      <c r="AX458" s="175" t="str">
        <f>IF($B458="","",AW458*Air!$C$14*Air!$I$10)</f>
        <v/>
      </c>
      <c r="AY458" s="176" t="str">
        <f>IF($B458="","",AW458*Air!$D$14*Air!$I$10)</f>
        <v/>
      </c>
      <c r="AZ458" s="62"/>
      <c r="BA458" s="250" t="str">
        <f t="shared" si="585"/>
        <v/>
      </c>
      <c r="BB458" s="128" t="str">
        <f t="shared" si="650"/>
        <v/>
      </c>
      <c r="BC458" s="31" t="str">
        <f t="shared" si="651"/>
        <v/>
      </c>
      <c r="BD458" s="251" t="str">
        <f>IF($B458="","",$AO458*ABS(BC458)/Air!$M$8)</f>
        <v/>
      </c>
      <c r="BE458" s="31" t="str">
        <f t="shared" si="586"/>
        <v/>
      </c>
      <c r="BF458" s="251" t="str">
        <f>IF($B458="","",$AO458*ABS($AF458-BC458)/Air!$M$8)</f>
        <v/>
      </c>
      <c r="BG458" s="31" t="str">
        <f t="shared" si="587"/>
        <v/>
      </c>
      <c r="BH458" s="252" t="str">
        <f t="shared" si="588"/>
        <v/>
      </c>
      <c r="BI458" s="32" t="str">
        <f>IF($B458="","",(($AF458-BC458)/ABS($AF458-BC458))*Air!$D$14*BH458/2*(($AF458-BC458)^2)*$AI458*$C458)</f>
        <v/>
      </c>
      <c r="BJ458" s="32" t="str">
        <f>IF($B458="","",(-BC458/ABS(BC458))*Air!$D$14*BE458/8*(BC458^2)*$AM458*$C458)</f>
        <v/>
      </c>
      <c r="BK458" s="32" t="str">
        <f>IF($B458="","",$AK458*$C458*$E458*Air!$D$14*Air!$I$10)</f>
        <v/>
      </c>
      <c r="BL458" s="32" t="str">
        <f t="shared" si="652"/>
        <v/>
      </c>
      <c r="BM458" s="32" t="str">
        <f t="shared" si="589"/>
        <v/>
      </c>
      <c r="BN458" s="32" t="str">
        <f t="shared" si="653"/>
        <v/>
      </c>
      <c r="BO458" s="254" t="str">
        <f t="shared" si="590"/>
        <v/>
      </c>
      <c r="BP458" s="243"/>
      <c r="BQ458" s="243"/>
      <c r="BR458" s="32" t="str">
        <f t="shared" si="591"/>
        <v/>
      </c>
      <c r="BS458" s="243" t="str">
        <f t="shared" si="592"/>
        <v/>
      </c>
      <c r="BT458" s="243" t="str">
        <f>IF($B458="","",IF(BO458="out",-(BS458*$I458*(2*ABS(BR458)/Air!$D$14)^0.5),(BS458*$I458*(2*ABS(BR458)/Air!$C$14)^0.5)))</f>
        <v/>
      </c>
      <c r="BU458" s="32" t="str">
        <f t="shared" si="593"/>
        <v/>
      </c>
      <c r="BV458" s="217" t="str">
        <f t="shared" si="654"/>
        <v/>
      </c>
      <c r="BW458" s="31" t="str">
        <f t="shared" si="594"/>
        <v/>
      </c>
      <c r="BX458" s="251" t="str">
        <f>IF($B458="","",$AO458*ABS(BW458)/Air!$M$8)</f>
        <v/>
      </c>
      <c r="BY458" s="31" t="str">
        <f t="shared" si="595"/>
        <v/>
      </c>
      <c r="BZ458" s="251" t="str">
        <f>IF($B458="","",$AO458*ABS($AF458-BW458)/Air!$M$8)</f>
        <v/>
      </c>
      <c r="CA458" s="31" t="str">
        <f t="shared" si="596"/>
        <v/>
      </c>
      <c r="CB458" s="31" t="str">
        <f t="shared" si="597"/>
        <v/>
      </c>
      <c r="CC458" s="32" t="str">
        <f>IF($B458="","",(($AF458-BW458)/ABS($AF458-BW458))*Air!$D$14*CB458/2*(($AF458-BW458)^2)*$AI458*$C458)</f>
        <v/>
      </c>
      <c r="CD458" s="32" t="str">
        <f>IF($B458="","",(-BW458/ABS(BW458))*Air!$D$14*BY458/8*(BW458^2)*$AM458*$C458)</f>
        <v/>
      </c>
      <c r="CE458" s="32" t="str">
        <f>IF($B458="","",$AK458*$C458*$E458*Air!$D$14*Air!$I$10)</f>
        <v/>
      </c>
      <c r="CF458" s="32" t="str">
        <f t="shared" si="655"/>
        <v/>
      </c>
      <c r="CG458" s="32" t="str">
        <f t="shared" si="598"/>
        <v/>
      </c>
      <c r="CH458" s="32" t="str">
        <f t="shared" si="656"/>
        <v/>
      </c>
      <c r="CI458" s="254" t="str">
        <f t="shared" si="599"/>
        <v/>
      </c>
      <c r="CJ458" s="243"/>
      <c r="CK458" s="243"/>
      <c r="CL458" s="32" t="str">
        <f t="shared" si="600"/>
        <v/>
      </c>
      <c r="CM458" s="243" t="str">
        <f t="shared" si="601"/>
        <v/>
      </c>
      <c r="CN458" s="243" t="str">
        <f>IF($B458="","",IF(CI458="out",-(CM458*$I458*(2*ABS(CL458)/Air!$D$14)^0.5),(CM458*$I458*(2*ABS(CL458)/Air!$C$14)^0.5)))</f>
        <v/>
      </c>
      <c r="CO458" s="32" t="str">
        <f t="shared" si="602"/>
        <v/>
      </c>
      <c r="CP458" s="217" t="str">
        <f t="shared" si="657"/>
        <v/>
      </c>
      <c r="CQ458" s="31" t="str">
        <f t="shared" si="603"/>
        <v/>
      </c>
      <c r="CR458" s="251" t="str">
        <f>IF($B458="","",$AO458*ABS(CQ458)/Air!$M$8)</f>
        <v/>
      </c>
      <c r="CS458" s="31" t="str">
        <f t="shared" si="604"/>
        <v/>
      </c>
      <c r="CT458" s="251" t="str">
        <f>IF($B458="","",$AO458*ABS($AF458-CQ458)/Air!$M$8)</f>
        <v/>
      </c>
      <c r="CU458" s="31" t="str">
        <f t="shared" si="605"/>
        <v/>
      </c>
      <c r="CV458" s="31" t="str">
        <f t="shared" si="606"/>
        <v/>
      </c>
      <c r="CW458" s="32" t="str">
        <f>IF($B458="","",(($AF458-CQ458)/ABS($AF458-CQ458))*Air!$D$14*CV458/2*(($AF458-CQ458)^2)*$AI458*$C458)</f>
        <v/>
      </c>
      <c r="CX458" s="32" t="str">
        <f>IF($B458="","",(-CQ458/ABS(CQ458))*Air!$D$14*CS458/8*(CQ458^2)*$AM458*$C458)</f>
        <v/>
      </c>
      <c r="CY458" s="32" t="str">
        <f>IF($B458="","",$AK458*$C458*$E458*Air!$D$14*Air!$I$10)</f>
        <v/>
      </c>
      <c r="CZ458" s="32" t="str">
        <f t="shared" si="658"/>
        <v/>
      </c>
      <c r="DA458" s="32" t="str">
        <f t="shared" si="607"/>
        <v/>
      </c>
      <c r="DB458" s="32" t="str">
        <f t="shared" si="659"/>
        <v/>
      </c>
      <c r="DC458" s="254" t="str">
        <f t="shared" si="608"/>
        <v/>
      </c>
      <c r="DD458" s="243"/>
      <c r="DE458" s="243"/>
      <c r="DF458" s="32" t="str">
        <f t="shared" si="609"/>
        <v/>
      </c>
      <c r="DG458" s="243" t="str">
        <f t="shared" si="610"/>
        <v/>
      </c>
      <c r="DH458" s="243" t="str">
        <f>IF($B458="","",IF(DC458="out",-(DG458*$I458*(2*ABS(DF458)/Air!$D$14)^0.5),(DG458*$I458*(2*ABS(DF458)/Air!$C$14)^0.5)))</f>
        <v/>
      </c>
      <c r="DI458" s="32" t="str">
        <f t="shared" si="611"/>
        <v/>
      </c>
      <c r="DJ458" s="217" t="str">
        <f t="shared" si="660"/>
        <v/>
      </c>
      <c r="DK458" s="31" t="str">
        <f t="shared" si="612"/>
        <v/>
      </c>
      <c r="DL458" s="251" t="str">
        <f>IF($B458="","",$AO458*ABS(DK458)/Air!$M$8)</f>
        <v/>
      </c>
      <c r="DM458" s="31" t="str">
        <f t="shared" si="613"/>
        <v/>
      </c>
      <c r="DN458" s="251" t="str">
        <f>IF($B458="","",$AO458*ABS($AF458-DK458)/Air!$M$8)</f>
        <v/>
      </c>
      <c r="DO458" s="31" t="str">
        <f t="shared" si="614"/>
        <v/>
      </c>
      <c r="DP458" s="31" t="str">
        <f t="shared" si="615"/>
        <v/>
      </c>
      <c r="DQ458" s="32" t="str">
        <f>IF($B458="","",(($AF458-DK458)/ABS($AF458-DK458))*Air!$D$14*DP458/2*(($AF458-DK458)^2)*$AI458*$C458)</f>
        <v/>
      </c>
      <c r="DR458" s="32" t="str">
        <f>IF($B458="","",(-DK458/ABS(DK458))*Air!$D$14*DM458/8*(DK458^2)*$AM458*$C458)</f>
        <v/>
      </c>
      <c r="DS458" s="32" t="str">
        <f>IF($B458="","",$AK458*$C458*$E458*Air!$D$14*Air!$I$10)</f>
        <v/>
      </c>
      <c r="DT458" s="32" t="str">
        <f t="shared" si="661"/>
        <v/>
      </c>
      <c r="DU458" s="32" t="str">
        <f t="shared" si="616"/>
        <v/>
      </c>
      <c r="DV458" s="32" t="str">
        <f t="shared" si="662"/>
        <v/>
      </c>
      <c r="DW458" s="254" t="str">
        <f t="shared" si="617"/>
        <v/>
      </c>
      <c r="DX458" s="243"/>
      <c r="DY458" s="243"/>
      <c r="DZ458" s="32" t="str">
        <f t="shared" si="618"/>
        <v/>
      </c>
      <c r="EA458" s="243" t="str">
        <f t="shared" si="619"/>
        <v/>
      </c>
      <c r="EB458" s="243" t="str">
        <f>IF($B458="","",IF(DW458="out",-(EA458*$I458*(2*ABS(DZ458)/Air!$D$14)^0.5),(EA458*$I458*(2*ABS(DZ458)/Air!$C$14)^0.5)))</f>
        <v/>
      </c>
      <c r="EC458" s="32" t="str">
        <f t="shared" si="620"/>
        <v/>
      </c>
      <c r="ED458" s="217" t="str">
        <f t="shared" si="663"/>
        <v/>
      </c>
      <c r="EE458" s="31" t="str">
        <f t="shared" si="621"/>
        <v/>
      </c>
      <c r="EF458" s="251" t="str">
        <f>IF($B458="","",$AO458*ABS(EE458)/Air!$M$8)</f>
        <v/>
      </c>
      <c r="EG458" s="31" t="str">
        <f t="shared" si="622"/>
        <v/>
      </c>
      <c r="EH458" s="251" t="str">
        <f>IF($B458="","",$AO458*ABS($AF458-EE458)/Air!$M$8)</f>
        <v/>
      </c>
      <c r="EI458" s="31" t="str">
        <f t="shared" si="623"/>
        <v/>
      </c>
      <c r="EJ458" s="31" t="str">
        <f t="shared" si="624"/>
        <v/>
      </c>
      <c r="EK458" s="32" t="str">
        <f>IF($B458="","",(($AF458-EE458)/ABS($AF458-EE458))*Air!$D$14*EJ458/2*(($AF458-EE458)^2)*$AI458*$C458)</f>
        <v/>
      </c>
      <c r="EL458" s="32" t="str">
        <f>IF($B458="","",(-EE458/ABS(EE458))*Air!$D$14*EG458/8*(EE458^2)*$AM458*$C458)</f>
        <v/>
      </c>
      <c r="EM458" s="32" t="str">
        <f>IF($B458="","",$AK458*$C458*$E458*Air!$D$14*Air!$I$10)</f>
        <v/>
      </c>
      <c r="EN458" s="32" t="str">
        <f t="shared" si="664"/>
        <v/>
      </c>
      <c r="EO458" s="32" t="str">
        <f t="shared" si="625"/>
        <v/>
      </c>
      <c r="EP458" s="32" t="str">
        <f t="shared" si="665"/>
        <v/>
      </c>
      <c r="EQ458" s="254" t="str">
        <f t="shared" si="626"/>
        <v/>
      </c>
      <c r="ER458" s="243"/>
      <c r="ES458" s="243"/>
      <c r="ET458" s="32" t="str">
        <f t="shared" si="627"/>
        <v/>
      </c>
      <c r="EU458" s="243" t="str">
        <f t="shared" si="628"/>
        <v/>
      </c>
      <c r="EV458" s="243" t="str">
        <f>IF($B458="","",IF(EQ458="out",-(EU458*$I458*(2*ABS(ET458)/Air!$D$14)^0.5),(EU458*$I458*(2*ABS(ET458)/Air!$C$14)^0.5)))</f>
        <v/>
      </c>
      <c r="EW458" s="32" t="str">
        <f t="shared" si="629"/>
        <v/>
      </c>
      <c r="EX458" s="259" t="str">
        <f t="shared" si="666"/>
        <v/>
      </c>
    </row>
    <row r="459" spans="1:154" customFormat="1" x14ac:dyDescent="0.2">
      <c r="A459" s="61"/>
      <c r="B459" s="247"/>
      <c r="C459" s="247"/>
      <c r="D459" s="247"/>
      <c r="E459" s="247"/>
      <c r="F459" s="247"/>
      <c r="G459" s="239"/>
      <c r="H459" s="239"/>
      <c r="I459" s="239"/>
      <c r="J459" s="239"/>
      <c r="K459" s="239"/>
      <c r="L459" s="62"/>
      <c r="M459" s="247"/>
      <c r="N459" s="247"/>
      <c r="O459" s="63"/>
      <c r="P459" s="92" t="str">
        <f t="shared" si="630"/>
        <v/>
      </c>
      <c r="Q459" s="93" t="str">
        <f t="shared" si="583"/>
        <v/>
      </c>
      <c r="R459" s="99" t="str">
        <f t="shared" si="631"/>
        <v/>
      </c>
      <c r="S459" s="100" t="str">
        <f t="shared" si="632"/>
        <v/>
      </c>
      <c r="T459" s="95" t="str">
        <f t="shared" si="633"/>
        <v/>
      </c>
      <c r="U459" s="231"/>
      <c r="V459" s="124" t="str">
        <f t="shared" si="634"/>
        <v/>
      </c>
      <c r="W459" s="125" t="str">
        <f t="shared" si="578"/>
        <v/>
      </c>
      <c r="X459" s="126" t="str">
        <f t="shared" si="635"/>
        <v/>
      </c>
      <c r="Y459" s="126" t="str">
        <f>IF($B459="","",VLOOKUP(X459,Depth!$A$4:$B$1004,2,1))</f>
        <v/>
      </c>
      <c r="Z459" s="127" t="str">
        <f t="shared" si="579"/>
        <v/>
      </c>
      <c r="AA459" s="128" t="str">
        <f t="shared" si="580"/>
        <v/>
      </c>
      <c r="AB459" s="129" t="str">
        <f t="shared" si="636"/>
        <v/>
      </c>
      <c r="AC459" s="129" t="str">
        <f t="shared" si="581"/>
        <v/>
      </c>
      <c r="AD459" s="31" t="str">
        <f t="shared" si="637"/>
        <v/>
      </c>
      <c r="AE459" s="128" t="str">
        <f t="shared" si="638"/>
        <v/>
      </c>
      <c r="AF459" s="130" t="str">
        <f t="shared" si="639"/>
        <v/>
      </c>
      <c r="AG459" s="122" t="str">
        <f t="shared" si="640"/>
        <v/>
      </c>
      <c r="AH459" s="131" t="str">
        <f t="shared" si="582"/>
        <v/>
      </c>
      <c r="AI459" s="132" t="str">
        <f t="shared" si="641"/>
        <v/>
      </c>
      <c r="AJ459" s="128"/>
      <c r="AK459" s="159" t="str">
        <f t="shared" si="642"/>
        <v/>
      </c>
      <c r="AL459" s="128" t="str">
        <f t="shared" si="643"/>
        <v/>
      </c>
      <c r="AM459" s="128" t="str">
        <f t="shared" si="644"/>
        <v/>
      </c>
      <c r="AN459" s="128" t="str">
        <f t="shared" si="645"/>
        <v/>
      </c>
      <c r="AO459" s="128" t="str">
        <f t="shared" si="584"/>
        <v/>
      </c>
      <c r="AP459" s="160" t="str">
        <f t="shared" si="646"/>
        <v/>
      </c>
      <c r="AQ459" s="31"/>
      <c r="AR459" s="174" t="str">
        <f>IF($B459="","",Air!$C$17*((J459-K459)/10)^Air!$C$28)</f>
        <v/>
      </c>
      <c r="AS459" s="36" t="str">
        <f>IF($B459="","",IF(E$8=B459,E$7,Air!$C$14/2*AR459^2))</f>
        <v/>
      </c>
      <c r="AT459" s="32" t="str">
        <f t="shared" si="647"/>
        <v/>
      </c>
      <c r="AU459" s="32" t="str">
        <f t="shared" si="648"/>
        <v/>
      </c>
      <c r="AV459" s="32" t="str">
        <f>IF($B459="","",Air!$I$11-AU459*Air!$C$14*Air!$I$10-AS459)</f>
        <v/>
      </c>
      <c r="AW459" s="175" t="str">
        <f t="shared" si="649"/>
        <v/>
      </c>
      <c r="AX459" s="175" t="str">
        <f>IF($B459="","",AW459*Air!$C$14*Air!$I$10)</f>
        <v/>
      </c>
      <c r="AY459" s="176" t="str">
        <f>IF($B459="","",AW459*Air!$D$14*Air!$I$10)</f>
        <v/>
      </c>
      <c r="AZ459" s="62"/>
      <c r="BA459" s="250" t="str">
        <f t="shared" si="585"/>
        <v/>
      </c>
      <c r="BB459" s="128" t="str">
        <f t="shared" si="650"/>
        <v/>
      </c>
      <c r="BC459" s="31" t="str">
        <f t="shared" si="651"/>
        <v/>
      </c>
      <c r="BD459" s="251" t="str">
        <f>IF($B459="","",$AO459*ABS(BC459)/Air!$M$8)</f>
        <v/>
      </c>
      <c r="BE459" s="31" t="str">
        <f t="shared" si="586"/>
        <v/>
      </c>
      <c r="BF459" s="251" t="str">
        <f>IF($B459="","",$AO459*ABS($AF459-BC459)/Air!$M$8)</f>
        <v/>
      </c>
      <c r="BG459" s="31" t="str">
        <f t="shared" si="587"/>
        <v/>
      </c>
      <c r="BH459" s="252" t="str">
        <f t="shared" si="588"/>
        <v/>
      </c>
      <c r="BI459" s="32" t="str">
        <f>IF($B459="","",(($AF459-BC459)/ABS($AF459-BC459))*Air!$D$14*BH459/2*(($AF459-BC459)^2)*$AI459*$C459)</f>
        <v/>
      </c>
      <c r="BJ459" s="32" t="str">
        <f>IF($B459="","",(-BC459/ABS(BC459))*Air!$D$14*BE459/8*(BC459^2)*$AM459*$C459)</f>
        <v/>
      </c>
      <c r="BK459" s="32" t="str">
        <f>IF($B459="","",$AK459*$C459*$E459*Air!$D$14*Air!$I$10)</f>
        <v/>
      </c>
      <c r="BL459" s="32" t="str">
        <f t="shared" si="652"/>
        <v/>
      </c>
      <c r="BM459" s="32" t="str">
        <f t="shared" si="589"/>
        <v/>
      </c>
      <c r="BN459" s="32" t="str">
        <f t="shared" si="653"/>
        <v/>
      </c>
      <c r="BO459" s="254" t="str">
        <f t="shared" si="590"/>
        <v/>
      </c>
      <c r="BP459" s="243"/>
      <c r="BQ459" s="243"/>
      <c r="BR459" s="32" t="str">
        <f t="shared" si="591"/>
        <v/>
      </c>
      <c r="BS459" s="243" t="str">
        <f t="shared" si="592"/>
        <v/>
      </c>
      <c r="BT459" s="243" t="str">
        <f>IF($B459="","",IF(BO459="out",-(BS459*$I459*(2*ABS(BR459)/Air!$D$14)^0.5),(BS459*$I459*(2*ABS(BR459)/Air!$C$14)^0.5)))</f>
        <v/>
      </c>
      <c r="BU459" s="32" t="str">
        <f t="shared" si="593"/>
        <v/>
      </c>
      <c r="BV459" s="217" t="str">
        <f t="shared" si="654"/>
        <v/>
      </c>
      <c r="BW459" s="31" t="str">
        <f t="shared" si="594"/>
        <v/>
      </c>
      <c r="BX459" s="251" t="str">
        <f>IF($B459="","",$AO459*ABS(BW459)/Air!$M$8)</f>
        <v/>
      </c>
      <c r="BY459" s="31" t="str">
        <f t="shared" si="595"/>
        <v/>
      </c>
      <c r="BZ459" s="251" t="str">
        <f>IF($B459="","",$AO459*ABS($AF459-BW459)/Air!$M$8)</f>
        <v/>
      </c>
      <c r="CA459" s="31" t="str">
        <f t="shared" si="596"/>
        <v/>
      </c>
      <c r="CB459" s="31" t="str">
        <f t="shared" si="597"/>
        <v/>
      </c>
      <c r="CC459" s="32" t="str">
        <f>IF($B459="","",(($AF459-BW459)/ABS($AF459-BW459))*Air!$D$14*CB459/2*(($AF459-BW459)^2)*$AI459*$C459)</f>
        <v/>
      </c>
      <c r="CD459" s="32" t="str">
        <f>IF($B459="","",(-BW459/ABS(BW459))*Air!$D$14*BY459/8*(BW459^2)*$AM459*$C459)</f>
        <v/>
      </c>
      <c r="CE459" s="32" t="str">
        <f>IF($B459="","",$AK459*$C459*$E459*Air!$D$14*Air!$I$10)</f>
        <v/>
      </c>
      <c r="CF459" s="32" t="str">
        <f t="shared" si="655"/>
        <v/>
      </c>
      <c r="CG459" s="32" t="str">
        <f t="shared" si="598"/>
        <v/>
      </c>
      <c r="CH459" s="32" t="str">
        <f t="shared" si="656"/>
        <v/>
      </c>
      <c r="CI459" s="254" t="str">
        <f t="shared" si="599"/>
        <v/>
      </c>
      <c r="CJ459" s="243"/>
      <c r="CK459" s="243"/>
      <c r="CL459" s="32" t="str">
        <f t="shared" si="600"/>
        <v/>
      </c>
      <c r="CM459" s="243" t="str">
        <f t="shared" si="601"/>
        <v/>
      </c>
      <c r="CN459" s="243" t="str">
        <f>IF($B459="","",IF(CI459="out",-(CM459*$I459*(2*ABS(CL459)/Air!$D$14)^0.5),(CM459*$I459*(2*ABS(CL459)/Air!$C$14)^0.5)))</f>
        <v/>
      </c>
      <c r="CO459" s="32" t="str">
        <f t="shared" si="602"/>
        <v/>
      </c>
      <c r="CP459" s="217" t="str">
        <f t="shared" si="657"/>
        <v/>
      </c>
      <c r="CQ459" s="31" t="str">
        <f t="shared" si="603"/>
        <v/>
      </c>
      <c r="CR459" s="251" t="str">
        <f>IF($B459="","",$AO459*ABS(CQ459)/Air!$M$8)</f>
        <v/>
      </c>
      <c r="CS459" s="31" t="str">
        <f t="shared" si="604"/>
        <v/>
      </c>
      <c r="CT459" s="251" t="str">
        <f>IF($B459="","",$AO459*ABS($AF459-CQ459)/Air!$M$8)</f>
        <v/>
      </c>
      <c r="CU459" s="31" t="str">
        <f t="shared" si="605"/>
        <v/>
      </c>
      <c r="CV459" s="31" t="str">
        <f t="shared" si="606"/>
        <v/>
      </c>
      <c r="CW459" s="32" t="str">
        <f>IF($B459="","",(($AF459-CQ459)/ABS($AF459-CQ459))*Air!$D$14*CV459/2*(($AF459-CQ459)^2)*$AI459*$C459)</f>
        <v/>
      </c>
      <c r="CX459" s="32" t="str">
        <f>IF($B459="","",(-CQ459/ABS(CQ459))*Air!$D$14*CS459/8*(CQ459^2)*$AM459*$C459)</f>
        <v/>
      </c>
      <c r="CY459" s="32" t="str">
        <f>IF($B459="","",$AK459*$C459*$E459*Air!$D$14*Air!$I$10)</f>
        <v/>
      </c>
      <c r="CZ459" s="32" t="str">
        <f t="shared" si="658"/>
        <v/>
      </c>
      <c r="DA459" s="32" t="str">
        <f t="shared" si="607"/>
        <v/>
      </c>
      <c r="DB459" s="32" t="str">
        <f t="shared" si="659"/>
        <v/>
      </c>
      <c r="DC459" s="254" t="str">
        <f t="shared" si="608"/>
        <v/>
      </c>
      <c r="DD459" s="243"/>
      <c r="DE459" s="243"/>
      <c r="DF459" s="32" t="str">
        <f t="shared" si="609"/>
        <v/>
      </c>
      <c r="DG459" s="243" t="str">
        <f t="shared" si="610"/>
        <v/>
      </c>
      <c r="DH459" s="243" t="str">
        <f>IF($B459="","",IF(DC459="out",-(DG459*$I459*(2*ABS(DF459)/Air!$D$14)^0.5),(DG459*$I459*(2*ABS(DF459)/Air!$C$14)^0.5)))</f>
        <v/>
      </c>
      <c r="DI459" s="32" t="str">
        <f t="shared" si="611"/>
        <v/>
      </c>
      <c r="DJ459" s="217" t="str">
        <f t="shared" si="660"/>
        <v/>
      </c>
      <c r="DK459" s="31" t="str">
        <f t="shared" si="612"/>
        <v/>
      </c>
      <c r="DL459" s="251" t="str">
        <f>IF($B459="","",$AO459*ABS(DK459)/Air!$M$8)</f>
        <v/>
      </c>
      <c r="DM459" s="31" t="str">
        <f t="shared" si="613"/>
        <v/>
      </c>
      <c r="DN459" s="251" t="str">
        <f>IF($B459="","",$AO459*ABS($AF459-DK459)/Air!$M$8)</f>
        <v/>
      </c>
      <c r="DO459" s="31" t="str">
        <f t="shared" si="614"/>
        <v/>
      </c>
      <c r="DP459" s="31" t="str">
        <f t="shared" si="615"/>
        <v/>
      </c>
      <c r="DQ459" s="32" t="str">
        <f>IF($B459="","",(($AF459-DK459)/ABS($AF459-DK459))*Air!$D$14*DP459/2*(($AF459-DK459)^2)*$AI459*$C459)</f>
        <v/>
      </c>
      <c r="DR459" s="32" t="str">
        <f>IF($B459="","",(-DK459/ABS(DK459))*Air!$D$14*DM459/8*(DK459^2)*$AM459*$C459)</f>
        <v/>
      </c>
      <c r="DS459" s="32" t="str">
        <f>IF($B459="","",$AK459*$C459*$E459*Air!$D$14*Air!$I$10)</f>
        <v/>
      </c>
      <c r="DT459" s="32" t="str">
        <f t="shared" si="661"/>
        <v/>
      </c>
      <c r="DU459" s="32" t="str">
        <f t="shared" si="616"/>
        <v/>
      </c>
      <c r="DV459" s="32" t="str">
        <f t="shared" si="662"/>
        <v/>
      </c>
      <c r="DW459" s="254" t="str">
        <f t="shared" si="617"/>
        <v/>
      </c>
      <c r="DX459" s="243"/>
      <c r="DY459" s="243"/>
      <c r="DZ459" s="32" t="str">
        <f t="shared" si="618"/>
        <v/>
      </c>
      <c r="EA459" s="243" t="str">
        <f t="shared" si="619"/>
        <v/>
      </c>
      <c r="EB459" s="243" t="str">
        <f>IF($B459="","",IF(DW459="out",-(EA459*$I459*(2*ABS(DZ459)/Air!$D$14)^0.5),(EA459*$I459*(2*ABS(DZ459)/Air!$C$14)^0.5)))</f>
        <v/>
      </c>
      <c r="EC459" s="32" t="str">
        <f t="shared" si="620"/>
        <v/>
      </c>
      <c r="ED459" s="217" t="str">
        <f t="shared" si="663"/>
        <v/>
      </c>
      <c r="EE459" s="31" t="str">
        <f t="shared" si="621"/>
        <v/>
      </c>
      <c r="EF459" s="251" t="str">
        <f>IF($B459="","",$AO459*ABS(EE459)/Air!$M$8)</f>
        <v/>
      </c>
      <c r="EG459" s="31" t="str">
        <f t="shared" si="622"/>
        <v/>
      </c>
      <c r="EH459" s="251" t="str">
        <f>IF($B459="","",$AO459*ABS($AF459-EE459)/Air!$M$8)</f>
        <v/>
      </c>
      <c r="EI459" s="31" t="str">
        <f t="shared" si="623"/>
        <v/>
      </c>
      <c r="EJ459" s="31" t="str">
        <f t="shared" si="624"/>
        <v/>
      </c>
      <c r="EK459" s="32" t="str">
        <f>IF($B459="","",(($AF459-EE459)/ABS($AF459-EE459))*Air!$D$14*EJ459/2*(($AF459-EE459)^2)*$AI459*$C459)</f>
        <v/>
      </c>
      <c r="EL459" s="32" t="str">
        <f>IF($B459="","",(-EE459/ABS(EE459))*Air!$D$14*EG459/8*(EE459^2)*$AM459*$C459)</f>
        <v/>
      </c>
      <c r="EM459" s="32" t="str">
        <f>IF($B459="","",$AK459*$C459*$E459*Air!$D$14*Air!$I$10)</f>
        <v/>
      </c>
      <c r="EN459" s="32" t="str">
        <f t="shared" si="664"/>
        <v/>
      </c>
      <c r="EO459" s="32" t="str">
        <f t="shared" si="625"/>
        <v/>
      </c>
      <c r="EP459" s="32" t="str">
        <f t="shared" si="665"/>
        <v/>
      </c>
      <c r="EQ459" s="254" t="str">
        <f t="shared" si="626"/>
        <v/>
      </c>
      <c r="ER459" s="243"/>
      <c r="ES459" s="243"/>
      <c r="ET459" s="32" t="str">
        <f t="shared" si="627"/>
        <v/>
      </c>
      <c r="EU459" s="243" t="str">
        <f t="shared" si="628"/>
        <v/>
      </c>
      <c r="EV459" s="243" t="str">
        <f>IF($B459="","",IF(EQ459="out",-(EU459*$I459*(2*ABS(ET459)/Air!$D$14)^0.5),(EU459*$I459*(2*ABS(ET459)/Air!$C$14)^0.5)))</f>
        <v/>
      </c>
      <c r="EW459" s="32" t="str">
        <f t="shared" si="629"/>
        <v/>
      </c>
      <c r="EX459" s="259" t="str">
        <f t="shared" si="666"/>
        <v/>
      </c>
    </row>
    <row r="460" spans="1:154" customFormat="1" x14ac:dyDescent="0.2">
      <c r="A460" s="61"/>
      <c r="B460" s="247"/>
      <c r="C460" s="247"/>
      <c r="D460" s="247"/>
      <c r="E460" s="247"/>
      <c r="F460" s="247"/>
      <c r="G460" s="239"/>
      <c r="H460" s="239"/>
      <c r="I460" s="239"/>
      <c r="J460" s="239"/>
      <c r="K460" s="239"/>
      <c r="L460" s="62"/>
      <c r="M460" s="247"/>
      <c r="N460" s="247"/>
      <c r="O460" s="63"/>
      <c r="P460" s="92" t="str">
        <f t="shared" si="630"/>
        <v/>
      </c>
      <c r="Q460" s="93" t="str">
        <f t="shared" si="583"/>
        <v/>
      </c>
      <c r="R460" s="99" t="str">
        <f t="shared" si="631"/>
        <v/>
      </c>
      <c r="S460" s="100" t="str">
        <f t="shared" si="632"/>
        <v/>
      </c>
      <c r="T460" s="95" t="str">
        <f t="shared" si="633"/>
        <v/>
      </c>
      <c r="U460" s="231"/>
      <c r="V460" s="124" t="str">
        <f t="shared" si="634"/>
        <v/>
      </c>
      <c r="W460" s="125" t="str">
        <f t="shared" si="578"/>
        <v/>
      </c>
      <c r="X460" s="126" t="str">
        <f t="shared" si="635"/>
        <v/>
      </c>
      <c r="Y460" s="126" t="str">
        <f>IF($B460="","",VLOOKUP(X460,Depth!$A$4:$B$1004,2,1))</f>
        <v/>
      </c>
      <c r="Z460" s="127" t="str">
        <f t="shared" si="579"/>
        <v/>
      </c>
      <c r="AA460" s="128" t="str">
        <f t="shared" si="580"/>
        <v/>
      </c>
      <c r="AB460" s="129" t="str">
        <f t="shared" si="636"/>
        <v/>
      </c>
      <c r="AC460" s="129" t="str">
        <f t="shared" si="581"/>
        <v/>
      </c>
      <c r="AD460" s="31" t="str">
        <f t="shared" si="637"/>
        <v/>
      </c>
      <c r="AE460" s="128" t="str">
        <f t="shared" si="638"/>
        <v/>
      </c>
      <c r="AF460" s="130" t="str">
        <f t="shared" si="639"/>
        <v/>
      </c>
      <c r="AG460" s="122" t="str">
        <f t="shared" si="640"/>
        <v/>
      </c>
      <c r="AH460" s="131" t="str">
        <f t="shared" si="582"/>
        <v/>
      </c>
      <c r="AI460" s="132" t="str">
        <f t="shared" si="641"/>
        <v/>
      </c>
      <c r="AJ460" s="128"/>
      <c r="AK460" s="159" t="str">
        <f t="shared" si="642"/>
        <v/>
      </c>
      <c r="AL460" s="128" t="str">
        <f t="shared" si="643"/>
        <v/>
      </c>
      <c r="AM460" s="128" t="str">
        <f t="shared" si="644"/>
        <v/>
      </c>
      <c r="AN460" s="128" t="str">
        <f t="shared" si="645"/>
        <v/>
      </c>
      <c r="AO460" s="128" t="str">
        <f t="shared" si="584"/>
        <v/>
      </c>
      <c r="AP460" s="160" t="str">
        <f t="shared" si="646"/>
        <v/>
      </c>
      <c r="AQ460" s="31"/>
      <c r="AR460" s="174" t="str">
        <f>IF($B460="","",Air!$C$17*((J460-K460)/10)^Air!$C$28)</f>
        <v/>
      </c>
      <c r="AS460" s="36" t="str">
        <f>IF($B460="","",IF(E$8=B460,E$7,Air!$C$14/2*AR460^2))</f>
        <v/>
      </c>
      <c r="AT460" s="32" t="str">
        <f t="shared" si="647"/>
        <v/>
      </c>
      <c r="AU460" s="32" t="str">
        <f t="shared" si="648"/>
        <v/>
      </c>
      <c r="AV460" s="32" t="str">
        <f>IF($B460="","",Air!$I$11-AU460*Air!$C$14*Air!$I$10-AS460)</f>
        <v/>
      </c>
      <c r="AW460" s="175" t="str">
        <f t="shared" si="649"/>
        <v/>
      </c>
      <c r="AX460" s="175" t="str">
        <f>IF($B460="","",AW460*Air!$C$14*Air!$I$10)</f>
        <v/>
      </c>
      <c r="AY460" s="176" t="str">
        <f>IF($B460="","",AW460*Air!$D$14*Air!$I$10)</f>
        <v/>
      </c>
      <c r="AZ460" s="62"/>
      <c r="BA460" s="250" t="str">
        <f t="shared" si="585"/>
        <v/>
      </c>
      <c r="BB460" s="128" t="str">
        <f t="shared" si="650"/>
        <v/>
      </c>
      <c r="BC460" s="31" t="str">
        <f t="shared" si="651"/>
        <v/>
      </c>
      <c r="BD460" s="251" t="str">
        <f>IF($B460="","",$AO460*ABS(BC460)/Air!$M$8)</f>
        <v/>
      </c>
      <c r="BE460" s="31" t="str">
        <f t="shared" si="586"/>
        <v/>
      </c>
      <c r="BF460" s="251" t="str">
        <f>IF($B460="","",$AO460*ABS($AF460-BC460)/Air!$M$8)</f>
        <v/>
      </c>
      <c r="BG460" s="31" t="str">
        <f t="shared" si="587"/>
        <v/>
      </c>
      <c r="BH460" s="252" t="str">
        <f t="shared" si="588"/>
        <v/>
      </c>
      <c r="BI460" s="32" t="str">
        <f>IF($B460="","",(($AF460-BC460)/ABS($AF460-BC460))*Air!$D$14*BH460/2*(($AF460-BC460)^2)*$AI460*$C460)</f>
        <v/>
      </c>
      <c r="BJ460" s="32" t="str">
        <f>IF($B460="","",(-BC460/ABS(BC460))*Air!$D$14*BE460/8*(BC460^2)*$AM460*$C460)</f>
        <v/>
      </c>
      <c r="BK460" s="32" t="str">
        <f>IF($B460="","",$AK460*$C460*$E460*Air!$D$14*Air!$I$10)</f>
        <v/>
      </c>
      <c r="BL460" s="32" t="str">
        <f t="shared" si="652"/>
        <v/>
      </c>
      <c r="BM460" s="32" t="str">
        <f t="shared" si="589"/>
        <v/>
      </c>
      <c r="BN460" s="32" t="str">
        <f t="shared" si="653"/>
        <v/>
      </c>
      <c r="BO460" s="254" t="str">
        <f t="shared" si="590"/>
        <v/>
      </c>
      <c r="BP460" s="243"/>
      <c r="BQ460" s="243"/>
      <c r="BR460" s="32" t="str">
        <f t="shared" si="591"/>
        <v/>
      </c>
      <c r="BS460" s="243" t="str">
        <f t="shared" si="592"/>
        <v/>
      </c>
      <c r="BT460" s="243" t="str">
        <f>IF($B460="","",IF(BO460="out",-(BS460*$I460*(2*ABS(BR460)/Air!$D$14)^0.5),(BS460*$I460*(2*ABS(BR460)/Air!$C$14)^0.5)))</f>
        <v/>
      </c>
      <c r="BU460" s="32" t="str">
        <f t="shared" si="593"/>
        <v/>
      </c>
      <c r="BV460" s="217" t="str">
        <f t="shared" si="654"/>
        <v/>
      </c>
      <c r="BW460" s="31" t="str">
        <f t="shared" si="594"/>
        <v/>
      </c>
      <c r="BX460" s="251" t="str">
        <f>IF($B460="","",$AO460*ABS(BW460)/Air!$M$8)</f>
        <v/>
      </c>
      <c r="BY460" s="31" t="str">
        <f t="shared" si="595"/>
        <v/>
      </c>
      <c r="BZ460" s="251" t="str">
        <f>IF($B460="","",$AO460*ABS($AF460-BW460)/Air!$M$8)</f>
        <v/>
      </c>
      <c r="CA460" s="31" t="str">
        <f t="shared" si="596"/>
        <v/>
      </c>
      <c r="CB460" s="31" t="str">
        <f t="shared" si="597"/>
        <v/>
      </c>
      <c r="CC460" s="32" t="str">
        <f>IF($B460="","",(($AF460-BW460)/ABS($AF460-BW460))*Air!$D$14*CB460/2*(($AF460-BW460)^2)*$AI460*$C460)</f>
        <v/>
      </c>
      <c r="CD460" s="32" t="str">
        <f>IF($B460="","",(-BW460/ABS(BW460))*Air!$D$14*BY460/8*(BW460^2)*$AM460*$C460)</f>
        <v/>
      </c>
      <c r="CE460" s="32" t="str">
        <f>IF($B460="","",$AK460*$C460*$E460*Air!$D$14*Air!$I$10)</f>
        <v/>
      </c>
      <c r="CF460" s="32" t="str">
        <f t="shared" si="655"/>
        <v/>
      </c>
      <c r="CG460" s="32" t="str">
        <f t="shared" si="598"/>
        <v/>
      </c>
      <c r="CH460" s="32" t="str">
        <f t="shared" si="656"/>
        <v/>
      </c>
      <c r="CI460" s="254" t="str">
        <f t="shared" si="599"/>
        <v/>
      </c>
      <c r="CJ460" s="243"/>
      <c r="CK460" s="243"/>
      <c r="CL460" s="32" t="str">
        <f t="shared" si="600"/>
        <v/>
      </c>
      <c r="CM460" s="243" t="str">
        <f t="shared" si="601"/>
        <v/>
      </c>
      <c r="CN460" s="243" t="str">
        <f>IF($B460="","",IF(CI460="out",-(CM460*$I460*(2*ABS(CL460)/Air!$D$14)^0.5),(CM460*$I460*(2*ABS(CL460)/Air!$C$14)^0.5)))</f>
        <v/>
      </c>
      <c r="CO460" s="32" t="str">
        <f t="shared" si="602"/>
        <v/>
      </c>
      <c r="CP460" s="217" t="str">
        <f t="shared" si="657"/>
        <v/>
      </c>
      <c r="CQ460" s="31" t="str">
        <f t="shared" si="603"/>
        <v/>
      </c>
      <c r="CR460" s="251" t="str">
        <f>IF($B460="","",$AO460*ABS(CQ460)/Air!$M$8)</f>
        <v/>
      </c>
      <c r="CS460" s="31" t="str">
        <f t="shared" si="604"/>
        <v/>
      </c>
      <c r="CT460" s="251" t="str">
        <f>IF($B460="","",$AO460*ABS($AF460-CQ460)/Air!$M$8)</f>
        <v/>
      </c>
      <c r="CU460" s="31" t="str">
        <f t="shared" si="605"/>
        <v/>
      </c>
      <c r="CV460" s="31" t="str">
        <f t="shared" si="606"/>
        <v/>
      </c>
      <c r="CW460" s="32" t="str">
        <f>IF($B460="","",(($AF460-CQ460)/ABS($AF460-CQ460))*Air!$D$14*CV460/2*(($AF460-CQ460)^2)*$AI460*$C460)</f>
        <v/>
      </c>
      <c r="CX460" s="32" t="str">
        <f>IF($B460="","",(-CQ460/ABS(CQ460))*Air!$D$14*CS460/8*(CQ460^2)*$AM460*$C460)</f>
        <v/>
      </c>
      <c r="CY460" s="32" t="str">
        <f>IF($B460="","",$AK460*$C460*$E460*Air!$D$14*Air!$I$10)</f>
        <v/>
      </c>
      <c r="CZ460" s="32" t="str">
        <f t="shared" si="658"/>
        <v/>
      </c>
      <c r="DA460" s="32" t="str">
        <f t="shared" si="607"/>
        <v/>
      </c>
      <c r="DB460" s="32" t="str">
        <f t="shared" si="659"/>
        <v/>
      </c>
      <c r="DC460" s="254" t="str">
        <f t="shared" si="608"/>
        <v/>
      </c>
      <c r="DD460" s="243"/>
      <c r="DE460" s="243"/>
      <c r="DF460" s="32" t="str">
        <f t="shared" si="609"/>
        <v/>
      </c>
      <c r="DG460" s="243" t="str">
        <f t="shared" si="610"/>
        <v/>
      </c>
      <c r="DH460" s="243" t="str">
        <f>IF($B460="","",IF(DC460="out",-(DG460*$I460*(2*ABS(DF460)/Air!$D$14)^0.5),(DG460*$I460*(2*ABS(DF460)/Air!$C$14)^0.5)))</f>
        <v/>
      </c>
      <c r="DI460" s="32" t="str">
        <f t="shared" si="611"/>
        <v/>
      </c>
      <c r="DJ460" s="217" t="str">
        <f t="shared" si="660"/>
        <v/>
      </c>
      <c r="DK460" s="31" t="str">
        <f t="shared" si="612"/>
        <v/>
      </c>
      <c r="DL460" s="251" t="str">
        <f>IF($B460="","",$AO460*ABS(DK460)/Air!$M$8)</f>
        <v/>
      </c>
      <c r="DM460" s="31" t="str">
        <f t="shared" si="613"/>
        <v/>
      </c>
      <c r="DN460" s="251" t="str">
        <f>IF($B460="","",$AO460*ABS($AF460-DK460)/Air!$M$8)</f>
        <v/>
      </c>
      <c r="DO460" s="31" t="str">
        <f t="shared" si="614"/>
        <v/>
      </c>
      <c r="DP460" s="31" t="str">
        <f t="shared" si="615"/>
        <v/>
      </c>
      <c r="DQ460" s="32" t="str">
        <f>IF($B460="","",(($AF460-DK460)/ABS($AF460-DK460))*Air!$D$14*DP460/2*(($AF460-DK460)^2)*$AI460*$C460)</f>
        <v/>
      </c>
      <c r="DR460" s="32" t="str">
        <f>IF($B460="","",(-DK460/ABS(DK460))*Air!$D$14*DM460/8*(DK460^2)*$AM460*$C460)</f>
        <v/>
      </c>
      <c r="DS460" s="32" t="str">
        <f>IF($B460="","",$AK460*$C460*$E460*Air!$D$14*Air!$I$10)</f>
        <v/>
      </c>
      <c r="DT460" s="32" t="str">
        <f t="shared" si="661"/>
        <v/>
      </c>
      <c r="DU460" s="32" t="str">
        <f t="shared" si="616"/>
        <v/>
      </c>
      <c r="DV460" s="32" t="str">
        <f t="shared" si="662"/>
        <v/>
      </c>
      <c r="DW460" s="254" t="str">
        <f t="shared" si="617"/>
        <v/>
      </c>
      <c r="DX460" s="243"/>
      <c r="DY460" s="243"/>
      <c r="DZ460" s="32" t="str">
        <f t="shared" si="618"/>
        <v/>
      </c>
      <c r="EA460" s="243" t="str">
        <f t="shared" si="619"/>
        <v/>
      </c>
      <c r="EB460" s="243" t="str">
        <f>IF($B460="","",IF(DW460="out",-(EA460*$I460*(2*ABS(DZ460)/Air!$D$14)^0.5),(EA460*$I460*(2*ABS(DZ460)/Air!$C$14)^0.5)))</f>
        <v/>
      </c>
      <c r="EC460" s="32" t="str">
        <f t="shared" si="620"/>
        <v/>
      </c>
      <c r="ED460" s="217" t="str">
        <f t="shared" si="663"/>
        <v/>
      </c>
      <c r="EE460" s="31" t="str">
        <f t="shared" si="621"/>
        <v/>
      </c>
      <c r="EF460" s="251" t="str">
        <f>IF($B460="","",$AO460*ABS(EE460)/Air!$M$8)</f>
        <v/>
      </c>
      <c r="EG460" s="31" t="str">
        <f t="shared" si="622"/>
        <v/>
      </c>
      <c r="EH460" s="251" t="str">
        <f>IF($B460="","",$AO460*ABS($AF460-EE460)/Air!$M$8)</f>
        <v/>
      </c>
      <c r="EI460" s="31" t="str">
        <f t="shared" si="623"/>
        <v/>
      </c>
      <c r="EJ460" s="31" t="str">
        <f t="shared" si="624"/>
        <v/>
      </c>
      <c r="EK460" s="32" t="str">
        <f>IF($B460="","",(($AF460-EE460)/ABS($AF460-EE460))*Air!$D$14*EJ460/2*(($AF460-EE460)^2)*$AI460*$C460)</f>
        <v/>
      </c>
      <c r="EL460" s="32" t="str">
        <f>IF($B460="","",(-EE460/ABS(EE460))*Air!$D$14*EG460/8*(EE460^2)*$AM460*$C460)</f>
        <v/>
      </c>
      <c r="EM460" s="32" t="str">
        <f>IF($B460="","",$AK460*$C460*$E460*Air!$D$14*Air!$I$10)</f>
        <v/>
      </c>
      <c r="EN460" s="32" t="str">
        <f t="shared" si="664"/>
        <v/>
      </c>
      <c r="EO460" s="32" t="str">
        <f t="shared" si="625"/>
        <v/>
      </c>
      <c r="EP460" s="32" t="str">
        <f t="shared" si="665"/>
        <v/>
      </c>
      <c r="EQ460" s="254" t="str">
        <f t="shared" si="626"/>
        <v/>
      </c>
      <c r="ER460" s="243"/>
      <c r="ES460" s="243"/>
      <c r="ET460" s="32" t="str">
        <f t="shared" si="627"/>
        <v/>
      </c>
      <c r="EU460" s="243" t="str">
        <f t="shared" si="628"/>
        <v/>
      </c>
      <c r="EV460" s="243" t="str">
        <f>IF($B460="","",IF(EQ460="out",-(EU460*$I460*(2*ABS(ET460)/Air!$D$14)^0.5),(EU460*$I460*(2*ABS(ET460)/Air!$C$14)^0.5)))</f>
        <v/>
      </c>
      <c r="EW460" s="32" t="str">
        <f t="shared" si="629"/>
        <v/>
      </c>
      <c r="EX460" s="259" t="str">
        <f t="shared" si="666"/>
        <v/>
      </c>
    </row>
    <row r="461" spans="1:154" customFormat="1" x14ac:dyDescent="0.2">
      <c r="A461" s="61"/>
      <c r="B461" s="247"/>
      <c r="C461" s="247"/>
      <c r="D461" s="247"/>
      <c r="E461" s="247"/>
      <c r="F461" s="247"/>
      <c r="G461" s="239"/>
      <c r="H461" s="239"/>
      <c r="I461" s="239"/>
      <c r="J461" s="239"/>
      <c r="K461" s="239"/>
      <c r="L461" s="62"/>
      <c r="M461" s="247"/>
      <c r="N461" s="247"/>
      <c r="O461" s="63"/>
      <c r="P461" s="92" t="str">
        <f t="shared" si="630"/>
        <v/>
      </c>
      <c r="Q461" s="93" t="str">
        <f t="shared" si="583"/>
        <v/>
      </c>
      <c r="R461" s="99" t="str">
        <f t="shared" si="631"/>
        <v/>
      </c>
      <c r="S461" s="100" t="str">
        <f t="shared" si="632"/>
        <v/>
      </c>
      <c r="T461" s="95" t="str">
        <f t="shared" si="633"/>
        <v/>
      </c>
      <c r="U461" s="231"/>
      <c r="V461" s="124" t="str">
        <f t="shared" si="634"/>
        <v/>
      </c>
      <c r="W461" s="125" t="str">
        <f t="shared" si="578"/>
        <v/>
      </c>
      <c r="X461" s="126" t="str">
        <f t="shared" si="635"/>
        <v/>
      </c>
      <c r="Y461" s="126" t="str">
        <f>IF($B461="","",VLOOKUP(X461,Depth!$A$4:$B$1004,2,1))</f>
        <v/>
      </c>
      <c r="Z461" s="127" t="str">
        <f t="shared" si="579"/>
        <v/>
      </c>
      <c r="AA461" s="128" t="str">
        <f t="shared" si="580"/>
        <v/>
      </c>
      <c r="AB461" s="129" t="str">
        <f t="shared" si="636"/>
        <v/>
      </c>
      <c r="AC461" s="129" t="str">
        <f t="shared" si="581"/>
        <v/>
      </c>
      <c r="AD461" s="31" t="str">
        <f t="shared" si="637"/>
        <v/>
      </c>
      <c r="AE461" s="128" t="str">
        <f t="shared" si="638"/>
        <v/>
      </c>
      <c r="AF461" s="130" t="str">
        <f t="shared" si="639"/>
        <v/>
      </c>
      <c r="AG461" s="122" t="str">
        <f t="shared" si="640"/>
        <v/>
      </c>
      <c r="AH461" s="131" t="str">
        <f t="shared" si="582"/>
        <v/>
      </c>
      <c r="AI461" s="132" t="str">
        <f t="shared" si="641"/>
        <v/>
      </c>
      <c r="AJ461" s="128"/>
      <c r="AK461" s="159" t="str">
        <f t="shared" si="642"/>
        <v/>
      </c>
      <c r="AL461" s="128" t="str">
        <f t="shared" si="643"/>
        <v/>
      </c>
      <c r="AM461" s="128" t="str">
        <f t="shared" si="644"/>
        <v/>
      </c>
      <c r="AN461" s="128" t="str">
        <f t="shared" si="645"/>
        <v/>
      </c>
      <c r="AO461" s="128" t="str">
        <f t="shared" si="584"/>
        <v/>
      </c>
      <c r="AP461" s="160" t="str">
        <f t="shared" si="646"/>
        <v/>
      </c>
      <c r="AQ461" s="31"/>
      <c r="AR461" s="174" t="str">
        <f>IF($B461="","",Air!$C$17*((J461-K461)/10)^Air!$C$28)</f>
        <v/>
      </c>
      <c r="AS461" s="36" t="str">
        <f>IF($B461="","",IF(E$8=B461,E$7,Air!$C$14/2*AR461^2))</f>
        <v/>
      </c>
      <c r="AT461" s="32" t="str">
        <f t="shared" si="647"/>
        <v/>
      </c>
      <c r="AU461" s="32" t="str">
        <f t="shared" si="648"/>
        <v/>
      </c>
      <c r="AV461" s="32" t="str">
        <f>IF($B461="","",Air!$I$11-AU461*Air!$C$14*Air!$I$10-AS461)</f>
        <v/>
      </c>
      <c r="AW461" s="175" t="str">
        <f t="shared" si="649"/>
        <v/>
      </c>
      <c r="AX461" s="175" t="str">
        <f>IF($B461="","",AW461*Air!$C$14*Air!$I$10)</f>
        <v/>
      </c>
      <c r="AY461" s="176" t="str">
        <f>IF($B461="","",AW461*Air!$D$14*Air!$I$10)</f>
        <v/>
      </c>
      <c r="AZ461" s="62"/>
      <c r="BA461" s="250" t="str">
        <f t="shared" si="585"/>
        <v/>
      </c>
      <c r="BB461" s="128" t="str">
        <f t="shared" si="650"/>
        <v/>
      </c>
      <c r="BC461" s="31" t="str">
        <f t="shared" si="651"/>
        <v/>
      </c>
      <c r="BD461" s="251" t="str">
        <f>IF($B461="","",$AO461*ABS(BC461)/Air!$M$8)</f>
        <v/>
      </c>
      <c r="BE461" s="31" t="str">
        <f t="shared" si="586"/>
        <v/>
      </c>
      <c r="BF461" s="251" t="str">
        <f>IF($B461="","",$AO461*ABS($AF461-BC461)/Air!$M$8)</f>
        <v/>
      </c>
      <c r="BG461" s="31" t="str">
        <f t="shared" si="587"/>
        <v/>
      </c>
      <c r="BH461" s="252" t="str">
        <f t="shared" si="588"/>
        <v/>
      </c>
      <c r="BI461" s="32" t="str">
        <f>IF($B461="","",(($AF461-BC461)/ABS($AF461-BC461))*Air!$D$14*BH461/2*(($AF461-BC461)^2)*$AI461*$C461)</f>
        <v/>
      </c>
      <c r="BJ461" s="32" t="str">
        <f>IF($B461="","",(-BC461/ABS(BC461))*Air!$D$14*BE461/8*(BC461^2)*$AM461*$C461)</f>
        <v/>
      </c>
      <c r="BK461" s="32" t="str">
        <f>IF($B461="","",$AK461*$C461*$E461*Air!$D$14*Air!$I$10)</f>
        <v/>
      </c>
      <c r="BL461" s="32" t="str">
        <f t="shared" si="652"/>
        <v/>
      </c>
      <c r="BM461" s="32" t="str">
        <f t="shared" si="589"/>
        <v/>
      </c>
      <c r="BN461" s="32" t="str">
        <f t="shared" si="653"/>
        <v/>
      </c>
      <c r="BO461" s="254" t="str">
        <f t="shared" si="590"/>
        <v/>
      </c>
      <c r="BP461" s="243"/>
      <c r="BQ461" s="243"/>
      <c r="BR461" s="32" t="str">
        <f t="shared" si="591"/>
        <v/>
      </c>
      <c r="BS461" s="243" t="str">
        <f t="shared" si="592"/>
        <v/>
      </c>
      <c r="BT461" s="243" t="str">
        <f>IF($B461="","",IF(BO461="out",-(BS461*$I461*(2*ABS(BR461)/Air!$D$14)^0.5),(BS461*$I461*(2*ABS(BR461)/Air!$C$14)^0.5)))</f>
        <v/>
      </c>
      <c r="BU461" s="32" t="str">
        <f t="shared" si="593"/>
        <v/>
      </c>
      <c r="BV461" s="217" t="str">
        <f t="shared" si="654"/>
        <v/>
      </c>
      <c r="BW461" s="31" t="str">
        <f t="shared" si="594"/>
        <v/>
      </c>
      <c r="BX461" s="251" t="str">
        <f>IF($B461="","",$AO461*ABS(BW461)/Air!$M$8)</f>
        <v/>
      </c>
      <c r="BY461" s="31" t="str">
        <f t="shared" si="595"/>
        <v/>
      </c>
      <c r="BZ461" s="251" t="str">
        <f>IF($B461="","",$AO461*ABS($AF461-BW461)/Air!$M$8)</f>
        <v/>
      </c>
      <c r="CA461" s="31" t="str">
        <f t="shared" si="596"/>
        <v/>
      </c>
      <c r="CB461" s="31" t="str">
        <f t="shared" si="597"/>
        <v/>
      </c>
      <c r="CC461" s="32" t="str">
        <f>IF($B461="","",(($AF461-BW461)/ABS($AF461-BW461))*Air!$D$14*CB461/2*(($AF461-BW461)^2)*$AI461*$C461)</f>
        <v/>
      </c>
      <c r="CD461" s="32" t="str">
        <f>IF($B461="","",(-BW461/ABS(BW461))*Air!$D$14*BY461/8*(BW461^2)*$AM461*$C461)</f>
        <v/>
      </c>
      <c r="CE461" s="32" t="str">
        <f>IF($B461="","",$AK461*$C461*$E461*Air!$D$14*Air!$I$10)</f>
        <v/>
      </c>
      <c r="CF461" s="32" t="str">
        <f t="shared" si="655"/>
        <v/>
      </c>
      <c r="CG461" s="32" t="str">
        <f t="shared" si="598"/>
        <v/>
      </c>
      <c r="CH461" s="32" t="str">
        <f t="shared" si="656"/>
        <v/>
      </c>
      <c r="CI461" s="254" t="str">
        <f t="shared" si="599"/>
        <v/>
      </c>
      <c r="CJ461" s="243"/>
      <c r="CK461" s="243"/>
      <c r="CL461" s="32" t="str">
        <f t="shared" si="600"/>
        <v/>
      </c>
      <c r="CM461" s="243" t="str">
        <f t="shared" si="601"/>
        <v/>
      </c>
      <c r="CN461" s="243" t="str">
        <f>IF($B461="","",IF(CI461="out",-(CM461*$I461*(2*ABS(CL461)/Air!$D$14)^0.5),(CM461*$I461*(2*ABS(CL461)/Air!$C$14)^0.5)))</f>
        <v/>
      </c>
      <c r="CO461" s="32" t="str">
        <f t="shared" si="602"/>
        <v/>
      </c>
      <c r="CP461" s="217" t="str">
        <f t="shared" si="657"/>
        <v/>
      </c>
      <c r="CQ461" s="31" t="str">
        <f t="shared" si="603"/>
        <v/>
      </c>
      <c r="CR461" s="251" t="str">
        <f>IF($B461="","",$AO461*ABS(CQ461)/Air!$M$8)</f>
        <v/>
      </c>
      <c r="CS461" s="31" t="str">
        <f t="shared" si="604"/>
        <v/>
      </c>
      <c r="CT461" s="251" t="str">
        <f>IF($B461="","",$AO461*ABS($AF461-CQ461)/Air!$M$8)</f>
        <v/>
      </c>
      <c r="CU461" s="31" t="str">
        <f t="shared" si="605"/>
        <v/>
      </c>
      <c r="CV461" s="31" t="str">
        <f t="shared" si="606"/>
        <v/>
      </c>
      <c r="CW461" s="32" t="str">
        <f>IF($B461="","",(($AF461-CQ461)/ABS($AF461-CQ461))*Air!$D$14*CV461/2*(($AF461-CQ461)^2)*$AI461*$C461)</f>
        <v/>
      </c>
      <c r="CX461" s="32" t="str">
        <f>IF($B461="","",(-CQ461/ABS(CQ461))*Air!$D$14*CS461/8*(CQ461^2)*$AM461*$C461)</f>
        <v/>
      </c>
      <c r="CY461" s="32" t="str">
        <f>IF($B461="","",$AK461*$C461*$E461*Air!$D$14*Air!$I$10)</f>
        <v/>
      </c>
      <c r="CZ461" s="32" t="str">
        <f t="shared" si="658"/>
        <v/>
      </c>
      <c r="DA461" s="32" t="str">
        <f t="shared" si="607"/>
        <v/>
      </c>
      <c r="DB461" s="32" t="str">
        <f t="shared" si="659"/>
        <v/>
      </c>
      <c r="DC461" s="254" t="str">
        <f t="shared" si="608"/>
        <v/>
      </c>
      <c r="DD461" s="243"/>
      <c r="DE461" s="243"/>
      <c r="DF461" s="32" t="str">
        <f t="shared" si="609"/>
        <v/>
      </c>
      <c r="DG461" s="243" t="str">
        <f t="shared" si="610"/>
        <v/>
      </c>
      <c r="DH461" s="243" t="str">
        <f>IF($B461="","",IF(DC461="out",-(DG461*$I461*(2*ABS(DF461)/Air!$D$14)^0.5),(DG461*$I461*(2*ABS(DF461)/Air!$C$14)^0.5)))</f>
        <v/>
      </c>
      <c r="DI461" s="32" t="str">
        <f t="shared" si="611"/>
        <v/>
      </c>
      <c r="DJ461" s="217" t="str">
        <f t="shared" si="660"/>
        <v/>
      </c>
      <c r="DK461" s="31" t="str">
        <f t="shared" si="612"/>
        <v/>
      </c>
      <c r="DL461" s="251" t="str">
        <f>IF($B461="","",$AO461*ABS(DK461)/Air!$M$8)</f>
        <v/>
      </c>
      <c r="DM461" s="31" t="str">
        <f t="shared" si="613"/>
        <v/>
      </c>
      <c r="DN461" s="251" t="str">
        <f>IF($B461="","",$AO461*ABS($AF461-DK461)/Air!$M$8)</f>
        <v/>
      </c>
      <c r="DO461" s="31" t="str">
        <f t="shared" si="614"/>
        <v/>
      </c>
      <c r="DP461" s="31" t="str">
        <f t="shared" si="615"/>
        <v/>
      </c>
      <c r="DQ461" s="32" t="str">
        <f>IF($B461="","",(($AF461-DK461)/ABS($AF461-DK461))*Air!$D$14*DP461/2*(($AF461-DK461)^2)*$AI461*$C461)</f>
        <v/>
      </c>
      <c r="DR461" s="32" t="str">
        <f>IF($B461="","",(-DK461/ABS(DK461))*Air!$D$14*DM461/8*(DK461^2)*$AM461*$C461)</f>
        <v/>
      </c>
      <c r="DS461" s="32" t="str">
        <f>IF($B461="","",$AK461*$C461*$E461*Air!$D$14*Air!$I$10)</f>
        <v/>
      </c>
      <c r="DT461" s="32" t="str">
        <f t="shared" si="661"/>
        <v/>
      </c>
      <c r="DU461" s="32" t="str">
        <f t="shared" si="616"/>
        <v/>
      </c>
      <c r="DV461" s="32" t="str">
        <f t="shared" si="662"/>
        <v/>
      </c>
      <c r="DW461" s="254" t="str">
        <f t="shared" si="617"/>
        <v/>
      </c>
      <c r="DX461" s="243"/>
      <c r="DY461" s="243"/>
      <c r="DZ461" s="32" t="str">
        <f t="shared" si="618"/>
        <v/>
      </c>
      <c r="EA461" s="243" t="str">
        <f t="shared" si="619"/>
        <v/>
      </c>
      <c r="EB461" s="243" t="str">
        <f>IF($B461="","",IF(DW461="out",-(EA461*$I461*(2*ABS(DZ461)/Air!$D$14)^0.5),(EA461*$I461*(2*ABS(DZ461)/Air!$C$14)^0.5)))</f>
        <v/>
      </c>
      <c r="EC461" s="32" t="str">
        <f t="shared" si="620"/>
        <v/>
      </c>
      <c r="ED461" s="217" t="str">
        <f t="shared" si="663"/>
        <v/>
      </c>
      <c r="EE461" s="31" t="str">
        <f t="shared" si="621"/>
        <v/>
      </c>
      <c r="EF461" s="251" t="str">
        <f>IF($B461="","",$AO461*ABS(EE461)/Air!$M$8)</f>
        <v/>
      </c>
      <c r="EG461" s="31" t="str">
        <f t="shared" si="622"/>
        <v/>
      </c>
      <c r="EH461" s="251" t="str">
        <f>IF($B461="","",$AO461*ABS($AF461-EE461)/Air!$M$8)</f>
        <v/>
      </c>
      <c r="EI461" s="31" t="str">
        <f t="shared" si="623"/>
        <v/>
      </c>
      <c r="EJ461" s="31" t="str">
        <f t="shared" si="624"/>
        <v/>
      </c>
      <c r="EK461" s="32" t="str">
        <f>IF($B461="","",(($AF461-EE461)/ABS($AF461-EE461))*Air!$D$14*EJ461/2*(($AF461-EE461)^2)*$AI461*$C461)</f>
        <v/>
      </c>
      <c r="EL461" s="32" t="str">
        <f>IF($B461="","",(-EE461/ABS(EE461))*Air!$D$14*EG461/8*(EE461^2)*$AM461*$C461)</f>
        <v/>
      </c>
      <c r="EM461" s="32" t="str">
        <f>IF($B461="","",$AK461*$C461*$E461*Air!$D$14*Air!$I$10)</f>
        <v/>
      </c>
      <c r="EN461" s="32" t="str">
        <f t="shared" si="664"/>
        <v/>
      </c>
      <c r="EO461" s="32" t="str">
        <f t="shared" si="625"/>
        <v/>
      </c>
      <c r="EP461" s="32" t="str">
        <f t="shared" si="665"/>
        <v/>
      </c>
      <c r="EQ461" s="254" t="str">
        <f t="shared" si="626"/>
        <v/>
      </c>
      <c r="ER461" s="243"/>
      <c r="ES461" s="243"/>
      <c r="ET461" s="32" t="str">
        <f t="shared" si="627"/>
        <v/>
      </c>
      <c r="EU461" s="243" t="str">
        <f t="shared" si="628"/>
        <v/>
      </c>
      <c r="EV461" s="243" t="str">
        <f>IF($B461="","",IF(EQ461="out",-(EU461*$I461*(2*ABS(ET461)/Air!$D$14)^0.5),(EU461*$I461*(2*ABS(ET461)/Air!$C$14)^0.5)))</f>
        <v/>
      </c>
      <c r="EW461" s="32" t="str">
        <f t="shared" si="629"/>
        <v/>
      </c>
      <c r="EX461" s="259" t="str">
        <f t="shared" si="666"/>
        <v/>
      </c>
    </row>
    <row r="462" spans="1:154" customFormat="1" x14ac:dyDescent="0.2">
      <c r="A462" s="61"/>
      <c r="B462" s="247"/>
      <c r="C462" s="247"/>
      <c r="D462" s="247"/>
      <c r="E462" s="247"/>
      <c r="F462" s="247"/>
      <c r="G462" s="239"/>
      <c r="H462" s="239"/>
      <c r="I462" s="239"/>
      <c r="J462" s="239"/>
      <c r="K462" s="239"/>
      <c r="L462" s="62"/>
      <c r="M462" s="247"/>
      <c r="N462" s="247"/>
      <c r="O462" s="63"/>
      <c r="P462" s="92" t="str">
        <f t="shared" si="630"/>
        <v/>
      </c>
      <c r="Q462" s="93" t="str">
        <f t="shared" si="583"/>
        <v/>
      </c>
      <c r="R462" s="99" t="str">
        <f t="shared" si="631"/>
        <v/>
      </c>
      <c r="S462" s="100" t="str">
        <f t="shared" si="632"/>
        <v/>
      </c>
      <c r="T462" s="95" t="str">
        <f t="shared" si="633"/>
        <v/>
      </c>
      <c r="U462" s="231"/>
      <c r="V462" s="124" t="str">
        <f t="shared" si="634"/>
        <v/>
      </c>
      <c r="W462" s="125" t="str">
        <f t="shared" si="578"/>
        <v/>
      </c>
      <c r="X462" s="126" t="str">
        <f t="shared" si="635"/>
        <v/>
      </c>
      <c r="Y462" s="126" t="str">
        <f>IF($B462="","",VLOOKUP(X462,Depth!$A$4:$B$1004,2,1))</f>
        <v/>
      </c>
      <c r="Z462" s="127" t="str">
        <f t="shared" si="579"/>
        <v/>
      </c>
      <c r="AA462" s="128" t="str">
        <f t="shared" si="580"/>
        <v/>
      </c>
      <c r="AB462" s="129" t="str">
        <f t="shared" si="636"/>
        <v/>
      </c>
      <c r="AC462" s="129" t="str">
        <f t="shared" si="581"/>
        <v/>
      </c>
      <c r="AD462" s="31" t="str">
        <f t="shared" si="637"/>
        <v/>
      </c>
      <c r="AE462" s="128" t="str">
        <f t="shared" si="638"/>
        <v/>
      </c>
      <c r="AF462" s="130" t="str">
        <f t="shared" si="639"/>
        <v/>
      </c>
      <c r="AG462" s="122" t="str">
        <f t="shared" si="640"/>
        <v/>
      </c>
      <c r="AH462" s="131" t="str">
        <f t="shared" si="582"/>
        <v/>
      </c>
      <c r="AI462" s="132" t="str">
        <f t="shared" si="641"/>
        <v/>
      </c>
      <c r="AJ462" s="128"/>
      <c r="AK462" s="159" t="str">
        <f t="shared" si="642"/>
        <v/>
      </c>
      <c r="AL462" s="128" t="str">
        <f t="shared" si="643"/>
        <v/>
      </c>
      <c r="AM462" s="128" t="str">
        <f t="shared" si="644"/>
        <v/>
      </c>
      <c r="AN462" s="128" t="str">
        <f t="shared" si="645"/>
        <v/>
      </c>
      <c r="AO462" s="128" t="str">
        <f t="shared" si="584"/>
        <v/>
      </c>
      <c r="AP462" s="160" t="str">
        <f t="shared" si="646"/>
        <v/>
      </c>
      <c r="AQ462" s="31"/>
      <c r="AR462" s="174" t="str">
        <f>IF($B462="","",Air!$C$17*((J462-K462)/10)^Air!$C$28)</f>
        <v/>
      </c>
      <c r="AS462" s="36" t="str">
        <f>IF($B462="","",IF(E$8=B462,E$7,Air!$C$14/2*AR462^2))</f>
        <v/>
      </c>
      <c r="AT462" s="32" t="str">
        <f t="shared" si="647"/>
        <v/>
      </c>
      <c r="AU462" s="32" t="str">
        <f t="shared" si="648"/>
        <v/>
      </c>
      <c r="AV462" s="32" t="str">
        <f>IF($B462="","",Air!$I$11-AU462*Air!$C$14*Air!$I$10-AS462)</f>
        <v/>
      </c>
      <c r="AW462" s="175" t="str">
        <f t="shared" si="649"/>
        <v/>
      </c>
      <c r="AX462" s="175" t="str">
        <f>IF($B462="","",AW462*Air!$C$14*Air!$I$10)</f>
        <v/>
      </c>
      <c r="AY462" s="176" t="str">
        <f>IF($B462="","",AW462*Air!$D$14*Air!$I$10)</f>
        <v/>
      </c>
      <c r="AZ462" s="62"/>
      <c r="BA462" s="250" t="str">
        <f t="shared" si="585"/>
        <v/>
      </c>
      <c r="BB462" s="128" t="str">
        <f t="shared" si="650"/>
        <v/>
      </c>
      <c r="BC462" s="31" t="str">
        <f t="shared" si="651"/>
        <v/>
      </c>
      <c r="BD462" s="251" t="str">
        <f>IF($B462="","",$AO462*ABS(BC462)/Air!$M$8)</f>
        <v/>
      </c>
      <c r="BE462" s="31" t="str">
        <f t="shared" si="586"/>
        <v/>
      </c>
      <c r="BF462" s="251" t="str">
        <f>IF($B462="","",$AO462*ABS($AF462-BC462)/Air!$M$8)</f>
        <v/>
      </c>
      <c r="BG462" s="31" t="str">
        <f t="shared" si="587"/>
        <v/>
      </c>
      <c r="BH462" s="252" t="str">
        <f t="shared" si="588"/>
        <v/>
      </c>
      <c r="BI462" s="32" t="str">
        <f>IF($B462="","",(($AF462-BC462)/ABS($AF462-BC462))*Air!$D$14*BH462/2*(($AF462-BC462)^2)*$AI462*$C462)</f>
        <v/>
      </c>
      <c r="BJ462" s="32" t="str">
        <f>IF($B462="","",(-BC462/ABS(BC462))*Air!$D$14*BE462/8*(BC462^2)*$AM462*$C462)</f>
        <v/>
      </c>
      <c r="BK462" s="32" t="str">
        <f>IF($B462="","",$AK462*$C462*$E462*Air!$D$14*Air!$I$10)</f>
        <v/>
      </c>
      <c r="BL462" s="32" t="str">
        <f t="shared" si="652"/>
        <v/>
      </c>
      <c r="BM462" s="32" t="str">
        <f t="shared" si="589"/>
        <v/>
      </c>
      <c r="BN462" s="32" t="str">
        <f t="shared" si="653"/>
        <v/>
      </c>
      <c r="BO462" s="254" t="str">
        <f t="shared" si="590"/>
        <v/>
      </c>
      <c r="BP462" s="243"/>
      <c r="BQ462" s="243"/>
      <c r="BR462" s="32" t="str">
        <f t="shared" si="591"/>
        <v/>
      </c>
      <c r="BS462" s="243" t="str">
        <f t="shared" si="592"/>
        <v/>
      </c>
      <c r="BT462" s="243" t="str">
        <f>IF($B462="","",IF(BO462="out",-(BS462*$I462*(2*ABS(BR462)/Air!$D$14)^0.5),(BS462*$I462*(2*ABS(BR462)/Air!$C$14)^0.5)))</f>
        <v/>
      </c>
      <c r="BU462" s="32" t="str">
        <f t="shared" si="593"/>
        <v/>
      </c>
      <c r="BV462" s="217" t="str">
        <f t="shared" si="654"/>
        <v/>
      </c>
      <c r="BW462" s="31" t="str">
        <f t="shared" si="594"/>
        <v/>
      </c>
      <c r="BX462" s="251" t="str">
        <f>IF($B462="","",$AO462*ABS(BW462)/Air!$M$8)</f>
        <v/>
      </c>
      <c r="BY462" s="31" t="str">
        <f t="shared" si="595"/>
        <v/>
      </c>
      <c r="BZ462" s="251" t="str">
        <f>IF($B462="","",$AO462*ABS($AF462-BW462)/Air!$M$8)</f>
        <v/>
      </c>
      <c r="CA462" s="31" t="str">
        <f t="shared" si="596"/>
        <v/>
      </c>
      <c r="CB462" s="31" t="str">
        <f t="shared" si="597"/>
        <v/>
      </c>
      <c r="CC462" s="32" t="str">
        <f>IF($B462="","",(($AF462-BW462)/ABS($AF462-BW462))*Air!$D$14*CB462/2*(($AF462-BW462)^2)*$AI462*$C462)</f>
        <v/>
      </c>
      <c r="CD462" s="32" t="str">
        <f>IF($B462="","",(-BW462/ABS(BW462))*Air!$D$14*BY462/8*(BW462^2)*$AM462*$C462)</f>
        <v/>
      </c>
      <c r="CE462" s="32" t="str">
        <f>IF($B462="","",$AK462*$C462*$E462*Air!$D$14*Air!$I$10)</f>
        <v/>
      </c>
      <c r="CF462" s="32" t="str">
        <f t="shared" si="655"/>
        <v/>
      </c>
      <c r="CG462" s="32" t="str">
        <f t="shared" si="598"/>
        <v/>
      </c>
      <c r="CH462" s="32" t="str">
        <f t="shared" si="656"/>
        <v/>
      </c>
      <c r="CI462" s="254" t="str">
        <f t="shared" si="599"/>
        <v/>
      </c>
      <c r="CJ462" s="243"/>
      <c r="CK462" s="243"/>
      <c r="CL462" s="32" t="str">
        <f t="shared" si="600"/>
        <v/>
      </c>
      <c r="CM462" s="243" t="str">
        <f t="shared" si="601"/>
        <v/>
      </c>
      <c r="CN462" s="243" t="str">
        <f>IF($B462="","",IF(CI462="out",-(CM462*$I462*(2*ABS(CL462)/Air!$D$14)^0.5),(CM462*$I462*(2*ABS(CL462)/Air!$C$14)^0.5)))</f>
        <v/>
      </c>
      <c r="CO462" s="32" t="str">
        <f t="shared" si="602"/>
        <v/>
      </c>
      <c r="CP462" s="217" t="str">
        <f t="shared" si="657"/>
        <v/>
      </c>
      <c r="CQ462" s="31" t="str">
        <f t="shared" si="603"/>
        <v/>
      </c>
      <c r="CR462" s="251" t="str">
        <f>IF($B462="","",$AO462*ABS(CQ462)/Air!$M$8)</f>
        <v/>
      </c>
      <c r="CS462" s="31" t="str">
        <f t="shared" si="604"/>
        <v/>
      </c>
      <c r="CT462" s="251" t="str">
        <f>IF($B462="","",$AO462*ABS($AF462-CQ462)/Air!$M$8)</f>
        <v/>
      </c>
      <c r="CU462" s="31" t="str">
        <f t="shared" si="605"/>
        <v/>
      </c>
      <c r="CV462" s="31" t="str">
        <f t="shared" si="606"/>
        <v/>
      </c>
      <c r="CW462" s="32" t="str">
        <f>IF($B462="","",(($AF462-CQ462)/ABS($AF462-CQ462))*Air!$D$14*CV462/2*(($AF462-CQ462)^2)*$AI462*$C462)</f>
        <v/>
      </c>
      <c r="CX462" s="32" t="str">
        <f>IF($B462="","",(-CQ462/ABS(CQ462))*Air!$D$14*CS462/8*(CQ462^2)*$AM462*$C462)</f>
        <v/>
      </c>
      <c r="CY462" s="32" t="str">
        <f>IF($B462="","",$AK462*$C462*$E462*Air!$D$14*Air!$I$10)</f>
        <v/>
      </c>
      <c r="CZ462" s="32" t="str">
        <f t="shared" si="658"/>
        <v/>
      </c>
      <c r="DA462" s="32" t="str">
        <f t="shared" si="607"/>
        <v/>
      </c>
      <c r="DB462" s="32" t="str">
        <f t="shared" si="659"/>
        <v/>
      </c>
      <c r="DC462" s="254" t="str">
        <f t="shared" si="608"/>
        <v/>
      </c>
      <c r="DD462" s="243"/>
      <c r="DE462" s="243"/>
      <c r="DF462" s="32" t="str">
        <f t="shared" si="609"/>
        <v/>
      </c>
      <c r="DG462" s="243" t="str">
        <f t="shared" si="610"/>
        <v/>
      </c>
      <c r="DH462" s="243" t="str">
        <f>IF($B462="","",IF(DC462="out",-(DG462*$I462*(2*ABS(DF462)/Air!$D$14)^0.5),(DG462*$I462*(2*ABS(DF462)/Air!$C$14)^0.5)))</f>
        <v/>
      </c>
      <c r="DI462" s="32" t="str">
        <f t="shared" si="611"/>
        <v/>
      </c>
      <c r="DJ462" s="217" t="str">
        <f t="shared" si="660"/>
        <v/>
      </c>
      <c r="DK462" s="31" t="str">
        <f t="shared" si="612"/>
        <v/>
      </c>
      <c r="DL462" s="251" t="str">
        <f>IF($B462="","",$AO462*ABS(DK462)/Air!$M$8)</f>
        <v/>
      </c>
      <c r="DM462" s="31" t="str">
        <f t="shared" si="613"/>
        <v/>
      </c>
      <c r="DN462" s="251" t="str">
        <f>IF($B462="","",$AO462*ABS($AF462-DK462)/Air!$M$8)</f>
        <v/>
      </c>
      <c r="DO462" s="31" t="str">
        <f t="shared" si="614"/>
        <v/>
      </c>
      <c r="DP462" s="31" t="str">
        <f t="shared" si="615"/>
        <v/>
      </c>
      <c r="DQ462" s="32" t="str">
        <f>IF($B462="","",(($AF462-DK462)/ABS($AF462-DK462))*Air!$D$14*DP462/2*(($AF462-DK462)^2)*$AI462*$C462)</f>
        <v/>
      </c>
      <c r="DR462" s="32" t="str">
        <f>IF($B462="","",(-DK462/ABS(DK462))*Air!$D$14*DM462/8*(DK462^2)*$AM462*$C462)</f>
        <v/>
      </c>
      <c r="DS462" s="32" t="str">
        <f>IF($B462="","",$AK462*$C462*$E462*Air!$D$14*Air!$I$10)</f>
        <v/>
      </c>
      <c r="DT462" s="32" t="str">
        <f t="shared" si="661"/>
        <v/>
      </c>
      <c r="DU462" s="32" t="str">
        <f t="shared" si="616"/>
        <v/>
      </c>
      <c r="DV462" s="32" t="str">
        <f t="shared" si="662"/>
        <v/>
      </c>
      <c r="DW462" s="254" t="str">
        <f t="shared" si="617"/>
        <v/>
      </c>
      <c r="DX462" s="243"/>
      <c r="DY462" s="243"/>
      <c r="DZ462" s="32" t="str">
        <f t="shared" si="618"/>
        <v/>
      </c>
      <c r="EA462" s="243" t="str">
        <f t="shared" si="619"/>
        <v/>
      </c>
      <c r="EB462" s="243" t="str">
        <f>IF($B462="","",IF(DW462="out",-(EA462*$I462*(2*ABS(DZ462)/Air!$D$14)^0.5),(EA462*$I462*(2*ABS(DZ462)/Air!$C$14)^0.5)))</f>
        <v/>
      </c>
      <c r="EC462" s="32" t="str">
        <f t="shared" si="620"/>
        <v/>
      </c>
      <c r="ED462" s="217" t="str">
        <f t="shared" si="663"/>
        <v/>
      </c>
      <c r="EE462" s="31" t="str">
        <f t="shared" si="621"/>
        <v/>
      </c>
      <c r="EF462" s="251" t="str">
        <f>IF($B462="","",$AO462*ABS(EE462)/Air!$M$8)</f>
        <v/>
      </c>
      <c r="EG462" s="31" t="str">
        <f t="shared" si="622"/>
        <v/>
      </c>
      <c r="EH462" s="251" t="str">
        <f>IF($B462="","",$AO462*ABS($AF462-EE462)/Air!$M$8)</f>
        <v/>
      </c>
      <c r="EI462" s="31" t="str">
        <f t="shared" si="623"/>
        <v/>
      </c>
      <c r="EJ462" s="31" t="str">
        <f t="shared" si="624"/>
        <v/>
      </c>
      <c r="EK462" s="32" t="str">
        <f>IF($B462="","",(($AF462-EE462)/ABS($AF462-EE462))*Air!$D$14*EJ462/2*(($AF462-EE462)^2)*$AI462*$C462)</f>
        <v/>
      </c>
      <c r="EL462" s="32" t="str">
        <f>IF($B462="","",(-EE462/ABS(EE462))*Air!$D$14*EG462/8*(EE462^2)*$AM462*$C462)</f>
        <v/>
      </c>
      <c r="EM462" s="32" t="str">
        <f>IF($B462="","",$AK462*$C462*$E462*Air!$D$14*Air!$I$10)</f>
        <v/>
      </c>
      <c r="EN462" s="32" t="str">
        <f t="shared" si="664"/>
        <v/>
      </c>
      <c r="EO462" s="32" t="str">
        <f t="shared" si="625"/>
        <v/>
      </c>
      <c r="EP462" s="32" t="str">
        <f t="shared" si="665"/>
        <v/>
      </c>
      <c r="EQ462" s="254" t="str">
        <f t="shared" si="626"/>
        <v/>
      </c>
      <c r="ER462" s="243"/>
      <c r="ES462" s="243"/>
      <c r="ET462" s="32" t="str">
        <f t="shared" si="627"/>
        <v/>
      </c>
      <c r="EU462" s="243" t="str">
        <f t="shared" si="628"/>
        <v/>
      </c>
      <c r="EV462" s="243" t="str">
        <f>IF($B462="","",IF(EQ462="out",-(EU462*$I462*(2*ABS(ET462)/Air!$D$14)^0.5),(EU462*$I462*(2*ABS(ET462)/Air!$C$14)^0.5)))</f>
        <v/>
      </c>
      <c r="EW462" s="32" t="str">
        <f t="shared" si="629"/>
        <v/>
      </c>
      <c r="EX462" s="259" t="str">
        <f t="shared" si="666"/>
        <v/>
      </c>
    </row>
    <row r="463" spans="1:154" customFormat="1" x14ac:dyDescent="0.2">
      <c r="A463" s="61"/>
      <c r="B463" s="247"/>
      <c r="C463" s="247"/>
      <c r="D463" s="247"/>
      <c r="E463" s="247"/>
      <c r="F463" s="247"/>
      <c r="G463" s="239"/>
      <c r="H463" s="239"/>
      <c r="I463" s="239"/>
      <c r="J463" s="239"/>
      <c r="K463" s="239"/>
      <c r="L463" s="62"/>
      <c r="M463" s="247"/>
      <c r="N463" s="247"/>
      <c r="O463" s="63"/>
      <c r="P463" s="92" t="str">
        <f t="shared" si="630"/>
        <v/>
      </c>
      <c r="Q463" s="93" t="str">
        <f t="shared" si="583"/>
        <v/>
      </c>
      <c r="R463" s="99" t="str">
        <f t="shared" si="631"/>
        <v/>
      </c>
      <c r="S463" s="100" t="str">
        <f t="shared" si="632"/>
        <v/>
      </c>
      <c r="T463" s="95" t="str">
        <f t="shared" si="633"/>
        <v/>
      </c>
      <c r="U463" s="231"/>
      <c r="V463" s="124" t="str">
        <f t="shared" si="634"/>
        <v/>
      </c>
      <c r="W463" s="125" t="str">
        <f t="shared" si="578"/>
        <v/>
      </c>
      <c r="X463" s="126" t="str">
        <f t="shared" si="635"/>
        <v/>
      </c>
      <c r="Y463" s="126" t="str">
        <f>IF($B463="","",VLOOKUP(X463,Depth!$A$4:$B$1004,2,1))</f>
        <v/>
      </c>
      <c r="Z463" s="127" t="str">
        <f t="shared" si="579"/>
        <v/>
      </c>
      <c r="AA463" s="128" t="str">
        <f t="shared" si="580"/>
        <v/>
      </c>
      <c r="AB463" s="129" t="str">
        <f t="shared" si="636"/>
        <v/>
      </c>
      <c r="AC463" s="129" t="str">
        <f t="shared" si="581"/>
        <v/>
      </c>
      <c r="AD463" s="31" t="str">
        <f t="shared" si="637"/>
        <v/>
      </c>
      <c r="AE463" s="128" t="str">
        <f t="shared" si="638"/>
        <v/>
      </c>
      <c r="AF463" s="130" t="str">
        <f t="shared" si="639"/>
        <v/>
      </c>
      <c r="AG463" s="122" t="str">
        <f t="shared" si="640"/>
        <v/>
      </c>
      <c r="AH463" s="131" t="str">
        <f t="shared" si="582"/>
        <v/>
      </c>
      <c r="AI463" s="132" t="str">
        <f t="shared" si="641"/>
        <v/>
      </c>
      <c r="AJ463" s="128"/>
      <c r="AK463" s="159" t="str">
        <f t="shared" si="642"/>
        <v/>
      </c>
      <c r="AL463" s="128" t="str">
        <f t="shared" si="643"/>
        <v/>
      </c>
      <c r="AM463" s="128" t="str">
        <f t="shared" si="644"/>
        <v/>
      </c>
      <c r="AN463" s="128" t="str">
        <f t="shared" si="645"/>
        <v/>
      </c>
      <c r="AO463" s="128" t="str">
        <f t="shared" si="584"/>
        <v/>
      </c>
      <c r="AP463" s="160" t="str">
        <f t="shared" si="646"/>
        <v/>
      </c>
      <c r="AQ463" s="31"/>
      <c r="AR463" s="174" t="str">
        <f>IF($B463="","",Air!$C$17*((J463-K463)/10)^Air!$C$28)</f>
        <v/>
      </c>
      <c r="AS463" s="36" t="str">
        <f>IF($B463="","",IF(E$8=B463,E$7,Air!$C$14/2*AR463^2))</f>
        <v/>
      </c>
      <c r="AT463" s="32" t="str">
        <f t="shared" si="647"/>
        <v/>
      </c>
      <c r="AU463" s="32" t="str">
        <f t="shared" si="648"/>
        <v/>
      </c>
      <c r="AV463" s="32" t="str">
        <f>IF($B463="","",Air!$I$11-AU463*Air!$C$14*Air!$I$10-AS463)</f>
        <v/>
      </c>
      <c r="AW463" s="175" t="str">
        <f t="shared" si="649"/>
        <v/>
      </c>
      <c r="AX463" s="175" t="str">
        <f>IF($B463="","",AW463*Air!$C$14*Air!$I$10)</f>
        <v/>
      </c>
      <c r="AY463" s="176" t="str">
        <f>IF($B463="","",AW463*Air!$D$14*Air!$I$10)</f>
        <v/>
      </c>
      <c r="AZ463" s="62"/>
      <c r="BA463" s="250" t="str">
        <f t="shared" si="585"/>
        <v/>
      </c>
      <c r="BB463" s="128" t="str">
        <f t="shared" si="650"/>
        <v/>
      </c>
      <c r="BC463" s="31" t="str">
        <f t="shared" si="651"/>
        <v/>
      </c>
      <c r="BD463" s="251" t="str">
        <f>IF($B463="","",$AO463*ABS(BC463)/Air!$M$8)</f>
        <v/>
      </c>
      <c r="BE463" s="31" t="str">
        <f t="shared" si="586"/>
        <v/>
      </c>
      <c r="BF463" s="251" t="str">
        <f>IF($B463="","",$AO463*ABS($AF463-BC463)/Air!$M$8)</f>
        <v/>
      </c>
      <c r="BG463" s="31" t="str">
        <f t="shared" si="587"/>
        <v/>
      </c>
      <c r="BH463" s="252" t="str">
        <f t="shared" si="588"/>
        <v/>
      </c>
      <c r="BI463" s="32" t="str">
        <f>IF($B463="","",(($AF463-BC463)/ABS($AF463-BC463))*Air!$D$14*BH463/2*(($AF463-BC463)^2)*$AI463*$C463)</f>
        <v/>
      </c>
      <c r="BJ463" s="32" t="str">
        <f>IF($B463="","",(-BC463/ABS(BC463))*Air!$D$14*BE463/8*(BC463^2)*$AM463*$C463)</f>
        <v/>
      </c>
      <c r="BK463" s="32" t="str">
        <f>IF($B463="","",$AK463*$C463*$E463*Air!$D$14*Air!$I$10)</f>
        <v/>
      </c>
      <c r="BL463" s="32" t="str">
        <f t="shared" si="652"/>
        <v/>
      </c>
      <c r="BM463" s="32" t="str">
        <f t="shared" si="589"/>
        <v/>
      </c>
      <c r="BN463" s="32" t="str">
        <f t="shared" si="653"/>
        <v/>
      </c>
      <c r="BO463" s="254" t="str">
        <f t="shared" si="590"/>
        <v/>
      </c>
      <c r="BP463" s="243"/>
      <c r="BQ463" s="243"/>
      <c r="BR463" s="32" t="str">
        <f t="shared" si="591"/>
        <v/>
      </c>
      <c r="BS463" s="243" t="str">
        <f t="shared" si="592"/>
        <v/>
      </c>
      <c r="BT463" s="243" t="str">
        <f>IF($B463="","",IF(BO463="out",-(BS463*$I463*(2*ABS(BR463)/Air!$D$14)^0.5),(BS463*$I463*(2*ABS(BR463)/Air!$C$14)^0.5)))</f>
        <v/>
      </c>
      <c r="BU463" s="32" t="str">
        <f t="shared" si="593"/>
        <v/>
      </c>
      <c r="BV463" s="217" t="str">
        <f t="shared" si="654"/>
        <v/>
      </c>
      <c r="BW463" s="31" t="str">
        <f t="shared" si="594"/>
        <v/>
      </c>
      <c r="BX463" s="251" t="str">
        <f>IF($B463="","",$AO463*ABS(BW463)/Air!$M$8)</f>
        <v/>
      </c>
      <c r="BY463" s="31" t="str">
        <f t="shared" si="595"/>
        <v/>
      </c>
      <c r="BZ463" s="251" t="str">
        <f>IF($B463="","",$AO463*ABS($AF463-BW463)/Air!$M$8)</f>
        <v/>
      </c>
      <c r="CA463" s="31" t="str">
        <f t="shared" si="596"/>
        <v/>
      </c>
      <c r="CB463" s="31" t="str">
        <f t="shared" si="597"/>
        <v/>
      </c>
      <c r="CC463" s="32" t="str">
        <f>IF($B463="","",(($AF463-BW463)/ABS($AF463-BW463))*Air!$D$14*CB463/2*(($AF463-BW463)^2)*$AI463*$C463)</f>
        <v/>
      </c>
      <c r="CD463" s="32" t="str">
        <f>IF($B463="","",(-BW463/ABS(BW463))*Air!$D$14*BY463/8*(BW463^2)*$AM463*$C463)</f>
        <v/>
      </c>
      <c r="CE463" s="32" t="str">
        <f>IF($B463="","",$AK463*$C463*$E463*Air!$D$14*Air!$I$10)</f>
        <v/>
      </c>
      <c r="CF463" s="32" t="str">
        <f t="shared" si="655"/>
        <v/>
      </c>
      <c r="CG463" s="32" t="str">
        <f t="shared" si="598"/>
        <v/>
      </c>
      <c r="CH463" s="32" t="str">
        <f t="shared" si="656"/>
        <v/>
      </c>
      <c r="CI463" s="254" t="str">
        <f t="shared" si="599"/>
        <v/>
      </c>
      <c r="CJ463" s="243"/>
      <c r="CK463" s="243"/>
      <c r="CL463" s="32" t="str">
        <f t="shared" si="600"/>
        <v/>
      </c>
      <c r="CM463" s="243" t="str">
        <f t="shared" si="601"/>
        <v/>
      </c>
      <c r="CN463" s="243" t="str">
        <f>IF($B463="","",IF(CI463="out",-(CM463*$I463*(2*ABS(CL463)/Air!$D$14)^0.5),(CM463*$I463*(2*ABS(CL463)/Air!$C$14)^0.5)))</f>
        <v/>
      </c>
      <c r="CO463" s="32" t="str">
        <f t="shared" si="602"/>
        <v/>
      </c>
      <c r="CP463" s="217" t="str">
        <f t="shared" si="657"/>
        <v/>
      </c>
      <c r="CQ463" s="31" t="str">
        <f t="shared" si="603"/>
        <v/>
      </c>
      <c r="CR463" s="251" t="str">
        <f>IF($B463="","",$AO463*ABS(CQ463)/Air!$M$8)</f>
        <v/>
      </c>
      <c r="CS463" s="31" t="str">
        <f t="shared" si="604"/>
        <v/>
      </c>
      <c r="CT463" s="251" t="str">
        <f>IF($B463="","",$AO463*ABS($AF463-CQ463)/Air!$M$8)</f>
        <v/>
      </c>
      <c r="CU463" s="31" t="str">
        <f t="shared" si="605"/>
        <v/>
      </c>
      <c r="CV463" s="31" t="str">
        <f t="shared" si="606"/>
        <v/>
      </c>
      <c r="CW463" s="32" t="str">
        <f>IF($B463="","",(($AF463-CQ463)/ABS($AF463-CQ463))*Air!$D$14*CV463/2*(($AF463-CQ463)^2)*$AI463*$C463)</f>
        <v/>
      </c>
      <c r="CX463" s="32" t="str">
        <f>IF($B463="","",(-CQ463/ABS(CQ463))*Air!$D$14*CS463/8*(CQ463^2)*$AM463*$C463)</f>
        <v/>
      </c>
      <c r="CY463" s="32" t="str">
        <f>IF($B463="","",$AK463*$C463*$E463*Air!$D$14*Air!$I$10)</f>
        <v/>
      </c>
      <c r="CZ463" s="32" t="str">
        <f t="shared" si="658"/>
        <v/>
      </c>
      <c r="DA463" s="32" t="str">
        <f t="shared" si="607"/>
        <v/>
      </c>
      <c r="DB463" s="32" t="str">
        <f t="shared" si="659"/>
        <v/>
      </c>
      <c r="DC463" s="254" t="str">
        <f t="shared" si="608"/>
        <v/>
      </c>
      <c r="DD463" s="243"/>
      <c r="DE463" s="243"/>
      <c r="DF463" s="32" t="str">
        <f t="shared" si="609"/>
        <v/>
      </c>
      <c r="DG463" s="243" t="str">
        <f t="shared" si="610"/>
        <v/>
      </c>
      <c r="DH463" s="243" t="str">
        <f>IF($B463="","",IF(DC463="out",-(DG463*$I463*(2*ABS(DF463)/Air!$D$14)^0.5),(DG463*$I463*(2*ABS(DF463)/Air!$C$14)^0.5)))</f>
        <v/>
      </c>
      <c r="DI463" s="32" t="str">
        <f t="shared" si="611"/>
        <v/>
      </c>
      <c r="DJ463" s="217" t="str">
        <f t="shared" si="660"/>
        <v/>
      </c>
      <c r="DK463" s="31" t="str">
        <f t="shared" si="612"/>
        <v/>
      </c>
      <c r="DL463" s="251" t="str">
        <f>IF($B463="","",$AO463*ABS(DK463)/Air!$M$8)</f>
        <v/>
      </c>
      <c r="DM463" s="31" t="str">
        <f t="shared" si="613"/>
        <v/>
      </c>
      <c r="DN463" s="251" t="str">
        <f>IF($B463="","",$AO463*ABS($AF463-DK463)/Air!$M$8)</f>
        <v/>
      </c>
      <c r="DO463" s="31" t="str">
        <f t="shared" si="614"/>
        <v/>
      </c>
      <c r="DP463" s="31" t="str">
        <f t="shared" si="615"/>
        <v/>
      </c>
      <c r="DQ463" s="32" t="str">
        <f>IF($B463="","",(($AF463-DK463)/ABS($AF463-DK463))*Air!$D$14*DP463/2*(($AF463-DK463)^2)*$AI463*$C463)</f>
        <v/>
      </c>
      <c r="DR463" s="32" t="str">
        <f>IF($B463="","",(-DK463/ABS(DK463))*Air!$D$14*DM463/8*(DK463^2)*$AM463*$C463)</f>
        <v/>
      </c>
      <c r="DS463" s="32" t="str">
        <f>IF($B463="","",$AK463*$C463*$E463*Air!$D$14*Air!$I$10)</f>
        <v/>
      </c>
      <c r="DT463" s="32" t="str">
        <f t="shared" si="661"/>
        <v/>
      </c>
      <c r="DU463" s="32" t="str">
        <f t="shared" si="616"/>
        <v/>
      </c>
      <c r="DV463" s="32" t="str">
        <f t="shared" si="662"/>
        <v/>
      </c>
      <c r="DW463" s="254" t="str">
        <f t="shared" si="617"/>
        <v/>
      </c>
      <c r="DX463" s="243"/>
      <c r="DY463" s="243"/>
      <c r="DZ463" s="32" t="str">
        <f t="shared" si="618"/>
        <v/>
      </c>
      <c r="EA463" s="243" t="str">
        <f t="shared" si="619"/>
        <v/>
      </c>
      <c r="EB463" s="243" t="str">
        <f>IF($B463="","",IF(DW463="out",-(EA463*$I463*(2*ABS(DZ463)/Air!$D$14)^0.5),(EA463*$I463*(2*ABS(DZ463)/Air!$C$14)^0.5)))</f>
        <v/>
      </c>
      <c r="EC463" s="32" t="str">
        <f t="shared" si="620"/>
        <v/>
      </c>
      <c r="ED463" s="217" t="str">
        <f t="shared" si="663"/>
        <v/>
      </c>
      <c r="EE463" s="31" t="str">
        <f t="shared" si="621"/>
        <v/>
      </c>
      <c r="EF463" s="251" t="str">
        <f>IF($B463="","",$AO463*ABS(EE463)/Air!$M$8)</f>
        <v/>
      </c>
      <c r="EG463" s="31" t="str">
        <f t="shared" si="622"/>
        <v/>
      </c>
      <c r="EH463" s="251" t="str">
        <f>IF($B463="","",$AO463*ABS($AF463-EE463)/Air!$M$8)</f>
        <v/>
      </c>
      <c r="EI463" s="31" t="str">
        <f t="shared" si="623"/>
        <v/>
      </c>
      <c r="EJ463" s="31" t="str">
        <f t="shared" si="624"/>
        <v/>
      </c>
      <c r="EK463" s="32" t="str">
        <f>IF($B463="","",(($AF463-EE463)/ABS($AF463-EE463))*Air!$D$14*EJ463/2*(($AF463-EE463)^2)*$AI463*$C463)</f>
        <v/>
      </c>
      <c r="EL463" s="32" t="str">
        <f>IF($B463="","",(-EE463/ABS(EE463))*Air!$D$14*EG463/8*(EE463^2)*$AM463*$C463)</f>
        <v/>
      </c>
      <c r="EM463" s="32" t="str">
        <f>IF($B463="","",$AK463*$C463*$E463*Air!$D$14*Air!$I$10)</f>
        <v/>
      </c>
      <c r="EN463" s="32" t="str">
        <f t="shared" si="664"/>
        <v/>
      </c>
      <c r="EO463" s="32" t="str">
        <f t="shared" si="625"/>
        <v/>
      </c>
      <c r="EP463" s="32" t="str">
        <f t="shared" si="665"/>
        <v/>
      </c>
      <c r="EQ463" s="254" t="str">
        <f t="shared" si="626"/>
        <v/>
      </c>
      <c r="ER463" s="243"/>
      <c r="ES463" s="243"/>
      <c r="ET463" s="32" t="str">
        <f t="shared" si="627"/>
        <v/>
      </c>
      <c r="EU463" s="243" t="str">
        <f t="shared" si="628"/>
        <v/>
      </c>
      <c r="EV463" s="243" t="str">
        <f>IF($B463="","",IF(EQ463="out",-(EU463*$I463*(2*ABS(ET463)/Air!$D$14)^0.5),(EU463*$I463*(2*ABS(ET463)/Air!$C$14)^0.5)))</f>
        <v/>
      </c>
      <c r="EW463" s="32" t="str">
        <f t="shared" si="629"/>
        <v/>
      </c>
      <c r="EX463" s="259" t="str">
        <f t="shared" si="666"/>
        <v/>
      </c>
    </row>
    <row r="464" spans="1:154" customFormat="1" x14ac:dyDescent="0.2">
      <c r="A464" s="61"/>
      <c r="B464" s="247"/>
      <c r="C464" s="247"/>
      <c r="D464" s="247"/>
      <c r="E464" s="247"/>
      <c r="F464" s="247"/>
      <c r="G464" s="239"/>
      <c r="H464" s="239"/>
      <c r="I464" s="239"/>
      <c r="J464" s="239"/>
      <c r="K464" s="239"/>
      <c r="L464" s="62"/>
      <c r="M464" s="247"/>
      <c r="N464" s="247"/>
      <c r="O464" s="63"/>
      <c r="P464" s="92" t="str">
        <f t="shared" si="630"/>
        <v/>
      </c>
      <c r="Q464" s="93" t="str">
        <f t="shared" si="583"/>
        <v/>
      </c>
      <c r="R464" s="99" t="str">
        <f t="shared" si="631"/>
        <v/>
      </c>
      <c r="S464" s="100" t="str">
        <f t="shared" si="632"/>
        <v/>
      </c>
      <c r="T464" s="95" t="str">
        <f t="shared" si="633"/>
        <v/>
      </c>
      <c r="U464" s="231"/>
      <c r="V464" s="124" t="str">
        <f t="shared" si="634"/>
        <v/>
      </c>
      <c r="W464" s="125" t="str">
        <f t="shared" ref="W464:W500" si="667">IF($B464="","",(1/$F464)*(PI()*($D464^2)/4)*(($D464/4)^(2/3))*($E464^0.5))</f>
        <v/>
      </c>
      <c r="X464" s="126" t="str">
        <f t="shared" si="635"/>
        <v/>
      </c>
      <c r="Y464" s="126" t="str">
        <f>IF($B464="","",VLOOKUP(X464,Depth!$A$4:$B$1004,2,1))</f>
        <v/>
      </c>
      <c r="Z464" s="127" t="str">
        <f t="shared" ref="Z464:Z500" si="668">IF($B464="","",Y464*$D464)</f>
        <v/>
      </c>
      <c r="AA464" s="128" t="str">
        <f t="shared" ref="AA464:AA500" si="669">IF(AND(NOT(Z464=""),Z465=""),Z464,"")</f>
        <v/>
      </c>
      <c r="AB464" s="129" t="str">
        <f t="shared" si="636"/>
        <v/>
      </c>
      <c r="AC464" s="129" t="str">
        <f t="shared" ref="AC464:AC500" si="670">IF($B464="","",AB464/PI()*(PI()*($D464^2)/4))</f>
        <v/>
      </c>
      <c r="AD464" s="31" t="str">
        <f t="shared" si="637"/>
        <v/>
      </c>
      <c r="AE464" s="128" t="str">
        <f t="shared" si="638"/>
        <v/>
      </c>
      <c r="AF464" s="130" t="str">
        <f t="shared" si="639"/>
        <v/>
      </c>
      <c r="AG464" s="122" t="str">
        <f t="shared" si="640"/>
        <v/>
      </c>
      <c r="AH464" s="131" t="str">
        <f t="shared" ref="AH464:AH500" si="671">IF($B464="","",(AG464-$V464)/$V464)</f>
        <v/>
      </c>
      <c r="AI464" s="132" t="str">
        <f t="shared" si="641"/>
        <v/>
      </c>
      <c r="AJ464" s="128"/>
      <c r="AK464" s="159" t="str">
        <f t="shared" si="642"/>
        <v/>
      </c>
      <c r="AL464" s="128" t="str">
        <f t="shared" si="643"/>
        <v/>
      </c>
      <c r="AM464" s="128" t="str">
        <f t="shared" si="644"/>
        <v/>
      </c>
      <c r="AN464" s="128" t="str">
        <f t="shared" si="645"/>
        <v/>
      </c>
      <c r="AO464" s="128" t="str">
        <f t="shared" si="584"/>
        <v/>
      </c>
      <c r="AP464" s="160" t="str">
        <f t="shared" si="646"/>
        <v/>
      </c>
      <c r="AQ464" s="31"/>
      <c r="AR464" s="174" t="str">
        <f>IF($B464="","",Air!$C$17*((J464-K464)/10)^Air!$C$28)</f>
        <v/>
      </c>
      <c r="AS464" s="36" t="str">
        <f>IF($B464="","",IF(E$8=B464,E$7,Air!$C$14/2*AR464^2))</f>
        <v/>
      </c>
      <c r="AT464" s="32" t="str">
        <f t="shared" si="647"/>
        <v/>
      </c>
      <c r="AU464" s="32" t="str">
        <f t="shared" si="648"/>
        <v/>
      </c>
      <c r="AV464" s="32" t="str">
        <f>IF($B464="","",Air!$I$11-AU464*Air!$C$14*Air!$I$10-AS464)</f>
        <v/>
      </c>
      <c r="AW464" s="175" t="str">
        <f t="shared" si="649"/>
        <v/>
      </c>
      <c r="AX464" s="175" t="str">
        <f>IF($B464="","",AW464*Air!$C$14*Air!$I$10)</f>
        <v/>
      </c>
      <c r="AY464" s="176" t="str">
        <f>IF($B464="","",AW464*Air!$D$14*Air!$I$10)</f>
        <v/>
      </c>
      <c r="AZ464" s="62"/>
      <c r="BA464" s="250" t="str">
        <f t="shared" si="585"/>
        <v/>
      </c>
      <c r="BB464" s="128" t="str">
        <f t="shared" si="650"/>
        <v/>
      </c>
      <c r="BC464" s="31" t="str">
        <f t="shared" si="651"/>
        <v/>
      </c>
      <c r="BD464" s="251" t="str">
        <f>IF($B464="","",$AO464*ABS(BC464)/Air!$M$8)</f>
        <v/>
      </c>
      <c r="BE464" s="31" t="str">
        <f t="shared" si="586"/>
        <v/>
      </c>
      <c r="BF464" s="251" t="str">
        <f>IF($B464="","",$AO464*ABS($AF464-BC464)/Air!$M$8)</f>
        <v/>
      </c>
      <c r="BG464" s="31" t="str">
        <f t="shared" si="587"/>
        <v/>
      </c>
      <c r="BH464" s="252" t="str">
        <f t="shared" si="588"/>
        <v/>
      </c>
      <c r="BI464" s="32" t="str">
        <f>IF($B464="","",(($AF464-BC464)/ABS($AF464-BC464))*Air!$D$14*BH464/2*(($AF464-BC464)^2)*$AI464*$C464)</f>
        <v/>
      </c>
      <c r="BJ464" s="32" t="str">
        <f>IF($B464="","",(-BC464/ABS(BC464))*Air!$D$14*BE464/8*(BC464^2)*$AM464*$C464)</f>
        <v/>
      </c>
      <c r="BK464" s="32" t="str">
        <f>IF($B464="","",$AK464*$C464*$E464*Air!$D$14*Air!$I$10)</f>
        <v/>
      </c>
      <c r="BL464" s="32" t="str">
        <f t="shared" si="652"/>
        <v/>
      </c>
      <c r="BM464" s="32" t="str">
        <f t="shared" si="589"/>
        <v/>
      </c>
      <c r="BN464" s="32" t="str">
        <f t="shared" si="653"/>
        <v/>
      </c>
      <c r="BO464" s="254" t="str">
        <f t="shared" si="590"/>
        <v/>
      </c>
      <c r="BP464" s="243"/>
      <c r="BQ464" s="243"/>
      <c r="BR464" s="32" t="str">
        <f t="shared" si="591"/>
        <v/>
      </c>
      <c r="BS464" s="243" t="str">
        <f t="shared" si="592"/>
        <v/>
      </c>
      <c r="BT464" s="243" t="str">
        <f>IF($B464="","",IF(BO464="out",-(BS464*$I464*(2*ABS(BR464)/Air!$D$14)^0.5),(BS464*$I464*(2*ABS(BR464)/Air!$C$14)^0.5)))</f>
        <v/>
      </c>
      <c r="BU464" s="32" t="str">
        <f t="shared" si="593"/>
        <v/>
      </c>
      <c r="BV464" s="217" t="str">
        <f t="shared" si="654"/>
        <v/>
      </c>
      <c r="BW464" s="31" t="str">
        <f t="shared" si="594"/>
        <v/>
      </c>
      <c r="BX464" s="251" t="str">
        <f>IF($B464="","",$AO464*ABS(BW464)/Air!$M$8)</f>
        <v/>
      </c>
      <c r="BY464" s="31" t="str">
        <f t="shared" si="595"/>
        <v/>
      </c>
      <c r="BZ464" s="251" t="str">
        <f>IF($B464="","",$AO464*ABS($AF464-BW464)/Air!$M$8)</f>
        <v/>
      </c>
      <c r="CA464" s="31" t="str">
        <f t="shared" si="596"/>
        <v/>
      </c>
      <c r="CB464" s="31" t="str">
        <f t="shared" si="597"/>
        <v/>
      </c>
      <c r="CC464" s="32" t="str">
        <f>IF($B464="","",(($AF464-BW464)/ABS($AF464-BW464))*Air!$D$14*CB464/2*(($AF464-BW464)^2)*$AI464*$C464)</f>
        <v/>
      </c>
      <c r="CD464" s="32" t="str">
        <f>IF($B464="","",(-BW464/ABS(BW464))*Air!$D$14*BY464/8*(BW464^2)*$AM464*$C464)</f>
        <v/>
      </c>
      <c r="CE464" s="32" t="str">
        <f>IF($B464="","",$AK464*$C464*$E464*Air!$D$14*Air!$I$10)</f>
        <v/>
      </c>
      <c r="CF464" s="32" t="str">
        <f t="shared" si="655"/>
        <v/>
      </c>
      <c r="CG464" s="32" t="str">
        <f t="shared" si="598"/>
        <v/>
      </c>
      <c r="CH464" s="32" t="str">
        <f t="shared" si="656"/>
        <v/>
      </c>
      <c r="CI464" s="254" t="str">
        <f t="shared" si="599"/>
        <v/>
      </c>
      <c r="CJ464" s="243"/>
      <c r="CK464" s="243"/>
      <c r="CL464" s="32" t="str">
        <f t="shared" si="600"/>
        <v/>
      </c>
      <c r="CM464" s="243" t="str">
        <f t="shared" si="601"/>
        <v/>
      </c>
      <c r="CN464" s="243" t="str">
        <f>IF($B464="","",IF(CI464="out",-(CM464*$I464*(2*ABS(CL464)/Air!$D$14)^0.5),(CM464*$I464*(2*ABS(CL464)/Air!$C$14)^0.5)))</f>
        <v/>
      </c>
      <c r="CO464" s="32" t="str">
        <f t="shared" si="602"/>
        <v/>
      </c>
      <c r="CP464" s="217" t="str">
        <f t="shared" si="657"/>
        <v/>
      </c>
      <c r="CQ464" s="31" t="str">
        <f t="shared" si="603"/>
        <v/>
      </c>
      <c r="CR464" s="251" t="str">
        <f>IF($B464="","",$AO464*ABS(CQ464)/Air!$M$8)</f>
        <v/>
      </c>
      <c r="CS464" s="31" t="str">
        <f t="shared" si="604"/>
        <v/>
      </c>
      <c r="CT464" s="251" t="str">
        <f>IF($B464="","",$AO464*ABS($AF464-CQ464)/Air!$M$8)</f>
        <v/>
      </c>
      <c r="CU464" s="31" t="str">
        <f t="shared" si="605"/>
        <v/>
      </c>
      <c r="CV464" s="31" t="str">
        <f t="shared" si="606"/>
        <v/>
      </c>
      <c r="CW464" s="32" t="str">
        <f>IF($B464="","",(($AF464-CQ464)/ABS($AF464-CQ464))*Air!$D$14*CV464/2*(($AF464-CQ464)^2)*$AI464*$C464)</f>
        <v/>
      </c>
      <c r="CX464" s="32" t="str">
        <f>IF($B464="","",(-CQ464/ABS(CQ464))*Air!$D$14*CS464/8*(CQ464^2)*$AM464*$C464)</f>
        <v/>
      </c>
      <c r="CY464" s="32" t="str">
        <f>IF($B464="","",$AK464*$C464*$E464*Air!$D$14*Air!$I$10)</f>
        <v/>
      </c>
      <c r="CZ464" s="32" t="str">
        <f t="shared" si="658"/>
        <v/>
      </c>
      <c r="DA464" s="32" t="str">
        <f t="shared" si="607"/>
        <v/>
      </c>
      <c r="DB464" s="32" t="str">
        <f t="shared" si="659"/>
        <v/>
      </c>
      <c r="DC464" s="254" t="str">
        <f t="shared" si="608"/>
        <v/>
      </c>
      <c r="DD464" s="243"/>
      <c r="DE464" s="243"/>
      <c r="DF464" s="32" t="str">
        <f t="shared" si="609"/>
        <v/>
      </c>
      <c r="DG464" s="243" t="str">
        <f t="shared" si="610"/>
        <v/>
      </c>
      <c r="DH464" s="243" t="str">
        <f>IF($B464="","",IF(DC464="out",-(DG464*$I464*(2*ABS(DF464)/Air!$D$14)^0.5),(DG464*$I464*(2*ABS(DF464)/Air!$C$14)^0.5)))</f>
        <v/>
      </c>
      <c r="DI464" s="32" t="str">
        <f t="shared" si="611"/>
        <v/>
      </c>
      <c r="DJ464" s="217" t="str">
        <f t="shared" si="660"/>
        <v/>
      </c>
      <c r="DK464" s="31" t="str">
        <f t="shared" si="612"/>
        <v/>
      </c>
      <c r="DL464" s="251" t="str">
        <f>IF($B464="","",$AO464*ABS(DK464)/Air!$M$8)</f>
        <v/>
      </c>
      <c r="DM464" s="31" t="str">
        <f t="shared" si="613"/>
        <v/>
      </c>
      <c r="DN464" s="251" t="str">
        <f>IF($B464="","",$AO464*ABS($AF464-DK464)/Air!$M$8)</f>
        <v/>
      </c>
      <c r="DO464" s="31" t="str">
        <f t="shared" si="614"/>
        <v/>
      </c>
      <c r="DP464" s="31" t="str">
        <f t="shared" si="615"/>
        <v/>
      </c>
      <c r="DQ464" s="32" t="str">
        <f>IF($B464="","",(($AF464-DK464)/ABS($AF464-DK464))*Air!$D$14*DP464/2*(($AF464-DK464)^2)*$AI464*$C464)</f>
        <v/>
      </c>
      <c r="DR464" s="32" t="str">
        <f>IF($B464="","",(-DK464/ABS(DK464))*Air!$D$14*DM464/8*(DK464^2)*$AM464*$C464)</f>
        <v/>
      </c>
      <c r="DS464" s="32" t="str">
        <f>IF($B464="","",$AK464*$C464*$E464*Air!$D$14*Air!$I$10)</f>
        <v/>
      </c>
      <c r="DT464" s="32" t="str">
        <f t="shared" si="661"/>
        <v/>
      </c>
      <c r="DU464" s="32" t="str">
        <f t="shared" si="616"/>
        <v/>
      </c>
      <c r="DV464" s="32" t="str">
        <f t="shared" si="662"/>
        <v/>
      </c>
      <c r="DW464" s="254" t="str">
        <f t="shared" si="617"/>
        <v/>
      </c>
      <c r="DX464" s="243"/>
      <c r="DY464" s="243"/>
      <c r="DZ464" s="32" t="str">
        <f t="shared" si="618"/>
        <v/>
      </c>
      <c r="EA464" s="243" t="str">
        <f t="shared" si="619"/>
        <v/>
      </c>
      <c r="EB464" s="243" t="str">
        <f>IF($B464="","",IF(DW464="out",-(EA464*$I464*(2*ABS(DZ464)/Air!$D$14)^0.5),(EA464*$I464*(2*ABS(DZ464)/Air!$C$14)^0.5)))</f>
        <v/>
      </c>
      <c r="EC464" s="32" t="str">
        <f t="shared" si="620"/>
        <v/>
      </c>
      <c r="ED464" s="217" t="str">
        <f t="shared" si="663"/>
        <v/>
      </c>
      <c r="EE464" s="31" t="str">
        <f t="shared" si="621"/>
        <v/>
      </c>
      <c r="EF464" s="251" t="str">
        <f>IF($B464="","",$AO464*ABS(EE464)/Air!$M$8)</f>
        <v/>
      </c>
      <c r="EG464" s="31" t="str">
        <f t="shared" si="622"/>
        <v/>
      </c>
      <c r="EH464" s="251" t="str">
        <f>IF($B464="","",$AO464*ABS($AF464-EE464)/Air!$M$8)</f>
        <v/>
      </c>
      <c r="EI464" s="31" t="str">
        <f t="shared" si="623"/>
        <v/>
      </c>
      <c r="EJ464" s="31" t="str">
        <f t="shared" si="624"/>
        <v/>
      </c>
      <c r="EK464" s="32" t="str">
        <f>IF($B464="","",(($AF464-EE464)/ABS($AF464-EE464))*Air!$D$14*EJ464/2*(($AF464-EE464)^2)*$AI464*$C464)</f>
        <v/>
      </c>
      <c r="EL464" s="32" t="str">
        <f>IF($B464="","",(-EE464/ABS(EE464))*Air!$D$14*EG464/8*(EE464^2)*$AM464*$C464)</f>
        <v/>
      </c>
      <c r="EM464" s="32" t="str">
        <f>IF($B464="","",$AK464*$C464*$E464*Air!$D$14*Air!$I$10)</f>
        <v/>
      </c>
      <c r="EN464" s="32" t="str">
        <f t="shared" si="664"/>
        <v/>
      </c>
      <c r="EO464" s="32" t="str">
        <f t="shared" si="625"/>
        <v/>
      </c>
      <c r="EP464" s="32" t="str">
        <f t="shared" si="665"/>
        <v/>
      </c>
      <c r="EQ464" s="254" t="str">
        <f t="shared" si="626"/>
        <v/>
      </c>
      <c r="ER464" s="243"/>
      <c r="ES464" s="243"/>
      <c r="ET464" s="32" t="str">
        <f t="shared" si="627"/>
        <v/>
      </c>
      <c r="EU464" s="243" t="str">
        <f t="shared" si="628"/>
        <v/>
      </c>
      <c r="EV464" s="243" t="str">
        <f>IF($B464="","",IF(EQ464="out",-(EU464*$I464*(2*ABS(ET464)/Air!$D$14)^0.5),(EU464*$I464*(2*ABS(ET464)/Air!$C$14)^0.5)))</f>
        <v/>
      </c>
      <c r="EW464" s="32" t="str">
        <f t="shared" si="629"/>
        <v/>
      </c>
      <c r="EX464" s="259" t="str">
        <f t="shared" si="666"/>
        <v/>
      </c>
    </row>
    <row r="465" spans="1:154" customFormat="1" x14ac:dyDescent="0.2">
      <c r="A465" s="61"/>
      <c r="B465" s="247"/>
      <c r="C465" s="247"/>
      <c r="D465" s="247"/>
      <c r="E465" s="247"/>
      <c r="F465" s="247"/>
      <c r="G465" s="239"/>
      <c r="H465" s="239"/>
      <c r="I465" s="239"/>
      <c r="J465" s="239"/>
      <c r="K465" s="239"/>
      <c r="L465" s="62"/>
      <c r="M465" s="247"/>
      <c r="N465" s="247"/>
      <c r="O465" s="63"/>
      <c r="P465" s="92" t="str">
        <f t="shared" si="630"/>
        <v/>
      </c>
      <c r="Q465" s="93" t="str">
        <f t="shared" ref="Q465:Q500" si="672">IF($B465="","",ET465)</f>
        <v/>
      </c>
      <c r="R465" s="99" t="str">
        <f t="shared" si="631"/>
        <v/>
      </c>
      <c r="S465" s="100" t="str">
        <f t="shared" si="632"/>
        <v/>
      </c>
      <c r="T465" s="95" t="str">
        <f t="shared" si="633"/>
        <v/>
      </c>
      <c r="U465" s="231"/>
      <c r="V465" s="124" t="str">
        <f t="shared" si="634"/>
        <v/>
      </c>
      <c r="W465" s="125" t="str">
        <f t="shared" si="667"/>
        <v/>
      </c>
      <c r="X465" s="126" t="str">
        <f t="shared" si="635"/>
        <v/>
      </c>
      <c r="Y465" s="126" t="str">
        <f>IF($B465="","",VLOOKUP(X465,Depth!$A$4:$B$1004,2,1))</f>
        <v/>
      </c>
      <c r="Z465" s="127" t="str">
        <f t="shared" si="668"/>
        <v/>
      </c>
      <c r="AA465" s="128" t="str">
        <f t="shared" si="669"/>
        <v/>
      </c>
      <c r="AB465" s="129" t="str">
        <f t="shared" si="636"/>
        <v/>
      </c>
      <c r="AC465" s="129" t="str">
        <f t="shared" si="670"/>
        <v/>
      </c>
      <c r="AD465" s="31" t="str">
        <f t="shared" si="637"/>
        <v/>
      </c>
      <c r="AE465" s="128" t="str">
        <f t="shared" si="638"/>
        <v/>
      </c>
      <c r="AF465" s="130" t="str">
        <f t="shared" si="639"/>
        <v/>
      </c>
      <c r="AG465" s="122" t="str">
        <f t="shared" si="640"/>
        <v/>
      </c>
      <c r="AH465" s="131" t="str">
        <f t="shared" si="671"/>
        <v/>
      </c>
      <c r="AI465" s="132" t="str">
        <f t="shared" si="641"/>
        <v/>
      </c>
      <c r="AJ465" s="128"/>
      <c r="AK465" s="159" t="str">
        <f t="shared" si="642"/>
        <v/>
      </c>
      <c r="AL465" s="128" t="str">
        <f t="shared" si="643"/>
        <v/>
      </c>
      <c r="AM465" s="128" t="str">
        <f t="shared" si="644"/>
        <v/>
      </c>
      <c r="AN465" s="128" t="str">
        <f t="shared" si="645"/>
        <v/>
      </c>
      <c r="AO465" s="128" t="str">
        <f t="shared" ref="AO465:AO500" si="673">IF($B465="","",AN465*4)</f>
        <v/>
      </c>
      <c r="AP465" s="160" t="str">
        <f t="shared" si="646"/>
        <v/>
      </c>
      <c r="AQ465" s="31"/>
      <c r="AR465" s="174" t="str">
        <f>IF($B465="","",Air!$C$17*((J465-K465)/10)^Air!$C$28)</f>
        <v/>
      </c>
      <c r="AS465" s="36" t="str">
        <f>IF($B465="","",IF(E$8=B465,E$7,Air!$C$14/2*AR465^2))</f>
        <v/>
      </c>
      <c r="AT465" s="32" t="str">
        <f t="shared" si="647"/>
        <v/>
      </c>
      <c r="AU465" s="32" t="str">
        <f t="shared" si="648"/>
        <v/>
      </c>
      <c r="AV465" s="32" t="str">
        <f>IF($B465="","",Air!$I$11-AU465*Air!$C$14*Air!$I$10-AS465)</f>
        <v/>
      </c>
      <c r="AW465" s="175" t="str">
        <f t="shared" si="649"/>
        <v/>
      </c>
      <c r="AX465" s="175" t="str">
        <f>IF($B465="","",AW465*Air!$C$14*Air!$I$10)</f>
        <v/>
      </c>
      <c r="AY465" s="176" t="str">
        <f>IF($B465="","",AW465*Air!$D$14*Air!$I$10)</f>
        <v/>
      </c>
      <c r="AZ465" s="62"/>
      <c r="BA465" s="250" t="str">
        <f t="shared" ref="BA465:BA500" si="674">IF($B465="","",IF(BB465="",BA466,BB465))</f>
        <v/>
      </c>
      <c r="BB465" s="128" t="str">
        <f t="shared" si="650"/>
        <v/>
      </c>
      <c r="BC465" s="31" t="str">
        <f t="shared" si="651"/>
        <v/>
      </c>
      <c r="BD465" s="251" t="str">
        <f>IF($B465="","",$AO465*ABS(BC465)/Air!$M$8)</f>
        <v/>
      </c>
      <c r="BE465" s="31" t="str">
        <f t="shared" ref="BE465:BE500" si="675">IF($B465="","",IF(BD465&gt;4000,(1/(-1.8*LOG10((($AP465/3.7)^1.11)+6.9/BD465)))^2,IF(BD465&lt;2000,64/BD465,AVERAGE((1/(-1.8*LOG10((($AP465/3.7)^1.11)+6.9/BD465)))^2,64/BD465))))</f>
        <v/>
      </c>
      <c r="BF465" s="251" t="str">
        <f>IF($B465="","",$AO465*ABS($AF465-BC465)/Air!$M$8)</f>
        <v/>
      </c>
      <c r="BG465" s="31" t="str">
        <f t="shared" ref="BG465:BG500" si="676">IF($B465="","",(1/(-1.8*LOG10((6.9/BF465)))^2))</f>
        <v/>
      </c>
      <c r="BH465" s="252" t="str">
        <f t="shared" ref="BH465:BH500" si="677">IF($B465="","",BG465/4)</f>
        <v/>
      </c>
      <c r="BI465" s="32" t="str">
        <f>IF($B465="","",(($AF465-BC465)/ABS($AF465-BC465))*Air!$D$14*BH465/2*(($AF465-BC465)^2)*$AI465*$C465)</f>
        <v/>
      </c>
      <c r="BJ465" s="32" t="str">
        <f>IF($B465="","",(-BC465/ABS(BC465))*Air!$D$14*BE465/8*(BC465^2)*$AM465*$C465)</f>
        <v/>
      </c>
      <c r="BK465" s="32" t="str">
        <f>IF($B465="","",$AK465*$C465*$E465*Air!$D$14*Air!$I$10)</f>
        <v/>
      </c>
      <c r="BL465" s="32" t="str">
        <f t="shared" si="652"/>
        <v/>
      </c>
      <c r="BM465" s="32" t="str">
        <f t="shared" ref="BM465:BM500" si="678">IF($B465="","",BL465/$AK465)</f>
        <v/>
      </c>
      <c r="BN465" s="32" t="str">
        <f t="shared" si="653"/>
        <v/>
      </c>
      <c r="BO465" s="254" t="str">
        <f t="shared" ref="BO465:BO500" si="679">IF(B465="","",IF(($AV465-(BN465-MIN($AX465,$AY465)))&lt;0,"out","in"))</f>
        <v/>
      </c>
      <c r="BP465" s="243"/>
      <c r="BQ465" s="243"/>
      <c r="BR465" s="32" t="str">
        <f t="shared" ref="BR465:BR500" si="680">IF($B465="","",IF(BO465="out",-$AV465+(BN465-$AY465),-$AV465+(BN465-$AX465)))</f>
        <v/>
      </c>
      <c r="BS465" s="243" t="str">
        <f t="shared" ref="BS465:BS500" si="681">IF($B465="","",$H465)</f>
        <v/>
      </c>
      <c r="BT465" s="243" t="str">
        <f>IF($B465="","",IF(BO465="out",-(BS465*$I465*(2*ABS(BR465)/Air!$D$14)^0.5),(BS465*$I465*(2*ABS(BR465)/Air!$C$14)^0.5)))</f>
        <v/>
      </c>
      <c r="BU465" s="32" t="str">
        <f t="shared" ref="BU465:BU500" si="682">IF($B465="","",BT465*1000)</f>
        <v/>
      </c>
      <c r="BV465" s="217" t="str">
        <f t="shared" si="654"/>
        <v/>
      </c>
      <c r="BW465" s="31" t="str">
        <f t="shared" ref="BW465:BW500" si="683">IF($B465="","",BV465/$AK465)</f>
        <v/>
      </c>
      <c r="BX465" s="251" t="str">
        <f>IF($B465="","",$AO465*ABS(BW465)/Air!$M$8)</f>
        <v/>
      </c>
      <c r="BY465" s="31" t="str">
        <f t="shared" ref="BY465:BY500" si="684">IF($B465="","",IF(BX465&gt;4000,(1/(-1.8*LOG10((($AP465/3.7)^1.11)+6.9/BX465)))^2,IF(BX465&lt;2000,64/BX465,AVERAGE((1/(-1.8*LOG10((($AP465/3.7)^1.11)+6.9/BX465)))^2,64/BX465))))</f>
        <v/>
      </c>
      <c r="BZ465" s="251" t="str">
        <f>IF($B465="","",$AO465*ABS($AF465-BW465)/Air!$M$8)</f>
        <v/>
      </c>
      <c r="CA465" s="31" t="str">
        <f t="shared" ref="CA465:CA500" si="685">IF($B465="","",(1/(-1.8*LOG10((6.9/BZ465)))^2))</f>
        <v/>
      </c>
      <c r="CB465" s="31" t="str">
        <f t="shared" ref="CB465:CB500" si="686">IF($B465="","",CA465/4)</f>
        <v/>
      </c>
      <c r="CC465" s="32" t="str">
        <f>IF($B465="","",(($AF465-BW465)/ABS($AF465-BW465))*Air!$D$14*CB465/2*(($AF465-BW465)^2)*$AI465*$C465)</f>
        <v/>
      </c>
      <c r="CD465" s="32" t="str">
        <f>IF($B465="","",(-BW465/ABS(BW465))*Air!$D$14*BY465/8*(BW465^2)*$AM465*$C465)</f>
        <v/>
      </c>
      <c r="CE465" s="32" t="str">
        <f>IF($B465="","",$AK465*$C465*$E465*Air!$D$14*Air!$I$10)</f>
        <v/>
      </c>
      <c r="CF465" s="32" t="str">
        <f t="shared" si="655"/>
        <v/>
      </c>
      <c r="CG465" s="32" t="str">
        <f t="shared" ref="CG465:CG500" si="687">IF($B465="","",CF465/$AK465)</f>
        <v/>
      </c>
      <c r="CH465" s="32" t="str">
        <f t="shared" si="656"/>
        <v/>
      </c>
      <c r="CI465" s="254" t="str">
        <f t="shared" ref="CI465:CI500" si="688">IF(V465="","",IF(($AV465-(CH465-MIN($AX465,$AY465)))&lt;0,"out","in"))</f>
        <v/>
      </c>
      <c r="CJ465" s="243"/>
      <c r="CK465" s="243"/>
      <c r="CL465" s="32" t="str">
        <f t="shared" ref="CL465:CL500" si="689">IF($B465="","",IF(CI465="out",-$AV465+(CH465-$AY465),-$AV465+(CH465-$AX465)))</f>
        <v/>
      </c>
      <c r="CM465" s="243" t="str">
        <f t="shared" ref="CM465:CM500" si="690">IF($B465="","",$H465)</f>
        <v/>
      </c>
      <c r="CN465" s="243" t="str">
        <f>IF($B465="","",IF(CI465="out",-(CM465*$I465*(2*ABS(CL465)/Air!$D$14)^0.5),(CM465*$I465*(2*ABS(CL465)/Air!$C$14)^0.5)))</f>
        <v/>
      </c>
      <c r="CO465" s="32" t="str">
        <f t="shared" ref="CO465:CO500" si="691">IF($B465="","",CN465*1000)</f>
        <v/>
      </c>
      <c r="CP465" s="217" t="str">
        <f t="shared" si="657"/>
        <v/>
      </c>
      <c r="CQ465" s="31" t="str">
        <f t="shared" ref="CQ465:CQ500" si="692">IF($B465="","",CP465/$AK465)</f>
        <v/>
      </c>
      <c r="CR465" s="251" t="str">
        <f>IF($B465="","",$AO465*ABS(CQ465)/Air!$M$8)</f>
        <v/>
      </c>
      <c r="CS465" s="31" t="str">
        <f t="shared" ref="CS465:CS500" si="693">IF($B465="","",IF(CR465&gt;4000,(1/(-1.8*LOG10((($AP465/3.7)^1.11)+6.9/CR465)))^2,IF(CR465&lt;2000,64/CR465,AVERAGE((1/(-1.8*LOG10((($AP465/3.7)^1.11)+6.9/CR465)))^2,64/CR465))))</f>
        <v/>
      </c>
      <c r="CT465" s="251" t="str">
        <f>IF($B465="","",$AO465*ABS($AF465-CQ465)/Air!$M$8)</f>
        <v/>
      </c>
      <c r="CU465" s="31" t="str">
        <f t="shared" ref="CU465:CU500" si="694">IF($B465="","",(1/(-1.8*LOG10((6.9/CT465)))^2))</f>
        <v/>
      </c>
      <c r="CV465" s="31" t="str">
        <f t="shared" ref="CV465:CV500" si="695">IF($B465="","",CU465/4)</f>
        <v/>
      </c>
      <c r="CW465" s="32" t="str">
        <f>IF($B465="","",(($AF465-CQ465)/ABS($AF465-CQ465))*Air!$D$14*CV465/2*(($AF465-CQ465)^2)*$AI465*$C465)</f>
        <v/>
      </c>
      <c r="CX465" s="32" t="str">
        <f>IF($B465="","",(-CQ465/ABS(CQ465))*Air!$D$14*CS465/8*(CQ465^2)*$AM465*$C465)</f>
        <v/>
      </c>
      <c r="CY465" s="32" t="str">
        <f>IF($B465="","",$AK465*$C465*$E465*Air!$D$14*Air!$I$10)</f>
        <v/>
      </c>
      <c r="CZ465" s="32" t="str">
        <f t="shared" si="658"/>
        <v/>
      </c>
      <c r="DA465" s="32" t="str">
        <f t="shared" ref="DA465:DA500" si="696">IF($B465="","",CZ465/$AK465)</f>
        <v/>
      </c>
      <c r="DB465" s="32" t="str">
        <f t="shared" si="659"/>
        <v/>
      </c>
      <c r="DC465" s="254" t="str">
        <f t="shared" ref="DC465:DC500" si="697">IF(AP465="","",IF(($AV465-(DB465-MIN($AX465,$AY465)))&lt;0,"out","in"))</f>
        <v/>
      </c>
      <c r="DD465" s="243"/>
      <c r="DE465" s="243"/>
      <c r="DF465" s="32" t="str">
        <f t="shared" ref="DF465:DF500" si="698">IF($B465="","",IF(DC465="out",-$AV465+(DB465-$AY465),-$AV465+(DB465-$AX465)))</f>
        <v/>
      </c>
      <c r="DG465" s="243" t="str">
        <f t="shared" ref="DG465:DG500" si="699">IF($B465="","",$H465)</f>
        <v/>
      </c>
      <c r="DH465" s="243" t="str">
        <f>IF($B465="","",IF(DC465="out",-(DG465*$I465*(2*ABS(DF465)/Air!$D$14)^0.5),(DG465*$I465*(2*ABS(DF465)/Air!$C$14)^0.5)))</f>
        <v/>
      </c>
      <c r="DI465" s="32" t="str">
        <f t="shared" ref="DI465:DI500" si="700">IF($B465="","",DH465*1000)</f>
        <v/>
      </c>
      <c r="DJ465" s="217" t="str">
        <f t="shared" si="660"/>
        <v/>
      </c>
      <c r="DK465" s="31" t="str">
        <f t="shared" ref="DK465:DK500" si="701">IF($B465="","",DJ465/$AK465)</f>
        <v/>
      </c>
      <c r="DL465" s="251" t="str">
        <f>IF($B465="","",$AO465*ABS(DK465)/Air!$M$8)</f>
        <v/>
      </c>
      <c r="DM465" s="31" t="str">
        <f t="shared" ref="DM465:DM500" si="702">IF($B465="","",IF(DL465&gt;4000,(1/(-1.8*LOG10((($AP465/3.7)^1.11)+6.9/DL465)))^2,IF(DL465&lt;2000,64/DL465,AVERAGE((1/(-1.8*LOG10((($AP465/3.7)^1.11)+6.9/DL465)))^2,64/DL465))))</f>
        <v/>
      </c>
      <c r="DN465" s="251" t="str">
        <f>IF($B465="","",$AO465*ABS($AF465-DK465)/Air!$M$8)</f>
        <v/>
      </c>
      <c r="DO465" s="31" t="str">
        <f t="shared" ref="DO465:DO500" si="703">IF($B465="","",(1/(-1.8*LOG10((6.9/DN465)))^2))</f>
        <v/>
      </c>
      <c r="DP465" s="31" t="str">
        <f t="shared" ref="DP465:DP500" si="704">IF($B465="","",DO465/4)</f>
        <v/>
      </c>
      <c r="DQ465" s="32" t="str">
        <f>IF($B465="","",(($AF465-DK465)/ABS($AF465-DK465))*Air!$D$14*DP465/2*(($AF465-DK465)^2)*$AI465*$C465)</f>
        <v/>
      </c>
      <c r="DR465" s="32" t="str">
        <f>IF($B465="","",(-DK465/ABS(DK465))*Air!$D$14*DM465/8*(DK465^2)*$AM465*$C465)</f>
        <v/>
      </c>
      <c r="DS465" s="32" t="str">
        <f>IF($B465="","",$AK465*$C465*$E465*Air!$D$14*Air!$I$10)</f>
        <v/>
      </c>
      <c r="DT465" s="32" t="str">
        <f t="shared" si="661"/>
        <v/>
      </c>
      <c r="DU465" s="32" t="str">
        <f t="shared" ref="DU465:DU500" si="705">IF($B465="","",DT465/$AK465)</f>
        <v/>
      </c>
      <c r="DV465" s="32" t="str">
        <f t="shared" si="662"/>
        <v/>
      </c>
      <c r="DW465" s="254" t="str">
        <f t="shared" ref="DW465:DW500" si="706">IF(BJ465="","",IF(($AV465-(DV465-MIN($AX465,$AY465)))&lt;0,"out","in"))</f>
        <v/>
      </c>
      <c r="DX465" s="243"/>
      <c r="DY465" s="243"/>
      <c r="DZ465" s="32" t="str">
        <f t="shared" ref="DZ465:DZ500" si="707">IF($B465="","",IF(DW465="out",-$AV465+(DV465-$AY465),-$AV465+(DV465-$AX465)))</f>
        <v/>
      </c>
      <c r="EA465" s="243" t="str">
        <f t="shared" ref="EA465:EA500" si="708">IF($B465="","",$H465)</f>
        <v/>
      </c>
      <c r="EB465" s="243" t="str">
        <f>IF($B465="","",IF(DW465="out",-(EA465*$I465*(2*ABS(DZ465)/Air!$D$14)^0.5),(EA465*$I465*(2*ABS(DZ465)/Air!$C$14)^0.5)))</f>
        <v/>
      </c>
      <c r="EC465" s="32" t="str">
        <f t="shared" ref="EC465:EC500" si="709">IF($B465="","",EB465*1000)</f>
        <v/>
      </c>
      <c r="ED465" s="217" t="str">
        <f t="shared" si="663"/>
        <v/>
      </c>
      <c r="EE465" s="31" t="str">
        <f t="shared" ref="EE465:EE500" si="710">IF($B465="","",ED465/$AK465)</f>
        <v/>
      </c>
      <c r="EF465" s="251" t="str">
        <f>IF($B465="","",$AO465*ABS(EE465)/Air!$M$8)</f>
        <v/>
      </c>
      <c r="EG465" s="31" t="str">
        <f t="shared" ref="EG465:EG500" si="711">IF($B465="","",IF(EF465&gt;4000,(1/(-1.8*LOG10((($AP465/3.7)^1.11)+6.9/EF465)))^2,IF(EF465&lt;2000,64/EF465,AVERAGE((1/(-1.8*LOG10((($AP465/3.7)^1.11)+6.9/EF465)))^2,64/EF465))))</f>
        <v/>
      </c>
      <c r="EH465" s="251" t="str">
        <f>IF($B465="","",$AO465*ABS($AF465-EE465)/Air!$M$8)</f>
        <v/>
      </c>
      <c r="EI465" s="31" t="str">
        <f t="shared" ref="EI465:EI500" si="712">IF($B465="","",(1/(-1.8*LOG10((6.9/EH465)))^2))</f>
        <v/>
      </c>
      <c r="EJ465" s="31" t="str">
        <f t="shared" ref="EJ465:EJ500" si="713">IF($B465="","",EI465/4)</f>
        <v/>
      </c>
      <c r="EK465" s="32" t="str">
        <f>IF($B465="","",(($AF465-EE465)/ABS($AF465-EE465))*Air!$D$14*EJ465/2*(($AF465-EE465)^2)*$AI465*$C465)</f>
        <v/>
      </c>
      <c r="EL465" s="32" t="str">
        <f>IF($B465="","",(-EE465/ABS(EE465))*Air!$D$14*EG465/8*(EE465^2)*$AM465*$C465)</f>
        <v/>
      </c>
      <c r="EM465" s="32" t="str">
        <f>IF($B465="","",$AK465*$C465*$E465*Air!$D$14*Air!$I$10)</f>
        <v/>
      </c>
      <c r="EN465" s="32" t="str">
        <f t="shared" si="664"/>
        <v/>
      </c>
      <c r="EO465" s="32" t="str">
        <f t="shared" ref="EO465:EO500" si="714">IF($B465="","",EN465/$AK465)</f>
        <v/>
      </c>
      <c r="EP465" s="32" t="str">
        <f t="shared" si="665"/>
        <v/>
      </c>
      <c r="EQ465" s="254" t="str">
        <f t="shared" ref="EQ465:EQ500" si="715">IF(CD465="","",IF(($AV465-(EP465-MIN($AX465,$AY465)))&lt;0,"out","in"))</f>
        <v/>
      </c>
      <c r="ER465" s="243"/>
      <c r="ES465" s="243"/>
      <c r="ET465" s="32" t="str">
        <f t="shared" ref="ET465:ET500" si="716">IF($B465="","",IF(EQ465="out",-$AV465+(EP465-$AY465),-$AV465+(EP465-$AX465)))</f>
        <v/>
      </c>
      <c r="EU465" s="243" t="str">
        <f t="shared" ref="EU465:EU500" si="717">IF($B465="","",$H465)</f>
        <v/>
      </c>
      <c r="EV465" s="243" t="str">
        <f>IF($B465="","",IF(EQ465="out",-(EU465*$I465*(2*ABS(ET465)/Air!$D$14)^0.5),(EU465*$I465*(2*ABS(ET465)/Air!$C$14)^0.5)))</f>
        <v/>
      </c>
      <c r="EW465" s="32" t="str">
        <f t="shared" ref="EW465:EW500" si="718">IF($B465="","",EV465*1000)</f>
        <v/>
      </c>
      <c r="EX465" s="259" t="str">
        <f t="shared" si="666"/>
        <v/>
      </c>
    </row>
    <row r="466" spans="1:154" customFormat="1" x14ac:dyDescent="0.2">
      <c r="A466" s="61"/>
      <c r="B466" s="247"/>
      <c r="C466" s="247"/>
      <c r="D466" s="247"/>
      <c r="E466" s="247"/>
      <c r="F466" s="247"/>
      <c r="G466" s="239"/>
      <c r="H466" s="239"/>
      <c r="I466" s="239"/>
      <c r="J466" s="239"/>
      <c r="K466" s="239"/>
      <c r="L466" s="62"/>
      <c r="M466" s="247"/>
      <c r="N466" s="247"/>
      <c r="O466" s="63"/>
      <c r="P466" s="92" t="str">
        <f t="shared" si="630"/>
        <v/>
      </c>
      <c r="Q466" s="93" t="str">
        <f t="shared" si="672"/>
        <v/>
      </c>
      <c r="R466" s="99" t="str">
        <f t="shared" si="631"/>
        <v/>
      </c>
      <c r="S466" s="100" t="str">
        <f t="shared" si="632"/>
        <v/>
      </c>
      <c r="T466" s="95" t="str">
        <f t="shared" si="633"/>
        <v/>
      </c>
      <c r="U466" s="231"/>
      <c r="V466" s="124" t="str">
        <f t="shared" si="634"/>
        <v/>
      </c>
      <c r="W466" s="125" t="str">
        <f t="shared" si="667"/>
        <v/>
      </c>
      <c r="X466" s="126" t="str">
        <f t="shared" si="635"/>
        <v/>
      </c>
      <c r="Y466" s="126" t="str">
        <f>IF($B466="","",VLOOKUP(X466,Depth!$A$4:$B$1004,2,1))</f>
        <v/>
      </c>
      <c r="Z466" s="127" t="str">
        <f t="shared" si="668"/>
        <v/>
      </c>
      <c r="AA466" s="128" t="str">
        <f t="shared" si="669"/>
        <v/>
      </c>
      <c r="AB466" s="129" t="str">
        <f t="shared" si="636"/>
        <v/>
      </c>
      <c r="AC466" s="129" t="str">
        <f t="shared" si="670"/>
        <v/>
      </c>
      <c r="AD466" s="31" t="str">
        <f t="shared" si="637"/>
        <v/>
      </c>
      <c r="AE466" s="128" t="str">
        <f t="shared" si="638"/>
        <v/>
      </c>
      <c r="AF466" s="130" t="str">
        <f t="shared" si="639"/>
        <v/>
      </c>
      <c r="AG466" s="122" t="str">
        <f t="shared" si="640"/>
        <v/>
      </c>
      <c r="AH466" s="131" t="str">
        <f t="shared" si="671"/>
        <v/>
      </c>
      <c r="AI466" s="132" t="str">
        <f t="shared" si="641"/>
        <v/>
      </c>
      <c r="AJ466" s="128"/>
      <c r="AK466" s="159" t="str">
        <f t="shared" si="642"/>
        <v/>
      </c>
      <c r="AL466" s="128" t="str">
        <f t="shared" si="643"/>
        <v/>
      </c>
      <c r="AM466" s="128" t="str">
        <f t="shared" si="644"/>
        <v/>
      </c>
      <c r="AN466" s="128" t="str">
        <f t="shared" si="645"/>
        <v/>
      </c>
      <c r="AO466" s="128" t="str">
        <f t="shared" si="673"/>
        <v/>
      </c>
      <c r="AP466" s="160" t="str">
        <f t="shared" si="646"/>
        <v/>
      </c>
      <c r="AQ466" s="31"/>
      <c r="AR466" s="174" t="str">
        <f>IF($B466="","",Air!$C$17*((J466-K466)/10)^Air!$C$28)</f>
        <v/>
      </c>
      <c r="AS466" s="36" t="str">
        <f>IF($B466="","",IF(E$8=B466,E$7,Air!$C$14/2*AR466^2))</f>
        <v/>
      </c>
      <c r="AT466" s="32" t="str">
        <f t="shared" si="647"/>
        <v/>
      </c>
      <c r="AU466" s="32" t="str">
        <f t="shared" si="648"/>
        <v/>
      </c>
      <c r="AV466" s="32" t="str">
        <f>IF($B466="","",Air!$I$11-AU466*Air!$C$14*Air!$I$10-AS466)</f>
        <v/>
      </c>
      <c r="AW466" s="175" t="str">
        <f t="shared" si="649"/>
        <v/>
      </c>
      <c r="AX466" s="175" t="str">
        <f>IF($B466="","",AW466*Air!$C$14*Air!$I$10)</f>
        <v/>
      </c>
      <c r="AY466" s="176" t="str">
        <f>IF($B466="","",AW466*Air!$D$14*Air!$I$10)</f>
        <v/>
      </c>
      <c r="AZ466" s="62"/>
      <c r="BA466" s="250" t="str">
        <f t="shared" si="674"/>
        <v/>
      </c>
      <c r="BB466" s="128" t="str">
        <f t="shared" si="650"/>
        <v/>
      </c>
      <c r="BC466" s="31" t="str">
        <f t="shared" si="651"/>
        <v/>
      </c>
      <c r="BD466" s="251" t="str">
        <f>IF($B466="","",$AO466*ABS(BC466)/Air!$M$8)</f>
        <v/>
      </c>
      <c r="BE466" s="31" t="str">
        <f t="shared" si="675"/>
        <v/>
      </c>
      <c r="BF466" s="251" t="str">
        <f>IF($B466="","",$AO466*ABS($AF466-BC466)/Air!$M$8)</f>
        <v/>
      </c>
      <c r="BG466" s="31" t="str">
        <f t="shared" si="676"/>
        <v/>
      </c>
      <c r="BH466" s="252" t="str">
        <f t="shared" si="677"/>
        <v/>
      </c>
      <c r="BI466" s="32" t="str">
        <f>IF($B466="","",(($AF466-BC466)/ABS($AF466-BC466))*Air!$D$14*BH466/2*(($AF466-BC466)^2)*$AI466*$C466)</f>
        <v/>
      </c>
      <c r="BJ466" s="32" t="str">
        <f>IF($B466="","",(-BC466/ABS(BC466))*Air!$D$14*BE466/8*(BC466^2)*$AM466*$C466)</f>
        <v/>
      </c>
      <c r="BK466" s="32" t="str">
        <f>IF($B466="","",$AK466*$C466*$E466*Air!$D$14*Air!$I$10)</f>
        <v/>
      </c>
      <c r="BL466" s="32" t="str">
        <f t="shared" si="652"/>
        <v/>
      </c>
      <c r="BM466" s="32" t="str">
        <f t="shared" si="678"/>
        <v/>
      </c>
      <c r="BN466" s="32" t="str">
        <f t="shared" si="653"/>
        <v/>
      </c>
      <c r="BO466" s="254" t="str">
        <f t="shared" si="679"/>
        <v/>
      </c>
      <c r="BP466" s="243"/>
      <c r="BQ466" s="243"/>
      <c r="BR466" s="32" t="str">
        <f t="shared" si="680"/>
        <v/>
      </c>
      <c r="BS466" s="243" t="str">
        <f t="shared" si="681"/>
        <v/>
      </c>
      <c r="BT466" s="243" t="str">
        <f>IF($B466="","",IF(BO466="out",-(BS466*$I466*(2*ABS(BR466)/Air!$D$14)^0.5),(BS466*$I466*(2*ABS(BR466)/Air!$C$14)^0.5)))</f>
        <v/>
      </c>
      <c r="BU466" s="32" t="str">
        <f t="shared" si="682"/>
        <v/>
      </c>
      <c r="BV466" s="217" t="str">
        <f t="shared" si="654"/>
        <v/>
      </c>
      <c r="BW466" s="31" t="str">
        <f t="shared" si="683"/>
        <v/>
      </c>
      <c r="BX466" s="251" t="str">
        <f>IF($B466="","",$AO466*ABS(BW466)/Air!$M$8)</f>
        <v/>
      </c>
      <c r="BY466" s="31" t="str">
        <f t="shared" si="684"/>
        <v/>
      </c>
      <c r="BZ466" s="251" t="str">
        <f>IF($B466="","",$AO466*ABS($AF466-BW466)/Air!$M$8)</f>
        <v/>
      </c>
      <c r="CA466" s="31" t="str">
        <f t="shared" si="685"/>
        <v/>
      </c>
      <c r="CB466" s="31" t="str">
        <f t="shared" si="686"/>
        <v/>
      </c>
      <c r="CC466" s="32" t="str">
        <f>IF($B466="","",(($AF466-BW466)/ABS($AF466-BW466))*Air!$D$14*CB466/2*(($AF466-BW466)^2)*$AI466*$C466)</f>
        <v/>
      </c>
      <c r="CD466" s="32" t="str">
        <f>IF($B466="","",(-BW466/ABS(BW466))*Air!$D$14*BY466/8*(BW466^2)*$AM466*$C466)</f>
        <v/>
      </c>
      <c r="CE466" s="32" t="str">
        <f>IF($B466="","",$AK466*$C466*$E466*Air!$D$14*Air!$I$10)</f>
        <v/>
      </c>
      <c r="CF466" s="32" t="str">
        <f t="shared" si="655"/>
        <v/>
      </c>
      <c r="CG466" s="32" t="str">
        <f t="shared" si="687"/>
        <v/>
      </c>
      <c r="CH466" s="32" t="str">
        <f t="shared" si="656"/>
        <v/>
      </c>
      <c r="CI466" s="254" t="str">
        <f t="shared" si="688"/>
        <v/>
      </c>
      <c r="CJ466" s="243"/>
      <c r="CK466" s="243"/>
      <c r="CL466" s="32" t="str">
        <f t="shared" si="689"/>
        <v/>
      </c>
      <c r="CM466" s="243" t="str">
        <f t="shared" si="690"/>
        <v/>
      </c>
      <c r="CN466" s="243" t="str">
        <f>IF($B466="","",IF(CI466="out",-(CM466*$I466*(2*ABS(CL466)/Air!$D$14)^0.5),(CM466*$I466*(2*ABS(CL466)/Air!$C$14)^0.5)))</f>
        <v/>
      </c>
      <c r="CO466" s="32" t="str">
        <f t="shared" si="691"/>
        <v/>
      </c>
      <c r="CP466" s="217" t="str">
        <f t="shared" si="657"/>
        <v/>
      </c>
      <c r="CQ466" s="31" t="str">
        <f t="shared" si="692"/>
        <v/>
      </c>
      <c r="CR466" s="251" t="str">
        <f>IF($B466="","",$AO466*ABS(CQ466)/Air!$M$8)</f>
        <v/>
      </c>
      <c r="CS466" s="31" t="str">
        <f t="shared" si="693"/>
        <v/>
      </c>
      <c r="CT466" s="251" t="str">
        <f>IF($B466="","",$AO466*ABS($AF466-CQ466)/Air!$M$8)</f>
        <v/>
      </c>
      <c r="CU466" s="31" t="str">
        <f t="shared" si="694"/>
        <v/>
      </c>
      <c r="CV466" s="31" t="str">
        <f t="shared" si="695"/>
        <v/>
      </c>
      <c r="CW466" s="32" t="str">
        <f>IF($B466="","",(($AF466-CQ466)/ABS($AF466-CQ466))*Air!$D$14*CV466/2*(($AF466-CQ466)^2)*$AI466*$C466)</f>
        <v/>
      </c>
      <c r="CX466" s="32" t="str">
        <f>IF($B466="","",(-CQ466/ABS(CQ466))*Air!$D$14*CS466/8*(CQ466^2)*$AM466*$C466)</f>
        <v/>
      </c>
      <c r="CY466" s="32" t="str">
        <f>IF($B466="","",$AK466*$C466*$E466*Air!$D$14*Air!$I$10)</f>
        <v/>
      </c>
      <c r="CZ466" s="32" t="str">
        <f t="shared" si="658"/>
        <v/>
      </c>
      <c r="DA466" s="32" t="str">
        <f t="shared" si="696"/>
        <v/>
      </c>
      <c r="DB466" s="32" t="str">
        <f t="shared" si="659"/>
        <v/>
      </c>
      <c r="DC466" s="254" t="str">
        <f t="shared" si="697"/>
        <v/>
      </c>
      <c r="DD466" s="243"/>
      <c r="DE466" s="243"/>
      <c r="DF466" s="32" t="str">
        <f t="shared" si="698"/>
        <v/>
      </c>
      <c r="DG466" s="243" t="str">
        <f t="shared" si="699"/>
        <v/>
      </c>
      <c r="DH466" s="243" t="str">
        <f>IF($B466="","",IF(DC466="out",-(DG466*$I466*(2*ABS(DF466)/Air!$D$14)^0.5),(DG466*$I466*(2*ABS(DF466)/Air!$C$14)^0.5)))</f>
        <v/>
      </c>
      <c r="DI466" s="32" t="str">
        <f t="shared" si="700"/>
        <v/>
      </c>
      <c r="DJ466" s="217" t="str">
        <f t="shared" si="660"/>
        <v/>
      </c>
      <c r="DK466" s="31" t="str">
        <f t="shared" si="701"/>
        <v/>
      </c>
      <c r="DL466" s="251" t="str">
        <f>IF($B466="","",$AO466*ABS(DK466)/Air!$M$8)</f>
        <v/>
      </c>
      <c r="DM466" s="31" t="str">
        <f t="shared" si="702"/>
        <v/>
      </c>
      <c r="DN466" s="251" t="str">
        <f>IF($B466="","",$AO466*ABS($AF466-DK466)/Air!$M$8)</f>
        <v/>
      </c>
      <c r="DO466" s="31" t="str">
        <f t="shared" si="703"/>
        <v/>
      </c>
      <c r="DP466" s="31" t="str">
        <f t="shared" si="704"/>
        <v/>
      </c>
      <c r="DQ466" s="32" t="str">
        <f>IF($B466="","",(($AF466-DK466)/ABS($AF466-DK466))*Air!$D$14*DP466/2*(($AF466-DK466)^2)*$AI466*$C466)</f>
        <v/>
      </c>
      <c r="DR466" s="32" t="str">
        <f>IF($B466="","",(-DK466/ABS(DK466))*Air!$D$14*DM466/8*(DK466^2)*$AM466*$C466)</f>
        <v/>
      </c>
      <c r="DS466" s="32" t="str">
        <f>IF($B466="","",$AK466*$C466*$E466*Air!$D$14*Air!$I$10)</f>
        <v/>
      </c>
      <c r="DT466" s="32" t="str">
        <f t="shared" si="661"/>
        <v/>
      </c>
      <c r="DU466" s="32" t="str">
        <f t="shared" si="705"/>
        <v/>
      </c>
      <c r="DV466" s="32" t="str">
        <f t="shared" si="662"/>
        <v/>
      </c>
      <c r="DW466" s="254" t="str">
        <f t="shared" si="706"/>
        <v/>
      </c>
      <c r="DX466" s="243"/>
      <c r="DY466" s="243"/>
      <c r="DZ466" s="32" t="str">
        <f t="shared" si="707"/>
        <v/>
      </c>
      <c r="EA466" s="243" t="str">
        <f t="shared" si="708"/>
        <v/>
      </c>
      <c r="EB466" s="243" t="str">
        <f>IF($B466="","",IF(DW466="out",-(EA466*$I466*(2*ABS(DZ466)/Air!$D$14)^0.5),(EA466*$I466*(2*ABS(DZ466)/Air!$C$14)^0.5)))</f>
        <v/>
      </c>
      <c r="EC466" s="32" t="str">
        <f t="shared" si="709"/>
        <v/>
      </c>
      <c r="ED466" s="217" t="str">
        <f t="shared" si="663"/>
        <v/>
      </c>
      <c r="EE466" s="31" t="str">
        <f t="shared" si="710"/>
        <v/>
      </c>
      <c r="EF466" s="251" t="str">
        <f>IF($B466="","",$AO466*ABS(EE466)/Air!$M$8)</f>
        <v/>
      </c>
      <c r="EG466" s="31" t="str">
        <f t="shared" si="711"/>
        <v/>
      </c>
      <c r="EH466" s="251" t="str">
        <f>IF($B466="","",$AO466*ABS($AF466-EE466)/Air!$M$8)</f>
        <v/>
      </c>
      <c r="EI466" s="31" t="str">
        <f t="shared" si="712"/>
        <v/>
      </c>
      <c r="EJ466" s="31" t="str">
        <f t="shared" si="713"/>
        <v/>
      </c>
      <c r="EK466" s="32" t="str">
        <f>IF($B466="","",(($AF466-EE466)/ABS($AF466-EE466))*Air!$D$14*EJ466/2*(($AF466-EE466)^2)*$AI466*$C466)</f>
        <v/>
      </c>
      <c r="EL466" s="32" t="str">
        <f>IF($B466="","",(-EE466/ABS(EE466))*Air!$D$14*EG466/8*(EE466^2)*$AM466*$C466)</f>
        <v/>
      </c>
      <c r="EM466" s="32" t="str">
        <f>IF($B466="","",$AK466*$C466*$E466*Air!$D$14*Air!$I$10)</f>
        <v/>
      </c>
      <c r="EN466" s="32" t="str">
        <f t="shared" si="664"/>
        <v/>
      </c>
      <c r="EO466" s="32" t="str">
        <f t="shared" si="714"/>
        <v/>
      </c>
      <c r="EP466" s="32" t="str">
        <f t="shared" si="665"/>
        <v/>
      </c>
      <c r="EQ466" s="254" t="str">
        <f t="shared" si="715"/>
        <v/>
      </c>
      <c r="ER466" s="243"/>
      <c r="ES466" s="243"/>
      <c r="ET466" s="32" t="str">
        <f t="shared" si="716"/>
        <v/>
      </c>
      <c r="EU466" s="243" t="str">
        <f t="shared" si="717"/>
        <v/>
      </c>
      <c r="EV466" s="243" t="str">
        <f>IF($B466="","",IF(EQ466="out",-(EU466*$I466*(2*ABS(ET466)/Air!$D$14)^0.5),(EU466*$I466*(2*ABS(ET466)/Air!$C$14)^0.5)))</f>
        <v/>
      </c>
      <c r="EW466" s="32" t="str">
        <f t="shared" si="718"/>
        <v/>
      </c>
      <c r="EX466" s="259" t="str">
        <f t="shared" si="666"/>
        <v/>
      </c>
    </row>
    <row r="467" spans="1:154" customFormat="1" x14ac:dyDescent="0.2">
      <c r="A467" s="61"/>
      <c r="B467" s="247"/>
      <c r="C467" s="247"/>
      <c r="D467" s="247"/>
      <c r="E467" s="247"/>
      <c r="F467" s="247"/>
      <c r="G467" s="239"/>
      <c r="H467" s="239"/>
      <c r="I467" s="239"/>
      <c r="J467" s="239"/>
      <c r="K467" s="239"/>
      <c r="L467" s="62"/>
      <c r="M467" s="247"/>
      <c r="N467" s="247"/>
      <c r="O467" s="63"/>
      <c r="P467" s="92" t="str">
        <f t="shared" si="630"/>
        <v/>
      </c>
      <c r="Q467" s="93" t="str">
        <f t="shared" si="672"/>
        <v/>
      </c>
      <c r="R467" s="99" t="str">
        <f t="shared" si="631"/>
        <v/>
      </c>
      <c r="S467" s="100" t="str">
        <f t="shared" si="632"/>
        <v/>
      </c>
      <c r="T467" s="95" t="str">
        <f t="shared" si="633"/>
        <v/>
      </c>
      <c r="U467" s="231"/>
      <c r="V467" s="124" t="str">
        <f t="shared" si="634"/>
        <v/>
      </c>
      <c r="W467" s="125" t="str">
        <f t="shared" si="667"/>
        <v/>
      </c>
      <c r="X467" s="126" t="str">
        <f t="shared" si="635"/>
        <v/>
      </c>
      <c r="Y467" s="126" t="str">
        <f>IF($B467="","",VLOOKUP(X467,Depth!$A$4:$B$1004,2,1))</f>
        <v/>
      </c>
      <c r="Z467" s="127" t="str">
        <f t="shared" si="668"/>
        <v/>
      </c>
      <c r="AA467" s="128" t="str">
        <f t="shared" si="669"/>
        <v/>
      </c>
      <c r="AB467" s="129" t="str">
        <f t="shared" si="636"/>
        <v/>
      </c>
      <c r="AC467" s="129" t="str">
        <f t="shared" si="670"/>
        <v/>
      </c>
      <c r="AD467" s="31" t="str">
        <f t="shared" si="637"/>
        <v/>
      </c>
      <c r="AE467" s="128" t="str">
        <f t="shared" si="638"/>
        <v/>
      </c>
      <c r="AF467" s="130" t="str">
        <f t="shared" si="639"/>
        <v/>
      </c>
      <c r="AG467" s="122" t="str">
        <f t="shared" si="640"/>
        <v/>
      </c>
      <c r="AH467" s="131" t="str">
        <f t="shared" si="671"/>
        <v/>
      </c>
      <c r="AI467" s="132" t="str">
        <f t="shared" si="641"/>
        <v/>
      </c>
      <c r="AJ467" s="128"/>
      <c r="AK467" s="159" t="str">
        <f t="shared" si="642"/>
        <v/>
      </c>
      <c r="AL467" s="128" t="str">
        <f t="shared" si="643"/>
        <v/>
      </c>
      <c r="AM467" s="128" t="str">
        <f t="shared" si="644"/>
        <v/>
      </c>
      <c r="AN467" s="128" t="str">
        <f t="shared" si="645"/>
        <v/>
      </c>
      <c r="AO467" s="128" t="str">
        <f t="shared" si="673"/>
        <v/>
      </c>
      <c r="AP467" s="160" t="str">
        <f t="shared" si="646"/>
        <v/>
      </c>
      <c r="AQ467" s="31"/>
      <c r="AR467" s="174" t="str">
        <f>IF($B467="","",Air!$C$17*((J467-K467)/10)^Air!$C$28)</f>
        <v/>
      </c>
      <c r="AS467" s="36" t="str">
        <f>IF($B467="","",IF(E$8=B467,E$7,Air!$C$14/2*AR467^2))</f>
        <v/>
      </c>
      <c r="AT467" s="32" t="str">
        <f t="shared" si="647"/>
        <v/>
      </c>
      <c r="AU467" s="32" t="str">
        <f t="shared" si="648"/>
        <v/>
      </c>
      <c r="AV467" s="32" t="str">
        <f>IF($B467="","",Air!$I$11-AU467*Air!$C$14*Air!$I$10-AS467)</f>
        <v/>
      </c>
      <c r="AW467" s="175" t="str">
        <f t="shared" si="649"/>
        <v/>
      </c>
      <c r="AX467" s="175" t="str">
        <f>IF($B467="","",AW467*Air!$C$14*Air!$I$10)</f>
        <v/>
      </c>
      <c r="AY467" s="176" t="str">
        <f>IF($B467="","",AW467*Air!$D$14*Air!$I$10)</f>
        <v/>
      </c>
      <c r="AZ467" s="62"/>
      <c r="BA467" s="250" t="str">
        <f t="shared" si="674"/>
        <v/>
      </c>
      <c r="BB467" s="128" t="str">
        <f t="shared" si="650"/>
        <v/>
      </c>
      <c r="BC467" s="31" t="str">
        <f t="shared" si="651"/>
        <v/>
      </c>
      <c r="BD467" s="251" t="str">
        <f>IF($B467="","",$AO467*ABS(BC467)/Air!$M$8)</f>
        <v/>
      </c>
      <c r="BE467" s="31" t="str">
        <f t="shared" si="675"/>
        <v/>
      </c>
      <c r="BF467" s="251" t="str">
        <f>IF($B467="","",$AO467*ABS($AF467-BC467)/Air!$M$8)</f>
        <v/>
      </c>
      <c r="BG467" s="31" t="str">
        <f t="shared" si="676"/>
        <v/>
      </c>
      <c r="BH467" s="252" t="str">
        <f t="shared" si="677"/>
        <v/>
      </c>
      <c r="BI467" s="32" t="str">
        <f>IF($B467="","",(($AF467-BC467)/ABS($AF467-BC467))*Air!$D$14*BH467/2*(($AF467-BC467)^2)*$AI467*$C467)</f>
        <v/>
      </c>
      <c r="BJ467" s="32" t="str">
        <f>IF($B467="","",(-BC467/ABS(BC467))*Air!$D$14*BE467/8*(BC467^2)*$AM467*$C467)</f>
        <v/>
      </c>
      <c r="BK467" s="32" t="str">
        <f>IF($B467="","",$AK467*$C467*$E467*Air!$D$14*Air!$I$10)</f>
        <v/>
      </c>
      <c r="BL467" s="32" t="str">
        <f t="shared" si="652"/>
        <v/>
      </c>
      <c r="BM467" s="32" t="str">
        <f t="shared" si="678"/>
        <v/>
      </c>
      <c r="BN467" s="32" t="str">
        <f t="shared" si="653"/>
        <v/>
      </c>
      <c r="BO467" s="254" t="str">
        <f t="shared" si="679"/>
        <v/>
      </c>
      <c r="BP467" s="243"/>
      <c r="BQ467" s="243"/>
      <c r="BR467" s="32" t="str">
        <f t="shared" si="680"/>
        <v/>
      </c>
      <c r="BS467" s="243" t="str">
        <f t="shared" si="681"/>
        <v/>
      </c>
      <c r="BT467" s="243" t="str">
        <f>IF($B467="","",IF(BO467="out",-(BS467*$I467*(2*ABS(BR467)/Air!$D$14)^0.5),(BS467*$I467*(2*ABS(BR467)/Air!$C$14)^0.5)))</f>
        <v/>
      </c>
      <c r="BU467" s="32" t="str">
        <f t="shared" si="682"/>
        <v/>
      </c>
      <c r="BV467" s="217" t="str">
        <f t="shared" si="654"/>
        <v/>
      </c>
      <c r="BW467" s="31" t="str">
        <f t="shared" si="683"/>
        <v/>
      </c>
      <c r="BX467" s="251" t="str">
        <f>IF($B467="","",$AO467*ABS(BW467)/Air!$M$8)</f>
        <v/>
      </c>
      <c r="BY467" s="31" t="str">
        <f t="shared" si="684"/>
        <v/>
      </c>
      <c r="BZ467" s="251" t="str">
        <f>IF($B467="","",$AO467*ABS($AF467-BW467)/Air!$M$8)</f>
        <v/>
      </c>
      <c r="CA467" s="31" t="str">
        <f t="shared" si="685"/>
        <v/>
      </c>
      <c r="CB467" s="31" t="str">
        <f t="shared" si="686"/>
        <v/>
      </c>
      <c r="CC467" s="32" t="str">
        <f>IF($B467="","",(($AF467-BW467)/ABS($AF467-BW467))*Air!$D$14*CB467/2*(($AF467-BW467)^2)*$AI467*$C467)</f>
        <v/>
      </c>
      <c r="CD467" s="32" t="str">
        <f>IF($B467="","",(-BW467/ABS(BW467))*Air!$D$14*BY467/8*(BW467^2)*$AM467*$C467)</f>
        <v/>
      </c>
      <c r="CE467" s="32" t="str">
        <f>IF($B467="","",$AK467*$C467*$E467*Air!$D$14*Air!$I$10)</f>
        <v/>
      </c>
      <c r="CF467" s="32" t="str">
        <f t="shared" si="655"/>
        <v/>
      </c>
      <c r="CG467" s="32" t="str">
        <f t="shared" si="687"/>
        <v/>
      </c>
      <c r="CH467" s="32" t="str">
        <f t="shared" si="656"/>
        <v/>
      </c>
      <c r="CI467" s="254" t="str">
        <f t="shared" si="688"/>
        <v/>
      </c>
      <c r="CJ467" s="243"/>
      <c r="CK467" s="243"/>
      <c r="CL467" s="32" t="str">
        <f t="shared" si="689"/>
        <v/>
      </c>
      <c r="CM467" s="243" t="str">
        <f t="shared" si="690"/>
        <v/>
      </c>
      <c r="CN467" s="243" t="str">
        <f>IF($B467="","",IF(CI467="out",-(CM467*$I467*(2*ABS(CL467)/Air!$D$14)^0.5),(CM467*$I467*(2*ABS(CL467)/Air!$C$14)^0.5)))</f>
        <v/>
      </c>
      <c r="CO467" s="32" t="str">
        <f t="shared" si="691"/>
        <v/>
      </c>
      <c r="CP467" s="217" t="str">
        <f t="shared" si="657"/>
        <v/>
      </c>
      <c r="CQ467" s="31" t="str">
        <f t="shared" si="692"/>
        <v/>
      </c>
      <c r="CR467" s="251" t="str">
        <f>IF($B467="","",$AO467*ABS(CQ467)/Air!$M$8)</f>
        <v/>
      </c>
      <c r="CS467" s="31" t="str">
        <f t="shared" si="693"/>
        <v/>
      </c>
      <c r="CT467" s="251" t="str">
        <f>IF($B467="","",$AO467*ABS($AF467-CQ467)/Air!$M$8)</f>
        <v/>
      </c>
      <c r="CU467" s="31" t="str">
        <f t="shared" si="694"/>
        <v/>
      </c>
      <c r="CV467" s="31" t="str">
        <f t="shared" si="695"/>
        <v/>
      </c>
      <c r="CW467" s="32" t="str">
        <f>IF($B467="","",(($AF467-CQ467)/ABS($AF467-CQ467))*Air!$D$14*CV467/2*(($AF467-CQ467)^2)*$AI467*$C467)</f>
        <v/>
      </c>
      <c r="CX467" s="32" t="str">
        <f>IF($B467="","",(-CQ467/ABS(CQ467))*Air!$D$14*CS467/8*(CQ467^2)*$AM467*$C467)</f>
        <v/>
      </c>
      <c r="CY467" s="32" t="str">
        <f>IF($B467="","",$AK467*$C467*$E467*Air!$D$14*Air!$I$10)</f>
        <v/>
      </c>
      <c r="CZ467" s="32" t="str">
        <f t="shared" si="658"/>
        <v/>
      </c>
      <c r="DA467" s="32" t="str">
        <f t="shared" si="696"/>
        <v/>
      </c>
      <c r="DB467" s="32" t="str">
        <f t="shared" si="659"/>
        <v/>
      </c>
      <c r="DC467" s="254" t="str">
        <f t="shared" si="697"/>
        <v/>
      </c>
      <c r="DD467" s="243"/>
      <c r="DE467" s="243"/>
      <c r="DF467" s="32" t="str">
        <f t="shared" si="698"/>
        <v/>
      </c>
      <c r="DG467" s="243" t="str">
        <f t="shared" si="699"/>
        <v/>
      </c>
      <c r="DH467" s="243" t="str">
        <f>IF($B467="","",IF(DC467="out",-(DG467*$I467*(2*ABS(DF467)/Air!$D$14)^0.5),(DG467*$I467*(2*ABS(DF467)/Air!$C$14)^0.5)))</f>
        <v/>
      </c>
      <c r="DI467" s="32" t="str">
        <f t="shared" si="700"/>
        <v/>
      </c>
      <c r="DJ467" s="217" t="str">
        <f t="shared" si="660"/>
        <v/>
      </c>
      <c r="DK467" s="31" t="str">
        <f t="shared" si="701"/>
        <v/>
      </c>
      <c r="DL467" s="251" t="str">
        <f>IF($B467="","",$AO467*ABS(DK467)/Air!$M$8)</f>
        <v/>
      </c>
      <c r="DM467" s="31" t="str">
        <f t="shared" si="702"/>
        <v/>
      </c>
      <c r="DN467" s="251" t="str">
        <f>IF($B467="","",$AO467*ABS($AF467-DK467)/Air!$M$8)</f>
        <v/>
      </c>
      <c r="DO467" s="31" t="str">
        <f t="shared" si="703"/>
        <v/>
      </c>
      <c r="DP467" s="31" t="str">
        <f t="shared" si="704"/>
        <v/>
      </c>
      <c r="DQ467" s="32" t="str">
        <f>IF($B467="","",(($AF467-DK467)/ABS($AF467-DK467))*Air!$D$14*DP467/2*(($AF467-DK467)^2)*$AI467*$C467)</f>
        <v/>
      </c>
      <c r="DR467" s="32" t="str">
        <f>IF($B467="","",(-DK467/ABS(DK467))*Air!$D$14*DM467/8*(DK467^2)*$AM467*$C467)</f>
        <v/>
      </c>
      <c r="DS467" s="32" t="str">
        <f>IF($B467="","",$AK467*$C467*$E467*Air!$D$14*Air!$I$10)</f>
        <v/>
      </c>
      <c r="DT467" s="32" t="str">
        <f t="shared" si="661"/>
        <v/>
      </c>
      <c r="DU467" s="32" t="str">
        <f t="shared" si="705"/>
        <v/>
      </c>
      <c r="DV467" s="32" t="str">
        <f t="shared" si="662"/>
        <v/>
      </c>
      <c r="DW467" s="254" t="str">
        <f t="shared" si="706"/>
        <v/>
      </c>
      <c r="DX467" s="243"/>
      <c r="DY467" s="243"/>
      <c r="DZ467" s="32" t="str">
        <f t="shared" si="707"/>
        <v/>
      </c>
      <c r="EA467" s="243" t="str">
        <f t="shared" si="708"/>
        <v/>
      </c>
      <c r="EB467" s="243" t="str">
        <f>IF($B467="","",IF(DW467="out",-(EA467*$I467*(2*ABS(DZ467)/Air!$D$14)^0.5),(EA467*$I467*(2*ABS(DZ467)/Air!$C$14)^0.5)))</f>
        <v/>
      </c>
      <c r="EC467" s="32" t="str">
        <f t="shared" si="709"/>
        <v/>
      </c>
      <c r="ED467" s="217" t="str">
        <f t="shared" si="663"/>
        <v/>
      </c>
      <c r="EE467" s="31" t="str">
        <f t="shared" si="710"/>
        <v/>
      </c>
      <c r="EF467" s="251" t="str">
        <f>IF($B467="","",$AO467*ABS(EE467)/Air!$M$8)</f>
        <v/>
      </c>
      <c r="EG467" s="31" t="str">
        <f t="shared" si="711"/>
        <v/>
      </c>
      <c r="EH467" s="251" t="str">
        <f>IF($B467="","",$AO467*ABS($AF467-EE467)/Air!$M$8)</f>
        <v/>
      </c>
      <c r="EI467" s="31" t="str">
        <f t="shared" si="712"/>
        <v/>
      </c>
      <c r="EJ467" s="31" t="str">
        <f t="shared" si="713"/>
        <v/>
      </c>
      <c r="EK467" s="32" t="str">
        <f>IF($B467="","",(($AF467-EE467)/ABS($AF467-EE467))*Air!$D$14*EJ467/2*(($AF467-EE467)^2)*$AI467*$C467)</f>
        <v/>
      </c>
      <c r="EL467" s="32" t="str">
        <f>IF($B467="","",(-EE467/ABS(EE467))*Air!$D$14*EG467/8*(EE467^2)*$AM467*$C467)</f>
        <v/>
      </c>
      <c r="EM467" s="32" t="str">
        <f>IF($B467="","",$AK467*$C467*$E467*Air!$D$14*Air!$I$10)</f>
        <v/>
      </c>
      <c r="EN467" s="32" t="str">
        <f t="shared" si="664"/>
        <v/>
      </c>
      <c r="EO467" s="32" t="str">
        <f t="shared" si="714"/>
        <v/>
      </c>
      <c r="EP467" s="32" t="str">
        <f t="shared" si="665"/>
        <v/>
      </c>
      <c r="EQ467" s="254" t="str">
        <f t="shared" si="715"/>
        <v/>
      </c>
      <c r="ER467" s="243"/>
      <c r="ES467" s="243"/>
      <c r="ET467" s="32" t="str">
        <f t="shared" si="716"/>
        <v/>
      </c>
      <c r="EU467" s="243" t="str">
        <f t="shared" si="717"/>
        <v/>
      </c>
      <c r="EV467" s="243" t="str">
        <f>IF($B467="","",IF(EQ467="out",-(EU467*$I467*(2*ABS(ET467)/Air!$D$14)^0.5),(EU467*$I467*(2*ABS(ET467)/Air!$C$14)^0.5)))</f>
        <v/>
      </c>
      <c r="EW467" s="32" t="str">
        <f t="shared" si="718"/>
        <v/>
      </c>
      <c r="EX467" s="259" t="str">
        <f t="shared" si="666"/>
        <v/>
      </c>
    </row>
    <row r="468" spans="1:154" customFormat="1" x14ac:dyDescent="0.2">
      <c r="A468" s="61"/>
      <c r="B468" s="247"/>
      <c r="C468" s="247"/>
      <c r="D468" s="247"/>
      <c r="E468" s="247"/>
      <c r="F468" s="247"/>
      <c r="G468" s="239"/>
      <c r="H468" s="239"/>
      <c r="I468" s="239"/>
      <c r="J468" s="239"/>
      <c r="K468" s="239"/>
      <c r="L468" s="62"/>
      <c r="M468" s="247"/>
      <c r="N468" s="247"/>
      <c r="O468" s="63"/>
      <c r="P468" s="92" t="str">
        <f t="shared" si="630"/>
        <v/>
      </c>
      <c r="Q468" s="93" t="str">
        <f t="shared" si="672"/>
        <v/>
      </c>
      <c r="R468" s="99" t="str">
        <f t="shared" si="631"/>
        <v/>
      </c>
      <c r="S468" s="100" t="str">
        <f t="shared" si="632"/>
        <v/>
      </c>
      <c r="T468" s="95" t="str">
        <f t="shared" si="633"/>
        <v/>
      </c>
      <c r="U468" s="231"/>
      <c r="V468" s="124" t="str">
        <f t="shared" si="634"/>
        <v/>
      </c>
      <c r="W468" s="125" t="str">
        <f t="shared" si="667"/>
        <v/>
      </c>
      <c r="X468" s="126" t="str">
        <f t="shared" si="635"/>
        <v/>
      </c>
      <c r="Y468" s="126" t="str">
        <f>IF($B468="","",VLOOKUP(X468,Depth!$A$4:$B$1004,2,1))</f>
        <v/>
      </c>
      <c r="Z468" s="127" t="str">
        <f t="shared" si="668"/>
        <v/>
      </c>
      <c r="AA468" s="128" t="str">
        <f t="shared" si="669"/>
        <v/>
      </c>
      <c r="AB468" s="129" t="str">
        <f t="shared" si="636"/>
        <v/>
      </c>
      <c r="AC468" s="129" t="str">
        <f t="shared" si="670"/>
        <v/>
      </c>
      <c r="AD468" s="31" t="str">
        <f t="shared" si="637"/>
        <v/>
      </c>
      <c r="AE468" s="128" t="str">
        <f t="shared" si="638"/>
        <v/>
      </c>
      <c r="AF468" s="130" t="str">
        <f t="shared" si="639"/>
        <v/>
      </c>
      <c r="AG468" s="122" t="str">
        <f t="shared" si="640"/>
        <v/>
      </c>
      <c r="AH468" s="131" t="str">
        <f t="shared" si="671"/>
        <v/>
      </c>
      <c r="AI468" s="132" t="str">
        <f t="shared" si="641"/>
        <v/>
      </c>
      <c r="AJ468" s="128"/>
      <c r="AK468" s="159" t="str">
        <f t="shared" si="642"/>
        <v/>
      </c>
      <c r="AL468" s="128" t="str">
        <f t="shared" si="643"/>
        <v/>
      </c>
      <c r="AM468" s="128" t="str">
        <f t="shared" si="644"/>
        <v/>
      </c>
      <c r="AN468" s="128" t="str">
        <f t="shared" si="645"/>
        <v/>
      </c>
      <c r="AO468" s="128" t="str">
        <f t="shared" si="673"/>
        <v/>
      </c>
      <c r="AP468" s="160" t="str">
        <f t="shared" si="646"/>
        <v/>
      </c>
      <c r="AQ468" s="31"/>
      <c r="AR468" s="174" t="str">
        <f>IF($B468="","",Air!$C$17*((J468-K468)/10)^Air!$C$28)</f>
        <v/>
      </c>
      <c r="AS468" s="36" t="str">
        <f>IF($B468="","",IF(E$8=B468,E$7,Air!$C$14/2*AR468^2))</f>
        <v/>
      </c>
      <c r="AT468" s="32" t="str">
        <f t="shared" si="647"/>
        <v/>
      </c>
      <c r="AU468" s="32" t="str">
        <f t="shared" si="648"/>
        <v/>
      </c>
      <c r="AV468" s="32" t="str">
        <f>IF($B468="","",Air!$I$11-AU468*Air!$C$14*Air!$I$10-AS468)</f>
        <v/>
      </c>
      <c r="AW468" s="175" t="str">
        <f t="shared" si="649"/>
        <v/>
      </c>
      <c r="AX468" s="175" t="str">
        <f>IF($B468="","",AW468*Air!$C$14*Air!$I$10)</f>
        <v/>
      </c>
      <c r="AY468" s="176" t="str">
        <f>IF($B468="","",AW468*Air!$D$14*Air!$I$10)</f>
        <v/>
      </c>
      <c r="AZ468" s="62"/>
      <c r="BA468" s="250" t="str">
        <f t="shared" si="674"/>
        <v/>
      </c>
      <c r="BB468" s="128" t="str">
        <f t="shared" si="650"/>
        <v/>
      </c>
      <c r="BC468" s="31" t="str">
        <f t="shared" si="651"/>
        <v/>
      </c>
      <c r="BD468" s="251" t="str">
        <f>IF($B468="","",$AO468*ABS(BC468)/Air!$M$8)</f>
        <v/>
      </c>
      <c r="BE468" s="31" t="str">
        <f t="shared" si="675"/>
        <v/>
      </c>
      <c r="BF468" s="251" t="str">
        <f>IF($B468="","",$AO468*ABS($AF468-BC468)/Air!$M$8)</f>
        <v/>
      </c>
      <c r="BG468" s="31" t="str">
        <f t="shared" si="676"/>
        <v/>
      </c>
      <c r="BH468" s="252" t="str">
        <f t="shared" si="677"/>
        <v/>
      </c>
      <c r="BI468" s="32" t="str">
        <f>IF($B468="","",(($AF468-BC468)/ABS($AF468-BC468))*Air!$D$14*BH468/2*(($AF468-BC468)^2)*$AI468*$C468)</f>
        <v/>
      </c>
      <c r="BJ468" s="32" t="str">
        <f>IF($B468="","",(-BC468/ABS(BC468))*Air!$D$14*BE468/8*(BC468^2)*$AM468*$C468)</f>
        <v/>
      </c>
      <c r="BK468" s="32" t="str">
        <f>IF($B468="","",$AK468*$C468*$E468*Air!$D$14*Air!$I$10)</f>
        <v/>
      </c>
      <c r="BL468" s="32" t="str">
        <f t="shared" si="652"/>
        <v/>
      </c>
      <c r="BM468" s="32" t="str">
        <f t="shared" si="678"/>
        <v/>
      </c>
      <c r="BN468" s="32" t="str">
        <f t="shared" si="653"/>
        <v/>
      </c>
      <c r="BO468" s="254" t="str">
        <f t="shared" si="679"/>
        <v/>
      </c>
      <c r="BP468" s="243"/>
      <c r="BQ468" s="243"/>
      <c r="BR468" s="32" t="str">
        <f t="shared" si="680"/>
        <v/>
      </c>
      <c r="BS468" s="243" t="str">
        <f t="shared" si="681"/>
        <v/>
      </c>
      <c r="BT468" s="243" t="str">
        <f>IF($B468="","",IF(BO468="out",-(BS468*$I468*(2*ABS(BR468)/Air!$D$14)^0.5),(BS468*$I468*(2*ABS(BR468)/Air!$C$14)^0.5)))</f>
        <v/>
      </c>
      <c r="BU468" s="32" t="str">
        <f t="shared" si="682"/>
        <v/>
      </c>
      <c r="BV468" s="217" t="str">
        <f t="shared" si="654"/>
        <v/>
      </c>
      <c r="BW468" s="31" t="str">
        <f t="shared" si="683"/>
        <v/>
      </c>
      <c r="BX468" s="251" t="str">
        <f>IF($B468="","",$AO468*ABS(BW468)/Air!$M$8)</f>
        <v/>
      </c>
      <c r="BY468" s="31" t="str">
        <f t="shared" si="684"/>
        <v/>
      </c>
      <c r="BZ468" s="251" t="str">
        <f>IF($B468="","",$AO468*ABS($AF468-BW468)/Air!$M$8)</f>
        <v/>
      </c>
      <c r="CA468" s="31" t="str">
        <f t="shared" si="685"/>
        <v/>
      </c>
      <c r="CB468" s="31" t="str">
        <f t="shared" si="686"/>
        <v/>
      </c>
      <c r="CC468" s="32" t="str">
        <f>IF($B468="","",(($AF468-BW468)/ABS($AF468-BW468))*Air!$D$14*CB468/2*(($AF468-BW468)^2)*$AI468*$C468)</f>
        <v/>
      </c>
      <c r="CD468" s="32" t="str">
        <f>IF($B468="","",(-BW468/ABS(BW468))*Air!$D$14*BY468/8*(BW468^2)*$AM468*$C468)</f>
        <v/>
      </c>
      <c r="CE468" s="32" t="str">
        <f>IF($B468="","",$AK468*$C468*$E468*Air!$D$14*Air!$I$10)</f>
        <v/>
      </c>
      <c r="CF468" s="32" t="str">
        <f t="shared" si="655"/>
        <v/>
      </c>
      <c r="CG468" s="32" t="str">
        <f t="shared" si="687"/>
        <v/>
      </c>
      <c r="CH468" s="32" t="str">
        <f t="shared" si="656"/>
        <v/>
      </c>
      <c r="CI468" s="254" t="str">
        <f t="shared" si="688"/>
        <v/>
      </c>
      <c r="CJ468" s="243"/>
      <c r="CK468" s="243"/>
      <c r="CL468" s="32" t="str">
        <f t="shared" si="689"/>
        <v/>
      </c>
      <c r="CM468" s="243" t="str">
        <f t="shared" si="690"/>
        <v/>
      </c>
      <c r="CN468" s="243" t="str">
        <f>IF($B468="","",IF(CI468="out",-(CM468*$I468*(2*ABS(CL468)/Air!$D$14)^0.5),(CM468*$I468*(2*ABS(CL468)/Air!$C$14)^0.5)))</f>
        <v/>
      </c>
      <c r="CO468" s="32" t="str">
        <f t="shared" si="691"/>
        <v/>
      </c>
      <c r="CP468" s="217" t="str">
        <f t="shared" si="657"/>
        <v/>
      </c>
      <c r="CQ468" s="31" t="str">
        <f t="shared" si="692"/>
        <v/>
      </c>
      <c r="CR468" s="251" t="str">
        <f>IF($B468="","",$AO468*ABS(CQ468)/Air!$M$8)</f>
        <v/>
      </c>
      <c r="CS468" s="31" t="str">
        <f t="shared" si="693"/>
        <v/>
      </c>
      <c r="CT468" s="251" t="str">
        <f>IF($B468="","",$AO468*ABS($AF468-CQ468)/Air!$M$8)</f>
        <v/>
      </c>
      <c r="CU468" s="31" t="str">
        <f t="shared" si="694"/>
        <v/>
      </c>
      <c r="CV468" s="31" t="str">
        <f t="shared" si="695"/>
        <v/>
      </c>
      <c r="CW468" s="32" t="str">
        <f>IF($B468="","",(($AF468-CQ468)/ABS($AF468-CQ468))*Air!$D$14*CV468/2*(($AF468-CQ468)^2)*$AI468*$C468)</f>
        <v/>
      </c>
      <c r="CX468" s="32" t="str">
        <f>IF($B468="","",(-CQ468/ABS(CQ468))*Air!$D$14*CS468/8*(CQ468^2)*$AM468*$C468)</f>
        <v/>
      </c>
      <c r="CY468" s="32" t="str">
        <f>IF($B468="","",$AK468*$C468*$E468*Air!$D$14*Air!$I$10)</f>
        <v/>
      </c>
      <c r="CZ468" s="32" t="str">
        <f t="shared" si="658"/>
        <v/>
      </c>
      <c r="DA468" s="32" t="str">
        <f t="shared" si="696"/>
        <v/>
      </c>
      <c r="DB468" s="32" t="str">
        <f t="shared" si="659"/>
        <v/>
      </c>
      <c r="DC468" s="254" t="str">
        <f t="shared" si="697"/>
        <v/>
      </c>
      <c r="DD468" s="243"/>
      <c r="DE468" s="243"/>
      <c r="DF468" s="32" t="str">
        <f t="shared" si="698"/>
        <v/>
      </c>
      <c r="DG468" s="243" t="str">
        <f t="shared" si="699"/>
        <v/>
      </c>
      <c r="DH468" s="243" t="str">
        <f>IF($B468="","",IF(DC468="out",-(DG468*$I468*(2*ABS(DF468)/Air!$D$14)^0.5),(DG468*$I468*(2*ABS(DF468)/Air!$C$14)^0.5)))</f>
        <v/>
      </c>
      <c r="DI468" s="32" t="str">
        <f t="shared" si="700"/>
        <v/>
      </c>
      <c r="DJ468" s="217" t="str">
        <f t="shared" si="660"/>
        <v/>
      </c>
      <c r="DK468" s="31" t="str">
        <f t="shared" si="701"/>
        <v/>
      </c>
      <c r="DL468" s="251" t="str">
        <f>IF($B468="","",$AO468*ABS(DK468)/Air!$M$8)</f>
        <v/>
      </c>
      <c r="DM468" s="31" t="str">
        <f t="shared" si="702"/>
        <v/>
      </c>
      <c r="DN468" s="251" t="str">
        <f>IF($B468="","",$AO468*ABS($AF468-DK468)/Air!$M$8)</f>
        <v/>
      </c>
      <c r="DO468" s="31" t="str">
        <f t="shared" si="703"/>
        <v/>
      </c>
      <c r="DP468" s="31" t="str">
        <f t="shared" si="704"/>
        <v/>
      </c>
      <c r="DQ468" s="32" t="str">
        <f>IF($B468="","",(($AF468-DK468)/ABS($AF468-DK468))*Air!$D$14*DP468/2*(($AF468-DK468)^2)*$AI468*$C468)</f>
        <v/>
      </c>
      <c r="DR468" s="32" t="str">
        <f>IF($B468="","",(-DK468/ABS(DK468))*Air!$D$14*DM468/8*(DK468^2)*$AM468*$C468)</f>
        <v/>
      </c>
      <c r="DS468" s="32" t="str">
        <f>IF($B468="","",$AK468*$C468*$E468*Air!$D$14*Air!$I$10)</f>
        <v/>
      </c>
      <c r="DT468" s="32" t="str">
        <f t="shared" si="661"/>
        <v/>
      </c>
      <c r="DU468" s="32" t="str">
        <f t="shared" si="705"/>
        <v/>
      </c>
      <c r="DV468" s="32" t="str">
        <f t="shared" si="662"/>
        <v/>
      </c>
      <c r="DW468" s="254" t="str">
        <f t="shared" si="706"/>
        <v/>
      </c>
      <c r="DX468" s="243"/>
      <c r="DY468" s="243"/>
      <c r="DZ468" s="32" t="str">
        <f t="shared" si="707"/>
        <v/>
      </c>
      <c r="EA468" s="243" t="str">
        <f t="shared" si="708"/>
        <v/>
      </c>
      <c r="EB468" s="243" t="str">
        <f>IF($B468="","",IF(DW468="out",-(EA468*$I468*(2*ABS(DZ468)/Air!$D$14)^0.5),(EA468*$I468*(2*ABS(DZ468)/Air!$C$14)^0.5)))</f>
        <v/>
      </c>
      <c r="EC468" s="32" t="str">
        <f t="shared" si="709"/>
        <v/>
      </c>
      <c r="ED468" s="217" t="str">
        <f t="shared" si="663"/>
        <v/>
      </c>
      <c r="EE468" s="31" t="str">
        <f t="shared" si="710"/>
        <v/>
      </c>
      <c r="EF468" s="251" t="str">
        <f>IF($B468="","",$AO468*ABS(EE468)/Air!$M$8)</f>
        <v/>
      </c>
      <c r="EG468" s="31" t="str">
        <f t="shared" si="711"/>
        <v/>
      </c>
      <c r="EH468" s="251" t="str">
        <f>IF($B468="","",$AO468*ABS($AF468-EE468)/Air!$M$8)</f>
        <v/>
      </c>
      <c r="EI468" s="31" t="str">
        <f t="shared" si="712"/>
        <v/>
      </c>
      <c r="EJ468" s="31" t="str">
        <f t="shared" si="713"/>
        <v/>
      </c>
      <c r="EK468" s="32" t="str">
        <f>IF($B468="","",(($AF468-EE468)/ABS($AF468-EE468))*Air!$D$14*EJ468/2*(($AF468-EE468)^2)*$AI468*$C468)</f>
        <v/>
      </c>
      <c r="EL468" s="32" t="str">
        <f>IF($B468="","",(-EE468/ABS(EE468))*Air!$D$14*EG468/8*(EE468^2)*$AM468*$C468)</f>
        <v/>
      </c>
      <c r="EM468" s="32" t="str">
        <f>IF($B468="","",$AK468*$C468*$E468*Air!$D$14*Air!$I$10)</f>
        <v/>
      </c>
      <c r="EN468" s="32" t="str">
        <f t="shared" si="664"/>
        <v/>
      </c>
      <c r="EO468" s="32" t="str">
        <f t="shared" si="714"/>
        <v/>
      </c>
      <c r="EP468" s="32" t="str">
        <f t="shared" si="665"/>
        <v/>
      </c>
      <c r="EQ468" s="254" t="str">
        <f t="shared" si="715"/>
        <v/>
      </c>
      <c r="ER468" s="243"/>
      <c r="ES468" s="243"/>
      <c r="ET468" s="32" t="str">
        <f t="shared" si="716"/>
        <v/>
      </c>
      <c r="EU468" s="243" t="str">
        <f t="shared" si="717"/>
        <v/>
      </c>
      <c r="EV468" s="243" t="str">
        <f>IF($B468="","",IF(EQ468="out",-(EU468*$I468*(2*ABS(ET468)/Air!$D$14)^0.5),(EU468*$I468*(2*ABS(ET468)/Air!$C$14)^0.5)))</f>
        <v/>
      </c>
      <c r="EW468" s="32" t="str">
        <f t="shared" si="718"/>
        <v/>
      </c>
      <c r="EX468" s="259" t="str">
        <f t="shared" si="666"/>
        <v/>
      </c>
    </row>
    <row r="469" spans="1:154" customFormat="1" x14ac:dyDescent="0.2">
      <c r="A469" s="61"/>
      <c r="B469" s="247"/>
      <c r="C469" s="247"/>
      <c r="D469" s="247"/>
      <c r="E469" s="247"/>
      <c r="F469" s="247"/>
      <c r="G469" s="239"/>
      <c r="H469" s="239"/>
      <c r="I469" s="239"/>
      <c r="J469" s="239"/>
      <c r="K469" s="239"/>
      <c r="L469" s="62"/>
      <c r="M469" s="247"/>
      <c r="N469" s="247"/>
      <c r="O469" s="63"/>
      <c r="P469" s="92" t="str">
        <f t="shared" si="630"/>
        <v/>
      </c>
      <c r="Q469" s="93" t="str">
        <f t="shared" si="672"/>
        <v/>
      </c>
      <c r="R469" s="99" t="str">
        <f t="shared" si="631"/>
        <v/>
      </c>
      <c r="S469" s="100" t="str">
        <f t="shared" si="632"/>
        <v/>
      </c>
      <c r="T469" s="95" t="str">
        <f t="shared" si="633"/>
        <v/>
      </c>
      <c r="U469" s="231"/>
      <c r="V469" s="124" t="str">
        <f t="shared" si="634"/>
        <v/>
      </c>
      <c r="W469" s="125" t="str">
        <f t="shared" si="667"/>
        <v/>
      </c>
      <c r="X469" s="126" t="str">
        <f t="shared" si="635"/>
        <v/>
      </c>
      <c r="Y469" s="126" t="str">
        <f>IF($B469="","",VLOOKUP(X469,Depth!$A$4:$B$1004,2,1))</f>
        <v/>
      </c>
      <c r="Z469" s="127" t="str">
        <f t="shared" si="668"/>
        <v/>
      </c>
      <c r="AA469" s="128" t="str">
        <f t="shared" si="669"/>
        <v/>
      </c>
      <c r="AB469" s="129" t="str">
        <f t="shared" si="636"/>
        <v/>
      </c>
      <c r="AC469" s="129" t="str">
        <f t="shared" si="670"/>
        <v/>
      </c>
      <c r="AD469" s="31" t="str">
        <f t="shared" si="637"/>
        <v/>
      </c>
      <c r="AE469" s="128" t="str">
        <f t="shared" si="638"/>
        <v/>
      </c>
      <c r="AF469" s="130" t="str">
        <f t="shared" si="639"/>
        <v/>
      </c>
      <c r="AG469" s="122" t="str">
        <f t="shared" si="640"/>
        <v/>
      </c>
      <c r="AH469" s="131" t="str">
        <f t="shared" si="671"/>
        <v/>
      </c>
      <c r="AI469" s="132" t="str">
        <f t="shared" si="641"/>
        <v/>
      </c>
      <c r="AJ469" s="128"/>
      <c r="AK469" s="159" t="str">
        <f t="shared" si="642"/>
        <v/>
      </c>
      <c r="AL469" s="128" t="str">
        <f t="shared" si="643"/>
        <v/>
      </c>
      <c r="AM469" s="128" t="str">
        <f t="shared" si="644"/>
        <v/>
      </c>
      <c r="AN469" s="128" t="str">
        <f t="shared" si="645"/>
        <v/>
      </c>
      <c r="AO469" s="128" t="str">
        <f t="shared" si="673"/>
        <v/>
      </c>
      <c r="AP469" s="160" t="str">
        <f t="shared" si="646"/>
        <v/>
      </c>
      <c r="AQ469" s="31"/>
      <c r="AR469" s="174" t="str">
        <f>IF($B469="","",Air!$C$17*((J469-K469)/10)^Air!$C$28)</f>
        <v/>
      </c>
      <c r="AS469" s="36" t="str">
        <f>IF($B469="","",IF(E$8=B469,E$7,Air!$C$14/2*AR469^2))</f>
        <v/>
      </c>
      <c r="AT469" s="32" t="str">
        <f t="shared" si="647"/>
        <v/>
      </c>
      <c r="AU469" s="32" t="str">
        <f t="shared" si="648"/>
        <v/>
      </c>
      <c r="AV469" s="32" t="str">
        <f>IF($B469="","",Air!$I$11-AU469*Air!$C$14*Air!$I$10-AS469)</f>
        <v/>
      </c>
      <c r="AW469" s="175" t="str">
        <f t="shared" si="649"/>
        <v/>
      </c>
      <c r="AX469" s="175" t="str">
        <f>IF($B469="","",AW469*Air!$C$14*Air!$I$10)</f>
        <v/>
      </c>
      <c r="AY469" s="176" t="str">
        <f>IF($B469="","",AW469*Air!$D$14*Air!$I$10)</f>
        <v/>
      </c>
      <c r="AZ469" s="62"/>
      <c r="BA469" s="250" t="str">
        <f t="shared" si="674"/>
        <v/>
      </c>
      <c r="BB469" s="128" t="str">
        <f t="shared" si="650"/>
        <v/>
      </c>
      <c r="BC469" s="31" t="str">
        <f t="shared" si="651"/>
        <v/>
      </c>
      <c r="BD469" s="251" t="str">
        <f>IF($B469="","",$AO469*ABS(BC469)/Air!$M$8)</f>
        <v/>
      </c>
      <c r="BE469" s="31" t="str">
        <f t="shared" si="675"/>
        <v/>
      </c>
      <c r="BF469" s="251" t="str">
        <f>IF($B469="","",$AO469*ABS($AF469-BC469)/Air!$M$8)</f>
        <v/>
      </c>
      <c r="BG469" s="31" t="str">
        <f t="shared" si="676"/>
        <v/>
      </c>
      <c r="BH469" s="252" t="str">
        <f t="shared" si="677"/>
        <v/>
      </c>
      <c r="BI469" s="32" t="str">
        <f>IF($B469="","",(($AF469-BC469)/ABS($AF469-BC469))*Air!$D$14*BH469/2*(($AF469-BC469)^2)*$AI469*$C469)</f>
        <v/>
      </c>
      <c r="BJ469" s="32" t="str">
        <f>IF($B469="","",(-BC469/ABS(BC469))*Air!$D$14*BE469/8*(BC469^2)*$AM469*$C469)</f>
        <v/>
      </c>
      <c r="BK469" s="32" t="str">
        <f>IF($B469="","",$AK469*$C469*$E469*Air!$D$14*Air!$I$10)</f>
        <v/>
      </c>
      <c r="BL469" s="32" t="str">
        <f t="shared" si="652"/>
        <v/>
      </c>
      <c r="BM469" s="32" t="str">
        <f t="shared" si="678"/>
        <v/>
      </c>
      <c r="BN469" s="32" t="str">
        <f t="shared" si="653"/>
        <v/>
      </c>
      <c r="BO469" s="254" t="str">
        <f t="shared" si="679"/>
        <v/>
      </c>
      <c r="BP469" s="243"/>
      <c r="BQ469" s="243"/>
      <c r="BR469" s="32" t="str">
        <f t="shared" si="680"/>
        <v/>
      </c>
      <c r="BS469" s="243" t="str">
        <f t="shared" si="681"/>
        <v/>
      </c>
      <c r="BT469" s="243" t="str">
        <f>IF($B469="","",IF(BO469="out",-(BS469*$I469*(2*ABS(BR469)/Air!$D$14)^0.5),(BS469*$I469*(2*ABS(BR469)/Air!$C$14)^0.5)))</f>
        <v/>
      </c>
      <c r="BU469" s="32" t="str">
        <f t="shared" si="682"/>
        <v/>
      </c>
      <c r="BV469" s="217" t="str">
        <f t="shared" si="654"/>
        <v/>
      </c>
      <c r="BW469" s="31" t="str">
        <f t="shared" si="683"/>
        <v/>
      </c>
      <c r="BX469" s="251" t="str">
        <f>IF($B469="","",$AO469*ABS(BW469)/Air!$M$8)</f>
        <v/>
      </c>
      <c r="BY469" s="31" t="str">
        <f t="shared" si="684"/>
        <v/>
      </c>
      <c r="BZ469" s="251" t="str">
        <f>IF($B469="","",$AO469*ABS($AF469-BW469)/Air!$M$8)</f>
        <v/>
      </c>
      <c r="CA469" s="31" t="str">
        <f t="shared" si="685"/>
        <v/>
      </c>
      <c r="CB469" s="31" t="str">
        <f t="shared" si="686"/>
        <v/>
      </c>
      <c r="CC469" s="32" t="str">
        <f>IF($B469="","",(($AF469-BW469)/ABS($AF469-BW469))*Air!$D$14*CB469/2*(($AF469-BW469)^2)*$AI469*$C469)</f>
        <v/>
      </c>
      <c r="CD469" s="32" t="str">
        <f>IF($B469="","",(-BW469/ABS(BW469))*Air!$D$14*BY469/8*(BW469^2)*$AM469*$C469)</f>
        <v/>
      </c>
      <c r="CE469" s="32" t="str">
        <f>IF($B469="","",$AK469*$C469*$E469*Air!$D$14*Air!$I$10)</f>
        <v/>
      </c>
      <c r="CF469" s="32" t="str">
        <f t="shared" si="655"/>
        <v/>
      </c>
      <c r="CG469" s="32" t="str">
        <f t="shared" si="687"/>
        <v/>
      </c>
      <c r="CH469" s="32" t="str">
        <f t="shared" si="656"/>
        <v/>
      </c>
      <c r="CI469" s="254" t="str">
        <f t="shared" si="688"/>
        <v/>
      </c>
      <c r="CJ469" s="243"/>
      <c r="CK469" s="243"/>
      <c r="CL469" s="32" t="str">
        <f t="shared" si="689"/>
        <v/>
      </c>
      <c r="CM469" s="243" t="str">
        <f t="shared" si="690"/>
        <v/>
      </c>
      <c r="CN469" s="243" t="str">
        <f>IF($B469="","",IF(CI469="out",-(CM469*$I469*(2*ABS(CL469)/Air!$D$14)^0.5),(CM469*$I469*(2*ABS(CL469)/Air!$C$14)^0.5)))</f>
        <v/>
      </c>
      <c r="CO469" s="32" t="str">
        <f t="shared" si="691"/>
        <v/>
      </c>
      <c r="CP469" s="217" t="str">
        <f t="shared" si="657"/>
        <v/>
      </c>
      <c r="CQ469" s="31" t="str">
        <f t="shared" si="692"/>
        <v/>
      </c>
      <c r="CR469" s="251" t="str">
        <f>IF($B469="","",$AO469*ABS(CQ469)/Air!$M$8)</f>
        <v/>
      </c>
      <c r="CS469" s="31" t="str">
        <f t="shared" si="693"/>
        <v/>
      </c>
      <c r="CT469" s="251" t="str">
        <f>IF($B469="","",$AO469*ABS($AF469-CQ469)/Air!$M$8)</f>
        <v/>
      </c>
      <c r="CU469" s="31" t="str">
        <f t="shared" si="694"/>
        <v/>
      </c>
      <c r="CV469" s="31" t="str">
        <f t="shared" si="695"/>
        <v/>
      </c>
      <c r="CW469" s="32" t="str">
        <f>IF($B469="","",(($AF469-CQ469)/ABS($AF469-CQ469))*Air!$D$14*CV469/2*(($AF469-CQ469)^2)*$AI469*$C469)</f>
        <v/>
      </c>
      <c r="CX469" s="32" t="str">
        <f>IF($B469="","",(-CQ469/ABS(CQ469))*Air!$D$14*CS469/8*(CQ469^2)*$AM469*$C469)</f>
        <v/>
      </c>
      <c r="CY469" s="32" t="str">
        <f>IF($B469="","",$AK469*$C469*$E469*Air!$D$14*Air!$I$10)</f>
        <v/>
      </c>
      <c r="CZ469" s="32" t="str">
        <f t="shared" si="658"/>
        <v/>
      </c>
      <c r="DA469" s="32" t="str">
        <f t="shared" si="696"/>
        <v/>
      </c>
      <c r="DB469" s="32" t="str">
        <f t="shared" si="659"/>
        <v/>
      </c>
      <c r="DC469" s="254" t="str">
        <f t="shared" si="697"/>
        <v/>
      </c>
      <c r="DD469" s="243"/>
      <c r="DE469" s="243"/>
      <c r="DF469" s="32" t="str">
        <f t="shared" si="698"/>
        <v/>
      </c>
      <c r="DG469" s="243" t="str">
        <f t="shared" si="699"/>
        <v/>
      </c>
      <c r="DH469" s="243" t="str">
        <f>IF($B469="","",IF(DC469="out",-(DG469*$I469*(2*ABS(DF469)/Air!$D$14)^0.5),(DG469*$I469*(2*ABS(DF469)/Air!$C$14)^0.5)))</f>
        <v/>
      </c>
      <c r="DI469" s="32" t="str">
        <f t="shared" si="700"/>
        <v/>
      </c>
      <c r="DJ469" s="217" t="str">
        <f t="shared" si="660"/>
        <v/>
      </c>
      <c r="DK469" s="31" t="str">
        <f t="shared" si="701"/>
        <v/>
      </c>
      <c r="DL469" s="251" t="str">
        <f>IF($B469="","",$AO469*ABS(DK469)/Air!$M$8)</f>
        <v/>
      </c>
      <c r="DM469" s="31" t="str">
        <f t="shared" si="702"/>
        <v/>
      </c>
      <c r="DN469" s="251" t="str">
        <f>IF($B469="","",$AO469*ABS($AF469-DK469)/Air!$M$8)</f>
        <v/>
      </c>
      <c r="DO469" s="31" t="str">
        <f t="shared" si="703"/>
        <v/>
      </c>
      <c r="DP469" s="31" t="str">
        <f t="shared" si="704"/>
        <v/>
      </c>
      <c r="DQ469" s="32" t="str">
        <f>IF($B469="","",(($AF469-DK469)/ABS($AF469-DK469))*Air!$D$14*DP469/2*(($AF469-DK469)^2)*$AI469*$C469)</f>
        <v/>
      </c>
      <c r="DR469" s="32" t="str">
        <f>IF($B469="","",(-DK469/ABS(DK469))*Air!$D$14*DM469/8*(DK469^2)*$AM469*$C469)</f>
        <v/>
      </c>
      <c r="DS469" s="32" t="str">
        <f>IF($B469="","",$AK469*$C469*$E469*Air!$D$14*Air!$I$10)</f>
        <v/>
      </c>
      <c r="DT469" s="32" t="str">
        <f t="shared" si="661"/>
        <v/>
      </c>
      <c r="DU469" s="32" t="str">
        <f t="shared" si="705"/>
        <v/>
      </c>
      <c r="DV469" s="32" t="str">
        <f t="shared" si="662"/>
        <v/>
      </c>
      <c r="DW469" s="254" t="str">
        <f t="shared" si="706"/>
        <v/>
      </c>
      <c r="DX469" s="243"/>
      <c r="DY469" s="243"/>
      <c r="DZ469" s="32" t="str">
        <f t="shared" si="707"/>
        <v/>
      </c>
      <c r="EA469" s="243" t="str">
        <f t="shared" si="708"/>
        <v/>
      </c>
      <c r="EB469" s="243" t="str">
        <f>IF($B469="","",IF(DW469="out",-(EA469*$I469*(2*ABS(DZ469)/Air!$D$14)^0.5),(EA469*$I469*(2*ABS(DZ469)/Air!$C$14)^0.5)))</f>
        <v/>
      </c>
      <c r="EC469" s="32" t="str">
        <f t="shared" si="709"/>
        <v/>
      </c>
      <c r="ED469" s="217" t="str">
        <f t="shared" si="663"/>
        <v/>
      </c>
      <c r="EE469" s="31" t="str">
        <f t="shared" si="710"/>
        <v/>
      </c>
      <c r="EF469" s="251" t="str">
        <f>IF($B469="","",$AO469*ABS(EE469)/Air!$M$8)</f>
        <v/>
      </c>
      <c r="EG469" s="31" t="str">
        <f t="shared" si="711"/>
        <v/>
      </c>
      <c r="EH469" s="251" t="str">
        <f>IF($B469="","",$AO469*ABS($AF469-EE469)/Air!$M$8)</f>
        <v/>
      </c>
      <c r="EI469" s="31" t="str">
        <f t="shared" si="712"/>
        <v/>
      </c>
      <c r="EJ469" s="31" t="str">
        <f t="shared" si="713"/>
        <v/>
      </c>
      <c r="EK469" s="32" t="str">
        <f>IF($B469="","",(($AF469-EE469)/ABS($AF469-EE469))*Air!$D$14*EJ469/2*(($AF469-EE469)^2)*$AI469*$C469)</f>
        <v/>
      </c>
      <c r="EL469" s="32" t="str">
        <f>IF($B469="","",(-EE469/ABS(EE469))*Air!$D$14*EG469/8*(EE469^2)*$AM469*$C469)</f>
        <v/>
      </c>
      <c r="EM469" s="32" t="str">
        <f>IF($B469="","",$AK469*$C469*$E469*Air!$D$14*Air!$I$10)</f>
        <v/>
      </c>
      <c r="EN469" s="32" t="str">
        <f t="shared" si="664"/>
        <v/>
      </c>
      <c r="EO469" s="32" t="str">
        <f t="shared" si="714"/>
        <v/>
      </c>
      <c r="EP469" s="32" t="str">
        <f t="shared" si="665"/>
        <v/>
      </c>
      <c r="EQ469" s="254" t="str">
        <f t="shared" si="715"/>
        <v/>
      </c>
      <c r="ER469" s="243"/>
      <c r="ES469" s="243"/>
      <c r="ET469" s="32" t="str">
        <f t="shared" si="716"/>
        <v/>
      </c>
      <c r="EU469" s="243" t="str">
        <f t="shared" si="717"/>
        <v/>
      </c>
      <c r="EV469" s="243" t="str">
        <f>IF($B469="","",IF(EQ469="out",-(EU469*$I469*(2*ABS(ET469)/Air!$D$14)^0.5),(EU469*$I469*(2*ABS(ET469)/Air!$C$14)^0.5)))</f>
        <v/>
      </c>
      <c r="EW469" s="32" t="str">
        <f t="shared" si="718"/>
        <v/>
      </c>
      <c r="EX469" s="259" t="str">
        <f t="shared" si="666"/>
        <v/>
      </c>
    </row>
    <row r="470" spans="1:154" customFormat="1" x14ac:dyDescent="0.2">
      <c r="A470" s="61"/>
      <c r="B470" s="247"/>
      <c r="C470" s="247"/>
      <c r="D470" s="247"/>
      <c r="E470" s="247"/>
      <c r="F470" s="247"/>
      <c r="G470" s="239"/>
      <c r="H470" s="239"/>
      <c r="I470" s="239"/>
      <c r="J470" s="239"/>
      <c r="K470" s="239"/>
      <c r="L470" s="62"/>
      <c r="M470" s="247"/>
      <c r="N470" s="247"/>
      <c r="O470" s="63"/>
      <c r="P470" s="92" t="str">
        <f t="shared" si="630"/>
        <v/>
      </c>
      <c r="Q470" s="93" t="str">
        <f t="shared" si="672"/>
        <v/>
      </c>
      <c r="R470" s="99" t="str">
        <f t="shared" si="631"/>
        <v/>
      </c>
      <c r="S470" s="100" t="str">
        <f t="shared" si="632"/>
        <v/>
      </c>
      <c r="T470" s="95" t="str">
        <f t="shared" si="633"/>
        <v/>
      </c>
      <c r="U470" s="231"/>
      <c r="V470" s="124" t="str">
        <f t="shared" si="634"/>
        <v/>
      </c>
      <c r="W470" s="125" t="str">
        <f t="shared" si="667"/>
        <v/>
      </c>
      <c r="X470" s="126" t="str">
        <f t="shared" si="635"/>
        <v/>
      </c>
      <c r="Y470" s="126" t="str">
        <f>IF($B470="","",VLOOKUP(X470,Depth!$A$4:$B$1004,2,1))</f>
        <v/>
      </c>
      <c r="Z470" s="127" t="str">
        <f t="shared" si="668"/>
        <v/>
      </c>
      <c r="AA470" s="128" t="str">
        <f t="shared" si="669"/>
        <v/>
      </c>
      <c r="AB470" s="129" t="str">
        <f t="shared" si="636"/>
        <v/>
      </c>
      <c r="AC470" s="129" t="str">
        <f t="shared" si="670"/>
        <v/>
      </c>
      <c r="AD470" s="31" t="str">
        <f t="shared" si="637"/>
        <v/>
      </c>
      <c r="AE470" s="128" t="str">
        <f t="shared" si="638"/>
        <v/>
      </c>
      <c r="AF470" s="130" t="str">
        <f t="shared" si="639"/>
        <v/>
      </c>
      <c r="AG470" s="122" t="str">
        <f t="shared" si="640"/>
        <v/>
      </c>
      <c r="AH470" s="131" t="str">
        <f t="shared" si="671"/>
        <v/>
      </c>
      <c r="AI470" s="132" t="str">
        <f t="shared" si="641"/>
        <v/>
      </c>
      <c r="AJ470" s="128"/>
      <c r="AK470" s="159" t="str">
        <f t="shared" si="642"/>
        <v/>
      </c>
      <c r="AL470" s="128" t="str">
        <f t="shared" si="643"/>
        <v/>
      </c>
      <c r="AM470" s="128" t="str">
        <f t="shared" si="644"/>
        <v/>
      </c>
      <c r="AN470" s="128" t="str">
        <f t="shared" si="645"/>
        <v/>
      </c>
      <c r="AO470" s="128" t="str">
        <f t="shared" si="673"/>
        <v/>
      </c>
      <c r="AP470" s="160" t="str">
        <f t="shared" si="646"/>
        <v/>
      </c>
      <c r="AQ470" s="31"/>
      <c r="AR470" s="174" t="str">
        <f>IF($B470="","",Air!$C$17*((J470-K470)/10)^Air!$C$28)</f>
        <v/>
      </c>
      <c r="AS470" s="36" t="str">
        <f>IF($B470="","",IF(E$8=B470,E$7,Air!$C$14/2*AR470^2))</f>
        <v/>
      </c>
      <c r="AT470" s="32" t="str">
        <f t="shared" si="647"/>
        <v/>
      </c>
      <c r="AU470" s="32" t="str">
        <f t="shared" si="648"/>
        <v/>
      </c>
      <c r="AV470" s="32" t="str">
        <f>IF($B470="","",Air!$I$11-AU470*Air!$C$14*Air!$I$10-AS470)</f>
        <v/>
      </c>
      <c r="AW470" s="175" t="str">
        <f t="shared" si="649"/>
        <v/>
      </c>
      <c r="AX470" s="175" t="str">
        <f>IF($B470="","",AW470*Air!$C$14*Air!$I$10)</f>
        <v/>
      </c>
      <c r="AY470" s="176" t="str">
        <f>IF($B470="","",AW470*Air!$D$14*Air!$I$10)</f>
        <v/>
      </c>
      <c r="AZ470" s="62"/>
      <c r="BA470" s="250" t="str">
        <f t="shared" si="674"/>
        <v/>
      </c>
      <c r="BB470" s="128" t="str">
        <f t="shared" si="650"/>
        <v/>
      </c>
      <c r="BC470" s="31" t="str">
        <f t="shared" si="651"/>
        <v/>
      </c>
      <c r="BD470" s="251" t="str">
        <f>IF($B470="","",$AO470*ABS(BC470)/Air!$M$8)</f>
        <v/>
      </c>
      <c r="BE470" s="31" t="str">
        <f t="shared" si="675"/>
        <v/>
      </c>
      <c r="BF470" s="251" t="str">
        <f>IF($B470="","",$AO470*ABS($AF470-BC470)/Air!$M$8)</f>
        <v/>
      </c>
      <c r="BG470" s="31" t="str">
        <f t="shared" si="676"/>
        <v/>
      </c>
      <c r="BH470" s="252" t="str">
        <f t="shared" si="677"/>
        <v/>
      </c>
      <c r="BI470" s="32" t="str">
        <f>IF($B470="","",(($AF470-BC470)/ABS($AF470-BC470))*Air!$D$14*BH470/2*(($AF470-BC470)^2)*$AI470*$C470)</f>
        <v/>
      </c>
      <c r="BJ470" s="32" t="str">
        <f>IF($B470="","",(-BC470/ABS(BC470))*Air!$D$14*BE470/8*(BC470^2)*$AM470*$C470)</f>
        <v/>
      </c>
      <c r="BK470" s="32" t="str">
        <f>IF($B470="","",$AK470*$C470*$E470*Air!$D$14*Air!$I$10)</f>
        <v/>
      </c>
      <c r="BL470" s="32" t="str">
        <f t="shared" si="652"/>
        <v/>
      </c>
      <c r="BM470" s="32" t="str">
        <f t="shared" si="678"/>
        <v/>
      </c>
      <c r="BN470" s="32" t="str">
        <f t="shared" si="653"/>
        <v/>
      </c>
      <c r="BO470" s="254" t="str">
        <f t="shared" si="679"/>
        <v/>
      </c>
      <c r="BP470" s="243"/>
      <c r="BQ470" s="243"/>
      <c r="BR470" s="32" t="str">
        <f t="shared" si="680"/>
        <v/>
      </c>
      <c r="BS470" s="243" t="str">
        <f t="shared" si="681"/>
        <v/>
      </c>
      <c r="BT470" s="243" t="str">
        <f>IF($B470="","",IF(BO470="out",-(BS470*$I470*(2*ABS(BR470)/Air!$D$14)^0.5),(BS470*$I470*(2*ABS(BR470)/Air!$C$14)^0.5)))</f>
        <v/>
      </c>
      <c r="BU470" s="32" t="str">
        <f t="shared" si="682"/>
        <v/>
      </c>
      <c r="BV470" s="217" t="str">
        <f t="shared" si="654"/>
        <v/>
      </c>
      <c r="BW470" s="31" t="str">
        <f t="shared" si="683"/>
        <v/>
      </c>
      <c r="BX470" s="251" t="str">
        <f>IF($B470="","",$AO470*ABS(BW470)/Air!$M$8)</f>
        <v/>
      </c>
      <c r="BY470" s="31" t="str">
        <f t="shared" si="684"/>
        <v/>
      </c>
      <c r="BZ470" s="251" t="str">
        <f>IF($B470="","",$AO470*ABS($AF470-BW470)/Air!$M$8)</f>
        <v/>
      </c>
      <c r="CA470" s="31" t="str">
        <f t="shared" si="685"/>
        <v/>
      </c>
      <c r="CB470" s="31" t="str">
        <f t="shared" si="686"/>
        <v/>
      </c>
      <c r="CC470" s="32" t="str">
        <f>IF($B470="","",(($AF470-BW470)/ABS($AF470-BW470))*Air!$D$14*CB470/2*(($AF470-BW470)^2)*$AI470*$C470)</f>
        <v/>
      </c>
      <c r="CD470" s="32" t="str">
        <f>IF($B470="","",(-BW470/ABS(BW470))*Air!$D$14*BY470/8*(BW470^2)*$AM470*$C470)</f>
        <v/>
      </c>
      <c r="CE470" s="32" t="str">
        <f>IF($B470="","",$AK470*$C470*$E470*Air!$D$14*Air!$I$10)</f>
        <v/>
      </c>
      <c r="CF470" s="32" t="str">
        <f t="shared" si="655"/>
        <v/>
      </c>
      <c r="CG470" s="32" t="str">
        <f t="shared" si="687"/>
        <v/>
      </c>
      <c r="CH470" s="32" t="str">
        <f t="shared" si="656"/>
        <v/>
      </c>
      <c r="CI470" s="254" t="str">
        <f t="shared" si="688"/>
        <v/>
      </c>
      <c r="CJ470" s="243"/>
      <c r="CK470" s="243"/>
      <c r="CL470" s="32" t="str">
        <f t="shared" si="689"/>
        <v/>
      </c>
      <c r="CM470" s="243" t="str">
        <f t="shared" si="690"/>
        <v/>
      </c>
      <c r="CN470" s="243" t="str">
        <f>IF($B470="","",IF(CI470="out",-(CM470*$I470*(2*ABS(CL470)/Air!$D$14)^0.5),(CM470*$I470*(2*ABS(CL470)/Air!$C$14)^0.5)))</f>
        <v/>
      </c>
      <c r="CO470" s="32" t="str">
        <f t="shared" si="691"/>
        <v/>
      </c>
      <c r="CP470" s="217" t="str">
        <f t="shared" si="657"/>
        <v/>
      </c>
      <c r="CQ470" s="31" t="str">
        <f t="shared" si="692"/>
        <v/>
      </c>
      <c r="CR470" s="251" t="str">
        <f>IF($B470="","",$AO470*ABS(CQ470)/Air!$M$8)</f>
        <v/>
      </c>
      <c r="CS470" s="31" t="str">
        <f t="shared" si="693"/>
        <v/>
      </c>
      <c r="CT470" s="251" t="str">
        <f>IF($B470="","",$AO470*ABS($AF470-CQ470)/Air!$M$8)</f>
        <v/>
      </c>
      <c r="CU470" s="31" t="str">
        <f t="shared" si="694"/>
        <v/>
      </c>
      <c r="CV470" s="31" t="str">
        <f t="shared" si="695"/>
        <v/>
      </c>
      <c r="CW470" s="32" t="str">
        <f>IF($B470="","",(($AF470-CQ470)/ABS($AF470-CQ470))*Air!$D$14*CV470/2*(($AF470-CQ470)^2)*$AI470*$C470)</f>
        <v/>
      </c>
      <c r="CX470" s="32" t="str">
        <f>IF($B470="","",(-CQ470/ABS(CQ470))*Air!$D$14*CS470/8*(CQ470^2)*$AM470*$C470)</f>
        <v/>
      </c>
      <c r="CY470" s="32" t="str">
        <f>IF($B470="","",$AK470*$C470*$E470*Air!$D$14*Air!$I$10)</f>
        <v/>
      </c>
      <c r="CZ470" s="32" t="str">
        <f t="shared" si="658"/>
        <v/>
      </c>
      <c r="DA470" s="32" t="str">
        <f t="shared" si="696"/>
        <v/>
      </c>
      <c r="DB470" s="32" t="str">
        <f t="shared" si="659"/>
        <v/>
      </c>
      <c r="DC470" s="254" t="str">
        <f t="shared" si="697"/>
        <v/>
      </c>
      <c r="DD470" s="243"/>
      <c r="DE470" s="243"/>
      <c r="DF470" s="32" t="str">
        <f t="shared" si="698"/>
        <v/>
      </c>
      <c r="DG470" s="243" t="str">
        <f t="shared" si="699"/>
        <v/>
      </c>
      <c r="DH470" s="243" t="str">
        <f>IF($B470="","",IF(DC470="out",-(DG470*$I470*(2*ABS(DF470)/Air!$D$14)^0.5),(DG470*$I470*(2*ABS(DF470)/Air!$C$14)^0.5)))</f>
        <v/>
      </c>
      <c r="DI470" s="32" t="str">
        <f t="shared" si="700"/>
        <v/>
      </c>
      <c r="DJ470" s="217" t="str">
        <f t="shared" si="660"/>
        <v/>
      </c>
      <c r="DK470" s="31" t="str">
        <f t="shared" si="701"/>
        <v/>
      </c>
      <c r="DL470" s="251" t="str">
        <f>IF($B470="","",$AO470*ABS(DK470)/Air!$M$8)</f>
        <v/>
      </c>
      <c r="DM470" s="31" t="str">
        <f t="shared" si="702"/>
        <v/>
      </c>
      <c r="DN470" s="251" t="str">
        <f>IF($B470="","",$AO470*ABS($AF470-DK470)/Air!$M$8)</f>
        <v/>
      </c>
      <c r="DO470" s="31" t="str">
        <f t="shared" si="703"/>
        <v/>
      </c>
      <c r="DP470" s="31" t="str">
        <f t="shared" si="704"/>
        <v/>
      </c>
      <c r="DQ470" s="32" t="str">
        <f>IF($B470="","",(($AF470-DK470)/ABS($AF470-DK470))*Air!$D$14*DP470/2*(($AF470-DK470)^2)*$AI470*$C470)</f>
        <v/>
      </c>
      <c r="DR470" s="32" t="str">
        <f>IF($B470="","",(-DK470/ABS(DK470))*Air!$D$14*DM470/8*(DK470^2)*$AM470*$C470)</f>
        <v/>
      </c>
      <c r="DS470" s="32" t="str">
        <f>IF($B470="","",$AK470*$C470*$E470*Air!$D$14*Air!$I$10)</f>
        <v/>
      </c>
      <c r="DT470" s="32" t="str">
        <f t="shared" si="661"/>
        <v/>
      </c>
      <c r="DU470" s="32" t="str">
        <f t="shared" si="705"/>
        <v/>
      </c>
      <c r="DV470" s="32" t="str">
        <f t="shared" si="662"/>
        <v/>
      </c>
      <c r="DW470" s="254" t="str">
        <f t="shared" si="706"/>
        <v/>
      </c>
      <c r="DX470" s="243"/>
      <c r="DY470" s="243"/>
      <c r="DZ470" s="32" t="str">
        <f t="shared" si="707"/>
        <v/>
      </c>
      <c r="EA470" s="243" t="str">
        <f t="shared" si="708"/>
        <v/>
      </c>
      <c r="EB470" s="243" t="str">
        <f>IF($B470="","",IF(DW470="out",-(EA470*$I470*(2*ABS(DZ470)/Air!$D$14)^0.5),(EA470*$I470*(2*ABS(DZ470)/Air!$C$14)^0.5)))</f>
        <v/>
      </c>
      <c r="EC470" s="32" t="str">
        <f t="shared" si="709"/>
        <v/>
      </c>
      <c r="ED470" s="217" t="str">
        <f t="shared" si="663"/>
        <v/>
      </c>
      <c r="EE470" s="31" t="str">
        <f t="shared" si="710"/>
        <v/>
      </c>
      <c r="EF470" s="251" t="str">
        <f>IF($B470="","",$AO470*ABS(EE470)/Air!$M$8)</f>
        <v/>
      </c>
      <c r="EG470" s="31" t="str">
        <f t="shared" si="711"/>
        <v/>
      </c>
      <c r="EH470" s="251" t="str">
        <f>IF($B470="","",$AO470*ABS($AF470-EE470)/Air!$M$8)</f>
        <v/>
      </c>
      <c r="EI470" s="31" t="str">
        <f t="shared" si="712"/>
        <v/>
      </c>
      <c r="EJ470" s="31" t="str">
        <f t="shared" si="713"/>
        <v/>
      </c>
      <c r="EK470" s="32" t="str">
        <f>IF($B470="","",(($AF470-EE470)/ABS($AF470-EE470))*Air!$D$14*EJ470/2*(($AF470-EE470)^2)*$AI470*$C470)</f>
        <v/>
      </c>
      <c r="EL470" s="32" t="str">
        <f>IF($B470="","",(-EE470/ABS(EE470))*Air!$D$14*EG470/8*(EE470^2)*$AM470*$C470)</f>
        <v/>
      </c>
      <c r="EM470" s="32" t="str">
        <f>IF($B470="","",$AK470*$C470*$E470*Air!$D$14*Air!$I$10)</f>
        <v/>
      </c>
      <c r="EN470" s="32" t="str">
        <f t="shared" si="664"/>
        <v/>
      </c>
      <c r="EO470" s="32" t="str">
        <f t="shared" si="714"/>
        <v/>
      </c>
      <c r="EP470" s="32" t="str">
        <f t="shared" si="665"/>
        <v/>
      </c>
      <c r="EQ470" s="254" t="str">
        <f t="shared" si="715"/>
        <v/>
      </c>
      <c r="ER470" s="243"/>
      <c r="ES470" s="243"/>
      <c r="ET470" s="32" t="str">
        <f t="shared" si="716"/>
        <v/>
      </c>
      <c r="EU470" s="243" t="str">
        <f t="shared" si="717"/>
        <v/>
      </c>
      <c r="EV470" s="243" t="str">
        <f>IF($B470="","",IF(EQ470="out",-(EU470*$I470*(2*ABS(ET470)/Air!$D$14)^0.5),(EU470*$I470*(2*ABS(ET470)/Air!$C$14)^0.5)))</f>
        <v/>
      </c>
      <c r="EW470" s="32" t="str">
        <f t="shared" si="718"/>
        <v/>
      </c>
      <c r="EX470" s="259" t="str">
        <f t="shared" si="666"/>
        <v/>
      </c>
    </row>
    <row r="471" spans="1:154" customFormat="1" x14ac:dyDescent="0.2">
      <c r="A471" s="61"/>
      <c r="B471" s="247"/>
      <c r="C471" s="247"/>
      <c r="D471" s="247"/>
      <c r="E471" s="247"/>
      <c r="F471" s="247"/>
      <c r="G471" s="239"/>
      <c r="H471" s="239"/>
      <c r="I471" s="239"/>
      <c r="J471" s="239"/>
      <c r="K471" s="239"/>
      <c r="L471" s="62"/>
      <c r="M471" s="247"/>
      <c r="N471" s="247"/>
      <c r="O471" s="63"/>
      <c r="P471" s="92" t="str">
        <f t="shared" si="630"/>
        <v/>
      </c>
      <c r="Q471" s="93" t="str">
        <f t="shared" si="672"/>
        <v/>
      </c>
      <c r="R471" s="99" t="str">
        <f t="shared" si="631"/>
        <v/>
      </c>
      <c r="S471" s="100" t="str">
        <f t="shared" si="632"/>
        <v/>
      </c>
      <c r="T471" s="95" t="str">
        <f t="shared" si="633"/>
        <v/>
      </c>
      <c r="U471" s="231"/>
      <c r="V471" s="124" t="str">
        <f t="shared" si="634"/>
        <v/>
      </c>
      <c r="W471" s="125" t="str">
        <f t="shared" si="667"/>
        <v/>
      </c>
      <c r="X471" s="126" t="str">
        <f t="shared" si="635"/>
        <v/>
      </c>
      <c r="Y471" s="126" t="str">
        <f>IF($B471="","",VLOOKUP(X471,Depth!$A$4:$B$1004,2,1))</f>
        <v/>
      </c>
      <c r="Z471" s="127" t="str">
        <f t="shared" si="668"/>
        <v/>
      </c>
      <c r="AA471" s="128" t="str">
        <f t="shared" si="669"/>
        <v/>
      </c>
      <c r="AB471" s="129" t="str">
        <f t="shared" si="636"/>
        <v/>
      </c>
      <c r="AC471" s="129" t="str">
        <f t="shared" si="670"/>
        <v/>
      </c>
      <c r="AD471" s="31" t="str">
        <f t="shared" si="637"/>
        <v/>
      </c>
      <c r="AE471" s="128" t="str">
        <f t="shared" si="638"/>
        <v/>
      </c>
      <c r="AF471" s="130" t="str">
        <f t="shared" si="639"/>
        <v/>
      </c>
      <c r="AG471" s="122" t="str">
        <f t="shared" si="640"/>
        <v/>
      </c>
      <c r="AH471" s="131" t="str">
        <f t="shared" si="671"/>
        <v/>
      </c>
      <c r="AI471" s="132" t="str">
        <f t="shared" si="641"/>
        <v/>
      </c>
      <c r="AJ471" s="128"/>
      <c r="AK471" s="159" t="str">
        <f t="shared" si="642"/>
        <v/>
      </c>
      <c r="AL471" s="128" t="str">
        <f t="shared" si="643"/>
        <v/>
      </c>
      <c r="AM471" s="128" t="str">
        <f t="shared" si="644"/>
        <v/>
      </c>
      <c r="AN471" s="128" t="str">
        <f t="shared" si="645"/>
        <v/>
      </c>
      <c r="AO471" s="128" t="str">
        <f t="shared" si="673"/>
        <v/>
      </c>
      <c r="AP471" s="160" t="str">
        <f t="shared" si="646"/>
        <v/>
      </c>
      <c r="AQ471" s="31"/>
      <c r="AR471" s="174" t="str">
        <f>IF($B471="","",Air!$C$17*((J471-K471)/10)^Air!$C$28)</f>
        <v/>
      </c>
      <c r="AS471" s="36" t="str">
        <f>IF($B471="","",IF(E$8=B471,E$7,Air!$C$14/2*AR471^2))</f>
        <v/>
      </c>
      <c r="AT471" s="32" t="str">
        <f t="shared" si="647"/>
        <v/>
      </c>
      <c r="AU471" s="32" t="str">
        <f t="shared" si="648"/>
        <v/>
      </c>
      <c r="AV471" s="32" t="str">
        <f>IF($B471="","",Air!$I$11-AU471*Air!$C$14*Air!$I$10-AS471)</f>
        <v/>
      </c>
      <c r="AW471" s="175" t="str">
        <f t="shared" si="649"/>
        <v/>
      </c>
      <c r="AX471" s="175" t="str">
        <f>IF($B471="","",AW471*Air!$C$14*Air!$I$10)</f>
        <v/>
      </c>
      <c r="AY471" s="176" t="str">
        <f>IF($B471="","",AW471*Air!$D$14*Air!$I$10)</f>
        <v/>
      </c>
      <c r="AZ471" s="62"/>
      <c r="BA471" s="250" t="str">
        <f t="shared" si="674"/>
        <v/>
      </c>
      <c r="BB471" s="128" t="str">
        <f t="shared" si="650"/>
        <v/>
      </c>
      <c r="BC471" s="31" t="str">
        <f t="shared" si="651"/>
        <v/>
      </c>
      <c r="BD471" s="251" t="str">
        <f>IF($B471="","",$AO471*ABS(BC471)/Air!$M$8)</f>
        <v/>
      </c>
      <c r="BE471" s="31" t="str">
        <f t="shared" si="675"/>
        <v/>
      </c>
      <c r="BF471" s="251" t="str">
        <f>IF($B471="","",$AO471*ABS($AF471-BC471)/Air!$M$8)</f>
        <v/>
      </c>
      <c r="BG471" s="31" t="str">
        <f t="shared" si="676"/>
        <v/>
      </c>
      <c r="BH471" s="252" t="str">
        <f t="shared" si="677"/>
        <v/>
      </c>
      <c r="BI471" s="32" t="str">
        <f>IF($B471="","",(($AF471-BC471)/ABS($AF471-BC471))*Air!$D$14*BH471/2*(($AF471-BC471)^2)*$AI471*$C471)</f>
        <v/>
      </c>
      <c r="BJ471" s="32" t="str">
        <f>IF($B471="","",(-BC471/ABS(BC471))*Air!$D$14*BE471/8*(BC471^2)*$AM471*$C471)</f>
        <v/>
      </c>
      <c r="BK471" s="32" t="str">
        <f>IF($B471="","",$AK471*$C471*$E471*Air!$D$14*Air!$I$10)</f>
        <v/>
      </c>
      <c r="BL471" s="32" t="str">
        <f t="shared" si="652"/>
        <v/>
      </c>
      <c r="BM471" s="32" t="str">
        <f t="shared" si="678"/>
        <v/>
      </c>
      <c r="BN471" s="32" t="str">
        <f t="shared" si="653"/>
        <v/>
      </c>
      <c r="BO471" s="254" t="str">
        <f t="shared" si="679"/>
        <v/>
      </c>
      <c r="BP471" s="243"/>
      <c r="BQ471" s="243"/>
      <c r="BR471" s="32" t="str">
        <f t="shared" si="680"/>
        <v/>
      </c>
      <c r="BS471" s="243" t="str">
        <f t="shared" si="681"/>
        <v/>
      </c>
      <c r="BT471" s="243" t="str">
        <f>IF($B471="","",IF(BO471="out",-(BS471*$I471*(2*ABS(BR471)/Air!$D$14)^0.5),(BS471*$I471*(2*ABS(BR471)/Air!$C$14)^0.5)))</f>
        <v/>
      </c>
      <c r="BU471" s="32" t="str">
        <f t="shared" si="682"/>
        <v/>
      </c>
      <c r="BV471" s="217" t="str">
        <f t="shared" si="654"/>
        <v/>
      </c>
      <c r="BW471" s="31" t="str">
        <f t="shared" si="683"/>
        <v/>
      </c>
      <c r="BX471" s="251" t="str">
        <f>IF($B471="","",$AO471*ABS(BW471)/Air!$M$8)</f>
        <v/>
      </c>
      <c r="BY471" s="31" t="str">
        <f t="shared" si="684"/>
        <v/>
      </c>
      <c r="BZ471" s="251" t="str">
        <f>IF($B471="","",$AO471*ABS($AF471-BW471)/Air!$M$8)</f>
        <v/>
      </c>
      <c r="CA471" s="31" t="str">
        <f t="shared" si="685"/>
        <v/>
      </c>
      <c r="CB471" s="31" t="str">
        <f t="shared" si="686"/>
        <v/>
      </c>
      <c r="CC471" s="32" t="str">
        <f>IF($B471="","",(($AF471-BW471)/ABS($AF471-BW471))*Air!$D$14*CB471/2*(($AF471-BW471)^2)*$AI471*$C471)</f>
        <v/>
      </c>
      <c r="CD471" s="32" t="str">
        <f>IF($B471="","",(-BW471/ABS(BW471))*Air!$D$14*BY471/8*(BW471^2)*$AM471*$C471)</f>
        <v/>
      </c>
      <c r="CE471" s="32" t="str">
        <f>IF($B471="","",$AK471*$C471*$E471*Air!$D$14*Air!$I$10)</f>
        <v/>
      </c>
      <c r="CF471" s="32" t="str">
        <f t="shared" si="655"/>
        <v/>
      </c>
      <c r="CG471" s="32" t="str">
        <f t="shared" si="687"/>
        <v/>
      </c>
      <c r="CH471" s="32" t="str">
        <f t="shared" si="656"/>
        <v/>
      </c>
      <c r="CI471" s="254" t="str">
        <f t="shared" si="688"/>
        <v/>
      </c>
      <c r="CJ471" s="243"/>
      <c r="CK471" s="243"/>
      <c r="CL471" s="32" t="str">
        <f t="shared" si="689"/>
        <v/>
      </c>
      <c r="CM471" s="243" t="str">
        <f t="shared" si="690"/>
        <v/>
      </c>
      <c r="CN471" s="243" t="str">
        <f>IF($B471="","",IF(CI471="out",-(CM471*$I471*(2*ABS(CL471)/Air!$D$14)^0.5),(CM471*$I471*(2*ABS(CL471)/Air!$C$14)^0.5)))</f>
        <v/>
      </c>
      <c r="CO471" s="32" t="str">
        <f t="shared" si="691"/>
        <v/>
      </c>
      <c r="CP471" s="217" t="str">
        <f t="shared" si="657"/>
        <v/>
      </c>
      <c r="CQ471" s="31" t="str">
        <f t="shared" si="692"/>
        <v/>
      </c>
      <c r="CR471" s="251" t="str">
        <f>IF($B471="","",$AO471*ABS(CQ471)/Air!$M$8)</f>
        <v/>
      </c>
      <c r="CS471" s="31" t="str">
        <f t="shared" si="693"/>
        <v/>
      </c>
      <c r="CT471" s="251" t="str">
        <f>IF($B471="","",$AO471*ABS($AF471-CQ471)/Air!$M$8)</f>
        <v/>
      </c>
      <c r="CU471" s="31" t="str">
        <f t="shared" si="694"/>
        <v/>
      </c>
      <c r="CV471" s="31" t="str">
        <f t="shared" si="695"/>
        <v/>
      </c>
      <c r="CW471" s="32" t="str">
        <f>IF($B471="","",(($AF471-CQ471)/ABS($AF471-CQ471))*Air!$D$14*CV471/2*(($AF471-CQ471)^2)*$AI471*$C471)</f>
        <v/>
      </c>
      <c r="CX471" s="32" t="str">
        <f>IF($B471="","",(-CQ471/ABS(CQ471))*Air!$D$14*CS471/8*(CQ471^2)*$AM471*$C471)</f>
        <v/>
      </c>
      <c r="CY471" s="32" t="str">
        <f>IF($B471="","",$AK471*$C471*$E471*Air!$D$14*Air!$I$10)</f>
        <v/>
      </c>
      <c r="CZ471" s="32" t="str">
        <f t="shared" si="658"/>
        <v/>
      </c>
      <c r="DA471" s="32" t="str">
        <f t="shared" si="696"/>
        <v/>
      </c>
      <c r="DB471" s="32" t="str">
        <f t="shared" si="659"/>
        <v/>
      </c>
      <c r="DC471" s="254" t="str">
        <f t="shared" si="697"/>
        <v/>
      </c>
      <c r="DD471" s="243"/>
      <c r="DE471" s="243"/>
      <c r="DF471" s="32" t="str">
        <f t="shared" si="698"/>
        <v/>
      </c>
      <c r="DG471" s="243" t="str">
        <f t="shared" si="699"/>
        <v/>
      </c>
      <c r="DH471" s="243" t="str">
        <f>IF($B471="","",IF(DC471="out",-(DG471*$I471*(2*ABS(DF471)/Air!$D$14)^0.5),(DG471*$I471*(2*ABS(DF471)/Air!$C$14)^0.5)))</f>
        <v/>
      </c>
      <c r="DI471" s="32" t="str">
        <f t="shared" si="700"/>
        <v/>
      </c>
      <c r="DJ471" s="217" t="str">
        <f t="shared" si="660"/>
        <v/>
      </c>
      <c r="DK471" s="31" t="str">
        <f t="shared" si="701"/>
        <v/>
      </c>
      <c r="DL471" s="251" t="str">
        <f>IF($B471="","",$AO471*ABS(DK471)/Air!$M$8)</f>
        <v/>
      </c>
      <c r="DM471" s="31" t="str">
        <f t="shared" si="702"/>
        <v/>
      </c>
      <c r="DN471" s="251" t="str">
        <f>IF($B471="","",$AO471*ABS($AF471-DK471)/Air!$M$8)</f>
        <v/>
      </c>
      <c r="DO471" s="31" t="str">
        <f t="shared" si="703"/>
        <v/>
      </c>
      <c r="DP471" s="31" t="str">
        <f t="shared" si="704"/>
        <v/>
      </c>
      <c r="DQ471" s="32" t="str">
        <f>IF($B471="","",(($AF471-DK471)/ABS($AF471-DK471))*Air!$D$14*DP471/2*(($AF471-DK471)^2)*$AI471*$C471)</f>
        <v/>
      </c>
      <c r="DR471" s="32" t="str">
        <f>IF($B471="","",(-DK471/ABS(DK471))*Air!$D$14*DM471/8*(DK471^2)*$AM471*$C471)</f>
        <v/>
      </c>
      <c r="DS471" s="32" t="str">
        <f>IF($B471="","",$AK471*$C471*$E471*Air!$D$14*Air!$I$10)</f>
        <v/>
      </c>
      <c r="DT471" s="32" t="str">
        <f t="shared" si="661"/>
        <v/>
      </c>
      <c r="DU471" s="32" t="str">
        <f t="shared" si="705"/>
        <v/>
      </c>
      <c r="DV471" s="32" t="str">
        <f t="shared" si="662"/>
        <v/>
      </c>
      <c r="DW471" s="254" t="str">
        <f t="shared" si="706"/>
        <v/>
      </c>
      <c r="DX471" s="243"/>
      <c r="DY471" s="243"/>
      <c r="DZ471" s="32" t="str">
        <f t="shared" si="707"/>
        <v/>
      </c>
      <c r="EA471" s="243" t="str">
        <f t="shared" si="708"/>
        <v/>
      </c>
      <c r="EB471" s="243" t="str">
        <f>IF($B471="","",IF(DW471="out",-(EA471*$I471*(2*ABS(DZ471)/Air!$D$14)^0.5),(EA471*$I471*(2*ABS(DZ471)/Air!$C$14)^0.5)))</f>
        <v/>
      </c>
      <c r="EC471" s="32" t="str">
        <f t="shared" si="709"/>
        <v/>
      </c>
      <c r="ED471" s="217" t="str">
        <f t="shared" si="663"/>
        <v/>
      </c>
      <c r="EE471" s="31" t="str">
        <f t="shared" si="710"/>
        <v/>
      </c>
      <c r="EF471" s="251" t="str">
        <f>IF($B471="","",$AO471*ABS(EE471)/Air!$M$8)</f>
        <v/>
      </c>
      <c r="EG471" s="31" t="str">
        <f t="shared" si="711"/>
        <v/>
      </c>
      <c r="EH471" s="251" t="str">
        <f>IF($B471="","",$AO471*ABS($AF471-EE471)/Air!$M$8)</f>
        <v/>
      </c>
      <c r="EI471" s="31" t="str">
        <f t="shared" si="712"/>
        <v/>
      </c>
      <c r="EJ471" s="31" t="str">
        <f t="shared" si="713"/>
        <v/>
      </c>
      <c r="EK471" s="32" t="str">
        <f>IF($B471="","",(($AF471-EE471)/ABS($AF471-EE471))*Air!$D$14*EJ471/2*(($AF471-EE471)^2)*$AI471*$C471)</f>
        <v/>
      </c>
      <c r="EL471" s="32" t="str">
        <f>IF($B471="","",(-EE471/ABS(EE471))*Air!$D$14*EG471/8*(EE471^2)*$AM471*$C471)</f>
        <v/>
      </c>
      <c r="EM471" s="32" t="str">
        <f>IF($B471="","",$AK471*$C471*$E471*Air!$D$14*Air!$I$10)</f>
        <v/>
      </c>
      <c r="EN471" s="32" t="str">
        <f t="shared" si="664"/>
        <v/>
      </c>
      <c r="EO471" s="32" t="str">
        <f t="shared" si="714"/>
        <v/>
      </c>
      <c r="EP471" s="32" t="str">
        <f t="shared" si="665"/>
        <v/>
      </c>
      <c r="EQ471" s="254" t="str">
        <f t="shared" si="715"/>
        <v/>
      </c>
      <c r="ER471" s="243"/>
      <c r="ES471" s="243"/>
      <c r="ET471" s="32" t="str">
        <f t="shared" si="716"/>
        <v/>
      </c>
      <c r="EU471" s="243" t="str">
        <f t="shared" si="717"/>
        <v/>
      </c>
      <c r="EV471" s="243" t="str">
        <f>IF($B471="","",IF(EQ471="out",-(EU471*$I471*(2*ABS(ET471)/Air!$D$14)^0.5),(EU471*$I471*(2*ABS(ET471)/Air!$C$14)^0.5)))</f>
        <v/>
      </c>
      <c r="EW471" s="32" t="str">
        <f t="shared" si="718"/>
        <v/>
      </c>
      <c r="EX471" s="259" t="str">
        <f t="shared" si="666"/>
        <v/>
      </c>
    </row>
    <row r="472" spans="1:154" customFormat="1" x14ac:dyDescent="0.2">
      <c r="A472" s="61"/>
      <c r="B472" s="247"/>
      <c r="C472" s="247"/>
      <c r="D472" s="247"/>
      <c r="E472" s="247"/>
      <c r="F472" s="247"/>
      <c r="G472" s="239"/>
      <c r="H472" s="239"/>
      <c r="I472" s="239"/>
      <c r="J472" s="239"/>
      <c r="K472" s="239"/>
      <c r="L472" s="62"/>
      <c r="M472" s="247"/>
      <c r="N472" s="247"/>
      <c r="O472" s="63"/>
      <c r="P472" s="92" t="str">
        <f t="shared" si="630"/>
        <v/>
      </c>
      <c r="Q472" s="93" t="str">
        <f t="shared" si="672"/>
        <v/>
      </c>
      <c r="R472" s="99" t="str">
        <f t="shared" si="631"/>
        <v/>
      </c>
      <c r="S472" s="100" t="str">
        <f t="shared" si="632"/>
        <v/>
      </c>
      <c r="T472" s="95" t="str">
        <f t="shared" si="633"/>
        <v/>
      </c>
      <c r="U472" s="231"/>
      <c r="V472" s="124" t="str">
        <f t="shared" si="634"/>
        <v/>
      </c>
      <c r="W472" s="125" t="str">
        <f t="shared" si="667"/>
        <v/>
      </c>
      <c r="X472" s="126" t="str">
        <f t="shared" si="635"/>
        <v/>
      </c>
      <c r="Y472" s="126" t="str">
        <f>IF($B472="","",VLOOKUP(X472,Depth!$A$4:$B$1004,2,1))</f>
        <v/>
      </c>
      <c r="Z472" s="127" t="str">
        <f t="shared" si="668"/>
        <v/>
      </c>
      <c r="AA472" s="128" t="str">
        <f t="shared" si="669"/>
        <v/>
      </c>
      <c r="AB472" s="129" t="str">
        <f t="shared" si="636"/>
        <v/>
      </c>
      <c r="AC472" s="129" t="str">
        <f t="shared" si="670"/>
        <v/>
      </c>
      <c r="AD472" s="31" t="str">
        <f t="shared" si="637"/>
        <v/>
      </c>
      <c r="AE472" s="128" t="str">
        <f t="shared" si="638"/>
        <v/>
      </c>
      <c r="AF472" s="130" t="str">
        <f t="shared" si="639"/>
        <v/>
      </c>
      <c r="AG472" s="122" t="str">
        <f t="shared" si="640"/>
        <v/>
      </c>
      <c r="AH472" s="131" t="str">
        <f t="shared" si="671"/>
        <v/>
      </c>
      <c r="AI472" s="132" t="str">
        <f t="shared" si="641"/>
        <v/>
      </c>
      <c r="AJ472" s="128"/>
      <c r="AK472" s="159" t="str">
        <f t="shared" si="642"/>
        <v/>
      </c>
      <c r="AL472" s="128" t="str">
        <f t="shared" si="643"/>
        <v/>
      </c>
      <c r="AM472" s="128" t="str">
        <f t="shared" si="644"/>
        <v/>
      </c>
      <c r="AN472" s="128" t="str">
        <f t="shared" si="645"/>
        <v/>
      </c>
      <c r="AO472" s="128" t="str">
        <f t="shared" si="673"/>
        <v/>
      </c>
      <c r="AP472" s="160" t="str">
        <f t="shared" si="646"/>
        <v/>
      </c>
      <c r="AQ472" s="31"/>
      <c r="AR472" s="174" t="str">
        <f>IF($B472="","",Air!$C$17*((J472-K472)/10)^Air!$C$28)</f>
        <v/>
      </c>
      <c r="AS472" s="36" t="str">
        <f>IF($B472="","",IF(E$8=B472,E$7,Air!$C$14/2*AR472^2))</f>
        <v/>
      </c>
      <c r="AT472" s="32" t="str">
        <f t="shared" si="647"/>
        <v/>
      </c>
      <c r="AU472" s="32" t="str">
        <f t="shared" si="648"/>
        <v/>
      </c>
      <c r="AV472" s="32" t="str">
        <f>IF($B472="","",Air!$I$11-AU472*Air!$C$14*Air!$I$10-AS472)</f>
        <v/>
      </c>
      <c r="AW472" s="175" t="str">
        <f t="shared" si="649"/>
        <v/>
      </c>
      <c r="AX472" s="175" t="str">
        <f>IF($B472="","",AW472*Air!$C$14*Air!$I$10)</f>
        <v/>
      </c>
      <c r="AY472" s="176" t="str">
        <f>IF($B472="","",AW472*Air!$D$14*Air!$I$10)</f>
        <v/>
      </c>
      <c r="AZ472" s="62"/>
      <c r="BA472" s="250" t="str">
        <f t="shared" si="674"/>
        <v/>
      </c>
      <c r="BB472" s="128" t="str">
        <f t="shared" si="650"/>
        <v/>
      </c>
      <c r="BC472" s="31" t="str">
        <f t="shared" si="651"/>
        <v/>
      </c>
      <c r="BD472" s="251" t="str">
        <f>IF($B472="","",$AO472*ABS(BC472)/Air!$M$8)</f>
        <v/>
      </c>
      <c r="BE472" s="31" t="str">
        <f t="shared" si="675"/>
        <v/>
      </c>
      <c r="BF472" s="251" t="str">
        <f>IF($B472="","",$AO472*ABS($AF472-BC472)/Air!$M$8)</f>
        <v/>
      </c>
      <c r="BG472" s="31" t="str">
        <f t="shared" si="676"/>
        <v/>
      </c>
      <c r="BH472" s="252" t="str">
        <f t="shared" si="677"/>
        <v/>
      </c>
      <c r="BI472" s="32" t="str">
        <f>IF($B472="","",(($AF472-BC472)/ABS($AF472-BC472))*Air!$D$14*BH472/2*(($AF472-BC472)^2)*$AI472*$C472)</f>
        <v/>
      </c>
      <c r="BJ472" s="32" t="str">
        <f>IF($B472="","",(-BC472/ABS(BC472))*Air!$D$14*BE472/8*(BC472^2)*$AM472*$C472)</f>
        <v/>
      </c>
      <c r="BK472" s="32" t="str">
        <f>IF($B472="","",$AK472*$C472*$E472*Air!$D$14*Air!$I$10)</f>
        <v/>
      </c>
      <c r="BL472" s="32" t="str">
        <f t="shared" si="652"/>
        <v/>
      </c>
      <c r="BM472" s="32" t="str">
        <f t="shared" si="678"/>
        <v/>
      </c>
      <c r="BN472" s="32" t="str">
        <f t="shared" si="653"/>
        <v/>
      </c>
      <c r="BO472" s="254" t="str">
        <f t="shared" si="679"/>
        <v/>
      </c>
      <c r="BP472" s="243"/>
      <c r="BQ472" s="243"/>
      <c r="BR472" s="32" t="str">
        <f t="shared" si="680"/>
        <v/>
      </c>
      <c r="BS472" s="243" t="str">
        <f t="shared" si="681"/>
        <v/>
      </c>
      <c r="BT472" s="243" t="str">
        <f>IF($B472="","",IF(BO472="out",-(BS472*$I472*(2*ABS(BR472)/Air!$D$14)^0.5),(BS472*$I472*(2*ABS(BR472)/Air!$C$14)^0.5)))</f>
        <v/>
      </c>
      <c r="BU472" s="32" t="str">
        <f t="shared" si="682"/>
        <v/>
      </c>
      <c r="BV472" s="217" t="str">
        <f t="shared" si="654"/>
        <v/>
      </c>
      <c r="BW472" s="31" t="str">
        <f t="shared" si="683"/>
        <v/>
      </c>
      <c r="BX472" s="251" t="str">
        <f>IF($B472="","",$AO472*ABS(BW472)/Air!$M$8)</f>
        <v/>
      </c>
      <c r="BY472" s="31" t="str">
        <f t="shared" si="684"/>
        <v/>
      </c>
      <c r="BZ472" s="251" t="str">
        <f>IF($B472="","",$AO472*ABS($AF472-BW472)/Air!$M$8)</f>
        <v/>
      </c>
      <c r="CA472" s="31" t="str">
        <f t="shared" si="685"/>
        <v/>
      </c>
      <c r="CB472" s="31" t="str">
        <f t="shared" si="686"/>
        <v/>
      </c>
      <c r="CC472" s="32" t="str">
        <f>IF($B472="","",(($AF472-BW472)/ABS($AF472-BW472))*Air!$D$14*CB472/2*(($AF472-BW472)^2)*$AI472*$C472)</f>
        <v/>
      </c>
      <c r="CD472" s="32" t="str">
        <f>IF($B472="","",(-BW472/ABS(BW472))*Air!$D$14*BY472/8*(BW472^2)*$AM472*$C472)</f>
        <v/>
      </c>
      <c r="CE472" s="32" t="str">
        <f>IF($B472="","",$AK472*$C472*$E472*Air!$D$14*Air!$I$10)</f>
        <v/>
      </c>
      <c r="CF472" s="32" t="str">
        <f t="shared" si="655"/>
        <v/>
      </c>
      <c r="CG472" s="32" t="str">
        <f t="shared" si="687"/>
        <v/>
      </c>
      <c r="CH472" s="32" t="str">
        <f t="shared" si="656"/>
        <v/>
      </c>
      <c r="CI472" s="254" t="str">
        <f t="shared" si="688"/>
        <v/>
      </c>
      <c r="CJ472" s="243"/>
      <c r="CK472" s="243"/>
      <c r="CL472" s="32" t="str">
        <f t="shared" si="689"/>
        <v/>
      </c>
      <c r="CM472" s="243" t="str">
        <f t="shared" si="690"/>
        <v/>
      </c>
      <c r="CN472" s="243" t="str">
        <f>IF($B472="","",IF(CI472="out",-(CM472*$I472*(2*ABS(CL472)/Air!$D$14)^0.5),(CM472*$I472*(2*ABS(CL472)/Air!$C$14)^0.5)))</f>
        <v/>
      </c>
      <c r="CO472" s="32" t="str">
        <f t="shared" si="691"/>
        <v/>
      </c>
      <c r="CP472" s="217" t="str">
        <f t="shared" si="657"/>
        <v/>
      </c>
      <c r="CQ472" s="31" t="str">
        <f t="shared" si="692"/>
        <v/>
      </c>
      <c r="CR472" s="251" t="str">
        <f>IF($B472="","",$AO472*ABS(CQ472)/Air!$M$8)</f>
        <v/>
      </c>
      <c r="CS472" s="31" t="str">
        <f t="shared" si="693"/>
        <v/>
      </c>
      <c r="CT472" s="251" t="str">
        <f>IF($B472="","",$AO472*ABS($AF472-CQ472)/Air!$M$8)</f>
        <v/>
      </c>
      <c r="CU472" s="31" t="str">
        <f t="shared" si="694"/>
        <v/>
      </c>
      <c r="CV472" s="31" t="str">
        <f t="shared" si="695"/>
        <v/>
      </c>
      <c r="CW472" s="32" t="str">
        <f>IF($B472="","",(($AF472-CQ472)/ABS($AF472-CQ472))*Air!$D$14*CV472/2*(($AF472-CQ472)^2)*$AI472*$C472)</f>
        <v/>
      </c>
      <c r="CX472" s="32" t="str">
        <f>IF($B472="","",(-CQ472/ABS(CQ472))*Air!$D$14*CS472/8*(CQ472^2)*$AM472*$C472)</f>
        <v/>
      </c>
      <c r="CY472" s="32" t="str">
        <f>IF($B472="","",$AK472*$C472*$E472*Air!$D$14*Air!$I$10)</f>
        <v/>
      </c>
      <c r="CZ472" s="32" t="str">
        <f t="shared" si="658"/>
        <v/>
      </c>
      <c r="DA472" s="32" t="str">
        <f t="shared" si="696"/>
        <v/>
      </c>
      <c r="DB472" s="32" t="str">
        <f t="shared" si="659"/>
        <v/>
      </c>
      <c r="DC472" s="254" t="str">
        <f t="shared" si="697"/>
        <v/>
      </c>
      <c r="DD472" s="243"/>
      <c r="DE472" s="243"/>
      <c r="DF472" s="32" t="str">
        <f t="shared" si="698"/>
        <v/>
      </c>
      <c r="DG472" s="243" t="str">
        <f t="shared" si="699"/>
        <v/>
      </c>
      <c r="DH472" s="243" t="str">
        <f>IF($B472="","",IF(DC472="out",-(DG472*$I472*(2*ABS(DF472)/Air!$D$14)^0.5),(DG472*$I472*(2*ABS(DF472)/Air!$C$14)^0.5)))</f>
        <v/>
      </c>
      <c r="DI472" s="32" t="str">
        <f t="shared" si="700"/>
        <v/>
      </c>
      <c r="DJ472" s="217" t="str">
        <f t="shared" si="660"/>
        <v/>
      </c>
      <c r="DK472" s="31" t="str">
        <f t="shared" si="701"/>
        <v/>
      </c>
      <c r="DL472" s="251" t="str">
        <f>IF($B472="","",$AO472*ABS(DK472)/Air!$M$8)</f>
        <v/>
      </c>
      <c r="DM472" s="31" t="str">
        <f t="shared" si="702"/>
        <v/>
      </c>
      <c r="DN472" s="251" t="str">
        <f>IF($B472="","",$AO472*ABS($AF472-DK472)/Air!$M$8)</f>
        <v/>
      </c>
      <c r="DO472" s="31" t="str">
        <f t="shared" si="703"/>
        <v/>
      </c>
      <c r="DP472" s="31" t="str">
        <f t="shared" si="704"/>
        <v/>
      </c>
      <c r="DQ472" s="32" t="str">
        <f>IF($B472="","",(($AF472-DK472)/ABS($AF472-DK472))*Air!$D$14*DP472/2*(($AF472-DK472)^2)*$AI472*$C472)</f>
        <v/>
      </c>
      <c r="DR472" s="32" t="str">
        <f>IF($B472="","",(-DK472/ABS(DK472))*Air!$D$14*DM472/8*(DK472^2)*$AM472*$C472)</f>
        <v/>
      </c>
      <c r="DS472" s="32" t="str">
        <f>IF($B472="","",$AK472*$C472*$E472*Air!$D$14*Air!$I$10)</f>
        <v/>
      </c>
      <c r="DT472" s="32" t="str">
        <f t="shared" si="661"/>
        <v/>
      </c>
      <c r="DU472" s="32" t="str">
        <f t="shared" si="705"/>
        <v/>
      </c>
      <c r="DV472" s="32" t="str">
        <f t="shared" si="662"/>
        <v/>
      </c>
      <c r="DW472" s="254" t="str">
        <f t="shared" si="706"/>
        <v/>
      </c>
      <c r="DX472" s="243"/>
      <c r="DY472" s="243"/>
      <c r="DZ472" s="32" t="str">
        <f t="shared" si="707"/>
        <v/>
      </c>
      <c r="EA472" s="243" t="str">
        <f t="shared" si="708"/>
        <v/>
      </c>
      <c r="EB472" s="243" t="str">
        <f>IF($B472="","",IF(DW472="out",-(EA472*$I472*(2*ABS(DZ472)/Air!$D$14)^0.5),(EA472*$I472*(2*ABS(DZ472)/Air!$C$14)^0.5)))</f>
        <v/>
      </c>
      <c r="EC472" s="32" t="str">
        <f t="shared" si="709"/>
        <v/>
      </c>
      <c r="ED472" s="217" t="str">
        <f t="shared" si="663"/>
        <v/>
      </c>
      <c r="EE472" s="31" t="str">
        <f t="shared" si="710"/>
        <v/>
      </c>
      <c r="EF472" s="251" t="str">
        <f>IF($B472="","",$AO472*ABS(EE472)/Air!$M$8)</f>
        <v/>
      </c>
      <c r="EG472" s="31" t="str">
        <f t="shared" si="711"/>
        <v/>
      </c>
      <c r="EH472" s="251" t="str">
        <f>IF($B472="","",$AO472*ABS($AF472-EE472)/Air!$M$8)</f>
        <v/>
      </c>
      <c r="EI472" s="31" t="str">
        <f t="shared" si="712"/>
        <v/>
      </c>
      <c r="EJ472" s="31" t="str">
        <f t="shared" si="713"/>
        <v/>
      </c>
      <c r="EK472" s="32" t="str">
        <f>IF($B472="","",(($AF472-EE472)/ABS($AF472-EE472))*Air!$D$14*EJ472/2*(($AF472-EE472)^2)*$AI472*$C472)</f>
        <v/>
      </c>
      <c r="EL472" s="32" t="str">
        <f>IF($B472="","",(-EE472/ABS(EE472))*Air!$D$14*EG472/8*(EE472^2)*$AM472*$C472)</f>
        <v/>
      </c>
      <c r="EM472" s="32" t="str">
        <f>IF($B472="","",$AK472*$C472*$E472*Air!$D$14*Air!$I$10)</f>
        <v/>
      </c>
      <c r="EN472" s="32" t="str">
        <f t="shared" si="664"/>
        <v/>
      </c>
      <c r="EO472" s="32" t="str">
        <f t="shared" si="714"/>
        <v/>
      </c>
      <c r="EP472" s="32" t="str">
        <f t="shared" si="665"/>
        <v/>
      </c>
      <c r="EQ472" s="254" t="str">
        <f t="shared" si="715"/>
        <v/>
      </c>
      <c r="ER472" s="243"/>
      <c r="ES472" s="243"/>
      <c r="ET472" s="32" t="str">
        <f t="shared" si="716"/>
        <v/>
      </c>
      <c r="EU472" s="243" t="str">
        <f t="shared" si="717"/>
        <v/>
      </c>
      <c r="EV472" s="243" t="str">
        <f>IF($B472="","",IF(EQ472="out",-(EU472*$I472*(2*ABS(ET472)/Air!$D$14)^0.5),(EU472*$I472*(2*ABS(ET472)/Air!$C$14)^0.5)))</f>
        <v/>
      </c>
      <c r="EW472" s="32" t="str">
        <f t="shared" si="718"/>
        <v/>
      </c>
      <c r="EX472" s="259" t="str">
        <f t="shared" si="666"/>
        <v/>
      </c>
    </row>
    <row r="473" spans="1:154" customFormat="1" x14ac:dyDescent="0.2">
      <c r="A473" s="61"/>
      <c r="B473" s="247"/>
      <c r="C473" s="247"/>
      <c r="D473" s="247"/>
      <c r="E473" s="247"/>
      <c r="F473" s="247"/>
      <c r="G473" s="239"/>
      <c r="H473" s="239"/>
      <c r="I473" s="239"/>
      <c r="J473" s="239"/>
      <c r="K473" s="239"/>
      <c r="L473" s="62"/>
      <c r="M473" s="247"/>
      <c r="N473" s="247"/>
      <c r="O473" s="63"/>
      <c r="P473" s="92" t="str">
        <f t="shared" si="630"/>
        <v/>
      </c>
      <c r="Q473" s="93" t="str">
        <f t="shared" si="672"/>
        <v/>
      </c>
      <c r="R473" s="99" t="str">
        <f t="shared" si="631"/>
        <v/>
      </c>
      <c r="S473" s="100" t="str">
        <f t="shared" si="632"/>
        <v/>
      </c>
      <c r="T473" s="95" t="str">
        <f t="shared" si="633"/>
        <v/>
      </c>
      <c r="U473" s="231"/>
      <c r="V473" s="124" t="str">
        <f t="shared" si="634"/>
        <v/>
      </c>
      <c r="W473" s="125" t="str">
        <f t="shared" si="667"/>
        <v/>
      </c>
      <c r="X473" s="126" t="str">
        <f t="shared" si="635"/>
        <v/>
      </c>
      <c r="Y473" s="126" t="str">
        <f>IF($B473="","",VLOOKUP(X473,Depth!$A$4:$B$1004,2,1))</f>
        <v/>
      </c>
      <c r="Z473" s="127" t="str">
        <f t="shared" si="668"/>
        <v/>
      </c>
      <c r="AA473" s="128" t="str">
        <f t="shared" si="669"/>
        <v/>
      </c>
      <c r="AB473" s="129" t="str">
        <f t="shared" si="636"/>
        <v/>
      </c>
      <c r="AC473" s="129" t="str">
        <f t="shared" si="670"/>
        <v/>
      </c>
      <c r="AD473" s="31" t="str">
        <f t="shared" si="637"/>
        <v/>
      </c>
      <c r="AE473" s="128" t="str">
        <f t="shared" si="638"/>
        <v/>
      </c>
      <c r="AF473" s="130" t="str">
        <f t="shared" si="639"/>
        <v/>
      </c>
      <c r="AG473" s="122" t="str">
        <f t="shared" si="640"/>
        <v/>
      </c>
      <c r="AH473" s="131" t="str">
        <f t="shared" si="671"/>
        <v/>
      </c>
      <c r="AI473" s="132" t="str">
        <f t="shared" si="641"/>
        <v/>
      </c>
      <c r="AJ473" s="128"/>
      <c r="AK473" s="159" t="str">
        <f t="shared" si="642"/>
        <v/>
      </c>
      <c r="AL473" s="128" t="str">
        <f t="shared" si="643"/>
        <v/>
      </c>
      <c r="AM473" s="128" t="str">
        <f t="shared" si="644"/>
        <v/>
      </c>
      <c r="AN473" s="128" t="str">
        <f t="shared" si="645"/>
        <v/>
      </c>
      <c r="AO473" s="128" t="str">
        <f t="shared" si="673"/>
        <v/>
      </c>
      <c r="AP473" s="160" t="str">
        <f t="shared" si="646"/>
        <v/>
      </c>
      <c r="AQ473" s="31"/>
      <c r="AR473" s="174" t="str">
        <f>IF($B473="","",Air!$C$17*((J473-K473)/10)^Air!$C$28)</f>
        <v/>
      </c>
      <c r="AS473" s="36" t="str">
        <f>IF($B473="","",IF(E$8=B473,E$7,Air!$C$14/2*AR473^2))</f>
        <v/>
      </c>
      <c r="AT473" s="32" t="str">
        <f t="shared" si="647"/>
        <v/>
      </c>
      <c r="AU473" s="32" t="str">
        <f t="shared" si="648"/>
        <v/>
      </c>
      <c r="AV473" s="32" t="str">
        <f>IF($B473="","",Air!$I$11-AU473*Air!$C$14*Air!$I$10-AS473)</f>
        <v/>
      </c>
      <c r="AW473" s="175" t="str">
        <f t="shared" si="649"/>
        <v/>
      </c>
      <c r="AX473" s="175" t="str">
        <f>IF($B473="","",AW473*Air!$C$14*Air!$I$10)</f>
        <v/>
      </c>
      <c r="AY473" s="176" t="str">
        <f>IF($B473="","",AW473*Air!$D$14*Air!$I$10)</f>
        <v/>
      </c>
      <c r="AZ473" s="62"/>
      <c r="BA473" s="250" t="str">
        <f t="shared" si="674"/>
        <v/>
      </c>
      <c r="BB473" s="128" t="str">
        <f t="shared" si="650"/>
        <v/>
      </c>
      <c r="BC473" s="31" t="str">
        <f t="shared" si="651"/>
        <v/>
      </c>
      <c r="BD473" s="251" t="str">
        <f>IF($B473="","",$AO473*ABS(BC473)/Air!$M$8)</f>
        <v/>
      </c>
      <c r="BE473" s="31" t="str">
        <f t="shared" si="675"/>
        <v/>
      </c>
      <c r="BF473" s="251" t="str">
        <f>IF($B473="","",$AO473*ABS($AF473-BC473)/Air!$M$8)</f>
        <v/>
      </c>
      <c r="BG473" s="31" t="str">
        <f t="shared" si="676"/>
        <v/>
      </c>
      <c r="BH473" s="252" t="str">
        <f t="shared" si="677"/>
        <v/>
      </c>
      <c r="BI473" s="32" t="str">
        <f>IF($B473="","",(($AF473-BC473)/ABS($AF473-BC473))*Air!$D$14*BH473/2*(($AF473-BC473)^2)*$AI473*$C473)</f>
        <v/>
      </c>
      <c r="BJ473" s="32" t="str">
        <f>IF($B473="","",(-BC473/ABS(BC473))*Air!$D$14*BE473/8*(BC473^2)*$AM473*$C473)</f>
        <v/>
      </c>
      <c r="BK473" s="32" t="str">
        <f>IF($B473="","",$AK473*$C473*$E473*Air!$D$14*Air!$I$10)</f>
        <v/>
      </c>
      <c r="BL473" s="32" t="str">
        <f t="shared" si="652"/>
        <v/>
      </c>
      <c r="BM473" s="32" t="str">
        <f t="shared" si="678"/>
        <v/>
      </c>
      <c r="BN473" s="32" t="str">
        <f t="shared" si="653"/>
        <v/>
      </c>
      <c r="BO473" s="254" t="str">
        <f t="shared" si="679"/>
        <v/>
      </c>
      <c r="BP473" s="243"/>
      <c r="BQ473" s="243"/>
      <c r="BR473" s="32" t="str">
        <f t="shared" si="680"/>
        <v/>
      </c>
      <c r="BS473" s="243" t="str">
        <f t="shared" si="681"/>
        <v/>
      </c>
      <c r="BT473" s="243" t="str">
        <f>IF($B473="","",IF(BO473="out",-(BS473*$I473*(2*ABS(BR473)/Air!$D$14)^0.5),(BS473*$I473*(2*ABS(BR473)/Air!$C$14)^0.5)))</f>
        <v/>
      </c>
      <c r="BU473" s="32" t="str">
        <f t="shared" si="682"/>
        <v/>
      </c>
      <c r="BV473" s="217" t="str">
        <f t="shared" si="654"/>
        <v/>
      </c>
      <c r="BW473" s="31" t="str">
        <f t="shared" si="683"/>
        <v/>
      </c>
      <c r="BX473" s="251" t="str">
        <f>IF($B473="","",$AO473*ABS(BW473)/Air!$M$8)</f>
        <v/>
      </c>
      <c r="BY473" s="31" t="str">
        <f t="shared" si="684"/>
        <v/>
      </c>
      <c r="BZ473" s="251" t="str">
        <f>IF($B473="","",$AO473*ABS($AF473-BW473)/Air!$M$8)</f>
        <v/>
      </c>
      <c r="CA473" s="31" t="str">
        <f t="shared" si="685"/>
        <v/>
      </c>
      <c r="CB473" s="31" t="str">
        <f t="shared" si="686"/>
        <v/>
      </c>
      <c r="CC473" s="32" t="str">
        <f>IF($B473="","",(($AF473-BW473)/ABS($AF473-BW473))*Air!$D$14*CB473/2*(($AF473-BW473)^2)*$AI473*$C473)</f>
        <v/>
      </c>
      <c r="CD473" s="32" t="str">
        <f>IF($B473="","",(-BW473/ABS(BW473))*Air!$D$14*BY473/8*(BW473^2)*$AM473*$C473)</f>
        <v/>
      </c>
      <c r="CE473" s="32" t="str">
        <f>IF($B473="","",$AK473*$C473*$E473*Air!$D$14*Air!$I$10)</f>
        <v/>
      </c>
      <c r="CF473" s="32" t="str">
        <f t="shared" si="655"/>
        <v/>
      </c>
      <c r="CG473" s="32" t="str">
        <f t="shared" si="687"/>
        <v/>
      </c>
      <c r="CH473" s="32" t="str">
        <f t="shared" si="656"/>
        <v/>
      </c>
      <c r="CI473" s="254" t="str">
        <f t="shared" si="688"/>
        <v/>
      </c>
      <c r="CJ473" s="243"/>
      <c r="CK473" s="243"/>
      <c r="CL473" s="32" t="str">
        <f t="shared" si="689"/>
        <v/>
      </c>
      <c r="CM473" s="243" t="str">
        <f t="shared" si="690"/>
        <v/>
      </c>
      <c r="CN473" s="243" t="str">
        <f>IF($B473="","",IF(CI473="out",-(CM473*$I473*(2*ABS(CL473)/Air!$D$14)^0.5),(CM473*$I473*(2*ABS(CL473)/Air!$C$14)^0.5)))</f>
        <v/>
      </c>
      <c r="CO473" s="32" t="str">
        <f t="shared" si="691"/>
        <v/>
      </c>
      <c r="CP473" s="217" t="str">
        <f t="shared" si="657"/>
        <v/>
      </c>
      <c r="CQ473" s="31" t="str">
        <f t="shared" si="692"/>
        <v/>
      </c>
      <c r="CR473" s="251" t="str">
        <f>IF($B473="","",$AO473*ABS(CQ473)/Air!$M$8)</f>
        <v/>
      </c>
      <c r="CS473" s="31" t="str">
        <f t="shared" si="693"/>
        <v/>
      </c>
      <c r="CT473" s="251" t="str">
        <f>IF($B473="","",$AO473*ABS($AF473-CQ473)/Air!$M$8)</f>
        <v/>
      </c>
      <c r="CU473" s="31" t="str">
        <f t="shared" si="694"/>
        <v/>
      </c>
      <c r="CV473" s="31" t="str">
        <f t="shared" si="695"/>
        <v/>
      </c>
      <c r="CW473" s="32" t="str">
        <f>IF($B473="","",(($AF473-CQ473)/ABS($AF473-CQ473))*Air!$D$14*CV473/2*(($AF473-CQ473)^2)*$AI473*$C473)</f>
        <v/>
      </c>
      <c r="CX473" s="32" t="str">
        <f>IF($B473="","",(-CQ473/ABS(CQ473))*Air!$D$14*CS473/8*(CQ473^2)*$AM473*$C473)</f>
        <v/>
      </c>
      <c r="CY473" s="32" t="str">
        <f>IF($B473="","",$AK473*$C473*$E473*Air!$D$14*Air!$I$10)</f>
        <v/>
      </c>
      <c r="CZ473" s="32" t="str">
        <f t="shared" si="658"/>
        <v/>
      </c>
      <c r="DA473" s="32" t="str">
        <f t="shared" si="696"/>
        <v/>
      </c>
      <c r="DB473" s="32" t="str">
        <f t="shared" si="659"/>
        <v/>
      </c>
      <c r="DC473" s="254" t="str">
        <f t="shared" si="697"/>
        <v/>
      </c>
      <c r="DD473" s="243"/>
      <c r="DE473" s="243"/>
      <c r="DF473" s="32" t="str">
        <f t="shared" si="698"/>
        <v/>
      </c>
      <c r="DG473" s="243" t="str">
        <f t="shared" si="699"/>
        <v/>
      </c>
      <c r="DH473" s="243" t="str">
        <f>IF($B473="","",IF(DC473="out",-(DG473*$I473*(2*ABS(DF473)/Air!$D$14)^0.5),(DG473*$I473*(2*ABS(DF473)/Air!$C$14)^0.5)))</f>
        <v/>
      </c>
      <c r="DI473" s="32" t="str">
        <f t="shared" si="700"/>
        <v/>
      </c>
      <c r="DJ473" s="217" t="str">
        <f t="shared" si="660"/>
        <v/>
      </c>
      <c r="DK473" s="31" t="str">
        <f t="shared" si="701"/>
        <v/>
      </c>
      <c r="DL473" s="251" t="str">
        <f>IF($B473="","",$AO473*ABS(DK473)/Air!$M$8)</f>
        <v/>
      </c>
      <c r="DM473" s="31" t="str">
        <f t="shared" si="702"/>
        <v/>
      </c>
      <c r="DN473" s="251" t="str">
        <f>IF($B473="","",$AO473*ABS($AF473-DK473)/Air!$M$8)</f>
        <v/>
      </c>
      <c r="DO473" s="31" t="str">
        <f t="shared" si="703"/>
        <v/>
      </c>
      <c r="DP473" s="31" t="str">
        <f t="shared" si="704"/>
        <v/>
      </c>
      <c r="DQ473" s="32" t="str">
        <f>IF($B473="","",(($AF473-DK473)/ABS($AF473-DK473))*Air!$D$14*DP473/2*(($AF473-DK473)^2)*$AI473*$C473)</f>
        <v/>
      </c>
      <c r="DR473" s="32" t="str">
        <f>IF($B473="","",(-DK473/ABS(DK473))*Air!$D$14*DM473/8*(DK473^2)*$AM473*$C473)</f>
        <v/>
      </c>
      <c r="DS473" s="32" t="str">
        <f>IF($B473="","",$AK473*$C473*$E473*Air!$D$14*Air!$I$10)</f>
        <v/>
      </c>
      <c r="DT473" s="32" t="str">
        <f t="shared" si="661"/>
        <v/>
      </c>
      <c r="DU473" s="32" t="str">
        <f t="shared" si="705"/>
        <v/>
      </c>
      <c r="DV473" s="32" t="str">
        <f t="shared" si="662"/>
        <v/>
      </c>
      <c r="DW473" s="254" t="str">
        <f t="shared" si="706"/>
        <v/>
      </c>
      <c r="DX473" s="243"/>
      <c r="DY473" s="243"/>
      <c r="DZ473" s="32" t="str">
        <f t="shared" si="707"/>
        <v/>
      </c>
      <c r="EA473" s="243" t="str">
        <f t="shared" si="708"/>
        <v/>
      </c>
      <c r="EB473" s="243" t="str">
        <f>IF($B473="","",IF(DW473="out",-(EA473*$I473*(2*ABS(DZ473)/Air!$D$14)^0.5),(EA473*$I473*(2*ABS(DZ473)/Air!$C$14)^0.5)))</f>
        <v/>
      </c>
      <c r="EC473" s="32" t="str">
        <f t="shared" si="709"/>
        <v/>
      </c>
      <c r="ED473" s="217" t="str">
        <f t="shared" si="663"/>
        <v/>
      </c>
      <c r="EE473" s="31" t="str">
        <f t="shared" si="710"/>
        <v/>
      </c>
      <c r="EF473" s="251" t="str">
        <f>IF($B473="","",$AO473*ABS(EE473)/Air!$M$8)</f>
        <v/>
      </c>
      <c r="EG473" s="31" t="str">
        <f t="shared" si="711"/>
        <v/>
      </c>
      <c r="EH473" s="251" t="str">
        <f>IF($B473="","",$AO473*ABS($AF473-EE473)/Air!$M$8)</f>
        <v/>
      </c>
      <c r="EI473" s="31" t="str">
        <f t="shared" si="712"/>
        <v/>
      </c>
      <c r="EJ473" s="31" t="str">
        <f t="shared" si="713"/>
        <v/>
      </c>
      <c r="EK473" s="32" t="str">
        <f>IF($B473="","",(($AF473-EE473)/ABS($AF473-EE473))*Air!$D$14*EJ473/2*(($AF473-EE473)^2)*$AI473*$C473)</f>
        <v/>
      </c>
      <c r="EL473" s="32" t="str">
        <f>IF($B473="","",(-EE473/ABS(EE473))*Air!$D$14*EG473/8*(EE473^2)*$AM473*$C473)</f>
        <v/>
      </c>
      <c r="EM473" s="32" t="str">
        <f>IF($B473="","",$AK473*$C473*$E473*Air!$D$14*Air!$I$10)</f>
        <v/>
      </c>
      <c r="EN473" s="32" t="str">
        <f t="shared" si="664"/>
        <v/>
      </c>
      <c r="EO473" s="32" t="str">
        <f t="shared" si="714"/>
        <v/>
      </c>
      <c r="EP473" s="32" t="str">
        <f t="shared" si="665"/>
        <v/>
      </c>
      <c r="EQ473" s="254" t="str">
        <f t="shared" si="715"/>
        <v/>
      </c>
      <c r="ER473" s="243"/>
      <c r="ES473" s="243"/>
      <c r="ET473" s="32" t="str">
        <f t="shared" si="716"/>
        <v/>
      </c>
      <c r="EU473" s="243" t="str">
        <f t="shared" si="717"/>
        <v/>
      </c>
      <c r="EV473" s="243" t="str">
        <f>IF($B473="","",IF(EQ473="out",-(EU473*$I473*(2*ABS(ET473)/Air!$D$14)^0.5),(EU473*$I473*(2*ABS(ET473)/Air!$C$14)^0.5)))</f>
        <v/>
      </c>
      <c r="EW473" s="32" t="str">
        <f t="shared" si="718"/>
        <v/>
      </c>
      <c r="EX473" s="259" t="str">
        <f t="shared" si="666"/>
        <v/>
      </c>
    </row>
    <row r="474" spans="1:154" customFormat="1" x14ac:dyDescent="0.2">
      <c r="A474" s="61"/>
      <c r="B474" s="247"/>
      <c r="C474" s="247"/>
      <c r="D474" s="247"/>
      <c r="E474" s="247"/>
      <c r="F474" s="247"/>
      <c r="G474" s="239"/>
      <c r="H474" s="239"/>
      <c r="I474" s="239"/>
      <c r="J474" s="239"/>
      <c r="K474" s="239"/>
      <c r="L474" s="62"/>
      <c r="M474" s="247"/>
      <c r="N474" s="247"/>
      <c r="O474" s="63"/>
      <c r="P474" s="92" t="str">
        <f t="shared" si="630"/>
        <v/>
      </c>
      <c r="Q474" s="93" t="str">
        <f t="shared" si="672"/>
        <v/>
      </c>
      <c r="R474" s="99" t="str">
        <f t="shared" si="631"/>
        <v/>
      </c>
      <c r="S474" s="100" t="str">
        <f t="shared" si="632"/>
        <v/>
      </c>
      <c r="T474" s="95" t="str">
        <f t="shared" si="633"/>
        <v/>
      </c>
      <c r="U474" s="231"/>
      <c r="V474" s="124" t="str">
        <f t="shared" si="634"/>
        <v/>
      </c>
      <c r="W474" s="125" t="str">
        <f t="shared" si="667"/>
        <v/>
      </c>
      <c r="X474" s="126" t="str">
        <f t="shared" si="635"/>
        <v/>
      </c>
      <c r="Y474" s="126" t="str">
        <f>IF($B474="","",VLOOKUP(X474,Depth!$A$4:$B$1004,2,1))</f>
        <v/>
      </c>
      <c r="Z474" s="127" t="str">
        <f t="shared" si="668"/>
        <v/>
      </c>
      <c r="AA474" s="128" t="str">
        <f t="shared" si="669"/>
        <v/>
      </c>
      <c r="AB474" s="129" t="str">
        <f t="shared" si="636"/>
        <v/>
      </c>
      <c r="AC474" s="129" t="str">
        <f t="shared" si="670"/>
        <v/>
      </c>
      <c r="AD474" s="31" t="str">
        <f t="shared" si="637"/>
        <v/>
      </c>
      <c r="AE474" s="128" t="str">
        <f t="shared" si="638"/>
        <v/>
      </c>
      <c r="AF474" s="130" t="str">
        <f t="shared" si="639"/>
        <v/>
      </c>
      <c r="AG474" s="122" t="str">
        <f t="shared" si="640"/>
        <v/>
      </c>
      <c r="AH474" s="131" t="str">
        <f t="shared" si="671"/>
        <v/>
      </c>
      <c r="AI474" s="132" t="str">
        <f t="shared" si="641"/>
        <v/>
      </c>
      <c r="AJ474" s="128"/>
      <c r="AK474" s="159" t="str">
        <f t="shared" si="642"/>
        <v/>
      </c>
      <c r="AL474" s="128" t="str">
        <f t="shared" si="643"/>
        <v/>
      </c>
      <c r="AM474" s="128" t="str">
        <f t="shared" si="644"/>
        <v/>
      </c>
      <c r="AN474" s="128" t="str">
        <f t="shared" si="645"/>
        <v/>
      </c>
      <c r="AO474" s="128" t="str">
        <f t="shared" si="673"/>
        <v/>
      </c>
      <c r="AP474" s="160" t="str">
        <f t="shared" si="646"/>
        <v/>
      </c>
      <c r="AQ474" s="31"/>
      <c r="AR474" s="174" t="str">
        <f>IF($B474="","",Air!$C$17*((J474-K474)/10)^Air!$C$28)</f>
        <v/>
      </c>
      <c r="AS474" s="36" t="str">
        <f>IF($B474="","",IF(E$8=B474,E$7,Air!$C$14/2*AR474^2))</f>
        <v/>
      </c>
      <c r="AT474" s="32" t="str">
        <f t="shared" si="647"/>
        <v/>
      </c>
      <c r="AU474" s="32" t="str">
        <f t="shared" si="648"/>
        <v/>
      </c>
      <c r="AV474" s="32" t="str">
        <f>IF($B474="","",Air!$I$11-AU474*Air!$C$14*Air!$I$10-AS474)</f>
        <v/>
      </c>
      <c r="AW474" s="175" t="str">
        <f t="shared" si="649"/>
        <v/>
      </c>
      <c r="AX474" s="175" t="str">
        <f>IF($B474="","",AW474*Air!$C$14*Air!$I$10)</f>
        <v/>
      </c>
      <c r="AY474" s="176" t="str">
        <f>IF($B474="","",AW474*Air!$D$14*Air!$I$10)</f>
        <v/>
      </c>
      <c r="AZ474" s="62"/>
      <c r="BA474" s="250" t="str">
        <f t="shared" si="674"/>
        <v/>
      </c>
      <c r="BB474" s="128" t="str">
        <f t="shared" si="650"/>
        <v/>
      </c>
      <c r="BC474" s="31" t="str">
        <f t="shared" si="651"/>
        <v/>
      </c>
      <c r="BD474" s="251" t="str">
        <f>IF($B474="","",$AO474*ABS(BC474)/Air!$M$8)</f>
        <v/>
      </c>
      <c r="BE474" s="31" t="str">
        <f t="shared" si="675"/>
        <v/>
      </c>
      <c r="BF474" s="251" t="str">
        <f>IF($B474="","",$AO474*ABS($AF474-BC474)/Air!$M$8)</f>
        <v/>
      </c>
      <c r="BG474" s="31" t="str">
        <f t="shared" si="676"/>
        <v/>
      </c>
      <c r="BH474" s="252" t="str">
        <f t="shared" si="677"/>
        <v/>
      </c>
      <c r="BI474" s="32" t="str">
        <f>IF($B474="","",(($AF474-BC474)/ABS($AF474-BC474))*Air!$D$14*BH474/2*(($AF474-BC474)^2)*$AI474*$C474)</f>
        <v/>
      </c>
      <c r="BJ474" s="32" t="str">
        <f>IF($B474="","",(-BC474/ABS(BC474))*Air!$D$14*BE474/8*(BC474^2)*$AM474*$C474)</f>
        <v/>
      </c>
      <c r="BK474" s="32" t="str">
        <f>IF($B474="","",$AK474*$C474*$E474*Air!$D$14*Air!$I$10)</f>
        <v/>
      </c>
      <c r="BL474" s="32" t="str">
        <f t="shared" si="652"/>
        <v/>
      </c>
      <c r="BM474" s="32" t="str">
        <f t="shared" si="678"/>
        <v/>
      </c>
      <c r="BN474" s="32" t="str">
        <f t="shared" si="653"/>
        <v/>
      </c>
      <c r="BO474" s="254" t="str">
        <f t="shared" si="679"/>
        <v/>
      </c>
      <c r="BP474" s="243"/>
      <c r="BQ474" s="243"/>
      <c r="BR474" s="32" t="str">
        <f t="shared" si="680"/>
        <v/>
      </c>
      <c r="BS474" s="243" t="str">
        <f t="shared" si="681"/>
        <v/>
      </c>
      <c r="BT474" s="243" t="str">
        <f>IF($B474="","",IF(BO474="out",-(BS474*$I474*(2*ABS(BR474)/Air!$D$14)^0.5),(BS474*$I474*(2*ABS(BR474)/Air!$C$14)^0.5)))</f>
        <v/>
      </c>
      <c r="BU474" s="32" t="str">
        <f t="shared" si="682"/>
        <v/>
      </c>
      <c r="BV474" s="217" t="str">
        <f t="shared" si="654"/>
        <v/>
      </c>
      <c r="BW474" s="31" t="str">
        <f t="shared" si="683"/>
        <v/>
      </c>
      <c r="BX474" s="251" t="str">
        <f>IF($B474="","",$AO474*ABS(BW474)/Air!$M$8)</f>
        <v/>
      </c>
      <c r="BY474" s="31" t="str">
        <f t="shared" si="684"/>
        <v/>
      </c>
      <c r="BZ474" s="251" t="str">
        <f>IF($B474="","",$AO474*ABS($AF474-BW474)/Air!$M$8)</f>
        <v/>
      </c>
      <c r="CA474" s="31" t="str">
        <f t="shared" si="685"/>
        <v/>
      </c>
      <c r="CB474" s="31" t="str">
        <f t="shared" si="686"/>
        <v/>
      </c>
      <c r="CC474" s="32" t="str">
        <f>IF($B474="","",(($AF474-BW474)/ABS($AF474-BW474))*Air!$D$14*CB474/2*(($AF474-BW474)^2)*$AI474*$C474)</f>
        <v/>
      </c>
      <c r="CD474" s="32" t="str">
        <f>IF($B474="","",(-BW474/ABS(BW474))*Air!$D$14*BY474/8*(BW474^2)*$AM474*$C474)</f>
        <v/>
      </c>
      <c r="CE474" s="32" t="str">
        <f>IF($B474="","",$AK474*$C474*$E474*Air!$D$14*Air!$I$10)</f>
        <v/>
      </c>
      <c r="CF474" s="32" t="str">
        <f t="shared" si="655"/>
        <v/>
      </c>
      <c r="CG474" s="32" t="str">
        <f t="shared" si="687"/>
        <v/>
      </c>
      <c r="CH474" s="32" t="str">
        <f t="shared" si="656"/>
        <v/>
      </c>
      <c r="CI474" s="254" t="str">
        <f t="shared" si="688"/>
        <v/>
      </c>
      <c r="CJ474" s="243"/>
      <c r="CK474" s="243"/>
      <c r="CL474" s="32" t="str">
        <f t="shared" si="689"/>
        <v/>
      </c>
      <c r="CM474" s="243" t="str">
        <f t="shared" si="690"/>
        <v/>
      </c>
      <c r="CN474" s="243" t="str">
        <f>IF($B474="","",IF(CI474="out",-(CM474*$I474*(2*ABS(CL474)/Air!$D$14)^0.5),(CM474*$I474*(2*ABS(CL474)/Air!$C$14)^0.5)))</f>
        <v/>
      </c>
      <c r="CO474" s="32" t="str">
        <f t="shared" si="691"/>
        <v/>
      </c>
      <c r="CP474" s="217" t="str">
        <f t="shared" si="657"/>
        <v/>
      </c>
      <c r="CQ474" s="31" t="str">
        <f t="shared" si="692"/>
        <v/>
      </c>
      <c r="CR474" s="251" t="str">
        <f>IF($B474="","",$AO474*ABS(CQ474)/Air!$M$8)</f>
        <v/>
      </c>
      <c r="CS474" s="31" t="str">
        <f t="shared" si="693"/>
        <v/>
      </c>
      <c r="CT474" s="251" t="str">
        <f>IF($B474="","",$AO474*ABS($AF474-CQ474)/Air!$M$8)</f>
        <v/>
      </c>
      <c r="CU474" s="31" t="str">
        <f t="shared" si="694"/>
        <v/>
      </c>
      <c r="CV474" s="31" t="str">
        <f t="shared" si="695"/>
        <v/>
      </c>
      <c r="CW474" s="32" t="str">
        <f>IF($B474="","",(($AF474-CQ474)/ABS($AF474-CQ474))*Air!$D$14*CV474/2*(($AF474-CQ474)^2)*$AI474*$C474)</f>
        <v/>
      </c>
      <c r="CX474" s="32" t="str">
        <f>IF($B474="","",(-CQ474/ABS(CQ474))*Air!$D$14*CS474/8*(CQ474^2)*$AM474*$C474)</f>
        <v/>
      </c>
      <c r="CY474" s="32" t="str">
        <f>IF($B474="","",$AK474*$C474*$E474*Air!$D$14*Air!$I$10)</f>
        <v/>
      </c>
      <c r="CZ474" s="32" t="str">
        <f t="shared" si="658"/>
        <v/>
      </c>
      <c r="DA474" s="32" t="str">
        <f t="shared" si="696"/>
        <v/>
      </c>
      <c r="DB474" s="32" t="str">
        <f t="shared" si="659"/>
        <v/>
      </c>
      <c r="DC474" s="254" t="str">
        <f t="shared" si="697"/>
        <v/>
      </c>
      <c r="DD474" s="243"/>
      <c r="DE474" s="243"/>
      <c r="DF474" s="32" t="str">
        <f t="shared" si="698"/>
        <v/>
      </c>
      <c r="DG474" s="243" t="str">
        <f t="shared" si="699"/>
        <v/>
      </c>
      <c r="DH474" s="243" t="str">
        <f>IF($B474="","",IF(DC474="out",-(DG474*$I474*(2*ABS(DF474)/Air!$D$14)^0.5),(DG474*$I474*(2*ABS(DF474)/Air!$C$14)^0.5)))</f>
        <v/>
      </c>
      <c r="DI474" s="32" t="str">
        <f t="shared" si="700"/>
        <v/>
      </c>
      <c r="DJ474" s="217" t="str">
        <f t="shared" si="660"/>
        <v/>
      </c>
      <c r="DK474" s="31" t="str">
        <f t="shared" si="701"/>
        <v/>
      </c>
      <c r="DL474" s="251" t="str">
        <f>IF($B474="","",$AO474*ABS(DK474)/Air!$M$8)</f>
        <v/>
      </c>
      <c r="DM474" s="31" t="str">
        <f t="shared" si="702"/>
        <v/>
      </c>
      <c r="DN474" s="251" t="str">
        <f>IF($B474="","",$AO474*ABS($AF474-DK474)/Air!$M$8)</f>
        <v/>
      </c>
      <c r="DO474" s="31" t="str">
        <f t="shared" si="703"/>
        <v/>
      </c>
      <c r="DP474" s="31" t="str">
        <f t="shared" si="704"/>
        <v/>
      </c>
      <c r="DQ474" s="32" t="str">
        <f>IF($B474="","",(($AF474-DK474)/ABS($AF474-DK474))*Air!$D$14*DP474/2*(($AF474-DK474)^2)*$AI474*$C474)</f>
        <v/>
      </c>
      <c r="DR474" s="32" t="str">
        <f>IF($B474="","",(-DK474/ABS(DK474))*Air!$D$14*DM474/8*(DK474^2)*$AM474*$C474)</f>
        <v/>
      </c>
      <c r="DS474" s="32" t="str">
        <f>IF($B474="","",$AK474*$C474*$E474*Air!$D$14*Air!$I$10)</f>
        <v/>
      </c>
      <c r="DT474" s="32" t="str">
        <f t="shared" si="661"/>
        <v/>
      </c>
      <c r="DU474" s="32" t="str">
        <f t="shared" si="705"/>
        <v/>
      </c>
      <c r="DV474" s="32" t="str">
        <f t="shared" si="662"/>
        <v/>
      </c>
      <c r="DW474" s="254" t="str">
        <f t="shared" si="706"/>
        <v/>
      </c>
      <c r="DX474" s="243"/>
      <c r="DY474" s="243"/>
      <c r="DZ474" s="32" t="str">
        <f t="shared" si="707"/>
        <v/>
      </c>
      <c r="EA474" s="243" t="str">
        <f t="shared" si="708"/>
        <v/>
      </c>
      <c r="EB474" s="243" t="str">
        <f>IF($B474="","",IF(DW474="out",-(EA474*$I474*(2*ABS(DZ474)/Air!$D$14)^0.5),(EA474*$I474*(2*ABS(DZ474)/Air!$C$14)^0.5)))</f>
        <v/>
      </c>
      <c r="EC474" s="32" t="str">
        <f t="shared" si="709"/>
        <v/>
      </c>
      <c r="ED474" s="217" t="str">
        <f t="shared" si="663"/>
        <v/>
      </c>
      <c r="EE474" s="31" t="str">
        <f t="shared" si="710"/>
        <v/>
      </c>
      <c r="EF474" s="251" t="str">
        <f>IF($B474="","",$AO474*ABS(EE474)/Air!$M$8)</f>
        <v/>
      </c>
      <c r="EG474" s="31" t="str">
        <f t="shared" si="711"/>
        <v/>
      </c>
      <c r="EH474" s="251" t="str">
        <f>IF($B474="","",$AO474*ABS($AF474-EE474)/Air!$M$8)</f>
        <v/>
      </c>
      <c r="EI474" s="31" t="str">
        <f t="shared" si="712"/>
        <v/>
      </c>
      <c r="EJ474" s="31" t="str">
        <f t="shared" si="713"/>
        <v/>
      </c>
      <c r="EK474" s="32" t="str">
        <f>IF($B474="","",(($AF474-EE474)/ABS($AF474-EE474))*Air!$D$14*EJ474/2*(($AF474-EE474)^2)*$AI474*$C474)</f>
        <v/>
      </c>
      <c r="EL474" s="32" t="str">
        <f>IF($B474="","",(-EE474/ABS(EE474))*Air!$D$14*EG474/8*(EE474^2)*$AM474*$C474)</f>
        <v/>
      </c>
      <c r="EM474" s="32" t="str">
        <f>IF($B474="","",$AK474*$C474*$E474*Air!$D$14*Air!$I$10)</f>
        <v/>
      </c>
      <c r="EN474" s="32" t="str">
        <f t="shared" si="664"/>
        <v/>
      </c>
      <c r="EO474" s="32" t="str">
        <f t="shared" si="714"/>
        <v/>
      </c>
      <c r="EP474" s="32" t="str">
        <f t="shared" si="665"/>
        <v/>
      </c>
      <c r="EQ474" s="254" t="str">
        <f t="shared" si="715"/>
        <v/>
      </c>
      <c r="ER474" s="243"/>
      <c r="ES474" s="243"/>
      <c r="ET474" s="32" t="str">
        <f t="shared" si="716"/>
        <v/>
      </c>
      <c r="EU474" s="243" t="str">
        <f t="shared" si="717"/>
        <v/>
      </c>
      <c r="EV474" s="243" t="str">
        <f>IF($B474="","",IF(EQ474="out",-(EU474*$I474*(2*ABS(ET474)/Air!$D$14)^0.5),(EU474*$I474*(2*ABS(ET474)/Air!$C$14)^0.5)))</f>
        <v/>
      </c>
      <c r="EW474" s="32" t="str">
        <f t="shared" si="718"/>
        <v/>
      </c>
      <c r="EX474" s="259" t="str">
        <f t="shared" si="666"/>
        <v/>
      </c>
    </row>
    <row r="475" spans="1:154" customFormat="1" x14ac:dyDescent="0.2">
      <c r="A475" s="61"/>
      <c r="B475" s="247"/>
      <c r="C475" s="247"/>
      <c r="D475" s="247"/>
      <c r="E475" s="247"/>
      <c r="F475" s="247"/>
      <c r="G475" s="239"/>
      <c r="H475" s="239"/>
      <c r="I475" s="239"/>
      <c r="J475" s="239"/>
      <c r="K475" s="239"/>
      <c r="L475" s="62"/>
      <c r="M475" s="247"/>
      <c r="N475" s="247"/>
      <c r="O475" s="63"/>
      <c r="P475" s="92" t="str">
        <f t="shared" ref="P475:P500" si="719">IF($B475="","",EP475)</f>
        <v/>
      </c>
      <c r="Q475" s="93" t="str">
        <f t="shared" si="672"/>
        <v/>
      </c>
      <c r="R475" s="99" t="str">
        <f t="shared" ref="R475:R500" si="720">IF($B475="","",EX475*1000)</f>
        <v/>
      </c>
      <c r="S475" s="100" t="str">
        <f t="shared" ref="S475:S500" si="721">IF($B475="","",EE475)</f>
        <v/>
      </c>
      <c r="T475" s="95" t="str">
        <f t="shared" ref="T475:T500" si="722">IF($B475="","",EW475)</f>
        <v/>
      </c>
      <c r="U475" s="231"/>
      <c r="V475" s="124" t="str">
        <f t="shared" ref="V475:V500" si="723">IF($B475="","",V474+N475)</f>
        <v/>
      </c>
      <c r="W475" s="125" t="str">
        <f t="shared" si="667"/>
        <v/>
      </c>
      <c r="X475" s="126" t="str">
        <f t="shared" ref="X475:X500" si="724">IF($B475="","",V475/W475)</f>
        <v/>
      </c>
      <c r="Y475" s="126" t="str">
        <f>IF($B475="","",VLOOKUP(X475,Depth!$A$4:$B$1004,2,1))</f>
        <v/>
      </c>
      <c r="Z475" s="127" t="str">
        <f t="shared" si="668"/>
        <v/>
      </c>
      <c r="AA475" s="128" t="str">
        <f t="shared" si="669"/>
        <v/>
      </c>
      <c r="AB475" s="129" t="str">
        <f t="shared" ref="AB475:AB500" si="725">IF($B475="","",ACOS((($D475/2)-Z475)/($D475/2)))</f>
        <v/>
      </c>
      <c r="AC475" s="129" t="str">
        <f t="shared" si="670"/>
        <v/>
      </c>
      <c r="AD475" s="31" t="str">
        <f t="shared" ref="AD475:AD500" si="726">IF($B475="","",AC475-($D475/2)*SIN(AB475)*(($D475/2)-Z475))</f>
        <v/>
      </c>
      <c r="AE475" s="128" t="str">
        <f t="shared" ref="AE475:AE500" si="727">IF($B475="","",AB475/PI()*PI()*$D475)</f>
        <v/>
      </c>
      <c r="AF475" s="130" t="str">
        <f t="shared" ref="AF475:AF500" si="728">IF($B475="","",(AD475/AE475)^(2/3)/$F475*($E475^0.5))</f>
        <v/>
      </c>
      <c r="AG475" s="122" t="str">
        <f t="shared" ref="AG475:AG500" si="729">IF($B475="","",AD475*AF475)</f>
        <v/>
      </c>
      <c r="AH475" s="131" t="str">
        <f t="shared" si="671"/>
        <v/>
      </c>
      <c r="AI475" s="132" t="str">
        <f t="shared" ref="AI475:AI500" si="730">IF($B475="","",2*(D475/2)*SIN(AB475))</f>
        <v/>
      </c>
      <c r="AJ475" s="128"/>
      <c r="AK475" s="159" t="str">
        <f t="shared" ref="AK475:AK500" si="731">IF($B475="","",PI()*(D475^2)/4-AD475)</f>
        <v/>
      </c>
      <c r="AL475" s="128" t="str">
        <f t="shared" ref="AL475:AL500" si="732">IF(AND(NOT(AK475=""),AK476=""),AK475,"")</f>
        <v/>
      </c>
      <c r="AM475" s="128" t="str">
        <f t="shared" ref="AM475:AM500" si="733">IF($B475="","",PI()*D475-AE475)</f>
        <v/>
      </c>
      <c r="AN475" s="128" t="str">
        <f t="shared" ref="AN475:AN500" si="734">IF($B475="","",AK475/(AM475+AI475))</f>
        <v/>
      </c>
      <c r="AO475" s="128" t="str">
        <f t="shared" si="673"/>
        <v/>
      </c>
      <c r="AP475" s="160" t="str">
        <f t="shared" ref="AP475:AP500" si="735">IF($B475="","",G475/AO475)</f>
        <v/>
      </c>
      <c r="AQ475" s="31"/>
      <c r="AR475" s="174" t="str">
        <f>IF($B475="","",Air!$C$17*((J475-K475)/10)^Air!$C$28)</f>
        <v/>
      </c>
      <c r="AS475" s="36" t="str">
        <f>IF($B475="","",IF(E$8=B475,E$7,Air!$C$14/2*AR475^2))</f>
        <v/>
      </c>
      <c r="AT475" s="32" t="str">
        <f t="shared" ref="AT475:AT500" si="736">IF($B475="","",M475+Z475)</f>
        <v/>
      </c>
      <c r="AU475" s="32" t="str">
        <f t="shared" ref="AU475:AU500" si="737">IF($B475="","",J475)</f>
        <v/>
      </c>
      <c r="AV475" s="32" t="str">
        <f>IF($B475="","",Air!$I$11-AU475*Air!$C$14*Air!$I$10-AS475)</f>
        <v/>
      </c>
      <c r="AW475" s="175" t="str">
        <f t="shared" ref="AW475:AW500" si="738">IF($B475="","",AU475-AT475)</f>
        <v/>
      </c>
      <c r="AX475" s="175" t="str">
        <f>IF($B475="","",AW475*Air!$C$14*Air!$I$10)</f>
        <v/>
      </c>
      <c r="AY475" s="176" t="str">
        <f>IF($B475="","",AW475*Air!$D$14*Air!$I$10)</f>
        <v/>
      </c>
      <c r="AZ475" s="62"/>
      <c r="BA475" s="250" t="str">
        <f t="shared" si="674"/>
        <v/>
      </c>
      <c r="BB475" s="128" t="str">
        <f t="shared" ref="BB475:BB500" si="739">IF(AND(NOT(B475=""),B476=""),-$BT$14,"")</f>
        <v/>
      </c>
      <c r="BC475" s="31" t="str">
        <f t="shared" ref="BC475:BC500" si="740">IF($B475="","",BA475/$AK475)</f>
        <v/>
      </c>
      <c r="BD475" s="251" t="str">
        <f>IF($B475="","",$AO475*ABS(BC475)/Air!$M$8)</f>
        <v/>
      </c>
      <c r="BE475" s="31" t="str">
        <f t="shared" si="675"/>
        <v/>
      </c>
      <c r="BF475" s="251" t="str">
        <f>IF($B475="","",$AO475*ABS($AF475-BC475)/Air!$M$8)</f>
        <v/>
      </c>
      <c r="BG475" s="31" t="str">
        <f t="shared" si="676"/>
        <v/>
      </c>
      <c r="BH475" s="252" t="str">
        <f t="shared" si="677"/>
        <v/>
      </c>
      <c r="BI475" s="32" t="str">
        <f>IF($B475="","",(($AF475-BC475)/ABS($AF475-BC475))*Air!$D$14*BH475/2*(($AF475-BC475)^2)*$AI475*$C475)</f>
        <v/>
      </c>
      <c r="BJ475" s="32" t="str">
        <f>IF($B475="","",(-BC475/ABS(BC475))*Air!$D$14*BE475/8*(BC475^2)*$AM475*$C475)</f>
        <v/>
      </c>
      <c r="BK475" s="32" t="str">
        <f>IF($B475="","",$AK475*$C475*$E475*Air!$D$14*Air!$I$10)</f>
        <v/>
      </c>
      <c r="BL475" s="32" t="str">
        <f t="shared" ref="BL475:BL500" si="741">IF($B475="","",BI475+BJ475+BK475)</f>
        <v/>
      </c>
      <c r="BM475" s="32" t="str">
        <f t="shared" si="678"/>
        <v/>
      </c>
      <c r="BN475" s="32" t="str">
        <f t="shared" ref="BN475:BN500" si="742">IF($B475="","",BN474+BM474)</f>
        <v/>
      </c>
      <c r="BO475" s="254" t="str">
        <f t="shared" si="679"/>
        <v/>
      </c>
      <c r="BP475" s="243"/>
      <c r="BQ475" s="243"/>
      <c r="BR475" s="32" t="str">
        <f t="shared" si="680"/>
        <v/>
      </c>
      <c r="BS475" s="243" t="str">
        <f t="shared" si="681"/>
        <v/>
      </c>
      <c r="BT475" s="243" t="str">
        <f>IF($B475="","",IF(BO475="out",-(BS475*$I475*(2*ABS(BR475)/Air!$D$14)^0.5),(BS475*$I475*(2*ABS(BR475)/Air!$C$14)^0.5)))</f>
        <v/>
      </c>
      <c r="BU475" s="32" t="str">
        <f t="shared" si="682"/>
        <v/>
      </c>
      <c r="BV475" s="217" t="str">
        <f t="shared" ref="BV475:BV500" si="743">IF($B475="","",BV474+BT475)</f>
        <v/>
      </c>
      <c r="BW475" s="31" t="str">
        <f t="shared" si="683"/>
        <v/>
      </c>
      <c r="BX475" s="251" t="str">
        <f>IF($B475="","",$AO475*ABS(BW475)/Air!$M$8)</f>
        <v/>
      </c>
      <c r="BY475" s="31" t="str">
        <f t="shared" si="684"/>
        <v/>
      </c>
      <c r="BZ475" s="251" t="str">
        <f>IF($B475="","",$AO475*ABS($AF475-BW475)/Air!$M$8)</f>
        <v/>
      </c>
      <c r="CA475" s="31" t="str">
        <f t="shared" si="685"/>
        <v/>
      </c>
      <c r="CB475" s="31" t="str">
        <f t="shared" si="686"/>
        <v/>
      </c>
      <c r="CC475" s="32" t="str">
        <f>IF($B475="","",(($AF475-BW475)/ABS($AF475-BW475))*Air!$D$14*CB475/2*(($AF475-BW475)^2)*$AI475*$C475)</f>
        <v/>
      </c>
      <c r="CD475" s="32" t="str">
        <f>IF($B475="","",(-BW475/ABS(BW475))*Air!$D$14*BY475/8*(BW475^2)*$AM475*$C475)</f>
        <v/>
      </c>
      <c r="CE475" s="32" t="str">
        <f>IF($B475="","",$AK475*$C475*$E475*Air!$D$14*Air!$I$10)</f>
        <v/>
      </c>
      <c r="CF475" s="32" t="str">
        <f t="shared" ref="CF475:CF500" si="744">IF($B475="","",CC475+CD475+CE475)</f>
        <v/>
      </c>
      <c r="CG475" s="32" t="str">
        <f t="shared" si="687"/>
        <v/>
      </c>
      <c r="CH475" s="32" t="str">
        <f t="shared" ref="CH475:CH500" si="745">IF($B475="","",CH474+CG474)</f>
        <v/>
      </c>
      <c r="CI475" s="254" t="str">
        <f t="shared" si="688"/>
        <v/>
      </c>
      <c r="CJ475" s="243"/>
      <c r="CK475" s="243"/>
      <c r="CL475" s="32" t="str">
        <f t="shared" si="689"/>
        <v/>
      </c>
      <c r="CM475" s="243" t="str">
        <f t="shared" si="690"/>
        <v/>
      </c>
      <c r="CN475" s="243" t="str">
        <f>IF($B475="","",IF(CI475="out",-(CM475*$I475*(2*ABS(CL475)/Air!$D$14)^0.5),(CM475*$I475*(2*ABS(CL475)/Air!$C$14)^0.5)))</f>
        <v/>
      </c>
      <c r="CO475" s="32" t="str">
        <f t="shared" si="691"/>
        <v/>
      </c>
      <c r="CP475" s="217" t="str">
        <f t="shared" ref="CP475:CP500" si="746">IF($B475="","",CP474+CN475)</f>
        <v/>
      </c>
      <c r="CQ475" s="31" t="str">
        <f t="shared" si="692"/>
        <v/>
      </c>
      <c r="CR475" s="251" t="str">
        <f>IF($B475="","",$AO475*ABS(CQ475)/Air!$M$8)</f>
        <v/>
      </c>
      <c r="CS475" s="31" t="str">
        <f t="shared" si="693"/>
        <v/>
      </c>
      <c r="CT475" s="251" t="str">
        <f>IF($B475="","",$AO475*ABS($AF475-CQ475)/Air!$M$8)</f>
        <v/>
      </c>
      <c r="CU475" s="31" t="str">
        <f t="shared" si="694"/>
        <v/>
      </c>
      <c r="CV475" s="31" t="str">
        <f t="shared" si="695"/>
        <v/>
      </c>
      <c r="CW475" s="32" t="str">
        <f>IF($B475="","",(($AF475-CQ475)/ABS($AF475-CQ475))*Air!$D$14*CV475/2*(($AF475-CQ475)^2)*$AI475*$C475)</f>
        <v/>
      </c>
      <c r="CX475" s="32" t="str">
        <f>IF($B475="","",(-CQ475/ABS(CQ475))*Air!$D$14*CS475/8*(CQ475^2)*$AM475*$C475)</f>
        <v/>
      </c>
      <c r="CY475" s="32" t="str">
        <f>IF($B475="","",$AK475*$C475*$E475*Air!$D$14*Air!$I$10)</f>
        <v/>
      </c>
      <c r="CZ475" s="32" t="str">
        <f t="shared" ref="CZ475:CZ500" si="747">IF($B475="","",CW475+CX475+CY475)</f>
        <v/>
      </c>
      <c r="DA475" s="32" t="str">
        <f t="shared" si="696"/>
        <v/>
      </c>
      <c r="DB475" s="32" t="str">
        <f t="shared" ref="DB475:DB500" si="748">IF($B475="","",DB474+DA474)</f>
        <v/>
      </c>
      <c r="DC475" s="254" t="str">
        <f t="shared" si="697"/>
        <v/>
      </c>
      <c r="DD475" s="243"/>
      <c r="DE475" s="243"/>
      <c r="DF475" s="32" t="str">
        <f t="shared" si="698"/>
        <v/>
      </c>
      <c r="DG475" s="243" t="str">
        <f t="shared" si="699"/>
        <v/>
      </c>
      <c r="DH475" s="243" t="str">
        <f>IF($B475="","",IF(DC475="out",-(DG475*$I475*(2*ABS(DF475)/Air!$D$14)^0.5),(DG475*$I475*(2*ABS(DF475)/Air!$C$14)^0.5)))</f>
        <v/>
      </c>
      <c r="DI475" s="32" t="str">
        <f t="shared" si="700"/>
        <v/>
      </c>
      <c r="DJ475" s="217" t="str">
        <f t="shared" ref="DJ475:DJ500" si="749">IF($B475="","",DJ474+DH475)</f>
        <v/>
      </c>
      <c r="DK475" s="31" t="str">
        <f t="shared" si="701"/>
        <v/>
      </c>
      <c r="DL475" s="251" t="str">
        <f>IF($B475="","",$AO475*ABS(DK475)/Air!$M$8)</f>
        <v/>
      </c>
      <c r="DM475" s="31" t="str">
        <f t="shared" si="702"/>
        <v/>
      </c>
      <c r="DN475" s="251" t="str">
        <f>IF($B475="","",$AO475*ABS($AF475-DK475)/Air!$M$8)</f>
        <v/>
      </c>
      <c r="DO475" s="31" t="str">
        <f t="shared" si="703"/>
        <v/>
      </c>
      <c r="DP475" s="31" t="str">
        <f t="shared" si="704"/>
        <v/>
      </c>
      <c r="DQ475" s="32" t="str">
        <f>IF($B475="","",(($AF475-DK475)/ABS($AF475-DK475))*Air!$D$14*DP475/2*(($AF475-DK475)^2)*$AI475*$C475)</f>
        <v/>
      </c>
      <c r="DR475" s="32" t="str">
        <f>IF($B475="","",(-DK475/ABS(DK475))*Air!$D$14*DM475/8*(DK475^2)*$AM475*$C475)</f>
        <v/>
      </c>
      <c r="DS475" s="32" t="str">
        <f>IF($B475="","",$AK475*$C475*$E475*Air!$D$14*Air!$I$10)</f>
        <v/>
      </c>
      <c r="DT475" s="32" t="str">
        <f t="shared" ref="DT475:DT500" si="750">IF($B475="","",DQ475+DR475+DS475)</f>
        <v/>
      </c>
      <c r="DU475" s="32" t="str">
        <f t="shared" si="705"/>
        <v/>
      </c>
      <c r="DV475" s="32" t="str">
        <f t="shared" ref="DV475:DV500" si="751">IF($B475="","",DV474+DU474)</f>
        <v/>
      </c>
      <c r="DW475" s="254" t="str">
        <f t="shared" si="706"/>
        <v/>
      </c>
      <c r="DX475" s="243"/>
      <c r="DY475" s="243"/>
      <c r="DZ475" s="32" t="str">
        <f t="shared" si="707"/>
        <v/>
      </c>
      <c r="EA475" s="243" t="str">
        <f t="shared" si="708"/>
        <v/>
      </c>
      <c r="EB475" s="243" t="str">
        <f>IF($B475="","",IF(DW475="out",-(EA475*$I475*(2*ABS(DZ475)/Air!$D$14)^0.5),(EA475*$I475*(2*ABS(DZ475)/Air!$C$14)^0.5)))</f>
        <v/>
      </c>
      <c r="EC475" s="32" t="str">
        <f t="shared" si="709"/>
        <v/>
      </c>
      <c r="ED475" s="217" t="str">
        <f t="shared" ref="ED475:ED500" si="752">IF($B475="","",ED474+EB475)</f>
        <v/>
      </c>
      <c r="EE475" s="31" t="str">
        <f t="shared" si="710"/>
        <v/>
      </c>
      <c r="EF475" s="251" t="str">
        <f>IF($B475="","",$AO475*ABS(EE475)/Air!$M$8)</f>
        <v/>
      </c>
      <c r="EG475" s="31" t="str">
        <f t="shared" si="711"/>
        <v/>
      </c>
      <c r="EH475" s="251" t="str">
        <f>IF($B475="","",$AO475*ABS($AF475-EE475)/Air!$M$8)</f>
        <v/>
      </c>
      <c r="EI475" s="31" t="str">
        <f t="shared" si="712"/>
        <v/>
      </c>
      <c r="EJ475" s="31" t="str">
        <f t="shared" si="713"/>
        <v/>
      </c>
      <c r="EK475" s="32" t="str">
        <f>IF($B475="","",(($AF475-EE475)/ABS($AF475-EE475))*Air!$D$14*EJ475/2*(($AF475-EE475)^2)*$AI475*$C475)</f>
        <v/>
      </c>
      <c r="EL475" s="32" t="str">
        <f>IF($B475="","",(-EE475/ABS(EE475))*Air!$D$14*EG475/8*(EE475^2)*$AM475*$C475)</f>
        <v/>
      </c>
      <c r="EM475" s="32" t="str">
        <f>IF($B475="","",$AK475*$C475*$E475*Air!$D$14*Air!$I$10)</f>
        <v/>
      </c>
      <c r="EN475" s="32" t="str">
        <f t="shared" ref="EN475:EN500" si="753">IF($B475="","",EK475+EL475+EM475)</f>
        <v/>
      </c>
      <c r="EO475" s="32" t="str">
        <f t="shared" si="714"/>
        <v/>
      </c>
      <c r="EP475" s="32" t="str">
        <f t="shared" ref="EP475:EP500" si="754">IF($B475="","",EP474+EO474)</f>
        <v/>
      </c>
      <c r="EQ475" s="254" t="str">
        <f t="shared" si="715"/>
        <v/>
      </c>
      <c r="ER475" s="243"/>
      <c r="ES475" s="243"/>
      <c r="ET475" s="32" t="str">
        <f t="shared" si="716"/>
        <v/>
      </c>
      <c r="EU475" s="243" t="str">
        <f t="shared" si="717"/>
        <v/>
      </c>
      <c r="EV475" s="243" t="str">
        <f>IF($B475="","",IF(EQ475="out",-(EU475*$I475*(2*ABS(ET475)/Air!$D$14)^0.5),(EU475*$I475*(2*ABS(ET475)/Air!$C$14)^0.5)))</f>
        <v/>
      </c>
      <c r="EW475" s="32" t="str">
        <f t="shared" si="718"/>
        <v/>
      </c>
      <c r="EX475" s="259" t="str">
        <f t="shared" ref="EX475:EX500" si="755">IF($B475="","",EX474+EV475)</f>
        <v/>
      </c>
    </row>
    <row r="476" spans="1:154" customFormat="1" x14ac:dyDescent="0.2">
      <c r="A476" s="61"/>
      <c r="B476" s="247"/>
      <c r="C476" s="247"/>
      <c r="D476" s="247"/>
      <c r="E476" s="247"/>
      <c r="F476" s="247"/>
      <c r="G476" s="239"/>
      <c r="H476" s="239"/>
      <c r="I476" s="239"/>
      <c r="J476" s="239"/>
      <c r="K476" s="239"/>
      <c r="L476" s="62"/>
      <c r="M476" s="247"/>
      <c r="N476" s="247"/>
      <c r="O476" s="63"/>
      <c r="P476" s="92" t="str">
        <f t="shared" si="719"/>
        <v/>
      </c>
      <c r="Q476" s="93" t="str">
        <f t="shared" si="672"/>
        <v/>
      </c>
      <c r="R476" s="99" t="str">
        <f t="shared" si="720"/>
        <v/>
      </c>
      <c r="S476" s="100" t="str">
        <f t="shared" si="721"/>
        <v/>
      </c>
      <c r="T476" s="95" t="str">
        <f t="shared" si="722"/>
        <v/>
      </c>
      <c r="U476" s="231"/>
      <c r="V476" s="124" t="str">
        <f t="shared" si="723"/>
        <v/>
      </c>
      <c r="W476" s="125" t="str">
        <f t="shared" si="667"/>
        <v/>
      </c>
      <c r="X476" s="126" t="str">
        <f t="shared" si="724"/>
        <v/>
      </c>
      <c r="Y476" s="126" t="str">
        <f>IF($B476="","",VLOOKUP(X476,Depth!$A$4:$B$1004,2,1))</f>
        <v/>
      </c>
      <c r="Z476" s="127" t="str">
        <f t="shared" si="668"/>
        <v/>
      </c>
      <c r="AA476" s="128" t="str">
        <f t="shared" si="669"/>
        <v/>
      </c>
      <c r="AB476" s="129" t="str">
        <f t="shared" si="725"/>
        <v/>
      </c>
      <c r="AC476" s="129" t="str">
        <f t="shared" si="670"/>
        <v/>
      </c>
      <c r="AD476" s="31" t="str">
        <f t="shared" si="726"/>
        <v/>
      </c>
      <c r="AE476" s="128" t="str">
        <f t="shared" si="727"/>
        <v/>
      </c>
      <c r="AF476" s="130" t="str">
        <f t="shared" si="728"/>
        <v/>
      </c>
      <c r="AG476" s="122" t="str">
        <f t="shared" si="729"/>
        <v/>
      </c>
      <c r="AH476" s="131" t="str">
        <f t="shared" si="671"/>
        <v/>
      </c>
      <c r="AI476" s="132" t="str">
        <f t="shared" si="730"/>
        <v/>
      </c>
      <c r="AJ476" s="128"/>
      <c r="AK476" s="159" t="str">
        <f t="shared" si="731"/>
        <v/>
      </c>
      <c r="AL476" s="128" t="str">
        <f t="shared" si="732"/>
        <v/>
      </c>
      <c r="AM476" s="128" t="str">
        <f t="shared" si="733"/>
        <v/>
      </c>
      <c r="AN476" s="128" t="str">
        <f t="shared" si="734"/>
        <v/>
      </c>
      <c r="AO476" s="128" t="str">
        <f t="shared" si="673"/>
        <v/>
      </c>
      <c r="AP476" s="160" t="str">
        <f t="shared" si="735"/>
        <v/>
      </c>
      <c r="AQ476" s="31"/>
      <c r="AR476" s="174" t="str">
        <f>IF($B476="","",Air!$C$17*((J476-K476)/10)^Air!$C$28)</f>
        <v/>
      </c>
      <c r="AS476" s="36" t="str">
        <f>IF($B476="","",IF(E$8=B476,E$7,Air!$C$14/2*AR476^2))</f>
        <v/>
      </c>
      <c r="AT476" s="32" t="str">
        <f t="shared" si="736"/>
        <v/>
      </c>
      <c r="AU476" s="32" t="str">
        <f t="shared" si="737"/>
        <v/>
      </c>
      <c r="AV476" s="32" t="str">
        <f>IF($B476="","",Air!$I$11-AU476*Air!$C$14*Air!$I$10-AS476)</f>
        <v/>
      </c>
      <c r="AW476" s="175" t="str">
        <f t="shared" si="738"/>
        <v/>
      </c>
      <c r="AX476" s="175" t="str">
        <f>IF($B476="","",AW476*Air!$C$14*Air!$I$10)</f>
        <v/>
      </c>
      <c r="AY476" s="176" t="str">
        <f>IF($B476="","",AW476*Air!$D$14*Air!$I$10)</f>
        <v/>
      </c>
      <c r="AZ476" s="62"/>
      <c r="BA476" s="250" t="str">
        <f t="shared" si="674"/>
        <v/>
      </c>
      <c r="BB476" s="128" t="str">
        <f t="shared" si="739"/>
        <v/>
      </c>
      <c r="BC476" s="31" t="str">
        <f t="shared" si="740"/>
        <v/>
      </c>
      <c r="BD476" s="251" t="str">
        <f>IF($B476="","",$AO476*ABS(BC476)/Air!$M$8)</f>
        <v/>
      </c>
      <c r="BE476" s="31" t="str">
        <f t="shared" si="675"/>
        <v/>
      </c>
      <c r="BF476" s="251" t="str">
        <f>IF($B476="","",$AO476*ABS($AF476-BC476)/Air!$M$8)</f>
        <v/>
      </c>
      <c r="BG476" s="31" t="str">
        <f t="shared" si="676"/>
        <v/>
      </c>
      <c r="BH476" s="252" t="str">
        <f t="shared" si="677"/>
        <v/>
      </c>
      <c r="BI476" s="32" t="str">
        <f>IF($B476="","",(($AF476-BC476)/ABS($AF476-BC476))*Air!$D$14*BH476/2*(($AF476-BC476)^2)*$AI476*$C476)</f>
        <v/>
      </c>
      <c r="BJ476" s="32" t="str">
        <f>IF($B476="","",(-BC476/ABS(BC476))*Air!$D$14*BE476/8*(BC476^2)*$AM476*$C476)</f>
        <v/>
      </c>
      <c r="BK476" s="32" t="str">
        <f>IF($B476="","",$AK476*$C476*$E476*Air!$D$14*Air!$I$10)</f>
        <v/>
      </c>
      <c r="BL476" s="32" t="str">
        <f t="shared" si="741"/>
        <v/>
      </c>
      <c r="BM476" s="32" t="str">
        <f t="shared" si="678"/>
        <v/>
      </c>
      <c r="BN476" s="32" t="str">
        <f t="shared" si="742"/>
        <v/>
      </c>
      <c r="BO476" s="254" t="str">
        <f t="shared" si="679"/>
        <v/>
      </c>
      <c r="BP476" s="243"/>
      <c r="BQ476" s="243"/>
      <c r="BR476" s="32" t="str">
        <f t="shared" si="680"/>
        <v/>
      </c>
      <c r="BS476" s="243" t="str">
        <f t="shared" si="681"/>
        <v/>
      </c>
      <c r="BT476" s="243" t="str">
        <f>IF($B476="","",IF(BO476="out",-(BS476*$I476*(2*ABS(BR476)/Air!$D$14)^0.5),(BS476*$I476*(2*ABS(BR476)/Air!$C$14)^0.5)))</f>
        <v/>
      </c>
      <c r="BU476" s="32" t="str">
        <f t="shared" si="682"/>
        <v/>
      </c>
      <c r="BV476" s="217" t="str">
        <f t="shared" si="743"/>
        <v/>
      </c>
      <c r="BW476" s="31" t="str">
        <f t="shared" si="683"/>
        <v/>
      </c>
      <c r="BX476" s="251" t="str">
        <f>IF($B476="","",$AO476*ABS(BW476)/Air!$M$8)</f>
        <v/>
      </c>
      <c r="BY476" s="31" t="str">
        <f t="shared" si="684"/>
        <v/>
      </c>
      <c r="BZ476" s="251" t="str">
        <f>IF($B476="","",$AO476*ABS($AF476-BW476)/Air!$M$8)</f>
        <v/>
      </c>
      <c r="CA476" s="31" t="str">
        <f t="shared" si="685"/>
        <v/>
      </c>
      <c r="CB476" s="31" t="str">
        <f t="shared" si="686"/>
        <v/>
      </c>
      <c r="CC476" s="32" t="str">
        <f>IF($B476="","",(($AF476-BW476)/ABS($AF476-BW476))*Air!$D$14*CB476/2*(($AF476-BW476)^2)*$AI476*$C476)</f>
        <v/>
      </c>
      <c r="CD476" s="32" t="str">
        <f>IF($B476="","",(-BW476/ABS(BW476))*Air!$D$14*BY476/8*(BW476^2)*$AM476*$C476)</f>
        <v/>
      </c>
      <c r="CE476" s="32" t="str">
        <f>IF($B476="","",$AK476*$C476*$E476*Air!$D$14*Air!$I$10)</f>
        <v/>
      </c>
      <c r="CF476" s="32" t="str">
        <f t="shared" si="744"/>
        <v/>
      </c>
      <c r="CG476" s="32" t="str">
        <f t="shared" si="687"/>
        <v/>
      </c>
      <c r="CH476" s="32" t="str">
        <f t="shared" si="745"/>
        <v/>
      </c>
      <c r="CI476" s="254" t="str">
        <f t="shared" si="688"/>
        <v/>
      </c>
      <c r="CJ476" s="243"/>
      <c r="CK476" s="243"/>
      <c r="CL476" s="32" t="str">
        <f t="shared" si="689"/>
        <v/>
      </c>
      <c r="CM476" s="243" t="str">
        <f t="shared" si="690"/>
        <v/>
      </c>
      <c r="CN476" s="243" t="str">
        <f>IF($B476="","",IF(CI476="out",-(CM476*$I476*(2*ABS(CL476)/Air!$D$14)^0.5),(CM476*$I476*(2*ABS(CL476)/Air!$C$14)^0.5)))</f>
        <v/>
      </c>
      <c r="CO476" s="32" t="str">
        <f t="shared" si="691"/>
        <v/>
      </c>
      <c r="CP476" s="217" t="str">
        <f t="shared" si="746"/>
        <v/>
      </c>
      <c r="CQ476" s="31" t="str">
        <f t="shared" si="692"/>
        <v/>
      </c>
      <c r="CR476" s="251" t="str">
        <f>IF($B476="","",$AO476*ABS(CQ476)/Air!$M$8)</f>
        <v/>
      </c>
      <c r="CS476" s="31" t="str">
        <f t="shared" si="693"/>
        <v/>
      </c>
      <c r="CT476" s="251" t="str">
        <f>IF($B476="","",$AO476*ABS($AF476-CQ476)/Air!$M$8)</f>
        <v/>
      </c>
      <c r="CU476" s="31" t="str">
        <f t="shared" si="694"/>
        <v/>
      </c>
      <c r="CV476" s="31" t="str">
        <f t="shared" si="695"/>
        <v/>
      </c>
      <c r="CW476" s="32" t="str">
        <f>IF($B476="","",(($AF476-CQ476)/ABS($AF476-CQ476))*Air!$D$14*CV476/2*(($AF476-CQ476)^2)*$AI476*$C476)</f>
        <v/>
      </c>
      <c r="CX476" s="32" t="str">
        <f>IF($B476="","",(-CQ476/ABS(CQ476))*Air!$D$14*CS476/8*(CQ476^2)*$AM476*$C476)</f>
        <v/>
      </c>
      <c r="CY476" s="32" t="str">
        <f>IF($B476="","",$AK476*$C476*$E476*Air!$D$14*Air!$I$10)</f>
        <v/>
      </c>
      <c r="CZ476" s="32" t="str">
        <f t="shared" si="747"/>
        <v/>
      </c>
      <c r="DA476" s="32" t="str">
        <f t="shared" si="696"/>
        <v/>
      </c>
      <c r="DB476" s="32" t="str">
        <f t="shared" si="748"/>
        <v/>
      </c>
      <c r="DC476" s="254" t="str">
        <f t="shared" si="697"/>
        <v/>
      </c>
      <c r="DD476" s="243"/>
      <c r="DE476" s="243"/>
      <c r="DF476" s="32" t="str">
        <f t="shared" si="698"/>
        <v/>
      </c>
      <c r="DG476" s="243" t="str">
        <f t="shared" si="699"/>
        <v/>
      </c>
      <c r="DH476" s="243" t="str">
        <f>IF($B476="","",IF(DC476="out",-(DG476*$I476*(2*ABS(DF476)/Air!$D$14)^0.5),(DG476*$I476*(2*ABS(DF476)/Air!$C$14)^0.5)))</f>
        <v/>
      </c>
      <c r="DI476" s="32" t="str">
        <f t="shared" si="700"/>
        <v/>
      </c>
      <c r="DJ476" s="217" t="str">
        <f t="shared" si="749"/>
        <v/>
      </c>
      <c r="DK476" s="31" t="str">
        <f t="shared" si="701"/>
        <v/>
      </c>
      <c r="DL476" s="251" t="str">
        <f>IF($B476="","",$AO476*ABS(DK476)/Air!$M$8)</f>
        <v/>
      </c>
      <c r="DM476" s="31" t="str">
        <f t="shared" si="702"/>
        <v/>
      </c>
      <c r="DN476" s="251" t="str">
        <f>IF($B476="","",$AO476*ABS($AF476-DK476)/Air!$M$8)</f>
        <v/>
      </c>
      <c r="DO476" s="31" t="str">
        <f t="shared" si="703"/>
        <v/>
      </c>
      <c r="DP476" s="31" t="str">
        <f t="shared" si="704"/>
        <v/>
      </c>
      <c r="DQ476" s="32" t="str">
        <f>IF($B476="","",(($AF476-DK476)/ABS($AF476-DK476))*Air!$D$14*DP476/2*(($AF476-DK476)^2)*$AI476*$C476)</f>
        <v/>
      </c>
      <c r="DR476" s="32" t="str">
        <f>IF($B476="","",(-DK476/ABS(DK476))*Air!$D$14*DM476/8*(DK476^2)*$AM476*$C476)</f>
        <v/>
      </c>
      <c r="DS476" s="32" t="str">
        <f>IF($B476="","",$AK476*$C476*$E476*Air!$D$14*Air!$I$10)</f>
        <v/>
      </c>
      <c r="DT476" s="32" t="str">
        <f t="shared" si="750"/>
        <v/>
      </c>
      <c r="DU476" s="32" t="str">
        <f t="shared" si="705"/>
        <v/>
      </c>
      <c r="DV476" s="32" t="str">
        <f t="shared" si="751"/>
        <v/>
      </c>
      <c r="DW476" s="254" t="str">
        <f t="shared" si="706"/>
        <v/>
      </c>
      <c r="DX476" s="243"/>
      <c r="DY476" s="243"/>
      <c r="DZ476" s="32" t="str">
        <f t="shared" si="707"/>
        <v/>
      </c>
      <c r="EA476" s="243" t="str">
        <f t="shared" si="708"/>
        <v/>
      </c>
      <c r="EB476" s="243" t="str">
        <f>IF($B476="","",IF(DW476="out",-(EA476*$I476*(2*ABS(DZ476)/Air!$D$14)^0.5),(EA476*$I476*(2*ABS(DZ476)/Air!$C$14)^0.5)))</f>
        <v/>
      </c>
      <c r="EC476" s="32" t="str">
        <f t="shared" si="709"/>
        <v/>
      </c>
      <c r="ED476" s="217" t="str">
        <f t="shared" si="752"/>
        <v/>
      </c>
      <c r="EE476" s="31" t="str">
        <f t="shared" si="710"/>
        <v/>
      </c>
      <c r="EF476" s="251" t="str">
        <f>IF($B476="","",$AO476*ABS(EE476)/Air!$M$8)</f>
        <v/>
      </c>
      <c r="EG476" s="31" t="str">
        <f t="shared" si="711"/>
        <v/>
      </c>
      <c r="EH476" s="251" t="str">
        <f>IF($B476="","",$AO476*ABS($AF476-EE476)/Air!$M$8)</f>
        <v/>
      </c>
      <c r="EI476" s="31" t="str">
        <f t="shared" si="712"/>
        <v/>
      </c>
      <c r="EJ476" s="31" t="str">
        <f t="shared" si="713"/>
        <v/>
      </c>
      <c r="EK476" s="32" t="str">
        <f>IF($B476="","",(($AF476-EE476)/ABS($AF476-EE476))*Air!$D$14*EJ476/2*(($AF476-EE476)^2)*$AI476*$C476)</f>
        <v/>
      </c>
      <c r="EL476" s="32" t="str">
        <f>IF($B476="","",(-EE476/ABS(EE476))*Air!$D$14*EG476/8*(EE476^2)*$AM476*$C476)</f>
        <v/>
      </c>
      <c r="EM476" s="32" t="str">
        <f>IF($B476="","",$AK476*$C476*$E476*Air!$D$14*Air!$I$10)</f>
        <v/>
      </c>
      <c r="EN476" s="32" t="str">
        <f t="shared" si="753"/>
        <v/>
      </c>
      <c r="EO476" s="32" t="str">
        <f t="shared" si="714"/>
        <v/>
      </c>
      <c r="EP476" s="32" t="str">
        <f t="shared" si="754"/>
        <v/>
      </c>
      <c r="EQ476" s="254" t="str">
        <f t="shared" si="715"/>
        <v/>
      </c>
      <c r="ER476" s="243"/>
      <c r="ES476" s="243"/>
      <c r="ET476" s="32" t="str">
        <f t="shared" si="716"/>
        <v/>
      </c>
      <c r="EU476" s="243" t="str">
        <f t="shared" si="717"/>
        <v/>
      </c>
      <c r="EV476" s="243" t="str">
        <f>IF($B476="","",IF(EQ476="out",-(EU476*$I476*(2*ABS(ET476)/Air!$D$14)^0.5),(EU476*$I476*(2*ABS(ET476)/Air!$C$14)^0.5)))</f>
        <v/>
      </c>
      <c r="EW476" s="32" t="str">
        <f t="shared" si="718"/>
        <v/>
      </c>
      <c r="EX476" s="259" t="str">
        <f t="shared" si="755"/>
        <v/>
      </c>
    </row>
    <row r="477" spans="1:154" customFormat="1" x14ac:dyDescent="0.2">
      <c r="A477" s="61"/>
      <c r="B477" s="247"/>
      <c r="C477" s="247"/>
      <c r="D477" s="247"/>
      <c r="E477" s="247"/>
      <c r="F477" s="247"/>
      <c r="G477" s="239"/>
      <c r="H477" s="239"/>
      <c r="I477" s="239"/>
      <c r="J477" s="239"/>
      <c r="K477" s="239"/>
      <c r="L477" s="62"/>
      <c r="M477" s="247"/>
      <c r="N477" s="247"/>
      <c r="O477" s="63"/>
      <c r="P477" s="92" t="str">
        <f t="shared" si="719"/>
        <v/>
      </c>
      <c r="Q477" s="93" t="str">
        <f t="shared" si="672"/>
        <v/>
      </c>
      <c r="R477" s="99" t="str">
        <f t="shared" si="720"/>
        <v/>
      </c>
      <c r="S477" s="100" t="str">
        <f t="shared" si="721"/>
        <v/>
      </c>
      <c r="T477" s="95" t="str">
        <f t="shared" si="722"/>
        <v/>
      </c>
      <c r="U477" s="231"/>
      <c r="V477" s="124" t="str">
        <f t="shared" si="723"/>
        <v/>
      </c>
      <c r="W477" s="125" t="str">
        <f t="shared" si="667"/>
        <v/>
      </c>
      <c r="X477" s="126" t="str">
        <f t="shared" si="724"/>
        <v/>
      </c>
      <c r="Y477" s="126" t="str">
        <f>IF($B477="","",VLOOKUP(X477,Depth!$A$4:$B$1004,2,1))</f>
        <v/>
      </c>
      <c r="Z477" s="127" t="str">
        <f t="shared" si="668"/>
        <v/>
      </c>
      <c r="AA477" s="128" t="str">
        <f t="shared" si="669"/>
        <v/>
      </c>
      <c r="AB477" s="129" t="str">
        <f t="shared" si="725"/>
        <v/>
      </c>
      <c r="AC477" s="129" t="str">
        <f t="shared" si="670"/>
        <v/>
      </c>
      <c r="AD477" s="31" t="str">
        <f t="shared" si="726"/>
        <v/>
      </c>
      <c r="AE477" s="128" t="str">
        <f t="shared" si="727"/>
        <v/>
      </c>
      <c r="AF477" s="130" t="str">
        <f t="shared" si="728"/>
        <v/>
      </c>
      <c r="AG477" s="122" t="str">
        <f t="shared" si="729"/>
        <v/>
      </c>
      <c r="AH477" s="131" t="str">
        <f t="shared" si="671"/>
        <v/>
      </c>
      <c r="AI477" s="132" t="str">
        <f t="shared" si="730"/>
        <v/>
      </c>
      <c r="AJ477" s="128"/>
      <c r="AK477" s="159" t="str">
        <f t="shared" si="731"/>
        <v/>
      </c>
      <c r="AL477" s="128" t="str">
        <f t="shared" si="732"/>
        <v/>
      </c>
      <c r="AM477" s="128" t="str">
        <f t="shared" si="733"/>
        <v/>
      </c>
      <c r="AN477" s="128" t="str">
        <f t="shared" si="734"/>
        <v/>
      </c>
      <c r="AO477" s="128" t="str">
        <f t="shared" si="673"/>
        <v/>
      </c>
      <c r="AP477" s="160" t="str">
        <f t="shared" si="735"/>
        <v/>
      </c>
      <c r="AQ477" s="31"/>
      <c r="AR477" s="174" t="str">
        <f>IF($B477="","",Air!$C$17*((J477-K477)/10)^Air!$C$28)</f>
        <v/>
      </c>
      <c r="AS477" s="36" t="str">
        <f>IF($B477="","",IF(E$8=B477,E$7,Air!$C$14/2*AR477^2))</f>
        <v/>
      </c>
      <c r="AT477" s="32" t="str">
        <f t="shared" si="736"/>
        <v/>
      </c>
      <c r="AU477" s="32" t="str">
        <f t="shared" si="737"/>
        <v/>
      </c>
      <c r="AV477" s="32" t="str">
        <f>IF($B477="","",Air!$I$11-AU477*Air!$C$14*Air!$I$10-AS477)</f>
        <v/>
      </c>
      <c r="AW477" s="175" t="str">
        <f t="shared" si="738"/>
        <v/>
      </c>
      <c r="AX477" s="175" t="str">
        <f>IF($B477="","",AW477*Air!$C$14*Air!$I$10)</f>
        <v/>
      </c>
      <c r="AY477" s="176" t="str">
        <f>IF($B477="","",AW477*Air!$D$14*Air!$I$10)</f>
        <v/>
      </c>
      <c r="AZ477" s="62"/>
      <c r="BA477" s="250" t="str">
        <f t="shared" si="674"/>
        <v/>
      </c>
      <c r="BB477" s="128" t="str">
        <f t="shared" si="739"/>
        <v/>
      </c>
      <c r="BC477" s="31" t="str">
        <f t="shared" si="740"/>
        <v/>
      </c>
      <c r="BD477" s="251" t="str">
        <f>IF($B477="","",$AO477*ABS(BC477)/Air!$M$8)</f>
        <v/>
      </c>
      <c r="BE477" s="31" t="str">
        <f t="shared" si="675"/>
        <v/>
      </c>
      <c r="BF477" s="251" t="str">
        <f>IF($B477="","",$AO477*ABS($AF477-BC477)/Air!$M$8)</f>
        <v/>
      </c>
      <c r="BG477" s="31" t="str">
        <f t="shared" si="676"/>
        <v/>
      </c>
      <c r="BH477" s="252" t="str">
        <f t="shared" si="677"/>
        <v/>
      </c>
      <c r="BI477" s="32" t="str">
        <f>IF($B477="","",(($AF477-BC477)/ABS($AF477-BC477))*Air!$D$14*BH477/2*(($AF477-BC477)^2)*$AI477*$C477)</f>
        <v/>
      </c>
      <c r="BJ477" s="32" t="str">
        <f>IF($B477="","",(-BC477/ABS(BC477))*Air!$D$14*BE477/8*(BC477^2)*$AM477*$C477)</f>
        <v/>
      </c>
      <c r="BK477" s="32" t="str">
        <f>IF($B477="","",$AK477*$C477*$E477*Air!$D$14*Air!$I$10)</f>
        <v/>
      </c>
      <c r="BL477" s="32" t="str">
        <f t="shared" si="741"/>
        <v/>
      </c>
      <c r="BM477" s="32" t="str">
        <f t="shared" si="678"/>
        <v/>
      </c>
      <c r="BN477" s="32" t="str">
        <f t="shared" si="742"/>
        <v/>
      </c>
      <c r="BO477" s="254" t="str">
        <f t="shared" si="679"/>
        <v/>
      </c>
      <c r="BP477" s="243"/>
      <c r="BQ477" s="243"/>
      <c r="BR477" s="32" t="str">
        <f t="shared" si="680"/>
        <v/>
      </c>
      <c r="BS477" s="243" t="str">
        <f t="shared" si="681"/>
        <v/>
      </c>
      <c r="BT477" s="243" t="str">
        <f>IF($B477="","",IF(BO477="out",-(BS477*$I477*(2*ABS(BR477)/Air!$D$14)^0.5),(BS477*$I477*(2*ABS(BR477)/Air!$C$14)^0.5)))</f>
        <v/>
      </c>
      <c r="BU477" s="32" t="str">
        <f t="shared" si="682"/>
        <v/>
      </c>
      <c r="BV477" s="217" t="str">
        <f t="shared" si="743"/>
        <v/>
      </c>
      <c r="BW477" s="31" t="str">
        <f t="shared" si="683"/>
        <v/>
      </c>
      <c r="BX477" s="251" t="str">
        <f>IF($B477="","",$AO477*ABS(BW477)/Air!$M$8)</f>
        <v/>
      </c>
      <c r="BY477" s="31" t="str">
        <f t="shared" si="684"/>
        <v/>
      </c>
      <c r="BZ477" s="251" t="str">
        <f>IF($B477="","",$AO477*ABS($AF477-BW477)/Air!$M$8)</f>
        <v/>
      </c>
      <c r="CA477" s="31" t="str">
        <f t="shared" si="685"/>
        <v/>
      </c>
      <c r="CB477" s="31" t="str">
        <f t="shared" si="686"/>
        <v/>
      </c>
      <c r="CC477" s="32" t="str">
        <f>IF($B477="","",(($AF477-BW477)/ABS($AF477-BW477))*Air!$D$14*CB477/2*(($AF477-BW477)^2)*$AI477*$C477)</f>
        <v/>
      </c>
      <c r="CD477" s="32" t="str">
        <f>IF($B477="","",(-BW477/ABS(BW477))*Air!$D$14*BY477/8*(BW477^2)*$AM477*$C477)</f>
        <v/>
      </c>
      <c r="CE477" s="32" t="str">
        <f>IF($B477="","",$AK477*$C477*$E477*Air!$D$14*Air!$I$10)</f>
        <v/>
      </c>
      <c r="CF477" s="32" t="str">
        <f t="shared" si="744"/>
        <v/>
      </c>
      <c r="CG477" s="32" t="str">
        <f t="shared" si="687"/>
        <v/>
      </c>
      <c r="CH477" s="32" t="str">
        <f t="shared" si="745"/>
        <v/>
      </c>
      <c r="CI477" s="254" t="str">
        <f t="shared" si="688"/>
        <v/>
      </c>
      <c r="CJ477" s="243"/>
      <c r="CK477" s="243"/>
      <c r="CL477" s="32" t="str">
        <f t="shared" si="689"/>
        <v/>
      </c>
      <c r="CM477" s="243" t="str">
        <f t="shared" si="690"/>
        <v/>
      </c>
      <c r="CN477" s="243" t="str">
        <f>IF($B477="","",IF(CI477="out",-(CM477*$I477*(2*ABS(CL477)/Air!$D$14)^0.5),(CM477*$I477*(2*ABS(CL477)/Air!$C$14)^0.5)))</f>
        <v/>
      </c>
      <c r="CO477" s="32" t="str">
        <f t="shared" si="691"/>
        <v/>
      </c>
      <c r="CP477" s="217" t="str">
        <f t="shared" si="746"/>
        <v/>
      </c>
      <c r="CQ477" s="31" t="str">
        <f t="shared" si="692"/>
        <v/>
      </c>
      <c r="CR477" s="251" t="str">
        <f>IF($B477="","",$AO477*ABS(CQ477)/Air!$M$8)</f>
        <v/>
      </c>
      <c r="CS477" s="31" t="str">
        <f t="shared" si="693"/>
        <v/>
      </c>
      <c r="CT477" s="251" t="str">
        <f>IF($B477="","",$AO477*ABS($AF477-CQ477)/Air!$M$8)</f>
        <v/>
      </c>
      <c r="CU477" s="31" t="str">
        <f t="shared" si="694"/>
        <v/>
      </c>
      <c r="CV477" s="31" t="str">
        <f t="shared" si="695"/>
        <v/>
      </c>
      <c r="CW477" s="32" t="str">
        <f>IF($B477="","",(($AF477-CQ477)/ABS($AF477-CQ477))*Air!$D$14*CV477/2*(($AF477-CQ477)^2)*$AI477*$C477)</f>
        <v/>
      </c>
      <c r="CX477" s="32" t="str">
        <f>IF($B477="","",(-CQ477/ABS(CQ477))*Air!$D$14*CS477/8*(CQ477^2)*$AM477*$C477)</f>
        <v/>
      </c>
      <c r="CY477" s="32" t="str">
        <f>IF($B477="","",$AK477*$C477*$E477*Air!$D$14*Air!$I$10)</f>
        <v/>
      </c>
      <c r="CZ477" s="32" t="str">
        <f t="shared" si="747"/>
        <v/>
      </c>
      <c r="DA477" s="32" t="str">
        <f t="shared" si="696"/>
        <v/>
      </c>
      <c r="DB477" s="32" t="str">
        <f t="shared" si="748"/>
        <v/>
      </c>
      <c r="DC477" s="254" t="str">
        <f t="shared" si="697"/>
        <v/>
      </c>
      <c r="DD477" s="243"/>
      <c r="DE477" s="243"/>
      <c r="DF477" s="32" t="str">
        <f t="shared" si="698"/>
        <v/>
      </c>
      <c r="DG477" s="243" t="str">
        <f t="shared" si="699"/>
        <v/>
      </c>
      <c r="DH477" s="243" t="str">
        <f>IF($B477="","",IF(DC477="out",-(DG477*$I477*(2*ABS(DF477)/Air!$D$14)^0.5),(DG477*$I477*(2*ABS(DF477)/Air!$C$14)^0.5)))</f>
        <v/>
      </c>
      <c r="DI477" s="32" t="str">
        <f t="shared" si="700"/>
        <v/>
      </c>
      <c r="DJ477" s="217" t="str">
        <f t="shared" si="749"/>
        <v/>
      </c>
      <c r="DK477" s="31" t="str">
        <f t="shared" si="701"/>
        <v/>
      </c>
      <c r="DL477" s="251" t="str">
        <f>IF($B477="","",$AO477*ABS(DK477)/Air!$M$8)</f>
        <v/>
      </c>
      <c r="DM477" s="31" t="str">
        <f t="shared" si="702"/>
        <v/>
      </c>
      <c r="DN477" s="251" t="str">
        <f>IF($B477="","",$AO477*ABS($AF477-DK477)/Air!$M$8)</f>
        <v/>
      </c>
      <c r="DO477" s="31" t="str">
        <f t="shared" si="703"/>
        <v/>
      </c>
      <c r="DP477" s="31" t="str">
        <f t="shared" si="704"/>
        <v/>
      </c>
      <c r="DQ477" s="32" t="str">
        <f>IF($B477="","",(($AF477-DK477)/ABS($AF477-DK477))*Air!$D$14*DP477/2*(($AF477-DK477)^2)*$AI477*$C477)</f>
        <v/>
      </c>
      <c r="DR477" s="32" t="str">
        <f>IF($B477="","",(-DK477/ABS(DK477))*Air!$D$14*DM477/8*(DK477^2)*$AM477*$C477)</f>
        <v/>
      </c>
      <c r="DS477" s="32" t="str">
        <f>IF($B477="","",$AK477*$C477*$E477*Air!$D$14*Air!$I$10)</f>
        <v/>
      </c>
      <c r="DT477" s="32" t="str">
        <f t="shared" si="750"/>
        <v/>
      </c>
      <c r="DU477" s="32" t="str">
        <f t="shared" si="705"/>
        <v/>
      </c>
      <c r="DV477" s="32" t="str">
        <f t="shared" si="751"/>
        <v/>
      </c>
      <c r="DW477" s="254" t="str">
        <f t="shared" si="706"/>
        <v/>
      </c>
      <c r="DX477" s="243"/>
      <c r="DY477" s="243"/>
      <c r="DZ477" s="32" t="str">
        <f t="shared" si="707"/>
        <v/>
      </c>
      <c r="EA477" s="243" t="str">
        <f t="shared" si="708"/>
        <v/>
      </c>
      <c r="EB477" s="243" t="str">
        <f>IF($B477="","",IF(DW477="out",-(EA477*$I477*(2*ABS(DZ477)/Air!$D$14)^0.5),(EA477*$I477*(2*ABS(DZ477)/Air!$C$14)^0.5)))</f>
        <v/>
      </c>
      <c r="EC477" s="32" t="str">
        <f t="shared" si="709"/>
        <v/>
      </c>
      <c r="ED477" s="217" t="str">
        <f t="shared" si="752"/>
        <v/>
      </c>
      <c r="EE477" s="31" t="str">
        <f t="shared" si="710"/>
        <v/>
      </c>
      <c r="EF477" s="251" t="str">
        <f>IF($B477="","",$AO477*ABS(EE477)/Air!$M$8)</f>
        <v/>
      </c>
      <c r="EG477" s="31" t="str">
        <f t="shared" si="711"/>
        <v/>
      </c>
      <c r="EH477" s="251" t="str">
        <f>IF($B477="","",$AO477*ABS($AF477-EE477)/Air!$M$8)</f>
        <v/>
      </c>
      <c r="EI477" s="31" t="str">
        <f t="shared" si="712"/>
        <v/>
      </c>
      <c r="EJ477" s="31" t="str">
        <f t="shared" si="713"/>
        <v/>
      </c>
      <c r="EK477" s="32" t="str">
        <f>IF($B477="","",(($AF477-EE477)/ABS($AF477-EE477))*Air!$D$14*EJ477/2*(($AF477-EE477)^2)*$AI477*$C477)</f>
        <v/>
      </c>
      <c r="EL477" s="32" t="str">
        <f>IF($B477="","",(-EE477/ABS(EE477))*Air!$D$14*EG477/8*(EE477^2)*$AM477*$C477)</f>
        <v/>
      </c>
      <c r="EM477" s="32" t="str">
        <f>IF($B477="","",$AK477*$C477*$E477*Air!$D$14*Air!$I$10)</f>
        <v/>
      </c>
      <c r="EN477" s="32" t="str">
        <f t="shared" si="753"/>
        <v/>
      </c>
      <c r="EO477" s="32" t="str">
        <f t="shared" si="714"/>
        <v/>
      </c>
      <c r="EP477" s="32" t="str">
        <f t="shared" si="754"/>
        <v/>
      </c>
      <c r="EQ477" s="254" t="str">
        <f t="shared" si="715"/>
        <v/>
      </c>
      <c r="ER477" s="243"/>
      <c r="ES477" s="243"/>
      <c r="ET477" s="32" t="str">
        <f t="shared" si="716"/>
        <v/>
      </c>
      <c r="EU477" s="243" t="str">
        <f t="shared" si="717"/>
        <v/>
      </c>
      <c r="EV477" s="243" t="str">
        <f>IF($B477="","",IF(EQ477="out",-(EU477*$I477*(2*ABS(ET477)/Air!$D$14)^0.5),(EU477*$I477*(2*ABS(ET477)/Air!$C$14)^0.5)))</f>
        <v/>
      </c>
      <c r="EW477" s="32" t="str">
        <f t="shared" si="718"/>
        <v/>
      </c>
      <c r="EX477" s="259" t="str">
        <f t="shared" si="755"/>
        <v/>
      </c>
    </row>
    <row r="478" spans="1:154" customFormat="1" x14ac:dyDescent="0.2">
      <c r="A478" s="61"/>
      <c r="B478" s="247"/>
      <c r="C478" s="247"/>
      <c r="D478" s="247"/>
      <c r="E478" s="247"/>
      <c r="F478" s="247"/>
      <c r="G478" s="239"/>
      <c r="H478" s="239"/>
      <c r="I478" s="239"/>
      <c r="J478" s="239"/>
      <c r="K478" s="239"/>
      <c r="L478" s="62"/>
      <c r="M478" s="247"/>
      <c r="N478" s="247"/>
      <c r="O478" s="63"/>
      <c r="P478" s="92" t="str">
        <f t="shared" si="719"/>
        <v/>
      </c>
      <c r="Q478" s="93" t="str">
        <f t="shared" si="672"/>
        <v/>
      </c>
      <c r="R478" s="99" t="str">
        <f t="shared" si="720"/>
        <v/>
      </c>
      <c r="S478" s="100" t="str">
        <f t="shared" si="721"/>
        <v/>
      </c>
      <c r="T478" s="95" t="str">
        <f t="shared" si="722"/>
        <v/>
      </c>
      <c r="U478" s="231"/>
      <c r="V478" s="124" t="str">
        <f t="shared" si="723"/>
        <v/>
      </c>
      <c r="W478" s="125" t="str">
        <f t="shared" si="667"/>
        <v/>
      </c>
      <c r="X478" s="126" t="str">
        <f t="shared" si="724"/>
        <v/>
      </c>
      <c r="Y478" s="126" t="str">
        <f>IF($B478="","",VLOOKUP(X478,Depth!$A$4:$B$1004,2,1))</f>
        <v/>
      </c>
      <c r="Z478" s="127" t="str">
        <f t="shared" si="668"/>
        <v/>
      </c>
      <c r="AA478" s="128" t="str">
        <f t="shared" si="669"/>
        <v/>
      </c>
      <c r="AB478" s="129" t="str">
        <f t="shared" si="725"/>
        <v/>
      </c>
      <c r="AC478" s="129" t="str">
        <f t="shared" si="670"/>
        <v/>
      </c>
      <c r="AD478" s="31" t="str">
        <f t="shared" si="726"/>
        <v/>
      </c>
      <c r="AE478" s="128" t="str">
        <f t="shared" si="727"/>
        <v/>
      </c>
      <c r="AF478" s="130" t="str">
        <f t="shared" si="728"/>
        <v/>
      </c>
      <c r="AG478" s="122" t="str">
        <f t="shared" si="729"/>
        <v/>
      </c>
      <c r="AH478" s="131" t="str">
        <f t="shared" si="671"/>
        <v/>
      </c>
      <c r="AI478" s="132" t="str">
        <f t="shared" si="730"/>
        <v/>
      </c>
      <c r="AJ478" s="128"/>
      <c r="AK478" s="159" t="str">
        <f t="shared" si="731"/>
        <v/>
      </c>
      <c r="AL478" s="128" t="str">
        <f t="shared" si="732"/>
        <v/>
      </c>
      <c r="AM478" s="128" t="str">
        <f t="shared" si="733"/>
        <v/>
      </c>
      <c r="AN478" s="128" t="str">
        <f t="shared" si="734"/>
        <v/>
      </c>
      <c r="AO478" s="128" t="str">
        <f t="shared" si="673"/>
        <v/>
      </c>
      <c r="AP478" s="160" t="str">
        <f t="shared" si="735"/>
        <v/>
      </c>
      <c r="AQ478" s="31"/>
      <c r="AR478" s="174" t="str">
        <f>IF($B478="","",Air!$C$17*((J478-K478)/10)^Air!$C$28)</f>
        <v/>
      </c>
      <c r="AS478" s="36" t="str">
        <f>IF($B478="","",IF(E$8=B478,E$7,Air!$C$14/2*AR478^2))</f>
        <v/>
      </c>
      <c r="AT478" s="32" t="str">
        <f t="shared" si="736"/>
        <v/>
      </c>
      <c r="AU478" s="32" t="str">
        <f t="shared" si="737"/>
        <v/>
      </c>
      <c r="AV478" s="32" t="str">
        <f>IF($B478="","",Air!$I$11-AU478*Air!$C$14*Air!$I$10-AS478)</f>
        <v/>
      </c>
      <c r="AW478" s="175" t="str">
        <f t="shared" si="738"/>
        <v/>
      </c>
      <c r="AX478" s="175" t="str">
        <f>IF($B478="","",AW478*Air!$C$14*Air!$I$10)</f>
        <v/>
      </c>
      <c r="AY478" s="176" t="str">
        <f>IF($B478="","",AW478*Air!$D$14*Air!$I$10)</f>
        <v/>
      </c>
      <c r="AZ478" s="62"/>
      <c r="BA478" s="250" t="str">
        <f t="shared" si="674"/>
        <v/>
      </c>
      <c r="BB478" s="128" t="str">
        <f t="shared" si="739"/>
        <v/>
      </c>
      <c r="BC478" s="31" t="str">
        <f t="shared" si="740"/>
        <v/>
      </c>
      <c r="BD478" s="251" t="str">
        <f>IF($B478="","",$AO478*ABS(BC478)/Air!$M$8)</f>
        <v/>
      </c>
      <c r="BE478" s="31" t="str">
        <f t="shared" si="675"/>
        <v/>
      </c>
      <c r="BF478" s="251" t="str">
        <f>IF($B478="","",$AO478*ABS($AF478-BC478)/Air!$M$8)</f>
        <v/>
      </c>
      <c r="BG478" s="31" t="str">
        <f t="shared" si="676"/>
        <v/>
      </c>
      <c r="BH478" s="252" t="str">
        <f t="shared" si="677"/>
        <v/>
      </c>
      <c r="BI478" s="32" t="str">
        <f>IF($B478="","",(($AF478-BC478)/ABS($AF478-BC478))*Air!$D$14*BH478/2*(($AF478-BC478)^2)*$AI478*$C478)</f>
        <v/>
      </c>
      <c r="BJ478" s="32" t="str">
        <f>IF($B478="","",(-BC478/ABS(BC478))*Air!$D$14*BE478/8*(BC478^2)*$AM478*$C478)</f>
        <v/>
      </c>
      <c r="BK478" s="32" t="str">
        <f>IF($B478="","",$AK478*$C478*$E478*Air!$D$14*Air!$I$10)</f>
        <v/>
      </c>
      <c r="BL478" s="32" t="str">
        <f t="shared" si="741"/>
        <v/>
      </c>
      <c r="BM478" s="32" t="str">
        <f t="shared" si="678"/>
        <v/>
      </c>
      <c r="BN478" s="32" t="str">
        <f t="shared" si="742"/>
        <v/>
      </c>
      <c r="BO478" s="254" t="str">
        <f t="shared" si="679"/>
        <v/>
      </c>
      <c r="BP478" s="243"/>
      <c r="BQ478" s="243"/>
      <c r="BR478" s="32" t="str">
        <f t="shared" si="680"/>
        <v/>
      </c>
      <c r="BS478" s="243" t="str">
        <f t="shared" si="681"/>
        <v/>
      </c>
      <c r="BT478" s="243" t="str">
        <f>IF($B478="","",IF(BO478="out",-(BS478*$I478*(2*ABS(BR478)/Air!$D$14)^0.5),(BS478*$I478*(2*ABS(BR478)/Air!$C$14)^0.5)))</f>
        <v/>
      </c>
      <c r="BU478" s="32" t="str">
        <f t="shared" si="682"/>
        <v/>
      </c>
      <c r="BV478" s="217" t="str">
        <f t="shared" si="743"/>
        <v/>
      </c>
      <c r="BW478" s="31" t="str">
        <f t="shared" si="683"/>
        <v/>
      </c>
      <c r="BX478" s="251" t="str">
        <f>IF($B478="","",$AO478*ABS(BW478)/Air!$M$8)</f>
        <v/>
      </c>
      <c r="BY478" s="31" t="str">
        <f t="shared" si="684"/>
        <v/>
      </c>
      <c r="BZ478" s="251" t="str">
        <f>IF($B478="","",$AO478*ABS($AF478-BW478)/Air!$M$8)</f>
        <v/>
      </c>
      <c r="CA478" s="31" t="str">
        <f t="shared" si="685"/>
        <v/>
      </c>
      <c r="CB478" s="31" t="str">
        <f t="shared" si="686"/>
        <v/>
      </c>
      <c r="CC478" s="32" t="str">
        <f>IF($B478="","",(($AF478-BW478)/ABS($AF478-BW478))*Air!$D$14*CB478/2*(($AF478-BW478)^2)*$AI478*$C478)</f>
        <v/>
      </c>
      <c r="CD478" s="32" t="str">
        <f>IF($B478="","",(-BW478/ABS(BW478))*Air!$D$14*BY478/8*(BW478^2)*$AM478*$C478)</f>
        <v/>
      </c>
      <c r="CE478" s="32" t="str">
        <f>IF($B478="","",$AK478*$C478*$E478*Air!$D$14*Air!$I$10)</f>
        <v/>
      </c>
      <c r="CF478" s="32" t="str">
        <f t="shared" si="744"/>
        <v/>
      </c>
      <c r="CG478" s="32" t="str">
        <f t="shared" si="687"/>
        <v/>
      </c>
      <c r="CH478" s="32" t="str">
        <f t="shared" si="745"/>
        <v/>
      </c>
      <c r="CI478" s="254" t="str">
        <f t="shared" si="688"/>
        <v/>
      </c>
      <c r="CJ478" s="243"/>
      <c r="CK478" s="243"/>
      <c r="CL478" s="32" t="str">
        <f t="shared" si="689"/>
        <v/>
      </c>
      <c r="CM478" s="243" t="str">
        <f t="shared" si="690"/>
        <v/>
      </c>
      <c r="CN478" s="243" t="str">
        <f>IF($B478="","",IF(CI478="out",-(CM478*$I478*(2*ABS(CL478)/Air!$D$14)^0.5),(CM478*$I478*(2*ABS(CL478)/Air!$C$14)^0.5)))</f>
        <v/>
      </c>
      <c r="CO478" s="32" t="str">
        <f t="shared" si="691"/>
        <v/>
      </c>
      <c r="CP478" s="217" t="str">
        <f t="shared" si="746"/>
        <v/>
      </c>
      <c r="CQ478" s="31" t="str">
        <f t="shared" si="692"/>
        <v/>
      </c>
      <c r="CR478" s="251" t="str">
        <f>IF($B478="","",$AO478*ABS(CQ478)/Air!$M$8)</f>
        <v/>
      </c>
      <c r="CS478" s="31" t="str">
        <f t="shared" si="693"/>
        <v/>
      </c>
      <c r="CT478" s="251" t="str">
        <f>IF($B478="","",$AO478*ABS($AF478-CQ478)/Air!$M$8)</f>
        <v/>
      </c>
      <c r="CU478" s="31" t="str">
        <f t="shared" si="694"/>
        <v/>
      </c>
      <c r="CV478" s="31" t="str">
        <f t="shared" si="695"/>
        <v/>
      </c>
      <c r="CW478" s="32" t="str">
        <f>IF($B478="","",(($AF478-CQ478)/ABS($AF478-CQ478))*Air!$D$14*CV478/2*(($AF478-CQ478)^2)*$AI478*$C478)</f>
        <v/>
      </c>
      <c r="CX478" s="32" t="str">
        <f>IF($B478="","",(-CQ478/ABS(CQ478))*Air!$D$14*CS478/8*(CQ478^2)*$AM478*$C478)</f>
        <v/>
      </c>
      <c r="CY478" s="32" t="str">
        <f>IF($B478="","",$AK478*$C478*$E478*Air!$D$14*Air!$I$10)</f>
        <v/>
      </c>
      <c r="CZ478" s="32" t="str">
        <f t="shared" si="747"/>
        <v/>
      </c>
      <c r="DA478" s="32" t="str">
        <f t="shared" si="696"/>
        <v/>
      </c>
      <c r="DB478" s="32" t="str">
        <f t="shared" si="748"/>
        <v/>
      </c>
      <c r="DC478" s="254" t="str">
        <f t="shared" si="697"/>
        <v/>
      </c>
      <c r="DD478" s="243"/>
      <c r="DE478" s="243"/>
      <c r="DF478" s="32" t="str">
        <f t="shared" si="698"/>
        <v/>
      </c>
      <c r="DG478" s="243" t="str">
        <f t="shared" si="699"/>
        <v/>
      </c>
      <c r="DH478" s="243" t="str">
        <f>IF($B478="","",IF(DC478="out",-(DG478*$I478*(2*ABS(DF478)/Air!$D$14)^0.5),(DG478*$I478*(2*ABS(DF478)/Air!$C$14)^0.5)))</f>
        <v/>
      </c>
      <c r="DI478" s="32" t="str">
        <f t="shared" si="700"/>
        <v/>
      </c>
      <c r="DJ478" s="217" t="str">
        <f t="shared" si="749"/>
        <v/>
      </c>
      <c r="DK478" s="31" t="str">
        <f t="shared" si="701"/>
        <v/>
      </c>
      <c r="DL478" s="251" t="str">
        <f>IF($B478="","",$AO478*ABS(DK478)/Air!$M$8)</f>
        <v/>
      </c>
      <c r="DM478" s="31" t="str">
        <f t="shared" si="702"/>
        <v/>
      </c>
      <c r="DN478" s="251" t="str">
        <f>IF($B478="","",$AO478*ABS($AF478-DK478)/Air!$M$8)</f>
        <v/>
      </c>
      <c r="DO478" s="31" t="str">
        <f t="shared" si="703"/>
        <v/>
      </c>
      <c r="DP478" s="31" t="str">
        <f t="shared" si="704"/>
        <v/>
      </c>
      <c r="DQ478" s="32" t="str">
        <f>IF($B478="","",(($AF478-DK478)/ABS($AF478-DK478))*Air!$D$14*DP478/2*(($AF478-DK478)^2)*$AI478*$C478)</f>
        <v/>
      </c>
      <c r="DR478" s="32" t="str">
        <f>IF($B478="","",(-DK478/ABS(DK478))*Air!$D$14*DM478/8*(DK478^2)*$AM478*$C478)</f>
        <v/>
      </c>
      <c r="DS478" s="32" t="str">
        <f>IF($B478="","",$AK478*$C478*$E478*Air!$D$14*Air!$I$10)</f>
        <v/>
      </c>
      <c r="DT478" s="32" t="str">
        <f t="shared" si="750"/>
        <v/>
      </c>
      <c r="DU478" s="32" t="str">
        <f t="shared" si="705"/>
        <v/>
      </c>
      <c r="DV478" s="32" t="str">
        <f t="shared" si="751"/>
        <v/>
      </c>
      <c r="DW478" s="254" t="str">
        <f t="shared" si="706"/>
        <v/>
      </c>
      <c r="DX478" s="243"/>
      <c r="DY478" s="243"/>
      <c r="DZ478" s="32" t="str">
        <f t="shared" si="707"/>
        <v/>
      </c>
      <c r="EA478" s="243" t="str">
        <f t="shared" si="708"/>
        <v/>
      </c>
      <c r="EB478" s="243" t="str">
        <f>IF($B478="","",IF(DW478="out",-(EA478*$I478*(2*ABS(DZ478)/Air!$D$14)^0.5),(EA478*$I478*(2*ABS(DZ478)/Air!$C$14)^0.5)))</f>
        <v/>
      </c>
      <c r="EC478" s="32" t="str">
        <f t="shared" si="709"/>
        <v/>
      </c>
      <c r="ED478" s="217" t="str">
        <f t="shared" si="752"/>
        <v/>
      </c>
      <c r="EE478" s="31" t="str">
        <f t="shared" si="710"/>
        <v/>
      </c>
      <c r="EF478" s="251" t="str">
        <f>IF($B478="","",$AO478*ABS(EE478)/Air!$M$8)</f>
        <v/>
      </c>
      <c r="EG478" s="31" t="str">
        <f t="shared" si="711"/>
        <v/>
      </c>
      <c r="EH478" s="251" t="str">
        <f>IF($B478="","",$AO478*ABS($AF478-EE478)/Air!$M$8)</f>
        <v/>
      </c>
      <c r="EI478" s="31" t="str">
        <f t="shared" si="712"/>
        <v/>
      </c>
      <c r="EJ478" s="31" t="str">
        <f t="shared" si="713"/>
        <v/>
      </c>
      <c r="EK478" s="32" t="str">
        <f>IF($B478="","",(($AF478-EE478)/ABS($AF478-EE478))*Air!$D$14*EJ478/2*(($AF478-EE478)^2)*$AI478*$C478)</f>
        <v/>
      </c>
      <c r="EL478" s="32" t="str">
        <f>IF($B478="","",(-EE478/ABS(EE478))*Air!$D$14*EG478/8*(EE478^2)*$AM478*$C478)</f>
        <v/>
      </c>
      <c r="EM478" s="32" t="str">
        <f>IF($B478="","",$AK478*$C478*$E478*Air!$D$14*Air!$I$10)</f>
        <v/>
      </c>
      <c r="EN478" s="32" t="str">
        <f t="shared" si="753"/>
        <v/>
      </c>
      <c r="EO478" s="32" t="str">
        <f t="shared" si="714"/>
        <v/>
      </c>
      <c r="EP478" s="32" t="str">
        <f t="shared" si="754"/>
        <v/>
      </c>
      <c r="EQ478" s="254" t="str">
        <f t="shared" si="715"/>
        <v/>
      </c>
      <c r="ER478" s="243"/>
      <c r="ES478" s="243"/>
      <c r="ET478" s="32" t="str">
        <f t="shared" si="716"/>
        <v/>
      </c>
      <c r="EU478" s="243" t="str">
        <f t="shared" si="717"/>
        <v/>
      </c>
      <c r="EV478" s="243" t="str">
        <f>IF($B478="","",IF(EQ478="out",-(EU478*$I478*(2*ABS(ET478)/Air!$D$14)^0.5),(EU478*$I478*(2*ABS(ET478)/Air!$C$14)^0.5)))</f>
        <v/>
      </c>
      <c r="EW478" s="32" t="str">
        <f t="shared" si="718"/>
        <v/>
      </c>
      <c r="EX478" s="259" t="str">
        <f t="shared" si="755"/>
        <v/>
      </c>
    </row>
    <row r="479" spans="1:154" customFormat="1" x14ac:dyDescent="0.2">
      <c r="A479" s="61"/>
      <c r="B479" s="247"/>
      <c r="C479" s="247"/>
      <c r="D479" s="247"/>
      <c r="E479" s="247"/>
      <c r="F479" s="247"/>
      <c r="G479" s="239"/>
      <c r="H479" s="239"/>
      <c r="I479" s="239"/>
      <c r="J479" s="239"/>
      <c r="K479" s="239"/>
      <c r="L479" s="62"/>
      <c r="M479" s="247"/>
      <c r="N479" s="247"/>
      <c r="O479" s="63"/>
      <c r="P479" s="92" t="str">
        <f t="shared" si="719"/>
        <v/>
      </c>
      <c r="Q479" s="93" t="str">
        <f t="shared" si="672"/>
        <v/>
      </c>
      <c r="R479" s="99" t="str">
        <f t="shared" si="720"/>
        <v/>
      </c>
      <c r="S479" s="100" t="str">
        <f t="shared" si="721"/>
        <v/>
      </c>
      <c r="T479" s="95" t="str">
        <f t="shared" si="722"/>
        <v/>
      </c>
      <c r="U479" s="231"/>
      <c r="V479" s="124" t="str">
        <f t="shared" si="723"/>
        <v/>
      </c>
      <c r="W479" s="125" t="str">
        <f t="shared" si="667"/>
        <v/>
      </c>
      <c r="X479" s="126" t="str">
        <f t="shared" si="724"/>
        <v/>
      </c>
      <c r="Y479" s="126" t="str">
        <f>IF($B479="","",VLOOKUP(X479,Depth!$A$4:$B$1004,2,1))</f>
        <v/>
      </c>
      <c r="Z479" s="127" t="str">
        <f t="shared" si="668"/>
        <v/>
      </c>
      <c r="AA479" s="128" t="str">
        <f t="shared" si="669"/>
        <v/>
      </c>
      <c r="AB479" s="129" t="str">
        <f t="shared" si="725"/>
        <v/>
      </c>
      <c r="AC479" s="129" t="str">
        <f t="shared" si="670"/>
        <v/>
      </c>
      <c r="AD479" s="31" t="str">
        <f t="shared" si="726"/>
        <v/>
      </c>
      <c r="AE479" s="128" t="str">
        <f t="shared" si="727"/>
        <v/>
      </c>
      <c r="AF479" s="130" t="str">
        <f t="shared" si="728"/>
        <v/>
      </c>
      <c r="AG479" s="122" t="str">
        <f t="shared" si="729"/>
        <v/>
      </c>
      <c r="AH479" s="131" t="str">
        <f t="shared" si="671"/>
        <v/>
      </c>
      <c r="AI479" s="132" t="str">
        <f t="shared" si="730"/>
        <v/>
      </c>
      <c r="AJ479" s="128"/>
      <c r="AK479" s="159" t="str">
        <f t="shared" si="731"/>
        <v/>
      </c>
      <c r="AL479" s="128" t="str">
        <f t="shared" si="732"/>
        <v/>
      </c>
      <c r="AM479" s="128" t="str">
        <f t="shared" si="733"/>
        <v/>
      </c>
      <c r="AN479" s="128" t="str">
        <f t="shared" si="734"/>
        <v/>
      </c>
      <c r="AO479" s="128" t="str">
        <f t="shared" si="673"/>
        <v/>
      </c>
      <c r="AP479" s="160" t="str">
        <f t="shared" si="735"/>
        <v/>
      </c>
      <c r="AQ479" s="31"/>
      <c r="AR479" s="174" t="str">
        <f>IF($B479="","",Air!$C$17*((J479-K479)/10)^Air!$C$28)</f>
        <v/>
      </c>
      <c r="AS479" s="36" t="str">
        <f>IF($B479="","",IF(E$8=B479,E$7,Air!$C$14/2*AR479^2))</f>
        <v/>
      </c>
      <c r="AT479" s="32" t="str">
        <f t="shared" si="736"/>
        <v/>
      </c>
      <c r="AU479" s="32" t="str">
        <f t="shared" si="737"/>
        <v/>
      </c>
      <c r="AV479" s="32" t="str">
        <f>IF($B479="","",Air!$I$11-AU479*Air!$C$14*Air!$I$10-AS479)</f>
        <v/>
      </c>
      <c r="AW479" s="175" t="str">
        <f t="shared" si="738"/>
        <v/>
      </c>
      <c r="AX479" s="175" t="str">
        <f>IF($B479="","",AW479*Air!$C$14*Air!$I$10)</f>
        <v/>
      </c>
      <c r="AY479" s="176" t="str">
        <f>IF($B479="","",AW479*Air!$D$14*Air!$I$10)</f>
        <v/>
      </c>
      <c r="AZ479" s="62"/>
      <c r="BA479" s="250" t="str">
        <f t="shared" si="674"/>
        <v/>
      </c>
      <c r="BB479" s="128" t="str">
        <f t="shared" si="739"/>
        <v/>
      </c>
      <c r="BC479" s="31" t="str">
        <f t="shared" si="740"/>
        <v/>
      </c>
      <c r="BD479" s="251" t="str">
        <f>IF($B479="","",$AO479*ABS(BC479)/Air!$M$8)</f>
        <v/>
      </c>
      <c r="BE479" s="31" t="str">
        <f t="shared" si="675"/>
        <v/>
      </c>
      <c r="BF479" s="251" t="str">
        <f>IF($B479="","",$AO479*ABS($AF479-BC479)/Air!$M$8)</f>
        <v/>
      </c>
      <c r="BG479" s="31" t="str">
        <f t="shared" si="676"/>
        <v/>
      </c>
      <c r="BH479" s="252" t="str">
        <f t="shared" si="677"/>
        <v/>
      </c>
      <c r="BI479" s="32" t="str">
        <f>IF($B479="","",(($AF479-BC479)/ABS($AF479-BC479))*Air!$D$14*BH479/2*(($AF479-BC479)^2)*$AI479*$C479)</f>
        <v/>
      </c>
      <c r="BJ479" s="32" t="str">
        <f>IF($B479="","",(-BC479/ABS(BC479))*Air!$D$14*BE479/8*(BC479^2)*$AM479*$C479)</f>
        <v/>
      </c>
      <c r="BK479" s="32" t="str">
        <f>IF($B479="","",$AK479*$C479*$E479*Air!$D$14*Air!$I$10)</f>
        <v/>
      </c>
      <c r="BL479" s="32" t="str">
        <f t="shared" si="741"/>
        <v/>
      </c>
      <c r="BM479" s="32" t="str">
        <f t="shared" si="678"/>
        <v/>
      </c>
      <c r="BN479" s="32" t="str">
        <f t="shared" si="742"/>
        <v/>
      </c>
      <c r="BO479" s="254" t="str">
        <f t="shared" si="679"/>
        <v/>
      </c>
      <c r="BP479" s="243"/>
      <c r="BQ479" s="243"/>
      <c r="BR479" s="32" t="str">
        <f t="shared" si="680"/>
        <v/>
      </c>
      <c r="BS479" s="243" t="str">
        <f t="shared" si="681"/>
        <v/>
      </c>
      <c r="BT479" s="243" t="str">
        <f>IF($B479="","",IF(BO479="out",-(BS479*$I479*(2*ABS(BR479)/Air!$D$14)^0.5),(BS479*$I479*(2*ABS(BR479)/Air!$C$14)^0.5)))</f>
        <v/>
      </c>
      <c r="BU479" s="32" t="str">
        <f t="shared" si="682"/>
        <v/>
      </c>
      <c r="BV479" s="217" t="str">
        <f t="shared" si="743"/>
        <v/>
      </c>
      <c r="BW479" s="31" t="str">
        <f t="shared" si="683"/>
        <v/>
      </c>
      <c r="BX479" s="251" t="str">
        <f>IF($B479="","",$AO479*ABS(BW479)/Air!$M$8)</f>
        <v/>
      </c>
      <c r="BY479" s="31" t="str">
        <f t="shared" si="684"/>
        <v/>
      </c>
      <c r="BZ479" s="251" t="str">
        <f>IF($B479="","",$AO479*ABS($AF479-BW479)/Air!$M$8)</f>
        <v/>
      </c>
      <c r="CA479" s="31" t="str">
        <f t="shared" si="685"/>
        <v/>
      </c>
      <c r="CB479" s="31" t="str">
        <f t="shared" si="686"/>
        <v/>
      </c>
      <c r="CC479" s="32" t="str">
        <f>IF($B479="","",(($AF479-BW479)/ABS($AF479-BW479))*Air!$D$14*CB479/2*(($AF479-BW479)^2)*$AI479*$C479)</f>
        <v/>
      </c>
      <c r="CD479" s="32" t="str">
        <f>IF($B479="","",(-BW479/ABS(BW479))*Air!$D$14*BY479/8*(BW479^2)*$AM479*$C479)</f>
        <v/>
      </c>
      <c r="CE479" s="32" t="str">
        <f>IF($B479="","",$AK479*$C479*$E479*Air!$D$14*Air!$I$10)</f>
        <v/>
      </c>
      <c r="CF479" s="32" t="str">
        <f t="shared" si="744"/>
        <v/>
      </c>
      <c r="CG479" s="32" t="str">
        <f t="shared" si="687"/>
        <v/>
      </c>
      <c r="CH479" s="32" t="str">
        <f t="shared" si="745"/>
        <v/>
      </c>
      <c r="CI479" s="254" t="str">
        <f t="shared" si="688"/>
        <v/>
      </c>
      <c r="CJ479" s="243"/>
      <c r="CK479" s="243"/>
      <c r="CL479" s="32" t="str">
        <f t="shared" si="689"/>
        <v/>
      </c>
      <c r="CM479" s="243" t="str">
        <f t="shared" si="690"/>
        <v/>
      </c>
      <c r="CN479" s="243" t="str">
        <f>IF($B479="","",IF(CI479="out",-(CM479*$I479*(2*ABS(CL479)/Air!$D$14)^0.5),(CM479*$I479*(2*ABS(CL479)/Air!$C$14)^0.5)))</f>
        <v/>
      </c>
      <c r="CO479" s="32" t="str">
        <f t="shared" si="691"/>
        <v/>
      </c>
      <c r="CP479" s="217" t="str">
        <f t="shared" si="746"/>
        <v/>
      </c>
      <c r="CQ479" s="31" t="str">
        <f t="shared" si="692"/>
        <v/>
      </c>
      <c r="CR479" s="251" t="str">
        <f>IF($B479="","",$AO479*ABS(CQ479)/Air!$M$8)</f>
        <v/>
      </c>
      <c r="CS479" s="31" t="str">
        <f t="shared" si="693"/>
        <v/>
      </c>
      <c r="CT479" s="251" t="str">
        <f>IF($B479="","",$AO479*ABS($AF479-CQ479)/Air!$M$8)</f>
        <v/>
      </c>
      <c r="CU479" s="31" t="str">
        <f t="shared" si="694"/>
        <v/>
      </c>
      <c r="CV479" s="31" t="str">
        <f t="shared" si="695"/>
        <v/>
      </c>
      <c r="CW479" s="32" t="str">
        <f>IF($B479="","",(($AF479-CQ479)/ABS($AF479-CQ479))*Air!$D$14*CV479/2*(($AF479-CQ479)^2)*$AI479*$C479)</f>
        <v/>
      </c>
      <c r="CX479" s="32" t="str">
        <f>IF($B479="","",(-CQ479/ABS(CQ479))*Air!$D$14*CS479/8*(CQ479^2)*$AM479*$C479)</f>
        <v/>
      </c>
      <c r="CY479" s="32" t="str">
        <f>IF($B479="","",$AK479*$C479*$E479*Air!$D$14*Air!$I$10)</f>
        <v/>
      </c>
      <c r="CZ479" s="32" t="str">
        <f t="shared" si="747"/>
        <v/>
      </c>
      <c r="DA479" s="32" t="str">
        <f t="shared" si="696"/>
        <v/>
      </c>
      <c r="DB479" s="32" t="str">
        <f t="shared" si="748"/>
        <v/>
      </c>
      <c r="DC479" s="254" t="str">
        <f t="shared" si="697"/>
        <v/>
      </c>
      <c r="DD479" s="243"/>
      <c r="DE479" s="243"/>
      <c r="DF479" s="32" t="str">
        <f t="shared" si="698"/>
        <v/>
      </c>
      <c r="DG479" s="243" t="str">
        <f t="shared" si="699"/>
        <v/>
      </c>
      <c r="DH479" s="243" t="str">
        <f>IF($B479="","",IF(DC479="out",-(DG479*$I479*(2*ABS(DF479)/Air!$D$14)^0.5),(DG479*$I479*(2*ABS(DF479)/Air!$C$14)^0.5)))</f>
        <v/>
      </c>
      <c r="DI479" s="32" t="str">
        <f t="shared" si="700"/>
        <v/>
      </c>
      <c r="DJ479" s="217" t="str">
        <f t="shared" si="749"/>
        <v/>
      </c>
      <c r="DK479" s="31" t="str">
        <f t="shared" si="701"/>
        <v/>
      </c>
      <c r="DL479" s="251" t="str">
        <f>IF($B479="","",$AO479*ABS(DK479)/Air!$M$8)</f>
        <v/>
      </c>
      <c r="DM479" s="31" t="str">
        <f t="shared" si="702"/>
        <v/>
      </c>
      <c r="DN479" s="251" t="str">
        <f>IF($B479="","",$AO479*ABS($AF479-DK479)/Air!$M$8)</f>
        <v/>
      </c>
      <c r="DO479" s="31" t="str">
        <f t="shared" si="703"/>
        <v/>
      </c>
      <c r="DP479" s="31" t="str">
        <f t="shared" si="704"/>
        <v/>
      </c>
      <c r="DQ479" s="32" t="str">
        <f>IF($B479="","",(($AF479-DK479)/ABS($AF479-DK479))*Air!$D$14*DP479/2*(($AF479-DK479)^2)*$AI479*$C479)</f>
        <v/>
      </c>
      <c r="DR479" s="32" t="str">
        <f>IF($B479="","",(-DK479/ABS(DK479))*Air!$D$14*DM479/8*(DK479^2)*$AM479*$C479)</f>
        <v/>
      </c>
      <c r="DS479" s="32" t="str">
        <f>IF($B479="","",$AK479*$C479*$E479*Air!$D$14*Air!$I$10)</f>
        <v/>
      </c>
      <c r="DT479" s="32" t="str">
        <f t="shared" si="750"/>
        <v/>
      </c>
      <c r="DU479" s="32" t="str">
        <f t="shared" si="705"/>
        <v/>
      </c>
      <c r="DV479" s="32" t="str">
        <f t="shared" si="751"/>
        <v/>
      </c>
      <c r="DW479" s="254" t="str">
        <f t="shared" si="706"/>
        <v/>
      </c>
      <c r="DX479" s="243"/>
      <c r="DY479" s="243"/>
      <c r="DZ479" s="32" t="str">
        <f t="shared" si="707"/>
        <v/>
      </c>
      <c r="EA479" s="243" t="str">
        <f t="shared" si="708"/>
        <v/>
      </c>
      <c r="EB479" s="243" t="str">
        <f>IF($B479="","",IF(DW479="out",-(EA479*$I479*(2*ABS(DZ479)/Air!$D$14)^0.5),(EA479*$I479*(2*ABS(DZ479)/Air!$C$14)^0.5)))</f>
        <v/>
      </c>
      <c r="EC479" s="32" t="str">
        <f t="shared" si="709"/>
        <v/>
      </c>
      <c r="ED479" s="217" t="str">
        <f t="shared" si="752"/>
        <v/>
      </c>
      <c r="EE479" s="31" t="str">
        <f t="shared" si="710"/>
        <v/>
      </c>
      <c r="EF479" s="251" t="str">
        <f>IF($B479="","",$AO479*ABS(EE479)/Air!$M$8)</f>
        <v/>
      </c>
      <c r="EG479" s="31" t="str">
        <f t="shared" si="711"/>
        <v/>
      </c>
      <c r="EH479" s="251" t="str">
        <f>IF($B479="","",$AO479*ABS($AF479-EE479)/Air!$M$8)</f>
        <v/>
      </c>
      <c r="EI479" s="31" t="str">
        <f t="shared" si="712"/>
        <v/>
      </c>
      <c r="EJ479" s="31" t="str">
        <f t="shared" si="713"/>
        <v/>
      </c>
      <c r="EK479" s="32" t="str">
        <f>IF($B479="","",(($AF479-EE479)/ABS($AF479-EE479))*Air!$D$14*EJ479/2*(($AF479-EE479)^2)*$AI479*$C479)</f>
        <v/>
      </c>
      <c r="EL479" s="32" t="str">
        <f>IF($B479="","",(-EE479/ABS(EE479))*Air!$D$14*EG479/8*(EE479^2)*$AM479*$C479)</f>
        <v/>
      </c>
      <c r="EM479" s="32" t="str">
        <f>IF($B479="","",$AK479*$C479*$E479*Air!$D$14*Air!$I$10)</f>
        <v/>
      </c>
      <c r="EN479" s="32" t="str">
        <f t="shared" si="753"/>
        <v/>
      </c>
      <c r="EO479" s="32" t="str">
        <f t="shared" si="714"/>
        <v/>
      </c>
      <c r="EP479" s="32" t="str">
        <f t="shared" si="754"/>
        <v/>
      </c>
      <c r="EQ479" s="254" t="str">
        <f t="shared" si="715"/>
        <v/>
      </c>
      <c r="ER479" s="243"/>
      <c r="ES479" s="243"/>
      <c r="ET479" s="32" t="str">
        <f t="shared" si="716"/>
        <v/>
      </c>
      <c r="EU479" s="243" t="str">
        <f t="shared" si="717"/>
        <v/>
      </c>
      <c r="EV479" s="243" t="str">
        <f>IF($B479="","",IF(EQ479="out",-(EU479*$I479*(2*ABS(ET479)/Air!$D$14)^0.5),(EU479*$I479*(2*ABS(ET479)/Air!$C$14)^0.5)))</f>
        <v/>
      </c>
      <c r="EW479" s="32" t="str">
        <f t="shared" si="718"/>
        <v/>
      </c>
      <c r="EX479" s="259" t="str">
        <f t="shared" si="755"/>
        <v/>
      </c>
    </row>
    <row r="480" spans="1:154" customFormat="1" x14ac:dyDescent="0.2">
      <c r="A480" s="61"/>
      <c r="B480" s="247"/>
      <c r="C480" s="247"/>
      <c r="D480" s="247"/>
      <c r="E480" s="247"/>
      <c r="F480" s="247"/>
      <c r="G480" s="239"/>
      <c r="H480" s="239"/>
      <c r="I480" s="239"/>
      <c r="J480" s="239"/>
      <c r="K480" s="239"/>
      <c r="L480" s="62"/>
      <c r="M480" s="247"/>
      <c r="N480" s="247"/>
      <c r="O480" s="63"/>
      <c r="P480" s="92" t="str">
        <f t="shared" si="719"/>
        <v/>
      </c>
      <c r="Q480" s="93" t="str">
        <f t="shared" si="672"/>
        <v/>
      </c>
      <c r="R480" s="99" t="str">
        <f t="shared" si="720"/>
        <v/>
      </c>
      <c r="S480" s="100" t="str">
        <f t="shared" si="721"/>
        <v/>
      </c>
      <c r="T480" s="95" t="str">
        <f t="shared" si="722"/>
        <v/>
      </c>
      <c r="U480" s="231"/>
      <c r="V480" s="124" t="str">
        <f t="shared" si="723"/>
        <v/>
      </c>
      <c r="W480" s="125" t="str">
        <f t="shared" si="667"/>
        <v/>
      </c>
      <c r="X480" s="126" t="str">
        <f t="shared" si="724"/>
        <v/>
      </c>
      <c r="Y480" s="126" t="str">
        <f>IF($B480="","",VLOOKUP(X480,Depth!$A$4:$B$1004,2,1))</f>
        <v/>
      </c>
      <c r="Z480" s="127" t="str">
        <f t="shared" si="668"/>
        <v/>
      </c>
      <c r="AA480" s="128" t="str">
        <f t="shared" si="669"/>
        <v/>
      </c>
      <c r="AB480" s="129" t="str">
        <f t="shared" si="725"/>
        <v/>
      </c>
      <c r="AC480" s="129" t="str">
        <f t="shared" si="670"/>
        <v/>
      </c>
      <c r="AD480" s="31" t="str">
        <f t="shared" si="726"/>
        <v/>
      </c>
      <c r="AE480" s="128" t="str">
        <f t="shared" si="727"/>
        <v/>
      </c>
      <c r="AF480" s="130" t="str">
        <f t="shared" si="728"/>
        <v/>
      </c>
      <c r="AG480" s="122" t="str">
        <f t="shared" si="729"/>
        <v/>
      </c>
      <c r="AH480" s="131" t="str">
        <f t="shared" si="671"/>
        <v/>
      </c>
      <c r="AI480" s="132" t="str">
        <f t="shared" si="730"/>
        <v/>
      </c>
      <c r="AJ480" s="128"/>
      <c r="AK480" s="159" t="str">
        <f t="shared" si="731"/>
        <v/>
      </c>
      <c r="AL480" s="128" t="str">
        <f t="shared" si="732"/>
        <v/>
      </c>
      <c r="AM480" s="128" t="str">
        <f t="shared" si="733"/>
        <v/>
      </c>
      <c r="AN480" s="128" t="str">
        <f t="shared" si="734"/>
        <v/>
      </c>
      <c r="AO480" s="128" t="str">
        <f t="shared" si="673"/>
        <v/>
      </c>
      <c r="AP480" s="160" t="str">
        <f t="shared" si="735"/>
        <v/>
      </c>
      <c r="AQ480" s="31"/>
      <c r="AR480" s="174" t="str">
        <f>IF($B480="","",Air!$C$17*((J480-K480)/10)^Air!$C$28)</f>
        <v/>
      </c>
      <c r="AS480" s="36" t="str">
        <f>IF($B480="","",IF(E$8=B480,E$7,Air!$C$14/2*AR480^2))</f>
        <v/>
      </c>
      <c r="AT480" s="32" t="str">
        <f t="shared" si="736"/>
        <v/>
      </c>
      <c r="AU480" s="32" t="str">
        <f t="shared" si="737"/>
        <v/>
      </c>
      <c r="AV480" s="32" t="str">
        <f>IF($B480="","",Air!$I$11-AU480*Air!$C$14*Air!$I$10-AS480)</f>
        <v/>
      </c>
      <c r="AW480" s="175" t="str">
        <f t="shared" si="738"/>
        <v/>
      </c>
      <c r="AX480" s="175" t="str">
        <f>IF($B480="","",AW480*Air!$C$14*Air!$I$10)</f>
        <v/>
      </c>
      <c r="AY480" s="176" t="str">
        <f>IF($B480="","",AW480*Air!$D$14*Air!$I$10)</f>
        <v/>
      </c>
      <c r="AZ480" s="62"/>
      <c r="BA480" s="250" t="str">
        <f t="shared" si="674"/>
        <v/>
      </c>
      <c r="BB480" s="128" t="str">
        <f t="shared" si="739"/>
        <v/>
      </c>
      <c r="BC480" s="31" t="str">
        <f t="shared" si="740"/>
        <v/>
      </c>
      <c r="BD480" s="251" t="str">
        <f>IF($B480="","",$AO480*ABS(BC480)/Air!$M$8)</f>
        <v/>
      </c>
      <c r="BE480" s="31" t="str">
        <f t="shared" si="675"/>
        <v/>
      </c>
      <c r="BF480" s="251" t="str">
        <f>IF($B480="","",$AO480*ABS($AF480-BC480)/Air!$M$8)</f>
        <v/>
      </c>
      <c r="BG480" s="31" t="str">
        <f t="shared" si="676"/>
        <v/>
      </c>
      <c r="BH480" s="252" t="str">
        <f t="shared" si="677"/>
        <v/>
      </c>
      <c r="BI480" s="32" t="str">
        <f>IF($B480="","",(($AF480-BC480)/ABS($AF480-BC480))*Air!$D$14*BH480/2*(($AF480-BC480)^2)*$AI480*$C480)</f>
        <v/>
      </c>
      <c r="BJ480" s="32" t="str">
        <f>IF($B480="","",(-BC480/ABS(BC480))*Air!$D$14*BE480/8*(BC480^2)*$AM480*$C480)</f>
        <v/>
      </c>
      <c r="BK480" s="32" t="str">
        <f>IF($B480="","",$AK480*$C480*$E480*Air!$D$14*Air!$I$10)</f>
        <v/>
      </c>
      <c r="BL480" s="32" t="str">
        <f t="shared" si="741"/>
        <v/>
      </c>
      <c r="BM480" s="32" t="str">
        <f t="shared" si="678"/>
        <v/>
      </c>
      <c r="BN480" s="32" t="str">
        <f t="shared" si="742"/>
        <v/>
      </c>
      <c r="BO480" s="254" t="str">
        <f t="shared" si="679"/>
        <v/>
      </c>
      <c r="BP480" s="243"/>
      <c r="BQ480" s="243"/>
      <c r="BR480" s="32" t="str">
        <f t="shared" si="680"/>
        <v/>
      </c>
      <c r="BS480" s="243" t="str">
        <f t="shared" si="681"/>
        <v/>
      </c>
      <c r="BT480" s="243" t="str">
        <f>IF($B480="","",IF(BO480="out",-(BS480*$I480*(2*ABS(BR480)/Air!$D$14)^0.5),(BS480*$I480*(2*ABS(BR480)/Air!$C$14)^0.5)))</f>
        <v/>
      </c>
      <c r="BU480" s="32" t="str">
        <f t="shared" si="682"/>
        <v/>
      </c>
      <c r="BV480" s="217" t="str">
        <f t="shared" si="743"/>
        <v/>
      </c>
      <c r="BW480" s="31" t="str">
        <f t="shared" si="683"/>
        <v/>
      </c>
      <c r="BX480" s="251" t="str">
        <f>IF($B480="","",$AO480*ABS(BW480)/Air!$M$8)</f>
        <v/>
      </c>
      <c r="BY480" s="31" t="str">
        <f t="shared" si="684"/>
        <v/>
      </c>
      <c r="BZ480" s="251" t="str">
        <f>IF($B480="","",$AO480*ABS($AF480-BW480)/Air!$M$8)</f>
        <v/>
      </c>
      <c r="CA480" s="31" t="str">
        <f t="shared" si="685"/>
        <v/>
      </c>
      <c r="CB480" s="31" t="str">
        <f t="shared" si="686"/>
        <v/>
      </c>
      <c r="CC480" s="32" t="str">
        <f>IF($B480="","",(($AF480-BW480)/ABS($AF480-BW480))*Air!$D$14*CB480/2*(($AF480-BW480)^2)*$AI480*$C480)</f>
        <v/>
      </c>
      <c r="CD480" s="32" t="str">
        <f>IF($B480="","",(-BW480/ABS(BW480))*Air!$D$14*BY480/8*(BW480^2)*$AM480*$C480)</f>
        <v/>
      </c>
      <c r="CE480" s="32" t="str">
        <f>IF($B480="","",$AK480*$C480*$E480*Air!$D$14*Air!$I$10)</f>
        <v/>
      </c>
      <c r="CF480" s="32" t="str">
        <f t="shared" si="744"/>
        <v/>
      </c>
      <c r="CG480" s="32" t="str">
        <f t="shared" si="687"/>
        <v/>
      </c>
      <c r="CH480" s="32" t="str">
        <f t="shared" si="745"/>
        <v/>
      </c>
      <c r="CI480" s="254" t="str">
        <f t="shared" si="688"/>
        <v/>
      </c>
      <c r="CJ480" s="243"/>
      <c r="CK480" s="243"/>
      <c r="CL480" s="32" t="str">
        <f t="shared" si="689"/>
        <v/>
      </c>
      <c r="CM480" s="243" t="str">
        <f t="shared" si="690"/>
        <v/>
      </c>
      <c r="CN480" s="243" t="str">
        <f>IF($B480="","",IF(CI480="out",-(CM480*$I480*(2*ABS(CL480)/Air!$D$14)^0.5),(CM480*$I480*(2*ABS(CL480)/Air!$C$14)^0.5)))</f>
        <v/>
      </c>
      <c r="CO480" s="32" t="str">
        <f t="shared" si="691"/>
        <v/>
      </c>
      <c r="CP480" s="217" t="str">
        <f t="shared" si="746"/>
        <v/>
      </c>
      <c r="CQ480" s="31" t="str">
        <f t="shared" si="692"/>
        <v/>
      </c>
      <c r="CR480" s="251" t="str">
        <f>IF($B480="","",$AO480*ABS(CQ480)/Air!$M$8)</f>
        <v/>
      </c>
      <c r="CS480" s="31" t="str">
        <f t="shared" si="693"/>
        <v/>
      </c>
      <c r="CT480" s="251" t="str">
        <f>IF($B480="","",$AO480*ABS($AF480-CQ480)/Air!$M$8)</f>
        <v/>
      </c>
      <c r="CU480" s="31" t="str">
        <f t="shared" si="694"/>
        <v/>
      </c>
      <c r="CV480" s="31" t="str">
        <f t="shared" si="695"/>
        <v/>
      </c>
      <c r="CW480" s="32" t="str">
        <f>IF($B480="","",(($AF480-CQ480)/ABS($AF480-CQ480))*Air!$D$14*CV480/2*(($AF480-CQ480)^2)*$AI480*$C480)</f>
        <v/>
      </c>
      <c r="CX480" s="32" t="str">
        <f>IF($B480="","",(-CQ480/ABS(CQ480))*Air!$D$14*CS480/8*(CQ480^2)*$AM480*$C480)</f>
        <v/>
      </c>
      <c r="CY480" s="32" t="str">
        <f>IF($B480="","",$AK480*$C480*$E480*Air!$D$14*Air!$I$10)</f>
        <v/>
      </c>
      <c r="CZ480" s="32" t="str">
        <f t="shared" si="747"/>
        <v/>
      </c>
      <c r="DA480" s="32" t="str">
        <f t="shared" si="696"/>
        <v/>
      </c>
      <c r="DB480" s="32" t="str">
        <f t="shared" si="748"/>
        <v/>
      </c>
      <c r="DC480" s="254" t="str">
        <f t="shared" si="697"/>
        <v/>
      </c>
      <c r="DD480" s="243"/>
      <c r="DE480" s="243"/>
      <c r="DF480" s="32" t="str">
        <f t="shared" si="698"/>
        <v/>
      </c>
      <c r="DG480" s="243" t="str">
        <f t="shared" si="699"/>
        <v/>
      </c>
      <c r="DH480" s="243" t="str">
        <f>IF($B480="","",IF(DC480="out",-(DG480*$I480*(2*ABS(DF480)/Air!$D$14)^0.5),(DG480*$I480*(2*ABS(DF480)/Air!$C$14)^0.5)))</f>
        <v/>
      </c>
      <c r="DI480" s="32" t="str">
        <f t="shared" si="700"/>
        <v/>
      </c>
      <c r="DJ480" s="217" t="str">
        <f t="shared" si="749"/>
        <v/>
      </c>
      <c r="DK480" s="31" t="str">
        <f t="shared" si="701"/>
        <v/>
      </c>
      <c r="DL480" s="251" t="str">
        <f>IF($B480="","",$AO480*ABS(DK480)/Air!$M$8)</f>
        <v/>
      </c>
      <c r="DM480" s="31" t="str">
        <f t="shared" si="702"/>
        <v/>
      </c>
      <c r="DN480" s="251" t="str">
        <f>IF($B480="","",$AO480*ABS($AF480-DK480)/Air!$M$8)</f>
        <v/>
      </c>
      <c r="DO480" s="31" t="str">
        <f t="shared" si="703"/>
        <v/>
      </c>
      <c r="DP480" s="31" t="str">
        <f t="shared" si="704"/>
        <v/>
      </c>
      <c r="DQ480" s="32" t="str">
        <f>IF($B480="","",(($AF480-DK480)/ABS($AF480-DK480))*Air!$D$14*DP480/2*(($AF480-DK480)^2)*$AI480*$C480)</f>
        <v/>
      </c>
      <c r="DR480" s="32" t="str">
        <f>IF($B480="","",(-DK480/ABS(DK480))*Air!$D$14*DM480/8*(DK480^2)*$AM480*$C480)</f>
        <v/>
      </c>
      <c r="DS480" s="32" t="str">
        <f>IF($B480="","",$AK480*$C480*$E480*Air!$D$14*Air!$I$10)</f>
        <v/>
      </c>
      <c r="DT480" s="32" t="str">
        <f t="shared" si="750"/>
        <v/>
      </c>
      <c r="DU480" s="32" t="str">
        <f t="shared" si="705"/>
        <v/>
      </c>
      <c r="DV480" s="32" t="str">
        <f t="shared" si="751"/>
        <v/>
      </c>
      <c r="DW480" s="254" t="str">
        <f t="shared" si="706"/>
        <v/>
      </c>
      <c r="DX480" s="243"/>
      <c r="DY480" s="243"/>
      <c r="DZ480" s="32" t="str">
        <f t="shared" si="707"/>
        <v/>
      </c>
      <c r="EA480" s="243" t="str">
        <f t="shared" si="708"/>
        <v/>
      </c>
      <c r="EB480" s="243" t="str">
        <f>IF($B480="","",IF(DW480="out",-(EA480*$I480*(2*ABS(DZ480)/Air!$D$14)^0.5),(EA480*$I480*(2*ABS(DZ480)/Air!$C$14)^0.5)))</f>
        <v/>
      </c>
      <c r="EC480" s="32" t="str">
        <f t="shared" si="709"/>
        <v/>
      </c>
      <c r="ED480" s="217" t="str">
        <f t="shared" si="752"/>
        <v/>
      </c>
      <c r="EE480" s="31" t="str">
        <f t="shared" si="710"/>
        <v/>
      </c>
      <c r="EF480" s="251" t="str">
        <f>IF($B480="","",$AO480*ABS(EE480)/Air!$M$8)</f>
        <v/>
      </c>
      <c r="EG480" s="31" t="str">
        <f t="shared" si="711"/>
        <v/>
      </c>
      <c r="EH480" s="251" t="str">
        <f>IF($B480="","",$AO480*ABS($AF480-EE480)/Air!$M$8)</f>
        <v/>
      </c>
      <c r="EI480" s="31" t="str">
        <f t="shared" si="712"/>
        <v/>
      </c>
      <c r="EJ480" s="31" t="str">
        <f t="shared" si="713"/>
        <v/>
      </c>
      <c r="EK480" s="32" t="str">
        <f>IF($B480="","",(($AF480-EE480)/ABS($AF480-EE480))*Air!$D$14*EJ480/2*(($AF480-EE480)^2)*$AI480*$C480)</f>
        <v/>
      </c>
      <c r="EL480" s="32" t="str">
        <f>IF($B480="","",(-EE480/ABS(EE480))*Air!$D$14*EG480/8*(EE480^2)*$AM480*$C480)</f>
        <v/>
      </c>
      <c r="EM480" s="32" t="str">
        <f>IF($B480="","",$AK480*$C480*$E480*Air!$D$14*Air!$I$10)</f>
        <v/>
      </c>
      <c r="EN480" s="32" t="str">
        <f t="shared" si="753"/>
        <v/>
      </c>
      <c r="EO480" s="32" t="str">
        <f t="shared" si="714"/>
        <v/>
      </c>
      <c r="EP480" s="32" t="str">
        <f t="shared" si="754"/>
        <v/>
      </c>
      <c r="EQ480" s="254" t="str">
        <f t="shared" si="715"/>
        <v/>
      </c>
      <c r="ER480" s="243"/>
      <c r="ES480" s="243"/>
      <c r="ET480" s="32" t="str">
        <f t="shared" si="716"/>
        <v/>
      </c>
      <c r="EU480" s="243" t="str">
        <f t="shared" si="717"/>
        <v/>
      </c>
      <c r="EV480" s="243" t="str">
        <f>IF($B480="","",IF(EQ480="out",-(EU480*$I480*(2*ABS(ET480)/Air!$D$14)^0.5),(EU480*$I480*(2*ABS(ET480)/Air!$C$14)^0.5)))</f>
        <v/>
      </c>
      <c r="EW480" s="32" t="str">
        <f t="shared" si="718"/>
        <v/>
      </c>
      <c r="EX480" s="259" t="str">
        <f t="shared" si="755"/>
        <v/>
      </c>
    </row>
    <row r="481" spans="1:154" customFormat="1" x14ac:dyDescent="0.2">
      <c r="A481" s="61"/>
      <c r="B481" s="247"/>
      <c r="C481" s="247"/>
      <c r="D481" s="247"/>
      <c r="E481" s="247"/>
      <c r="F481" s="247"/>
      <c r="G481" s="239"/>
      <c r="H481" s="239"/>
      <c r="I481" s="239"/>
      <c r="J481" s="239"/>
      <c r="K481" s="239"/>
      <c r="L481" s="62"/>
      <c r="M481" s="247"/>
      <c r="N481" s="247"/>
      <c r="O481" s="63"/>
      <c r="P481" s="92" t="str">
        <f t="shared" si="719"/>
        <v/>
      </c>
      <c r="Q481" s="93" t="str">
        <f t="shared" si="672"/>
        <v/>
      </c>
      <c r="R481" s="99" t="str">
        <f t="shared" si="720"/>
        <v/>
      </c>
      <c r="S481" s="100" t="str">
        <f t="shared" si="721"/>
        <v/>
      </c>
      <c r="T481" s="95" t="str">
        <f t="shared" si="722"/>
        <v/>
      </c>
      <c r="U481" s="231"/>
      <c r="V481" s="124" t="str">
        <f t="shared" si="723"/>
        <v/>
      </c>
      <c r="W481" s="125" t="str">
        <f t="shared" si="667"/>
        <v/>
      </c>
      <c r="X481" s="126" t="str">
        <f t="shared" si="724"/>
        <v/>
      </c>
      <c r="Y481" s="126" t="str">
        <f>IF($B481="","",VLOOKUP(X481,Depth!$A$4:$B$1004,2,1))</f>
        <v/>
      </c>
      <c r="Z481" s="127" t="str">
        <f t="shared" si="668"/>
        <v/>
      </c>
      <c r="AA481" s="128" t="str">
        <f t="shared" si="669"/>
        <v/>
      </c>
      <c r="AB481" s="129" t="str">
        <f t="shared" si="725"/>
        <v/>
      </c>
      <c r="AC481" s="129" t="str">
        <f t="shared" si="670"/>
        <v/>
      </c>
      <c r="AD481" s="31" t="str">
        <f t="shared" si="726"/>
        <v/>
      </c>
      <c r="AE481" s="128" t="str">
        <f t="shared" si="727"/>
        <v/>
      </c>
      <c r="AF481" s="130" t="str">
        <f t="shared" si="728"/>
        <v/>
      </c>
      <c r="AG481" s="122" t="str">
        <f t="shared" si="729"/>
        <v/>
      </c>
      <c r="AH481" s="131" t="str">
        <f t="shared" si="671"/>
        <v/>
      </c>
      <c r="AI481" s="132" t="str">
        <f t="shared" si="730"/>
        <v/>
      </c>
      <c r="AJ481" s="128"/>
      <c r="AK481" s="159" t="str">
        <f t="shared" si="731"/>
        <v/>
      </c>
      <c r="AL481" s="128" t="str">
        <f t="shared" si="732"/>
        <v/>
      </c>
      <c r="AM481" s="128" t="str">
        <f t="shared" si="733"/>
        <v/>
      </c>
      <c r="AN481" s="128" t="str">
        <f t="shared" si="734"/>
        <v/>
      </c>
      <c r="AO481" s="128" t="str">
        <f t="shared" si="673"/>
        <v/>
      </c>
      <c r="AP481" s="160" t="str">
        <f t="shared" si="735"/>
        <v/>
      </c>
      <c r="AQ481" s="31"/>
      <c r="AR481" s="174" t="str">
        <f>IF($B481="","",Air!$C$17*((J481-K481)/10)^Air!$C$28)</f>
        <v/>
      </c>
      <c r="AS481" s="36" t="str">
        <f>IF($B481="","",IF(E$8=B481,E$7,Air!$C$14/2*AR481^2))</f>
        <v/>
      </c>
      <c r="AT481" s="32" t="str">
        <f t="shared" si="736"/>
        <v/>
      </c>
      <c r="AU481" s="32" t="str">
        <f t="shared" si="737"/>
        <v/>
      </c>
      <c r="AV481" s="32" t="str">
        <f>IF($B481="","",Air!$I$11-AU481*Air!$C$14*Air!$I$10-AS481)</f>
        <v/>
      </c>
      <c r="AW481" s="175" t="str">
        <f t="shared" si="738"/>
        <v/>
      </c>
      <c r="AX481" s="175" t="str">
        <f>IF($B481="","",AW481*Air!$C$14*Air!$I$10)</f>
        <v/>
      </c>
      <c r="AY481" s="176" t="str">
        <f>IF($B481="","",AW481*Air!$D$14*Air!$I$10)</f>
        <v/>
      </c>
      <c r="AZ481" s="62"/>
      <c r="BA481" s="250" t="str">
        <f t="shared" si="674"/>
        <v/>
      </c>
      <c r="BB481" s="128" t="str">
        <f t="shared" si="739"/>
        <v/>
      </c>
      <c r="BC481" s="31" t="str">
        <f t="shared" si="740"/>
        <v/>
      </c>
      <c r="BD481" s="251" t="str">
        <f>IF($B481="","",$AO481*ABS(BC481)/Air!$M$8)</f>
        <v/>
      </c>
      <c r="BE481" s="31" t="str">
        <f t="shared" si="675"/>
        <v/>
      </c>
      <c r="BF481" s="251" t="str">
        <f>IF($B481="","",$AO481*ABS($AF481-BC481)/Air!$M$8)</f>
        <v/>
      </c>
      <c r="BG481" s="31" t="str">
        <f t="shared" si="676"/>
        <v/>
      </c>
      <c r="BH481" s="252" t="str">
        <f t="shared" si="677"/>
        <v/>
      </c>
      <c r="BI481" s="32" t="str">
        <f>IF($B481="","",(($AF481-BC481)/ABS($AF481-BC481))*Air!$D$14*BH481/2*(($AF481-BC481)^2)*$AI481*$C481)</f>
        <v/>
      </c>
      <c r="BJ481" s="32" t="str">
        <f>IF($B481="","",(-BC481/ABS(BC481))*Air!$D$14*BE481/8*(BC481^2)*$AM481*$C481)</f>
        <v/>
      </c>
      <c r="BK481" s="32" t="str">
        <f>IF($B481="","",$AK481*$C481*$E481*Air!$D$14*Air!$I$10)</f>
        <v/>
      </c>
      <c r="BL481" s="32" t="str">
        <f t="shared" si="741"/>
        <v/>
      </c>
      <c r="BM481" s="32" t="str">
        <f t="shared" si="678"/>
        <v/>
      </c>
      <c r="BN481" s="32" t="str">
        <f t="shared" si="742"/>
        <v/>
      </c>
      <c r="BO481" s="254" t="str">
        <f t="shared" si="679"/>
        <v/>
      </c>
      <c r="BP481" s="243"/>
      <c r="BQ481" s="243"/>
      <c r="BR481" s="32" t="str">
        <f t="shared" si="680"/>
        <v/>
      </c>
      <c r="BS481" s="243" t="str">
        <f t="shared" si="681"/>
        <v/>
      </c>
      <c r="BT481" s="243" t="str">
        <f>IF($B481="","",IF(BO481="out",-(BS481*$I481*(2*ABS(BR481)/Air!$D$14)^0.5),(BS481*$I481*(2*ABS(BR481)/Air!$C$14)^0.5)))</f>
        <v/>
      </c>
      <c r="BU481" s="32" t="str">
        <f t="shared" si="682"/>
        <v/>
      </c>
      <c r="BV481" s="217" t="str">
        <f t="shared" si="743"/>
        <v/>
      </c>
      <c r="BW481" s="31" t="str">
        <f t="shared" si="683"/>
        <v/>
      </c>
      <c r="BX481" s="251" t="str">
        <f>IF($B481="","",$AO481*ABS(BW481)/Air!$M$8)</f>
        <v/>
      </c>
      <c r="BY481" s="31" t="str">
        <f t="shared" si="684"/>
        <v/>
      </c>
      <c r="BZ481" s="251" t="str">
        <f>IF($B481="","",$AO481*ABS($AF481-BW481)/Air!$M$8)</f>
        <v/>
      </c>
      <c r="CA481" s="31" t="str">
        <f t="shared" si="685"/>
        <v/>
      </c>
      <c r="CB481" s="31" t="str">
        <f t="shared" si="686"/>
        <v/>
      </c>
      <c r="CC481" s="32" t="str">
        <f>IF($B481="","",(($AF481-BW481)/ABS($AF481-BW481))*Air!$D$14*CB481/2*(($AF481-BW481)^2)*$AI481*$C481)</f>
        <v/>
      </c>
      <c r="CD481" s="32" t="str">
        <f>IF($B481="","",(-BW481/ABS(BW481))*Air!$D$14*BY481/8*(BW481^2)*$AM481*$C481)</f>
        <v/>
      </c>
      <c r="CE481" s="32" t="str">
        <f>IF($B481="","",$AK481*$C481*$E481*Air!$D$14*Air!$I$10)</f>
        <v/>
      </c>
      <c r="CF481" s="32" t="str">
        <f t="shared" si="744"/>
        <v/>
      </c>
      <c r="CG481" s="32" t="str">
        <f t="shared" si="687"/>
        <v/>
      </c>
      <c r="CH481" s="32" t="str">
        <f t="shared" si="745"/>
        <v/>
      </c>
      <c r="CI481" s="254" t="str">
        <f t="shared" si="688"/>
        <v/>
      </c>
      <c r="CJ481" s="243"/>
      <c r="CK481" s="243"/>
      <c r="CL481" s="32" t="str">
        <f t="shared" si="689"/>
        <v/>
      </c>
      <c r="CM481" s="243" t="str">
        <f t="shared" si="690"/>
        <v/>
      </c>
      <c r="CN481" s="243" t="str">
        <f>IF($B481="","",IF(CI481="out",-(CM481*$I481*(2*ABS(CL481)/Air!$D$14)^0.5),(CM481*$I481*(2*ABS(CL481)/Air!$C$14)^0.5)))</f>
        <v/>
      </c>
      <c r="CO481" s="32" t="str">
        <f t="shared" si="691"/>
        <v/>
      </c>
      <c r="CP481" s="217" t="str">
        <f t="shared" si="746"/>
        <v/>
      </c>
      <c r="CQ481" s="31" t="str">
        <f t="shared" si="692"/>
        <v/>
      </c>
      <c r="CR481" s="251" t="str">
        <f>IF($B481="","",$AO481*ABS(CQ481)/Air!$M$8)</f>
        <v/>
      </c>
      <c r="CS481" s="31" t="str">
        <f t="shared" si="693"/>
        <v/>
      </c>
      <c r="CT481" s="251" t="str">
        <f>IF($B481="","",$AO481*ABS($AF481-CQ481)/Air!$M$8)</f>
        <v/>
      </c>
      <c r="CU481" s="31" t="str">
        <f t="shared" si="694"/>
        <v/>
      </c>
      <c r="CV481" s="31" t="str">
        <f t="shared" si="695"/>
        <v/>
      </c>
      <c r="CW481" s="32" t="str">
        <f>IF($B481="","",(($AF481-CQ481)/ABS($AF481-CQ481))*Air!$D$14*CV481/2*(($AF481-CQ481)^2)*$AI481*$C481)</f>
        <v/>
      </c>
      <c r="CX481" s="32" t="str">
        <f>IF($B481="","",(-CQ481/ABS(CQ481))*Air!$D$14*CS481/8*(CQ481^2)*$AM481*$C481)</f>
        <v/>
      </c>
      <c r="CY481" s="32" t="str">
        <f>IF($B481="","",$AK481*$C481*$E481*Air!$D$14*Air!$I$10)</f>
        <v/>
      </c>
      <c r="CZ481" s="32" t="str">
        <f t="shared" si="747"/>
        <v/>
      </c>
      <c r="DA481" s="32" t="str">
        <f t="shared" si="696"/>
        <v/>
      </c>
      <c r="DB481" s="32" t="str">
        <f t="shared" si="748"/>
        <v/>
      </c>
      <c r="DC481" s="254" t="str">
        <f t="shared" si="697"/>
        <v/>
      </c>
      <c r="DD481" s="243"/>
      <c r="DE481" s="243"/>
      <c r="DF481" s="32" t="str">
        <f t="shared" si="698"/>
        <v/>
      </c>
      <c r="DG481" s="243" t="str">
        <f t="shared" si="699"/>
        <v/>
      </c>
      <c r="DH481" s="243" t="str">
        <f>IF($B481="","",IF(DC481="out",-(DG481*$I481*(2*ABS(DF481)/Air!$D$14)^0.5),(DG481*$I481*(2*ABS(DF481)/Air!$C$14)^0.5)))</f>
        <v/>
      </c>
      <c r="DI481" s="32" t="str">
        <f t="shared" si="700"/>
        <v/>
      </c>
      <c r="DJ481" s="217" t="str">
        <f t="shared" si="749"/>
        <v/>
      </c>
      <c r="DK481" s="31" t="str">
        <f t="shared" si="701"/>
        <v/>
      </c>
      <c r="DL481" s="251" t="str">
        <f>IF($B481="","",$AO481*ABS(DK481)/Air!$M$8)</f>
        <v/>
      </c>
      <c r="DM481" s="31" t="str">
        <f t="shared" si="702"/>
        <v/>
      </c>
      <c r="DN481" s="251" t="str">
        <f>IF($B481="","",$AO481*ABS($AF481-DK481)/Air!$M$8)</f>
        <v/>
      </c>
      <c r="DO481" s="31" t="str">
        <f t="shared" si="703"/>
        <v/>
      </c>
      <c r="DP481" s="31" t="str">
        <f t="shared" si="704"/>
        <v/>
      </c>
      <c r="DQ481" s="32" t="str">
        <f>IF($B481="","",(($AF481-DK481)/ABS($AF481-DK481))*Air!$D$14*DP481/2*(($AF481-DK481)^2)*$AI481*$C481)</f>
        <v/>
      </c>
      <c r="DR481" s="32" t="str">
        <f>IF($B481="","",(-DK481/ABS(DK481))*Air!$D$14*DM481/8*(DK481^2)*$AM481*$C481)</f>
        <v/>
      </c>
      <c r="DS481" s="32" t="str">
        <f>IF($B481="","",$AK481*$C481*$E481*Air!$D$14*Air!$I$10)</f>
        <v/>
      </c>
      <c r="DT481" s="32" t="str">
        <f t="shared" si="750"/>
        <v/>
      </c>
      <c r="DU481" s="32" t="str">
        <f t="shared" si="705"/>
        <v/>
      </c>
      <c r="DV481" s="32" t="str">
        <f t="shared" si="751"/>
        <v/>
      </c>
      <c r="DW481" s="254" t="str">
        <f t="shared" si="706"/>
        <v/>
      </c>
      <c r="DX481" s="243"/>
      <c r="DY481" s="243"/>
      <c r="DZ481" s="32" t="str">
        <f t="shared" si="707"/>
        <v/>
      </c>
      <c r="EA481" s="243" t="str">
        <f t="shared" si="708"/>
        <v/>
      </c>
      <c r="EB481" s="243" t="str">
        <f>IF($B481="","",IF(DW481="out",-(EA481*$I481*(2*ABS(DZ481)/Air!$D$14)^0.5),(EA481*$I481*(2*ABS(DZ481)/Air!$C$14)^0.5)))</f>
        <v/>
      </c>
      <c r="EC481" s="32" t="str">
        <f t="shared" si="709"/>
        <v/>
      </c>
      <c r="ED481" s="217" t="str">
        <f t="shared" si="752"/>
        <v/>
      </c>
      <c r="EE481" s="31" t="str">
        <f t="shared" si="710"/>
        <v/>
      </c>
      <c r="EF481" s="251" t="str">
        <f>IF($B481="","",$AO481*ABS(EE481)/Air!$M$8)</f>
        <v/>
      </c>
      <c r="EG481" s="31" t="str">
        <f t="shared" si="711"/>
        <v/>
      </c>
      <c r="EH481" s="251" t="str">
        <f>IF($B481="","",$AO481*ABS($AF481-EE481)/Air!$M$8)</f>
        <v/>
      </c>
      <c r="EI481" s="31" t="str">
        <f t="shared" si="712"/>
        <v/>
      </c>
      <c r="EJ481" s="31" t="str">
        <f t="shared" si="713"/>
        <v/>
      </c>
      <c r="EK481" s="32" t="str">
        <f>IF($B481="","",(($AF481-EE481)/ABS($AF481-EE481))*Air!$D$14*EJ481/2*(($AF481-EE481)^2)*$AI481*$C481)</f>
        <v/>
      </c>
      <c r="EL481" s="32" t="str">
        <f>IF($B481="","",(-EE481/ABS(EE481))*Air!$D$14*EG481/8*(EE481^2)*$AM481*$C481)</f>
        <v/>
      </c>
      <c r="EM481" s="32" t="str">
        <f>IF($B481="","",$AK481*$C481*$E481*Air!$D$14*Air!$I$10)</f>
        <v/>
      </c>
      <c r="EN481" s="32" t="str">
        <f t="shared" si="753"/>
        <v/>
      </c>
      <c r="EO481" s="32" t="str">
        <f t="shared" si="714"/>
        <v/>
      </c>
      <c r="EP481" s="32" t="str">
        <f t="shared" si="754"/>
        <v/>
      </c>
      <c r="EQ481" s="254" t="str">
        <f t="shared" si="715"/>
        <v/>
      </c>
      <c r="ER481" s="243"/>
      <c r="ES481" s="243"/>
      <c r="ET481" s="32" t="str">
        <f t="shared" si="716"/>
        <v/>
      </c>
      <c r="EU481" s="243" t="str">
        <f t="shared" si="717"/>
        <v/>
      </c>
      <c r="EV481" s="243" t="str">
        <f>IF($B481="","",IF(EQ481="out",-(EU481*$I481*(2*ABS(ET481)/Air!$D$14)^0.5),(EU481*$I481*(2*ABS(ET481)/Air!$C$14)^0.5)))</f>
        <v/>
      </c>
      <c r="EW481" s="32" t="str">
        <f t="shared" si="718"/>
        <v/>
      </c>
      <c r="EX481" s="259" t="str">
        <f t="shared" si="755"/>
        <v/>
      </c>
    </row>
    <row r="482" spans="1:154" customFormat="1" x14ac:dyDescent="0.2">
      <c r="A482" s="61"/>
      <c r="B482" s="247"/>
      <c r="C482" s="247"/>
      <c r="D482" s="247"/>
      <c r="E482" s="247"/>
      <c r="F482" s="247"/>
      <c r="G482" s="239"/>
      <c r="H482" s="239"/>
      <c r="I482" s="239"/>
      <c r="J482" s="239"/>
      <c r="K482" s="239"/>
      <c r="L482" s="62"/>
      <c r="M482" s="247"/>
      <c r="N482" s="247"/>
      <c r="O482" s="63"/>
      <c r="P482" s="92" t="str">
        <f t="shared" si="719"/>
        <v/>
      </c>
      <c r="Q482" s="93" t="str">
        <f t="shared" si="672"/>
        <v/>
      </c>
      <c r="R482" s="99" t="str">
        <f t="shared" si="720"/>
        <v/>
      </c>
      <c r="S482" s="100" t="str">
        <f t="shared" si="721"/>
        <v/>
      </c>
      <c r="T482" s="95" t="str">
        <f t="shared" si="722"/>
        <v/>
      </c>
      <c r="U482" s="231"/>
      <c r="V482" s="124" t="str">
        <f t="shared" si="723"/>
        <v/>
      </c>
      <c r="W482" s="125" t="str">
        <f t="shared" si="667"/>
        <v/>
      </c>
      <c r="X482" s="126" t="str">
        <f t="shared" si="724"/>
        <v/>
      </c>
      <c r="Y482" s="126" t="str">
        <f>IF($B482="","",VLOOKUP(X482,Depth!$A$4:$B$1004,2,1))</f>
        <v/>
      </c>
      <c r="Z482" s="127" t="str">
        <f t="shared" si="668"/>
        <v/>
      </c>
      <c r="AA482" s="128" t="str">
        <f t="shared" si="669"/>
        <v/>
      </c>
      <c r="AB482" s="129" t="str">
        <f t="shared" si="725"/>
        <v/>
      </c>
      <c r="AC482" s="129" t="str">
        <f t="shared" si="670"/>
        <v/>
      </c>
      <c r="AD482" s="31" t="str">
        <f t="shared" si="726"/>
        <v/>
      </c>
      <c r="AE482" s="128" t="str">
        <f t="shared" si="727"/>
        <v/>
      </c>
      <c r="AF482" s="130" t="str">
        <f t="shared" si="728"/>
        <v/>
      </c>
      <c r="AG482" s="122" t="str">
        <f t="shared" si="729"/>
        <v/>
      </c>
      <c r="AH482" s="131" t="str">
        <f t="shared" si="671"/>
        <v/>
      </c>
      <c r="AI482" s="132" t="str">
        <f t="shared" si="730"/>
        <v/>
      </c>
      <c r="AJ482" s="128"/>
      <c r="AK482" s="159" t="str">
        <f t="shared" si="731"/>
        <v/>
      </c>
      <c r="AL482" s="128" t="str">
        <f t="shared" si="732"/>
        <v/>
      </c>
      <c r="AM482" s="128" t="str">
        <f t="shared" si="733"/>
        <v/>
      </c>
      <c r="AN482" s="128" t="str">
        <f t="shared" si="734"/>
        <v/>
      </c>
      <c r="AO482" s="128" t="str">
        <f t="shared" si="673"/>
        <v/>
      </c>
      <c r="AP482" s="160" t="str">
        <f t="shared" si="735"/>
        <v/>
      </c>
      <c r="AQ482" s="31"/>
      <c r="AR482" s="174" t="str">
        <f>IF($B482="","",Air!$C$17*((J482-K482)/10)^Air!$C$28)</f>
        <v/>
      </c>
      <c r="AS482" s="36" t="str">
        <f>IF($B482="","",IF(E$8=B482,E$7,Air!$C$14/2*AR482^2))</f>
        <v/>
      </c>
      <c r="AT482" s="32" t="str">
        <f t="shared" si="736"/>
        <v/>
      </c>
      <c r="AU482" s="32" t="str">
        <f t="shared" si="737"/>
        <v/>
      </c>
      <c r="AV482" s="32" t="str">
        <f>IF($B482="","",Air!$I$11-AU482*Air!$C$14*Air!$I$10-AS482)</f>
        <v/>
      </c>
      <c r="AW482" s="175" t="str">
        <f t="shared" si="738"/>
        <v/>
      </c>
      <c r="AX482" s="175" t="str">
        <f>IF($B482="","",AW482*Air!$C$14*Air!$I$10)</f>
        <v/>
      </c>
      <c r="AY482" s="176" t="str">
        <f>IF($B482="","",AW482*Air!$D$14*Air!$I$10)</f>
        <v/>
      </c>
      <c r="AZ482" s="62"/>
      <c r="BA482" s="250" t="str">
        <f t="shared" si="674"/>
        <v/>
      </c>
      <c r="BB482" s="128" t="str">
        <f t="shared" si="739"/>
        <v/>
      </c>
      <c r="BC482" s="31" t="str">
        <f t="shared" si="740"/>
        <v/>
      </c>
      <c r="BD482" s="251" t="str">
        <f>IF($B482="","",$AO482*ABS(BC482)/Air!$M$8)</f>
        <v/>
      </c>
      <c r="BE482" s="31" t="str">
        <f t="shared" si="675"/>
        <v/>
      </c>
      <c r="BF482" s="251" t="str">
        <f>IF($B482="","",$AO482*ABS($AF482-BC482)/Air!$M$8)</f>
        <v/>
      </c>
      <c r="BG482" s="31" t="str">
        <f t="shared" si="676"/>
        <v/>
      </c>
      <c r="BH482" s="252" t="str">
        <f t="shared" si="677"/>
        <v/>
      </c>
      <c r="BI482" s="32" t="str">
        <f>IF($B482="","",(($AF482-BC482)/ABS($AF482-BC482))*Air!$D$14*BH482/2*(($AF482-BC482)^2)*$AI482*$C482)</f>
        <v/>
      </c>
      <c r="BJ482" s="32" t="str">
        <f>IF($B482="","",(-BC482/ABS(BC482))*Air!$D$14*BE482/8*(BC482^2)*$AM482*$C482)</f>
        <v/>
      </c>
      <c r="BK482" s="32" t="str">
        <f>IF($B482="","",$AK482*$C482*$E482*Air!$D$14*Air!$I$10)</f>
        <v/>
      </c>
      <c r="BL482" s="32" t="str">
        <f t="shared" si="741"/>
        <v/>
      </c>
      <c r="BM482" s="32" t="str">
        <f t="shared" si="678"/>
        <v/>
      </c>
      <c r="BN482" s="32" t="str">
        <f t="shared" si="742"/>
        <v/>
      </c>
      <c r="BO482" s="254" t="str">
        <f t="shared" si="679"/>
        <v/>
      </c>
      <c r="BP482" s="243"/>
      <c r="BQ482" s="243"/>
      <c r="BR482" s="32" t="str">
        <f t="shared" si="680"/>
        <v/>
      </c>
      <c r="BS482" s="243" t="str">
        <f t="shared" si="681"/>
        <v/>
      </c>
      <c r="BT482" s="243" t="str">
        <f>IF($B482="","",IF(BO482="out",-(BS482*$I482*(2*ABS(BR482)/Air!$D$14)^0.5),(BS482*$I482*(2*ABS(BR482)/Air!$C$14)^0.5)))</f>
        <v/>
      </c>
      <c r="BU482" s="32" t="str">
        <f t="shared" si="682"/>
        <v/>
      </c>
      <c r="BV482" s="217" t="str">
        <f t="shared" si="743"/>
        <v/>
      </c>
      <c r="BW482" s="31" t="str">
        <f t="shared" si="683"/>
        <v/>
      </c>
      <c r="BX482" s="251" t="str">
        <f>IF($B482="","",$AO482*ABS(BW482)/Air!$M$8)</f>
        <v/>
      </c>
      <c r="BY482" s="31" t="str">
        <f t="shared" si="684"/>
        <v/>
      </c>
      <c r="BZ482" s="251" t="str">
        <f>IF($B482="","",$AO482*ABS($AF482-BW482)/Air!$M$8)</f>
        <v/>
      </c>
      <c r="CA482" s="31" t="str">
        <f t="shared" si="685"/>
        <v/>
      </c>
      <c r="CB482" s="31" t="str">
        <f t="shared" si="686"/>
        <v/>
      </c>
      <c r="CC482" s="32" t="str">
        <f>IF($B482="","",(($AF482-BW482)/ABS($AF482-BW482))*Air!$D$14*CB482/2*(($AF482-BW482)^2)*$AI482*$C482)</f>
        <v/>
      </c>
      <c r="CD482" s="32" t="str">
        <f>IF($B482="","",(-BW482/ABS(BW482))*Air!$D$14*BY482/8*(BW482^2)*$AM482*$C482)</f>
        <v/>
      </c>
      <c r="CE482" s="32" t="str">
        <f>IF($B482="","",$AK482*$C482*$E482*Air!$D$14*Air!$I$10)</f>
        <v/>
      </c>
      <c r="CF482" s="32" t="str">
        <f t="shared" si="744"/>
        <v/>
      </c>
      <c r="CG482" s="32" t="str">
        <f t="shared" si="687"/>
        <v/>
      </c>
      <c r="CH482" s="32" t="str">
        <f t="shared" si="745"/>
        <v/>
      </c>
      <c r="CI482" s="254" t="str">
        <f t="shared" si="688"/>
        <v/>
      </c>
      <c r="CJ482" s="243"/>
      <c r="CK482" s="243"/>
      <c r="CL482" s="32" t="str">
        <f t="shared" si="689"/>
        <v/>
      </c>
      <c r="CM482" s="243" t="str">
        <f t="shared" si="690"/>
        <v/>
      </c>
      <c r="CN482" s="243" t="str">
        <f>IF($B482="","",IF(CI482="out",-(CM482*$I482*(2*ABS(CL482)/Air!$D$14)^0.5),(CM482*$I482*(2*ABS(CL482)/Air!$C$14)^0.5)))</f>
        <v/>
      </c>
      <c r="CO482" s="32" t="str">
        <f t="shared" si="691"/>
        <v/>
      </c>
      <c r="CP482" s="217" t="str">
        <f t="shared" si="746"/>
        <v/>
      </c>
      <c r="CQ482" s="31" t="str">
        <f t="shared" si="692"/>
        <v/>
      </c>
      <c r="CR482" s="251" t="str">
        <f>IF($B482="","",$AO482*ABS(CQ482)/Air!$M$8)</f>
        <v/>
      </c>
      <c r="CS482" s="31" t="str">
        <f t="shared" si="693"/>
        <v/>
      </c>
      <c r="CT482" s="251" t="str">
        <f>IF($B482="","",$AO482*ABS($AF482-CQ482)/Air!$M$8)</f>
        <v/>
      </c>
      <c r="CU482" s="31" t="str">
        <f t="shared" si="694"/>
        <v/>
      </c>
      <c r="CV482" s="31" t="str">
        <f t="shared" si="695"/>
        <v/>
      </c>
      <c r="CW482" s="32" t="str">
        <f>IF($B482="","",(($AF482-CQ482)/ABS($AF482-CQ482))*Air!$D$14*CV482/2*(($AF482-CQ482)^2)*$AI482*$C482)</f>
        <v/>
      </c>
      <c r="CX482" s="32" t="str">
        <f>IF($B482="","",(-CQ482/ABS(CQ482))*Air!$D$14*CS482/8*(CQ482^2)*$AM482*$C482)</f>
        <v/>
      </c>
      <c r="CY482" s="32" t="str">
        <f>IF($B482="","",$AK482*$C482*$E482*Air!$D$14*Air!$I$10)</f>
        <v/>
      </c>
      <c r="CZ482" s="32" t="str">
        <f t="shared" si="747"/>
        <v/>
      </c>
      <c r="DA482" s="32" t="str">
        <f t="shared" si="696"/>
        <v/>
      </c>
      <c r="DB482" s="32" t="str">
        <f t="shared" si="748"/>
        <v/>
      </c>
      <c r="DC482" s="254" t="str">
        <f t="shared" si="697"/>
        <v/>
      </c>
      <c r="DD482" s="243"/>
      <c r="DE482" s="243"/>
      <c r="DF482" s="32" t="str">
        <f t="shared" si="698"/>
        <v/>
      </c>
      <c r="DG482" s="243" t="str">
        <f t="shared" si="699"/>
        <v/>
      </c>
      <c r="DH482" s="243" t="str">
        <f>IF($B482="","",IF(DC482="out",-(DG482*$I482*(2*ABS(DF482)/Air!$D$14)^0.5),(DG482*$I482*(2*ABS(DF482)/Air!$C$14)^0.5)))</f>
        <v/>
      </c>
      <c r="DI482" s="32" t="str">
        <f t="shared" si="700"/>
        <v/>
      </c>
      <c r="DJ482" s="217" t="str">
        <f t="shared" si="749"/>
        <v/>
      </c>
      <c r="DK482" s="31" t="str">
        <f t="shared" si="701"/>
        <v/>
      </c>
      <c r="DL482" s="251" t="str">
        <f>IF($B482="","",$AO482*ABS(DK482)/Air!$M$8)</f>
        <v/>
      </c>
      <c r="DM482" s="31" t="str">
        <f t="shared" si="702"/>
        <v/>
      </c>
      <c r="DN482" s="251" t="str">
        <f>IF($B482="","",$AO482*ABS($AF482-DK482)/Air!$M$8)</f>
        <v/>
      </c>
      <c r="DO482" s="31" t="str">
        <f t="shared" si="703"/>
        <v/>
      </c>
      <c r="DP482" s="31" t="str">
        <f t="shared" si="704"/>
        <v/>
      </c>
      <c r="DQ482" s="32" t="str">
        <f>IF($B482="","",(($AF482-DK482)/ABS($AF482-DK482))*Air!$D$14*DP482/2*(($AF482-DK482)^2)*$AI482*$C482)</f>
        <v/>
      </c>
      <c r="DR482" s="32" t="str">
        <f>IF($B482="","",(-DK482/ABS(DK482))*Air!$D$14*DM482/8*(DK482^2)*$AM482*$C482)</f>
        <v/>
      </c>
      <c r="DS482" s="32" t="str">
        <f>IF($B482="","",$AK482*$C482*$E482*Air!$D$14*Air!$I$10)</f>
        <v/>
      </c>
      <c r="DT482" s="32" t="str">
        <f t="shared" si="750"/>
        <v/>
      </c>
      <c r="DU482" s="32" t="str">
        <f t="shared" si="705"/>
        <v/>
      </c>
      <c r="DV482" s="32" t="str">
        <f t="shared" si="751"/>
        <v/>
      </c>
      <c r="DW482" s="254" t="str">
        <f t="shared" si="706"/>
        <v/>
      </c>
      <c r="DX482" s="243"/>
      <c r="DY482" s="243"/>
      <c r="DZ482" s="32" t="str">
        <f t="shared" si="707"/>
        <v/>
      </c>
      <c r="EA482" s="243" t="str">
        <f t="shared" si="708"/>
        <v/>
      </c>
      <c r="EB482" s="243" t="str">
        <f>IF($B482="","",IF(DW482="out",-(EA482*$I482*(2*ABS(DZ482)/Air!$D$14)^0.5),(EA482*$I482*(2*ABS(DZ482)/Air!$C$14)^0.5)))</f>
        <v/>
      </c>
      <c r="EC482" s="32" t="str">
        <f t="shared" si="709"/>
        <v/>
      </c>
      <c r="ED482" s="217" t="str">
        <f t="shared" si="752"/>
        <v/>
      </c>
      <c r="EE482" s="31" t="str">
        <f t="shared" si="710"/>
        <v/>
      </c>
      <c r="EF482" s="251" t="str">
        <f>IF($B482="","",$AO482*ABS(EE482)/Air!$M$8)</f>
        <v/>
      </c>
      <c r="EG482" s="31" t="str">
        <f t="shared" si="711"/>
        <v/>
      </c>
      <c r="EH482" s="251" t="str">
        <f>IF($B482="","",$AO482*ABS($AF482-EE482)/Air!$M$8)</f>
        <v/>
      </c>
      <c r="EI482" s="31" t="str">
        <f t="shared" si="712"/>
        <v/>
      </c>
      <c r="EJ482" s="31" t="str">
        <f t="shared" si="713"/>
        <v/>
      </c>
      <c r="EK482" s="32" t="str">
        <f>IF($B482="","",(($AF482-EE482)/ABS($AF482-EE482))*Air!$D$14*EJ482/2*(($AF482-EE482)^2)*$AI482*$C482)</f>
        <v/>
      </c>
      <c r="EL482" s="32" t="str">
        <f>IF($B482="","",(-EE482/ABS(EE482))*Air!$D$14*EG482/8*(EE482^2)*$AM482*$C482)</f>
        <v/>
      </c>
      <c r="EM482" s="32" t="str">
        <f>IF($B482="","",$AK482*$C482*$E482*Air!$D$14*Air!$I$10)</f>
        <v/>
      </c>
      <c r="EN482" s="32" t="str">
        <f t="shared" si="753"/>
        <v/>
      </c>
      <c r="EO482" s="32" t="str">
        <f t="shared" si="714"/>
        <v/>
      </c>
      <c r="EP482" s="32" t="str">
        <f t="shared" si="754"/>
        <v/>
      </c>
      <c r="EQ482" s="254" t="str">
        <f t="shared" si="715"/>
        <v/>
      </c>
      <c r="ER482" s="243"/>
      <c r="ES482" s="243"/>
      <c r="ET482" s="32" t="str">
        <f t="shared" si="716"/>
        <v/>
      </c>
      <c r="EU482" s="243" t="str">
        <f t="shared" si="717"/>
        <v/>
      </c>
      <c r="EV482" s="243" t="str">
        <f>IF($B482="","",IF(EQ482="out",-(EU482*$I482*(2*ABS(ET482)/Air!$D$14)^0.5),(EU482*$I482*(2*ABS(ET482)/Air!$C$14)^0.5)))</f>
        <v/>
      </c>
      <c r="EW482" s="32" t="str">
        <f t="shared" si="718"/>
        <v/>
      </c>
      <c r="EX482" s="259" t="str">
        <f t="shared" si="755"/>
        <v/>
      </c>
    </row>
    <row r="483" spans="1:154" customFormat="1" x14ac:dyDescent="0.2">
      <c r="A483" s="61"/>
      <c r="B483" s="247"/>
      <c r="C483" s="247"/>
      <c r="D483" s="247"/>
      <c r="E483" s="247"/>
      <c r="F483" s="247"/>
      <c r="G483" s="239"/>
      <c r="H483" s="239"/>
      <c r="I483" s="239"/>
      <c r="J483" s="239"/>
      <c r="K483" s="239"/>
      <c r="L483" s="62"/>
      <c r="M483" s="247"/>
      <c r="N483" s="247"/>
      <c r="O483" s="63"/>
      <c r="P483" s="92" t="str">
        <f t="shared" si="719"/>
        <v/>
      </c>
      <c r="Q483" s="93" t="str">
        <f t="shared" si="672"/>
        <v/>
      </c>
      <c r="R483" s="99" t="str">
        <f t="shared" si="720"/>
        <v/>
      </c>
      <c r="S483" s="100" t="str">
        <f t="shared" si="721"/>
        <v/>
      </c>
      <c r="T483" s="95" t="str">
        <f t="shared" si="722"/>
        <v/>
      </c>
      <c r="U483" s="231"/>
      <c r="V483" s="124" t="str">
        <f t="shared" si="723"/>
        <v/>
      </c>
      <c r="W483" s="125" t="str">
        <f t="shared" si="667"/>
        <v/>
      </c>
      <c r="X483" s="126" t="str">
        <f t="shared" si="724"/>
        <v/>
      </c>
      <c r="Y483" s="126" t="str">
        <f>IF($B483="","",VLOOKUP(X483,Depth!$A$4:$B$1004,2,1))</f>
        <v/>
      </c>
      <c r="Z483" s="127" t="str">
        <f t="shared" si="668"/>
        <v/>
      </c>
      <c r="AA483" s="128" t="str">
        <f t="shared" si="669"/>
        <v/>
      </c>
      <c r="AB483" s="129" t="str">
        <f t="shared" si="725"/>
        <v/>
      </c>
      <c r="AC483" s="129" t="str">
        <f t="shared" si="670"/>
        <v/>
      </c>
      <c r="AD483" s="31" t="str">
        <f t="shared" si="726"/>
        <v/>
      </c>
      <c r="AE483" s="128" t="str">
        <f t="shared" si="727"/>
        <v/>
      </c>
      <c r="AF483" s="130" t="str">
        <f t="shared" si="728"/>
        <v/>
      </c>
      <c r="AG483" s="122" t="str">
        <f t="shared" si="729"/>
        <v/>
      </c>
      <c r="AH483" s="131" t="str">
        <f t="shared" si="671"/>
        <v/>
      </c>
      <c r="AI483" s="132" t="str">
        <f t="shared" si="730"/>
        <v/>
      </c>
      <c r="AJ483" s="128"/>
      <c r="AK483" s="159" t="str">
        <f t="shared" si="731"/>
        <v/>
      </c>
      <c r="AL483" s="128" t="str">
        <f t="shared" si="732"/>
        <v/>
      </c>
      <c r="AM483" s="128" t="str">
        <f t="shared" si="733"/>
        <v/>
      </c>
      <c r="AN483" s="128" t="str">
        <f t="shared" si="734"/>
        <v/>
      </c>
      <c r="AO483" s="128" t="str">
        <f t="shared" si="673"/>
        <v/>
      </c>
      <c r="AP483" s="160" t="str">
        <f t="shared" si="735"/>
        <v/>
      </c>
      <c r="AQ483" s="31"/>
      <c r="AR483" s="174" t="str">
        <f>IF($B483="","",Air!$C$17*((J483-K483)/10)^Air!$C$28)</f>
        <v/>
      </c>
      <c r="AS483" s="36" t="str">
        <f>IF($B483="","",IF(E$8=B483,E$7,Air!$C$14/2*AR483^2))</f>
        <v/>
      </c>
      <c r="AT483" s="32" t="str">
        <f t="shared" si="736"/>
        <v/>
      </c>
      <c r="AU483" s="32" t="str">
        <f t="shared" si="737"/>
        <v/>
      </c>
      <c r="AV483" s="32" t="str">
        <f>IF($B483="","",Air!$I$11-AU483*Air!$C$14*Air!$I$10-AS483)</f>
        <v/>
      </c>
      <c r="AW483" s="175" t="str">
        <f t="shared" si="738"/>
        <v/>
      </c>
      <c r="AX483" s="175" t="str">
        <f>IF($B483="","",AW483*Air!$C$14*Air!$I$10)</f>
        <v/>
      </c>
      <c r="AY483" s="176" t="str">
        <f>IF($B483="","",AW483*Air!$D$14*Air!$I$10)</f>
        <v/>
      </c>
      <c r="AZ483" s="62"/>
      <c r="BA483" s="250" t="str">
        <f t="shared" si="674"/>
        <v/>
      </c>
      <c r="BB483" s="128" t="str">
        <f t="shared" si="739"/>
        <v/>
      </c>
      <c r="BC483" s="31" t="str">
        <f t="shared" si="740"/>
        <v/>
      </c>
      <c r="BD483" s="251" t="str">
        <f>IF($B483="","",$AO483*ABS(BC483)/Air!$M$8)</f>
        <v/>
      </c>
      <c r="BE483" s="31" t="str">
        <f t="shared" si="675"/>
        <v/>
      </c>
      <c r="BF483" s="251" t="str">
        <f>IF($B483="","",$AO483*ABS($AF483-BC483)/Air!$M$8)</f>
        <v/>
      </c>
      <c r="BG483" s="31" t="str">
        <f t="shared" si="676"/>
        <v/>
      </c>
      <c r="BH483" s="252" t="str">
        <f t="shared" si="677"/>
        <v/>
      </c>
      <c r="BI483" s="32" t="str">
        <f>IF($B483="","",(($AF483-BC483)/ABS($AF483-BC483))*Air!$D$14*BH483/2*(($AF483-BC483)^2)*$AI483*$C483)</f>
        <v/>
      </c>
      <c r="BJ483" s="32" t="str">
        <f>IF($B483="","",(-BC483/ABS(BC483))*Air!$D$14*BE483/8*(BC483^2)*$AM483*$C483)</f>
        <v/>
      </c>
      <c r="BK483" s="32" t="str">
        <f>IF($B483="","",$AK483*$C483*$E483*Air!$D$14*Air!$I$10)</f>
        <v/>
      </c>
      <c r="BL483" s="32" t="str">
        <f t="shared" si="741"/>
        <v/>
      </c>
      <c r="BM483" s="32" t="str">
        <f t="shared" si="678"/>
        <v/>
      </c>
      <c r="BN483" s="32" t="str">
        <f t="shared" si="742"/>
        <v/>
      </c>
      <c r="BO483" s="254" t="str">
        <f t="shared" si="679"/>
        <v/>
      </c>
      <c r="BP483" s="243"/>
      <c r="BQ483" s="243"/>
      <c r="BR483" s="32" t="str">
        <f t="shared" si="680"/>
        <v/>
      </c>
      <c r="BS483" s="243" t="str">
        <f t="shared" si="681"/>
        <v/>
      </c>
      <c r="BT483" s="243" t="str">
        <f>IF($B483="","",IF(BO483="out",-(BS483*$I483*(2*ABS(BR483)/Air!$D$14)^0.5),(BS483*$I483*(2*ABS(BR483)/Air!$C$14)^0.5)))</f>
        <v/>
      </c>
      <c r="BU483" s="32" t="str">
        <f t="shared" si="682"/>
        <v/>
      </c>
      <c r="BV483" s="217" t="str">
        <f t="shared" si="743"/>
        <v/>
      </c>
      <c r="BW483" s="31" t="str">
        <f t="shared" si="683"/>
        <v/>
      </c>
      <c r="BX483" s="251" t="str">
        <f>IF($B483="","",$AO483*ABS(BW483)/Air!$M$8)</f>
        <v/>
      </c>
      <c r="BY483" s="31" t="str">
        <f t="shared" si="684"/>
        <v/>
      </c>
      <c r="BZ483" s="251" t="str">
        <f>IF($B483="","",$AO483*ABS($AF483-BW483)/Air!$M$8)</f>
        <v/>
      </c>
      <c r="CA483" s="31" t="str">
        <f t="shared" si="685"/>
        <v/>
      </c>
      <c r="CB483" s="31" t="str">
        <f t="shared" si="686"/>
        <v/>
      </c>
      <c r="CC483" s="32" t="str">
        <f>IF($B483="","",(($AF483-BW483)/ABS($AF483-BW483))*Air!$D$14*CB483/2*(($AF483-BW483)^2)*$AI483*$C483)</f>
        <v/>
      </c>
      <c r="CD483" s="32" t="str">
        <f>IF($B483="","",(-BW483/ABS(BW483))*Air!$D$14*BY483/8*(BW483^2)*$AM483*$C483)</f>
        <v/>
      </c>
      <c r="CE483" s="32" t="str">
        <f>IF($B483="","",$AK483*$C483*$E483*Air!$D$14*Air!$I$10)</f>
        <v/>
      </c>
      <c r="CF483" s="32" t="str">
        <f t="shared" si="744"/>
        <v/>
      </c>
      <c r="CG483" s="32" t="str">
        <f t="shared" si="687"/>
        <v/>
      </c>
      <c r="CH483" s="32" t="str">
        <f t="shared" si="745"/>
        <v/>
      </c>
      <c r="CI483" s="254" t="str">
        <f t="shared" si="688"/>
        <v/>
      </c>
      <c r="CJ483" s="243"/>
      <c r="CK483" s="243"/>
      <c r="CL483" s="32" t="str">
        <f t="shared" si="689"/>
        <v/>
      </c>
      <c r="CM483" s="243" t="str">
        <f t="shared" si="690"/>
        <v/>
      </c>
      <c r="CN483" s="243" t="str">
        <f>IF($B483="","",IF(CI483="out",-(CM483*$I483*(2*ABS(CL483)/Air!$D$14)^0.5),(CM483*$I483*(2*ABS(CL483)/Air!$C$14)^0.5)))</f>
        <v/>
      </c>
      <c r="CO483" s="32" t="str">
        <f t="shared" si="691"/>
        <v/>
      </c>
      <c r="CP483" s="217" t="str">
        <f t="shared" si="746"/>
        <v/>
      </c>
      <c r="CQ483" s="31" t="str">
        <f t="shared" si="692"/>
        <v/>
      </c>
      <c r="CR483" s="251" t="str">
        <f>IF($B483="","",$AO483*ABS(CQ483)/Air!$M$8)</f>
        <v/>
      </c>
      <c r="CS483" s="31" t="str">
        <f t="shared" si="693"/>
        <v/>
      </c>
      <c r="CT483" s="251" t="str">
        <f>IF($B483="","",$AO483*ABS($AF483-CQ483)/Air!$M$8)</f>
        <v/>
      </c>
      <c r="CU483" s="31" t="str">
        <f t="shared" si="694"/>
        <v/>
      </c>
      <c r="CV483" s="31" t="str">
        <f t="shared" si="695"/>
        <v/>
      </c>
      <c r="CW483" s="32" t="str">
        <f>IF($B483="","",(($AF483-CQ483)/ABS($AF483-CQ483))*Air!$D$14*CV483/2*(($AF483-CQ483)^2)*$AI483*$C483)</f>
        <v/>
      </c>
      <c r="CX483" s="32" t="str">
        <f>IF($B483="","",(-CQ483/ABS(CQ483))*Air!$D$14*CS483/8*(CQ483^2)*$AM483*$C483)</f>
        <v/>
      </c>
      <c r="CY483" s="32" t="str">
        <f>IF($B483="","",$AK483*$C483*$E483*Air!$D$14*Air!$I$10)</f>
        <v/>
      </c>
      <c r="CZ483" s="32" t="str">
        <f t="shared" si="747"/>
        <v/>
      </c>
      <c r="DA483" s="32" t="str">
        <f t="shared" si="696"/>
        <v/>
      </c>
      <c r="DB483" s="32" t="str">
        <f t="shared" si="748"/>
        <v/>
      </c>
      <c r="DC483" s="254" t="str">
        <f t="shared" si="697"/>
        <v/>
      </c>
      <c r="DD483" s="243"/>
      <c r="DE483" s="243"/>
      <c r="DF483" s="32" t="str">
        <f t="shared" si="698"/>
        <v/>
      </c>
      <c r="DG483" s="243" t="str">
        <f t="shared" si="699"/>
        <v/>
      </c>
      <c r="DH483" s="243" t="str">
        <f>IF($B483="","",IF(DC483="out",-(DG483*$I483*(2*ABS(DF483)/Air!$D$14)^0.5),(DG483*$I483*(2*ABS(DF483)/Air!$C$14)^0.5)))</f>
        <v/>
      </c>
      <c r="DI483" s="32" t="str">
        <f t="shared" si="700"/>
        <v/>
      </c>
      <c r="DJ483" s="217" t="str">
        <f t="shared" si="749"/>
        <v/>
      </c>
      <c r="DK483" s="31" t="str">
        <f t="shared" si="701"/>
        <v/>
      </c>
      <c r="DL483" s="251" t="str">
        <f>IF($B483="","",$AO483*ABS(DK483)/Air!$M$8)</f>
        <v/>
      </c>
      <c r="DM483" s="31" t="str">
        <f t="shared" si="702"/>
        <v/>
      </c>
      <c r="DN483" s="251" t="str">
        <f>IF($B483="","",$AO483*ABS($AF483-DK483)/Air!$M$8)</f>
        <v/>
      </c>
      <c r="DO483" s="31" t="str">
        <f t="shared" si="703"/>
        <v/>
      </c>
      <c r="DP483" s="31" t="str">
        <f t="shared" si="704"/>
        <v/>
      </c>
      <c r="DQ483" s="32" t="str">
        <f>IF($B483="","",(($AF483-DK483)/ABS($AF483-DK483))*Air!$D$14*DP483/2*(($AF483-DK483)^2)*$AI483*$C483)</f>
        <v/>
      </c>
      <c r="DR483" s="32" t="str">
        <f>IF($B483="","",(-DK483/ABS(DK483))*Air!$D$14*DM483/8*(DK483^2)*$AM483*$C483)</f>
        <v/>
      </c>
      <c r="DS483" s="32" t="str">
        <f>IF($B483="","",$AK483*$C483*$E483*Air!$D$14*Air!$I$10)</f>
        <v/>
      </c>
      <c r="DT483" s="32" t="str">
        <f t="shared" si="750"/>
        <v/>
      </c>
      <c r="DU483" s="32" t="str">
        <f t="shared" si="705"/>
        <v/>
      </c>
      <c r="DV483" s="32" t="str">
        <f t="shared" si="751"/>
        <v/>
      </c>
      <c r="DW483" s="254" t="str">
        <f t="shared" si="706"/>
        <v/>
      </c>
      <c r="DX483" s="243"/>
      <c r="DY483" s="243"/>
      <c r="DZ483" s="32" t="str">
        <f t="shared" si="707"/>
        <v/>
      </c>
      <c r="EA483" s="243" t="str">
        <f t="shared" si="708"/>
        <v/>
      </c>
      <c r="EB483" s="243" t="str">
        <f>IF($B483="","",IF(DW483="out",-(EA483*$I483*(2*ABS(DZ483)/Air!$D$14)^0.5),(EA483*$I483*(2*ABS(DZ483)/Air!$C$14)^0.5)))</f>
        <v/>
      </c>
      <c r="EC483" s="32" t="str">
        <f t="shared" si="709"/>
        <v/>
      </c>
      <c r="ED483" s="217" t="str">
        <f t="shared" si="752"/>
        <v/>
      </c>
      <c r="EE483" s="31" t="str">
        <f t="shared" si="710"/>
        <v/>
      </c>
      <c r="EF483" s="251" t="str">
        <f>IF($B483="","",$AO483*ABS(EE483)/Air!$M$8)</f>
        <v/>
      </c>
      <c r="EG483" s="31" t="str">
        <f t="shared" si="711"/>
        <v/>
      </c>
      <c r="EH483" s="251" t="str">
        <f>IF($B483="","",$AO483*ABS($AF483-EE483)/Air!$M$8)</f>
        <v/>
      </c>
      <c r="EI483" s="31" t="str">
        <f t="shared" si="712"/>
        <v/>
      </c>
      <c r="EJ483" s="31" t="str">
        <f t="shared" si="713"/>
        <v/>
      </c>
      <c r="EK483" s="32" t="str">
        <f>IF($B483="","",(($AF483-EE483)/ABS($AF483-EE483))*Air!$D$14*EJ483/2*(($AF483-EE483)^2)*$AI483*$C483)</f>
        <v/>
      </c>
      <c r="EL483" s="32" t="str">
        <f>IF($B483="","",(-EE483/ABS(EE483))*Air!$D$14*EG483/8*(EE483^2)*$AM483*$C483)</f>
        <v/>
      </c>
      <c r="EM483" s="32" t="str">
        <f>IF($B483="","",$AK483*$C483*$E483*Air!$D$14*Air!$I$10)</f>
        <v/>
      </c>
      <c r="EN483" s="32" t="str">
        <f t="shared" si="753"/>
        <v/>
      </c>
      <c r="EO483" s="32" t="str">
        <f t="shared" si="714"/>
        <v/>
      </c>
      <c r="EP483" s="32" t="str">
        <f t="shared" si="754"/>
        <v/>
      </c>
      <c r="EQ483" s="254" t="str">
        <f t="shared" si="715"/>
        <v/>
      </c>
      <c r="ER483" s="243"/>
      <c r="ES483" s="243"/>
      <c r="ET483" s="32" t="str">
        <f t="shared" si="716"/>
        <v/>
      </c>
      <c r="EU483" s="243" t="str">
        <f t="shared" si="717"/>
        <v/>
      </c>
      <c r="EV483" s="243" t="str">
        <f>IF($B483="","",IF(EQ483="out",-(EU483*$I483*(2*ABS(ET483)/Air!$D$14)^0.5),(EU483*$I483*(2*ABS(ET483)/Air!$C$14)^0.5)))</f>
        <v/>
      </c>
      <c r="EW483" s="32" t="str">
        <f t="shared" si="718"/>
        <v/>
      </c>
      <c r="EX483" s="259" t="str">
        <f t="shared" si="755"/>
        <v/>
      </c>
    </row>
    <row r="484" spans="1:154" customFormat="1" x14ac:dyDescent="0.2">
      <c r="A484" s="61"/>
      <c r="B484" s="247"/>
      <c r="C484" s="247"/>
      <c r="D484" s="247"/>
      <c r="E484" s="247"/>
      <c r="F484" s="247"/>
      <c r="G484" s="239"/>
      <c r="H484" s="239"/>
      <c r="I484" s="239"/>
      <c r="J484" s="239"/>
      <c r="K484" s="239"/>
      <c r="L484" s="62"/>
      <c r="M484" s="247"/>
      <c r="N484" s="247"/>
      <c r="O484" s="63"/>
      <c r="P484" s="92" t="str">
        <f t="shared" si="719"/>
        <v/>
      </c>
      <c r="Q484" s="93" t="str">
        <f t="shared" si="672"/>
        <v/>
      </c>
      <c r="R484" s="99" t="str">
        <f t="shared" si="720"/>
        <v/>
      </c>
      <c r="S484" s="100" t="str">
        <f t="shared" si="721"/>
        <v/>
      </c>
      <c r="T484" s="95" t="str">
        <f t="shared" si="722"/>
        <v/>
      </c>
      <c r="U484" s="231"/>
      <c r="V484" s="124" t="str">
        <f t="shared" si="723"/>
        <v/>
      </c>
      <c r="W484" s="125" t="str">
        <f t="shared" si="667"/>
        <v/>
      </c>
      <c r="X484" s="126" t="str">
        <f t="shared" si="724"/>
        <v/>
      </c>
      <c r="Y484" s="126" t="str">
        <f>IF($B484="","",VLOOKUP(X484,Depth!$A$4:$B$1004,2,1))</f>
        <v/>
      </c>
      <c r="Z484" s="127" t="str">
        <f t="shared" si="668"/>
        <v/>
      </c>
      <c r="AA484" s="128" t="str">
        <f t="shared" si="669"/>
        <v/>
      </c>
      <c r="AB484" s="129" t="str">
        <f t="shared" si="725"/>
        <v/>
      </c>
      <c r="AC484" s="129" t="str">
        <f t="shared" si="670"/>
        <v/>
      </c>
      <c r="AD484" s="31" t="str">
        <f t="shared" si="726"/>
        <v/>
      </c>
      <c r="AE484" s="128" t="str">
        <f t="shared" si="727"/>
        <v/>
      </c>
      <c r="AF484" s="130" t="str">
        <f t="shared" si="728"/>
        <v/>
      </c>
      <c r="AG484" s="122" t="str">
        <f t="shared" si="729"/>
        <v/>
      </c>
      <c r="AH484" s="131" t="str">
        <f t="shared" si="671"/>
        <v/>
      </c>
      <c r="AI484" s="132" t="str">
        <f t="shared" si="730"/>
        <v/>
      </c>
      <c r="AJ484" s="128"/>
      <c r="AK484" s="159" t="str">
        <f t="shared" si="731"/>
        <v/>
      </c>
      <c r="AL484" s="128" t="str">
        <f t="shared" si="732"/>
        <v/>
      </c>
      <c r="AM484" s="128" t="str">
        <f t="shared" si="733"/>
        <v/>
      </c>
      <c r="AN484" s="128" t="str">
        <f t="shared" si="734"/>
        <v/>
      </c>
      <c r="AO484" s="128" t="str">
        <f t="shared" si="673"/>
        <v/>
      </c>
      <c r="AP484" s="160" t="str">
        <f t="shared" si="735"/>
        <v/>
      </c>
      <c r="AQ484" s="31"/>
      <c r="AR484" s="174" t="str">
        <f>IF($B484="","",Air!$C$17*((J484-K484)/10)^Air!$C$28)</f>
        <v/>
      </c>
      <c r="AS484" s="36" t="str">
        <f>IF($B484="","",IF(E$8=B484,E$7,Air!$C$14/2*AR484^2))</f>
        <v/>
      </c>
      <c r="AT484" s="32" t="str">
        <f t="shared" si="736"/>
        <v/>
      </c>
      <c r="AU484" s="32" t="str">
        <f t="shared" si="737"/>
        <v/>
      </c>
      <c r="AV484" s="32" t="str">
        <f>IF($B484="","",Air!$I$11-AU484*Air!$C$14*Air!$I$10-AS484)</f>
        <v/>
      </c>
      <c r="AW484" s="175" t="str">
        <f t="shared" si="738"/>
        <v/>
      </c>
      <c r="AX484" s="175" t="str">
        <f>IF($B484="","",AW484*Air!$C$14*Air!$I$10)</f>
        <v/>
      </c>
      <c r="AY484" s="176" t="str">
        <f>IF($B484="","",AW484*Air!$D$14*Air!$I$10)</f>
        <v/>
      </c>
      <c r="AZ484" s="62"/>
      <c r="BA484" s="250" t="str">
        <f t="shared" si="674"/>
        <v/>
      </c>
      <c r="BB484" s="128" t="str">
        <f t="shared" si="739"/>
        <v/>
      </c>
      <c r="BC484" s="31" t="str">
        <f t="shared" si="740"/>
        <v/>
      </c>
      <c r="BD484" s="251" t="str">
        <f>IF($B484="","",$AO484*ABS(BC484)/Air!$M$8)</f>
        <v/>
      </c>
      <c r="BE484" s="31" t="str">
        <f t="shared" si="675"/>
        <v/>
      </c>
      <c r="BF484" s="251" t="str">
        <f>IF($B484="","",$AO484*ABS($AF484-BC484)/Air!$M$8)</f>
        <v/>
      </c>
      <c r="BG484" s="31" t="str">
        <f t="shared" si="676"/>
        <v/>
      </c>
      <c r="BH484" s="252" t="str">
        <f t="shared" si="677"/>
        <v/>
      </c>
      <c r="BI484" s="32" t="str">
        <f>IF($B484="","",(($AF484-BC484)/ABS($AF484-BC484))*Air!$D$14*BH484/2*(($AF484-BC484)^2)*$AI484*$C484)</f>
        <v/>
      </c>
      <c r="BJ484" s="32" t="str">
        <f>IF($B484="","",(-BC484/ABS(BC484))*Air!$D$14*BE484/8*(BC484^2)*$AM484*$C484)</f>
        <v/>
      </c>
      <c r="BK484" s="32" t="str">
        <f>IF($B484="","",$AK484*$C484*$E484*Air!$D$14*Air!$I$10)</f>
        <v/>
      </c>
      <c r="BL484" s="32" t="str">
        <f t="shared" si="741"/>
        <v/>
      </c>
      <c r="BM484" s="32" t="str">
        <f t="shared" si="678"/>
        <v/>
      </c>
      <c r="BN484" s="32" t="str">
        <f t="shared" si="742"/>
        <v/>
      </c>
      <c r="BO484" s="254" t="str">
        <f t="shared" si="679"/>
        <v/>
      </c>
      <c r="BP484" s="243"/>
      <c r="BQ484" s="243"/>
      <c r="BR484" s="32" t="str">
        <f t="shared" si="680"/>
        <v/>
      </c>
      <c r="BS484" s="243" t="str">
        <f t="shared" si="681"/>
        <v/>
      </c>
      <c r="BT484" s="243" t="str">
        <f>IF($B484="","",IF(BO484="out",-(BS484*$I484*(2*ABS(BR484)/Air!$D$14)^0.5),(BS484*$I484*(2*ABS(BR484)/Air!$C$14)^0.5)))</f>
        <v/>
      </c>
      <c r="BU484" s="32" t="str">
        <f t="shared" si="682"/>
        <v/>
      </c>
      <c r="BV484" s="217" t="str">
        <f t="shared" si="743"/>
        <v/>
      </c>
      <c r="BW484" s="31" t="str">
        <f t="shared" si="683"/>
        <v/>
      </c>
      <c r="BX484" s="251" t="str">
        <f>IF($B484="","",$AO484*ABS(BW484)/Air!$M$8)</f>
        <v/>
      </c>
      <c r="BY484" s="31" t="str">
        <f t="shared" si="684"/>
        <v/>
      </c>
      <c r="BZ484" s="251" t="str">
        <f>IF($B484="","",$AO484*ABS($AF484-BW484)/Air!$M$8)</f>
        <v/>
      </c>
      <c r="CA484" s="31" t="str">
        <f t="shared" si="685"/>
        <v/>
      </c>
      <c r="CB484" s="31" t="str">
        <f t="shared" si="686"/>
        <v/>
      </c>
      <c r="CC484" s="32" t="str">
        <f>IF($B484="","",(($AF484-BW484)/ABS($AF484-BW484))*Air!$D$14*CB484/2*(($AF484-BW484)^2)*$AI484*$C484)</f>
        <v/>
      </c>
      <c r="CD484" s="32" t="str">
        <f>IF($B484="","",(-BW484/ABS(BW484))*Air!$D$14*BY484/8*(BW484^2)*$AM484*$C484)</f>
        <v/>
      </c>
      <c r="CE484" s="32" t="str">
        <f>IF($B484="","",$AK484*$C484*$E484*Air!$D$14*Air!$I$10)</f>
        <v/>
      </c>
      <c r="CF484" s="32" t="str">
        <f t="shared" si="744"/>
        <v/>
      </c>
      <c r="CG484" s="32" t="str">
        <f t="shared" si="687"/>
        <v/>
      </c>
      <c r="CH484" s="32" t="str">
        <f t="shared" si="745"/>
        <v/>
      </c>
      <c r="CI484" s="254" t="str">
        <f t="shared" si="688"/>
        <v/>
      </c>
      <c r="CJ484" s="243"/>
      <c r="CK484" s="243"/>
      <c r="CL484" s="32" t="str">
        <f t="shared" si="689"/>
        <v/>
      </c>
      <c r="CM484" s="243" t="str">
        <f t="shared" si="690"/>
        <v/>
      </c>
      <c r="CN484" s="243" t="str">
        <f>IF($B484="","",IF(CI484="out",-(CM484*$I484*(2*ABS(CL484)/Air!$D$14)^0.5),(CM484*$I484*(2*ABS(CL484)/Air!$C$14)^0.5)))</f>
        <v/>
      </c>
      <c r="CO484" s="32" t="str">
        <f t="shared" si="691"/>
        <v/>
      </c>
      <c r="CP484" s="217" t="str">
        <f t="shared" si="746"/>
        <v/>
      </c>
      <c r="CQ484" s="31" t="str">
        <f t="shared" si="692"/>
        <v/>
      </c>
      <c r="CR484" s="251" t="str">
        <f>IF($B484="","",$AO484*ABS(CQ484)/Air!$M$8)</f>
        <v/>
      </c>
      <c r="CS484" s="31" t="str">
        <f t="shared" si="693"/>
        <v/>
      </c>
      <c r="CT484" s="251" t="str">
        <f>IF($B484="","",$AO484*ABS($AF484-CQ484)/Air!$M$8)</f>
        <v/>
      </c>
      <c r="CU484" s="31" t="str">
        <f t="shared" si="694"/>
        <v/>
      </c>
      <c r="CV484" s="31" t="str">
        <f t="shared" si="695"/>
        <v/>
      </c>
      <c r="CW484" s="32" t="str">
        <f>IF($B484="","",(($AF484-CQ484)/ABS($AF484-CQ484))*Air!$D$14*CV484/2*(($AF484-CQ484)^2)*$AI484*$C484)</f>
        <v/>
      </c>
      <c r="CX484" s="32" t="str">
        <f>IF($B484="","",(-CQ484/ABS(CQ484))*Air!$D$14*CS484/8*(CQ484^2)*$AM484*$C484)</f>
        <v/>
      </c>
      <c r="CY484" s="32" t="str">
        <f>IF($B484="","",$AK484*$C484*$E484*Air!$D$14*Air!$I$10)</f>
        <v/>
      </c>
      <c r="CZ484" s="32" t="str">
        <f t="shared" si="747"/>
        <v/>
      </c>
      <c r="DA484" s="32" t="str">
        <f t="shared" si="696"/>
        <v/>
      </c>
      <c r="DB484" s="32" t="str">
        <f t="shared" si="748"/>
        <v/>
      </c>
      <c r="DC484" s="254" t="str">
        <f t="shared" si="697"/>
        <v/>
      </c>
      <c r="DD484" s="243"/>
      <c r="DE484" s="243"/>
      <c r="DF484" s="32" t="str">
        <f t="shared" si="698"/>
        <v/>
      </c>
      <c r="DG484" s="243" t="str">
        <f t="shared" si="699"/>
        <v/>
      </c>
      <c r="DH484" s="243" t="str">
        <f>IF($B484="","",IF(DC484="out",-(DG484*$I484*(2*ABS(DF484)/Air!$D$14)^0.5),(DG484*$I484*(2*ABS(DF484)/Air!$C$14)^0.5)))</f>
        <v/>
      </c>
      <c r="DI484" s="32" t="str">
        <f t="shared" si="700"/>
        <v/>
      </c>
      <c r="DJ484" s="217" t="str">
        <f t="shared" si="749"/>
        <v/>
      </c>
      <c r="DK484" s="31" t="str">
        <f t="shared" si="701"/>
        <v/>
      </c>
      <c r="DL484" s="251" t="str">
        <f>IF($B484="","",$AO484*ABS(DK484)/Air!$M$8)</f>
        <v/>
      </c>
      <c r="DM484" s="31" t="str">
        <f t="shared" si="702"/>
        <v/>
      </c>
      <c r="DN484" s="251" t="str">
        <f>IF($B484="","",$AO484*ABS($AF484-DK484)/Air!$M$8)</f>
        <v/>
      </c>
      <c r="DO484" s="31" t="str">
        <f t="shared" si="703"/>
        <v/>
      </c>
      <c r="DP484" s="31" t="str">
        <f t="shared" si="704"/>
        <v/>
      </c>
      <c r="DQ484" s="32" t="str">
        <f>IF($B484="","",(($AF484-DK484)/ABS($AF484-DK484))*Air!$D$14*DP484/2*(($AF484-DK484)^2)*$AI484*$C484)</f>
        <v/>
      </c>
      <c r="DR484" s="32" t="str">
        <f>IF($B484="","",(-DK484/ABS(DK484))*Air!$D$14*DM484/8*(DK484^2)*$AM484*$C484)</f>
        <v/>
      </c>
      <c r="DS484" s="32" t="str">
        <f>IF($B484="","",$AK484*$C484*$E484*Air!$D$14*Air!$I$10)</f>
        <v/>
      </c>
      <c r="DT484" s="32" t="str">
        <f t="shared" si="750"/>
        <v/>
      </c>
      <c r="DU484" s="32" t="str">
        <f t="shared" si="705"/>
        <v/>
      </c>
      <c r="DV484" s="32" t="str">
        <f t="shared" si="751"/>
        <v/>
      </c>
      <c r="DW484" s="254" t="str">
        <f t="shared" si="706"/>
        <v/>
      </c>
      <c r="DX484" s="243"/>
      <c r="DY484" s="243"/>
      <c r="DZ484" s="32" t="str">
        <f t="shared" si="707"/>
        <v/>
      </c>
      <c r="EA484" s="243" t="str">
        <f t="shared" si="708"/>
        <v/>
      </c>
      <c r="EB484" s="243" t="str">
        <f>IF($B484="","",IF(DW484="out",-(EA484*$I484*(2*ABS(DZ484)/Air!$D$14)^0.5),(EA484*$I484*(2*ABS(DZ484)/Air!$C$14)^0.5)))</f>
        <v/>
      </c>
      <c r="EC484" s="32" t="str">
        <f t="shared" si="709"/>
        <v/>
      </c>
      <c r="ED484" s="217" t="str">
        <f t="shared" si="752"/>
        <v/>
      </c>
      <c r="EE484" s="31" t="str">
        <f t="shared" si="710"/>
        <v/>
      </c>
      <c r="EF484" s="251" t="str">
        <f>IF($B484="","",$AO484*ABS(EE484)/Air!$M$8)</f>
        <v/>
      </c>
      <c r="EG484" s="31" t="str">
        <f t="shared" si="711"/>
        <v/>
      </c>
      <c r="EH484" s="251" t="str">
        <f>IF($B484="","",$AO484*ABS($AF484-EE484)/Air!$M$8)</f>
        <v/>
      </c>
      <c r="EI484" s="31" t="str">
        <f t="shared" si="712"/>
        <v/>
      </c>
      <c r="EJ484" s="31" t="str">
        <f t="shared" si="713"/>
        <v/>
      </c>
      <c r="EK484" s="32" t="str">
        <f>IF($B484="","",(($AF484-EE484)/ABS($AF484-EE484))*Air!$D$14*EJ484/2*(($AF484-EE484)^2)*$AI484*$C484)</f>
        <v/>
      </c>
      <c r="EL484" s="32" t="str">
        <f>IF($B484="","",(-EE484/ABS(EE484))*Air!$D$14*EG484/8*(EE484^2)*$AM484*$C484)</f>
        <v/>
      </c>
      <c r="EM484" s="32" t="str">
        <f>IF($B484="","",$AK484*$C484*$E484*Air!$D$14*Air!$I$10)</f>
        <v/>
      </c>
      <c r="EN484" s="32" t="str">
        <f t="shared" si="753"/>
        <v/>
      </c>
      <c r="EO484" s="32" t="str">
        <f t="shared" si="714"/>
        <v/>
      </c>
      <c r="EP484" s="32" t="str">
        <f t="shared" si="754"/>
        <v/>
      </c>
      <c r="EQ484" s="254" t="str">
        <f t="shared" si="715"/>
        <v/>
      </c>
      <c r="ER484" s="243"/>
      <c r="ES484" s="243"/>
      <c r="ET484" s="32" t="str">
        <f t="shared" si="716"/>
        <v/>
      </c>
      <c r="EU484" s="243" t="str">
        <f t="shared" si="717"/>
        <v/>
      </c>
      <c r="EV484" s="243" t="str">
        <f>IF($B484="","",IF(EQ484="out",-(EU484*$I484*(2*ABS(ET484)/Air!$D$14)^0.5),(EU484*$I484*(2*ABS(ET484)/Air!$C$14)^0.5)))</f>
        <v/>
      </c>
      <c r="EW484" s="32" t="str">
        <f t="shared" si="718"/>
        <v/>
      </c>
      <c r="EX484" s="259" t="str">
        <f t="shared" si="755"/>
        <v/>
      </c>
    </row>
    <row r="485" spans="1:154" customFormat="1" x14ac:dyDescent="0.2">
      <c r="A485" s="61"/>
      <c r="B485" s="247"/>
      <c r="C485" s="247"/>
      <c r="D485" s="247"/>
      <c r="E485" s="247"/>
      <c r="F485" s="247"/>
      <c r="G485" s="239"/>
      <c r="H485" s="239"/>
      <c r="I485" s="239"/>
      <c r="J485" s="239"/>
      <c r="K485" s="239"/>
      <c r="L485" s="62"/>
      <c r="M485" s="247"/>
      <c r="N485" s="247"/>
      <c r="O485" s="63"/>
      <c r="P485" s="92" t="str">
        <f t="shared" si="719"/>
        <v/>
      </c>
      <c r="Q485" s="93" t="str">
        <f t="shared" si="672"/>
        <v/>
      </c>
      <c r="R485" s="99" t="str">
        <f t="shared" si="720"/>
        <v/>
      </c>
      <c r="S485" s="100" t="str">
        <f t="shared" si="721"/>
        <v/>
      </c>
      <c r="T485" s="95" t="str">
        <f t="shared" si="722"/>
        <v/>
      </c>
      <c r="U485" s="231"/>
      <c r="V485" s="124" t="str">
        <f t="shared" si="723"/>
        <v/>
      </c>
      <c r="W485" s="125" t="str">
        <f t="shared" si="667"/>
        <v/>
      </c>
      <c r="X485" s="126" t="str">
        <f t="shared" si="724"/>
        <v/>
      </c>
      <c r="Y485" s="126" t="str">
        <f>IF($B485="","",VLOOKUP(X485,Depth!$A$4:$B$1004,2,1))</f>
        <v/>
      </c>
      <c r="Z485" s="127" t="str">
        <f t="shared" si="668"/>
        <v/>
      </c>
      <c r="AA485" s="128" t="str">
        <f t="shared" si="669"/>
        <v/>
      </c>
      <c r="AB485" s="129" t="str">
        <f t="shared" si="725"/>
        <v/>
      </c>
      <c r="AC485" s="129" t="str">
        <f t="shared" si="670"/>
        <v/>
      </c>
      <c r="AD485" s="31" t="str">
        <f t="shared" si="726"/>
        <v/>
      </c>
      <c r="AE485" s="128" t="str">
        <f t="shared" si="727"/>
        <v/>
      </c>
      <c r="AF485" s="130" t="str">
        <f t="shared" si="728"/>
        <v/>
      </c>
      <c r="AG485" s="122" t="str">
        <f t="shared" si="729"/>
        <v/>
      </c>
      <c r="AH485" s="131" t="str">
        <f t="shared" si="671"/>
        <v/>
      </c>
      <c r="AI485" s="132" t="str">
        <f t="shared" si="730"/>
        <v/>
      </c>
      <c r="AJ485" s="128"/>
      <c r="AK485" s="159" t="str">
        <f t="shared" si="731"/>
        <v/>
      </c>
      <c r="AL485" s="128" t="str">
        <f t="shared" si="732"/>
        <v/>
      </c>
      <c r="AM485" s="128" t="str">
        <f t="shared" si="733"/>
        <v/>
      </c>
      <c r="AN485" s="128" t="str">
        <f t="shared" si="734"/>
        <v/>
      </c>
      <c r="AO485" s="128" t="str">
        <f t="shared" si="673"/>
        <v/>
      </c>
      <c r="AP485" s="160" t="str">
        <f t="shared" si="735"/>
        <v/>
      </c>
      <c r="AQ485" s="31"/>
      <c r="AR485" s="174" t="str">
        <f>IF($B485="","",Air!$C$17*((J485-K485)/10)^Air!$C$28)</f>
        <v/>
      </c>
      <c r="AS485" s="36" t="str">
        <f>IF($B485="","",IF(E$8=B485,E$7,Air!$C$14/2*AR485^2))</f>
        <v/>
      </c>
      <c r="AT485" s="32" t="str">
        <f t="shared" si="736"/>
        <v/>
      </c>
      <c r="AU485" s="32" t="str">
        <f t="shared" si="737"/>
        <v/>
      </c>
      <c r="AV485" s="32" t="str">
        <f>IF($B485="","",Air!$I$11-AU485*Air!$C$14*Air!$I$10-AS485)</f>
        <v/>
      </c>
      <c r="AW485" s="175" t="str">
        <f t="shared" si="738"/>
        <v/>
      </c>
      <c r="AX485" s="175" t="str">
        <f>IF($B485="","",AW485*Air!$C$14*Air!$I$10)</f>
        <v/>
      </c>
      <c r="AY485" s="176" t="str">
        <f>IF($B485="","",AW485*Air!$D$14*Air!$I$10)</f>
        <v/>
      </c>
      <c r="AZ485" s="62"/>
      <c r="BA485" s="250" t="str">
        <f t="shared" si="674"/>
        <v/>
      </c>
      <c r="BB485" s="128" t="str">
        <f t="shared" si="739"/>
        <v/>
      </c>
      <c r="BC485" s="31" t="str">
        <f t="shared" si="740"/>
        <v/>
      </c>
      <c r="BD485" s="251" t="str">
        <f>IF($B485="","",$AO485*ABS(BC485)/Air!$M$8)</f>
        <v/>
      </c>
      <c r="BE485" s="31" t="str">
        <f t="shared" si="675"/>
        <v/>
      </c>
      <c r="BF485" s="251" t="str">
        <f>IF($B485="","",$AO485*ABS($AF485-BC485)/Air!$M$8)</f>
        <v/>
      </c>
      <c r="BG485" s="31" t="str">
        <f t="shared" si="676"/>
        <v/>
      </c>
      <c r="BH485" s="252" t="str">
        <f t="shared" si="677"/>
        <v/>
      </c>
      <c r="BI485" s="32" t="str">
        <f>IF($B485="","",(($AF485-BC485)/ABS($AF485-BC485))*Air!$D$14*BH485/2*(($AF485-BC485)^2)*$AI485*$C485)</f>
        <v/>
      </c>
      <c r="BJ485" s="32" t="str">
        <f>IF($B485="","",(-BC485/ABS(BC485))*Air!$D$14*BE485/8*(BC485^2)*$AM485*$C485)</f>
        <v/>
      </c>
      <c r="BK485" s="32" t="str">
        <f>IF($B485="","",$AK485*$C485*$E485*Air!$D$14*Air!$I$10)</f>
        <v/>
      </c>
      <c r="BL485" s="32" t="str">
        <f t="shared" si="741"/>
        <v/>
      </c>
      <c r="BM485" s="32" t="str">
        <f t="shared" si="678"/>
        <v/>
      </c>
      <c r="BN485" s="32" t="str">
        <f t="shared" si="742"/>
        <v/>
      </c>
      <c r="BO485" s="254" t="str">
        <f t="shared" si="679"/>
        <v/>
      </c>
      <c r="BP485" s="243"/>
      <c r="BQ485" s="243"/>
      <c r="BR485" s="32" t="str">
        <f t="shared" si="680"/>
        <v/>
      </c>
      <c r="BS485" s="243" t="str">
        <f t="shared" si="681"/>
        <v/>
      </c>
      <c r="BT485" s="243" t="str">
        <f>IF($B485="","",IF(BO485="out",-(BS485*$I485*(2*ABS(BR485)/Air!$D$14)^0.5),(BS485*$I485*(2*ABS(BR485)/Air!$C$14)^0.5)))</f>
        <v/>
      </c>
      <c r="BU485" s="32" t="str">
        <f t="shared" si="682"/>
        <v/>
      </c>
      <c r="BV485" s="217" t="str">
        <f t="shared" si="743"/>
        <v/>
      </c>
      <c r="BW485" s="31" t="str">
        <f t="shared" si="683"/>
        <v/>
      </c>
      <c r="BX485" s="251" t="str">
        <f>IF($B485="","",$AO485*ABS(BW485)/Air!$M$8)</f>
        <v/>
      </c>
      <c r="BY485" s="31" t="str">
        <f t="shared" si="684"/>
        <v/>
      </c>
      <c r="BZ485" s="251" t="str">
        <f>IF($B485="","",$AO485*ABS($AF485-BW485)/Air!$M$8)</f>
        <v/>
      </c>
      <c r="CA485" s="31" t="str">
        <f t="shared" si="685"/>
        <v/>
      </c>
      <c r="CB485" s="31" t="str">
        <f t="shared" si="686"/>
        <v/>
      </c>
      <c r="CC485" s="32" t="str">
        <f>IF($B485="","",(($AF485-BW485)/ABS($AF485-BW485))*Air!$D$14*CB485/2*(($AF485-BW485)^2)*$AI485*$C485)</f>
        <v/>
      </c>
      <c r="CD485" s="32" t="str">
        <f>IF($B485="","",(-BW485/ABS(BW485))*Air!$D$14*BY485/8*(BW485^2)*$AM485*$C485)</f>
        <v/>
      </c>
      <c r="CE485" s="32" t="str">
        <f>IF($B485="","",$AK485*$C485*$E485*Air!$D$14*Air!$I$10)</f>
        <v/>
      </c>
      <c r="CF485" s="32" t="str">
        <f t="shared" si="744"/>
        <v/>
      </c>
      <c r="CG485" s="32" t="str">
        <f t="shared" si="687"/>
        <v/>
      </c>
      <c r="CH485" s="32" t="str">
        <f t="shared" si="745"/>
        <v/>
      </c>
      <c r="CI485" s="254" t="str">
        <f t="shared" si="688"/>
        <v/>
      </c>
      <c r="CJ485" s="243"/>
      <c r="CK485" s="243"/>
      <c r="CL485" s="32" t="str">
        <f t="shared" si="689"/>
        <v/>
      </c>
      <c r="CM485" s="243" t="str">
        <f t="shared" si="690"/>
        <v/>
      </c>
      <c r="CN485" s="243" t="str">
        <f>IF($B485="","",IF(CI485="out",-(CM485*$I485*(2*ABS(CL485)/Air!$D$14)^0.5),(CM485*$I485*(2*ABS(CL485)/Air!$C$14)^0.5)))</f>
        <v/>
      </c>
      <c r="CO485" s="32" t="str">
        <f t="shared" si="691"/>
        <v/>
      </c>
      <c r="CP485" s="217" t="str">
        <f t="shared" si="746"/>
        <v/>
      </c>
      <c r="CQ485" s="31" t="str">
        <f t="shared" si="692"/>
        <v/>
      </c>
      <c r="CR485" s="251" t="str">
        <f>IF($B485="","",$AO485*ABS(CQ485)/Air!$M$8)</f>
        <v/>
      </c>
      <c r="CS485" s="31" t="str">
        <f t="shared" si="693"/>
        <v/>
      </c>
      <c r="CT485" s="251" t="str">
        <f>IF($B485="","",$AO485*ABS($AF485-CQ485)/Air!$M$8)</f>
        <v/>
      </c>
      <c r="CU485" s="31" t="str">
        <f t="shared" si="694"/>
        <v/>
      </c>
      <c r="CV485" s="31" t="str">
        <f t="shared" si="695"/>
        <v/>
      </c>
      <c r="CW485" s="32" t="str">
        <f>IF($B485="","",(($AF485-CQ485)/ABS($AF485-CQ485))*Air!$D$14*CV485/2*(($AF485-CQ485)^2)*$AI485*$C485)</f>
        <v/>
      </c>
      <c r="CX485" s="32" t="str">
        <f>IF($B485="","",(-CQ485/ABS(CQ485))*Air!$D$14*CS485/8*(CQ485^2)*$AM485*$C485)</f>
        <v/>
      </c>
      <c r="CY485" s="32" t="str">
        <f>IF($B485="","",$AK485*$C485*$E485*Air!$D$14*Air!$I$10)</f>
        <v/>
      </c>
      <c r="CZ485" s="32" t="str">
        <f t="shared" si="747"/>
        <v/>
      </c>
      <c r="DA485" s="32" t="str">
        <f t="shared" si="696"/>
        <v/>
      </c>
      <c r="DB485" s="32" t="str">
        <f t="shared" si="748"/>
        <v/>
      </c>
      <c r="DC485" s="254" t="str">
        <f t="shared" si="697"/>
        <v/>
      </c>
      <c r="DD485" s="243"/>
      <c r="DE485" s="243"/>
      <c r="DF485" s="32" t="str">
        <f t="shared" si="698"/>
        <v/>
      </c>
      <c r="DG485" s="243" t="str">
        <f t="shared" si="699"/>
        <v/>
      </c>
      <c r="DH485" s="243" t="str">
        <f>IF($B485="","",IF(DC485="out",-(DG485*$I485*(2*ABS(DF485)/Air!$D$14)^0.5),(DG485*$I485*(2*ABS(DF485)/Air!$C$14)^0.5)))</f>
        <v/>
      </c>
      <c r="DI485" s="32" t="str">
        <f t="shared" si="700"/>
        <v/>
      </c>
      <c r="DJ485" s="217" t="str">
        <f t="shared" si="749"/>
        <v/>
      </c>
      <c r="DK485" s="31" t="str">
        <f t="shared" si="701"/>
        <v/>
      </c>
      <c r="DL485" s="251" t="str">
        <f>IF($B485="","",$AO485*ABS(DK485)/Air!$M$8)</f>
        <v/>
      </c>
      <c r="DM485" s="31" t="str">
        <f t="shared" si="702"/>
        <v/>
      </c>
      <c r="DN485" s="251" t="str">
        <f>IF($B485="","",$AO485*ABS($AF485-DK485)/Air!$M$8)</f>
        <v/>
      </c>
      <c r="DO485" s="31" t="str">
        <f t="shared" si="703"/>
        <v/>
      </c>
      <c r="DP485" s="31" t="str">
        <f t="shared" si="704"/>
        <v/>
      </c>
      <c r="DQ485" s="32" t="str">
        <f>IF($B485="","",(($AF485-DK485)/ABS($AF485-DK485))*Air!$D$14*DP485/2*(($AF485-DK485)^2)*$AI485*$C485)</f>
        <v/>
      </c>
      <c r="DR485" s="32" t="str">
        <f>IF($B485="","",(-DK485/ABS(DK485))*Air!$D$14*DM485/8*(DK485^2)*$AM485*$C485)</f>
        <v/>
      </c>
      <c r="DS485" s="32" t="str">
        <f>IF($B485="","",$AK485*$C485*$E485*Air!$D$14*Air!$I$10)</f>
        <v/>
      </c>
      <c r="DT485" s="32" t="str">
        <f t="shared" si="750"/>
        <v/>
      </c>
      <c r="DU485" s="32" t="str">
        <f t="shared" si="705"/>
        <v/>
      </c>
      <c r="DV485" s="32" t="str">
        <f t="shared" si="751"/>
        <v/>
      </c>
      <c r="DW485" s="254" t="str">
        <f t="shared" si="706"/>
        <v/>
      </c>
      <c r="DX485" s="243"/>
      <c r="DY485" s="243"/>
      <c r="DZ485" s="32" t="str">
        <f t="shared" si="707"/>
        <v/>
      </c>
      <c r="EA485" s="243" t="str">
        <f t="shared" si="708"/>
        <v/>
      </c>
      <c r="EB485" s="243" t="str">
        <f>IF($B485="","",IF(DW485="out",-(EA485*$I485*(2*ABS(DZ485)/Air!$D$14)^0.5),(EA485*$I485*(2*ABS(DZ485)/Air!$C$14)^0.5)))</f>
        <v/>
      </c>
      <c r="EC485" s="32" t="str">
        <f t="shared" si="709"/>
        <v/>
      </c>
      <c r="ED485" s="217" t="str">
        <f t="shared" si="752"/>
        <v/>
      </c>
      <c r="EE485" s="31" t="str">
        <f t="shared" si="710"/>
        <v/>
      </c>
      <c r="EF485" s="251" t="str">
        <f>IF($B485="","",$AO485*ABS(EE485)/Air!$M$8)</f>
        <v/>
      </c>
      <c r="EG485" s="31" t="str">
        <f t="shared" si="711"/>
        <v/>
      </c>
      <c r="EH485" s="251" t="str">
        <f>IF($B485="","",$AO485*ABS($AF485-EE485)/Air!$M$8)</f>
        <v/>
      </c>
      <c r="EI485" s="31" t="str">
        <f t="shared" si="712"/>
        <v/>
      </c>
      <c r="EJ485" s="31" t="str">
        <f t="shared" si="713"/>
        <v/>
      </c>
      <c r="EK485" s="32" t="str">
        <f>IF($B485="","",(($AF485-EE485)/ABS($AF485-EE485))*Air!$D$14*EJ485/2*(($AF485-EE485)^2)*$AI485*$C485)</f>
        <v/>
      </c>
      <c r="EL485" s="32" t="str">
        <f>IF($B485="","",(-EE485/ABS(EE485))*Air!$D$14*EG485/8*(EE485^2)*$AM485*$C485)</f>
        <v/>
      </c>
      <c r="EM485" s="32" t="str">
        <f>IF($B485="","",$AK485*$C485*$E485*Air!$D$14*Air!$I$10)</f>
        <v/>
      </c>
      <c r="EN485" s="32" t="str">
        <f t="shared" si="753"/>
        <v/>
      </c>
      <c r="EO485" s="32" t="str">
        <f t="shared" si="714"/>
        <v/>
      </c>
      <c r="EP485" s="32" t="str">
        <f t="shared" si="754"/>
        <v/>
      </c>
      <c r="EQ485" s="254" t="str">
        <f t="shared" si="715"/>
        <v/>
      </c>
      <c r="ER485" s="243"/>
      <c r="ES485" s="243"/>
      <c r="ET485" s="32" t="str">
        <f t="shared" si="716"/>
        <v/>
      </c>
      <c r="EU485" s="243" t="str">
        <f t="shared" si="717"/>
        <v/>
      </c>
      <c r="EV485" s="243" t="str">
        <f>IF($B485="","",IF(EQ485="out",-(EU485*$I485*(2*ABS(ET485)/Air!$D$14)^0.5),(EU485*$I485*(2*ABS(ET485)/Air!$C$14)^0.5)))</f>
        <v/>
      </c>
      <c r="EW485" s="32" t="str">
        <f t="shared" si="718"/>
        <v/>
      </c>
      <c r="EX485" s="259" t="str">
        <f t="shared" si="755"/>
        <v/>
      </c>
    </row>
    <row r="486" spans="1:154" customFormat="1" x14ac:dyDescent="0.2">
      <c r="A486" s="61"/>
      <c r="B486" s="247"/>
      <c r="C486" s="247"/>
      <c r="D486" s="247"/>
      <c r="E486" s="247"/>
      <c r="F486" s="247"/>
      <c r="G486" s="239"/>
      <c r="H486" s="239"/>
      <c r="I486" s="239"/>
      <c r="J486" s="239"/>
      <c r="K486" s="239"/>
      <c r="L486" s="62"/>
      <c r="M486" s="247"/>
      <c r="N486" s="247"/>
      <c r="O486" s="63"/>
      <c r="P486" s="92" t="str">
        <f t="shared" si="719"/>
        <v/>
      </c>
      <c r="Q486" s="93" t="str">
        <f t="shared" si="672"/>
        <v/>
      </c>
      <c r="R486" s="99" t="str">
        <f t="shared" si="720"/>
        <v/>
      </c>
      <c r="S486" s="100" t="str">
        <f t="shared" si="721"/>
        <v/>
      </c>
      <c r="T486" s="95" t="str">
        <f t="shared" si="722"/>
        <v/>
      </c>
      <c r="U486" s="231"/>
      <c r="V486" s="124" t="str">
        <f t="shared" si="723"/>
        <v/>
      </c>
      <c r="W486" s="125" t="str">
        <f t="shared" si="667"/>
        <v/>
      </c>
      <c r="X486" s="126" t="str">
        <f t="shared" si="724"/>
        <v/>
      </c>
      <c r="Y486" s="126" t="str">
        <f>IF($B486="","",VLOOKUP(X486,Depth!$A$4:$B$1004,2,1))</f>
        <v/>
      </c>
      <c r="Z486" s="127" t="str">
        <f t="shared" si="668"/>
        <v/>
      </c>
      <c r="AA486" s="128" t="str">
        <f t="shared" si="669"/>
        <v/>
      </c>
      <c r="AB486" s="129" t="str">
        <f t="shared" si="725"/>
        <v/>
      </c>
      <c r="AC486" s="129" t="str">
        <f t="shared" si="670"/>
        <v/>
      </c>
      <c r="AD486" s="31" t="str">
        <f t="shared" si="726"/>
        <v/>
      </c>
      <c r="AE486" s="128" t="str">
        <f t="shared" si="727"/>
        <v/>
      </c>
      <c r="AF486" s="130" t="str">
        <f t="shared" si="728"/>
        <v/>
      </c>
      <c r="AG486" s="122" t="str">
        <f t="shared" si="729"/>
        <v/>
      </c>
      <c r="AH486" s="131" t="str">
        <f t="shared" si="671"/>
        <v/>
      </c>
      <c r="AI486" s="132" t="str">
        <f t="shared" si="730"/>
        <v/>
      </c>
      <c r="AJ486" s="128"/>
      <c r="AK486" s="159" t="str">
        <f t="shared" si="731"/>
        <v/>
      </c>
      <c r="AL486" s="128" t="str">
        <f t="shared" si="732"/>
        <v/>
      </c>
      <c r="AM486" s="128" t="str">
        <f t="shared" si="733"/>
        <v/>
      </c>
      <c r="AN486" s="128" t="str">
        <f t="shared" si="734"/>
        <v/>
      </c>
      <c r="AO486" s="128" t="str">
        <f t="shared" si="673"/>
        <v/>
      </c>
      <c r="AP486" s="160" t="str">
        <f t="shared" si="735"/>
        <v/>
      </c>
      <c r="AQ486" s="31"/>
      <c r="AR486" s="174" t="str">
        <f>IF($B486="","",Air!$C$17*((J486-K486)/10)^Air!$C$28)</f>
        <v/>
      </c>
      <c r="AS486" s="36" t="str">
        <f>IF($B486="","",IF(E$8=B486,E$7,Air!$C$14/2*AR486^2))</f>
        <v/>
      </c>
      <c r="AT486" s="32" t="str">
        <f t="shared" si="736"/>
        <v/>
      </c>
      <c r="AU486" s="32" t="str">
        <f t="shared" si="737"/>
        <v/>
      </c>
      <c r="AV486" s="32" t="str">
        <f>IF($B486="","",Air!$I$11-AU486*Air!$C$14*Air!$I$10-AS486)</f>
        <v/>
      </c>
      <c r="AW486" s="175" t="str">
        <f t="shared" si="738"/>
        <v/>
      </c>
      <c r="AX486" s="175" t="str">
        <f>IF($B486="","",AW486*Air!$C$14*Air!$I$10)</f>
        <v/>
      </c>
      <c r="AY486" s="176" t="str">
        <f>IF($B486="","",AW486*Air!$D$14*Air!$I$10)</f>
        <v/>
      </c>
      <c r="AZ486" s="62"/>
      <c r="BA486" s="250" t="str">
        <f t="shared" si="674"/>
        <v/>
      </c>
      <c r="BB486" s="128" t="str">
        <f t="shared" si="739"/>
        <v/>
      </c>
      <c r="BC486" s="31" t="str">
        <f t="shared" si="740"/>
        <v/>
      </c>
      <c r="BD486" s="251" t="str">
        <f>IF($B486="","",$AO486*ABS(BC486)/Air!$M$8)</f>
        <v/>
      </c>
      <c r="BE486" s="31" t="str">
        <f t="shared" si="675"/>
        <v/>
      </c>
      <c r="BF486" s="251" t="str">
        <f>IF($B486="","",$AO486*ABS($AF486-BC486)/Air!$M$8)</f>
        <v/>
      </c>
      <c r="BG486" s="31" t="str">
        <f t="shared" si="676"/>
        <v/>
      </c>
      <c r="BH486" s="252" t="str">
        <f t="shared" si="677"/>
        <v/>
      </c>
      <c r="BI486" s="32" t="str">
        <f>IF($B486="","",(($AF486-BC486)/ABS($AF486-BC486))*Air!$D$14*BH486/2*(($AF486-BC486)^2)*$AI486*$C486)</f>
        <v/>
      </c>
      <c r="BJ486" s="32" t="str">
        <f>IF($B486="","",(-BC486/ABS(BC486))*Air!$D$14*BE486/8*(BC486^2)*$AM486*$C486)</f>
        <v/>
      </c>
      <c r="BK486" s="32" t="str">
        <f>IF($B486="","",$AK486*$C486*$E486*Air!$D$14*Air!$I$10)</f>
        <v/>
      </c>
      <c r="BL486" s="32" t="str">
        <f t="shared" si="741"/>
        <v/>
      </c>
      <c r="BM486" s="32" t="str">
        <f t="shared" si="678"/>
        <v/>
      </c>
      <c r="BN486" s="32" t="str">
        <f t="shared" si="742"/>
        <v/>
      </c>
      <c r="BO486" s="254" t="str">
        <f t="shared" si="679"/>
        <v/>
      </c>
      <c r="BP486" s="243"/>
      <c r="BQ486" s="243"/>
      <c r="BR486" s="32" t="str">
        <f t="shared" si="680"/>
        <v/>
      </c>
      <c r="BS486" s="243" t="str">
        <f t="shared" si="681"/>
        <v/>
      </c>
      <c r="BT486" s="243" t="str">
        <f>IF($B486="","",IF(BO486="out",-(BS486*$I486*(2*ABS(BR486)/Air!$D$14)^0.5),(BS486*$I486*(2*ABS(BR486)/Air!$C$14)^0.5)))</f>
        <v/>
      </c>
      <c r="BU486" s="32" t="str">
        <f t="shared" si="682"/>
        <v/>
      </c>
      <c r="BV486" s="217" t="str">
        <f t="shared" si="743"/>
        <v/>
      </c>
      <c r="BW486" s="31" t="str">
        <f t="shared" si="683"/>
        <v/>
      </c>
      <c r="BX486" s="251" t="str">
        <f>IF($B486="","",$AO486*ABS(BW486)/Air!$M$8)</f>
        <v/>
      </c>
      <c r="BY486" s="31" t="str">
        <f t="shared" si="684"/>
        <v/>
      </c>
      <c r="BZ486" s="251" t="str">
        <f>IF($B486="","",$AO486*ABS($AF486-BW486)/Air!$M$8)</f>
        <v/>
      </c>
      <c r="CA486" s="31" t="str">
        <f t="shared" si="685"/>
        <v/>
      </c>
      <c r="CB486" s="31" t="str">
        <f t="shared" si="686"/>
        <v/>
      </c>
      <c r="CC486" s="32" t="str">
        <f>IF($B486="","",(($AF486-BW486)/ABS($AF486-BW486))*Air!$D$14*CB486/2*(($AF486-BW486)^2)*$AI486*$C486)</f>
        <v/>
      </c>
      <c r="CD486" s="32" t="str">
        <f>IF($B486="","",(-BW486/ABS(BW486))*Air!$D$14*BY486/8*(BW486^2)*$AM486*$C486)</f>
        <v/>
      </c>
      <c r="CE486" s="32" t="str">
        <f>IF($B486="","",$AK486*$C486*$E486*Air!$D$14*Air!$I$10)</f>
        <v/>
      </c>
      <c r="CF486" s="32" t="str">
        <f t="shared" si="744"/>
        <v/>
      </c>
      <c r="CG486" s="32" t="str">
        <f t="shared" si="687"/>
        <v/>
      </c>
      <c r="CH486" s="32" t="str">
        <f t="shared" si="745"/>
        <v/>
      </c>
      <c r="CI486" s="254" t="str">
        <f t="shared" si="688"/>
        <v/>
      </c>
      <c r="CJ486" s="243"/>
      <c r="CK486" s="243"/>
      <c r="CL486" s="32" t="str">
        <f t="shared" si="689"/>
        <v/>
      </c>
      <c r="CM486" s="243" t="str">
        <f t="shared" si="690"/>
        <v/>
      </c>
      <c r="CN486" s="243" t="str">
        <f>IF($B486="","",IF(CI486="out",-(CM486*$I486*(2*ABS(CL486)/Air!$D$14)^0.5),(CM486*$I486*(2*ABS(CL486)/Air!$C$14)^0.5)))</f>
        <v/>
      </c>
      <c r="CO486" s="32" t="str">
        <f t="shared" si="691"/>
        <v/>
      </c>
      <c r="CP486" s="217" t="str">
        <f t="shared" si="746"/>
        <v/>
      </c>
      <c r="CQ486" s="31" t="str">
        <f t="shared" si="692"/>
        <v/>
      </c>
      <c r="CR486" s="251" t="str">
        <f>IF($B486="","",$AO486*ABS(CQ486)/Air!$M$8)</f>
        <v/>
      </c>
      <c r="CS486" s="31" t="str">
        <f t="shared" si="693"/>
        <v/>
      </c>
      <c r="CT486" s="251" t="str">
        <f>IF($B486="","",$AO486*ABS($AF486-CQ486)/Air!$M$8)</f>
        <v/>
      </c>
      <c r="CU486" s="31" t="str">
        <f t="shared" si="694"/>
        <v/>
      </c>
      <c r="CV486" s="31" t="str">
        <f t="shared" si="695"/>
        <v/>
      </c>
      <c r="CW486" s="32" t="str">
        <f>IF($B486="","",(($AF486-CQ486)/ABS($AF486-CQ486))*Air!$D$14*CV486/2*(($AF486-CQ486)^2)*$AI486*$C486)</f>
        <v/>
      </c>
      <c r="CX486" s="32" t="str">
        <f>IF($B486="","",(-CQ486/ABS(CQ486))*Air!$D$14*CS486/8*(CQ486^2)*$AM486*$C486)</f>
        <v/>
      </c>
      <c r="CY486" s="32" t="str">
        <f>IF($B486="","",$AK486*$C486*$E486*Air!$D$14*Air!$I$10)</f>
        <v/>
      </c>
      <c r="CZ486" s="32" t="str">
        <f t="shared" si="747"/>
        <v/>
      </c>
      <c r="DA486" s="32" t="str">
        <f t="shared" si="696"/>
        <v/>
      </c>
      <c r="DB486" s="32" t="str">
        <f t="shared" si="748"/>
        <v/>
      </c>
      <c r="DC486" s="254" t="str">
        <f t="shared" si="697"/>
        <v/>
      </c>
      <c r="DD486" s="243"/>
      <c r="DE486" s="243"/>
      <c r="DF486" s="32" t="str">
        <f t="shared" si="698"/>
        <v/>
      </c>
      <c r="DG486" s="243" t="str">
        <f t="shared" si="699"/>
        <v/>
      </c>
      <c r="DH486" s="243" t="str">
        <f>IF($B486="","",IF(DC486="out",-(DG486*$I486*(2*ABS(DF486)/Air!$D$14)^0.5),(DG486*$I486*(2*ABS(DF486)/Air!$C$14)^0.5)))</f>
        <v/>
      </c>
      <c r="DI486" s="32" t="str">
        <f t="shared" si="700"/>
        <v/>
      </c>
      <c r="DJ486" s="217" t="str">
        <f t="shared" si="749"/>
        <v/>
      </c>
      <c r="DK486" s="31" t="str">
        <f t="shared" si="701"/>
        <v/>
      </c>
      <c r="DL486" s="251" t="str">
        <f>IF($B486="","",$AO486*ABS(DK486)/Air!$M$8)</f>
        <v/>
      </c>
      <c r="DM486" s="31" t="str">
        <f t="shared" si="702"/>
        <v/>
      </c>
      <c r="DN486" s="251" t="str">
        <f>IF($B486="","",$AO486*ABS($AF486-DK486)/Air!$M$8)</f>
        <v/>
      </c>
      <c r="DO486" s="31" t="str">
        <f t="shared" si="703"/>
        <v/>
      </c>
      <c r="DP486" s="31" t="str">
        <f t="shared" si="704"/>
        <v/>
      </c>
      <c r="DQ486" s="32" t="str">
        <f>IF($B486="","",(($AF486-DK486)/ABS($AF486-DK486))*Air!$D$14*DP486/2*(($AF486-DK486)^2)*$AI486*$C486)</f>
        <v/>
      </c>
      <c r="DR486" s="32" t="str">
        <f>IF($B486="","",(-DK486/ABS(DK486))*Air!$D$14*DM486/8*(DK486^2)*$AM486*$C486)</f>
        <v/>
      </c>
      <c r="DS486" s="32" t="str">
        <f>IF($B486="","",$AK486*$C486*$E486*Air!$D$14*Air!$I$10)</f>
        <v/>
      </c>
      <c r="DT486" s="32" t="str">
        <f t="shared" si="750"/>
        <v/>
      </c>
      <c r="DU486" s="32" t="str">
        <f t="shared" si="705"/>
        <v/>
      </c>
      <c r="DV486" s="32" t="str">
        <f t="shared" si="751"/>
        <v/>
      </c>
      <c r="DW486" s="254" t="str">
        <f t="shared" si="706"/>
        <v/>
      </c>
      <c r="DX486" s="243"/>
      <c r="DY486" s="243"/>
      <c r="DZ486" s="32" t="str">
        <f t="shared" si="707"/>
        <v/>
      </c>
      <c r="EA486" s="243" t="str">
        <f t="shared" si="708"/>
        <v/>
      </c>
      <c r="EB486" s="243" t="str">
        <f>IF($B486="","",IF(DW486="out",-(EA486*$I486*(2*ABS(DZ486)/Air!$D$14)^0.5),(EA486*$I486*(2*ABS(DZ486)/Air!$C$14)^0.5)))</f>
        <v/>
      </c>
      <c r="EC486" s="32" t="str">
        <f t="shared" si="709"/>
        <v/>
      </c>
      <c r="ED486" s="217" t="str">
        <f t="shared" si="752"/>
        <v/>
      </c>
      <c r="EE486" s="31" t="str">
        <f t="shared" si="710"/>
        <v/>
      </c>
      <c r="EF486" s="251" t="str">
        <f>IF($B486="","",$AO486*ABS(EE486)/Air!$M$8)</f>
        <v/>
      </c>
      <c r="EG486" s="31" t="str">
        <f t="shared" si="711"/>
        <v/>
      </c>
      <c r="EH486" s="251" t="str">
        <f>IF($B486="","",$AO486*ABS($AF486-EE486)/Air!$M$8)</f>
        <v/>
      </c>
      <c r="EI486" s="31" t="str">
        <f t="shared" si="712"/>
        <v/>
      </c>
      <c r="EJ486" s="31" t="str">
        <f t="shared" si="713"/>
        <v/>
      </c>
      <c r="EK486" s="32" t="str">
        <f>IF($B486="","",(($AF486-EE486)/ABS($AF486-EE486))*Air!$D$14*EJ486/2*(($AF486-EE486)^2)*$AI486*$C486)</f>
        <v/>
      </c>
      <c r="EL486" s="32" t="str">
        <f>IF($B486="","",(-EE486/ABS(EE486))*Air!$D$14*EG486/8*(EE486^2)*$AM486*$C486)</f>
        <v/>
      </c>
      <c r="EM486" s="32" t="str">
        <f>IF($B486="","",$AK486*$C486*$E486*Air!$D$14*Air!$I$10)</f>
        <v/>
      </c>
      <c r="EN486" s="32" t="str">
        <f t="shared" si="753"/>
        <v/>
      </c>
      <c r="EO486" s="32" t="str">
        <f t="shared" si="714"/>
        <v/>
      </c>
      <c r="EP486" s="32" t="str">
        <f t="shared" si="754"/>
        <v/>
      </c>
      <c r="EQ486" s="254" t="str">
        <f t="shared" si="715"/>
        <v/>
      </c>
      <c r="ER486" s="243"/>
      <c r="ES486" s="243"/>
      <c r="ET486" s="32" t="str">
        <f t="shared" si="716"/>
        <v/>
      </c>
      <c r="EU486" s="243" t="str">
        <f t="shared" si="717"/>
        <v/>
      </c>
      <c r="EV486" s="243" t="str">
        <f>IF($B486="","",IF(EQ486="out",-(EU486*$I486*(2*ABS(ET486)/Air!$D$14)^0.5),(EU486*$I486*(2*ABS(ET486)/Air!$C$14)^0.5)))</f>
        <v/>
      </c>
      <c r="EW486" s="32" t="str">
        <f t="shared" si="718"/>
        <v/>
      </c>
      <c r="EX486" s="259" t="str">
        <f t="shared" si="755"/>
        <v/>
      </c>
    </row>
    <row r="487" spans="1:154" customFormat="1" x14ac:dyDescent="0.2">
      <c r="A487" s="61"/>
      <c r="B487" s="247"/>
      <c r="C487" s="247"/>
      <c r="D487" s="247"/>
      <c r="E487" s="247"/>
      <c r="F487" s="247"/>
      <c r="G487" s="239"/>
      <c r="H487" s="239"/>
      <c r="I487" s="239"/>
      <c r="J487" s="239"/>
      <c r="K487" s="239"/>
      <c r="L487" s="62"/>
      <c r="M487" s="247"/>
      <c r="N487" s="247"/>
      <c r="O487" s="63"/>
      <c r="P487" s="92" t="str">
        <f t="shared" si="719"/>
        <v/>
      </c>
      <c r="Q487" s="93" t="str">
        <f t="shared" si="672"/>
        <v/>
      </c>
      <c r="R487" s="99" t="str">
        <f t="shared" si="720"/>
        <v/>
      </c>
      <c r="S487" s="100" t="str">
        <f t="shared" si="721"/>
        <v/>
      </c>
      <c r="T487" s="95" t="str">
        <f t="shared" si="722"/>
        <v/>
      </c>
      <c r="U487" s="231"/>
      <c r="V487" s="124" t="str">
        <f t="shared" si="723"/>
        <v/>
      </c>
      <c r="W487" s="125" t="str">
        <f t="shared" si="667"/>
        <v/>
      </c>
      <c r="X487" s="126" t="str">
        <f t="shared" si="724"/>
        <v/>
      </c>
      <c r="Y487" s="126" t="str">
        <f>IF($B487="","",VLOOKUP(X487,Depth!$A$4:$B$1004,2,1))</f>
        <v/>
      </c>
      <c r="Z487" s="127" t="str">
        <f t="shared" si="668"/>
        <v/>
      </c>
      <c r="AA487" s="128" t="str">
        <f t="shared" si="669"/>
        <v/>
      </c>
      <c r="AB487" s="129" t="str">
        <f t="shared" si="725"/>
        <v/>
      </c>
      <c r="AC487" s="129" t="str">
        <f t="shared" si="670"/>
        <v/>
      </c>
      <c r="AD487" s="31" t="str">
        <f t="shared" si="726"/>
        <v/>
      </c>
      <c r="AE487" s="128" t="str">
        <f t="shared" si="727"/>
        <v/>
      </c>
      <c r="AF487" s="130" t="str">
        <f t="shared" si="728"/>
        <v/>
      </c>
      <c r="AG487" s="122" t="str">
        <f t="shared" si="729"/>
        <v/>
      </c>
      <c r="AH487" s="131" t="str">
        <f t="shared" si="671"/>
        <v/>
      </c>
      <c r="AI487" s="132" t="str">
        <f t="shared" si="730"/>
        <v/>
      </c>
      <c r="AJ487" s="128"/>
      <c r="AK487" s="159" t="str">
        <f t="shared" si="731"/>
        <v/>
      </c>
      <c r="AL487" s="128" t="str">
        <f t="shared" si="732"/>
        <v/>
      </c>
      <c r="AM487" s="128" t="str">
        <f t="shared" si="733"/>
        <v/>
      </c>
      <c r="AN487" s="128" t="str">
        <f t="shared" si="734"/>
        <v/>
      </c>
      <c r="AO487" s="128" t="str">
        <f t="shared" si="673"/>
        <v/>
      </c>
      <c r="AP487" s="160" t="str">
        <f t="shared" si="735"/>
        <v/>
      </c>
      <c r="AQ487" s="31"/>
      <c r="AR487" s="174" t="str">
        <f>IF($B487="","",Air!$C$17*((J487-K487)/10)^Air!$C$28)</f>
        <v/>
      </c>
      <c r="AS487" s="36" t="str">
        <f>IF($B487="","",IF(E$8=B487,E$7,Air!$C$14/2*AR487^2))</f>
        <v/>
      </c>
      <c r="AT487" s="32" t="str">
        <f t="shared" si="736"/>
        <v/>
      </c>
      <c r="AU487" s="32" t="str">
        <f t="shared" si="737"/>
        <v/>
      </c>
      <c r="AV487" s="32" t="str">
        <f>IF($B487="","",Air!$I$11-AU487*Air!$C$14*Air!$I$10-AS487)</f>
        <v/>
      </c>
      <c r="AW487" s="175" t="str">
        <f t="shared" si="738"/>
        <v/>
      </c>
      <c r="AX487" s="175" t="str">
        <f>IF($B487="","",AW487*Air!$C$14*Air!$I$10)</f>
        <v/>
      </c>
      <c r="AY487" s="176" t="str">
        <f>IF($B487="","",AW487*Air!$D$14*Air!$I$10)</f>
        <v/>
      </c>
      <c r="AZ487" s="62"/>
      <c r="BA487" s="250" t="str">
        <f t="shared" si="674"/>
        <v/>
      </c>
      <c r="BB487" s="128" t="str">
        <f t="shared" si="739"/>
        <v/>
      </c>
      <c r="BC487" s="31" t="str">
        <f t="shared" si="740"/>
        <v/>
      </c>
      <c r="BD487" s="251" t="str">
        <f>IF($B487="","",$AO487*ABS(BC487)/Air!$M$8)</f>
        <v/>
      </c>
      <c r="BE487" s="31" t="str">
        <f t="shared" si="675"/>
        <v/>
      </c>
      <c r="BF487" s="251" t="str">
        <f>IF($B487="","",$AO487*ABS($AF487-BC487)/Air!$M$8)</f>
        <v/>
      </c>
      <c r="BG487" s="31" t="str">
        <f t="shared" si="676"/>
        <v/>
      </c>
      <c r="BH487" s="252" t="str">
        <f t="shared" si="677"/>
        <v/>
      </c>
      <c r="BI487" s="32" t="str">
        <f>IF($B487="","",(($AF487-BC487)/ABS($AF487-BC487))*Air!$D$14*BH487/2*(($AF487-BC487)^2)*$AI487*$C487)</f>
        <v/>
      </c>
      <c r="BJ487" s="32" t="str">
        <f>IF($B487="","",(-BC487/ABS(BC487))*Air!$D$14*BE487/8*(BC487^2)*$AM487*$C487)</f>
        <v/>
      </c>
      <c r="BK487" s="32" t="str">
        <f>IF($B487="","",$AK487*$C487*$E487*Air!$D$14*Air!$I$10)</f>
        <v/>
      </c>
      <c r="BL487" s="32" t="str">
        <f t="shared" si="741"/>
        <v/>
      </c>
      <c r="BM487" s="32" t="str">
        <f t="shared" si="678"/>
        <v/>
      </c>
      <c r="BN487" s="32" t="str">
        <f t="shared" si="742"/>
        <v/>
      </c>
      <c r="BO487" s="254" t="str">
        <f t="shared" si="679"/>
        <v/>
      </c>
      <c r="BP487" s="243"/>
      <c r="BQ487" s="243"/>
      <c r="BR487" s="32" t="str">
        <f t="shared" si="680"/>
        <v/>
      </c>
      <c r="BS487" s="243" t="str">
        <f t="shared" si="681"/>
        <v/>
      </c>
      <c r="BT487" s="243" t="str">
        <f>IF($B487="","",IF(BO487="out",-(BS487*$I487*(2*ABS(BR487)/Air!$D$14)^0.5),(BS487*$I487*(2*ABS(BR487)/Air!$C$14)^0.5)))</f>
        <v/>
      </c>
      <c r="BU487" s="32" t="str">
        <f t="shared" si="682"/>
        <v/>
      </c>
      <c r="BV487" s="217" t="str">
        <f t="shared" si="743"/>
        <v/>
      </c>
      <c r="BW487" s="31" t="str">
        <f t="shared" si="683"/>
        <v/>
      </c>
      <c r="BX487" s="251" t="str">
        <f>IF($B487="","",$AO487*ABS(BW487)/Air!$M$8)</f>
        <v/>
      </c>
      <c r="BY487" s="31" t="str">
        <f t="shared" si="684"/>
        <v/>
      </c>
      <c r="BZ487" s="251" t="str">
        <f>IF($B487="","",$AO487*ABS($AF487-BW487)/Air!$M$8)</f>
        <v/>
      </c>
      <c r="CA487" s="31" t="str">
        <f t="shared" si="685"/>
        <v/>
      </c>
      <c r="CB487" s="31" t="str">
        <f t="shared" si="686"/>
        <v/>
      </c>
      <c r="CC487" s="32" t="str">
        <f>IF($B487="","",(($AF487-BW487)/ABS($AF487-BW487))*Air!$D$14*CB487/2*(($AF487-BW487)^2)*$AI487*$C487)</f>
        <v/>
      </c>
      <c r="CD487" s="32" t="str">
        <f>IF($B487="","",(-BW487/ABS(BW487))*Air!$D$14*BY487/8*(BW487^2)*$AM487*$C487)</f>
        <v/>
      </c>
      <c r="CE487" s="32" t="str">
        <f>IF($B487="","",$AK487*$C487*$E487*Air!$D$14*Air!$I$10)</f>
        <v/>
      </c>
      <c r="CF487" s="32" t="str">
        <f t="shared" si="744"/>
        <v/>
      </c>
      <c r="CG487" s="32" t="str">
        <f t="shared" si="687"/>
        <v/>
      </c>
      <c r="CH487" s="32" t="str">
        <f t="shared" si="745"/>
        <v/>
      </c>
      <c r="CI487" s="254" t="str">
        <f t="shared" si="688"/>
        <v/>
      </c>
      <c r="CJ487" s="243"/>
      <c r="CK487" s="243"/>
      <c r="CL487" s="32" t="str">
        <f t="shared" si="689"/>
        <v/>
      </c>
      <c r="CM487" s="243" t="str">
        <f t="shared" si="690"/>
        <v/>
      </c>
      <c r="CN487" s="243" t="str">
        <f>IF($B487="","",IF(CI487="out",-(CM487*$I487*(2*ABS(CL487)/Air!$D$14)^0.5),(CM487*$I487*(2*ABS(CL487)/Air!$C$14)^0.5)))</f>
        <v/>
      </c>
      <c r="CO487" s="32" t="str">
        <f t="shared" si="691"/>
        <v/>
      </c>
      <c r="CP487" s="217" t="str">
        <f t="shared" si="746"/>
        <v/>
      </c>
      <c r="CQ487" s="31" t="str">
        <f t="shared" si="692"/>
        <v/>
      </c>
      <c r="CR487" s="251" t="str">
        <f>IF($B487="","",$AO487*ABS(CQ487)/Air!$M$8)</f>
        <v/>
      </c>
      <c r="CS487" s="31" t="str">
        <f t="shared" si="693"/>
        <v/>
      </c>
      <c r="CT487" s="251" t="str">
        <f>IF($B487="","",$AO487*ABS($AF487-CQ487)/Air!$M$8)</f>
        <v/>
      </c>
      <c r="CU487" s="31" t="str">
        <f t="shared" si="694"/>
        <v/>
      </c>
      <c r="CV487" s="31" t="str">
        <f t="shared" si="695"/>
        <v/>
      </c>
      <c r="CW487" s="32" t="str">
        <f>IF($B487="","",(($AF487-CQ487)/ABS($AF487-CQ487))*Air!$D$14*CV487/2*(($AF487-CQ487)^2)*$AI487*$C487)</f>
        <v/>
      </c>
      <c r="CX487" s="32" t="str">
        <f>IF($B487="","",(-CQ487/ABS(CQ487))*Air!$D$14*CS487/8*(CQ487^2)*$AM487*$C487)</f>
        <v/>
      </c>
      <c r="CY487" s="32" t="str">
        <f>IF($B487="","",$AK487*$C487*$E487*Air!$D$14*Air!$I$10)</f>
        <v/>
      </c>
      <c r="CZ487" s="32" t="str">
        <f t="shared" si="747"/>
        <v/>
      </c>
      <c r="DA487" s="32" t="str">
        <f t="shared" si="696"/>
        <v/>
      </c>
      <c r="DB487" s="32" t="str">
        <f t="shared" si="748"/>
        <v/>
      </c>
      <c r="DC487" s="254" t="str">
        <f t="shared" si="697"/>
        <v/>
      </c>
      <c r="DD487" s="243"/>
      <c r="DE487" s="243"/>
      <c r="DF487" s="32" t="str">
        <f t="shared" si="698"/>
        <v/>
      </c>
      <c r="DG487" s="243" t="str">
        <f t="shared" si="699"/>
        <v/>
      </c>
      <c r="DH487" s="243" t="str">
        <f>IF($B487="","",IF(DC487="out",-(DG487*$I487*(2*ABS(DF487)/Air!$D$14)^0.5),(DG487*$I487*(2*ABS(DF487)/Air!$C$14)^0.5)))</f>
        <v/>
      </c>
      <c r="DI487" s="32" t="str">
        <f t="shared" si="700"/>
        <v/>
      </c>
      <c r="DJ487" s="217" t="str">
        <f t="shared" si="749"/>
        <v/>
      </c>
      <c r="DK487" s="31" t="str">
        <f t="shared" si="701"/>
        <v/>
      </c>
      <c r="DL487" s="251" t="str">
        <f>IF($B487="","",$AO487*ABS(DK487)/Air!$M$8)</f>
        <v/>
      </c>
      <c r="DM487" s="31" t="str">
        <f t="shared" si="702"/>
        <v/>
      </c>
      <c r="DN487" s="251" t="str">
        <f>IF($B487="","",$AO487*ABS($AF487-DK487)/Air!$M$8)</f>
        <v/>
      </c>
      <c r="DO487" s="31" t="str">
        <f t="shared" si="703"/>
        <v/>
      </c>
      <c r="DP487" s="31" t="str">
        <f t="shared" si="704"/>
        <v/>
      </c>
      <c r="DQ487" s="32" t="str">
        <f>IF($B487="","",(($AF487-DK487)/ABS($AF487-DK487))*Air!$D$14*DP487/2*(($AF487-DK487)^2)*$AI487*$C487)</f>
        <v/>
      </c>
      <c r="DR487" s="32" t="str">
        <f>IF($B487="","",(-DK487/ABS(DK487))*Air!$D$14*DM487/8*(DK487^2)*$AM487*$C487)</f>
        <v/>
      </c>
      <c r="DS487" s="32" t="str">
        <f>IF($B487="","",$AK487*$C487*$E487*Air!$D$14*Air!$I$10)</f>
        <v/>
      </c>
      <c r="DT487" s="32" t="str">
        <f t="shared" si="750"/>
        <v/>
      </c>
      <c r="DU487" s="32" t="str">
        <f t="shared" si="705"/>
        <v/>
      </c>
      <c r="DV487" s="32" t="str">
        <f t="shared" si="751"/>
        <v/>
      </c>
      <c r="DW487" s="254" t="str">
        <f t="shared" si="706"/>
        <v/>
      </c>
      <c r="DX487" s="243"/>
      <c r="DY487" s="243"/>
      <c r="DZ487" s="32" t="str">
        <f t="shared" si="707"/>
        <v/>
      </c>
      <c r="EA487" s="243" t="str">
        <f t="shared" si="708"/>
        <v/>
      </c>
      <c r="EB487" s="243" t="str">
        <f>IF($B487="","",IF(DW487="out",-(EA487*$I487*(2*ABS(DZ487)/Air!$D$14)^0.5),(EA487*$I487*(2*ABS(DZ487)/Air!$C$14)^0.5)))</f>
        <v/>
      </c>
      <c r="EC487" s="32" t="str">
        <f t="shared" si="709"/>
        <v/>
      </c>
      <c r="ED487" s="217" t="str">
        <f t="shared" si="752"/>
        <v/>
      </c>
      <c r="EE487" s="31" t="str">
        <f t="shared" si="710"/>
        <v/>
      </c>
      <c r="EF487" s="251" t="str">
        <f>IF($B487="","",$AO487*ABS(EE487)/Air!$M$8)</f>
        <v/>
      </c>
      <c r="EG487" s="31" t="str">
        <f t="shared" si="711"/>
        <v/>
      </c>
      <c r="EH487" s="251" t="str">
        <f>IF($B487="","",$AO487*ABS($AF487-EE487)/Air!$M$8)</f>
        <v/>
      </c>
      <c r="EI487" s="31" t="str">
        <f t="shared" si="712"/>
        <v/>
      </c>
      <c r="EJ487" s="31" t="str">
        <f t="shared" si="713"/>
        <v/>
      </c>
      <c r="EK487" s="32" t="str">
        <f>IF($B487="","",(($AF487-EE487)/ABS($AF487-EE487))*Air!$D$14*EJ487/2*(($AF487-EE487)^2)*$AI487*$C487)</f>
        <v/>
      </c>
      <c r="EL487" s="32" t="str">
        <f>IF($B487="","",(-EE487/ABS(EE487))*Air!$D$14*EG487/8*(EE487^2)*$AM487*$C487)</f>
        <v/>
      </c>
      <c r="EM487" s="32" t="str">
        <f>IF($B487="","",$AK487*$C487*$E487*Air!$D$14*Air!$I$10)</f>
        <v/>
      </c>
      <c r="EN487" s="32" t="str">
        <f t="shared" si="753"/>
        <v/>
      </c>
      <c r="EO487" s="32" t="str">
        <f t="shared" si="714"/>
        <v/>
      </c>
      <c r="EP487" s="32" t="str">
        <f t="shared" si="754"/>
        <v/>
      </c>
      <c r="EQ487" s="254" t="str">
        <f t="shared" si="715"/>
        <v/>
      </c>
      <c r="ER487" s="243"/>
      <c r="ES487" s="243"/>
      <c r="ET487" s="32" t="str">
        <f t="shared" si="716"/>
        <v/>
      </c>
      <c r="EU487" s="243" t="str">
        <f t="shared" si="717"/>
        <v/>
      </c>
      <c r="EV487" s="243" t="str">
        <f>IF($B487="","",IF(EQ487="out",-(EU487*$I487*(2*ABS(ET487)/Air!$D$14)^0.5),(EU487*$I487*(2*ABS(ET487)/Air!$C$14)^0.5)))</f>
        <v/>
      </c>
      <c r="EW487" s="32" t="str">
        <f t="shared" si="718"/>
        <v/>
      </c>
      <c r="EX487" s="259" t="str">
        <f t="shared" si="755"/>
        <v/>
      </c>
    </row>
    <row r="488" spans="1:154" customFormat="1" x14ac:dyDescent="0.2">
      <c r="A488" s="61"/>
      <c r="B488" s="247"/>
      <c r="C488" s="247"/>
      <c r="D488" s="247"/>
      <c r="E488" s="247"/>
      <c r="F488" s="247"/>
      <c r="G488" s="239"/>
      <c r="H488" s="239"/>
      <c r="I488" s="239"/>
      <c r="J488" s="239"/>
      <c r="K488" s="239"/>
      <c r="L488" s="62"/>
      <c r="M488" s="247"/>
      <c r="N488" s="247"/>
      <c r="O488" s="63"/>
      <c r="P488" s="92" t="str">
        <f t="shared" si="719"/>
        <v/>
      </c>
      <c r="Q488" s="93" t="str">
        <f t="shared" si="672"/>
        <v/>
      </c>
      <c r="R488" s="99" t="str">
        <f t="shared" si="720"/>
        <v/>
      </c>
      <c r="S488" s="100" t="str">
        <f t="shared" si="721"/>
        <v/>
      </c>
      <c r="T488" s="95" t="str">
        <f t="shared" si="722"/>
        <v/>
      </c>
      <c r="U488" s="231"/>
      <c r="V488" s="124" t="str">
        <f t="shared" si="723"/>
        <v/>
      </c>
      <c r="W488" s="125" t="str">
        <f t="shared" si="667"/>
        <v/>
      </c>
      <c r="X488" s="126" t="str">
        <f t="shared" si="724"/>
        <v/>
      </c>
      <c r="Y488" s="126" t="str">
        <f>IF($B488="","",VLOOKUP(X488,Depth!$A$4:$B$1004,2,1))</f>
        <v/>
      </c>
      <c r="Z488" s="127" t="str">
        <f t="shared" si="668"/>
        <v/>
      </c>
      <c r="AA488" s="128" t="str">
        <f t="shared" si="669"/>
        <v/>
      </c>
      <c r="AB488" s="129" t="str">
        <f t="shared" si="725"/>
        <v/>
      </c>
      <c r="AC488" s="129" t="str">
        <f t="shared" si="670"/>
        <v/>
      </c>
      <c r="AD488" s="31" t="str">
        <f t="shared" si="726"/>
        <v/>
      </c>
      <c r="AE488" s="128" t="str">
        <f t="shared" si="727"/>
        <v/>
      </c>
      <c r="AF488" s="130" t="str">
        <f t="shared" si="728"/>
        <v/>
      </c>
      <c r="AG488" s="122" t="str">
        <f t="shared" si="729"/>
        <v/>
      </c>
      <c r="AH488" s="131" t="str">
        <f t="shared" si="671"/>
        <v/>
      </c>
      <c r="AI488" s="132" t="str">
        <f t="shared" si="730"/>
        <v/>
      </c>
      <c r="AJ488" s="128"/>
      <c r="AK488" s="159" t="str">
        <f t="shared" si="731"/>
        <v/>
      </c>
      <c r="AL488" s="128" t="str">
        <f t="shared" si="732"/>
        <v/>
      </c>
      <c r="AM488" s="128" t="str">
        <f t="shared" si="733"/>
        <v/>
      </c>
      <c r="AN488" s="128" t="str">
        <f t="shared" si="734"/>
        <v/>
      </c>
      <c r="AO488" s="128" t="str">
        <f t="shared" si="673"/>
        <v/>
      </c>
      <c r="AP488" s="160" t="str">
        <f t="shared" si="735"/>
        <v/>
      </c>
      <c r="AQ488" s="31"/>
      <c r="AR488" s="174" t="str">
        <f>IF($B488="","",Air!$C$17*((J488-K488)/10)^Air!$C$28)</f>
        <v/>
      </c>
      <c r="AS488" s="36" t="str">
        <f>IF($B488="","",IF(E$8=B488,E$7,Air!$C$14/2*AR488^2))</f>
        <v/>
      </c>
      <c r="AT488" s="32" t="str">
        <f t="shared" si="736"/>
        <v/>
      </c>
      <c r="AU488" s="32" t="str">
        <f t="shared" si="737"/>
        <v/>
      </c>
      <c r="AV488" s="32" t="str">
        <f>IF($B488="","",Air!$I$11-AU488*Air!$C$14*Air!$I$10-AS488)</f>
        <v/>
      </c>
      <c r="AW488" s="175" t="str">
        <f t="shared" si="738"/>
        <v/>
      </c>
      <c r="AX488" s="175" t="str">
        <f>IF($B488="","",AW488*Air!$C$14*Air!$I$10)</f>
        <v/>
      </c>
      <c r="AY488" s="176" t="str">
        <f>IF($B488="","",AW488*Air!$D$14*Air!$I$10)</f>
        <v/>
      </c>
      <c r="AZ488" s="62"/>
      <c r="BA488" s="250" t="str">
        <f t="shared" si="674"/>
        <v/>
      </c>
      <c r="BB488" s="128" t="str">
        <f t="shared" si="739"/>
        <v/>
      </c>
      <c r="BC488" s="31" t="str">
        <f t="shared" si="740"/>
        <v/>
      </c>
      <c r="BD488" s="251" t="str">
        <f>IF($B488="","",$AO488*ABS(BC488)/Air!$M$8)</f>
        <v/>
      </c>
      <c r="BE488" s="31" t="str">
        <f t="shared" si="675"/>
        <v/>
      </c>
      <c r="BF488" s="251" t="str">
        <f>IF($B488="","",$AO488*ABS($AF488-BC488)/Air!$M$8)</f>
        <v/>
      </c>
      <c r="BG488" s="31" t="str">
        <f t="shared" si="676"/>
        <v/>
      </c>
      <c r="BH488" s="252" t="str">
        <f t="shared" si="677"/>
        <v/>
      </c>
      <c r="BI488" s="32" t="str">
        <f>IF($B488="","",(($AF488-BC488)/ABS($AF488-BC488))*Air!$D$14*BH488/2*(($AF488-BC488)^2)*$AI488*$C488)</f>
        <v/>
      </c>
      <c r="BJ488" s="32" t="str">
        <f>IF($B488="","",(-BC488/ABS(BC488))*Air!$D$14*BE488/8*(BC488^2)*$AM488*$C488)</f>
        <v/>
      </c>
      <c r="BK488" s="32" t="str">
        <f>IF($B488="","",$AK488*$C488*$E488*Air!$D$14*Air!$I$10)</f>
        <v/>
      </c>
      <c r="BL488" s="32" t="str">
        <f t="shared" si="741"/>
        <v/>
      </c>
      <c r="BM488" s="32" t="str">
        <f t="shared" si="678"/>
        <v/>
      </c>
      <c r="BN488" s="32" t="str">
        <f t="shared" si="742"/>
        <v/>
      </c>
      <c r="BO488" s="254" t="str">
        <f t="shared" si="679"/>
        <v/>
      </c>
      <c r="BP488" s="243"/>
      <c r="BQ488" s="243"/>
      <c r="BR488" s="32" t="str">
        <f t="shared" si="680"/>
        <v/>
      </c>
      <c r="BS488" s="243" t="str">
        <f t="shared" si="681"/>
        <v/>
      </c>
      <c r="BT488" s="243" t="str">
        <f>IF($B488="","",IF(BO488="out",-(BS488*$I488*(2*ABS(BR488)/Air!$D$14)^0.5),(BS488*$I488*(2*ABS(BR488)/Air!$C$14)^0.5)))</f>
        <v/>
      </c>
      <c r="BU488" s="32" t="str">
        <f t="shared" si="682"/>
        <v/>
      </c>
      <c r="BV488" s="217" t="str">
        <f t="shared" si="743"/>
        <v/>
      </c>
      <c r="BW488" s="31" t="str">
        <f t="shared" si="683"/>
        <v/>
      </c>
      <c r="BX488" s="251" t="str">
        <f>IF($B488="","",$AO488*ABS(BW488)/Air!$M$8)</f>
        <v/>
      </c>
      <c r="BY488" s="31" t="str">
        <f t="shared" si="684"/>
        <v/>
      </c>
      <c r="BZ488" s="251" t="str">
        <f>IF($B488="","",$AO488*ABS($AF488-BW488)/Air!$M$8)</f>
        <v/>
      </c>
      <c r="CA488" s="31" t="str">
        <f t="shared" si="685"/>
        <v/>
      </c>
      <c r="CB488" s="31" t="str">
        <f t="shared" si="686"/>
        <v/>
      </c>
      <c r="CC488" s="32" t="str">
        <f>IF($B488="","",(($AF488-BW488)/ABS($AF488-BW488))*Air!$D$14*CB488/2*(($AF488-BW488)^2)*$AI488*$C488)</f>
        <v/>
      </c>
      <c r="CD488" s="32" t="str">
        <f>IF($B488="","",(-BW488/ABS(BW488))*Air!$D$14*BY488/8*(BW488^2)*$AM488*$C488)</f>
        <v/>
      </c>
      <c r="CE488" s="32" t="str">
        <f>IF($B488="","",$AK488*$C488*$E488*Air!$D$14*Air!$I$10)</f>
        <v/>
      </c>
      <c r="CF488" s="32" t="str">
        <f t="shared" si="744"/>
        <v/>
      </c>
      <c r="CG488" s="32" t="str">
        <f t="shared" si="687"/>
        <v/>
      </c>
      <c r="CH488" s="32" t="str">
        <f t="shared" si="745"/>
        <v/>
      </c>
      <c r="CI488" s="254" t="str">
        <f t="shared" si="688"/>
        <v/>
      </c>
      <c r="CJ488" s="243"/>
      <c r="CK488" s="243"/>
      <c r="CL488" s="32" t="str">
        <f t="shared" si="689"/>
        <v/>
      </c>
      <c r="CM488" s="243" t="str">
        <f t="shared" si="690"/>
        <v/>
      </c>
      <c r="CN488" s="243" t="str">
        <f>IF($B488="","",IF(CI488="out",-(CM488*$I488*(2*ABS(CL488)/Air!$D$14)^0.5),(CM488*$I488*(2*ABS(CL488)/Air!$C$14)^0.5)))</f>
        <v/>
      </c>
      <c r="CO488" s="32" t="str">
        <f t="shared" si="691"/>
        <v/>
      </c>
      <c r="CP488" s="217" t="str">
        <f t="shared" si="746"/>
        <v/>
      </c>
      <c r="CQ488" s="31" t="str">
        <f t="shared" si="692"/>
        <v/>
      </c>
      <c r="CR488" s="251" t="str">
        <f>IF($B488="","",$AO488*ABS(CQ488)/Air!$M$8)</f>
        <v/>
      </c>
      <c r="CS488" s="31" t="str">
        <f t="shared" si="693"/>
        <v/>
      </c>
      <c r="CT488" s="251" t="str">
        <f>IF($B488="","",$AO488*ABS($AF488-CQ488)/Air!$M$8)</f>
        <v/>
      </c>
      <c r="CU488" s="31" t="str">
        <f t="shared" si="694"/>
        <v/>
      </c>
      <c r="CV488" s="31" t="str">
        <f t="shared" si="695"/>
        <v/>
      </c>
      <c r="CW488" s="32" t="str">
        <f>IF($B488="","",(($AF488-CQ488)/ABS($AF488-CQ488))*Air!$D$14*CV488/2*(($AF488-CQ488)^2)*$AI488*$C488)</f>
        <v/>
      </c>
      <c r="CX488" s="32" t="str">
        <f>IF($B488="","",(-CQ488/ABS(CQ488))*Air!$D$14*CS488/8*(CQ488^2)*$AM488*$C488)</f>
        <v/>
      </c>
      <c r="CY488" s="32" t="str">
        <f>IF($B488="","",$AK488*$C488*$E488*Air!$D$14*Air!$I$10)</f>
        <v/>
      </c>
      <c r="CZ488" s="32" t="str">
        <f t="shared" si="747"/>
        <v/>
      </c>
      <c r="DA488" s="32" t="str">
        <f t="shared" si="696"/>
        <v/>
      </c>
      <c r="DB488" s="32" t="str">
        <f t="shared" si="748"/>
        <v/>
      </c>
      <c r="DC488" s="254" t="str">
        <f t="shared" si="697"/>
        <v/>
      </c>
      <c r="DD488" s="243"/>
      <c r="DE488" s="243"/>
      <c r="DF488" s="32" t="str">
        <f t="shared" si="698"/>
        <v/>
      </c>
      <c r="DG488" s="243" t="str">
        <f t="shared" si="699"/>
        <v/>
      </c>
      <c r="DH488" s="243" t="str">
        <f>IF($B488="","",IF(DC488="out",-(DG488*$I488*(2*ABS(DF488)/Air!$D$14)^0.5),(DG488*$I488*(2*ABS(DF488)/Air!$C$14)^0.5)))</f>
        <v/>
      </c>
      <c r="DI488" s="32" t="str">
        <f t="shared" si="700"/>
        <v/>
      </c>
      <c r="DJ488" s="217" t="str">
        <f t="shared" si="749"/>
        <v/>
      </c>
      <c r="DK488" s="31" t="str">
        <f t="shared" si="701"/>
        <v/>
      </c>
      <c r="DL488" s="251" t="str">
        <f>IF($B488="","",$AO488*ABS(DK488)/Air!$M$8)</f>
        <v/>
      </c>
      <c r="DM488" s="31" t="str">
        <f t="shared" si="702"/>
        <v/>
      </c>
      <c r="DN488" s="251" t="str">
        <f>IF($B488="","",$AO488*ABS($AF488-DK488)/Air!$M$8)</f>
        <v/>
      </c>
      <c r="DO488" s="31" t="str">
        <f t="shared" si="703"/>
        <v/>
      </c>
      <c r="DP488" s="31" t="str">
        <f t="shared" si="704"/>
        <v/>
      </c>
      <c r="DQ488" s="32" t="str">
        <f>IF($B488="","",(($AF488-DK488)/ABS($AF488-DK488))*Air!$D$14*DP488/2*(($AF488-DK488)^2)*$AI488*$C488)</f>
        <v/>
      </c>
      <c r="DR488" s="32" t="str">
        <f>IF($B488="","",(-DK488/ABS(DK488))*Air!$D$14*DM488/8*(DK488^2)*$AM488*$C488)</f>
        <v/>
      </c>
      <c r="DS488" s="32" t="str">
        <f>IF($B488="","",$AK488*$C488*$E488*Air!$D$14*Air!$I$10)</f>
        <v/>
      </c>
      <c r="DT488" s="32" t="str">
        <f t="shared" si="750"/>
        <v/>
      </c>
      <c r="DU488" s="32" t="str">
        <f t="shared" si="705"/>
        <v/>
      </c>
      <c r="DV488" s="32" t="str">
        <f t="shared" si="751"/>
        <v/>
      </c>
      <c r="DW488" s="254" t="str">
        <f t="shared" si="706"/>
        <v/>
      </c>
      <c r="DX488" s="243"/>
      <c r="DY488" s="243"/>
      <c r="DZ488" s="32" t="str">
        <f t="shared" si="707"/>
        <v/>
      </c>
      <c r="EA488" s="243" t="str">
        <f t="shared" si="708"/>
        <v/>
      </c>
      <c r="EB488" s="243" t="str">
        <f>IF($B488="","",IF(DW488="out",-(EA488*$I488*(2*ABS(DZ488)/Air!$D$14)^0.5),(EA488*$I488*(2*ABS(DZ488)/Air!$C$14)^0.5)))</f>
        <v/>
      </c>
      <c r="EC488" s="32" t="str">
        <f t="shared" si="709"/>
        <v/>
      </c>
      <c r="ED488" s="217" t="str">
        <f t="shared" si="752"/>
        <v/>
      </c>
      <c r="EE488" s="31" t="str">
        <f t="shared" si="710"/>
        <v/>
      </c>
      <c r="EF488" s="251" t="str">
        <f>IF($B488="","",$AO488*ABS(EE488)/Air!$M$8)</f>
        <v/>
      </c>
      <c r="EG488" s="31" t="str">
        <f t="shared" si="711"/>
        <v/>
      </c>
      <c r="EH488" s="251" t="str">
        <f>IF($B488="","",$AO488*ABS($AF488-EE488)/Air!$M$8)</f>
        <v/>
      </c>
      <c r="EI488" s="31" t="str">
        <f t="shared" si="712"/>
        <v/>
      </c>
      <c r="EJ488" s="31" t="str">
        <f t="shared" si="713"/>
        <v/>
      </c>
      <c r="EK488" s="32" t="str">
        <f>IF($B488="","",(($AF488-EE488)/ABS($AF488-EE488))*Air!$D$14*EJ488/2*(($AF488-EE488)^2)*$AI488*$C488)</f>
        <v/>
      </c>
      <c r="EL488" s="32" t="str">
        <f>IF($B488="","",(-EE488/ABS(EE488))*Air!$D$14*EG488/8*(EE488^2)*$AM488*$C488)</f>
        <v/>
      </c>
      <c r="EM488" s="32" t="str">
        <f>IF($B488="","",$AK488*$C488*$E488*Air!$D$14*Air!$I$10)</f>
        <v/>
      </c>
      <c r="EN488" s="32" t="str">
        <f t="shared" si="753"/>
        <v/>
      </c>
      <c r="EO488" s="32" t="str">
        <f t="shared" si="714"/>
        <v/>
      </c>
      <c r="EP488" s="32" t="str">
        <f t="shared" si="754"/>
        <v/>
      </c>
      <c r="EQ488" s="254" t="str">
        <f t="shared" si="715"/>
        <v/>
      </c>
      <c r="ER488" s="243"/>
      <c r="ES488" s="243"/>
      <c r="ET488" s="32" t="str">
        <f t="shared" si="716"/>
        <v/>
      </c>
      <c r="EU488" s="243" t="str">
        <f t="shared" si="717"/>
        <v/>
      </c>
      <c r="EV488" s="243" t="str">
        <f>IF($B488="","",IF(EQ488="out",-(EU488*$I488*(2*ABS(ET488)/Air!$D$14)^0.5),(EU488*$I488*(2*ABS(ET488)/Air!$C$14)^0.5)))</f>
        <v/>
      </c>
      <c r="EW488" s="32" t="str">
        <f t="shared" si="718"/>
        <v/>
      </c>
      <c r="EX488" s="259" t="str">
        <f t="shared" si="755"/>
        <v/>
      </c>
    </row>
    <row r="489" spans="1:154" customFormat="1" x14ac:dyDescent="0.2">
      <c r="A489" s="61"/>
      <c r="B489" s="247"/>
      <c r="C489" s="247"/>
      <c r="D489" s="247"/>
      <c r="E489" s="247"/>
      <c r="F489" s="247"/>
      <c r="G489" s="239"/>
      <c r="H489" s="239"/>
      <c r="I489" s="239"/>
      <c r="J489" s="239"/>
      <c r="K489" s="239"/>
      <c r="L489" s="62"/>
      <c r="M489" s="247"/>
      <c r="N489" s="247"/>
      <c r="O489" s="63"/>
      <c r="P489" s="92" t="str">
        <f t="shared" si="719"/>
        <v/>
      </c>
      <c r="Q489" s="93" t="str">
        <f t="shared" si="672"/>
        <v/>
      </c>
      <c r="R489" s="99" t="str">
        <f t="shared" si="720"/>
        <v/>
      </c>
      <c r="S489" s="100" t="str">
        <f t="shared" si="721"/>
        <v/>
      </c>
      <c r="T489" s="95" t="str">
        <f t="shared" si="722"/>
        <v/>
      </c>
      <c r="U489" s="231"/>
      <c r="V489" s="124" t="str">
        <f t="shared" si="723"/>
        <v/>
      </c>
      <c r="W489" s="125" t="str">
        <f t="shared" si="667"/>
        <v/>
      </c>
      <c r="X489" s="126" t="str">
        <f t="shared" si="724"/>
        <v/>
      </c>
      <c r="Y489" s="126" t="str">
        <f>IF($B489="","",VLOOKUP(X489,Depth!$A$4:$B$1004,2,1))</f>
        <v/>
      </c>
      <c r="Z489" s="127" t="str">
        <f t="shared" si="668"/>
        <v/>
      </c>
      <c r="AA489" s="128" t="str">
        <f t="shared" si="669"/>
        <v/>
      </c>
      <c r="AB489" s="129" t="str">
        <f t="shared" si="725"/>
        <v/>
      </c>
      <c r="AC489" s="129" t="str">
        <f t="shared" si="670"/>
        <v/>
      </c>
      <c r="AD489" s="31" t="str">
        <f t="shared" si="726"/>
        <v/>
      </c>
      <c r="AE489" s="128" t="str">
        <f t="shared" si="727"/>
        <v/>
      </c>
      <c r="AF489" s="130" t="str">
        <f t="shared" si="728"/>
        <v/>
      </c>
      <c r="AG489" s="122" t="str">
        <f t="shared" si="729"/>
        <v/>
      </c>
      <c r="AH489" s="131" t="str">
        <f t="shared" si="671"/>
        <v/>
      </c>
      <c r="AI489" s="132" t="str">
        <f t="shared" si="730"/>
        <v/>
      </c>
      <c r="AJ489" s="128"/>
      <c r="AK489" s="159" t="str">
        <f t="shared" si="731"/>
        <v/>
      </c>
      <c r="AL489" s="128" t="str">
        <f t="shared" si="732"/>
        <v/>
      </c>
      <c r="AM489" s="128" t="str">
        <f t="shared" si="733"/>
        <v/>
      </c>
      <c r="AN489" s="128" t="str">
        <f t="shared" si="734"/>
        <v/>
      </c>
      <c r="AO489" s="128" t="str">
        <f t="shared" si="673"/>
        <v/>
      </c>
      <c r="AP489" s="160" t="str">
        <f t="shared" si="735"/>
        <v/>
      </c>
      <c r="AQ489" s="31"/>
      <c r="AR489" s="174" t="str">
        <f>IF($B489="","",Air!$C$17*((J489-K489)/10)^Air!$C$28)</f>
        <v/>
      </c>
      <c r="AS489" s="36" t="str">
        <f>IF($B489="","",IF(E$8=B489,E$7,Air!$C$14/2*AR489^2))</f>
        <v/>
      </c>
      <c r="AT489" s="32" t="str">
        <f t="shared" si="736"/>
        <v/>
      </c>
      <c r="AU489" s="32" t="str">
        <f t="shared" si="737"/>
        <v/>
      </c>
      <c r="AV489" s="32" t="str">
        <f>IF($B489="","",Air!$I$11-AU489*Air!$C$14*Air!$I$10-AS489)</f>
        <v/>
      </c>
      <c r="AW489" s="175" t="str">
        <f t="shared" si="738"/>
        <v/>
      </c>
      <c r="AX489" s="175" t="str">
        <f>IF($B489="","",AW489*Air!$C$14*Air!$I$10)</f>
        <v/>
      </c>
      <c r="AY489" s="176" t="str">
        <f>IF($B489="","",AW489*Air!$D$14*Air!$I$10)</f>
        <v/>
      </c>
      <c r="AZ489" s="62"/>
      <c r="BA489" s="250" t="str">
        <f t="shared" si="674"/>
        <v/>
      </c>
      <c r="BB489" s="128" t="str">
        <f t="shared" si="739"/>
        <v/>
      </c>
      <c r="BC489" s="31" t="str">
        <f t="shared" si="740"/>
        <v/>
      </c>
      <c r="BD489" s="251" t="str">
        <f>IF($B489="","",$AO489*ABS(BC489)/Air!$M$8)</f>
        <v/>
      </c>
      <c r="BE489" s="31" t="str">
        <f t="shared" si="675"/>
        <v/>
      </c>
      <c r="BF489" s="251" t="str">
        <f>IF($B489="","",$AO489*ABS($AF489-BC489)/Air!$M$8)</f>
        <v/>
      </c>
      <c r="BG489" s="31" t="str">
        <f t="shared" si="676"/>
        <v/>
      </c>
      <c r="BH489" s="252" t="str">
        <f t="shared" si="677"/>
        <v/>
      </c>
      <c r="BI489" s="32" t="str">
        <f>IF($B489="","",(($AF489-BC489)/ABS($AF489-BC489))*Air!$D$14*BH489/2*(($AF489-BC489)^2)*$AI489*$C489)</f>
        <v/>
      </c>
      <c r="BJ489" s="32" t="str">
        <f>IF($B489="","",(-BC489/ABS(BC489))*Air!$D$14*BE489/8*(BC489^2)*$AM489*$C489)</f>
        <v/>
      </c>
      <c r="BK489" s="32" t="str">
        <f>IF($B489="","",$AK489*$C489*$E489*Air!$D$14*Air!$I$10)</f>
        <v/>
      </c>
      <c r="BL489" s="32" t="str">
        <f t="shared" si="741"/>
        <v/>
      </c>
      <c r="BM489" s="32" t="str">
        <f t="shared" si="678"/>
        <v/>
      </c>
      <c r="BN489" s="32" t="str">
        <f t="shared" si="742"/>
        <v/>
      </c>
      <c r="BO489" s="254" t="str">
        <f t="shared" si="679"/>
        <v/>
      </c>
      <c r="BP489" s="243"/>
      <c r="BQ489" s="243"/>
      <c r="BR489" s="32" t="str">
        <f t="shared" si="680"/>
        <v/>
      </c>
      <c r="BS489" s="243" t="str">
        <f t="shared" si="681"/>
        <v/>
      </c>
      <c r="BT489" s="243" t="str">
        <f>IF($B489="","",IF(BO489="out",-(BS489*$I489*(2*ABS(BR489)/Air!$D$14)^0.5),(BS489*$I489*(2*ABS(BR489)/Air!$C$14)^0.5)))</f>
        <v/>
      </c>
      <c r="BU489" s="32" t="str">
        <f t="shared" si="682"/>
        <v/>
      </c>
      <c r="BV489" s="217" t="str">
        <f t="shared" si="743"/>
        <v/>
      </c>
      <c r="BW489" s="31" t="str">
        <f t="shared" si="683"/>
        <v/>
      </c>
      <c r="BX489" s="251" t="str">
        <f>IF($B489="","",$AO489*ABS(BW489)/Air!$M$8)</f>
        <v/>
      </c>
      <c r="BY489" s="31" t="str">
        <f t="shared" si="684"/>
        <v/>
      </c>
      <c r="BZ489" s="251" t="str">
        <f>IF($B489="","",$AO489*ABS($AF489-BW489)/Air!$M$8)</f>
        <v/>
      </c>
      <c r="CA489" s="31" t="str">
        <f t="shared" si="685"/>
        <v/>
      </c>
      <c r="CB489" s="31" t="str">
        <f t="shared" si="686"/>
        <v/>
      </c>
      <c r="CC489" s="32" t="str">
        <f>IF($B489="","",(($AF489-BW489)/ABS($AF489-BW489))*Air!$D$14*CB489/2*(($AF489-BW489)^2)*$AI489*$C489)</f>
        <v/>
      </c>
      <c r="CD489" s="32" t="str">
        <f>IF($B489="","",(-BW489/ABS(BW489))*Air!$D$14*BY489/8*(BW489^2)*$AM489*$C489)</f>
        <v/>
      </c>
      <c r="CE489" s="32" t="str">
        <f>IF($B489="","",$AK489*$C489*$E489*Air!$D$14*Air!$I$10)</f>
        <v/>
      </c>
      <c r="CF489" s="32" t="str">
        <f t="shared" si="744"/>
        <v/>
      </c>
      <c r="CG489" s="32" t="str">
        <f t="shared" si="687"/>
        <v/>
      </c>
      <c r="CH489" s="32" t="str">
        <f t="shared" si="745"/>
        <v/>
      </c>
      <c r="CI489" s="254" t="str">
        <f t="shared" si="688"/>
        <v/>
      </c>
      <c r="CJ489" s="243"/>
      <c r="CK489" s="243"/>
      <c r="CL489" s="32" t="str">
        <f t="shared" si="689"/>
        <v/>
      </c>
      <c r="CM489" s="243" t="str">
        <f t="shared" si="690"/>
        <v/>
      </c>
      <c r="CN489" s="243" t="str">
        <f>IF($B489="","",IF(CI489="out",-(CM489*$I489*(2*ABS(CL489)/Air!$D$14)^0.5),(CM489*$I489*(2*ABS(CL489)/Air!$C$14)^0.5)))</f>
        <v/>
      </c>
      <c r="CO489" s="32" t="str">
        <f t="shared" si="691"/>
        <v/>
      </c>
      <c r="CP489" s="217" t="str">
        <f t="shared" si="746"/>
        <v/>
      </c>
      <c r="CQ489" s="31" t="str">
        <f t="shared" si="692"/>
        <v/>
      </c>
      <c r="CR489" s="251" t="str">
        <f>IF($B489="","",$AO489*ABS(CQ489)/Air!$M$8)</f>
        <v/>
      </c>
      <c r="CS489" s="31" t="str">
        <f t="shared" si="693"/>
        <v/>
      </c>
      <c r="CT489" s="251" t="str">
        <f>IF($B489="","",$AO489*ABS($AF489-CQ489)/Air!$M$8)</f>
        <v/>
      </c>
      <c r="CU489" s="31" t="str">
        <f t="shared" si="694"/>
        <v/>
      </c>
      <c r="CV489" s="31" t="str">
        <f t="shared" si="695"/>
        <v/>
      </c>
      <c r="CW489" s="32" t="str">
        <f>IF($B489="","",(($AF489-CQ489)/ABS($AF489-CQ489))*Air!$D$14*CV489/2*(($AF489-CQ489)^2)*$AI489*$C489)</f>
        <v/>
      </c>
      <c r="CX489" s="32" t="str">
        <f>IF($B489="","",(-CQ489/ABS(CQ489))*Air!$D$14*CS489/8*(CQ489^2)*$AM489*$C489)</f>
        <v/>
      </c>
      <c r="CY489" s="32" t="str">
        <f>IF($B489="","",$AK489*$C489*$E489*Air!$D$14*Air!$I$10)</f>
        <v/>
      </c>
      <c r="CZ489" s="32" t="str">
        <f t="shared" si="747"/>
        <v/>
      </c>
      <c r="DA489" s="32" t="str">
        <f t="shared" si="696"/>
        <v/>
      </c>
      <c r="DB489" s="32" t="str">
        <f t="shared" si="748"/>
        <v/>
      </c>
      <c r="DC489" s="254" t="str">
        <f t="shared" si="697"/>
        <v/>
      </c>
      <c r="DD489" s="243"/>
      <c r="DE489" s="243"/>
      <c r="DF489" s="32" t="str">
        <f t="shared" si="698"/>
        <v/>
      </c>
      <c r="DG489" s="243" t="str">
        <f t="shared" si="699"/>
        <v/>
      </c>
      <c r="DH489" s="243" t="str">
        <f>IF($B489="","",IF(DC489="out",-(DG489*$I489*(2*ABS(DF489)/Air!$D$14)^0.5),(DG489*$I489*(2*ABS(DF489)/Air!$C$14)^0.5)))</f>
        <v/>
      </c>
      <c r="DI489" s="32" t="str">
        <f t="shared" si="700"/>
        <v/>
      </c>
      <c r="DJ489" s="217" t="str">
        <f t="shared" si="749"/>
        <v/>
      </c>
      <c r="DK489" s="31" t="str">
        <f t="shared" si="701"/>
        <v/>
      </c>
      <c r="DL489" s="251" t="str">
        <f>IF($B489="","",$AO489*ABS(DK489)/Air!$M$8)</f>
        <v/>
      </c>
      <c r="DM489" s="31" t="str">
        <f t="shared" si="702"/>
        <v/>
      </c>
      <c r="DN489" s="251" t="str">
        <f>IF($B489="","",$AO489*ABS($AF489-DK489)/Air!$M$8)</f>
        <v/>
      </c>
      <c r="DO489" s="31" t="str">
        <f t="shared" si="703"/>
        <v/>
      </c>
      <c r="DP489" s="31" t="str">
        <f t="shared" si="704"/>
        <v/>
      </c>
      <c r="DQ489" s="32" t="str">
        <f>IF($B489="","",(($AF489-DK489)/ABS($AF489-DK489))*Air!$D$14*DP489/2*(($AF489-DK489)^2)*$AI489*$C489)</f>
        <v/>
      </c>
      <c r="DR489" s="32" t="str">
        <f>IF($B489="","",(-DK489/ABS(DK489))*Air!$D$14*DM489/8*(DK489^2)*$AM489*$C489)</f>
        <v/>
      </c>
      <c r="DS489" s="32" t="str">
        <f>IF($B489="","",$AK489*$C489*$E489*Air!$D$14*Air!$I$10)</f>
        <v/>
      </c>
      <c r="DT489" s="32" t="str">
        <f t="shared" si="750"/>
        <v/>
      </c>
      <c r="DU489" s="32" t="str">
        <f t="shared" si="705"/>
        <v/>
      </c>
      <c r="DV489" s="32" t="str">
        <f t="shared" si="751"/>
        <v/>
      </c>
      <c r="DW489" s="254" t="str">
        <f t="shared" si="706"/>
        <v/>
      </c>
      <c r="DX489" s="243"/>
      <c r="DY489" s="243"/>
      <c r="DZ489" s="32" t="str">
        <f t="shared" si="707"/>
        <v/>
      </c>
      <c r="EA489" s="243" t="str">
        <f t="shared" si="708"/>
        <v/>
      </c>
      <c r="EB489" s="243" t="str">
        <f>IF($B489="","",IF(DW489="out",-(EA489*$I489*(2*ABS(DZ489)/Air!$D$14)^0.5),(EA489*$I489*(2*ABS(DZ489)/Air!$C$14)^0.5)))</f>
        <v/>
      </c>
      <c r="EC489" s="32" t="str">
        <f t="shared" si="709"/>
        <v/>
      </c>
      <c r="ED489" s="217" t="str">
        <f t="shared" si="752"/>
        <v/>
      </c>
      <c r="EE489" s="31" t="str">
        <f t="shared" si="710"/>
        <v/>
      </c>
      <c r="EF489" s="251" t="str">
        <f>IF($B489="","",$AO489*ABS(EE489)/Air!$M$8)</f>
        <v/>
      </c>
      <c r="EG489" s="31" t="str">
        <f t="shared" si="711"/>
        <v/>
      </c>
      <c r="EH489" s="251" t="str">
        <f>IF($B489="","",$AO489*ABS($AF489-EE489)/Air!$M$8)</f>
        <v/>
      </c>
      <c r="EI489" s="31" t="str">
        <f t="shared" si="712"/>
        <v/>
      </c>
      <c r="EJ489" s="31" t="str">
        <f t="shared" si="713"/>
        <v/>
      </c>
      <c r="EK489" s="32" t="str">
        <f>IF($B489="","",(($AF489-EE489)/ABS($AF489-EE489))*Air!$D$14*EJ489/2*(($AF489-EE489)^2)*$AI489*$C489)</f>
        <v/>
      </c>
      <c r="EL489" s="32" t="str">
        <f>IF($B489="","",(-EE489/ABS(EE489))*Air!$D$14*EG489/8*(EE489^2)*$AM489*$C489)</f>
        <v/>
      </c>
      <c r="EM489" s="32" t="str">
        <f>IF($B489="","",$AK489*$C489*$E489*Air!$D$14*Air!$I$10)</f>
        <v/>
      </c>
      <c r="EN489" s="32" t="str">
        <f t="shared" si="753"/>
        <v/>
      </c>
      <c r="EO489" s="32" t="str">
        <f t="shared" si="714"/>
        <v/>
      </c>
      <c r="EP489" s="32" t="str">
        <f t="shared" si="754"/>
        <v/>
      </c>
      <c r="EQ489" s="254" t="str">
        <f t="shared" si="715"/>
        <v/>
      </c>
      <c r="ER489" s="243"/>
      <c r="ES489" s="243"/>
      <c r="ET489" s="32" t="str">
        <f t="shared" si="716"/>
        <v/>
      </c>
      <c r="EU489" s="243" t="str">
        <f t="shared" si="717"/>
        <v/>
      </c>
      <c r="EV489" s="243" t="str">
        <f>IF($B489="","",IF(EQ489="out",-(EU489*$I489*(2*ABS(ET489)/Air!$D$14)^0.5),(EU489*$I489*(2*ABS(ET489)/Air!$C$14)^0.5)))</f>
        <v/>
      </c>
      <c r="EW489" s="32" t="str">
        <f t="shared" si="718"/>
        <v/>
      </c>
      <c r="EX489" s="259" t="str">
        <f t="shared" si="755"/>
        <v/>
      </c>
    </row>
    <row r="490" spans="1:154" customFormat="1" x14ac:dyDescent="0.2">
      <c r="A490" s="61"/>
      <c r="B490" s="247"/>
      <c r="C490" s="247"/>
      <c r="D490" s="247"/>
      <c r="E490" s="247"/>
      <c r="F490" s="247"/>
      <c r="G490" s="239"/>
      <c r="H490" s="239"/>
      <c r="I490" s="239"/>
      <c r="J490" s="239"/>
      <c r="K490" s="239"/>
      <c r="L490" s="62"/>
      <c r="M490" s="247"/>
      <c r="N490" s="247"/>
      <c r="O490" s="63"/>
      <c r="P490" s="92" t="str">
        <f t="shared" si="719"/>
        <v/>
      </c>
      <c r="Q490" s="93" t="str">
        <f t="shared" si="672"/>
        <v/>
      </c>
      <c r="R490" s="99" t="str">
        <f t="shared" si="720"/>
        <v/>
      </c>
      <c r="S490" s="100" t="str">
        <f t="shared" si="721"/>
        <v/>
      </c>
      <c r="T490" s="95" t="str">
        <f t="shared" si="722"/>
        <v/>
      </c>
      <c r="U490" s="231"/>
      <c r="V490" s="124" t="str">
        <f t="shared" si="723"/>
        <v/>
      </c>
      <c r="W490" s="125" t="str">
        <f t="shared" si="667"/>
        <v/>
      </c>
      <c r="X490" s="126" t="str">
        <f t="shared" si="724"/>
        <v/>
      </c>
      <c r="Y490" s="126" t="str">
        <f>IF($B490="","",VLOOKUP(X490,Depth!$A$4:$B$1004,2,1))</f>
        <v/>
      </c>
      <c r="Z490" s="127" t="str">
        <f t="shared" si="668"/>
        <v/>
      </c>
      <c r="AA490" s="128" t="str">
        <f t="shared" si="669"/>
        <v/>
      </c>
      <c r="AB490" s="129" t="str">
        <f t="shared" si="725"/>
        <v/>
      </c>
      <c r="AC490" s="129" t="str">
        <f t="shared" si="670"/>
        <v/>
      </c>
      <c r="AD490" s="31" t="str">
        <f t="shared" si="726"/>
        <v/>
      </c>
      <c r="AE490" s="128" t="str">
        <f t="shared" si="727"/>
        <v/>
      </c>
      <c r="AF490" s="130" t="str">
        <f t="shared" si="728"/>
        <v/>
      </c>
      <c r="AG490" s="122" t="str">
        <f t="shared" si="729"/>
        <v/>
      </c>
      <c r="AH490" s="131" t="str">
        <f t="shared" si="671"/>
        <v/>
      </c>
      <c r="AI490" s="132" t="str">
        <f t="shared" si="730"/>
        <v/>
      </c>
      <c r="AJ490" s="128"/>
      <c r="AK490" s="159" t="str">
        <f t="shared" si="731"/>
        <v/>
      </c>
      <c r="AL490" s="128" t="str">
        <f t="shared" si="732"/>
        <v/>
      </c>
      <c r="AM490" s="128" t="str">
        <f t="shared" si="733"/>
        <v/>
      </c>
      <c r="AN490" s="128" t="str">
        <f t="shared" si="734"/>
        <v/>
      </c>
      <c r="AO490" s="128" t="str">
        <f t="shared" si="673"/>
        <v/>
      </c>
      <c r="AP490" s="160" t="str">
        <f t="shared" si="735"/>
        <v/>
      </c>
      <c r="AQ490" s="31"/>
      <c r="AR490" s="174" t="str">
        <f>IF($B490="","",Air!$C$17*((J490-K490)/10)^Air!$C$28)</f>
        <v/>
      </c>
      <c r="AS490" s="36" t="str">
        <f>IF($B490="","",IF(E$8=B490,E$7,Air!$C$14/2*AR490^2))</f>
        <v/>
      </c>
      <c r="AT490" s="32" t="str">
        <f t="shared" si="736"/>
        <v/>
      </c>
      <c r="AU490" s="32" t="str">
        <f t="shared" si="737"/>
        <v/>
      </c>
      <c r="AV490" s="32" t="str">
        <f>IF($B490="","",Air!$I$11-AU490*Air!$C$14*Air!$I$10-AS490)</f>
        <v/>
      </c>
      <c r="AW490" s="175" t="str">
        <f t="shared" si="738"/>
        <v/>
      </c>
      <c r="AX490" s="175" t="str">
        <f>IF($B490="","",AW490*Air!$C$14*Air!$I$10)</f>
        <v/>
      </c>
      <c r="AY490" s="176" t="str">
        <f>IF($B490="","",AW490*Air!$D$14*Air!$I$10)</f>
        <v/>
      </c>
      <c r="AZ490" s="62"/>
      <c r="BA490" s="250" t="str">
        <f t="shared" si="674"/>
        <v/>
      </c>
      <c r="BB490" s="128" t="str">
        <f t="shared" si="739"/>
        <v/>
      </c>
      <c r="BC490" s="31" t="str">
        <f t="shared" si="740"/>
        <v/>
      </c>
      <c r="BD490" s="251" t="str">
        <f>IF($B490="","",$AO490*ABS(BC490)/Air!$M$8)</f>
        <v/>
      </c>
      <c r="BE490" s="31" t="str">
        <f t="shared" si="675"/>
        <v/>
      </c>
      <c r="BF490" s="251" t="str">
        <f>IF($B490="","",$AO490*ABS($AF490-BC490)/Air!$M$8)</f>
        <v/>
      </c>
      <c r="BG490" s="31" t="str">
        <f t="shared" si="676"/>
        <v/>
      </c>
      <c r="BH490" s="252" t="str">
        <f t="shared" si="677"/>
        <v/>
      </c>
      <c r="BI490" s="32" t="str">
        <f>IF($B490="","",(($AF490-BC490)/ABS($AF490-BC490))*Air!$D$14*BH490/2*(($AF490-BC490)^2)*$AI490*$C490)</f>
        <v/>
      </c>
      <c r="BJ490" s="32" t="str">
        <f>IF($B490="","",(-BC490/ABS(BC490))*Air!$D$14*BE490/8*(BC490^2)*$AM490*$C490)</f>
        <v/>
      </c>
      <c r="BK490" s="32" t="str">
        <f>IF($B490="","",$AK490*$C490*$E490*Air!$D$14*Air!$I$10)</f>
        <v/>
      </c>
      <c r="BL490" s="32" t="str">
        <f t="shared" si="741"/>
        <v/>
      </c>
      <c r="BM490" s="32" t="str">
        <f t="shared" si="678"/>
        <v/>
      </c>
      <c r="BN490" s="32" t="str">
        <f t="shared" si="742"/>
        <v/>
      </c>
      <c r="BO490" s="254" t="str">
        <f t="shared" si="679"/>
        <v/>
      </c>
      <c r="BP490" s="243"/>
      <c r="BQ490" s="243"/>
      <c r="BR490" s="32" t="str">
        <f t="shared" si="680"/>
        <v/>
      </c>
      <c r="BS490" s="243" t="str">
        <f t="shared" si="681"/>
        <v/>
      </c>
      <c r="BT490" s="243" t="str">
        <f>IF($B490="","",IF(BO490="out",-(BS490*$I490*(2*ABS(BR490)/Air!$D$14)^0.5),(BS490*$I490*(2*ABS(BR490)/Air!$C$14)^0.5)))</f>
        <v/>
      </c>
      <c r="BU490" s="32" t="str">
        <f t="shared" si="682"/>
        <v/>
      </c>
      <c r="BV490" s="217" t="str">
        <f t="shared" si="743"/>
        <v/>
      </c>
      <c r="BW490" s="31" t="str">
        <f t="shared" si="683"/>
        <v/>
      </c>
      <c r="BX490" s="251" t="str">
        <f>IF($B490="","",$AO490*ABS(BW490)/Air!$M$8)</f>
        <v/>
      </c>
      <c r="BY490" s="31" t="str">
        <f t="shared" si="684"/>
        <v/>
      </c>
      <c r="BZ490" s="251" t="str">
        <f>IF($B490="","",$AO490*ABS($AF490-BW490)/Air!$M$8)</f>
        <v/>
      </c>
      <c r="CA490" s="31" t="str">
        <f t="shared" si="685"/>
        <v/>
      </c>
      <c r="CB490" s="31" t="str">
        <f t="shared" si="686"/>
        <v/>
      </c>
      <c r="CC490" s="32" t="str">
        <f>IF($B490="","",(($AF490-BW490)/ABS($AF490-BW490))*Air!$D$14*CB490/2*(($AF490-BW490)^2)*$AI490*$C490)</f>
        <v/>
      </c>
      <c r="CD490" s="32" t="str">
        <f>IF($B490="","",(-BW490/ABS(BW490))*Air!$D$14*BY490/8*(BW490^2)*$AM490*$C490)</f>
        <v/>
      </c>
      <c r="CE490" s="32" t="str">
        <f>IF($B490="","",$AK490*$C490*$E490*Air!$D$14*Air!$I$10)</f>
        <v/>
      </c>
      <c r="CF490" s="32" t="str">
        <f t="shared" si="744"/>
        <v/>
      </c>
      <c r="CG490" s="32" t="str">
        <f t="shared" si="687"/>
        <v/>
      </c>
      <c r="CH490" s="32" t="str">
        <f t="shared" si="745"/>
        <v/>
      </c>
      <c r="CI490" s="254" t="str">
        <f t="shared" si="688"/>
        <v/>
      </c>
      <c r="CJ490" s="243"/>
      <c r="CK490" s="243"/>
      <c r="CL490" s="32" t="str">
        <f t="shared" si="689"/>
        <v/>
      </c>
      <c r="CM490" s="243" t="str">
        <f t="shared" si="690"/>
        <v/>
      </c>
      <c r="CN490" s="243" t="str">
        <f>IF($B490="","",IF(CI490="out",-(CM490*$I490*(2*ABS(CL490)/Air!$D$14)^0.5),(CM490*$I490*(2*ABS(CL490)/Air!$C$14)^0.5)))</f>
        <v/>
      </c>
      <c r="CO490" s="32" t="str">
        <f t="shared" si="691"/>
        <v/>
      </c>
      <c r="CP490" s="217" t="str">
        <f t="shared" si="746"/>
        <v/>
      </c>
      <c r="CQ490" s="31" t="str">
        <f t="shared" si="692"/>
        <v/>
      </c>
      <c r="CR490" s="251" t="str">
        <f>IF($B490="","",$AO490*ABS(CQ490)/Air!$M$8)</f>
        <v/>
      </c>
      <c r="CS490" s="31" t="str">
        <f t="shared" si="693"/>
        <v/>
      </c>
      <c r="CT490" s="251" t="str">
        <f>IF($B490="","",$AO490*ABS($AF490-CQ490)/Air!$M$8)</f>
        <v/>
      </c>
      <c r="CU490" s="31" t="str">
        <f t="shared" si="694"/>
        <v/>
      </c>
      <c r="CV490" s="31" t="str">
        <f t="shared" si="695"/>
        <v/>
      </c>
      <c r="CW490" s="32" t="str">
        <f>IF($B490="","",(($AF490-CQ490)/ABS($AF490-CQ490))*Air!$D$14*CV490/2*(($AF490-CQ490)^2)*$AI490*$C490)</f>
        <v/>
      </c>
      <c r="CX490" s="32" t="str">
        <f>IF($B490="","",(-CQ490/ABS(CQ490))*Air!$D$14*CS490/8*(CQ490^2)*$AM490*$C490)</f>
        <v/>
      </c>
      <c r="CY490" s="32" t="str">
        <f>IF($B490="","",$AK490*$C490*$E490*Air!$D$14*Air!$I$10)</f>
        <v/>
      </c>
      <c r="CZ490" s="32" t="str">
        <f t="shared" si="747"/>
        <v/>
      </c>
      <c r="DA490" s="32" t="str">
        <f t="shared" si="696"/>
        <v/>
      </c>
      <c r="DB490" s="32" t="str">
        <f t="shared" si="748"/>
        <v/>
      </c>
      <c r="DC490" s="254" t="str">
        <f t="shared" si="697"/>
        <v/>
      </c>
      <c r="DD490" s="243"/>
      <c r="DE490" s="243"/>
      <c r="DF490" s="32" t="str">
        <f t="shared" si="698"/>
        <v/>
      </c>
      <c r="DG490" s="243" t="str">
        <f t="shared" si="699"/>
        <v/>
      </c>
      <c r="DH490" s="243" t="str">
        <f>IF($B490="","",IF(DC490="out",-(DG490*$I490*(2*ABS(DF490)/Air!$D$14)^0.5),(DG490*$I490*(2*ABS(DF490)/Air!$C$14)^0.5)))</f>
        <v/>
      </c>
      <c r="DI490" s="32" t="str">
        <f t="shared" si="700"/>
        <v/>
      </c>
      <c r="DJ490" s="217" t="str">
        <f t="shared" si="749"/>
        <v/>
      </c>
      <c r="DK490" s="31" t="str">
        <f t="shared" si="701"/>
        <v/>
      </c>
      <c r="DL490" s="251" t="str">
        <f>IF($B490="","",$AO490*ABS(DK490)/Air!$M$8)</f>
        <v/>
      </c>
      <c r="DM490" s="31" t="str">
        <f t="shared" si="702"/>
        <v/>
      </c>
      <c r="DN490" s="251" t="str">
        <f>IF($B490="","",$AO490*ABS($AF490-DK490)/Air!$M$8)</f>
        <v/>
      </c>
      <c r="DO490" s="31" t="str">
        <f t="shared" si="703"/>
        <v/>
      </c>
      <c r="DP490" s="31" t="str">
        <f t="shared" si="704"/>
        <v/>
      </c>
      <c r="DQ490" s="32" t="str">
        <f>IF($B490="","",(($AF490-DK490)/ABS($AF490-DK490))*Air!$D$14*DP490/2*(($AF490-DK490)^2)*$AI490*$C490)</f>
        <v/>
      </c>
      <c r="DR490" s="32" t="str">
        <f>IF($B490="","",(-DK490/ABS(DK490))*Air!$D$14*DM490/8*(DK490^2)*$AM490*$C490)</f>
        <v/>
      </c>
      <c r="DS490" s="32" t="str">
        <f>IF($B490="","",$AK490*$C490*$E490*Air!$D$14*Air!$I$10)</f>
        <v/>
      </c>
      <c r="DT490" s="32" t="str">
        <f t="shared" si="750"/>
        <v/>
      </c>
      <c r="DU490" s="32" t="str">
        <f t="shared" si="705"/>
        <v/>
      </c>
      <c r="DV490" s="32" t="str">
        <f t="shared" si="751"/>
        <v/>
      </c>
      <c r="DW490" s="254" t="str">
        <f t="shared" si="706"/>
        <v/>
      </c>
      <c r="DX490" s="243"/>
      <c r="DY490" s="243"/>
      <c r="DZ490" s="32" t="str">
        <f t="shared" si="707"/>
        <v/>
      </c>
      <c r="EA490" s="243" t="str">
        <f t="shared" si="708"/>
        <v/>
      </c>
      <c r="EB490" s="243" t="str">
        <f>IF($B490="","",IF(DW490="out",-(EA490*$I490*(2*ABS(DZ490)/Air!$D$14)^0.5),(EA490*$I490*(2*ABS(DZ490)/Air!$C$14)^0.5)))</f>
        <v/>
      </c>
      <c r="EC490" s="32" t="str">
        <f t="shared" si="709"/>
        <v/>
      </c>
      <c r="ED490" s="217" t="str">
        <f t="shared" si="752"/>
        <v/>
      </c>
      <c r="EE490" s="31" t="str">
        <f t="shared" si="710"/>
        <v/>
      </c>
      <c r="EF490" s="251" t="str">
        <f>IF($B490="","",$AO490*ABS(EE490)/Air!$M$8)</f>
        <v/>
      </c>
      <c r="EG490" s="31" t="str">
        <f t="shared" si="711"/>
        <v/>
      </c>
      <c r="EH490" s="251" t="str">
        <f>IF($B490="","",$AO490*ABS($AF490-EE490)/Air!$M$8)</f>
        <v/>
      </c>
      <c r="EI490" s="31" t="str">
        <f t="shared" si="712"/>
        <v/>
      </c>
      <c r="EJ490" s="31" t="str">
        <f t="shared" si="713"/>
        <v/>
      </c>
      <c r="EK490" s="32" t="str">
        <f>IF($B490="","",(($AF490-EE490)/ABS($AF490-EE490))*Air!$D$14*EJ490/2*(($AF490-EE490)^2)*$AI490*$C490)</f>
        <v/>
      </c>
      <c r="EL490" s="32" t="str">
        <f>IF($B490="","",(-EE490/ABS(EE490))*Air!$D$14*EG490/8*(EE490^2)*$AM490*$C490)</f>
        <v/>
      </c>
      <c r="EM490" s="32" t="str">
        <f>IF($B490="","",$AK490*$C490*$E490*Air!$D$14*Air!$I$10)</f>
        <v/>
      </c>
      <c r="EN490" s="32" t="str">
        <f t="shared" si="753"/>
        <v/>
      </c>
      <c r="EO490" s="32" t="str">
        <f t="shared" si="714"/>
        <v/>
      </c>
      <c r="EP490" s="32" t="str">
        <f t="shared" si="754"/>
        <v/>
      </c>
      <c r="EQ490" s="254" t="str">
        <f t="shared" si="715"/>
        <v/>
      </c>
      <c r="ER490" s="243"/>
      <c r="ES490" s="243"/>
      <c r="ET490" s="32" t="str">
        <f t="shared" si="716"/>
        <v/>
      </c>
      <c r="EU490" s="243" t="str">
        <f t="shared" si="717"/>
        <v/>
      </c>
      <c r="EV490" s="243" t="str">
        <f>IF($B490="","",IF(EQ490="out",-(EU490*$I490*(2*ABS(ET490)/Air!$D$14)^0.5),(EU490*$I490*(2*ABS(ET490)/Air!$C$14)^0.5)))</f>
        <v/>
      </c>
      <c r="EW490" s="32" t="str">
        <f t="shared" si="718"/>
        <v/>
      </c>
      <c r="EX490" s="259" t="str">
        <f t="shared" si="755"/>
        <v/>
      </c>
    </row>
    <row r="491" spans="1:154" customFormat="1" x14ac:dyDescent="0.2">
      <c r="A491" s="61"/>
      <c r="B491" s="247"/>
      <c r="C491" s="247"/>
      <c r="D491" s="247"/>
      <c r="E491" s="247"/>
      <c r="F491" s="247"/>
      <c r="G491" s="239"/>
      <c r="H491" s="239"/>
      <c r="I491" s="239"/>
      <c r="J491" s="239"/>
      <c r="K491" s="239"/>
      <c r="L491" s="62"/>
      <c r="M491" s="247"/>
      <c r="N491" s="247"/>
      <c r="O491" s="63"/>
      <c r="P491" s="92" t="str">
        <f t="shared" si="719"/>
        <v/>
      </c>
      <c r="Q491" s="93" t="str">
        <f t="shared" si="672"/>
        <v/>
      </c>
      <c r="R491" s="99" t="str">
        <f t="shared" si="720"/>
        <v/>
      </c>
      <c r="S491" s="100" t="str">
        <f t="shared" si="721"/>
        <v/>
      </c>
      <c r="T491" s="95" t="str">
        <f t="shared" si="722"/>
        <v/>
      </c>
      <c r="U491" s="231"/>
      <c r="V491" s="124" t="str">
        <f t="shared" si="723"/>
        <v/>
      </c>
      <c r="W491" s="125" t="str">
        <f t="shared" si="667"/>
        <v/>
      </c>
      <c r="X491" s="126" t="str">
        <f t="shared" si="724"/>
        <v/>
      </c>
      <c r="Y491" s="126" t="str">
        <f>IF($B491="","",VLOOKUP(X491,Depth!$A$4:$B$1004,2,1))</f>
        <v/>
      </c>
      <c r="Z491" s="127" t="str">
        <f t="shared" si="668"/>
        <v/>
      </c>
      <c r="AA491" s="128" t="str">
        <f t="shared" si="669"/>
        <v/>
      </c>
      <c r="AB491" s="129" t="str">
        <f t="shared" si="725"/>
        <v/>
      </c>
      <c r="AC491" s="129" t="str">
        <f t="shared" si="670"/>
        <v/>
      </c>
      <c r="AD491" s="31" t="str">
        <f t="shared" si="726"/>
        <v/>
      </c>
      <c r="AE491" s="128" t="str">
        <f t="shared" si="727"/>
        <v/>
      </c>
      <c r="AF491" s="130" t="str">
        <f t="shared" si="728"/>
        <v/>
      </c>
      <c r="AG491" s="122" t="str">
        <f t="shared" si="729"/>
        <v/>
      </c>
      <c r="AH491" s="131" t="str">
        <f t="shared" si="671"/>
        <v/>
      </c>
      <c r="AI491" s="132" t="str">
        <f t="shared" si="730"/>
        <v/>
      </c>
      <c r="AJ491" s="128"/>
      <c r="AK491" s="159" t="str">
        <f t="shared" si="731"/>
        <v/>
      </c>
      <c r="AL491" s="128" t="str">
        <f t="shared" si="732"/>
        <v/>
      </c>
      <c r="AM491" s="128" t="str">
        <f t="shared" si="733"/>
        <v/>
      </c>
      <c r="AN491" s="128" t="str">
        <f t="shared" si="734"/>
        <v/>
      </c>
      <c r="AO491" s="128" t="str">
        <f t="shared" si="673"/>
        <v/>
      </c>
      <c r="AP491" s="160" t="str">
        <f t="shared" si="735"/>
        <v/>
      </c>
      <c r="AQ491" s="31"/>
      <c r="AR491" s="174" t="str">
        <f>IF($B491="","",Air!$C$17*((J491-K491)/10)^Air!$C$28)</f>
        <v/>
      </c>
      <c r="AS491" s="36" t="str">
        <f>IF($B491="","",IF(E$8=B491,E$7,Air!$C$14/2*AR491^2))</f>
        <v/>
      </c>
      <c r="AT491" s="32" t="str">
        <f t="shared" si="736"/>
        <v/>
      </c>
      <c r="AU491" s="32" t="str">
        <f t="shared" si="737"/>
        <v/>
      </c>
      <c r="AV491" s="32" t="str">
        <f>IF($B491="","",Air!$I$11-AU491*Air!$C$14*Air!$I$10-AS491)</f>
        <v/>
      </c>
      <c r="AW491" s="175" t="str">
        <f t="shared" si="738"/>
        <v/>
      </c>
      <c r="AX491" s="175" t="str">
        <f>IF($B491="","",AW491*Air!$C$14*Air!$I$10)</f>
        <v/>
      </c>
      <c r="AY491" s="176" t="str">
        <f>IF($B491="","",AW491*Air!$D$14*Air!$I$10)</f>
        <v/>
      </c>
      <c r="AZ491" s="62"/>
      <c r="BA491" s="250" t="str">
        <f t="shared" si="674"/>
        <v/>
      </c>
      <c r="BB491" s="128" t="str">
        <f t="shared" si="739"/>
        <v/>
      </c>
      <c r="BC491" s="31" t="str">
        <f t="shared" si="740"/>
        <v/>
      </c>
      <c r="BD491" s="251" t="str">
        <f>IF($B491="","",$AO491*ABS(BC491)/Air!$M$8)</f>
        <v/>
      </c>
      <c r="BE491" s="31" t="str">
        <f t="shared" si="675"/>
        <v/>
      </c>
      <c r="BF491" s="251" t="str">
        <f>IF($B491="","",$AO491*ABS($AF491-BC491)/Air!$M$8)</f>
        <v/>
      </c>
      <c r="BG491" s="31" t="str">
        <f t="shared" si="676"/>
        <v/>
      </c>
      <c r="BH491" s="252" t="str">
        <f t="shared" si="677"/>
        <v/>
      </c>
      <c r="BI491" s="32" t="str">
        <f>IF($B491="","",(($AF491-BC491)/ABS($AF491-BC491))*Air!$D$14*BH491/2*(($AF491-BC491)^2)*$AI491*$C491)</f>
        <v/>
      </c>
      <c r="BJ491" s="32" t="str">
        <f>IF($B491="","",(-BC491/ABS(BC491))*Air!$D$14*BE491/8*(BC491^2)*$AM491*$C491)</f>
        <v/>
      </c>
      <c r="BK491" s="32" t="str">
        <f>IF($B491="","",$AK491*$C491*$E491*Air!$D$14*Air!$I$10)</f>
        <v/>
      </c>
      <c r="BL491" s="32" t="str">
        <f t="shared" si="741"/>
        <v/>
      </c>
      <c r="BM491" s="32" t="str">
        <f t="shared" si="678"/>
        <v/>
      </c>
      <c r="BN491" s="32" t="str">
        <f t="shared" si="742"/>
        <v/>
      </c>
      <c r="BO491" s="254" t="str">
        <f t="shared" si="679"/>
        <v/>
      </c>
      <c r="BP491" s="243"/>
      <c r="BQ491" s="243"/>
      <c r="BR491" s="32" t="str">
        <f t="shared" si="680"/>
        <v/>
      </c>
      <c r="BS491" s="243" t="str">
        <f t="shared" si="681"/>
        <v/>
      </c>
      <c r="BT491" s="243" t="str">
        <f>IF($B491="","",IF(BO491="out",-(BS491*$I491*(2*ABS(BR491)/Air!$D$14)^0.5),(BS491*$I491*(2*ABS(BR491)/Air!$C$14)^0.5)))</f>
        <v/>
      </c>
      <c r="BU491" s="32" t="str">
        <f t="shared" si="682"/>
        <v/>
      </c>
      <c r="BV491" s="217" t="str">
        <f t="shared" si="743"/>
        <v/>
      </c>
      <c r="BW491" s="31" t="str">
        <f t="shared" si="683"/>
        <v/>
      </c>
      <c r="BX491" s="251" t="str">
        <f>IF($B491="","",$AO491*ABS(BW491)/Air!$M$8)</f>
        <v/>
      </c>
      <c r="BY491" s="31" t="str">
        <f t="shared" si="684"/>
        <v/>
      </c>
      <c r="BZ491" s="251" t="str">
        <f>IF($B491="","",$AO491*ABS($AF491-BW491)/Air!$M$8)</f>
        <v/>
      </c>
      <c r="CA491" s="31" t="str">
        <f t="shared" si="685"/>
        <v/>
      </c>
      <c r="CB491" s="31" t="str">
        <f t="shared" si="686"/>
        <v/>
      </c>
      <c r="CC491" s="32" t="str">
        <f>IF($B491="","",(($AF491-BW491)/ABS($AF491-BW491))*Air!$D$14*CB491/2*(($AF491-BW491)^2)*$AI491*$C491)</f>
        <v/>
      </c>
      <c r="CD491" s="32" t="str">
        <f>IF($B491="","",(-BW491/ABS(BW491))*Air!$D$14*BY491/8*(BW491^2)*$AM491*$C491)</f>
        <v/>
      </c>
      <c r="CE491" s="32" t="str">
        <f>IF($B491="","",$AK491*$C491*$E491*Air!$D$14*Air!$I$10)</f>
        <v/>
      </c>
      <c r="CF491" s="32" t="str">
        <f t="shared" si="744"/>
        <v/>
      </c>
      <c r="CG491" s="32" t="str">
        <f t="shared" si="687"/>
        <v/>
      </c>
      <c r="CH491" s="32" t="str">
        <f t="shared" si="745"/>
        <v/>
      </c>
      <c r="CI491" s="254" t="str">
        <f t="shared" si="688"/>
        <v/>
      </c>
      <c r="CJ491" s="243"/>
      <c r="CK491" s="243"/>
      <c r="CL491" s="32" t="str">
        <f t="shared" si="689"/>
        <v/>
      </c>
      <c r="CM491" s="243" t="str">
        <f t="shared" si="690"/>
        <v/>
      </c>
      <c r="CN491" s="243" t="str">
        <f>IF($B491="","",IF(CI491="out",-(CM491*$I491*(2*ABS(CL491)/Air!$D$14)^0.5),(CM491*$I491*(2*ABS(CL491)/Air!$C$14)^0.5)))</f>
        <v/>
      </c>
      <c r="CO491" s="32" t="str">
        <f t="shared" si="691"/>
        <v/>
      </c>
      <c r="CP491" s="217" t="str">
        <f t="shared" si="746"/>
        <v/>
      </c>
      <c r="CQ491" s="31" t="str">
        <f t="shared" si="692"/>
        <v/>
      </c>
      <c r="CR491" s="251" t="str">
        <f>IF($B491="","",$AO491*ABS(CQ491)/Air!$M$8)</f>
        <v/>
      </c>
      <c r="CS491" s="31" t="str">
        <f t="shared" si="693"/>
        <v/>
      </c>
      <c r="CT491" s="251" t="str">
        <f>IF($B491="","",$AO491*ABS($AF491-CQ491)/Air!$M$8)</f>
        <v/>
      </c>
      <c r="CU491" s="31" t="str">
        <f t="shared" si="694"/>
        <v/>
      </c>
      <c r="CV491" s="31" t="str">
        <f t="shared" si="695"/>
        <v/>
      </c>
      <c r="CW491" s="32" t="str">
        <f>IF($B491="","",(($AF491-CQ491)/ABS($AF491-CQ491))*Air!$D$14*CV491/2*(($AF491-CQ491)^2)*$AI491*$C491)</f>
        <v/>
      </c>
      <c r="CX491" s="32" t="str">
        <f>IF($B491="","",(-CQ491/ABS(CQ491))*Air!$D$14*CS491/8*(CQ491^2)*$AM491*$C491)</f>
        <v/>
      </c>
      <c r="CY491" s="32" t="str">
        <f>IF($B491="","",$AK491*$C491*$E491*Air!$D$14*Air!$I$10)</f>
        <v/>
      </c>
      <c r="CZ491" s="32" t="str">
        <f t="shared" si="747"/>
        <v/>
      </c>
      <c r="DA491" s="32" t="str">
        <f t="shared" si="696"/>
        <v/>
      </c>
      <c r="DB491" s="32" t="str">
        <f t="shared" si="748"/>
        <v/>
      </c>
      <c r="DC491" s="254" t="str">
        <f t="shared" si="697"/>
        <v/>
      </c>
      <c r="DD491" s="243"/>
      <c r="DE491" s="243"/>
      <c r="DF491" s="32" t="str">
        <f t="shared" si="698"/>
        <v/>
      </c>
      <c r="DG491" s="243" t="str">
        <f t="shared" si="699"/>
        <v/>
      </c>
      <c r="DH491" s="243" t="str">
        <f>IF($B491="","",IF(DC491="out",-(DG491*$I491*(2*ABS(DF491)/Air!$D$14)^0.5),(DG491*$I491*(2*ABS(DF491)/Air!$C$14)^0.5)))</f>
        <v/>
      </c>
      <c r="DI491" s="32" t="str">
        <f t="shared" si="700"/>
        <v/>
      </c>
      <c r="DJ491" s="217" t="str">
        <f t="shared" si="749"/>
        <v/>
      </c>
      <c r="DK491" s="31" t="str">
        <f t="shared" si="701"/>
        <v/>
      </c>
      <c r="DL491" s="251" t="str">
        <f>IF($B491="","",$AO491*ABS(DK491)/Air!$M$8)</f>
        <v/>
      </c>
      <c r="DM491" s="31" t="str">
        <f t="shared" si="702"/>
        <v/>
      </c>
      <c r="DN491" s="251" t="str">
        <f>IF($B491="","",$AO491*ABS($AF491-DK491)/Air!$M$8)</f>
        <v/>
      </c>
      <c r="DO491" s="31" t="str">
        <f t="shared" si="703"/>
        <v/>
      </c>
      <c r="DP491" s="31" t="str">
        <f t="shared" si="704"/>
        <v/>
      </c>
      <c r="DQ491" s="32" t="str">
        <f>IF($B491="","",(($AF491-DK491)/ABS($AF491-DK491))*Air!$D$14*DP491/2*(($AF491-DK491)^2)*$AI491*$C491)</f>
        <v/>
      </c>
      <c r="DR491" s="32" t="str">
        <f>IF($B491="","",(-DK491/ABS(DK491))*Air!$D$14*DM491/8*(DK491^2)*$AM491*$C491)</f>
        <v/>
      </c>
      <c r="DS491" s="32" t="str">
        <f>IF($B491="","",$AK491*$C491*$E491*Air!$D$14*Air!$I$10)</f>
        <v/>
      </c>
      <c r="DT491" s="32" t="str">
        <f t="shared" si="750"/>
        <v/>
      </c>
      <c r="DU491" s="32" t="str">
        <f t="shared" si="705"/>
        <v/>
      </c>
      <c r="DV491" s="32" t="str">
        <f t="shared" si="751"/>
        <v/>
      </c>
      <c r="DW491" s="254" t="str">
        <f t="shared" si="706"/>
        <v/>
      </c>
      <c r="DX491" s="243"/>
      <c r="DY491" s="243"/>
      <c r="DZ491" s="32" t="str">
        <f t="shared" si="707"/>
        <v/>
      </c>
      <c r="EA491" s="243" t="str">
        <f t="shared" si="708"/>
        <v/>
      </c>
      <c r="EB491" s="243" t="str">
        <f>IF($B491="","",IF(DW491="out",-(EA491*$I491*(2*ABS(DZ491)/Air!$D$14)^0.5),(EA491*$I491*(2*ABS(DZ491)/Air!$C$14)^0.5)))</f>
        <v/>
      </c>
      <c r="EC491" s="32" t="str">
        <f t="shared" si="709"/>
        <v/>
      </c>
      <c r="ED491" s="217" t="str">
        <f t="shared" si="752"/>
        <v/>
      </c>
      <c r="EE491" s="31" t="str">
        <f t="shared" si="710"/>
        <v/>
      </c>
      <c r="EF491" s="251" t="str">
        <f>IF($B491="","",$AO491*ABS(EE491)/Air!$M$8)</f>
        <v/>
      </c>
      <c r="EG491" s="31" t="str">
        <f t="shared" si="711"/>
        <v/>
      </c>
      <c r="EH491" s="251" t="str">
        <f>IF($B491="","",$AO491*ABS($AF491-EE491)/Air!$M$8)</f>
        <v/>
      </c>
      <c r="EI491" s="31" t="str">
        <f t="shared" si="712"/>
        <v/>
      </c>
      <c r="EJ491" s="31" t="str">
        <f t="shared" si="713"/>
        <v/>
      </c>
      <c r="EK491" s="32" t="str">
        <f>IF($B491="","",(($AF491-EE491)/ABS($AF491-EE491))*Air!$D$14*EJ491/2*(($AF491-EE491)^2)*$AI491*$C491)</f>
        <v/>
      </c>
      <c r="EL491" s="32" t="str">
        <f>IF($B491="","",(-EE491/ABS(EE491))*Air!$D$14*EG491/8*(EE491^2)*$AM491*$C491)</f>
        <v/>
      </c>
      <c r="EM491" s="32" t="str">
        <f>IF($B491="","",$AK491*$C491*$E491*Air!$D$14*Air!$I$10)</f>
        <v/>
      </c>
      <c r="EN491" s="32" t="str">
        <f t="shared" si="753"/>
        <v/>
      </c>
      <c r="EO491" s="32" t="str">
        <f t="shared" si="714"/>
        <v/>
      </c>
      <c r="EP491" s="32" t="str">
        <f t="shared" si="754"/>
        <v/>
      </c>
      <c r="EQ491" s="254" t="str">
        <f t="shared" si="715"/>
        <v/>
      </c>
      <c r="ER491" s="243"/>
      <c r="ES491" s="243"/>
      <c r="ET491" s="32" t="str">
        <f t="shared" si="716"/>
        <v/>
      </c>
      <c r="EU491" s="243" t="str">
        <f t="shared" si="717"/>
        <v/>
      </c>
      <c r="EV491" s="243" t="str">
        <f>IF($B491="","",IF(EQ491="out",-(EU491*$I491*(2*ABS(ET491)/Air!$D$14)^0.5),(EU491*$I491*(2*ABS(ET491)/Air!$C$14)^0.5)))</f>
        <v/>
      </c>
      <c r="EW491" s="32" t="str">
        <f t="shared" si="718"/>
        <v/>
      </c>
      <c r="EX491" s="259" t="str">
        <f t="shared" si="755"/>
        <v/>
      </c>
    </row>
    <row r="492" spans="1:154" customFormat="1" x14ac:dyDescent="0.2">
      <c r="A492" s="61"/>
      <c r="B492" s="247"/>
      <c r="C492" s="247"/>
      <c r="D492" s="247"/>
      <c r="E492" s="247"/>
      <c r="F492" s="247"/>
      <c r="G492" s="239"/>
      <c r="H492" s="239"/>
      <c r="I492" s="239"/>
      <c r="J492" s="239"/>
      <c r="K492" s="239"/>
      <c r="L492" s="62"/>
      <c r="M492" s="247"/>
      <c r="N492" s="247"/>
      <c r="O492" s="63"/>
      <c r="P492" s="92" t="str">
        <f t="shared" si="719"/>
        <v/>
      </c>
      <c r="Q492" s="93" t="str">
        <f t="shared" si="672"/>
        <v/>
      </c>
      <c r="R492" s="99" t="str">
        <f t="shared" si="720"/>
        <v/>
      </c>
      <c r="S492" s="100" t="str">
        <f t="shared" si="721"/>
        <v/>
      </c>
      <c r="T492" s="95" t="str">
        <f t="shared" si="722"/>
        <v/>
      </c>
      <c r="U492" s="231"/>
      <c r="V492" s="124" t="str">
        <f t="shared" si="723"/>
        <v/>
      </c>
      <c r="W492" s="125" t="str">
        <f t="shared" si="667"/>
        <v/>
      </c>
      <c r="X492" s="126" t="str">
        <f t="shared" si="724"/>
        <v/>
      </c>
      <c r="Y492" s="126" t="str">
        <f>IF($B492="","",VLOOKUP(X492,Depth!$A$4:$B$1004,2,1))</f>
        <v/>
      </c>
      <c r="Z492" s="127" t="str">
        <f t="shared" si="668"/>
        <v/>
      </c>
      <c r="AA492" s="128" t="str">
        <f t="shared" si="669"/>
        <v/>
      </c>
      <c r="AB492" s="129" t="str">
        <f t="shared" si="725"/>
        <v/>
      </c>
      <c r="AC492" s="129" t="str">
        <f t="shared" si="670"/>
        <v/>
      </c>
      <c r="AD492" s="31" t="str">
        <f t="shared" si="726"/>
        <v/>
      </c>
      <c r="AE492" s="128" t="str">
        <f t="shared" si="727"/>
        <v/>
      </c>
      <c r="AF492" s="130" t="str">
        <f t="shared" si="728"/>
        <v/>
      </c>
      <c r="AG492" s="122" t="str">
        <f t="shared" si="729"/>
        <v/>
      </c>
      <c r="AH492" s="131" t="str">
        <f t="shared" si="671"/>
        <v/>
      </c>
      <c r="AI492" s="132" t="str">
        <f t="shared" si="730"/>
        <v/>
      </c>
      <c r="AJ492" s="128"/>
      <c r="AK492" s="159" t="str">
        <f t="shared" si="731"/>
        <v/>
      </c>
      <c r="AL492" s="128" t="str">
        <f t="shared" si="732"/>
        <v/>
      </c>
      <c r="AM492" s="128" t="str">
        <f t="shared" si="733"/>
        <v/>
      </c>
      <c r="AN492" s="128" t="str">
        <f t="shared" si="734"/>
        <v/>
      </c>
      <c r="AO492" s="128" t="str">
        <f t="shared" si="673"/>
        <v/>
      </c>
      <c r="AP492" s="160" t="str">
        <f t="shared" si="735"/>
        <v/>
      </c>
      <c r="AQ492" s="31"/>
      <c r="AR492" s="174" t="str">
        <f>IF($B492="","",Air!$C$17*((J492-K492)/10)^Air!$C$28)</f>
        <v/>
      </c>
      <c r="AS492" s="36" t="str">
        <f>IF($B492="","",IF(E$8=B492,E$7,Air!$C$14/2*AR492^2))</f>
        <v/>
      </c>
      <c r="AT492" s="32" t="str">
        <f t="shared" si="736"/>
        <v/>
      </c>
      <c r="AU492" s="32" t="str">
        <f t="shared" si="737"/>
        <v/>
      </c>
      <c r="AV492" s="32" t="str">
        <f>IF($B492="","",Air!$I$11-AU492*Air!$C$14*Air!$I$10-AS492)</f>
        <v/>
      </c>
      <c r="AW492" s="175" t="str">
        <f t="shared" si="738"/>
        <v/>
      </c>
      <c r="AX492" s="175" t="str">
        <f>IF($B492="","",AW492*Air!$C$14*Air!$I$10)</f>
        <v/>
      </c>
      <c r="AY492" s="176" t="str">
        <f>IF($B492="","",AW492*Air!$D$14*Air!$I$10)</f>
        <v/>
      </c>
      <c r="AZ492" s="62"/>
      <c r="BA492" s="250" t="str">
        <f t="shared" si="674"/>
        <v/>
      </c>
      <c r="BB492" s="128" t="str">
        <f t="shared" si="739"/>
        <v/>
      </c>
      <c r="BC492" s="31" t="str">
        <f t="shared" si="740"/>
        <v/>
      </c>
      <c r="BD492" s="251" t="str">
        <f>IF($B492="","",$AO492*ABS(BC492)/Air!$M$8)</f>
        <v/>
      </c>
      <c r="BE492" s="31" t="str">
        <f t="shared" si="675"/>
        <v/>
      </c>
      <c r="BF492" s="251" t="str">
        <f>IF($B492="","",$AO492*ABS($AF492-BC492)/Air!$M$8)</f>
        <v/>
      </c>
      <c r="BG492" s="31" t="str">
        <f t="shared" si="676"/>
        <v/>
      </c>
      <c r="BH492" s="252" t="str">
        <f t="shared" si="677"/>
        <v/>
      </c>
      <c r="BI492" s="32" t="str">
        <f>IF($B492="","",(($AF492-BC492)/ABS($AF492-BC492))*Air!$D$14*BH492/2*(($AF492-BC492)^2)*$AI492*$C492)</f>
        <v/>
      </c>
      <c r="BJ492" s="32" t="str">
        <f>IF($B492="","",(-BC492/ABS(BC492))*Air!$D$14*BE492/8*(BC492^2)*$AM492*$C492)</f>
        <v/>
      </c>
      <c r="BK492" s="32" t="str">
        <f>IF($B492="","",$AK492*$C492*$E492*Air!$D$14*Air!$I$10)</f>
        <v/>
      </c>
      <c r="BL492" s="32" t="str">
        <f t="shared" si="741"/>
        <v/>
      </c>
      <c r="BM492" s="32" t="str">
        <f t="shared" si="678"/>
        <v/>
      </c>
      <c r="BN492" s="32" t="str">
        <f t="shared" si="742"/>
        <v/>
      </c>
      <c r="BO492" s="254" t="str">
        <f t="shared" si="679"/>
        <v/>
      </c>
      <c r="BP492" s="243"/>
      <c r="BQ492" s="243"/>
      <c r="BR492" s="32" t="str">
        <f t="shared" si="680"/>
        <v/>
      </c>
      <c r="BS492" s="243" t="str">
        <f t="shared" si="681"/>
        <v/>
      </c>
      <c r="BT492" s="243" t="str">
        <f>IF($B492="","",IF(BO492="out",-(BS492*$I492*(2*ABS(BR492)/Air!$D$14)^0.5),(BS492*$I492*(2*ABS(BR492)/Air!$C$14)^0.5)))</f>
        <v/>
      </c>
      <c r="BU492" s="32" t="str">
        <f t="shared" si="682"/>
        <v/>
      </c>
      <c r="BV492" s="217" t="str">
        <f t="shared" si="743"/>
        <v/>
      </c>
      <c r="BW492" s="31" t="str">
        <f t="shared" si="683"/>
        <v/>
      </c>
      <c r="BX492" s="251" t="str">
        <f>IF($B492="","",$AO492*ABS(BW492)/Air!$M$8)</f>
        <v/>
      </c>
      <c r="BY492" s="31" t="str">
        <f t="shared" si="684"/>
        <v/>
      </c>
      <c r="BZ492" s="251" t="str">
        <f>IF($B492="","",$AO492*ABS($AF492-BW492)/Air!$M$8)</f>
        <v/>
      </c>
      <c r="CA492" s="31" t="str">
        <f t="shared" si="685"/>
        <v/>
      </c>
      <c r="CB492" s="31" t="str">
        <f t="shared" si="686"/>
        <v/>
      </c>
      <c r="CC492" s="32" t="str">
        <f>IF($B492="","",(($AF492-BW492)/ABS($AF492-BW492))*Air!$D$14*CB492/2*(($AF492-BW492)^2)*$AI492*$C492)</f>
        <v/>
      </c>
      <c r="CD492" s="32" t="str">
        <f>IF($B492="","",(-BW492/ABS(BW492))*Air!$D$14*BY492/8*(BW492^2)*$AM492*$C492)</f>
        <v/>
      </c>
      <c r="CE492" s="32" t="str">
        <f>IF($B492="","",$AK492*$C492*$E492*Air!$D$14*Air!$I$10)</f>
        <v/>
      </c>
      <c r="CF492" s="32" t="str">
        <f t="shared" si="744"/>
        <v/>
      </c>
      <c r="CG492" s="32" t="str">
        <f t="shared" si="687"/>
        <v/>
      </c>
      <c r="CH492" s="32" t="str">
        <f t="shared" si="745"/>
        <v/>
      </c>
      <c r="CI492" s="254" t="str">
        <f t="shared" si="688"/>
        <v/>
      </c>
      <c r="CJ492" s="243"/>
      <c r="CK492" s="243"/>
      <c r="CL492" s="32" t="str">
        <f t="shared" si="689"/>
        <v/>
      </c>
      <c r="CM492" s="243" t="str">
        <f t="shared" si="690"/>
        <v/>
      </c>
      <c r="CN492" s="243" t="str">
        <f>IF($B492="","",IF(CI492="out",-(CM492*$I492*(2*ABS(CL492)/Air!$D$14)^0.5),(CM492*$I492*(2*ABS(CL492)/Air!$C$14)^0.5)))</f>
        <v/>
      </c>
      <c r="CO492" s="32" t="str">
        <f t="shared" si="691"/>
        <v/>
      </c>
      <c r="CP492" s="217" t="str">
        <f t="shared" si="746"/>
        <v/>
      </c>
      <c r="CQ492" s="31" t="str">
        <f t="shared" si="692"/>
        <v/>
      </c>
      <c r="CR492" s="251" t="str">
        <f>IF($B492="","",$AO492*ABS(CQ492)/Air!$M$8)</f>
        <v/>
      </c>
      <c r="CS492" s="31" t="str">
        <f t="shared" si="693"/>
        <v/>
      </c>
      <c r="CT492" s="251" t="str">
        <f>IF($B492="","",$AO492*ABS($AF492-CQ492)/Air!$M$8)</f>
        <v/>
      </c>
      <c r="CU492" s="31" t="str">
        <f t="shared" si="694"/>
        <v/>
      </c>
      <c r="CV492" s="31" t="str">
        <f t="shared" si="695"/>
        <v/>
      </c>
      <c r="CW492" s="32" t="str">
        <f>IF($B492="","",(($AF492-CQ492)/ABS($AF492-CQ492))*Air!$D$14*CV492/2*(($AF492-CQ492)^2)*$AI492*$C492)</f>
        <v/>
      </c>
      <c r="CX492" s="32" t="str">
        <f>IF($B492="","",(-CQ492/ABS(CQ492))*Air!$D$14*CS492/8*(CQ492^2)*$AM492*$C492)</f>
        <v/>
      </c>
      <c r="CY492" s="32" t="str">
        <f>IF($B492="","",$AK492*$C492*$E492*Air!$D$14*Air!$I$10)</f>
        <v/>
      </c>
      <c r="CZ492" s="32" t="str">
        <f t="shared" si="747"/>
        <v/>
      </c>
      <c r="DA492" s="32" t="str">
        <f t="shared" si="696"/>
        <v/>
      </c>
      <c r="DB492" s="32" t="str">
        <f t="shared" si="748"/>
        <v/>
      </c>
      <c r="DC492" s="254" t="str">
        <f t="shared" si="697"/>
        <v/>
      </c>
      <c r="DD492" s="243"/>
      <c r="DE492" s="243"/>
      <c r="DF492" s="32" t="str">
        <f t="shared" si="698"/>
        <v/>
      </c>
      <c r="DG492" s="243" t="str">
        <f t="shared" si="699"/>
        <v/>
      </c>
      <c r="DH492" s="243" t="str">
        <f>IF($B492="","",IF(DC492="out",-(DG492*$I492*(2*ABS(DF492)/Air!$D$14)^0.5),(DG492*$I492*(2*ABS(DF492)/Air!$C$14)^0.5)))</f>
        <v/>
      </c>
      <c r="DI492" s="32" t="str">
        <f t="shared" si="700"/>
        <v/>
      </c>
      <c r="DJ492" s="217" t="str">
        <f t="shared" si="749"/>
        <v/>
      </c>
      <c r="DK492" s="31" t="str">
        <f t="shared" si="701"/>
        <v/>
      </c>
      <c r="DL492" s="251" t="str">
        <f>IF($B492="","",$AO492*ABS(DK492)/Air!$M$8)</f>
        <v/>
      </c>
      <c r="DM492" s="31" t="str">
        <f t="shared" si="702"/>
        <v/>
      </c>
      <c r="DN492" s="251" t="str">
        <f>IF($B492="","",$AO492*ABS($AF492-DK492)/Air!$M$8)</f>
        <v/>
      </c>
      <c r="DO492" s="31" t="str">
        <f t="shared" si="703"/>
        <v/>
      </c>
      <c r="DP492" s="31" t="str">
        <f t="shared" si="704"/>
        <v/>
      </c>
      <c r="DQ492" s="32" t="str">
        <f>IF($B492="","",(($AF492-DK492)/ABS($AF492-DK492))*Air!$D$14*DP492/2*(($AF492-DK492)^2)*$AI492*$C492)</f>
        <v/>
      </c>
      <c r="DR492" s="32" t="str">
        <f>IF($B492="","",(-DK492/ABS(DK492))*Air!$D$14*DM492/8*(DK492^2)*$AM492*$C492)</f>
        <v/>
      </c>
      <c r="DS492" s="32" t="str">
        <f>IF($B492="","",$AK492*$C492*$E492*Air!$D$14*Air!$I$10)</f>
        <v/>
      </c>
      <c r="DT492" s="32" t="str">
        <f t="shared" si="750"/>
        <v/>
      </c>
      <c r="DU492" s="32" t="str">
        <f t="shared" si="705"/>
        <v/>
      </c>
      <c r="DV492" s="32" t="str">
        <f t="shared" si="751"/>
        <v/>
      </c>
      <c r="DW492" s="254" t="str">
        <f t="shared" si="706"/>
        <v/>
      </c>
      <c r="DX492" s="243"/>
      <c r="DY492" s="243"/>
      <c r="DZ492" s="32" t="str">
        <f t="shared" si="707"/>
        <v/>
      </c>
      <c r="EA492" s="243" t="str">
        <f t="shared" si="708"/>
        <v/>
      </c>
      <c r="EB492" s="243" t="str">
        <f>IF($B492="","",IF(DW492="out",-(EA492*$I492*(2*ABS(DZ492)/Air!$D$14)^0.5),(EA492*$I492*(2*ABS(DZ492)/Air!$C$14)^0.5)))</f>
        <v/>
      </c>
      <c r="EC492" s="32" t="str">
        <f t="shared" si="709"/>
        <v/>
      </c>
      <c r="ED492" s="217" t="str">
        <f t="shared" si="752"/>
        <v/>
      </c>
      <c r="EE492" s="31" t="str">
        <f t="shared" si="710"/>
        <v/>
      </c>
      <c r="EF492" s="251" t="str">
        <f>IF($B492="","",$AO492*ABS(EE492)/Air!$M$8)</f>
        <v/>
      </c>
      <c r="EG492" s="31" t="str">
        <f t="shared" si="711"/>
        <v/>
      </c>
      <c r="EH492" s="251" t="str">
        <f>IF($B492="","",$AO492*ABS($AF492-EE492)/Air!$M$8)</f>
        <v/>
      </c>
      <c r="EI492" s="31" t="str">
        <f t="shared" si="712"/>
        <v/>
      </c>
      <c r="EJ492" s="31" t="str">
        <f t="shared" si="713"/>
        <v/>
      </c>
      <c r="EK492" s="32" t="str">
        <f>IF($B492="","",(($AF492-EE492)/ABS($AF492-EE492))*Air!$D$14*EJ492/2*(($AF492-EE492)^2)*$AI492*$C492)</f>
        <v/>
      </c>
      <c r="EL492" s="32" t="str">
        <f>IF($B492="","",(-EE492/ABS(EE492))*Air!$D$14*EG492/8*(EE492^2)*$AM492*$C492)</f>
        <v/>
      </c>
      <c r="EM492" s="32" t="str">
        <f>IF($B492="","",$AK492*$C492*$E492*Air!$D$14*Air!$I$10)</f>
        <v/>
      </c>
      <c r="EN492" s="32" t="str">
        <f t="shared" si="753"/>
        <v/>
      </c>
      <c r="EO492" s="32" t="str">
        <f t="shared" si="714"/>
        <v/>
      </c>
      <c r="EP492" s="32" t="str">
        <f t="shared" si="754"/>
        <v/>
      </c>
      <c r="EQ492" s="254" t="str">
        <f t="shared" si="715"/>
        <v/>
      </c>
      <c r="ER492" s="243"/>
      <c r="ES492" s="243"/>
      <c r="ET492" s="32" t="str">
        <f t="shared" si="716"/>
        <v/>
      </c>
      <c r="EU492" s="243" t="str">
        <f t="shared" si="717"/>
        <v/>
      </c>
      <c r="EV492" s="243" t="str">
        <f>IF($B492="","",IF(EQ492="out",-(EU492*$I492*(2*ABS(ET492)/Air!$D$14)^0.5),(EU492*$I492*(2*ABS(ET492)/Air!$C$14)^0.5)))</f>
        <v/>
      </c>
      <c r="EW492" s="32" t="str">
        <f t="shared" si="718"/>
        <v/>
      </c>
      <c r="EX492" s="259" t="str">
        <f t="shared" si="755"/>
        <v/>
      </c>
    </row>
    <row r="493" spans="1:154" customFormat="1" x14ac:dyDescent="0.2">
      <c r="A493" s="61"/>
      <c r="B493" s="247"/>
      <c r="C493" s="247"/>
      <c r="D493" s="247"/>
      <c r="E493" s="247"/>
      <c r="F493" s="247"/>
      <c r="G493" s="239"/>
      <c r="H493" s="239"/>
      <c r="I493" s="239"/>
      <c r="J493" s="239"/>
      <c r="K493" s="239"/>
      <c r="L493" s="62"/>
      <c r="M493" s="247"/>
      <c r="N493" s="247"/>
      <c r="O493" s="63"/>
      <c r="P493" s="92" t="str">
        <f t="shared" si="719"/>
        <v/>
      </c>
      <c r="Q493" s="93" t="str">
        <f t="shared" si="672"/>
        <v/>
      </c>
      <c r="R493" s="99" t="str">
        <f t="shared" si="720"/>
        <v/>
      </c>
      <c r="S493" s="100" t="str">
        <f t="shared" si="721"/>
        <v/>
      </c>
      <c r="T493" s="95" t="str">
        <f t="shared" si="722"/>
        <v/>
      </c>
      <c r="U493" s="231"/>
      <c r="V493" s="124" t="str">
        <f t="shared" si="723"/>
        <v/>
      </c>
      <c r="W493" s="125" t="str">
        <f t="shared" si="667"/>
        <v/>
      </c>
      <c r="X493" s="126" t="str">
        <f t="shared" si="724"/>
        <v/>
      </c>
      <c r="Y493" s="126" t="str">
        <f>IF($B493="","",VLOOKUP(X493,Depth!$A$4:$B$1004,2,1))</f>
        <v/>
      </c>
      <c r="Z493" s="127" t="str">
        <f t="shared" si="668"/>
        <v/>
      </c>
      <c r="AA493" s="128" t="str">
        <f t="shared" si="669"/>
        <v/>
      </c>
      <c r="AB493" s="129" t="str">
        <f t="shared" si="725"/>
        <v/>
      </c>
      <c r="AC493" s="129" t="str">
        <f t="shared" si="670"/>
        <v/>
      </c>
      <c r="AD493" s="31" t="str">
        <f t="shared" si="726"/>
        <v/>
      </c>
      <c r="AE493" s="128" t="str">
        <f t="shared" si="727"/>
        <v/>
      </c>
      <c r="AF493" s="130" t="str">
        <f t="shared" si="728"/>
        <v/>
      </c>
      <c r="AG493" s="122" t="str">
        <f t="shared" si="729"/>
        <v/>
      </c>
      <c r="AH493" s="131" t="str">
        <f t="shared" si="671"/>
        <v/>
      </c>
      <c r="AI493" s="132" t="str">
        <f t="shared" si="730"/>
        <v/>
      </c>
      <c r="AJ493" s="128"/>
      <c r="AK493" s="159" t="str">
        <f t="shared" si="731"/>
        <v/>
      </c>
      <c r="AL493" s="128" t="str">
        <f t="shared" si="732"/>
        <v/>
      </c>
      <c r="AM493" s="128" t="str">
        <f t="shared" si="733"/>
        <v/>
      </c>
      <c r="AN493" s="128" t="str">
        <f t="shared" si="734"/>
        <v/>
      </c>
      <c r="AO493" s="128" t="str">
        <f t="shared" si="673"/>
        <v/>
      </c>
      <c r="AP493" s="160" t="str">
        <f t="shared" si="735"/>
        <v/>
      </c>
      <c r="AQ493" s="31"/>
      <c r="AR493" s="174" t="str">
        <f>IF($B493="","",Air!$C$17*((J493-K493)/10)^Air!$C$28)</f>
        <v/>
      </c>
      <c r="AS493" s="36" t="str">
        <f>IF($B493="","",IF(E$8=B493,E$7,Air!$C$14/2*AR493^2))</f>
        <v/>
      </c>
      <c r="AT493" s="32" t="str">
        <f t="shared" si="736"/>
        <v/>
      </c>
      <c r="AU493" s="32" t="str">
        <f t="shared" si="737"/>
        <v/>
      </c>
      <c r="AV493" s="32" t="str">
        <f>IF($B493="","",Air!$I$11-AU493*Air!$C$14*Air!$I$10-AS493)</f>
        <v/>
      </c>
      <c r="AW493" s="175" t="str">
        <f t="shared" si="738"/>
        <v/>
      </c>
      <c r="AX493" s="175" t="str">
        <f>IF($B493="","",AW493*Air!$C$14*Air!$I$10)</f>
        <v/>
      </c>
      <c r="AY493" s="176" t="str">
        <f>IF($B493="","",AW493*Air!$D$14*Air!$I$10)</f>
        <v/>
      </c>
      <c r="AZ493" s="62"/>
      <c r="BA493" s="250" t="str">
        <f t="shared" si="674"/>
        <v/>
      </c>
      <c r="BB493" s="128" t="str">
        <f t="shared" si="739"/>
        <v/>
      </c>
      <c r="BC493" s="31" t="str">
        <f t="shared" si="740"/>
        <v/>
      </c>
      <c r="BD493" s="251" t="str">
        <f>IF($B493="","",$AO493*ABS(BC493)/Air!$M$8)</f>
        <v/>
      </c>
      <c r="BE493" s="31" t="str">
        <f t="shared" si="675"/>
        <v/>
      </c>
      <c r="BF493" s="251" t="str">
        <f>IF($B493="","",$AO493*ABS($AF493-BC493)/Air!$M$8)</f>
        <v/>
      </c>
      <c r="BG493" s="31" t="str">
        <f t="shared" si="676"/>
        <v/>
      </c>
      <c r="BH493" s="252" t="str">
        <f t="shared" si="677"/>
        <v/>
      </c>
      <c r="BI493" s="32" t="str">
        <f>IF($B493="","",(($AF493-BC493)/ABS($AF493-BC493))*Air!$D$14*BH493/2*(($AF493-BC493)^2)*$AI493*$C493)</f>
        <v/>
      </c>
      <c r="BJ493" s="32" t="str">
        <f>IF($B493="","",(-BC493/ABS(BC493))*Air!$D$14*BE493/8*(BC493^2)*$AM493*$C493)</f>
        <v/>
      </c>
      <c r="BK493" s="32" t="str">
        <f>IF($B493="","",$AK493*$C493*$E493*Air!$D$14*Air!$I$10)</f>
        <v/>
      </c>
      <c r="BL493" s="32" t="str">
        <f t="shared" si="741"/>
        <v/>
      </c>
      <c r="BM493" s="32" t="str">
        <f t="shared" si="678"/>
        <v/>
      </c>
      <c r="BN493" s="32" t="str">
        <f t="shared" si="742"/>
        <v/>
      </c>
      <c r="BO493" s="254" t="str">
        <f t="shared" si="679"/>
        <v/>
      </c>
      <c r="BP493" s="243"/>
      <c r="BQ493" s="243"/>
      <c r="BR493" s="32" t="str">
        <f t="shared" si="680"/>
        <v/>
      </c>
      <c r="BS493" s="243" t="str">
        <f t="shared" si="681"/>
        <v/>
      </c>
      <c r="BT493" s="243" t="str">
        <f>IF($B493="","",IF(BO493="out",-(BS493*$I493*(2*ABS(BR493)/Air!$D$14)^0.5),(BS493*$I493*(2*ABS(BR493)/Air!$C$14)^0.5)))</f>
        <v/>
      </c>
      <c r="BU493" s="32" t="str">
        <f t="shared" si="682"/>
        <v/>
      </c>
      <c r="BV493" s="217" t="str">
        <f t="shared" si="743"/>
        <v/>
      </c>
      <c r="BW493" s="31" t="str">
        <f t="shared" si="683"/>
        <v/>
      </c>
      <c r="BX493" s="251" t="str">
        <f>IF($B493="","",$AO493*ABS(BW493)/Air!$M$8)</f>
        <v/>
      </c>
      <c r="BY493" s="31" t="str">
        <f t="shared" si="684"/>
        <v/>
      </c>
      <c r="BZ493" s="251" t="str">
        <f>IF($B493="","",$AO493*ABS($AF493-BW493)/Air!$M$8)</f>
        <v/>
      </c>
      <c r="CA493" s="31" t="str">
        <f t="shared" si="685"/>
        <v/>
      </c>
      <c r="CB493" s="31" t="str">
        <f t="shared" si="686"/>
        <v/>
      </c>
      <c r="CC493" s="32" t="str">
        <f>IF($B493="","",(($AF493-BW493)/ABS($AF493-BW493))*Air!$D$14*CB493/2*(($AF493-BW493)^2)*$AI493*$C493)</f>
        <v/>
      </c>
      <c r="CD493" s="32" t="str">
        <f>IF($B493="","",(-BW493/ABS(BW493))*Air!$D$14*BY493/8*(BW493^2)*$AM493*$C493)</f>
        <v/>
      </c>
      <c r="CE493" s="32" t="str">
        <f>IF($B493="","",$AK493*$C493*$E493*Air!$D$14*Air!$I$10)</f>
        <v/>
      </c>
      <c r="CF493" s="32" t="str">
        <f t="shared" si="744"/>
        <v/>
      </c>
      <c r="CG493" s="32" t="str">
        <f t="shared" si="687"/>
        <v/>
      </c>
      <c r="CH493" s="32" t="str">
        <f t="shared" si="745"/>
        <v/>
      </c>
      <c r="CI493" s="254" t="str">
        <f t="shared" si="688"/>
        <v/>
      </c>
      <c r="CJ493" s="243"/>
      <c r="CK493" s="243"/>
      <c r="CL493" s="32" t="str">
        <f t="shared" si="689"/>
        <v/>
      </c>
      <c r="CM493" s="243" t="str">
        <f t="shared" si="690"/>
        <v/>
      </c>
      <c r="CN493" s="243" t="str">
        <f>IF($B493="","",IF(CI493="out",-(CM493*$I493*(2*ABS(CL493)/Air!$D$14)^0.5),(CM493*$I493*(2*ABS(CL493)/Air!$C$14)^0.5)))</f>
        <v/>
      </c>
      <c r="CO493" s="32" t="str">
        <f t="shared" si="691"/>
        <v/>
      </c>
      <c r="CP493" s="217" t="str">
        <f t="shared" si="746"/>
        <v/>
      </c>
      <c r="CQ493" s="31" t="str">
        <f t="shared" si="692"/>
        <v/>
      </c>
      <c r="CR493" s="251" t="str">
        <f>IF($B493="","",$AO493*ABS(CQ493)/Air!$M$8)</f>
        <v/>
      </c>
      <c r="CS493" s="31" t="str">
        <f t="shared" si="693"/>
        <v/>
      </c>
      <c r="CT493" s="251" t="str">
        <f>IF($B493="","",$AO493*ABS($AF493-CQ493)/Air!$M$8)</f>
        <v/>
      </c>
      <c r="CU493" s="31" t="str">
        <f t="shared" si="694"/>
        <v/>
      </c>
      <c r="CV493" s="31" t="str">
        <f t="shared" si="695"/>
        <v/>
      </c>
      <c r="CW493" s="32" t="str">
        <f>IF($B493="","",(($AF493-CQ493)/ABS($AF493-CQ493))*Air!$D$14*CV493/2*(($AF493-CQ493)^2)*$AI493*$C493)</f>
        <v/>
      </c>
      <c r="CX493" s="32" t="str">
        <f>IF($B493="","",(-CQ493/ABS(CQ493))*Air!$D$14*CS493/8*(CQ493^2)*$AM493*$C493)</f>
        <v/>
      </c>
      <c r="CY493" s="32" t="str">
        <f>IF($B493="","",$AK493*$C493*$E493*Air!$D$14*Air!$I$10)</f>
        <v/>
      </c>
      <c r="CZ493" s="32" t="str">
        <f t="shared" si="747"/>
        <v/>
      </c>
      <c r="DA493" s="32" t="str">
        <f t="shared" si="696"/>
        <v/>
      </c>
      <c r="DB493" s="32" t="str">
        <f t="shared" si="748"/>
        <v/>
      </c>
      <c r="DC493" s="254" t="str">
        <f t="shared" si="697"/>
        <v/>
      </c>
      <c r="DD493" s="243"/>
      <c r="DE493" s="243"/>
      <c r="DF493" s="32" t="str">
        <f t="shared" si="698"/>
        <v/>
      </c>
      <c r="DG493" s="243" t="str">
        <f t="shared" si="699"/>
        <v/>
      </c>
      <c r="DH493" s="243" t="str">
        <f>IF($B493="","",IF(DC493="out",-(DG493*$I493*(2*ABS(DF493)/Air!$D$14)^0.5),(DG493*$I493*(2*ABS(DF493)/Air!$C$14)^0.5)))</f>
        <v/>
      </c>
      <c r="DI493" s="32" t="str">
        <f t="shared" si="700"/>
        <v/>
      </c>
      <c r="DJ493" s="217" t="str">
        <f t="shared" si="749"/>
        <v/>
      </c>
      <c r="DK493" s="31" t="str">
        <f t="shared" si="701"/>
        <v/>
      </c>
      <c r="DL493" s="251" t="str">
        <f>IF($B493="","",$AO493*ABS(DK493)/Air!$M$8)</f>
        <v/>
      </c>
      <c r="DM493" s="31" t="str">
        <f t="shared" si="702"/>
        <v/>
      </c>
      <c r="DN493" s="251" t="str">
        <f>IF($B493="","",$AO493*ABS($AF493-DK493)/Air!$M$8)</f>
        <v/>
      </c>
      <c r="DO493" s="31" t="str">
        <f t="shared" si="703"/>
        <v/>
      </c>
      <c r="DP493" s="31" t="str">
        <f t="shared" si="704"/>
        <v/>
      </c>
      <c r="DQ493" s="32" t="str">
        <f>IF($B493="","",(($AF493-DK493)/ABS($AF493-DK493))*Air!$D$14*DP493/2*(($AF493-DK493)^2)*$AI493*$C493)</f>
        <v/>
      </c>
      <c r="DR493" s="32" t="str">
        <f>IF($B493="","",(-DK493/ABS(DK493))*Air!$D$14*DM493/8*(DK493^2)*$AM493*$C493)</f>
        <v/>
      </c>
      <c r="DS493" s="32" t="str">
        <f>IF($B493="","",$AK493*$C493*$E493*Air!$D$14*Air!$I$10)</f>
        <v/>
      </c>
      <c r="DT493" s="32" t="str">
        <f t="shared" si="750"/>
        <v/>
      </c>
      <c r="DU493" s="32" t="str">
        <f t="shared" si="705"/>
        <v/>
      </c>
      <c r="DV493" s="32" t="str">
        <f t="shared" si="751"/>
        <v/>
      </c>
      <c r="DW493" s="254" t="str">
        <f t="shared" si="706"/>
        <v/>
      </c>
      <c r="DX493" s="243"/>
      <c r="DY493" s="243"/>
      <c r="DZ493" s="32" t="str">
        <f t="shared" si="707"/>
        <v/>
      </c>
      <c r="EA493" s="243" t="str">
        <f t="shared" si="708"/>
        <v/>
      </c>
      <c r="EB493" s="243" t="str">
        <f>IF($B493="","",IF(DW493="out",-(EA493*$I493*(2*ABS(DZ493)/Air!$D$14)^0.5),(EA493*$I493*(2*ABS(DZ493)/Air!$C$14)^0.5)))</f>
        <v/>
      </c>
      <c r="EC493" s="32" t="str">
        <f t="shared" si="709"/>
        <v/>
      </c>
      <c r="ED493" s="217" t="str">
        <f t="shared" si="752"/>
        <v/>
      </c>
      <c r="EE493" s="31" t="str">
        <f t="shared" si="710"/>
        <v/>
      </c>
      <c r="EF493" s="251" t="str">
        <f>IF($B493="","",$AO493*ABS(EE493)/Air!$M$8)</f>
        <v/>
      </c>
      <c r="EG493" s="31" t="str">
        <f t="shared" si="711"/>
        <v/>
      </c>
      <c r="EH493" s="251" t="str">
        <f>IF($B493="","",$AO493*ABS($AF493-EE493)/Air!$M$8)</f>
        <v/>
      </c>
      <c r="EI493" s="31" t="str">
        <f t="shared" si="712"/>
        <v/>
      </c>
      <c r="EJ493" s="31" t="str">
        <f t="shared" si="713"/>
        <v/>
      </c>
      <c r="EK493" s="32" t="str">
        <f>IF($B493="","",(($AF493-EE493)/ABS($AF493-EE493))*Air!$D$14*EJ493/2*(($AF493-EE493)^2)*$AI493*$C493)</f>
        <v/>
      </c>
      <c r="EL493" s="32" t="str">
        <f>IF($B493="","",(-EE493/ABS(EE493))*Air!$D$14*EG493/8*(EE493^2)*$AM493*$C493)</f>
        <v/>
      </c>
      <c r="EM493" s="32" t="str">
        <f>IF($B493="","",$AK493*$C493*$E493*Air!$D$14*Air!$I$10)</f>
        <v/>
      </c>
      <c r="EN493" s="32" t="str">
        <f t="shared" si="753"/>
        <v/>
      </c>
      <c r="EO493" s="32" t="str">
        <f t="shared" si="714"/>
        <v/>
      </c>
      <c r="EP493" s="32" t="str">
        <f t="shared" si="754"/>
        <v/>
      </c>
      <c r="EQ493" s="254" t="str">
        <f t="shared" si="715"/>
        <v/>
      </c>
      <c r="ER493" s="243"/>
      <c r="ES493" s="243"/>
      <c r="ET493" s="32" t="str">
        <f t="shared" si="716"/>
        <v/>
      </c>
      <c r="EU493" s="243" t="str">
        <f t="shared" si="717"/>
        <v/>
      </c>
      <c r="EV493" s="243" t="str">
        <f>IF($B493="","",IF(EQ493="out",-(EU493*$I493*(2*ABS(ET493)/Air!$D$14)^0.5),(EU493*$I493*(2*ABS(ET493)/Air!$C$14)^0.5)))</f>
        <v/>
      </c>
      <c r="EW493" s="32" t="str">
        <f t="shared" si="718"/>
        <v/>
      </c>
      <c r="EX493" s="259" t="str">
        <f t="shared" si="755"/>
        <v/>
      </c>
    </row>
    <row r="494" spans="1:154" customFormat="1" x14ac:dyDescent="0.2">
      <c r="A494" s="61"/>
      <c r="B494" s="247"/>
      <c r="C494" s="247"/>
      <c r="D494" s="247"/>
      <c r="E494" s="247"/>
      <c r="F494" s="247"/>
      <c r="G494" s="239"/>
      <c r="H494" s="239"/>
      <c r="I494" s="239"/>
      <c r="J494" s="239"/>
      <c r="K494" s="239"/>
      <c r="L494" s="62"/>
      <c r="M494" s="247"/>
      <c r="N494" s="247"/>
      <c r="O494" s="63"/>
      <c r="P494" s="92" t="str">
        <f t="shared" si="719"/>
        <v/>
      </c>
      <c r="Q494" s="93" t="str">
        <f t="shared" si="672"/>
        <v/>
      </c>
      <c r="R494" s="99" t="str">
        <f t="shared" si="720"/>
        <v/>
      </c>
      <c r="S494" s="100" t="str">
        <f t="shared" si="721"/>
        <v/>
      </c>
      <c r="T494" s="95" t="str">
        <f t="shared" si="722"/>
        <v/>
      </c>
      <c r="U494" s="231"/>
      <c r="V494" s="124" t="str">
        <f t="shared" si="723"/>
        <v/>
      </c>
      <c r="W494" s="125" t="str">
        <f t="shared" si="667"/>
        <v/>
      </c>
      <c r="X494" s="126" t="str">
        <f t="shared" si="724"/>
        <v/>
      </c>
      <c r="Y494" s="126" t="str">
        <f>IF($B494="","",VLOOKUP(X494,Depth!$A$4:$B$1004,2,1))</f>
        <v/>
      </c>
      <c r="Z494" s="127" t="str">
        <f t="shared" si="668"/>
        <v/>
      </c>
      <c r="AA494" s="128" t="str">
        <f t="shared" si="669"/>
        <v/>
      </c>
      <c r="AB494" s="129" t="str">
        <f t="shared" si="725"/>
        <v/>
      </c>
      <c r="AC494" s="129" t="str">
        <f t="shared" si="670"/>
        <v/>
      </c>
      <c r="AD494" s="31" t="str">
        <f t="shared" si="726"/>
        <v/>
      </c>
      <c r="AE494" s="128" t="str">
        <f t="shared" si="727"/>
        <v/>
      </c>
      <c r="AF494" s="130" t="str">
        <f t="shared" si="728"/>
        <v/>
      </c>
      <c r="AG494" s="122" t="str">
        <f t="shared" si="729"/>
        <v/>
      </c>
      <c r="AH494" s="131" t="str">
        <f t="shared" si="671"/>
        <v/>
      </c>
      <c r="AI494" s="132" t="str">
        <f t="shared" si="730"/>
        <v/>
      </c>
      <c r="AJ494" s="128"/>
      <c r="AK494" s="159" t="str">
        <f t="shared" si="731"/>
        <v/>
      </c>
      <c r="AL494" s="128" t="str">
        <f t="shared" si="732"/>
        <v/>
      </c>
      <c r="AM494" s="128" t="str">
        <f t="shared" si="733"/>
        <v/>
      </c>
      <c r="AN494" s="128" t="str">
        <f t="shared" si="734"/>
        <v/>
      </c>
      <c r="AO494" s="128" t="str">
        <f t="shared" si="673"/>
        <v/>
      </c>
      <c r="AP494" s="160" t="str">
        <f t="shared" si="735"/>
        <v/>
      </c>
      <c r="AQ494" s="31"/>
      <c r="AR494" s="174" t="str">
        <f>IF($B494="","",Air!$C$17*((J494-K494)/10)^Air!$C$28)</f>
        <v/>
      </c>
      <c r="AS494" s="36" t="str">
        <f>IF($B494="","",IF(E$8=B494,E$7,Air!$C$14/2*AR494^2))</f>
        <v/>
      </c>
      <c r="AT494" s="32" t="str">
        <f t="shared" si="736"/>
        <v/>
      </c>
      <c r="AU494" s="32" t="str">
        <f t="shared" si="737"/>
        <v/>
      </c>
      <c r="AV494" s="32" t="str">
        <f>IF($B494="","",Air!$I$11-AU494*Air!$C$14*Air!$I$10-AS494)</f>
        <v/>
      </c>
      <c r="AW494" s="175" t="str">
        <f t="shared" si="738"/>
        <v/>
      </c>
      <c r="AX494" s="175" t="str">
        <f>IF($B494="","",AW494*Air!$C$14*Air!$I$10)</f>
        <v/>
      </c>
      <c r="AY494" s="176" t="str">
        <f>IF($B494="","",AW494*Air!$D$14*Air!$I$10)</f>
        <v/>
      </c>
      <c r="AZ494" s="62"/>
      <c r="BA494" s="250" t="str">
        <f t="shared" si="674"/>
        <v/>
      </c>
      <c r="BB494" s="128" t="str">
        <f t="shared" si="739"/>
        <v/>
      </c>
      <c r="BC494" s="31" t="str">
        <f t="shared" si="740"/>
        <v/>
      </c>
      <c r="BD494" s="251" t="str">
        <f>IF($B494="","",$AO494*ABS(BC494)/Air!$M$8)</f>
        <v/>
      </c>
      <c r="BE494" s="31" t="str">
        <f t="shared" si="675"/>
        <v/>
      </c>
      <c r="BF494" s="251" t="str">
        <f>IF($B494="","",$AO494*ABS($AF494-BC494)/Air!$M$8)</f>
        <v/>
      </c>
      <c r="BG494" s="31" t="str">
        <f t="shared" si="676"/>
        <v/>
      </c>
      <c r="BH494" s="252" t="str">
        <f t="shared" si="677"/>
        <v/>
      </c>
      <c r="BI494" s="32" t="str">
        <f>IF($B494="","",(($AF494-BC494)/ABS($AF494-BC494))*Air!$D$14*BH494/2*(($AF494-BC494)^2)*$AI494*$C494)</f>
        <v/>
      </c>
      <c r="BJ494" s="32" t="str">
        <f>IF($B494="","",(-BC494/ABS(BC494))*Air!$D$14*BE494/8*(BC494^2)*$AM494*$C494)</f>
        <v/>
      </c>
      <c r="BK494" s="32" t="str">
        <f>IF($B494="","",$AK494*$C494*$E494*Air!$D$14*Air!$I$10)</f>
        <v/>
      </c>
      <c r="BL494" s="32" t="str">
        <f t="shared" si="741"/>
        <v/>
      </c>
      <c r="BM494" s="32" t="str">
        <f t="shared" si="678"/>
        <v/>
      </c>
      <c r="BN494" s="32" t="str">
        <f t="shared" si="742"/>
        <v/>
      </c>
      <c r="BO494" s="254" t="str">
        <f t="shared" si="679"/>
        <v/>
      </c>
      <c r="BP494" s="243"/>
      <c r="BQ494" s="243"/>
      <c r="BR494" s="32" t="str">
        <f t="shared" si="680"/>
        <v/>
      </c>
      <c r="BS494" s="243" t="str">
        <f t="shared" si="681"/>
        <v/>
      </c>
      <c r="BT494" s="243" t="str">
        <f>IF($B494="","",IF(BO494="out",-(BS494*$I494*(2*ABS(BR494)/Air!$D$14)^0.5),(BS494*$I494*(2*ABS(BR494)/Air!$C$14)^0.5)))</f>
        <v/>
      </c>
      <c r="BU494" s="32" t="str">
        <f t="shared" si="682"/>
        <v/>
      </c>
      <c r="BV494" s="217" t="str">
        <f t="shared" si="743"/>
        <v/>
      </c>
      <c r="BW494" s="31" t="str">
        <f t="shared" si="683"/>
        <v/>
      </c>
      <c r="BX494" s="251" t="str">
        <f>IF($B494="","",$AO494*ABS(BW494)/Air!$M$8)</f>
        <v/>
      </c>
      <c r="BY494" s="31" t="str">
        <f t="shared" si="684"/>
        <v/>
      </c>
      <c r="BZ494" s="251" t="str">
        <f>IF($B494="","",$AO494*ABS($AF494-BW494)/Air!$M$8)</f>
        <v/>
      </c>
      <c r="CA494" s="31" t="str">
        <f t="shared" si="685"/>
        <v/>
      </c>
      <c r="CB494" s="31" t="str">
        <f t="shared" si="686"/>
        <v/>
      </c>
      <c r="CC494" s="32" t="str">
        <f>IF($B494="","",(($AF494-BW494)/ABS($AF494-BW494))*Air!$D$14*CB494/2*(($AF494-BW494)^2)*$AI494*$C494)</f>
        <v/>
      </c>
      <c r="CD494" s="32" t="str">
        <f>IF($B494="","",(-BW494/ABS(BW494))*Air!$D$14*BY494/8*(BW494^2)*$AM494*$C494)</f>
        <v/>
      </c>
      <c r="CE494" s="32" t="str">
        <f>IF($B494="","",$AK494*$C494*$E494*Air!$D$14*Air!$I$10)</f>
        <v/>
      </c>
      <c r="CF494" s="32" t="str">
        <f t="shared" si="744"/>
        <v/>
      </c>
      <c r="CG494" s="32" t="str">
        <f t="shared" si="687"/>
        <v/>
      </c>
      <c r="CH494" s="32" t="str">
        <f t="shared" si="745"/>
        <v/>
      </c>
      <c r="CI494" s="254" t="str">
        <f t="shared" si="688"/>
        <v/>
      </c>
      <c r="CJ494" s="243"/>
      <c r="CK494" s="243"/>
      <c r="CL494" s="32" t="str">
        <f t="shared" si="689"/>
        <v/>
      </c>
      <c r="CM494" s="243" t="str">
        <f t="shared" si="690"/>
        <v/>
      </c>
      <c r="CN494" s="243" t="str">
        <f>IF($B494="","",IF(CI494="out",-(CM494*$I494*(2*ABS(CL494)/Air!$D$14)^0.5),(CM494*$I494*(2*ABS(CL494)/Air!$C$14)^0.5)))</f>
        <v/>
      </c>
      <c r="CO494" s="32" t="str">
        <f t="shared" si="691"/>
        <v/>
      </c>
      <c r="CP494" s="217" t="str">
        <f t="shared" si="746"/>
        <v/>
      </c>
      <c r="CQ494" s="31" t="str">
        <f t="shared" si="692"/>
        <v/>
      </c>
      <c r="CR494" s="251" t="str">
        <f>IF($B494="","",$AO494*ABS(CQ494)/Air!$M$8)</f>
        <v/>
      </c>
      <c r="CS494" s="31" t="str">
        <f t="shared" si="693"/>
        <v/>
      </c>
      <c r="CT494" s="251" t="str">
        <f>IF($B494="","",$AO494*ABS($AF494-CQ494)/Air!$M$8)</f>
        <v/>
      </c>
      <c r="CU494" s="31" t="str">
        <f t="shared" si="694"/>
        <v/>
      </c>
      <c r="CV494" s="31" t="str">
        <f t="shared" si="695"/>
        <v/>
      </c>
      <c r="CW494" s="32" t="str">
        <f>IF($B494="","",(($AF494-CQ494)/ABS($AF494-CQ494))*Air!$D$14*CV494/2*(($AF494-CQ494)^2)*$AI494*$C494)</f>
        <v/>
      </c>
      <c r="CX494" s="32" t="str">
        <f>IF($B494="","",(-CQ494/ABS(CQ494))*Air!$D$14*CS494/8*(CQ494^2)*$AM494*$C494)</f>
        <v/>
      </c>
      <c r="CY494" s="32" t="str">
        <f>IF($B494="","",$AK494*$C494*$E494*Air!$D$14*Air!$I$10)</f>
        <v/>
      </c>
      <c r="CZ494" s="32" t="str">
        <f t="shared" si="747"/>
        <v/>
      </c>
      <c r="DA494" s="32" t="str">
        <f t="shared" si="696"/>
        <v/>
      </c>
      <c r="DB494" s="32" t="str">
        <f t="shared" si="748"/>
        <v/>
      </c>
      <c r="DC494" s="254" t="str">
        <f t="shared" si="697"/>
        <v/>
      </c>
      <c r="DD494" s="243"/>
      <c r="DE494" s="243"/>
      <c r="DF494" s="32" t="str">
        <f t="shared" si="698"/>
        <v/>
      </c>
      <c r="DG494" s="243" t="str">
        <f t="shared" si="699"/>
        <v/>
      </c>
      <c r="DH494" s="243" t="str">
        <f>IF($B494="","",IF(DC494="out",-(DG494*$I494*(2*ABS(DF494)/Air!$D$14)^0.5),(DG494*$I494*(2*ABS(DF494)/Air!$C$14)^0.5)))</f>
        <v/>
      </c>
      <c r="DI494" s="32" t="str">
        <f t="shared" si="700"/>
        <v/>
      </c>
      <c r="DJ494" s="217" t="str">
        <f t="shared" si="749"/>
        <v/>
      </c>
      <c r="DK494" s="31" t="str">
        <f t="shared" si="701"/>
        <v/>
      </c>
      <c r="DL494" s="251" t="str">
        <f>IF($B494="","",$AO494*ABS(DK494)/Air!$M$8)</f>
        <v/>
      </c>
      <c r="DM494" s="31" t="str">
        <f t="shared" si="702"/>
        <v/>
      </c>
      <c r="DN494" s="251" t="str">
        <f>IF($B494="","",$AO494*ABS($AF494-DK494)/Air!$M$8)</f>
        <v/>
      </c>
      <c r="DO494" s="31" t="str">
        <f t="shared" si="703"/>
        <v/>
      </c>
      <c r="DP494" s="31" t="str">
        <f t="shared" si="704"/>
        <v/>
      </c>
      <c r="DQ494" s="32" t="str">
        <f>IF($B494="","",(($AF494-DK494)/ABS($AF494-DK494))*Air!$D$14*DP494/2*(($AF494-DK494)^2)*$AI494*$C494)</f>
        <v/>
      </c>
      <c r="DR494" s="32" t="str">
        <f>IF($B494="","",(-DK494/ABS(DK494))*Air!$D$14*DM494/8*(DK494^2)*$AM494*$C494)</f>
        <v/>
      </c>
      <c r="DS494" s="32" t="str">
        <f>IF($B494="","",$AK494*$C494*$E494*Air!$D$14*Air!$I$10)</f>
        <v/>
      </c>
      <c r="DT494" s="32" t="str">
        <f t="shared" si="750"/>
        <v/>
      </c>
      <c r="DU494" s="32" t="str">
        <f t="shared" si="705"/>
        <v/>
      </c>
      <c r="DV494" s="32" t="str">
        <f t="shared" si="751"/>
        <v/>
      </c>
      <c r="DW494" s="254" t="str">
        <f t="shared" si="706"/>
        <v/>
      </c>
      <c r="DX494" s="243"/>
      <c r="DY494" s="243"/>
      <c r="DZ494" s="32" t="str">
        <f t="shared" si="707"/>
        <v/>
      </c>
      <c r="EA494" s="243" t="str">
        <f t="shared" si="708"/>
        <v/>
      </c>
      <c r="EB494" s="243" t="str">
        <f>IF($B494="","",IF(DW494="out",-(EA494*$I494*(2*ABS(DZ494)/Air!$D$14)^0.5),(EA494*$I494*(2*ABS(DZ494)/Air!$C$14)^0.5)))</f>
        <v/>
      </c>
      <c r="EC494" s="32" t="str">
        <f t="shared" si="709"/>
        <v/>
      </c>
      <c r="ED494" s="217" t="str">
        <f t="shared" si="752"/>
        <v/>
      </c>
      <c r="EE494" s="31" t="str">
        <f t="shared" si="710"/>
        <v/>
      </c>
      <c r="EF494" s="251" t="str">
        <f>IF($B494="","",$AO494*ABS(EE494)/Air!$M$8)</f>
        <v/>
      </c>
      <c r="EG494" s="31" t="str">
        <f t="shared" si="711"/>
        <v/>
      </c>
      <c r="EH494" s="251" t="str">
        <f>IF($B494="","",$AO494*ABS($AF494-EE494)/Air!$M$8)</f>
        <v/>
      </c>
      <c r="EI494" s="31" t="str">
        <f t="shared" si="712"/>
        <v/>
      </c>
      <c r="EJ494" s="31" t="str">
        <f t="shared" si="713"/>
        <v/>
      </c>
      <c r="EK494" s="32" t="str">
        <f>IF($B494="","",(($AF494-EE494)/ABS($AF494-EE494))*Air!$D$14*EJ494/2*(($AF494-EE494)^2)*$AI494*$C494)</f>
        <v/>
      </c>
      <c r="EL494" s="32" t="str">
        <f>IF($B494="","",(-EE494/ABS(EE494))*Air!$D$14*EG494/8*(EE494^2)*$AM494*$C494)</f>
        <v/>
      </c>
      <c r="EM494" s="32" t="str">
        <f>IF($B494="","",$AK494*$C494*$E494*Air!$D$14*Air!$I$10)</f>
        <v/>
      </c>
      <c r="EN494" s="32" t="str">
        <f t="shared" si="753"/>
        <v/>
      </c>
      <c r="EO494" s="32" t="str">
        <f t="shared" si="714"/>
        <v/>
      </c>
      <c r="EP494" s="32" t="str">
        <f t="shared" si="754"/>
        <v/>
      </c>
      <c r="EQ494" s="254" t="str">
        <f t="shared" si="715"/>
        <v/>
      </c>
      <c r="ER494" s="243"/>
      <c r="ES494" s="243"/>
      <c r="ET494" s="32" t="str">
        <f t="shared" si="716"/>
        <v/>
      </c>
      <c r="EU494" s="243" t="str">
        <f t="shared" si="717"/>
        <v/>
      </c>
      <c r="EV494" s="243" t="str">
        <f>IF($B494="","",IF(EQ494="out",-(EU494*$I494*(2*ABS(ET494)/Air!$D$14)^0.5),(EU494*$I494*(2*ABS(ET494)/Air!$C$14)^0.5)))</f>
        <v/>
      </c>
      <c r="EW494" s="32" t="str">
        <f t="shared" si="718"/>
        <v/>
      </c>
      <c r="EX494" s="259" t="str">
        <f t="shared" si="755"/>
        <v/>
      </c>
    </row>
    <row r="495" spans="1:154" customFormat="1" x14ac:dyDescent="0.2">
      <c r="A495" s="61"/>
      <c r="B495" s="247"/>
      <c r="C495" s="247"/>
      <c r="D495" s="247"/>
      <c r="E495" s="247"/>
      <c r="F495" s="247"/>
      <c r="G495" s="239"/>
      <c r="H495" s="239"/>
      <c r="I495" s="239"/>
      <c r="J495" s="239"/>
      <c r="K495" s="239"/>
      <c r="L495" s="62"/>
      <c r="M495" s="247"/>
      <c r="N495" s="247"/>
      <c r="O495" s="63"/>
      <c r="P495" s="92" t="str">
        <f t="shared" si="719"/>
        <v/>
      </c>
      <c r="Q495" s="93" t="str">
        <f t="shared" si="672"/>
        <v/>
      </c>
      <c r="R495" s="99" t="str">
        <f t="shared" si="720"/>
        <v/>
      </c>
      <c r="S495" s="100" t="str">
        <f t="shared" si="721"/>
        <v/>
      </c>
      <c r="T495" s="95" t="str">
        <f t="shared" si="722"/>
        <v/>
      </c>
      <c r="U495" s="231"/>
      <c r="V495" s="124" t="str">
        <f t="shared" si="723"/>
        <v/>
      </c>
      <c r="W495" s="125" t="str">
        <f t="shared" si="667"/>
        <v/>
      </c>
      <c r="X495" s="126" t="str">
        <f t="shared" si="724"/>
        <v/>
      </c>
      <c r="Y495" s="126" t="str">
        <f>IF($B495="","",VLOOKUP(X495,Depth!$A$4:$B$1004,2,1))</f>
        <v/>
      </c>
      <c r="Z495" s="127" t="str">
        <f t="shared" si="668"/>
        <v/>
      </c>
      <c r="AA495" s="128" t="str">
        <f t="shared" si="669"/>
        <v/>
      </c>
      <c r="AB495" s="129" t="str">
        <f t="shared" si="725"/>
        <v/>
      </c>
      <c r="AC495" s="129" t="str">
        <f t="shared" si="670"/>
        <v/>
      </c>
      <c r="AD495" s="31" t="str">
        <f t="shared" si="726"/>
        <v/>
      </c>
      <c r="AE495" s="128" t="str">
        <f t="shared" si="727"/>
        <v/>
      </c>
      <c r="AF495" s="130" t="str">
        <f t="shared" si="728"/>
        <v/>
      </c>
      <c r="AG495" s="122" t="str">
        <f t="shared" si="729"/>
        <v/>
      </c>
      <c r="AH495" s="131" t="str">
        <f t="shared" si="671"/>
        <v/>
      </c>
      <c r="AI495" s="132" t="str">
        <f t="shared" si="730"/>
        <v/>
      </c>
      <c r="AJ495" s="128"/>
      <c r="AK495" s="159" t="str">
        <f t="shared" si="731"/>
        <v/>
      </c>
      <c r="AL495" s="128" t="str">
        <f t="shared" si="732"/>
        <v/>
      </c>
      <c r="AM495" s="128" t="str">
        <f t="shared" si="733"/>
        <v/>
      </c>
      <c r="AN495" s="128" t="str">
        <f t="shared" si="734"/>
        <v/>
      </c>
      <c r="AO495" s="128" t="str">
        <f t="shared" si="673"/>
        <v/>
      </c>
      <c r="AP495" s="160" t="str">
        <f t="shared" si="735"/>
        <v/>
      </c>
      <c r="AQ495" s="31"/>
      <c r="AR495" s="174" t="str">
        <f>IF($B495="","",Air!$C$17*((J495-K495)/10)^Air!$C$28)</f>
        <v/>
      </c>
      <c r="AS495" s="36" t="str">
        <f>IF($B495="","",IF(E$8=B495,E$7,Air!$C$14/2*AR495^2))</f>
        <v/>
      </c>
      <c r="AT495" s="32" t="str">
        <f t="shared" si="736"/>
        <v/>
      </c>
      <c r="AU495" s="32" t="str">
        <f t="shared" si="737"/>
        <v/>
      </c>
      <c r="AV495" s="32" t="str">
        <f>IF($B495="","",Air!$I$11-AU495*Air!$C$14*Air!$I$10-AS495)</f>
        <v/>
      </c>
      <c r="AW495" s="175" t="str">
        <f t="shared" si="738"/>
        <v/>
      </c>
      <c r="AX495" s="175" t="str">
        <f>IF($B495="","",AW495*Air!$C$14*Air!$I$10)</f>
        <v/>
      </c>
      <c r="AY495" s="176" t="str">
        <f>IF($B495="","",AW495*Air!$D$14*Air!$I$10)</f>
        <v/>
      </c>
      <c r="AZ495" s="62"/>
      <c r="BA495" s="250" t="str">
        <f t="shared" si="674"/>
        <v/>
      </c>
      <c r="BB495" s="128" t="str">
        <f t="shared" si="739"/>
        <v/>
      </c>
      <c r="BC495" s="31" t="str">
        <f t="shared" si="740"/>
        <v/>
      </c>
      <c r="BD495" s="251" t="str">
        <f>IF($B495="","",$AO495*ABS(BC495)/Air!$M$8)</f>
        <v/>
      </c>
      <c r="BE495" s="31" t="str">
        <f t="shared" si="675"/>
        <v/>
      </c>
      <c r="BF495" s="251" t="str">
        <f>IF($B495="","",$AO495*ABS($AF495-BC495)/Air!$M$8)</f>
        <v/>
      </c>
      <c r="BG495" s="31" t="str">
        <f t="shared" si="676"/>
        <v/>
      </c>
      <c r="BH495" s="252" t="str">
        <f t="shared" si="677"/>
        <v/>
      </c>
      <c r="BI495" s="32" t="str">
        <f>IF($B495="","",(($AF495-BC495)/ABS($AF495-BC495))*Air!$D$14*BH495/2*(($AF495-BC495)^2)*$AI495*$C495)</f>
        <v/>
      </c>
      <c r="BJ495" s="32" t="str">
        <f>IF($B495="","",(-BC495/ABS(BC495))*Air!$D$14*BE495/8*(BC495^2)*$AM495*$C495)</f>
        <v/>
      </c>
      <c r="BK495" s="32" t="str">
        <f>IF($B495="","",$AK495*$C495*$E495*Air!$D$14*Air!$I$10)</f>
        <v/>
      </c>
      <c r="BL495" s="32" t="str">
        <f t="shared" si="741"/>
        <v/>
      </c>
      <c r="BM495" s="32" t="str">
        <f t="shared" si="678"/>
        <v/>
      </c>
      <c r="BN495" s="32" t="str">
        <f t="shared" si="742"/>
        <v/>
      </c>
      <c r="BO495" s="254" t="str">
        <f t="shared" si="679"/>
        <v/>
      </c>
      <c r="BP495" s="243"/>
      <c r="BQ495" s="243"/>
      <c r="BR495" s="32" t="str">
        <f t="shared" si="680"/>
        <v/>
      </c>
      <c r="BS495" s="243" t="str">
        <f t="shared" si="681"/>
        <v/>
      </c>
      <c r="BT495" s="243" t="str">
        <f>IF($B495="","",IF(BO495="out",-(BS495*$I495*(2*ABS(BR495)/Air!$D$14)^0.5),(BS495*$I495*(2*ABS(BR495)/Air!$C$14)^0.5)))</f>
        <v/>
      </c>
      <c r="BU495" s="32" t="str">
        <f t="shared" si="682"/>
        <v/>
      </c>
      <c r="BV495" s="217" t="str">
        <f t="shared" si="743"/>
        <v/>
      </c>
      <c r="BW495" s="31" t="str">
        <f t="shared" si="683"/>
        <v/>
      </c>
      <c r="BX495" s="251" t="str">
        <f>IF($B495="","",$AO495*ABS(BW495)/Air!$M$8)</f>
        <v/>
      </c>
      <c r="BY495" s="31" t="str">
        <f t="shared" si="684"/>
        <v/>
      </c>
      <c r="BZ495" s="251" t="str">
        <f>IF($B495="","",$AO495*ABS($AF495-BW495)/Air!$M$8)</f>
        <v/>
      </c>
      <c r="CA495" s="31" t="str">
        <f t="shared" si="685"/>
        <v/>
      </c>
      <c r="CB495" s="31" t="str">
        <f t="shared" si="686"/>
        <v/>
      </c>
      <c r="CC495" s="32" t="str">
        <f>IF($B495="","",(($AF495-BW495)/ABS($AF495-BW495))*Air!$D$14*CB495/2*(($AF495-BW495)^2)*$AI495*$C495)</f>
        <v/>
      </c>
      <c r="CD495" s="32" t="str">
        <f>IF($B495="","",(-BW495/ABS(BW495))*Air!$D$14*BY495/8*(BW495^2)*$AM495*$C495)</f>
        <v/>
      </c>
      <c r="CE495" s="32" t="str">
        <f>IF($B495="","",$AK495*$C495*$E495*Air!$D$14*Air!$I$10)</f>
        <v/>
      </c>
      <c r="CF495" s="32" t="str">
        <f t="shared" si="744"/>
        <v/>
      </c>
      <c r="CG495" s="32" t="str">
        <f t="shared" si="687"/>
        <v/>
      </c>
      <c r="CH495" s="32" t="str">
        <f t="shared" si="745"/>
        <v/>
      </c>
      <c r="CI495" s="254" t="str">
        <f t="shared" si="688"/>
        <v/>
      </c>
      <c r="CJ495" s="243"/>
      <c r="CK495" s="243"/>
      <c r="CL495" s="32" t="str">
        <f t="shared" si="689"/>
        <v/>
      </c>
      <c r="CM495" s="243" t="str">
        <f t="shared" si="690"/>
        <v/>
      </c>
      <c r="CN495" s="243" t="str">
        <f>IF($B495="","",IF(CI495="out",-(CM495*$I495*(2*ABS(CL495)/Air!$D$14)^0.5),(CM495*$I495*(2*ABS(CL495)/Air!$C$14)^0.5)))</f>
        <v/>
      </c>
      <c r="CO495" s="32" t="str">
        <f t="shared" si="691"/>
        <v/>
      </c>
      <c r="CP495" s="217" t="str">
        <f t="shared" si="746"/>
        <v/>
      </c>
      <c r="CQ495" s="31" t="str">
        <f t="shared" si="692"/>
        <v/>
      </c>
      <c r="CR495" s="251" t="str">
        <f>IF($B495="","",$AO495*ABS(CQ495)/Air!$M$8)</f>
        <v/>
      </c>
      <c r="CS495" s="31" t="str">
        <f t="shared" si="693"/>
        <v/>
      </c>
      <c r="CT495" s="251" t="str">
        <f>IF($B495="","",$AO495*ABS($AF495-CQ495)/Air!$M$8)</f>
        <v/>
      </c>
      <c r="CU495" s="31" t="str">
        <f t="shared" si="694"/>
        <v/>
      </c>
      <c r="CV495" s="31" t="str">
        <f t="shared" si="695"/>
        <v/>
      </c>
      <c r="CW495" s="32" t="str">
        <f>IF($B495="","",(($AF495-CQ495)/ABS($AF495-CQ495))*Air!$D$14*CV495/2*(($AF495-CQ495)^2)*$AI495*$C495)</f>
        <v/>
      </c>
      <c r="CX495" s="32" t="str">
        <f>IF($B495="","",(-CQ495/ABS(CQ495))*Air!$D$14*CS495/8*(CQ495^2)*$AM495*$C495)</f>
        <v/>
      </c>
      <c r="CY495" s="32" t="str">
        <f>IF($B495="","",$AK495*$C495*$E495*Air!$D$14*Air!$I$10)</f>
        <v/>
      </c>
      <c r="CZ495" s="32" t="str">
        <f t="shared" si="747"/>
        <v/>
      </c>
      <c r="DA495" s="32" t="str">
        <f t="shared" si="696"/>
        <v/>
      </c>
      <c r="DB495" s="32" t="str">
        <f t="shared" si="748"/>
        <v/>
      </c>
      <c r="DC495" s="254" t="str">
        <f t="shared" si="697"/>
        <v/>
      </c>
      <c r="DD495" s="243"/>
      <c r="DE495" s="243"/>
      <c r="DF495" s="32" t="str">
        <f t="shared" si="698"/>
        <v/>
      </c>
      <c r="DG495" s="243" t="str">
        <f t="shared" si="699"/>
        <v/>
      </c>
      <c r="DH495" s="243" t="str">
        <f>IF($B495="","",IF(DC495="out",-(DG495*$I495*(2*ABS(DF495)/Air!$D$14)^0.5),(DG495*$I495*(2*ABS(DF495)/Air!$C$14)^0.5)))</f>
        <v/>
      </c>
      <c r="DI495" s="32" t="str">
        <f t="shared" si="700"/>
        <v/>
      </c>
      <c r="DJ495" s="217" t="str">
        <f t="shared" si="749"/>
        <v/>
      </c>
      <c r="DK495" s="31" t="str">
        <f t="shared" si="701"/>
        <v/>
      </c>
      <c r="DL495" s="251" t="str">
        <f>IF($B495="","",$AO495*ABS(DK495)/Air!$M$8)</f>
        <v/>
      </c>
      <c r="DM495" s="31" t="str">
        <f t="shared" si="702"/>
        <v/>
      </c>
      <c r="DN495" s="251" t="str">
        <f>IF($B495="","",$AO495*ABS($AF495-DK495)/Air!$M$8)</f>
        <v/>
      </c>
      <c r="DO495" s="31" t="str">
        <f t="shared" si="703"/>
        <v/>
      </c>
      <c r="DP495" s="31" t="str">
        <f t="shared" si="704"/>
        <v/>
      </c>
      <c r="DQ495" s="32" t="str">
        <f>IF($B495="","",(($AF495-DK495)/ABS($AF495-DK495))*Air!$D$14*DP495/2*(($AF495-DK495)^2)*$AI495*$C495)</f>
        <v/>
      </c>
      <c r="DR495" s="32" t="str">
        <f>IF($B495="","",(-DK495/ABS(DK495))*Air!$D$14*DM495/8*(DK495^2)*$AM495*$C495)</f>
        <v/>
      </c>
      <c r="DS495" s="32" t="str">
        <f>IF($B495="","",$AK495*$C495*$E495*Air!$D$14*Air!$I$10)</f>
        <v/>
      </c>
      <c r="DT495" s="32" t="str">
        <f t="shared" si="750"/>
        <v/>
      </c>
      <c r="DU495" s="32" t="str">
        <f t="shared" si="705"/>
        <v/>
      </c>
      <c r="DV495" s="32" t="str">
        <f t="shared" si="751"/>
        <v/>
      </c>
      <c r="DW495" s="254" t="str">
        <f t="shared" si="706"/>
        <v/>
      </c>
      <c r="DX495" s="243"/>
      <c r="DY495" s="243"/>
      <c r="DZ495" s="32" t="str">
        <f t="shared" si="707"/>
        <v/>
      </c>
      <c r="EA495" s="243" t="str">
        <f t="shared" si="708"/>
        <v/>
      </c>
      <c r="EB495" s="243" t="str">
        <f>IF($B495="","",IF(DW495="out",-(EA495*$I495*(2*ABS(DZ495)/Air!$D$14)^0.5),(EA495*$I495*(2*ABS(DZ495)/Air!$C$14)^0.5)))</f>
        <v/>
      </c>
      <c r="EC495" s="32" t="str">
        <f t="shared" si="709"/>
        <v/>
      </c>
      <c r="ED495" s="217" t="str">
        <f t="shared" si="752"/>
        <v/>
      </c>
      <c r="EE495" s="31" t="str">
        <f t="shared" si="710"/>
        <v/>
      </c>
      <c r="EF495" s="251" t="str">
        <f>IF($B495="","",$AO495*ABS(EE495)/Air!$M$8)</f>
        <v/>
      </c>
      <c r="EG495" s="31" t="str">
        <f t="shared" si="711"/>
        <v/>
      </c>
      <c r="EH495" s="251" t="str">
        <f>IF($B495="","",$AO495*ABS($AF495-EE495)/Air!$M$8)</f>
        <v/>
      </c>
      <c r="EI495" s="31" t="str">
        <f t="shared" si="712"/>
        <v/>
      </c>
      <c r="EJ495" s="31" t="str">
        <f t="shared" si="713"/>
        <v/>
      </c>
      <c r="EK495" s="32" t="str">
        <f>IF($B495="","",(($AF495-EE495)/ABS($AF495-EE495))*Air!$D$14*EJ495/2*(($AF495-EE495)^2)*$AI495*$C495)</f>
        <v/>
      </c>
      <c r="EL495" s="32" t="str">
        <f>IF($B495="","",(-EE495/ABS(EE495))*Air!$D$14*EG495/8*(EE495^2)*$AM495*$C495)</f>
        <v/>
      </c>
      <c r="EM495" s="32" t="str">
        <f>IF($B495="","",$AK495*$C495*$E495*Air!$D$14*Air!$I$10)</f>
        <v/>
      </c>
      <c r="EN495" s="32" t="str">
        <f t="shared" si="753"/>
        <v/>
      </c>
      <c r="EO495" s="32" t="str">
        <f t="shared" si="714"/>
        <v/>
      </c>
      <c r="EP495" s="32" t="str">
        <f t="shared" si="754"/>
        <v/>
      </c>
      <c r="EQ495" s="254" t="str">
        <f t="shared" si="715"/>
        <v/>
      </c>
      <c r="ER495" s="243"/>
      <c r="ES495" s="243"/>
      <c r="ET495" s="32" t="str">
        <f t="shared" si="716"/>
        <v/>
      </c>
      <c r="EU495" s="243" t="str">
        <f t="shared" si="717"/>
        <v/>
      </c>
      <c r="EV495" s="243" t="str">
        <f>IF($B495="","",IF(EQ495="out",-(EU495*$I495*(2*ABS(ET495)/Air!$D$14)^0.5),(EU495*$I495*(2*ABS(ET495)/Air!$C$14)^0.5)))</f>
        <v/>
      </c>
      <c r="EW495" s="32" t="str">
        <f t="shared" si="718"/>
        <v/>
      </c>
      <c r="EX495" s="259" t="str">
        <f t="shared" si="755"/>
        <v/>
      </c>
    </row>
    <row r="496" spans="1:154" customFormat="1" x14ac:dyDescent="0.2">
      <c r="A496" s="61"/>
      <c r="B496" s="247"/>
      <c r="C496" s="247"/>
      <c r="D496" s="247"/>
      <c r="E496" s="247"/>
      <c r="F496" s="247"/>
      <c r="G496" s="239"/>
      <c r="H496" s="239"/>
      <c r="I496" s="239"/>
      <c r="J496" s="239"/>
      <c r="K496" s="239"/>
      <c r="L496" s="62"/>
      <c r="M496" s="247"/>
      <c r="N496" s="247"/>
      <c r="O496" s="63"/>
      <c r="P496" s="92" t="str">
        <f t="shared" si="719"/>
        <v/>
      </c>
      <c r="Q496" s="93" t="str">
        <f t="shared" si="672"/>
        <v/>
      </c>
      <c r="R496" s="99" t="str">
        <f t="shared" si="720"/>
        <v/>
      </c>
      <c r="S496" s="100" t="str">
        <f t="shared" si="721"/>
        <v/>
      </c>
      <c r="T496" s="95" t="str">
        <f t="shared" si="722"/>
        <v/>
      </c>
      <c r="U496" s="231"/>
      <c r="V496" s="124" t="str">
        <f t="shared" si="723"/>
        <v/>
      </c>
      <c r="W496" s="125" t="str">
        <f t="shared" si="667"/>
        <v/>
      </c>
      <c r="X496" s="126" t="str">
        <f t="shared" si="724"/>
        <v/>
      </c>
      <c r="Y496" s="126" t="str">
        <f>IF($B496="","",VLOOKUP(X496,Depth!$A$4:$B$1004,2,1))</f>
        <v/>
      </c>
      <c r="Z496" s="127" t="str">
        <f t="shared" si="668"/>
        <v/>
      </c>
      <c r="AA496" s="128" t="str">
        <f t="shared" si="669"/>
        <v/>
      </c>
      <c r="AB496" s="129" t="str">
        <f t="shared" si="725"/>
        <v/>
      </c>
      <c r="AC496" s="129" t="str">
        <f t="shared" si="670"/>
        <v/>
      </c>
      <c r="AD496" s="31" t="str">
        <f t="shared" si="726"/>
        <v/>
      </c>
      <c r="AE496" s="128" t="str">
        <f t="shared" si="727"/>
        <v/>
      </c>
      <c r="AF496" s="130" t="str">
        <f t="shared" si="728"/>
        <v/>
      </c>
      <c r="AG496" s="122" t="str">
        <f t="shared" si="729"/>
        <v/>
      </c>
      <c r="AH496" s="131" t="str">
        <f t="shared" si="671"/>
        <v/>
      </c>
      <c r="AI496" s="132" t="str">
        <f t="shared" si="730"/>
        <v/>
      </c>
      <c r="AJ496" s="128"/>
      <c r="AK496" s="159" t="str">
        <f t="shared" si="731"/>
        <v/>
      </c>
      <c r="AL496" s="128" t="str">
        <f t="shared" si="732"/>
        <v/>
      </c>
      <c r="AM496" s="128" t="str">
        <f t="shared" si="733"/>
        <v/>
      </c>
      <c r="AN496" s="128" t="str">
        <f t="shared" si="734"/>
        <v/>
      </c>
      <c r="AO496" s="128" t="str">
        <f t="shared" si="673"/>
        <v/>
      </c>
      <c r="AP496" s="160" t="str">
        <f t="shared" si="735"/>
        <v/>
      </c>
      <c r="AQ496" s="31"/>
      <c r="AR496" s="174" t="str">
        <f>IF($B496="","",Air!$C$17*((J496-K496)/10)^Air!$C$28)</f>
        <v/>
      </c>
      <c r="AS496" s="36" t="str">
        <f>IF($B496="","",IF(E$8=B496,E$7,Air!$C$14/2*AR496^2))</f>
        <v/>
      </c>
      <c r="AT496" s="32" t="str">
        <f t="shared" si="736"/>
        <v/>
      </c>
      <c r="AU496" s="32" t="str">
        <f t="shared" si="737"/>
        <v/>
      </c>
      <c r="AV496" s="32" t="str">
        <f>IF($B496="","",Air!$I$11-AU496*Air!$C$14*Air!$I$10-AS496)</f>
        <v/>
      </c>
      <c r="AW496" s="175" t="str">
        <f t="shared" si="738"/>
        <v/>
      </c>
      <c r="AX496" s="175" t="str">
        <f>IF($B496="","",AW496*Air!$C$14*Air!$I$10)</f>
        <v/>
      </c>
      <c r="AY496" s="176" t="str">
        <f>IF($B496="","",AW496*Air!$D$14*Air!$I$10)</f>
        <v/>
      </c>
      <c r="AZ496" s="62"/>
      <c r="BA496" s="250" t="str">
        <f t="shared" si="674"/>
        <v/>
      </c>
      <c r="BB496" s="128" t="str">
        <f t="shared" si="739"/>
        <v/>
      </c>
      <c r="BC496" s="31" t="str">
        <f t="shared" si="740"/>
        <v/>
      </c>
      <c r="BD496" s="251" t="str">
        <f>IF($B496="","",$AO496*ABS(BC496)/Air!$M$8)</f>
        <v/>
      </c>
      <c r="BE496" s="31" t="str">
        <f t="shared" si="675"/>
        <v/>
      </c>
      <c r="BF496" s="251" t="str">
        <f>IF($B496="","",$AO496*ABS($AF496-BC496)/Air!$M$8)</f>
        <v/>
      </c>
      <c r="BG496" s="31" t="str">
        <f t="shared" si="676"/>
        <v/>
      </c>
      <c r="BH496" s="252" t="str">
        <f t="shared" si="677"/>
        <v/>
      </c>
      <c r="BI496" s="32" t="str">
        <f>IF($B496="","",(($AF496-BC496)/ABS($AF496-BC496))*Air!$D$14*BH496/2*(($AF496-BC496)^2)*$AI496*$C496)</f>
        <v/>
      </c>
      <c r="BJ496" s="32" t="str">
        <f>IF($B496="","",(-BC496/ABS(BC496))*Air!$D$14*BE496/8*(BC496^2)*$AM496*$C496)</f>
        <v/>
      </c>
      <c r="BK496" s="32" t="str">
        <f>IF($B496="","",$AK496*$C496*$E496*Air!$D$14*Air!$I$10)</f>
        <v/>
      </c>
      <c r="BL496" s="32" t="str">
        <f t="shared" si="741"/>
        <v/>
      </c>
      <c r="BM496" s="32" t="str">
        <f t="shared" si="678"/>
        <v/>
      </c>
      <c r="BN496" s="32" t="str">
        <f t="shared" si="742"/>
        <v/>
      </c>
      <c r="BO496" s="254" t="str">
        <f t="shared" si="679"/>
        <v/>
      </c>
      <c r="BP496" s="243"/>
      <c r="BQ496" s="243"/>
      <c r="BR496" s="32" t="str">
        <f t="shared" si="680"/>
        <v/>
      </c>
      <c r="BS496" s="243" t="str">
        <f t="shared" si="681"/>
        <v/>
      </c>
      <c r="BT496" s="243" t="str">
        <f>IF($B496="","",IF(BO496="out",-(BS496*$I496*(2*ABS(BR496)/Air!$D$14)^0.5),(BS496*$I496*(2*ABS(BR496)/Air!$C$14)^0.5)))</f>
        <v/>
      </c>
      <c r="BU496" s="32" t="str">
        <f t="shared" si="682"/>
        <v/>
      </c>
      <c r="BV496" s="217" t="str">
        <f t="shared" si="743"/>
        <v/>
      </c>
      <c r="BW496" s="31" t="str">
        <f t="shared" si="683"/>
        <v/>
      </c>
      <c r="BX496" s="251" t="str">
        <f>IF($B496="","",$AO496*ABS(BW496)/Air!$M$8)</f>
        <v/>
      </c>
      <c r="BY496" s="31" t="str">
        <f t="shared" si="684"/>
        <v/>
      </c>
      <c r="BZ496" s="251" t="str">
        <f>IF($B496="","",$AO496*ABS($AF496-BW496)/Air!$M$8)</f>
        <v/>
      </c>
      <c r="CA496" s="31" t="str">
        <f t="shared" si="685"/>
        <v/>
      </c>
      <c r="CB496" s="31" t="str">
        <f t="shared" si="686"/>
        <v/>
      </c>
      <c r="CC496" s="32" t="str">
        <f>IF($B496="","",(($AF496-BW496)/ABS($AF496-BW496))*Air!$D$14*CB496/2*(($AF496-BW496)^2)*$AI496*$C496)</f>
        <v/>
      </c>
      <c r="CD496" s="32" t="str">
        <f>IF($B496="","",(-BW496/ABS(BW496))*Air!$D$14*BY496/8*(BW496^2)*$AM496*$C496)</f>
        <v/>
      </c>
      <c r="CE496" s="32" t="str">
        <f>IF($B496="","",$AK496*$C496*$E496*Air!$D$14*Air!$I$10)</f>
        <v/>
      </c>
      <c r="CF496" s="32" t="str">
        <f t="shared" si="744"/>
        <v/>
      </c>
      <c r="CG496" s="32" t="str">
        <f t="shared" si="687"/>
        <v/>
      </c>
      <c r="CH496" s="32" t="str">
        <f t="shared" si="745"/>
        <v/>
      </c>
      <c r="CI496" s="254" t="str">
        <f t="shared" si="688"/>
        <v/>
      </c>
      <c r="CJ496" s="243"/>
      <c r="CK496" s="243"/>
      <c r="CL496" s="32" t="str">
        <f t="shared" si="689"/>
        <v/>
      </c>
      <c r="CM496" s="243" t="str">
        <f t="shared" si="690"/>
        <v/>
      </c>
      <c r="CN496" s="243" t="str">
        <f>IF($B496="","",IF(CI496="out",-(CM496*$I496*(2*ABS(CL496)/Air!$D$14)^0.5),(CM496*$I496*(2*ABS(CL496)/Air!$C$14)^0.5)))</f>
        <v/>
      </c>
      <c r="CO496" s="32" t="str">
        <f t="shared" si="691"/>
        <v/>
      </c>
      <c r="CP496" s="217" t="str">
        <f t="shared" si="746"/>
        <v/>
      </c>
      <c r="CQ496" s="31" t="str">
        <f t="shared" si="692"/>
        <v/>
      </c>
      <c r="CR496" s="251" t="str">
        <f>IF($B496="","",$AO496*ABS(CQ496)/Air!$M$8)</f>
        <v/>
      </c>
      <c r="CS496" s="31" t="str">
        <f t="shared" si="693"/>
        <v/>
      </c>
      <c r="CT496" s="251" t="str">
        <f>IF($B496="","",$AO496*ABS($AF496-CQ496)/Air!$M$8)</f>
        <v/>
      </c>
      <c r="CU496" s="31" t="str">
        <f t="shared" si="694"/>
        <v/>
      </c>
      <c r="CV496" s="31" t="str">
        <f t="shared" si="695"/>
        <v/>
      </c>
      <c r="CW496" s="32" t="str">
        <f>IF($B496="","",(($AF496-CQ496)/ABS($AF496-CQ496))*Air!$D$14*CV496/2*(($AF496-CQ496)^2)*$AI496*$C496)</f>
        <v/>
      </c>
      <c r="CX496" s="32" t="str">
        <f>IF($B496="","",(-CQ496/ABS(CQ496))*Air!$D$14*CS496/8*(CQ496^2)*$AM496*$C496)</f>
        <v/>
      </c>
      <c r="CY496" s="32" t="str">
        <f>IF($B496="","",$AK496*$C496*$E496*Air!$D$14*Air!$I$10)</f>
        <v/>
      </c>
      <c r="CZ496" s="32" t="str">
        <f t="shared" si="747"/>
        <v/>
      </c>
      <c r="DA496" s="32" t="str">
        <f t="shared" si="696"/>
        <v/>
      </c>
      <c r="DB496" s="32" t="str">
        <f t="shared" si="748"/>
        <v/>
      </c>
      <c r="DC496" s="254" t="str">
        <f t="shared" si="697"/>
        <v/>
      </c>
      <c r="DD496" s="243"/>
      <c r="DE496" s="243"/>
      <c r="DF496" s="32" t="str">
        <f t="shared" si="698"/>
        <v/>
      </c>
      <c r="DG496" s="243" t="str">
        <f t="shared" si="699"/>
        <v/>
      </c>
      <c r="DH496" s="243" t="str">
        <f>IF($B496="","",IF(DC496="out",-(DG496*$I496*(2*ABS(DF496)/Air!$D$14)^0.5),(DG496*$I496*(2*ABS(DF496)/Air!$C$14)^0.5)))</f>
        <v/>
      </c>
      <c r="DI496" s="32" t="str">
        <f t="shared" si="700"/>
        <v/>
      </c>
      <c r="DJ496" s="217" t="str">
        <f t="shared" si="749"/>
        <v/>
      </c>
      <c r="DK496" s="31" t="str">
        <f t="shared" si="701"/>
        <v/>
      </c>
      <c r="DL496" s="251" t="str">
        <f>IF($B496="","",$AO496*ABS(DK496)/Air!$M$8)</f>
        <v/>
      </c>
      <c r="DM496" s="31" t="str">
        <f t="shared" si="702"/>
        <v/>
      </c>
      <c r="DN496" s="251" t="str">
        <f>IF($B496="","",$AO496*ABS($AF496-DK496)/Air!$M$8)</f>
        <v/>
      </c>
      <c r="DO496" s="31" t="str">
        <f t="shared" si="703"/>
        <v/>
      </c>
      <c r="DP496" s="31" t="str">
        <f t="shared" si="704"/>
        <v/>
      </c>
      <c r="DQ496" s="32" t="str">
        <f>IF($B496="","",(($AF496-DK496)/ABS($AF496-DK496))*Air!$D$14*DP496/2*(($AF496-DK496)^2)*$AI496*$C496)</f>
        <v/>
      </c>
      <c r="DR496" s="32" t="str">
        <f>IF($B496="","",(-DK496/ABS(DK496))*Air!$D$14*DM496/8*(DK496^2)*$AM496*$C496)</f>
        <v/>
      </c>
      <c r="DS496" s="32" t="str">
        <f>IF($B496="","",$AK496*$C496*$E496*Air!$D$14*Air!$I$10)</f>
        <v/>
      </c>
      <c r="DT496" s="32" t="str">
        <f t="shared" si="750"/>
        <v/>
      </c>
      <c r="DU496" s="32" t="str">
        <f t="shared" si="705"/>
        <v/>
      </c>
      <c r="DV496" s="32" t="str">
        <f t="shared" si="751"/>
        <v/>
      </c>
      <c r="DW496" s="254" t="str">
        <f t="shared" si="706"/>
        <v/>
      </c>
      <c r="DX496" s="243"/>
      <c r="DY496" s="243"/>
      <c r="DZ496" s="32" t="str">
        <f t="shared" si="707"/>
        <v/>
      </c>
      <c r="EA496" s="243" t="str">
        <f t="shared" si="708"/>
        <v/>
      </c>
      <c r="EB496" s="243" t="str">
        <f>IF($B496="","",IF(DW496="out",-(EA496*$I496*(2*ABS(DZ496)/Air!$D$14)^0.5),(EA496*$I496*(2*ABS(DZ496)/Air!$C$14)^0.5)))</f>
        <v/>
      </c>
      <c r="EC496" s="32" t="str">
        <f t="shared" si="709"/>
        <v/>
      </c>
      <c r="ED496" s="217" t="str">
        <f t="shared" si="752"/>
        <v/>
      </c>
      <c r="EE496" s="31" t="str">
        <f t="shared" si="710"/>
        <v/>
      </c>
      <c r="EF496" s="251" t="str">
        <f>IF($B496="","",$AO496*ABS(EE496)/Air!$M$8)</f>
        <v/>
      </c>
      <c r="EG496" s="31" t="str">
        <f t="shared" si="711"/>
        <v/>
      </c>
      <c r="EH496" s="251" t="str">
        <f>IF($B496="","",$AO496*ABS($AF496-EE496)/Air!$M$8)</f>
        <v/>
      </c>
      <c r="EI496" s="31" t="str">
        <f t="shared" si="712"/>
        <v/>
      </c>
      <c r="EJ496" s="31" t="str">
        <f t="shared" si="713"/>
        <v/>
      </c>
      <c r="EK496" s="32" t="str">
        <f>IF($B496="","",(($AF496-EE496)/ABS($AF496-EE496))*Air!$D$14*EJ496/2*(($AF496-EE496)^2)*$AI496*$C496)</f>
        <v/>
      </c>
      <c r="EL496" s="32" t="str">
        <f>IF($B496="","",(-EE496/ABS(EE496))*Air!$D$14*EG496/8*(EE496^2)*$AM496*$C496)</f>
        <v/>
      </c>
      <c r="EM496" s="32" t="str">
        <f>IF($B496="","",$AK496*$C496*$E496*Air!$D$14*Air!$I$10)</f>
        <v/>
      </c>
      <c r="EN496" s="32" t="str">
        <f t="shared" si="753"/>
        <v/>
      </c>
      <c r="EO496" s="32" t="str">
        <f t="shared" si="714"/>
        <v/>
      </c>
      <c r="EP496" s="32" t="str">
        <f t="shared" si="754"/>
        <v/>
      </c>
      <c r="EQ496" s="254" t="str">
        <f t="shared" si="715"/>
        <v/>
      </c>
      <c r="ER496" s="243"/>
      <c r="ES496" s="243"/>
      <c r="ET496" s="32" t="str">
        <f t="shared" si="716"/>
        <v/>
      </c>
      <c r="EU496" s="243" t="str">
        <f t="shared" si="717"/>
        <v/>
      </c>
      <c r="EV496" s="243" t="str">
        <f>IF($B496="","",IF(EQ496="out",-(EU496*$I496*(2*ABS(ET496)/Air!$D$14)^0.5),(EU496*$I496*(2*ABS(ET496)/Air!$C$14)^0.5)))</f>
        <v/>
      </c>
      <c r="EW496" s="32" t="str">
        <f t="shared" si="718"/>
        <v/>
      </c>
      <c r="EX496" s="259" t="str">
        <f t="shared" si="755"/>
        <v/>
      </c>
    </row>
    <row r="497" spans="1:154" customFormat="1" x14ac:dyDescent="0.2">
      <c r="A497" s="61"/>
      <c r="B497" s="247"/>
      <c r="C497" s="247"/>
      <c r="D497" s="247"/>
      <c r="E497" s="247"/>
      <c r="F497" s="247"/>
      <c r="G497" s="239"/>
      <c r="H497" s="239"/>
      <c r="I497" s="239"/>
      <c r="J497" s="239"/>
      <c r="K497" s="239"/>
      <c r="L497" s="62"/>
      <c r="M497" s="247"/>
      <c r="N497" s="247"/>
      <c r="O497" s="63"/>
      <c r="P497" s="92" t="str">
        <f t="shared" si="719"/>
        <v/>
      </c>
      <c r="Q497" s="93" t="str">
        <f t="shared" si="672"/>
        <v/>
      </c>
      <c r="R497" s="99" t="str">
        <f t="shared" si="720"/>
        <v/>
      </c>
      <c r="S497" s="100" t="str">
        <f t="shared" si="721"/>
        <v/>
      </c>
      <c r="T497" s="95" t="str">
        <f t="shared" si="722"/>
        <v/>
      </c>
      <c r="U497" s="231"/>
      <c r="V497" s="124" t="str">
        <f t="shared" si="723"/>
        <v/>
      </c>
      <c r="W497" s="125" t="str">
        <f t="shared" si="667"/>
        <v/>
      </c>
      <c r="X497" s="126" t="str">
        <f t="shared" si="724"/>
        <v/>
      </c>
      <c r="Y497" s="126" t="str">
        <f>IF($B497="","",VLOOKUP(X497,Depth!$A$4:$B$1004,2,1))</f>
        <v/>
      </c>
      <c r="Z497" s="127" t="str">
        <f t="shared" si="668"/>
        <v/>
      </c>
      <c r="AA497" s="128" t="str">
        <f t="shared" si="669"/>
        <v/>
      </c>
      <c r="AB497" s="129" t="str">
        <f t="shared" si="725"/>
        <v/>
      </c>
      <c r="AC497" s="129" t="str">
        <f t="shared" si="670"/>
        <v/>
      </c>
      <c r="AD497" s="31" t="str">
        <f t="shared" si="726"/>
        <v/>
      </c>
      <c r="AE497" s="128" t="str">
        <f t="shared" si="727"/>
        <v/>
      </c>
      <c r="AF497" s="130" t="str">
        <f t="shared" si="728"/>
        <v/>
      </c>
      <c r="AG497" s="122" t="str">
        <f t="shared" si="729"/>
        <v/>
      </c>
      <c r="AH497" s="131" t="str">
        <f t="shared" si="671"/>
        <v/>
      </c>
      <c r="AI497" s="132" t="str">
        <f t="shared" si="730"/>
        <v/>
      </c>
      <c r="AJ497" s="128"/>
      <c r="AK497" s="159" t="str">
        <f t="shared" si="731"/>
        <v/>
      </c>
      <c r="AL497" s="128" t="str">
        <f t="shared" si="732"/>
        <v/>
      </c>
      <c r="AM497" s="128" t="str">
        <f t="shared" si="733"/>
        <v/>
      </c>
      <c r="AN497" s="128" t="str">
        <f t="shared" si="734"/>
        <v/>
      </c>
      <c r="AO497" s="128" t="str">
        <f t="shared" si="673"/>
        <v/>
      </c>
      <c r="AP497" s="160" t="str">
        <f t="shared" si="735"/>
        <v/>
      </c>
      <c r="AQ497" s="31"/>
      <c r="AR497" s="174" t="str">
        <f>IF($B497="","",Air!$C$17*((J497-K497)/10)^Air!$C$28)</f>
        <v/>
      </c>
      <c r="AS497" s="36" t="str">
        <f>IF($B497="","",IF(E$8=B497,E$7,Air!$C$14/2*AR497^2))</f>
        <v/>
      </c>
      <c r="AT497" s="32" t="str">
        <f t="shared" si="736"/>
        <v/>
      </c>
      <c r="AU497" s="32" t="str">
        <f t="shared" si="737"/>
        <v/>
      </c>
      <c r="AV497" s="32" t="str">
        <f>IF($B497="","",Air!$I$11-AU497*Air!$C$14*Air!$I$10-AS497)</f>
        <v/>
      </c>
      <c r="AW497" s="175" t="str">
        <f t="shared" si="738"/>
        <v/>
      </c>
      <c r="AX497" s="175" t="str">
        <f>IF($B497="","",AW497*Air!$C$14*Air!$I$10)</f>
        <v/>
      </c>
      <c r="AY497" s="176" t="str">
        <f>IF($B497="","",AW497*Air!$D$14*Air!$I$10)</f>
        <v/>
      </c>
      <c r="AZ497" s="62"/>
      <c r="BA497" s="250" t="str">
        <f t="shared" si="674"/>
        <v/>
      </c>
      <c r="BB497" s="128" t="str">
        <f t="shared" si="739"/>
        <v/>
      </c>
      <c r="BC497" s="31" t="str">
        <f t="shared" si="740"/>
        <v/>
      </c>
      <c r="BD497" s="251" t="str">
        <f>IF($B497="","",$AO497*ABS(BC497)/Air!$M$8)</f>
        <v/>
      </c>
      <c r="BE497" s="31" t="str">
        <f t="shared" si="675"/>
        <v/>
      </c>
      <c r="BF497" s="251" t="str">
        <f>IF($B497="","",$AO497*ABS($AF497-BC497)/Air!$M$8)</f>
        <v/>
      </c>
      <c r="BG497" s="31" t="str">
        <f t="shared" si="676"/>
        <v/>
      </c>
      <c r="BH497" s="252" t="str">
        <f t="shared" si="677"/>
        <v/>
      </c>
      <c r="BI497" s="32" t="str">
        <f>IF($B497="","",(($AF497-BC497)/ABS($AF497-BC497))*Air!$D$14*BH497/2*(($AF497-BC497)^2)*$AI497*$C497)</f>
        <v/>
      </c>
      <c r="BJ497" s="32" t="str">
        <f>IF($B497="","",(-BC497/ABS(BC497))*Air!$D$14*BE497/8*(BC497^2)*$AM497*$C497)</f>
        <v/>
      </c>
      <c r="BK497" s="32" t="str">
        <f>IF($B497="","",$AK497*$C497*$E497*Air!$D$14*Air!$I$10)</f>
        <v/>
      </c>
      <c r="BL497" s="32" t="str">
        <f t="shared" si="741"/>
        <v/>
      </c>
      <c r="BM497" s="32" t="str">
        <f t="shared" si="678"/>
        <v/>
      </c>
      <c r="BN497" s="32" t="str">
        <f t="shared" si="742"/>
        <v/>
      </c>
      <c r="BO497" s="254" t="str">
        <f t="shared" si="679"/>
        <v/>
      </c>
      <c r="BP497" s="243"/>
      <c r="BQ497" s="243"/>
      <c r="BR497" s="32" t="str">
        <f t="shared" si="680"/>
        <v/>
      </c>
      <c r="BS497" s="243" t="str">
        <f t="shared" si="681"/>
        <v/>
      </c>
      <c r="BT497" s="243" t="str">
        <f>IF($B497="","",IF(BO497="out",-(BS497*$I497*(2*ABS(BR497)/Air!$D$14)^0.5),(BS497*$I497*(2*ABS(BR497)/Air!$C$14)^0.5)))</f>
        <v/>
      </c>
      <c r="BU497" s="32" t="str">
        <f t="shared" si="682"/>
        <v/>
      </c>
      <c r="BV497" s="217" t="str">
        <f t="shared" si="743"/>
        <v/>
      </c>
      <c r="BW497" s="31" t="str">
        <f t="shared" si="683"/>
        <v/>
      </c>
      <c r="BX497" s="251" t="str">
        <f>IF($B497="","",$AO497*ABS(BW497)/Air!$M$8)</f>
        <v/>
      </c>
      <c r="BY497" s="31" t="str">
        <f t="shared" si="684"/>
        <v/>
      </c>
      <c r="BZ497" s="251" t="str">
        <f>IF($B497="","",$AO497*ABS($AF497-BW497)/Air!$M$8)</f>
        <v/>
      </c>
      <c r="CA497" s="31" t="str">
        <f t="shared" si="685"/>
        <v/>
      </c>
      <c r="CB497" s="31" t="str">
        <f t="shared" si="686"/>
        <v/>
      </c>
      <c r="CC497" s="32" t="str">
        <f>IF($B497="","",(($AF497-BW497)/ABS($AF497-BW497))*Air!$D$14*CB497/2*(($AF497-BW497)^2)*$AI497*$C497)</f>
        <v/>
      </c>
      <c r="CD497" s="32" t="str">
        <f>IF($B497="","",(-BW497/ABS(BW497))*Air!$D$14*BY497/8*(BW497^2)*$AM497*$C497)</f>
        <v/>
      </c>
      <c r="CE497" s="32" t="str">
        <f>IF($B497="","",$AK497*$C497*$E497*Air!$D$14*Air!$I$10)</f>
        <v/>
      </c>
      <c r="CF497" s="32" t="str">
        <f t="shared" si="744"/>
        <v/>
      </c>
      <c r="CG497" s="32" t="str">
        <f t="shared" si="687"/>
        <v/>
      </c>
      <c r="CH497" s="32" t="str">
        <f t="shared" si="745"/>
        <v/>
      </c>
      <c r="CI497" s="254" t="str">
        <f t="shared" si="688"/>
        <v/>
      </c>
      <c r="CJ497" s="243"/>
      <c r="CK497" s="243"/>
      <c r="CL497" s="32" t="str">
        <f t="shared" si="689"/>
        <v/>
      </c>
      <c r="CM497" s="243" t="str">
        <f t="shared" si="690"/>
        <v/>
      </c>
      <c r="CN497" s="243" t="str">
        <f>IF($B497="","",IF(CI497="out",-(CM497*$I497*(2*ABS(CL497)/Air!$D$14)^0.5),(CM497*$I497*(2*ABS(CL497)/Air!$C$14)^0.5)))</f>
        <v/>
      </c>
      <c r="CO497" s="32" t="str">
        <f t="shared" si="691"/>
        <v/>
      </c>
      <c r="CP497" s="217" t="str">
        <f t="shared" si="746"/>
        <v/>
      </c>
      <c r="CQ497" s="31" t="str">
        <f t="shared" si="692"/>
        <v/>
      </c>
      <c r="CR497" s="251" t="str">
        <f>IF($B497="","",$AO497*ABS(CQ497)/Air!$M$8)</f>
        <v/>
      </c>
      <c r="CS497" s="31" t="str">
        <f t="shared" si="693"/>
        <v/>
      </c>
      <c r="CT497" s="251" t="str">
        <f>IF($B497="","",$AO497*ABS($AF497-CQ497)/Air!$M$8)</f>
        <v/>
      </c>
      <c r="CU497" s="31" t="str">
        <f t="shared" si="694"/>
        <v/>
      </c>
      <c r="CV497" s="31" t="str">
        <f t="shared" si="695"/>
        <v/>
      </c>
      <c r="CW497" s="32" t="str">
        <f>IF($B497="","",(($AF497-CQ497)/ABS($AF497-CQ497))*Air!$D$14*CV497/2*(($AF497-CQ497)^2)*$AI497*$C497)</f>
        <v/>
      </c>
      <c r="CX497" s="32" t="str">
        <f>IF($B497="","",(-CQ497/ABS(CQ497))*Air!$D$14*CS497/8*(CQ497^2)*$AM497*$C497)</f>
        <v/>
      </c>
      <c r="CY497" s="32" t="str">
        <f>IF($B497="","",$AK497*$C497*$E497*Air!$D$14*Air!$I$10)</f>
        <v/>
      </c>
      <c r="CZ497" s="32" t="str">
        <f t="shared" si="747"/>
        <v/>
      </c>
      <c r="DA497" s="32" t="str">
        <f t="shared" si="696"/>
        <v/>
      </c>
      <c r="DB497" s="32" t="str">
        <f t="shared" si="748"/>
        <v/>
      </c>
      <c r="DC497" s="254" t="str">
        <f t="shared" si="697"/>
        <v/>
      </c>
      <c r="DD497" s="243"/>
      <c r="DE497" s="243"/>
      <c r="DF497" s="32" t="str">
        <f t="shared" si="698"/>
        <v/>
      </c>
      <c r="DG497" s="243" t="str">
        <f t="shared" si="699"/>
        <v/>
      </c>
      <c r="DH497" s="243" t="str">
        <f>IF($B497="","",IF(DC497="out",-(DG497*$I497*(2*ABS(DF497)/Air!$D$14)^0.5),(DG497*$I497*(2*ABS(DF497)/Air!$C$14)^0.5)))</f>
        <v/>
      </c>
      <c r="DI497" s="32" t="str">
        <f t="shared" si="700"/>
        <v/>
      </c>
      <c r="DJ497" s="217" t="str">
        <f t="shared" si="749"/>
        <v/>
      </c>
      <c r="DK497" s="31" t="str">
        <f t="shared" si="701"/>
        <v/>
      </c>
      <c r="DL497" s="251" t="str">
        <f>IF($B497="","",$AO497*ABS(DK497)/Air!$M$8)</f>
        <v/>
      </c>
      <c r="DM497" s="31" t="str">
        <f t="shared" si="702"/>
        <v/>
      </c>
      <c r="DN497" s="251" t="str">
        <f>IF($B497="","",$AO497*ABS($AF497-DK497)/Air!$M$8)</f>
        <v/>
      </c>
      <c r="DO497" s="31" t="str">
        <f t="shared" si="703"/>
        <v/>
      </c>
      <c r="DP497" s="31" t="str">
        <f t="shared" si="704"/>
        <v/>
      </c>
      <c r="DQ497" s="32" t="str">
        <f>IF($B497="","",(($AF497-DK497)/ABS($AF497-DK497))*Air!$D$14*DP497/2*(($AF497-DK497)^2)*$AI497*$C497)</f>
        <v/>
      </c>
      <c r="DR497" s="32" t="str">
        <f>IF($B497="","",(-DK497/ABS(DK497))*Air!$D$14*DM497/8*(DK497^2)*$AM497*$C497)</f>
        <v/>
      </c>
      <c r="DS497" s="32" t="str">
        <f>IF($B497="","",$AK497*$C497*$E497*Air!$D$14*Air!$I$10)</f>
        <v/>
      </c>
      <c r="DT497" s="32" t="str">
        <f t="shared" si="750"/>
        <v/>
      </c>
      <c r="DU497" s="32" t="str">
        <f t="shared" si="705"/>
        <v/>
      </c>
      <c r="DV497" s="32" t="str">
        <f t="shared" si="751"/>
        <v/>
      </c>
      <c r="DW497" s="254" t="str">
        <f t="shared" si="706"/>
        <v/>
      </c>
      <c r="DX497" s="243"/>
      <c r="DY497" s="243"/>
      <c r="DZ497" s="32" t="str">
        <f t="shared" si="707"/>
        <v/>
      </c>
      <c r="EA497" s="243" t="str">
        <f t="shared" si="708"/>
        <v/>
      </c>
      <c r="EB497" s="243" t="str">
        <f>IF($B497="","",IF(DW497="out",-(EA497*$I497*(2*ABS(DZ497)/Air!$D$14)^0.5),(EA497*$I497*(2*ABS(DZ497)/Air!$C$14)^0.5)))</f>
        <v/>
      </c>
      <c r="EC497" s="32" t="str">
        <f t="shared" si="709"/>
        <v/>
      </c>
      <c r="ED497" s="217" t="str">
        <f t="shared" si="752"/>
        <v/>
      </c>
      <c r="EE497" s="31" t="str">
        <f t="shared" si="710"/>
        <v/>
      </c>
      <c r="EF497" s="251" t="str">
        <f>IF($B497="","",$AO497*ABS(EE497)/Air!$M$8)</f>
        <v/>
      </c>
      <c r="EG497" s="31" t="str">
        <f t="shared" si="711"/>
        <v/>
      </c>
      <c r="EH497" s="251" t="str">
        <f>IF($B497="","",$AO497*ABS($AF497-EE497)/Air!$M$8)</f>
        <v/>
      </c>
      <c r="EI497" s="31" t="str">
        <f t="shared" si="712"/>
        <v/>
      </c>
      <c r="EJ497" s="31" t="str">
        <f t="shared" si="713"/>
        <v/>
      </c>
      <c r="EK497" s="32" t="str">
        <f>IF($B497="","",(($AF497-EE497)/ABS($AF497-EE497))*Air!$D$14*EJ497/2*(($AF497-EE497)^2)*$AI497*$C497)</f>
        <v/>
      </c>
      <c r="EL497" s="32" t="str">
        <f>IF($B497="","",(-EE497/ABS(EE497))*Air!$D$14*EG497/8*(EE497^2)*$AM497*$C497)</f>
        <v/>
      </c>
      <c r="EM497" s="32" t="str">
        <f>IF($B497="","",$AK497*$C497*$E497*Air!$D$14*Air!$I$10)</f>
        <v/>
      </c>
      <c r="EN497" s="32" t="str">
        <f t="shared" si="753"/>
        <v/>
      </c>
      <c r="EO497" s="32" t="str">
        <f t="shared" si="714"/>
        <v/>
      </c>
      <c r="EP497" s="32" t="str">
        <f t="shared" si="754"/>
        <v/>
      </c>
      <c r="EQ497" s="254" t="str">
        <f t="shared" si="715"/>
        <v/>
      </c>
      <c r="ER497" s="243"/>
      <c r="ES497" s="243"/>
      <c r="ET497" s="32" t="str">
        <f t="shared" si="716"/>
        <v/>
      </c>
      <c r="EU497" s="243" t="str">
        <f t="shared" si="717"/>
        <v/>
      </c>
      <c r="EV497" s="243" t="str">
        <f>IF($B497="","",IF(EQ497="out",-(EU497*$I497*(2*ABS(ET497)/Air!$D$14)^0.5),(EU497*$I497*(2*ABS(ET497)/Air!$C$14)^0.5)))</f>
        <v/>
      </c>
      <c r="EW497" s="32" t="str">
        <f t="shared" si="718"/>
        <v/>
      </c>
      <c r="EX497" s="259" t="str">
        <f t="shared" si="755"/>
        <v/>
      </c>
    </row>
    <row r="498" spans="1:154" customFormat="1" x14ac:dyDescent="0.2">
      <c r="A498" s="61"/>
      <c r="B498" s="247"/>
      <c r="C498" s="247"/>
      <c r="D498" s="247"/>
      <c r="E498" s="247"/>
      <c r="F498" s="247"/>
      <c r="G498" s="239"/>
      <c r="H498" s="239"/>
      <c r="I498" s="239"/>
      <c r="J498" s="239"/>
      <c r="K498" s="239"/>
      <c r="L498" s="62"/>
      <c r="M498" s="247"/>
      <c r="N498" s="247"/>
      <c r="O498" s="63"/>
      <c r="P498" s="92" t="str">
        <f t="shared" si="719"/>
        <v/>
      </c>
      <c r="Q498" s="93" t="str">
        <f t="shared" si="672"/>
        <v/>
      </c>
      <c r="R498" s="99" t="str">
        <f t="shared" si="720"/>
        <v/>
      </c>
      <c r="S498" s="100" t="str">
        <f t="shared" si="721"/>
        <v/>
      </c>
      <c r="T498" s="95" t="str">
        <f t="shared" si="722"/>
        <v/>
      </c>
      <c r="U498" s="231"/>
      <c r="V498" s="124" t="str">
        <f t="shared" si="723"/>
        <v/>
      </c>
      <c r="W498" s="125" t="str">
        <f t="shared" si="667"/>
        <v/>
      </c>
      <c r="X498" s="126" t="str">
        <f t="shared" si="724"/>
        <v/>
      </c>
      <c r="Y498" s="126" t="str">
        <f>IF($B498="","",VLOOKUP(X498,Depth!$A$4:$B$1004,2,1))</f>
        <v/>
      </c>
      <c r="Z498" s="127" t="str">
        <f t="shared" si="668"/>
        <v/>
      </c>
      <c r="AA498" s="128" t="str">
        <f t="shared" si="669"/>
        <v/>
      </c>
      <c r="AB498" s="129" t="str">
        <f t="shared" si="725"/>
        <v/>
      </c>
      <c r="AC498" s="129" t="str">
        <f t="shared" si="670"/>
        <v/>
      </c>
      <c r="AD498" s="31" t="str">
        <f t="shared" si="726"/>
        <v/>
      </c>
      <c r="AE498" s="128" t="str">
        <f t="shared" si="727"/>
        <v/>
      </c>
      <c r="AF498" s="130" t="str">
        <f t="shared" si="728"/>
        <v/>
      </c>
      <c r="AG498" s="122" t="str">
        <f t="shared" si="729"/>
        <v/>
      </c>
      <c r="AH498" s="131" t="str">
        <f t="shared" si="671"/>
        <v/>
      </c>
      <c r="AI498" s="132" t="str">
        <f t="shared" si="730"/>
        <v/>
      </c>
      <c r="AJ498" s="128"/>
      <c r="AK498" s="159" t="str">
        <f t="shared" si="731"/>
        <v/>
      </c>
      <c r="AL498" s="128" t="str">
        <f t="shared" si="732"/>
        <v/>
      </c>
      <c r="AM498" s="128" t="str">
        <f t="shared" si="733"/>
        <v/>
      </c>
      <c r="AN498" s="128" t="str">
        <f t="shared" si="734"/>
        <v/>
      </c>
      <c r="AO498" s="128" t="str">
        <f t="shared" si="673"/>
        <v/>
      </c>
      <c r="AP498" s="160" t="str">
        <f t="shared" si="735"/>
        <v/>
      </c>
      <c r="AQ498" s="31"/>
      <c r="AR498" s="174" t="str">
        <f>IF($B498="","",Air!$C$17*((J498-K498)/10)^Air!$C$28)</f>
        <v/>
      </c>
      <c r="AS498" s="36" t="str">
        <f>IF($B498="","",IF(E$8=B498,E$7,Air!$C$14/2*AR498^2))</f>
        <v/>
      </c>
      <c r="AT498" s="32" t="str">
        <f t="shared" si="736"/>
        <v/>
      </c>
      <c r="AU498" s="32" t="str">
        <f t="shared" si="737"/>
        <v/>
      </c>
      <c r="AV498" s="32" t="str">
        <f>IF($B498="","",Air!$I$11-AU498*Air!$C$14*Air!$I$10-AS498)</f>
        <v/>
      </c>
      <c r="AW498" s="175" t="str">
        <f t="shared" si="738"/>
        <v/>
      </c>
      <c r="AX498" s="175" t="str">
        <f>IF($B498="","",AW498*Air!$C$14*Air!$I$10)</f>
        <v/>
      </c>
      <c r="AY498" s="176" t="str">
        <f>IF($B498="","",AW498*Air!$D$14*Air!$I$10)</f>
        <v/>
      </c>
      <c r="AZ498" s="62"/>
      <c r="BA498" s="250" t="str">
        <f t="shared" si="674"/>
        <v/>
      </c>
      <c r="BB498" s="128" t="str">
        <f t="shared" si="739"/>
        <v/>
      </c>
      <c r="BC498" s="31" t="str">
        <f t="shared" si="740"/>
        <v/>
      </c>
      <c r="BD498" s="251" t="str">
        <f>IF($B498="","",$AO498*ABS(BC498)/Air!$M$8)</f>
        <v/>
      </c>
      <c r="BE498" s="31" t="str">
        <f t="shared" si="675"/>
        <v/>
      </c>
      <c r="BF498" s="251" t="str">
        <f>IF($B498="","",$AO498*ABS($AF498-BC498)/Air!$M$8)</f>
        <v/>
      </c>
      <c r="BG498" s="31" t="str">
        <f t="shared" si="676"/>
        <v/>
      </c>
      <c r="BH498" s="252" t="str">
        <f t="shared" si="677"/>
        <v/>
      </c>
      <c r="BI498" s="32" t="str">
        <f>IF($B498="","",(($AF498-BC498)/ABS($AF498-BC498))*Air!$D$14*BH498/2*(($AF498-BC498)^2)*$AI498*$C498)</f>
        <v/>
      </c>
      <c r="BJ498" s="32" t="str">
        <f>IF($B498="","",(-BC498/ABS(BC498))*Air!$D$14*BE498/8*(BC498^2)*$AM498*$C498)</f>
        <v/>
      </c>
      <c r="BK498" s="32" t="str">
        <f>IF($B498="","",$AK498*$C498*$E498*Air!$D$14*Air!$I$10)</f>
        <v/>
      </c>
      <c r="BL498" s="32" t="str">
        <f t="shared" si="741"/>
        <v/>
      </c>
      <c r="BM498" s="32" t="str">
        <f t="shared" si="678"/>
        <v/>
      </c>
      <c r="BN498" s="32" t="str">
        <f t="shared" si="742"/>
        <v/>
      </c>
      <c r="BO498" s="254" t="str">
        <f t="shared" si="679"/>
        <v/>
      </c>
      <c r="BP498" s="243"/>
      <c r="BQ498" s="243"/>
      <c r="BR498" s="32" t="str">
        <f t="shared" si="680"/>
        <v/>
      </c>
      <c r="BS498" s="243" t="str">
        <f t="shared" si="681"/>
        <v/>
      </c>
      <c r="BT498" s="243" t="str">
        <f>IF($B498="","",IF(BO498="out",-(BS498*$I498*(2*ABS(BR498)/Air!$D$14)^0.5),(BS498*$I498*(2*ABS(BR498)/Air!$C$14)^0.5)))</f>
        <v/>
      </c>
      <c r="BU498" s="32" t="str">
        <f t="shared" si="682"/>
        <v/>
      </c>
      <c r="BV498" s="217" t="str">
        <f t="shared" si="743"/>
        <v/>
      </c>
      <c r="BW498" s="31" t="str">
        <f t="shared" si="683"/>
        <v/>
      </c>
      <c r="BX498" s="251" t="str">
        <f>IF($B498="","",$AO498*ABS(BW498)/Air!$M$8)</f>
        <v/>
      </c>
      <c r="BY498" s="31" t="str">
        <f t="shared" si="684"/>
        <v/>
      </c>
      <c r="BZ498" s="251" t="str">
        <f>IF($B498="","",$AO498*ABS($AF498-BW498)/Air!$M$8)</f>
        <v/>
      </c>
      <c r="CA498" s="31" t="str">
        <f t="shared" si="685"/>
        <v/>
      </c>
      <c r="CB498" s="31" t="str">
        <f t="shared" si="686"/>
        <v/>
      </c>
      <c r="CC498" s="32" t="str">
        <f>IF($B498="","",(($AF498-BW498)/ABS($AF498-BW498))*Air!$D$14*CB498/2*(($AF498-BW498)^2)*$AI498*$C498)</f>
        <v/>
      </c>
      <c r="CD498" s="32" t="str">
        <f>IF($B498="","",(-BW498/ABS(BW498))*Air!$D$14*BY498/8*(BW498^2)*$AM498*$C498)</f>
        <v/>
      </c>
      <c r="CE498" s="32" t="str">
        <f>IF($B498="","",$AK498*$C498*$E498*Air!$D$14*Air!$I$10)</f>
        <v/>
      </c>
      <c r="CF498" s="32" t="str">
        <f t="shared" si="744"/>
        <v/>
      </c>
      <c r="CG498" s="32" t="str">
        <f t="shared" si="687"/>
        <v/>
      </c>
      <c r="CH498" s="32" t="str">
        <f t="shared" si="745"/>
        <v/>
      </c>
      <c r="CI498" s="254" t="str">
        <f t="shared" si="688"/>
        <v/>
      </c>
      <c r="CJ498" s="243"/>
      <c r="CK498" s="243"/>
      <c r="CL498" s="32" t="str">
        <f t="shared" si="689"/>
        <v/>
      </c>
      <c r="CM498" s="243" t="str">
        <f t="shared" si="690"/>
        <v/>
      </c>
      <c r="CN498" s="243" t="str">
        <f>IF($B498="","",IF(CI498="out",-(CM498*$I498*(2*ABS(CL498)/Air!$D$14)^0.5),(CM498*$I498*(2*ABS(CL498)/Air!$C$14)^0.5)))</f>
        <v/>
      </c>
      <c r="CO498" s="32" t="str">
        <f t="shared" si="691"/>
        <v/>
      </c>
      <c r="CP498" s="217" t="str">
        <f t="shared" si="746"/>
        <v/>
      </c>
      <c r="CQ498" s="31" t="str">
        <f t="shared" si="692"/>
        <v/>
      </c>
      <c r="CR498" s="251" t="str">
        <f>IF($B498="","",$AO498*ABS(CQ498)/Air!$M$8)</f>
        <v/>
      </c>
      <c r="CS498" s="31" t="str">
        <f t="shared" si="693"/>
        <v/>
      </c>
      <c r="CT498" s="251" t="str">
        <f>IF($B498="","",$AO498*ABS($AF498-CQ498)/Air!$M$8)</f>
        <v/>
      </c>
      <c r="CU498" s="31" t="str">
        <f t="shared" si="694"/>
        <v/>
      </c>
      <c r="CV498" s="31" t="str">
        <f t="shared" si="695"/>
        <v/>
      </c>
      <c r="CW498" s="32" t="str">
        <f>IF($B498="","",(($AF498-CQ498)/ABS($AF498-CQ498))*Air!$D$14*CV498/2*(($AF498-CQ498)^2)*$AI498*$C498)</f>
        <v/>
      </c>
      <c r="CX498" s="32" t="str">
        <f>IF($B498="","",(-CQ498/ABS(CQ498))*Air!$D$14*CS498/8*(CQ498^2)*$AM498*$C498)</f>
        <v/>
      </c>
      <c r="CY498" s="32" t="str">
        <f>IF($B498="","",$AK498*$C498*$E498*Air!$D$14*Air!$I$10)</f>
        <v/>
      </c>
      <c r="CZ498" s="32" t="str">
        <f t="shared" si="747"/>
        <v/>
      </c>
      <c r="DA498" s="32" t="str">
        <f t="shared" si="696"/>
        <v/>
      </c>
      <c r="DB498" s="32" t="str">
        <f t="shared" si="748"/>
        <v/>
      </c>
      <c r="DC498" s="254" t="str">
        <f t="shared" si="697"/>
        <v/>
      </c>
      <c r="DD498" s="243"/>
      <c r="DE498" s="243"/>
      <c r="DF498" s="32" t="str">
        <f t="shared" si="698"/>
        <v/>
      </c>
      <c r="DG498" s="243" t="str">
        <f t="shared" si="699"/>
        <v/>
      </c>
      <c r="DH498" s="243" t="str">
        <f>IF($B498="","",IF(DC498="out",-(DG498*$I498*(2*ABS(DF498)/Air!$D$14)^0.5),(DG498*$I498*(2*ABS(DF498)/Air!$C$14)^0.5)))</f>
        <v/>
      </c>
      <c r="DI498" s="32" t="str">
        <f t="shared" si="700"/>
        <v/>
      </c>
      <c r="DJ498" s="217" t="str">
        <f t="shared" si="749"/>
        <v/>
      </c>
      <c r="DK498" s="31" t="str">
        <f t="shared" si="701"/>
        <v/>
      </c>
      <c r="DL498" s="251" t="str">
        <f>IF($B498="","",$AO498*ABS(DK498)/Air!$M$8)</f>
        <v/>
      </c>
      <c r="DM498" s="31" t="str">
        <f t="shared" si="702"/>
        <v/>
      </c>
      <c r="DN498" s="251" t="str">
        <f>IF($B498="","",$AO498*ABS($AF498-DK498)/Air!$M$8)</f>
        <v/>
      </c>
      <c r="DO498" s="31" t="str">
        <f t="shared" si="703"/>
        <v/>
      </c>
      <c r="DP498" s="31" t="str">
        <f t="shared" si="704"/>
        <v/>
      </c>
      <c r="DQ498" s="32" t="str">
        <f>IF($B498="","",(($AF498-DK498)/ABS($AF498-DK498))*Air!$D$14*DP498/2*(($AF498-DK498)^2)*$AI498*$C498)</f>
        <v/>
      </c>
      <c r="DR498" s="32" t="str">
        <f>IF($B498="","",(-DK498/ABS(DK498))*Air!$D$14*DM498/8*(DK498^2)*$AM498*$C498)</f>
        <v/>
      </c>
      <c r="DS498" s="32" t="str">
        <f>IF($B498="","",$AK498*$C498*$E498*Air!$D$14*Air!$I$10)</f>
        <v/>
      </c>
      <c r="DT498" s="32" t="str">
        <f t="shared" si="750"/>
        <v/>
      </c>
      <c r="DU498" s="32" t="str">
        <f t="shared" si="705"/>
        <v/>
      </c>
      <c r="DV498" s="32" t="str">
        <f t="shared" si="751"/>
        <v/>
      </c>
      <c r="DW498" s="254" t="str">
        <f t="shared" si="706"/>
        <v/>
      </c>
      <c r="DX498" s="243"/>
      <c r="DY498" s="243"/>
      <c r="DZ498" s="32" t="str">
        <f t="shared" si="707"/>
        <v/>
      </c>
      <c r="EA498" s="243" t="str">
        <f t="shared" si="708"/>
        <v/>
      </c>
      <c r="EB498" s="243" t="str">
        <f>IF($B498="","",IF(DW498="out",-(EA498*$I498*(2*ABS(DZ498)/Air!$D$14)^0.5),(EA498*$I498*(2*ABS(DZ498)/Air!$C$14)^0.5)))</f>
        <v/>
      </c>
      <c r="EC498" s="32" t="str">
        <f t="shared" si="709"/>
        <v/>
      </c>
      <c r="ED498" s="217" t="str">
        <f t="shared" si="752"/>
        <v/>
      </c>
      <c r="EE498" s="31" t="str">
        <f t="shared" si="710"/>
        <v/>
      </c>
      <c r="EF498" s="251" t="str">
        <f>IF($B498="","",$AO498*ABS(EE498)/Air!$M$8)</f>
        <v/>
      </c>
      <c r="EG498" s="31" t="str">
        <f t="shared" si="711"/>
        <v/>
      </c>
      <c r="EH498" s="251" t="str">
        <f>IF($B498="","",$AO498*ABS($AF498-EE498)/Air!$M$8)</f>
        <v/>
      </c>
      <c r="EI498" s="31" t="str">
        <f t="shared" si="712"/>
        <v/>
      </c>
      <c r="EJ498" s="31" t="str">
        <f t="shared" si="713"/>
        <v/>
      </c>
      <c r="EK498" s="32" t="str">
        <f>IF($B498="","",(($AF498-EE498)/ABS($AF498-EE498))*Air!$D$14*EJ498/2*(($AF498-EE498)^2)*$AI498*$C498)</f>
        <v/>
      </c>
      <c r="EL498" s="32" t="str">
        <f>IF($B498="","",(-EE498/ABS(EE498))*Air!$D$14*EG498/8*(EE498^2)*$AM498*$C498)</f>
        <v/>
      </c>
      <c r="EM498" s="32" t="str">
        <f>IF($B498="","",$AK498*$C498*$E498*Air!$D$14*Air!$I$10)</f>
        <v/>
      </c>
      <c r="EN498" s="32" t="str">
        <f t="shared" si="753"/>
        <v/>
      </c>
      <c r="EO498" s="32" t="str">
        <f t="shared" si="714"/>
        <v/>
      </c>
      <c r="EP498" s="32" t="str">
        <f t="shared" si="754"/>
        <v/>
      </c>
      <c r="EQ498" s="254" t="str">
        <f t="shared" si="715"/>
        <v/>
      </c>
      <c r="ER498" s="243"/>
      <c r="ES498" s="243"/>
      <c r="ET498" s="32" t="str">
        <f t="shared" si="716"/>
        <v/>
      </c>
      <c r="EU498" s="243" t="str">
        <f t="shared" si="717"/>
        <v/>
      </c>
      <c r="EV498" s="243" t="str">
        <f>IF($B498="","",IF(EQ498="out",-(EU498*$I498*(2*ABS(ET498)/Air!$D$14)^0.5),(EU498*$I498*(2*ABS(ET498)/Air!$C$14)^0.5)))</f>
        <v/>
      </c>
      <c r="EW498" s="32" t="str">
        <f t="shared" si="718"/>
        <v/>
      </c>
      <c r="EX498" s="259" t="str">
        <f t="shared" si="755"/>
        <v/>
      </c>
    </row>
    <row r="499" spans="1:154" customFormat="1" x14ac:dyDescent="0.2">
      <c r="A499" s="61"/>
      <c r="B499" s="247"/>
      <c r="C499" s="247"/>
      <c r="D499" s="247"/>
      <c r="E499" s="247"/>
      <c r="F499" s="247"/>
      <c r="G499" s="239"/>
      <c r="H499" s="239"/>
      <c r="I499" s="239"/>
      <c r="J499" s="239"/>
      <c r="K499" s="239"/>
      <c r="L499" s="62"/>
      <c r="M499" s="247"/>
      <c r="N499" s="247"/>
      <c r="O499" s="63"/>
      <c r="P499" s="92" t="str">
        <f t="shared" si="719"/>
        <v/>
      </c>
      <c r="Q499" s="93" t="str">
        <f t="shared" si="672"/>
        <v/>
      </c>
      <c r="R499" s="99" t="str">
        <f t="shared" si="720"/>
        <v/>
      </c>
      <c r="S499" s="100" t="str">
        <f t="shared" si="721"/>
        <v/>
      </c>
      <c r="T499" s="95" t="str">
        <f t="shared" si="722"/>
        <v/>
      </c>
      <c r="U499" s="231"/>
      <c r="V499" s="124" t="str">
        <f t="shared" si="723"/>
        <v/>
      </c>
      <c r="W499" s="125" t="str">
        <f t="shared" si="667"/>
        <v/>
      </c>
      <c r="X499" s="126" t="str">
        <f t="shared" si="724"/>
        <v/>
      </c>
      <c r="Y499" s="126" t="str">
        <f>IF($B499="","",VLOOKUP(X499,Depth!$A$4:$B$1004,2,1))</f>
        <v/>
      </c>
      <c r="Z499" s="127" t="str">
        <f t="shared" si="668"/>
        <v/>
      </c>
      <c r="AA499" s="128" t="str">
        <f t="shared" si="669"/>
        <v/>
      </c>
      <c r="AB499" s="129" t="str">
        <f t="shared" si="725"/>
        <v/>
      </c>
      <c r="AC499" s="129" t="str">
        <f t="shared" si="670"/>
        <v/>
      </c>
      <c r="AD499" s="31" t="str">
        <f t="shared" si="726"/>
        <v/>
      </c>
      <c r="AE499" s="128" t="str">
        <f t="shared" si="727"/>
        <v/>
      </c>
      <c r="AF499" s="130" t="str">
        <f t="shared" si="728"/>
        <v/>
      </c>
      <c r="AG499" s="122" t="str">
        <f t="shared" si="729"/>
        <v/>
      </c>
      <c r="AH499" s="131" t="str">
        <f t="shared" si="671"/>
        <v/>
      </c>
      <c r="AI499" s="132" t="str">
        <f t="shared" si="730"/>
        <v/>
      </c>
      <c r="AJ499" s="128"/>
      <c r="AK499" s="159" t="str">
        <f t="shared" si="731"/>
        <v/>
      </c>
      <c r="AL499" s="128" t="str">
        <f t="shared" si="732"/>
        <v/>
      </c>
      <c r="AM499" s="128" t="str">
        <f t="shared" si="733"/>
        <v/>
      </c>
      <c r="AN499" s="128" t="str">
        <f t="shared" si="734"/>
        <v/>
      </c>
      <c r="AO499" s="128" t="str">
        <f t="shared" si="673"/>
        <v/>
      </c>
      <c r="AP499" s="160" t="str">
        <f t="shared" si="735"/>
        <v/>
      </c>
      <c r="AQ499" s="31"/>
      <c r="AR499" s="174" t="str">
        <f>IF($B499="","",Air!$C$17*((J499-K499)/10)^Air!$C$28)</f>
        <v/>
      </c>
      <c r="AS499" s="36" t="str">
        <f>IF($B499="","",IF(E$8=B499,E$7,Air!$C$14/2*AR499^2))</f>
        <v/>
      </c>
      <c r="AT499" s="32" t="str">
        <f t="shared" si="736"/>
        <v/>
      </c>
      <c r="AU499" s="32" t="str">
        <f t="shared" si="737"/>
        <v/>
      </c>
      <c r="AV499" s="32" t="str">
        <f>IF($B499="","",Air!$I$11-AU499*Air!$C$14*Air!$I$10-AS499)</f>
        <v/>
      </c>
      <c r="AW499" s="175" t="str">
        <f t="shared" si="738"/>
        <v/>
      </c>
      <c r="AX499" s="175" t="str">
        <f>IF($B499="","",AW499*Air!$C$14*Air!$I$10)</f>
        <v/>
      </c>
      <c r="AY499" s="176" t="str">
        <f>IF($B499="","",AW499*Air!$D$14*Air!$I$10)</f>
        <v/>
      </c>
      <c r="AZ499" s="62"/>
      <c r="BA499" s="250" t="str">
        <f t="shared" si="674"/>
        <v/>
      </c>
      <c r="BB499" s="128" t="str">
        <f t="shared" si="739"/>
        <v/>
      </c>
      <c r="BC499" s="31" t="str">
        <f t="shared" si="740"/>
        <v/>
      </c>
      <c r="BD499" s="251" t="str">
        <f>IF($B499="","",$AO499*ABS(BC499)/Air!$M$8)</f>
        <v/>
      </c>
      <c r="BE499" s="31" t="str">
        <f t="shared" si="675"/>
        <v/>
      </c>
      <c r="BF499" s="251" t="str">
        <f>IF($B499="","",$AO499*ABS($AF499-BC499)/Air!$M$8)</f>
        <v/>
      </c>
      <c r="BG499" s="31" t="str">
        <f t="shared" si="676"/>
        <v/>
      </c>
      <c r="BH499" s="252" t="str">
        <f t="shared" si="677"/>
        <v/>
      </c>
      <c r="BI499" s="32" t="str">
        <f>IF($B499="","",(($AF499-BC499)/ABS($AF499-BC499))*Air!$D$14*BH499/2*(($AF499-BC499)^2)*$AI499*$C499)</f>
        <v/>
      </c>
      <c r="BJ499" s="32" t="str">
        <f>IF($B499="","",(-BC499/ABS(BC499))*Air!$D$14*BE499/8*(BC499^2)*$AM499*$C499)</f>
        <v/>
      </c>
      <c r="BK499" s="32" t="str">
        <f>IF($B499="","",$AK499*$C499*$E499*Air!$D$14*Air!$I$10)</f>
        <v/>
      </c>
      <c r="BL499" s="32" t="str">
        <f t="shared" si="741"/>
        <v/>
      </c>
      <c r="BM499" s="32" t="str">
        <f t="shared" si="678"/>
        <v/>
      </c>
      <c r="BN499" s="32" t="str">
        <f t="shared" si="742"/>
        <v/>
      </c>
      <c r="BO499" s="254" t="str">
        <f t="shared" si="679"/>
        <v/>
      </c>
      <c r="BP499" s="243"/>
      <c r="BQ499" s="243"/>
      <c r="BR499" s="32" t="str">
        <f t="shared" si="680"/>
        <v/>
      </c>
      <c r="BS499" s="243" t="str">
        <f t="shared" si="681"/>
        <v/>
      </c>
      <c r="BT499" s="243" t="str">
        <f>IF($B499="","",IF(BO499="out",-(BS499*$I499*(2*ABS(BR499)/Air!$D$14)^0.5),(BS499*$I499*(2*ABS(BR499)/Air!$C$14)^0.5)))</f>
        <v/>
      </c>
      <c r="BU499" s="32" t="str">
        <f t="shared" si="682"/>
        <v/>
      </c>
      <c r="BV499" s="217" t="str">
        <f t="shared" si="743"/>
        <v/>
      </c>
      <c r="BW499" s="31" t="str">
        <f t="shared" si="683"/>
        <v/>
      </c>
      <c r="BX499" s="251" t="str">
        <f>IF($B499="","",$AO499*ABS(BW499)/Air!$M$8)</f>
        <v/>
      </c>
      <c r="BY499" s="31" t="str">
        <f t="shared" si="684"/>
        <v/>
      </c>
      <c r="BZ499" s="251" t="str">
        <f>IF($B499="","",$AO499*ABS($AF499-BW499)/Air!$M$8)</f>
        <v/>
      </c>
      <c r="CA499" s="31" t="str">
        <f t="shared" si="685"/>
        <v/>
      </c>
      <c r="CB499" s="31" t="str">
        <f t="shared" si="686"/>
        <v/>
      </c>
      <c r="CC499" s="32" t="str">
        <f>IF($B499="","",(($AF499-BW499)/ABS($AF499-BW499))*Air!$D$14*CB499/2*(($AF499-BW499)^2)*$AI499*$C499)</f>
        <v/>
      </c>
      <c r="CD499" s="32" t="str">
        <f>IF($B499="","",(-BW499/ABS(BW499))*Air!$D$14*BY499/8*(BW499^2)*$AM499*$C499)</f>
        <v/>
      </c>
      <c r="CE499" s="32" t="str">
        <f>IF($B499="","",$AK499*$C499*$E499*Air!$D$14*Air!$I$10)</f>
        <v/>
      </c>
      <c r="CF499" s="32" t="str">
        <f t="shared" si="744"/>
        <v/>
      </c>
      <c r="CG499" s="32" t="str">
        <f t="shared" si="687"/>
        <v/>
      </c>
      <c r="CH499" s="32" t="str">
        <f t="shared" si="745"/>
        <v/>
      </c>
      <c r="CI499" s="254" t="str">
        <f t="shared" si="688"/>
        <v/>
      </c>
      <c r="CJ499" s="243"/>
      <c r="CK499" s="243"/>
      <c r="CL499" s="32" t="str">
        <f t="shared" si="689"/>
        <v/>
      </c>
      <c r="CM499" s="243" t="str">
        <f t="shared" si="690"/>
        <v/>
      </c>
      <c r="CN499" s="243" t="str">
        <f>IF($B499="","",IF(CI499="out",-(CM499*$I499*(2*ABS(CL499)/Air!$D$14)^0.5),(CM499*$I499*(2*ABS(CL499)/Air!$C$14)^0.5)))</f>
        <v/>
      </c>
      <c r="CO499" s="32" t="str">
        <f t="shared" si="691"/>
        <v/>
      </c>
      <c r="CP499" s="217" t="str">
        <f t="shared" si="746"/>
        <v/>
      </c>
      <c r="CQ499" s="31" t="str">
        <f t="shared" si="692"/>
        <v/>
      </c>
      <c r="CR499" s="251" t="str">
        <f>IF($B499="","",$AO499*ABS(CQ499)/Air!$M$8)</f>
        <v/>
      </c>
      <c r="CS499" s="31" t="str">
        <f t="shared" si="693"/>
        <v/>
      </c>
      <c r="CT499" s="251" t="str">
        <f>IF($B499="","",$AO499*ABS($AF499-CQ499)/Air!$M$8)</f>
        <v/>
      </c>
      <c r="CU499" s="31" t="str">
        <f t="shared" si="694"/>
        <v/>
      </c>
      <c r="CV499" s="31" t="str">
        <f t="shared" si="695"/>
        <v/>
      </c>
      <c r="CW499" s="32" t="str">
        <f>IF($B499="","",(($AF499-CQ499)/ABS($AF499-CQ499))*Air!$D$14*CV499/2*(($AF499-CQ499)^2)*$AI499*$C499)</f>
        <v/>
      </c>
      <c r="CX499" s="32" t="str">
        <f>IF($B499="","",(-CQ499/ABS(CQ499))*Air!$D$14*CS499/8*(CQ499^2)*$AM499*$C499)</f>
        <v/>
      </c>
      <c r="CY499" s="32" t="str">
        <f>IF($B499="","",$AK499*$C499*$E499*Air!$D$14*Air!$I$10)</f>
        <v/>
      </c>
      <c r="CZ499" s="32" t="str">
        <f t="shared" si="747"/>
        <v/>
      </c>
      <c r="DA499" s="32" t="str">
        <f t="shared" si="696"/>
        <v/>
      </c>
      <c r="DB499" s="32" t="str">
        <f t="shared" si="748"/>
        <v/>
      </c>
      <c r="DC499" s="254" t="str">
        <f t="shared" si="697"/>
        <v/>
      </c>
      <c r="DD499" s="243"/>
      <c r="DE499" s="243"/>
      <c r="DF499" s="32" t="str">
        <f t="shared" si="698"/>
        <v/>
      </c>
      <c r="DG499" s="243" t="str">
        <f t="shared" si="699"/>
        <v/>
      </c>
      <c r="DH499" s="243" t="str">
        <f>IF($B499="","",IF(DC499="out",-(DG499*$I499*(2*ABS(DF499)/Air!$D$14)^0.5),(DG499*$I499*(2*ABS(DF499)/Air!$C$14)^0.5)))</f>
        <v/>
      </c>
      <c r="DI499" s="32" t="str">
        <f t="shared" si="700"/>
        <v/>
      </c>
      <c r="DJ499" s="217" t="str">
        <f t="shared" si="749"/>
        <v/>
      </c>
      <c r="DK499" s="31" t="str">
        <f t="shared" si="701"/>
        <v/>
      </c>
      <c r="DL499" s="251" t="str">
        <f>IF($B499="","",$AO499*ABS(DK499)/Air!$M$8)</f>
        <v/>
      </c>
      <c r="DM499" s="31" t="str">
        <f t="shared" si="702"/>
        <v/>
      </c>
      <c r="DN499" s="251" t="str">
        <f>IF($B499="","",$AO499*ABS($AF499-DK499)/Air!$M$8)</f>
        <v/>
      </c>
      <c r="DO499" s="31" t="str">
        <f t="shared" si="703"/>
        <v/>
      </c>
      <c r="DP499" s="31" t="str">
        <f t="shared" si="704"/>
        <v/>
      </c>
      <c r="DQ499" s="32" t="str">
        <f>IF($B499="","",(($AF499-DK499)/ABS($AF499-DK499))*Air!$D$14*DP499/2*(($AF499-DK499)^2)*$AI499*$C499)</f>
        <v/>
      </c>
      <c r="DR499" s="32" t="str">
        <f>IF($B499="","",(-DK499/ABS(DK499))*Air!$D$14*DM499/8*(DK499^2)*$AM499*$C499)</f>
        <v/>
      </c>
      <c r="DS499" s="32" t="str">
        <f>IF($B499="","",$AK499*$C499*$E499*Air!$D$14*Air!$I$10)</f>
        <v/>
      </c>
      <c r="DT499" s="32" t="str">
        <f t="shared" si="750"/>
        <v/>
      </c>
      <c r="DU499" s="32" t="str">
        <f t="shared" si="705"/>
        <v/>
      </c>
      <c r="DV499" s="32" t="str">
        <f t="shared" si="751"/>
        <v/>
      </c>
      <c r="DW499" s="254" t="str">
        <f t="shared" si="706"/>
        <v/>
      </c>
      <c r="DX499" s="243"/>
      <c r="DY499" s="243"/>
      <c r="DZ499" s="32" t="str">
        <f t="shared" si="707"/>
        <v/>
      </c>
      <c r="EA499" s="243" t="str">
        <f t="shared" si="708"/>
        <v/>
      </c>
      <c r="EB499" s="243" t="str">
        <f>IF($B499="","",IF(DW499="out",-(EA499*$I499*(2*ABS(DZ499)/Air!$D$14)^0.5),(EA499*$I499*(2*ABS(DZ499)/Air!$C$14)^0.5)))</f>
        <v/>
      </c>
      <c r="EC499" s="32" t="str">
        <f t="shared" si="709"/>
        <v/>
      </c>
      <c r="ED499" s="217" t="str">
        <f t="shared" si="752"/>
        <v/>
      </c>
      <c r="EE499" s="31" t="str">
        <f t="shared" si="710"/>
        <v/>
      </c>
      <c r="EF499" s="251" t="str">
        <f>IF($B499="","",$AO499*ABS(EE499)/Air!$M$8)</f>
        <v/>
      </c>
      <c r="EG499" s="31" t="str">
        <f t="shared" si="711"/>
        <v/>
      </c>
      <c r="EH499" s="251" t="str">
        <f>IF($B499="","",$AO499*ABS($AF499-EE499)/Air!$M$8)</f>
        <v/>
      </c>
      <c r="EI499" s="31" t="str">
        <f t="shared" si="712"/>
        <v/>
      </c>
      <c r="EJ499" s="31" t="str">
        <f t="shared" si="713"/>
        <v/>
      </c>
      <c r="EK499" s="32" t="str">
        <f>IF($B499="","",(($AF499-EE499)/ABS($AF499-EE499))*Air!$D$14*EJ499/2*(($AF499-EE499)^2)*$AI499*$C499)</f>
        <v/>
      </c>
      <c r="EL499" s="32" t="str">
        <f>IF($B499="","",(-EE499/ABS(EE499))*Air!$D$14*EG499/8*(EE499^2)*$AM499*$C499)</f>
        <v/>
      </c>
      <c r="EM499" s="32" t="str">
        <f>IF($B499="","",$AK499*$C499*$E499*Air!$D$14*Air!$I$10)</f>
        <v/>
      </c>
      <c r="EN499" s="32" t="str">
        <f t="shared" si="753"/>
        <v/>
      </c>
      <c r="EO499" s="32" t="str">
        <f t="shared" si="714"/>
        <v/>
      </c>
      <c r="EP499" s="32" t="str">
        <f t="shared" si="754"/>
        <v/>
      </c>
      <c r="EQ499" s="254" t="str">
        <f t="shared" si="715"/>
        <v/>
      </c>
      <c r="ER499" s="243"/>
      <c r="ES499" s="243"/>
      <c r="ET499" s="32" t="str">
        <f t="shared" si="716"/>
        <v/>
      </c>
      <c r="EU499" s="243" t="str">
        <f t="shared" si="717"/>
        <v/>
      </c>
      <c r="EV499" s="243" t="str">
        <f>IF($B499="","",IF(EQ499="out",-(EU499*$I499*(2*ABS(ET499)/Air!$D$14)^0.5),(EU499*$I499*(2*ABS(ET499)/Air!$C$14)^0.5)))</f>
        <v/>
      </c>
      <c r="EW499" s="32" t="str">
        <f t="shared" si="718"/>
        <v/>
      </c>
      <c r="EX499" s="259" t="str">
        <f t="shared" si="755"/>
        <v/>
      </c>
    </row>
    <row r="500" spans="1:154" s="39" customFormat="1" ht="13.5" thickBot="1" x14ac:dyDescent="0.25">
      <c r="A500" s="261"/>
      <c r="B500" s="37"/>
      <c r="C500" s="37"/>
      <c r="D500" s="37"/>
      <c r="E500" s="37"/>
      <c r="F500" s="37"/>
      <c r="G500" s="38"/>
      <c r="H500" s="38"/>
      <c r="I500" s="38"/>
      <c r="J500" s="38"/>
      <c r="K500" s="38"/>
      <c r="M500" s="37"/>
      <c r="N500" s="37"/>
      <c r="O500" s="40"/>
      <c r="P500" s="101" t="str">
        <f t="shared" si="719"/>
        <v/>
      </c>
      <c r="Q500" s="41" t="str">
        <f t="shared" si="672"/>
        <v/>
      </c>
      <c r="R500" s="42" t="str">
        <f t="shared" si="720"/>
        <v/>
      </c>
      <c r="S500" s="43" t="str">
        <f t="shared" si="721"/>
        <v/>
      </c>
      <c r="T500" s="102" t="str">
        <f t="shared" si="722"/>
        <v/>
      </c>
      <c r="U500" s="44"/>
      <c r="V500" s="133" t="str">
        <f t="shared" si="723"/>
        <v/>
      </c>
      <c r="W500" s="45" t="str">
        <f t="shared" si="667"/>
        <v/>
      </c>
      <c r="X500" s="46" t="str">
        <f t="shared" si="724"/>
        <v/>
      </c>
      <c r="Y500" s="46" t="str">
        <f>IF($B500="","",VLOOKUP(X500,Depth!$A$4:$B$1004,2,1))</f>
        <v/>
      </c>
      <c r="Z500" s="47" t="str">
        <f t="shared" si="668"/>
        <v/>
      </c>
      <c r="AA500" s="48" t="str">
        <f t="shared" si="669"/>
        <v/>
      </c>
      <c r="AB500" s="49" t="str">
        <f t="shared" si="725"/>
        <v/>
      </c>
      <c r="AC500" s="49" t="str">
        <f t="shared" si="670"/>
        <v/>
      </c>
      <c r="AD500" s="50" t="str">
        <f t="shared" si="726"/>
        <v/>
      </c>
      <c r="AE500" s="48" t="str">
        <f t="shared" si="727"/>
        <v/>
      </c>
      <c r="AF500" s="51" t="str">
        <f t="shared" si="728"/>
        <v/>
      </c>
      <c r="AG500" s="52" t="str">
        <f t="shared" si="729"/>
        <v/>
      </c>
      <c r="AH500" s="53" t="str">
        <f t="shared" si="671"/>
        <v/>
      </c>
      <c r="AI500" s="134" t="str">
        <f t="shared" si="730"/>
        <v/>
      </c>
      <c r="AJ500" s="48"/>
      <c r="AK500" s="161" t="str">
        <f t="shared" si="731"/>
        <v/>
      </c>
      <c r="AL500" s="48" t="str">
        <f t="shared" si="732"/>
        <v/>
      </c>
      <c r="AM500" s="48" t="str">
        <f t="shared" si="733"/>
        <v/>
      </c>
      <c r="AN500" s="48" t="str">
        <f t="shared" si="734"/>
        <v/>
      </c>
      <c r="AO500" s="48" t="str">
        <f t="shared" si="673"/>
        <v/>
      </c>
      <c r="AP500" s="162" t="str">
        <f t="shared" si="735"/>
        <v/>
      </c>
      <c r="AQ500" s="50"/>
      <c r="AR500" s="178" t="str">
        <f>IF($B500="","",Air!$C$17*((J500-K500)/10)^Air!$C$28)</f>
        <v/>
      </c>
      <c r="AS500" s="54" t="str">
        <f>IF($B500="","",IF(E$8=B500,E$7,Air!$C$14/2*AR500^2))</f>
        <v/>
      </c>
      <c r="AT500" s="55" t="str">
        <f t="shared" si="736"/>
        <v/>
      </c>
      <c r="AU500" s="55" t="str">
        <f t="shared" si="737"/>
        <v/>
      </c>
      <c r="AV500" s="55" t="str">
        <f>IF($B500="","",Air!$I$11-AU500*Air!$C$14*Air!$I$10-AS500)</f>
        <v/>
      </c>
      <c r="AW500" s="56" t="str">
        <f t="shared" si="738"/>
        <v/>
      </c>
      <c r="AX500" s="56" t="str">
        <f>IF($B500="","",AW500*Air!$C$14*Air!$I$10)</f>
        <v/>
      </c>
      <c r="AY500" s="179" t="str">
        <f>IF($B500="","",AW500*Air!$D$14*Air!$I$10)</f>
        <v/>
      </c>
      <c r="BA500" s="185" t="str">
        <f t="shared" si="674"/>
        <v/>
      </c>
      <c r="BB500" s="48" t="str">
        <f t="shared" si="739"/>
        <v/>
      </c>
      <c r="BC500" s="50" t="str">
        <f t="shared" si="740"/>
        <v/>
      </c>
      <c r="BD500" s="57" t="str">
        <f>IF($B500="","",$AO500*ABS(BC500)/Air!$M$8)</f>
        <v/>
      </c>
      <c r="BE500" s="50" t="str">
        <f t="shared" si="675"/>
        <v/>
      </c>
      <c r="BF500" s="57" t="str">
        <f>IF($B500="","",$AO500*ABS($AF500-BC500)/Air!$M$8)</f>
        <v/>
      </c>
      <c r="BG500" s="50" t="str">
        <f t="shared" si="676"/>
        <v/>
      </c>
      <c r="BH500" s="58" t="str">
        <f t="shared" si="677"/>
        <v/>
      </c>
      <c r="BI500" s="55" t="str">
        <f>IF($B500="","",(($AF500-BC500)/ABS($AF500-BC500))*Air!$D$14*BH500/2*(($AF500-BC500)^2)*$AI500*$C500)</f>
        <v/>
      </c>
      <c r="BJ500" s="55" t="str">
        <f>IF($B500="","",(-BC500/ABS(BC500))*Air!$D$14*BE500/8*(BC500^2)*$AM500*$C500)</f>
        <v/>
      </c>
      <c r="BK500" s="55" t="str">
        <f>IF($B500="","",$AK500*$C500*$E500*Air!$D$14*Air!$I$10)</f>
        <v/>
      </c>
      <c r="BL500" s="55" t="str">
        <f t="shared" si="741"/>
        <v/>
      </c>
      <c r="BM500" s="55" t="str">
        <f t="shared" si="678"/>
        <v/>
      </c>
      <c r="BN500" s="55" t="str">
        <f t="shared" si="742"/>
        <v/>
      </c>
      <c r="BO500" s="64" t="str">
        <f t="shared" si="679"/>
        <v/>
      </c>
      <c r="BP500" s="59"/>
      <c r="BQ500" s="59"/>
      <c r="BR500" s="55" t="str">
        <f t="shared" si="680"/>
        <v/>
      </c>
      <c r="BS500" s="59" t="str">
        <f t="shared" si="681"/>
        <v/>
      </c>
      <c r="BT500" s="59" t="str">
        <f>IF($B500="","",IF(BO500="out",-(BS500*$I500*(2*ABS(BR500)/Air!$D$14)^0.5),(BS500*$I500*(2*ABS(BR500)/Air!$C$14)^0.5)))</f>
        <v/>
      </c>
      <c r="BU500" s="55" t="str">
        <f t="shared" si="682"/>
        <v/>
      </c>
      <c r="BV500" s="60" t="str">
        <f t="shared" si="743"/>
        <v/>
      </c>
      <c r="BW500" s="50" t="str">
        <f t="shared" si="683"/>
        <v/>
      </c>
      <c r="BX500" s="57" t="str">
        <f>IF($B500="","",$AO500*ABS(BW500)/Air!$M$8)</f>
        <v/>
      </c>
      <c r="BY500" s="50" t="str">
        <f t="shared" si="684"/>
        <v/>
      </c>
      <c r="BZ500" s="57" t="str">
        <f>IF($B500="","",$AO500*ABS($AF500-BW500)/Air!$M$8)</f>
        <v/>
      </c>
      <c r="CA500" s="50" t="str">
        <f t="shared" si="685"/>
        <v/>
      </c>
      <c r="CB500" s="50" t="str">
        <f t="shared" si="686"/>
        <v/>
      </c>
      <c r="CC500" s="55" t="str">
        <f>IF($B500="","",(($AF500-BW500)/ABS($AF500-BW500))*Air!$D$14*CB500/2*(($AF500-BW500)^2)*$AI500*$C500)</f>
        <v/>
      </c>
      <c r="CD500" s="55" t="str">
        <f>IF($B500="","",(-BW500/ABS(BW500))*Air!$D$14*BY500/8*(BW500^2)*$AM500*$C500)</f>
        <v/>
      </c>
      <c r="CE500" s="55" t="str">
        <f>IF($B500="","",$AK500*$C500*$E500*Air!$D$14*Air!$I$10)</f>
        <v/>
      </c>
      <c r="CF500" s="55" t="str">
        <f t="shared" si="744"/>
        <v/>
      </c>
      <c r="CG500" s="55" t="str">
        <f t="shared" si="687"/>
        <v/>
      </c>
      <c r="CH500" s="55" t="str">
        <f t="shared" si="745"/>
        <v/>
      </c>
      <c r="CI500" s="64" t="str">
        <f t="shared" si="688"/>
        <v/>
      </c>
      <c r="CJ500" s="59"/>
      <c r="CK500" s="59"/>
      <c r="CL500" s="55" t="str">
        <f t="shared" si="689"/>
        <v/>
      </c>
      <c r="CM500" s="59" t="str">
        <f t="shared" si="690"/>
        <v/>
      </c>
      <c r="CN500" s="59" t="str">
        <f>IF($B500="","",IF(CI500="out",-(CM500*$I500*(2*ABS(CL500)/Air!$D$14)^0.5),(CM500*$I500*(2*ABS(CL500)/Air!$C$14)^0.5)))</f>
        <v/>
      </c>
      <c r="CO500" s="55" t="str">
        <f t="shared" si="691"/>
        <v/>
      </c>
      <c r="CP500" s="60" t="str">
        <f t="shared" si="746"/>
        <v/>
      </c>
      <c r="CQ500" s="50" t="str">
        <f t="shared" si="692"/>
        <v/>
      </c>
      <c r="CR500" s="57" t="str">
        <f>IF($B500="","",$AO500*ABS(CQ500)/Air!$M$8)</f>
        <v/>
      </c>
      <c r="CS500" s="50" t="str">
        <f t="shared" si="693"/>
        <v/>
      </c>
      <c r="CT500" s="57" t="str">
        <f>IF($B500="","",$AO500*ABS($AF500-CQ500)/Air!$M$8)</f>
        <v/>
      </c>
      <c r="CU500" s="50" t="str">
        <f t="shared" si="694"/>
        <v/>
      </c>
      <c r="CV500" s="50" t="str">
        <f t="shared" si="695"/>
        <v/>
      </c>
      <c r="CW500" s="55" t="str">
        <f>IF($B500="","",(($AF500-CQ500)/ABS($AF500-CQ500))*Air!$D$14*CV500/2*(($AF500-CQ500)^2)*$AI500*$C500)</f>
        <v/>
      </c>
      <c r="CX500" s="55" t="str">
        <f>IF($B500="","",(-CQ500/ABS(CQ500))*Air!$D$14*CS500/8*(CQ500^2)*$AM500*$C500)</f>
        <v/>
      </c>
      <c r="CY500" s="55" t="str">
        <f>IF($B500="","",$AK500*$C500*$E500*Air!$D$14*Air!$I$10)</f>
        <v/>
      </c>
      <c r="CZ500" s="55" t="str">
        <f t="shared" si="747"/>
        <v/>
      </c>
      <c r="DA500" s="55" t="str">
        <f t="shared" si="696"/>
        <v/>
      </c>
      <c r="DB500" s="55" t="str">
        <f t="shared" si="748"/>
        <v/>
      </c>
      <c r="DC500" s="64" t="str">
        <f t="shared" si="697"/>
        <v/>
      </c>
      <c r="DD500" s="59"/>
      <c r="DE500" s="59"/>
      <c r="DF500" s="55" t="str">
        <f t="shared" si="698"/>
        <v/>
      </c>
      <c r="DG500" s="59" t="str">
        <f t="shared" si="699"/>
        <v/>
      </c>
      <c r="DH500" s="59" t="str">
        <f>IF($B500="","",IF(DC500="out",-(DG500*$I500*(2*ABS(DF500)/Air!$D$14)^0.5),(DG500*$I500*(2*ABS(DF500)/Air!$C$14)^0.5)))</f>
        <v/>
      </c>
      <c r="DI500" s="55" t="str">
        <f t="shared" si="700"/>
        <v/>
      </c>
      <c r="DJ500" s="60" t="str">
        <f t="shared" si="749"/>
        <v/>
      </c>
      <c r="DK500" s="50" t="str">
        <f t="shared" si="701"/>
        <v/>
      </c>
      <c r="DL500" s="57" t="str">
        <f>IF($B500="","",$AO500*ABS(DK500)/Air!$M$8)</f>
        <v/>
      </c>
      <c r="DM500" s="50" t="str">
        <f t="shared" si="702"/>
        <v/>
      </c>
      <c r="DN500" s="57" t="str">
        <f>IF($B500="","",$AO500*ABS($AF500-DK500)/Air!$M$8)</f>
        <v/>
      </c>
      <c r="DO500" s="50" t="str">
        <f t="shared" si="703"/>
        <v/>
      </c>
      <c r="DP500" s="50" t="str">
        <f t="shared" si="704"/>
        <v/>
      </c>
      <c r="DQ500" s="55" t="str">
        <f>IF($B500="","",(($AF500-DK500)/ABS($AF500-DK500))*Air!$D$14*DP500/2*(($AF500-DK500)^2)*$AI500*$C500)</f>
        <v/>
      </c>
      <c r="DR500" s="55" t="str">
        <f>IF($B500="","",(-DK500/ABS(DK500))*Air!$D$14*DM500/8*(DK500^2)*$AM500*$C500)</f>
        <v/>
      </c>
      <c r="DS500" s="55" t="str">
        <f>IF($B500="","",$AK500*$C500*$E500*Air!$D$14*Air!$I$10)</f>
        <v/>
      </c>
      <c r="DT500" s="55" t="str">
        <f t="shared" si="750"/>
        <v/>
      </c>
      <c r="DU500" s="55" t="str">
        <f t="shared" si="705"/>
        <v/>
      </c>
      <c r="DV500" s="55" t="str">
        <f t="shared" si="751"/>
        <v/>
      </c>
      <c r="DW500" s="64" t="str">
        <f t="shared" si="706"/>
        <v/>
      </c>
      <c r="DX500" s="59"/>
      <c r="DY500" s="59"/>
      <c r="DZ500" s="55" t="str">
        <f t="shared" si="707"/>
        <v/>
      </c>
      <c r="EA500" s="59" t="str">
        <f t="shared" si="708"/>
        <v/>
      </c>
      <c r="EB500" s="59" t="str">
        <f>IF($B500="","",IF(DW500="out",-(EA500*$I500*(2*ABS(DZ500)/Air!$D$14)^0.5),(EA500*$I500*(2*ABS(DZ500)/Air!$C$14)^0.5)))</f>
        <v/>
      </c>
      <c r="EC500" s="55" t="str">
        <f t="shared" si="709"/>
        <v/>
      </c>
      <c r="ED500" s="60" t="str">
        <f t="shared" si="752"/>
        <v/>
      </c>
      <c r="EE500" s="50" t="str">
        <f t="shared" si="710"/>
        <v/>
      </c>
      <c r="EF500" s="57" t="str">
        <f>IF($B500="","",$AO500*ABS(EE500)/Air!$M$8)</f>
        <v/>
      </c>
      <c r="EG500" s="50" t="str">
        <f t="shared" si="711"/>
        <v/>
      </c>
      <c r="EH500" s="57" t="str">
        <f>IF($B500="","",$AO500*ABS($AF500-EE500)/Air!$M$8)</f>
        <v/>
      </c>
      <c r="EI500" s="50" t="str">
        <f t="shared" si="712"/>
        <v/>
      </c>
      <c r="EJ500" s="50" t="str">
        <f t="shared" si="713"/>
        <v/>
      </c>
      <c r="EK500" s="55" t="str">
        <f>IF($B500="","",(($AF500-EE500)/ABS($AF500-EE500))*Air!$D$14*EJ500/2*(($AF500-EE500)^2)*$AI500*$C500)</f>
        <v/>
      </c>
      <c r="EL500" s="55" t="str">
        <f>IF($B500="","",(-EE500/ABS(EE500))*Air!$D$14*EG500/8*(EE500^2)*$AM500*$C500)</f>
        <v/>
      </c>
      <c r="EM500" s="55" t="str">
        <f>IF($B500="","",$AK500*$C500*$E500*Air!$D$14*Air!$I$10)</f>
        <v/>
      </c>
      <c r="EN500" s="55" t="str">
        <f t="shared" si="753"/>
        <v/>
      </c>
      <c r="EO500" s="55" t="str">
        <f t="shared" si="714"/>
        <v/>
      </c>
      <c r="EP500" s="55" t="str">
        <f t="shared" si="754"/>
        <v/>
      </c>
      <c r="EQ500" s="64" t="str">
        <f t="shared" si="715"/>
        <v/>
      </c>
      <c r="ER500" s="59"/>
      <c r="ES500" s="59"/>
      <c r="ET500" s="55" t="str">
        <f t="shared" si="716"/>
        <v/>
      </c>
      <c r="EU500" s="59" t="str">
        <f t="shared" si="717"/>
        <v/>
      </c>
      <c r="EV500" s="59" t="str">
        <f>IF($B500="","",IF(EQ500="out",-(EU500*$I500*(2*ABS(ET500)/Air!$D$14)^0.5),(EU500*$I500*(2*ABS(ET500)/Air!$C$14)^0.5)))</f>
        <v/>
      </c>
      <c r="EW500" s="55" t="str">
        <f t="shared" si="718"/>
        <v/>
      </c>
      <c r="EX500" s="262" t="str">
        <f t="shared" si="755"/>
        <v/>
      </c>
    </row>
    <row r="501" spans="1:154" s="63" customFormat="1" x14ac:dyDescent="0.2">
      <c r="A501" s="6"/>
      <c r="B501" s="6"/>
      <c r="C501" s="6"/>
      <c r="D501" s="6"/>
      <c r="E501" s="6"/>
      <c r="F501" s="6"/>
      <c r="G501" s="30"/>
      <c r="H501" s="30"/>
      <c r="I501" s="30"/>
      <c r="J501" s="30"/>
      <c r="K501" s="30"/>
      <c r="L501" s="6"/>
      <c r="M501" s="6"/>
      <c r="N501" s="6"/>
      <c r="O501" s="6"/>
      <c r="P501" s="84"/>
      <c r="T501" s="74"/>
      <c r="U501" s="6"/>
      <c r="V501" s="84"/>
      <c r="AI501" s="74"/>
      <c r="AJ501" s="6"/>
      <c r="AK501" s="84"/>
      <c r="AP501" s="74"/>
      <c r="AQ501" s="6"/>
      <c r="AR501" s="84"/>
      <c r="AY501" s="74"/>
      <c r="AZ501" s="6"/>
      <c r="BA501" s="6"/>
      <c r="BB501" s="6"/>
      <c r="BC501" s="6"/>
      <c r="BD501" s="6"/>
      <c r="BE501" s="6"/>
      <c r="BF501" s="6"/>
      <c r="BG501" s="6"/>
      <c r="BH501" s="6"/>
      <c r="BI501" s="6"/>
      <c r="BJ501" s="6"/>
      <c r="BK501" s="6"/>
      <c r="BL501" s="6"/>
      <c r="BM501" s="6"/>
      <c r="BN501" s="6"/>
      <c r="BO501" s="6"/>
      <c r="BP501" s="6"/>
      <c r="BQ501" s="6"/>
      <c r="BR501" s="6"/>
      <c r="BS501" s="6"/>
      <c r="BT501" s="6"/>
      <c r="BU501" s="6"/>
      <c r="BV501" s="6"/>
      <c r="BW501" s="6"/>
      <c r="BX501" s="6"/>
      <c r="BY501" s="6"/>
      <c r="BZ501" s="6"/>
      <c r="CA501" s="6"/>
      <c r="CB501" s="6"/>
      <c r="CC501" s="6"/>
      <c r="CD501" s="6"/>
      <c r="CE501" s="6"/>
      <c r="CF501" s="6"/>
      <c r="CG501" s="6"/>
      <c r="CH501" s="6"/>
      <c r="CI501" s="6"/>
      <c r="CJ501" s="6"/>
      <c r="CK501" s="6"/>
      <c r="CL501" s="6"/>
      <c r="CM501" s="6"/>
      <c r="CN501" s="6"/>
      <c r="CO501" s="6"/>
      <c r="CP501" s="6"/>
      <c r="CQ501" s="6"/>
      <c r="CR501" s="6"/>
      <c r="CS501" s="6"/>
      <c r="CT501" s="6"/>
      <c r="CU501" s="6"/>
      <c r="CV501" s="6"/>
      <c r="CW501" s="6"/>
      <c r="CX501" s="6"/>
      <c r="CY501" s="6"/>
      <c r="CZ501" s="6"/>
      <c r="DA501" s="6"/>
      <c r="DB501" s="6"/>
      <c r="DC501" s="6"/>
      <c r="DD501" s="6"/>
      <c r="DE501" s="6"/>
      <c r="DF501" s="6"/>
      <c r="DG501" s="6"/>
      <c r="DH501" s="6"/>
      <c r="DI501" s="6"/>
      <c r="DJ501" s="6"/>
      <c r="DK501" s="6"/>
      <c r="DL501" s="6"/>
      <c r="DM501" s="6"/>
      <c r="DN501" s="6"/>
      <c r="DO501" s="6"/>
      <c r="DP501" s="6"/>
      <c r="DQ501" s="6"/>
      <c r="DR501" s="6"/>
      <c r="DS501" s="6"/>
      <c r="DT501" s="6"/>
      <c r="DU501" s="6"/>
      <c r="DV501" s="6"/>
      <c r="DW501" s="6"/>
      <c r="DX501" s="6"/>
      <c r="DY501" s="6"/>
      <c r="DZ501" s="6"/>
      <c r="EA501" s="6"/>
      <c r="EB501" s="6"/>
      <c r="EC501" s="6"/>
      <c r="ED501" s="6"/>
      <c r="EE501" s="6"/>
      <c r="EF501" s="6"/>
      <c r="EG501" s="6"/>
      <c r="EH501" s="6"/>
      <c r="EI501" s="6"/>
      <c r="EJ501" s="6"/>
      <c r="EK501" s="6"/>
      <c r="EL501" s="6"/>
      <c r="EM501" s="6"/>
      <c r="EN501" s="6"/>
      <c r="EO501" s="6"/>
      <c r="EP501" s="6"/>
      <c r="EQ501" s="6"/>
      <c r="ER501" s="6"/>
      <c r="ES501" s="6"/>
      <c r="ET501" s="6"/>
      <c r="EU501" s="6"/>
      <c r="EV501" s="6"/>
      <c r="EW501" s="6"/>
      <c r="EX501" s="6"/>
    </row>
    <row r="502" spans="1:154" s="63" customFormat="1" x14ac:dyDescent="0.2">
      <c r="A502" s="6"/>
      <c r="B502" s="6"/>
      <c r="C502" s="6"/>
      <c r="D502" s="6"/>
      <c r="E502" s="6"/>
      <c r="F502" s="6"/>
      <c r="G502" s="30"/>
      <c r="H502" s="30"/>
      <c r="I502" s="30"/>
      <c r="J502" s="30"/>
      <c r="K502" s="30"/>
      <c r="L502" s="6"/>
      <c r="M502" s="6"/>
      <c r="N502" s="6"/>
      <c r="O502" s="6"/>
      <c r="P502" s="84"/>
      <c r="T502" s="74"/>
      <c r="U502" s="6"/>
      <c r="V502" s="84"/>
      <c r="AI502" s="74"/>
      <c r="AJ502" s="6"/>
      <c r="AK502" s="84"/>
      <c r="AP502" s="74"/>
      <c r="AQ502" s="6"/>
      <c r="AR502" s="84"/>
      <c r="AY502" s="74"/>
      <c r="AZ502" s="6"/>
      <c r="BA502" s="6"/>
      <c r="BB502" s="6"/>
      <c r="BC502" s="6"/>
      <c r="BD502" s="6"/>
      <c r="BE502" s="6"/>
      <c r="BF502" s="6"/>
      <c r="BG502" s="6"/>
      <c r="BH502" s="6"/>
      <c r="BI502" s="6"/>
      <c r="BJ502" s="6"/>
      <c r="BK502" s="6"/>
      <c r="BL502" s="6"/>
      <c r="BM502" s="6"/>
      <c r="BN502" s="6"/>
      <c r="BO502" s="6"/>
      <c r="BP502" s="6"/>
      <c r="BQ502" s="6"/>
      <c r="BR502" s="6"/>
      <c r="BS502" s="6"/>
      <c r="BT502" s="6"/>
      <c r="BU502" s="6"/>
      <c r="BV502" s="6"/>
      <c r="BW502" s="6"/>
      <c r="BX502" s="6"/>
      <c r="BY502" s="6"/>
      <c r="BZ502" s="6"/>
      <c r="CA502" s="6"/>
      <c r="CB502" s="6"/>
      <c r="CC502" s="6"/>
      <c r="CD502" s="6"/>
      <c r="CE502" s="6"/>
      <c r="CF502" s="6"/>
      <c r="CG502" s="6"/>
      <c r="CH502" s="6"/>
      <c r="CI502" s="6"/>
      <c r="CJ502" s="6"/>
      <c r="CK502" s="6"/>
      <c r="CL502" s="6"/>
      <c r="CM502" s="6"/>
      <c r="CN502" s="6"/>
      <c r="CO502" s="6"/>
      <c r="CP502" s="6"/>
      <c r="CQ502" s="6"/>
      <c r="CR502" s="6"/>
      <c r="CS502" s="6"/>
      <c r="CT502" s="6"/>
      <c r="CU502" s="6"/>
      <c r="CV502" s="6"/>
      <c r="CW502" s="6"/>
      <c r="CX502" s="6"/>
      <c r="CY502" s="6"/>
      <c r="CZ502" s="6"/>
      <c r="DA502" s="6"/>
      <c r="DB502" s="6"/>
      <c r="DC502" s="6"/>
      <c r="DD502" s="6"/>
      <c r="DE502" s="6"/>
      <c r="DF502" s="6"/>
      <c r="DG502" s="6"/>
      <c r="DH502" s="6"/>
      <c r="DI502" s="6"/>
      <c r="DJ502" s="6"/>
      <c r="DK502" s="6"/>
      <c r="DL502" s="6"/>
      <c r="DM502" s="6"/>
      <c r="DN502" s="6"/>
      <c r="DO502" s="6"/>
      <c r="DP502" s="6"/>
      <c r="DQ502" s="6"/>
      <c r="DR502" s="6"/>
      <c r="DS502" s="6"/>
      <c r="DT502" s="6"/>
      <c r="DU502" s="6"/>
      <c r="DV502" s="6"/>
      <c r="DW502" s="6"/>
      <c r="DX502" s="6"/>
      <c r="DY502" s="6"/>
      <c r="DZ502" s="6"/>
      <c r="EA502" s="6"/>
      <c r="EB502" s="6"/>
      <c r="EC502" s="6"/>
      <c r="ED502" s="6"/>
      <c r="EE502" s="6"/>
      <c r="EF502" s="6"/>
      <c r="EG502" s="6"/>
      <c r="EH502" s="6"/>
      <c r="EI502" s="6"/>
      <c r="EJ502" s="6"/>
      <c r="EK502" s="6"/>
      <c r="EL502" s="6"/>
      <c r="EM502" s="6"/>
      <c r="EN502" s="6"/>
      <c r="EO502" s="6"/>
      <c r="EP502" s="6"/>
      <c r="EQ502" s="6"/>
      <c r="ER502" s="6"/>
      <c r="ES502" s="6"/>
      <c r="ET502" s="6"/>
      <c r="EU502" s="6"/>
      <c r="EV502" s="6"/>
      <c r="EW502" s="6"/>
      <c r="EX502" s="6"/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57" r:id="rId4" name="Button 1169">
              <controlPr defaultSize="0" print="0" autoFill="0" autoPict="0" macro="[0]!Ventilation">
                <anchor moveWithCells="1" sizeWithCells="1">
                  <from>
                    <xdr:col>8</xdr:col>
                    <xdr:colOff>66675</xdr:colOff>
                    <xdr:row>7</xdr:row>
                    <xdr:rowOff>38100</xdr:rowOff>
                  </from>
                  <to>
                    <xdr:col>8</xdr:col>
                    <xdr:colOff>742950</xdr:colOff>
                    <xdr:row>7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65"/>
  <sheetViews>
    <sheetView zoomScale="90" zoomScaleNormal="90" workbookViewId="0">
      <selection activeCell="I11" sqref="I11"/>
    </sheetView>
  </sheetViews>
  <sheetFormatPr defaultRowHeight="12.75" x14ac:dyDescent="0.2"/>
  <cols>
    <col min="1" max="1" width="3.28515625" customWidth="1"/>
    <col min="2" max="2" width="34" customWidth="1"/>
    <col min="3" max="3" width="14.85546875" customWidth="1"/>
    <col min="4" max="4" width="13" customWidth="1"/>
    <col min="5" max="5" width="8.28515625" customWidth="1"/>
    <col min="9" max="9" width="12" customWidth="1"/>
    <col min="10" max="10" width="12.42578125" customWidth="1"/>
    <col min="11" max="11" width="3" customWidth="1"/>
    <col min="13" max="13" width="16.42578125" customWidth="1"/>
    <col min="15" max="15" width="14.42578125" customWidth="1"/>
  </cols>
  <sheetData>
    <row r="1" spans="2:15" ht="22.5" customHeight="1" x14ac:dyDescent="0.25">
      <c r="B1" s="35" t="s">
        <v>113</v>
      </c>
      <c r="F1" s="33"/>
      <c r="L1" s="33" t="s">
        <v>114</v>
      </c>
    </row>
    <row r="2" spans="2:15" ht="42" customHeight="1" x14ac:dyDescent="0.25">
      <c r="C2" s="5" t="s">
        <v>111</v>
      </c>
      <c r="D2" s="9" t="s">
        <v>112</v>
      </c>
      <c r="G2" s="33" t="s">
        <v>116</v>
      </c>
      <c r="L2" s="18" t="s">
        <v>30</v>
      </c>
      <c r="M2" s="18" t="s">
        <v>31</v>
      </c>
      <c r="N2" s="2" t="s">
        <v>72</v>
      </c>
      <c r="O2" s="20" t="s">
        <v>73</v>
      </c>
    </row>
    <row r="3" spans="2:15" ht="15.75" x14ac:dyDescent="0.3">
      <c r="B3" s="1" t="s">
        <v>82</v>
      </c>
      <c r="C3" s="10">
        <f>Ventilation!$E$5</f>
        <v>101000</v>
      </c>
      <c r="D3" s="10">
        <f>C3</f>
        <v>101000</v>
      </c>
      <c r="H3" s="1" t="s">
        <v>63</v>
      </c>
      <c r="I3" s="2">
        <v>28.96</v>
      </c>
      <c r="J3" t="s">
        <v>64</v>
      </c>
      <c r="K3" s="1"/>
      <c r="L3" s="2" t="s">
        <v>7</v>
      </c>
      <c r="M3" s="22" t="s">
        <v>32</v>
      </c>
      <c r="N3" s="20"/>
      <c r="O3" s="20"/>
    </row>
    <row r="4" spans="2:15" ht="15.75" x14ac:dyDescent="0.3">
      <c r="B4" s="1" t="s">
        <v>0</v>
      </c>
      <c r="C4" s="2">
        <f>Ventilation!E3</f>
        <v>14</v>
      </c>
      <c r="D4" s="2">
        <f>Ventilation!F3</f>
        <v>20</v>
      </c>
      <c r="H4" s="1" t="s">
        <v>65</v>
      </c>
      <c r="I4" s="3">
        <f>I3/1000*101325/I8/294.26</f>
        <v>1.1994272712829699</v>
      </c>
      <c r="J4" t="s">
        <v>66</v>
      </c>
      <c r="L4" s="2">
        <v>0</v>
      </c>
      <c r="M4" s="23">
        <v>1.3199999999999999E-5</v>
      </c>
      <c r="N4" s="20">
        <v>-10</v>
      </c>
      <c r="O4" s="20"/>
    </row>
    <row r="5" spans="2:15" ht="15.75" x14ac:dyDescent="0.3">
      <c r="B5" s="1" t="s">
        <v>1</v>
      </c>
      <c r="C5" s="2">
        <f>Ventilation!E4</f>
        <v>60</v>
      </c>
      <c r="D5" s="2">
        <f>Ventilation!F4</f>
        <v>99</v>
      </c>
      <c r="H5" s="1" t="s">
        <v>67</v>
      </c>
      <c r="I5" s="2">
        <v>28.01</v>
      </c>
      <c r="J5" t="s">
        <v>64</v>
      </c>
      <c r="L5" s="2">
        <v>5</v>
      </c>
      <c r="N5" s="2">
        <v>-9</v>
      </c>
      <c r="O5" s="20"/>
    </row>
    <row r="6" spans="2:15" ht="15.75" x14ac:dyDescent="0.3">
      <c r="B6" s="1" t="s">
        <v>74</v>
      </c>
      <c r="C6" s="28">
        <f>(C4-ROUND(C4,0))*(VLOOKUP(ROUND(C4,0)+1,Air!$N$4:$O$65,2,0)-VLOOKUP(ROUND(C4,0),Air!$N$4:$O$64,2,0))+VLOOKUP(ROUND(C4,0),Air!$N$4:$O$64,2,0)</f>
        <v>1598</v>
      </c>
      <c r="D6" s="28">
        <f>(D4-ROUND(D4,0))*(VLOOKUP(ROUND(D4,0)+1,Air!$N$4:$O$65,2,0)-VLOOKUP(ROUND(D4,0),Air!$N$4:$O$64,2,0))+VLOOKUP(ROUND(D4,0),Air!$N$4:$O$64,2,0)</f>
        <v>2339</v>
      </c>
      <c r="H6" s="1" t="s">
        <v>68</v>
      </c>
      <c r="I6" s="3">
        <f>I5/1000*101325/I8/294.26</f>
        <v>1.1600814181158836</v>
      </c>
      <c r="J6" t="s">
        <v>66</v>
      </c>
      <c r="L6" s="2">
        <v>10</v>
      </c>
      <c r="M6" s="23">
        <v>1.4099999999999999E-5</v>
      </c>
      <c r="N6" s="20">
        <v>-8</v>
      </c>
      <c r="O6" s="20"/>
    </row>
    <row r="7" spans="2:15" ht="15.75" x14ac:dyDescent="0.3">
      <c r="B7" s="1" t="s">
        <v>75</v>
      </c>
      <c r="C7" s="28">
        <f>C3-C8</f>
        <v>100041.2</v>
      </c>
      <c r="D7" s="28">
        <f>D3-D8</f>
        <v>98684.39</v>
      </c>
      <c r="H7" s="1" t="s">
        <v>69</v>
      </c>
      <c r="I7" s="2">
        <v>18.015000000000001</v>
      </c>
      <c r="J7" t="s">
        <v>64</v>
      </c>
      <c r="L7" s="2">
        <v>15</v>
      </c>
      <c r="N7" s="20">
        <v>-7</v>
      </c>
      <c r="O7" s="20"/>
    </row>
    <row r="8" spans="2:15" ht="14.25" x14ac:dyDescent="0.2">
      <c r="B8" s="1" t="s">
        <v>76</v>
      </c>
      <c r="C8" s="28">
        <f>C5/100*C6</f>
        <v>958.8</v>
      </c>
      <c r="D8" s="28">
        <f>D5/100*D6</f>
        <v>2315.61</v>
      </c>
      <c r="H8" s="1" t="s">
        <v>70</v>
      </c>
      <c r="I8" s="2">
        <v>8.3140000000000001</v>
      </c>
      <c r="J8" t="s">
        <v>71</v>
      </c>
      <c r="L8" s="2">
        <v>20</v>
      </c>
      <c r="M8" s="23">
        <v>1.4999999999999999E-5</v>
      </c>
      <c r="N8" s="2">
        <v>-6</v>
      </c>
      <c r="O8" s="20"/>
    </row>
    <row r="9" spans="2:15" x14ac:dyDescent="0.2">
      <c r="B9" s="1" t="s">
        <v>77</v>
      </c>
      <c r="C9" s="29">
        <f>C7/C3</f>
        <v>0.99050693069306928</v>
      </c>
      <c r="D9" s="29">
        <f>D7/D3</f>
        <v>0.97707316831683166</v>
      </c>
      <c r="H9" s="12" t="s">
        <v>10</v>
      </c>
      <c r="I9" s="17">
        <v>0.4</v>
      </c>
      <c r="J9" s="11"/>
      <c r="L9" s="2">
        <v>25</v>
      </c>
      <c r="N9" s="20">
        <v>-5</v>
      </c>
      <c r="O9" s="20"/>
    </row>
    <row r="10" spans="2:15" ht="14.25" x14ac:dyDescent="0.2">
      <c r="B10" s="1" t="s">
        <v>78</v>
      </c>
      <c r="C10" s="29">
        <f>C8/C3</f>
        <v>9.4930693069306925E-3</v>
      </c>
      <c r="D10" s="29">
        <f>D8/D3</f>
        <v>2.2926831683168319E-2</v>
      </c>
      <c r="H10" s="12" t="s">
        <v>11</v>
      </c>
      <c r="I10" s="2">
        <v>9.8066499999999994</v>
      </c>
      <c r="J10" s="14" t="s">
        <v>12</v>
      </c>
      <c r="L10" s="2">
        <v>30</v>
      </c>
      <c r="M10" s="23">
        <v>1.5999999999999999E-5</v>
      </c>
      <c r="N10" s="20">
        <v>-4</v>
      </c>
      <c r="O10" s="20"/>
    </row>
    <row r="11" spans="2:15" x14ac:dyDescent="0.2">
      <c r="B11" s="1" t="s">
        <v>79</v>
      </c>
      <c r="C11" s="29">
        <f>C8/C3*$I$7+C7/C3*$I$3</f>
        <v>28.856098356435641</v>
      </c>
      <c r="D11" s="29">
        <f>D8/D3*$I$7+D7/D3*$I$3</f>
        <v>28.709065827227725</v>
      </c>
      <c r="H11" s="12" t="s">
        <v>153</v>
      </c>
      <c r="I11" s="2">
        <v>101325</v>
      </c>
      <c r="J11" s="14" t="s">
        <v>152</v>
      </c>
      <c r="L11" s="2">
        <v>35</v>
      </c>
      <c r="N11" s="2">
        <v>-3</v>
      </c>
      <c r="O11" s="20"/>
    </row>
    <row r="12" spans="2:15" x14ac:dyDescent="0.2">
      <c r="B12" s="1" t="s">
        <v>80</v>
      </c>
      <c r="C12" s="29">
        <f>C10*$I$7/C11</f>
        <v>5.9265685004228977E-3</v>
      </c>
      <c r="D12" s="29">
        <f>D10*$I$7/D11</f>
        <v>1.4386635749762429E-2</v>
      </c>
      <c r="F12" s="19"/>
      <c r="H12" s="19"/>
      <c r="I12" s="28"/>
      <c r="J12" s="28"/>
      <c r="K12" s="28"/>
      <c r="L12" s="2">
        <v>40</v>
      </c>
      <c r="M12" s="23">
        <v>1.6799999999999998E-5</v>
      </c>
      <c r="N12" s="20">
        <v>-2</v>
      </c>
      <c r="O12" s="20"/>
    </row>
    <row r="13" spans="2:15" ht="14.25" x14ac:dyDescent="0.2">
      <c r="B13" s="1" t="s">
        <v>81</v>
      </c>
      <c r="C13" s="29">
        <f>$I$8*(C4+273.15)/C3/(C11/1000)</f>
        <v>0.81914325096379736</v>
      </c>
      <c r="D13" s="29">
        <f>$I$8*(D4+273.15)/D3/(D11/1000)</f>
        <v>0.84054212537402528</v>
      </c>
      <c r="F13" s="19"/>
      <c r="H13" s="19"/>
      <c r="I13" s="28"/>
      <c r="J13" s="28"/>
      <c r="K13" s="28"/>
      <c r="L13" s="2">
        <v>45</v>
      </c>
      <c r="N13" s="20">
        <v>-1</v>
      </c>
      <c r="O13" s="20"/>
    </row>
    <row r="14" spans="2:15" x14ac:dyDescent="0.2">
      <c r="B14" s="8" t="s">
        <v>62</v>
      </c>
      <c r="C14" s="34">
        <f>1/C13</f>
        <v>1.220787693511981</v>
      </c>
      <c r="D14" s="34">
        <f>1/D13</f>
        <v>1.1897083677454225</v>
      </c>
      <c r="F14" s="19"/>
      <c r="H14" s="11"/>
      <c r="I14" s="28"/>
      <c r="J14" s="28"/>
      <c r="K14" s="28"/>
      <c r="L14" s="2">
        <v>50</v>
      </c>
      <c r="M14" s="23">
        <v>1.7749999999999998E-5</v>
      </c>
      <c r="N14" s="2">
        <v>0</v>
      </c>
      <c r="O14" s="10">
        <v>611</v>
      </c>
    </row>
    <row r="15" spans="2:15" ht="12" customHeight="1" x14ac:dyDescent="0.2">
      <c r="N15" s="2">
        <v>1</v>
      </c>
      <c r="O15" s="10">
        <v>656.7</v>
      </c>
    </row>
    <row r="16" spans="2:15" ht="17.25" customHeight="1" x14ac:dyDescent="0.25">
      <c r="B16" s="35" t="s">
        <v>115</v>
      </c>
      <c r="N16" s="2">
        <v>2</v>
      </c>
      <c r="O16" s="10">
        <v>705.6</v>
      </c>
    </row>
    <row r="17" spans="2:15" x14ac:dyDescent="0.2">
      <c r="B17" s="1" t="s">
        <v>2</v>
      </c>
      <c r="C17" s="2">
        <f>Ventilation!E10</f>
        <v>0</v>
      </c>
      <c r="N17" s="2">
        <v>3</v>
      </c>
      <c r="O17" s="10">
        <v>757.7</v>
      </c>
    </row>
    <row r="18" spans="2:15" x14ac:dyDescent="0.2">
      <c r="B18" s="1"/>
      <c r="C18" s="2"/>
      <c r="N18" s="2">
        <v>4</v>
      </c>
      <c r="O18" s="10">
        <v>813.1</v>
      </c>
    </row>
    <row r="19" spans="2:15" x14ac:dyDescent="0.2">
      <c r="B19" s="26" t="s">
        <v>60</v>
      </c>
      <c r="C19" s="2" t="s">
        <v>61</v>
      </c>
      <c r="E19" s="267" t="s">
        <v>53</v>
      </c>
      <c r="F19" s="267"/>
      <c r="G19" s="267"/>
      <c r="H19" t="s">
        <v>52</v>
      </c>
      <c r="I19" t="s">
        <v>52</v>
      </c>
      <c r="N19" s="2">
        <v>5</v>
      </c>
      <c r="O19" s="10">
        <v>872.1</v>
      </c>
    </row>
    <row r="20" spans="2:15" x14ac:dyDescent="0.2">
      <c r="B20" s="26" t="s">
        <v>8</v>
      </c>
      <c r="C20" s="2">
        <v>0.15</v>
      </c>
      <c r="E20" s="2" t="s">
        <v>47</v>
      </c>
      <c r="F20" s="2" t="s">
        <v>48</v>
      </c>
      <c r="G20" s="2" t="s">
        <v>49</v>
      </c>
      <c r="H20" s="15" t="s">
        <v>50</v>
      </c>
      <c r="I20" s="15" t="s">
        <v>51</v>
      </c>
      <c r="N20" s="2">
        <v>6</v>
      </c>
      <c r="O20" s="10">
        <v>934.9</v>
      </c>
    </row>
    <row r="21" spans="2:15" x14ac:dyDescent="0.2">
      <c r="B21" s="26" t="s">
        <v>4</v>
      </c>
      <c r="C21" s="2">
        <v>0.15</v>
      </c>
      <c r="D21" s="1" t="s">
        <v>42</v>
      </c>
      <c r="E21" s="2" t="s">
        <v>8</v>
      </c>
      <c r="F21" s="2" t="s">
        <v>54</v>
      </c>
      <c r="G21" s="2" t="s">
        <v>4</v>
      </c>
      <c r="H21" s="2" t="s">
        <v>57</v>
      </c>
      <c r="I21" s="2" t="s">
        <v>58</v>
      </c>
      <c r="N21" s="2">
        <v>7</v>
      </c>
      <c r="O21" s="10">
        <v>1002</v>
      </c>
    </row>
    <row r="22" spans="2:15" x14ac:dyDescent="0.2">
      <c r="B22" s="26" t="s">
        <v>9</v>
      </c>
      <c r="C22" s="2">
        <v>0.2</v>
      </c>
      <c r="D22" s="27" t="s">
        <v>43</v>
      </c>
      <c r="E22" s="2" t="s">
        <v>54</v>
      </c>
      <c r="F22" s="2" t="s">
        <v>4</v>
      </c>
      <c r="G22" s="2" t="s">
        <v>9</v>
      </c>
      <c r="H22" s="2" t="s">
        <v>57</v>
      </c>
      <c r="I22" s="2" t="s">
        <v>58</v>
      </c>
      <c r="N22" s="2">
        <v>8</v>
      </c>
      <c r="O22" s="10">
        <v>1072</v>
      </c>
    </row>
    <row r="23" spans="2:15" x14ac:dyDescent="0.2">
      <c r="B23" s="26" t="s">
        <v>5</v>
      </c>
      <c r="C23" s="2">
        <v>0.25</v>
      </c>
      <c r="D23" s="27" t="s">
        <v>44</v>
      </c>
      <c r="E23" s="2" t="s">
        <v>4</v>
      </c>
      <c r="F23" s="2" t="s">
        <v>55</v>
      </c>
      <c r="G23" s="2" t="s">
        <v>9</v>
      </c>
      <c r="H23" s="2" t="s">
        <v>5</v>
      </c>
      <c r="I23" s="2" t="s">
        <v>59</v>
      </c>
      <c r="N23" s="2">
        <v>9</v>
      </c>
      <c r="O23" s="10">
        <v>1148</v>
      </c>
    </row>
    <row r="24" spans="2:15" x14ac:dyDescent="0.2">
      <c r="B24" s="26" t="s">
        <v>57</v>
      </c>
      <c r="C24" s="2">
        <v>0.3</v>
      </c>
      <c r="D24" s="27" t="s">
        <v>45</v>
      </c>
      <c r="E24" s="2" t="s">
        <v>9</v>
      </c>
      <c r="F24" s="2" t="s">
        <v>56</v>
      </c>
      <c r="G24" s="2" t="s">
        <v>5</v>
      </c>
      <c r="H24" s="2" t="s">
        <v>5</v>
      </c>
      <c r="I24" s="2" t="s">
        <v>5</v>
      </c>
      <c r="N24" s="2">
        <v>10</v>
      </c>
      <c r="O24" s="10">
        <v>1228</v>
      </c>
    </row>
    <row r="25" spans="2:15" x14ac:dyDescent="0.2">
      <c r="B25" s="26" t="s">
        <v>58</v>
      </c>
      <c r="C25" s="2">
        <v>0.3</v>
      </c>
      <c r="D25" s="27" t="s">
        <v>46</v>
      </c>
      <c r="E25" s="2" t="s">
        <v>9</v>
      </c>
      <c r="F25" s="2" t="s">
        <v>5</v>
      </c>
      <c r="G25" s="2" t="s">
        <v>5</v>
      </c>
      <c r="H25" s="2" t="s">
        <v>5</v>
      </c>
      <c r="I25" s="2" t="s">
        <v>5</v>
      </c>
      <c r="N25" s="2">
        <v>11</v>
      </c>
      <c r="O25" s="10">
        <v>1312</v>
      </c>
    </row>
    <row r="26" spans="2:15" x14ac:dyDescent="0.2">
      <c r="C26" s="2"/>
      <c r="N26" s="2">
        <v>12</v>
      </c>
      <c r="O26" s="10">
        <v>1402</v>
      </c>
    </row>
    <row r="27" spans="2:15" x14ac:dyDescent="0.2">
      <c r="B27" s="12" t="s">
        <v>3</v>
      </c>
      <c r="C27" s="4" t="str">
        <f>Ventilation!E11</f>
        <v>C</v>
      </c>
      <c r="N27" s="2">
        <v>13</v>
      </c>
      <c r="O27" s="10">
        <v>1497</v>
      </c>
    </row>
    <row r="28" spans="2:15" x14ac:dyDescent="0.2">
      <c r="B28" s="1" t="s">
        <v>6</v>
      </c>
      <c r="C28" s="2">
        <f>IF(TYPE(VLOOKUP(C27,B20:C25,2,FALSE))=16,"Check Stability",VLOOKUP(C27,B20:C25,2,FALSE))</f>
        <v>0.2</v>
      </c>
      <c r="N28" s="2">
        <v>14</v>
      </c>
      <c r="O28" s="10">
        <v>1598</v>
      </c>
    </row>
    <row r="29" spans="2:15" x14ac:dyDescent="0.2">
      <c r="N29" s="2">
        <v>15</v>
      </c>
      <c r="O29" s="10">
        <v>1705</v>
      </c>
    </row>
    <row r="30" spans="2:15" x14ac:dyDescent="0.2">
      <c r="C30" s="14"/>
      <c r="N30" s="2">
        <v>16</v>
      </c>
      <c r="O30" s="10">
        <v>1818</v>
      </c>
    </row>
    <row r="31" spans="2:15" x14ac:dyDescent="0.2">
      <c r="N31" s="2">
        <v>17</v>
      </c>
      <c r="O31" s="10">
        <v>1938</v>
      </c>
    </row>
    <row r="32" spans="2:15" x14ac:dyDescent="0.2">
      <c r="N32" s="2">
        <v>18</v>
      </c>
      <c r="O32" s="10">
        <v>2064</v>
      </c>
    </row>
    <row r="33" spans="14:15" x14ac:dyDescent="0.2">
      <c r="N33" s="2">
        <v>19</v>
      </c>
      <c r="O33" s="10">
        <v>2197</v>
      </c>
    </row>
    <row r="34" spans="14:15" x14ac:dyDescent="0.2">
      <c r="N34" s="2">
        <v>20</v>
      </c>
      <c r="O34" s="10">
        <v>2339</v>
      </c>
    </row>
    <row r="35" spans="14:15" x14ac:dyDescent="0.2">
      <c r="N35" s="2">
        <v>21</v>
      </c>
      <c r="O35" s="10">
        <v>2487</v>
      </c>
    </row>
    <row r="36" spans="14:15" x14ac:dyDescent="0.2">
      <c r="N36" s="2">
        <v>22</v>
      </c>
      <c r="O36" s="10">
        <v>2644</v>
      </c>
    </row>
    <row r="37" spans="14:15" x14ac:dyDescent="0.2">
      <c r="N37" s="2">
        <v>23</v>
      </c>
      <c r="O37" s="10">
        <v>2810</v>
      </c>
    </row>
    <row r="38" spans="14:15" x14ac:dyDescent="0.2">
      <c r="N38" s="2">
        <v>24</v>
      </c>
      <c r="O38" s="10">
        <v>2985</v>
      </c>
    </row>
    <row r="39" spans="14:15" x14ac:dyDescent="0.2">
      <c r="N39" s="2">
        <v>25</v>
      </c>
      <c r="O39" s="10">
        <v>3169</v>
      </c>
    </row>
    <row r="40" spans="14:15" x14ac:dyDescent="0.2">
      <c r="N40" s="2">
        <v>26</v>
      </c>
      <c r="O40" s="10">
        <v>3363</v>
      </c>
    </row>
    <row r="41" spans="14:15" x14ac:dyDescent="0.2">
      <c r="N41" s="2">
        <v>27</v>
      </c>
      <c r="O41" s="10">
        <v>3567</v>
      </c>
    </row>
    <row r="42" spans="14:15" x14ac:dyDescent="0.2">
      <c r="N42" s="2">
        <v>28</v>
      </c>
      <c r="O42" s="10">
        <v>3782</v>
      </c>
    </row>
    <row r="43" spans="14:15" x14ac:dyDescent="0.2">
      <c r="N43" s="2">
        <v>29</v>
      </c>
      <c r="O43" s="10">
        <v>4008</v>
      </c>
    </row>
    <row r="44" spans="14:15" x14ac:dyDescent="0.2">
      <c r="N44" s="2">
        <v>30</v>
      </c>
      <c r="O44" s="10">
        <v>4246</v>
      </c>
    </row>
    <row r="45" spans="14:15" x14ac:dyDescent="0.2">
      <c r="N45" s="2">
        <v>31</v>
      </c>
      <c r="O45" s="10">
        <v>4496</v>
      </c>
    </row>
    <row r="46" spans="14:15" x14ac:dyDescent="0.2">
      <c r="N46" s="2">
        <v>32</v>
      </c>
      <c r="O46" s="10">
        <v>4759</v>
      </c>
    </row>
    <row r="47" spans="14:15" x14ac:dyDescent="0.2">
      <c r="N47" s="2">
        <v>33</v>
      </c>
      <c r="O47" s="10">
        <v>5034</v>
      </c>
    </row>
    <row r="48" spans="14:15" x14ac:dyDescent="0.2">
      <c r="N48" s="2">
        <v>34</v>
      </c>
      <c r="O48" s="10">
        <v>5324</v>
      </c>
    </row>
    <row r="49" spans="14:15" x14ac:dyDescent="0.2">
      <c r="N49" s="2">
        <v>35</v>
      </c>
      <c r="O49" s="10">
        <v>5628</v>
      </c>
    </row>
    <row r="50" spans="14:15" x14ac:dyDescent="0.2">
      <c r="N50" s="2">
        <v>36</v>
      </c>
      <c r="O50" s="10">
        <v>5947</v>
      </c>
    </row>
    <row r="51" spans="14:15" x14ac:dyDescent="0.2">
      <c r="N51" s="2">
        <v>37</v>
      </c>
      <c r="O51" s="10">
        <v>6281</v>
      </c>
    </row>
    <row r="52" spans="14:15" x14ac:dyDescent="0.2">
      <c r="N52" s="2">
        <v>38</v>
      </c>
      <c r="O52" s="10">
        <v>6632</v>
      </c>
    </row>
    <row r="53" spans="14:15" x14ac:dyDescent="0.2">
      <c r="N53" s="2">
        <v>39</v>
      </c>
      <c r="O53" s="10">
        <v>6999</v>
      </c>
    </row>
    <row r="54" spans="14:15" x14ac:dyDescent="0.2">
      <c r="N54" s="2">
        <v>40</v>
      </c>
      <c r="O54" s="10">
        <v>7384</v>
      </c>
    </row>
    <row r="55" spans="14:15" x14ac:dyDescent="0.2">
      <c r="N55" s="2">
        <v>41</v>
      </c>
      <c r="O55" s="10">
        <v>7786</v>
      </c>
    </row>
    <row r="56" spans="14:15" x14ac:dyDescent="0.2">
      <c r="N56" s="2">
        <v>42</v>
      </c>
      <c r="O56" s="10">
        <v>8208</v>
      </c>
    </row>
    <row r="57" spans="14:15" x14ac:dyDescent="0.2">
      <c r="N57" s="2">
        <v>43</v>
      </c>
      <c r="O57" s="10">
        <v>8649</v>
      </c>
    </row>
    <row r="58" spans="14:15" x14ac:dyDescent="0.2">
      <c r="N58" s="2">
        <v>44</v>
      </c>
      <c r="O58" s="10">
        <v>9111</v>
      </c>
    </row>
    <row r="59" spans="14:15" x14ac:dyDescent="0.2">
      <c r="N59" s="2">
        <v>45</v>
      </c>
      <c r="O59" s="10">
        <v>9593</v>
      </c>
    </row>
    <row r="60" spans="14:15" x14ac:dyDescent="0.2">
      <c r="N60" s="2">
        <v>46</v>
      </c>
      <c r="O60" s="10">
        <v>10100</v>
      </c>
    </row>
    <row r="61" spans="14:15" x14ac:dyDescent="0.2">
      <c r="N61" s="2">
        <v>47</v>
      </c>
      <c r="O61" s="10">
        <v>10620</v>
      </c>
    </row>
    <row r="62" spans="14:15" x14ac:dyDescent="0.2">
      <c r="N62" s="2">
        <v>48</v>
      </c>
      <c r="O62" s="10">
        <v>11170</v>
      </c>
    </row>
    <row r="63" spans="14:15" x14ac:dyDescent="0.2">
      <c r="N63" s="2">
        <v>49</v>
      </c>
      <c r="O63" s="10">
        <v>11750</v>
      </c>
    </row>
    <row r="64" spans="14:15" x14ac:dyDescent="0.2">
      <c r="N64" s="2">
        <v>50</v>
      </c>
      <c r="O64" s="10">
        <v>12350</v>
      </c>
    </row>
    <row r="65" spans="14:15" x14ac:dyDescent="0.2">
      <c r="N65" s="2">
        <v>51</v>
      </c>
      <c r="O65" s="10">
        <v>12980</v>
      </c>
    </row>
  </sheetData>
  <mergeCells count="1">
    <mergeCell ref="E19:G19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4"/>
  <sheetViews>
    <sheetView workbookViewId="0"/>
  </sheetViews>
  <sheetFormatPr defaultRowHeight="12.75" x14ac:dyDescent="0.2"/>
  <cols>
    <col min="2" max="2" width="12" style="2" customWidth="1"/>
    <col min="5" max="5" width="12.42578125" bestFit="1" customWidth="1"/>
    <col min="6" max="6" width="6" style="2" customWidth="1"/>
  </cols>
  <sheetData>
    <row r="1" spans="1:11" x14ac:dyDescent="0.2">
      <c r="G1" s="1" t="s">
        <v>41</v>
      </c>
      <c r="H1" s="15">
        <v>1</v>
      </c>
    </row>
    <row r="2" spans="1:11" s="25" customFormat="1" ht="39.75" x14ac:dyDescent="0.2">
      <c r="A2" s="263" t="str">
        <f>E2</f>
        <v>Relative Flow</v>
      </c>
      <c r="B2" s="263" t="s">
        <v>35</v>
      </c>
      <c r="C2" s="263" t="s">
        <v>36</v>
      </c>
      <c r="D2" s="264" t="s">
        <v>38</v>
      </c>
      <c r="E2" s="264" t="s">
        <v>39</v>
      </c>
      <c r="F2" s="20"/>
      <c r="G2" s="265" t="s">
        <v>40</v>
      </c>
      <c r="H2" s="264" t="s">
        <v>14</v>
      </c>
      <c r="I2" s="264" t="s">
        <v>16</v>
      </c>
      <c r="J2" s="264" t="s">
        <v>17</v>
      </c>
      <c r="K2" s="264" t="s">
        <v>37</v>
      </c>
    </row>
    <row r="3" spans="1:11" x14ac:dyDescent="0.2">
      <c r="C3" s="21"/>
      <c r="D3" s="18"/>
      <c r="E3" s="13"/>
      <c r="G3" s="1"/>
      <c r="H3" s="20"/>
      <c r="I3" s="18"/>
      <c r="J3" s="18"/>
      <c r="K3" s="18"/>
    </row>
    <row r="4" spans="1:11" x14ac:dyDescent="0.2">
      <c r="A4">
        <f t="shared" ref="A4:A35" si="0">E4</f>
        <v>7.0333417008672605E-22</v>
      </c>
      <c r="B4" s="2">
        <v>1E-10</v>
      </c>
      <c r="C4" s="7">
        <f t="shared" ref="C4:C67" si="1">J4/(PI()*($H$1^2)/4)</f>
        <v>1.697653631201645E-15</v>
      </c>
      <c r="D4" s="24">
        <f t="shared" ref="D4:D67" si="2">K4/(PI()*$H$1)</f>
        <v>6.3661979871381262E-6</v>
      </c>
      <c r="E4">
        <f t="shared" ref="E4:E9" si="3">C4*(C4/D4)^(2/3)</f>
        <v>7.0333417008672605E-22</v>
      </c>
      <c r="G4">
        <f t="shared" ref="G4:G67" si="4">$H$1*B4</f>
        <v>1E-10</v>
      </c>
      <c r="H4" s="16">
        <f t="shared" ref="H4:H67" si="5">ACOS((($H$1/2)-G4)/($H$1/2))</f>
        <v>2.0000000827691267E-5</v>
      </c>
      <c r="I4" s="16">
        <f t="shared" ref="I4:I67" si="6">H4/PI()*(PI()*($H$1^2)/4)</f>
        <v>5.0000002069228167E-6</v>
      </c>
      <c r="J4" s="13">
        <f t="shared" ref="J4:J67" si="7">I4-($H$1/2)*SIN(H4)*(($H$1/2)-G4)</f>
        <v>1.333334044030781E-15</v>
      </c>
      <c r="K4" s="7">
        <f t="shared" ref="K4:K67" si="8">H4/PI()*PI()*$H$1</f>
        <v>2.0000000827691267E-5</v>
      </c>
    </row>
    <row r="5" spans="1:11" x14ac:dyDescent="0.2">
      <c r="A5">
        <f t="shared" si="0"/>
        <v>1.0317215901361144E-6</v>
      </c>
      <c r="B5" s="2">
        <v>1E-3</v>
      </c>
      <c r="C5" s="7">
        <f t="shared" si="1"/>
        <v>5.3668384686504658E-5</v>
      </c>
      <c r="D5" s="24">
        <f t="shared" si="2"/>
        <v>2.0135041633377499E-2</v>
      </c>
      <c r="E5">
        <f t="shared" si="3"/>
        <v>1.0317215901361144E-6</v>
      </c>
      <c r="G5">
        <f t="shared" si="4"/>
        <v>1E-3</v>
      </c>
      <c r="H5" s="16">
        <f t="shared" si="5"/>
        <v>6.3256098875143385E-2</v>
      </c>
      <c r="I5" s="16">
        <f t="shared" si="6"/>
        <v>1.5814024718785846E-2</v>
      </c>
      <c r="J5" s="13">
        <f t="shared" si="7"/>
        <v>4.2151050765288495E-5</v>
      </c>
      <c r="K5" s="7">
        <f t="shared" si="8"/>
        <v>6.3256098875143385E-2</v>
      </c>
    </row>
    <row r="6" spans="1:11" x14ac:dyDescent="0.2">
      <c r="A6">
        <f t="shared" si="0"/>
        <v>4.629440497818537E-6</v>
      </c>
      <c r="B6" s="2">
        <v>2E-3</v>
      </c>
      <c r="C6" s="7">
        <f t="shared" si="1"/>
        <v>1.5175153776039244E-4</v>
      </c>
      <c r="D6" s="24">
        <f t="shared" si="2"/>
        <v>2.8480000455265025E-2</v>
      </c>
      <c r="E6">
        <f t="shared" si="3"/>
        <v>4.629440497818537E-6</v>
      </c>
      <c r="G6">
        <f t="shared" si="4"/>
        <v>2E-3</v>
      </c>
      <c r="H6" s="16">
        <f t="shared" si="5"/>
        <v>8.9472560204494567E-2</v>
      </c>
      <c r="I6" s="16">
        <f t="shared" si="6"/>
        <v>2.2368140051123642E-2</v>
      </c>
      <c r="J6" s="13">
        <f t="shared" si="7"/>
        <v>1.1918537904975074E-4</v>
      </c>
      <c r="K6" s="7">
        <f t="shared" si="8"/>
        <v>8.9472560204494567E-2</v>
      </c>
    </row>
    <row r="7" spans="1:11" x14ac:dyDescent="0.2">
      <c r="A7">
        <f t="shared" si="0"/>
        <v>1.1137653935818072E-5</v>
      </c>
      <c r="B7" s="2">
        <v>3.0000000000000001E-3</v>
      </c>
      <c r="C7" s="7">
        <f t="shared" si="1"/>
        <v>2.7870161572425442E-4</v>
      </c>
      <c r="D7" s="24">
        <f t="shared" si="2"/>
        <v>3.4886559117205694E-2</v>
      </c>
      <c r="E7">
        <f t="shared" si="3"/>
        <v>1.1137653935818072E-5</v>
      </c>
      <c r="G7">
        <f t="shared" si="4"/>
        <v>3.0000000000000001E-3</v>
      </c>
      <c r="H7" s="16">
        <f t="shared" si="5"/>
        <v>0.10959935783163943</v>
      </c>
      <c r="I7" s="16">
        <f t="shared" si="6"/>
        <v>2.7399839457909858E-2</v>
      </c>
      <c r="J7" s="13">
        <f t="shared" si="7"/>
        <v>2.1889173712573082E-4</v>
      </c>
      <c r="K7" s="7">
        <f t="shared" si="8"/>
        <v>0.10959935783163943</v>
      </c>
    </row>
    <row r="8" spans="1:11" x14ac:dyDescent="0.2">
      <c r="A8">
        <f t="shared" si="0"/>
        <v>2.0760044900034534E-5</v>
      </c>
      <c r="B8" s="2">
        <v>4.0000000000000001E-3</v>
      </c>
      <c r="C8" s="7">
        <f t="shared" si="1"/>
        <v>4.2896020346362652E-4</v>
      </c>
      <c r="D8" s="24">
        <f t="shared" si="2"/>
        <v>4.0290260361441288E-2</v>
      </c>
      <c r="E8">
        <f t="shared" si="3"/>
        <v>2.0760044900034534E-5</v>
      </c>
      <c r="G8">
        <f t="shared" si="4"/>
        <v>4.0000000000000001E-3</v>
      </c>
      <c r="H8" s="16">
        <f t="shared" si="5"/>
        <v>0.126575585962724</v>
      </c>
      <c r="I8" s="16">
        <f t="shared" si="6"/>
        <v>3.1643896490681001E-2</v>
      </c>
      <c r="J8" s="13">
        <f t="shared" si="7"/>
        <v>3.36904555970928E-4</v>
      </c>
      <c r="K8" s="7">
        <f t="shared" si="8"/>
        <v>0.126575585962724</v>
      </c>
    </row>
    <row r="9" spans="1:11" x14ac:dyDescent="0.2">
      <c r="A9">
        <f t="shared" si="0"/>
        <v>3.3646026072975406E-5</v>
      </c>
      <c r="B9" s="2">
        <v>5.0000000000000001E-3</v>
      </c>
      <c r="C9" s="7">
        <f t="shared" si="1"/>
        <v>5.9930975570100624E-4</v>
      </c>
      <c r="D9" s="24">
        <f t="shared" si="2"/>
        <v>4.5053413644412128E-2</v>
      </c>
      <c r="E9">
        <f t="shared" si="3"/>
        <v>3.3646026072975406E-5</v>
      </c>
      <c r="G9">
        <f t="shared" si="4"/>
        <v>5.0000000000000001E-3</v>
      </c>
      <c r="H9" s="16">
        <f t="shared" si="5"/>
        <v>0.14153947332442729</v>
      </c>
      <c r="I9" s="16">
        <f t="shared" si="6"/>
        <v>3.5384868331106822E-2</v>
      </c>
      <c r="J9" s="13">
        <f t="shared" si="7"/>
        <v>4.7069678143374372E-4</v>
      </c>
      <c r="K9" s="7">
        <f t="shared" si="8"/>
        <v>0.14153947332442729</v>
      </c>
    </row>
    <row r="10" spans="1:11" x14ac:dyDescent="0.2">
      <c r="A10">
        <f t="shared" si="0"/>
        <v>4.9914503782621099E-5</v>
      </c>
      <c r="B10" s="2">
        <v>6.0000000000000001E-3</v>
      </c>
      <c r="C10" s="7">
        <f t="shared" si="1"/>
        <v>7.8757596735978895E-4</v>
      </c>
      <c r="D10" s="24">
        <f t="shared" si="2"/>
        <v>4.9361801501267122E-2</v>
      </c>
      <c r="E10">
        <f t="shared" ref="E10:E73" si="9">C10*(C10/D10)^(2/3)</f>
        <v>4.9914503782621099E-5</v>
      </c>
      <c r="G10">
        <f t="shared" si="4"/>
        <v>6.0000000000000001E-3</v>
      </c>
      <c r="H10" s="16">
        <f t="shared" si="5"/>
        <v>0.15507467296433841</v>
      </c>
      <c r="I10" s="16">
        <f t="shared" si="6"/>
        <v>3.8768668241084603E-2</v>
      </c>
      <c r="J10" s="13">
        <f t="shared" si="7"/>
        <v>6.1856071830034692E-4</v>
      </c>
      <c r="K10" s="7">
        <f t="shared" si="8"/>
        <v>0.15507467296433841</v>
      </c>
    </row>
    <row r="11" spans="1:11" x14ac:dyDescent="0.2">
      <c r="A11">
        <f t="shared" si="0"/>
        <v>6.9664507363247948E-5</v>
      </c>
      <c r="B11" s="2">
        <v>7.0000000000000001E-3</v>
      </c>
      <c r="C11" s="7">
        <f t="shared" si="1"/>
        <v>9.9216017897445392E-4</v>
      </c>
      <c r="D11" s="24">
        <f t="shared" si="2"/>
        <v>5.3325768796888738E-2</v>
      </c>
      <c r="E11">
        <f t="shared" si="9"/>
        <v>6.9664507363247948E-5</v>
      </c>
      <c r="G11">
        <f t="shared" si="4"/>
        <v>7.0000000000000001E-3</v>
      </c>
      <c r="H11" s="16">
        <f t="shared" si="5"/>
        <v>0.16752784349933347</v>
      </c>
      <c r="I11" s="16">
        <f t="shared" si="6"/>
        <v>4.1881960874833368E-2</v>
      </c>
      <c r="J11" s="13">
        <f t="shared" si="7"/>
        <v>7.7924078236261962E-4</v>
      </c>
      <c r="K11" s="7">
        <f t="shared" si="8"/>
        <v>0.16752784349933347</v>
      </c>
    </row>
    <row r="12" spans="1:11" x14ac:dyDescent="0.2">
      <c r="A12">
        <f t="shared" si="0"/>
        <v>9.298096381628341E-5</v>
      </c>
      <c r="B12" s="2">
        <v>8.0000000000000002E-3</v>
      </c>
      <c r="C12" s="7">
        <f t="shared" si="1"/>
        <v>1.2118218502159585E-3</v>
      </c>
      <c r="D12" s="24">
        <f t="shared" si="2"/>
        <v>5.7017199436791975E-2</v>
      </c>
      <c r="E12">
        <f t="shared" si="9"/>
        <v>9.298096381628341E-5</v>
      </c>
      <c r="G12">
        <f t="shared" si="4"/>
        <v>8.0000000000000002E-3</v>
      </c>
      <c r="H12" s="16">
        <f t="shared" si="5"/>
        <v>0.17912481487888976</v>
      </c>
      <c r="I12" s="16">
        <f t="shared" si="6"/>
        <v>4.478120371972244E-2</v>
      </c>
      <c r="J12" s="13">
        <f t="shared" si="7"/>
        <v>9.517626555245115E-4</v>
      </c>
      <c r="K12" s="7">
        <f t="shared" si="8"/>
        <v>0.17912481487888976</v>
      </c>
    </row>
    <row r="13" spans="1:11" x14ac:dyDescent="0.2">
      <c r="A13">
        <f t="shared" si="0"/>
        <v>1.1993821571292062E-4</v>
      </c>
      <c r="B13" s="2">
        <v>8.9999999999999993E-3</v>
      </c>
      <c r="C13" s="7">
        <f t="shared" si="1"/>
        <v>1.4455613972465995E-3</v>
      </c>
      <c r="D13" s="24">
        <f t="shared" si="2"/>
        <v>6.0486015984783481E-2</v>
      </c>
      <c r="E13">
        <f t="shared" si="9"/>
        <v>1.1993821571292062E-4</v>
      </c>
      <c r="G13">
        <f t="shared" si="4"/>
        <v>8.9999999999999993E-3</v>
      </c>
      <c r="H13" s="16">
        <f t="shared" si="5"/>
        <v>0.19002242346271059</v>
      </c>
      <c r="I13" s="16">
        <f t="shared" si="6"/>
        <v>4.7505605865677647E-2</v>
      </c>
      <c r="J13" s="13">
        <f t="shared" si="7"/>
        <v>1.1353412664757284E-3</v>
      </c>
      <c r="K13" s="7">
        <f t="shared" si="8"/>
        <v>0.19002242346271059</v>
      </c>
    </row>
    <row r="14" spans="1:11" x14ac:dyDescent="0.2">
      <c r="A14">
        <f t="shared" si="0"/>
        <v>1.5060233573309045E-4</v>
      </c>
      <c r="B14" s="2">
        <v>0.01</v>
      </c>
      <c r="C14" s="7">
        <f t="shared" si="1"/>
        <v>1.6925506380167266E-3</v>
      </c>
      <c r="D14" s="24">
        <f t="shared" si="2"/>
        <v>6.3768560858519882E-2</v>
      </c>
      <c r="E14">
        <f>C14*(C14/D14)^(2/3)</f>
        <v>1.5060233573309045E-4</v>
      </c>
      <c r="G14">
        <f t="shared" si="4"/>
        <v>0.01</v>
      </c>
      <c r="H14" s="16">
        <f t="shared" si="5"/>
        <v>0.20033484232311971</v>
      </c>
      <c r="I14" s="16">
        <f t="shared" si="6"/>
        <v>5.0083710580779921E-2</v>
      </c>
      <c r="J14" s="13">
        <f t="shared" si="7"/>
        <v>1.3293261625555164E-3</v>
      </c>
      <c r="K14" s="7">
        <f t="shared" si="8"/>
        <v>0.20033484232311968</v>
      </c>
    </row>
    <row r="15" spans="1:11" x14ac:dyDescent="0.2">
      <c r="A15">
        <f t="shared" si="0"/>
        <v>1.8503273671653447E-4</v>
      </c>
      <c r="B15" s="2">
        <v>1.0999999999999999E-2</v>
      </c>
      <c r="C15" s="7">
        <f t="shared" si="1"/>
        <v>1.9520885072960147E-3</v>
      </c>
      <c r="D15" s="24">
        <f t="shared" si="2"/>
        <v>6.68922652286979E-2</v>
      </c>
      <c r="E15">
        <f t="shared" si="9"/>
        <v>1.8503273671653447E-4</v>
      </c>
      <c r="G15">
        <f t="shared" si="4"/>
        <v>1.0999999999999999E-2</v>
      </c>
      <c r="H15" s="16">
        <f t="shared" si="5"/>
        <v>0.21014824902445728</v>
      </c>
      <c r="I15" s="16">
        <f t="shared" si="6"/>
        <v>5.253706225611432E-2</v>
      </c>
      <c r="J15" s="13">
        <f t="shared" si="7"/>
        <v>1.5331667284195563E-3</v>
      </c>
      <c r="K15" s="7">
        <f t="shared" si="8"/>
        <v>0.21014824902445728</v>
      </c>
    </row>
    <row r="16" spans="1:11" x14ac:dyDescent="0.2">
      <c r="A16">
        <f t="shared" si="0"/>
        <v>2.2328334011670597E-4</v>
      </c>
      <c r="B16" s="2">
        <v>1.2E-2</v>
      </c>
      <c r="C16" s="7">
        <f t="shared" si="1"/>
        <v>2.2235713261531506E-3</v>
      </c>
      <c r="D16" s="24">
        <f t="shared" si="2"/>
        <v>6.9878436976569924E-2</v>
      </c>
      <c r="E16">
        <f t="shared" si="9"/>
        <v>2.2328334011670597E-4</v>
      </c>
      <c r="G16">
        <f t="shared" si="4"/>
        <v>1.2E-2</v>
      </c>
      <c r="H16" s="16">
        <f t="shared" si="5"/>
        <v>0.21952958424992941</v>
      </c>
      <c r="I16" s="16">
        <f t="shared" si="6"/>
        <v>5.488239606248236E-2</v>
      </c>
      <c r="J16" s="13">
        <f t="shared" si="7"/>
        <v>1.7463888357439131E-3</v>
      </c>
      <c r="K16" s="7">
        <f t="shared" si="8"/>
        <v>0.21952958424992944</v>
      </c>
    </row>
    <row r="17" spans="1:11" x14ac:dyDescent="0.2">
      <c r="A17">
        <f t="shared" si="0"/>
        <v>2.654034527511598E-4</v>
      </c>
      <c r="B17" s="2">
        <v>1.2999999999999999E-2</v>
      </c>
      <c r="C17" s="7">
        <f t="shared" si="1"/>
        <v>2.5064719939112286E-3</v>
      </c>
      <c r="D17" s="24">
        <f t="shared" si="2"/>
        <v>7.2744018447613898E-2</v>
      </c>
      <c r="E17">
        <f t="shared" si="9"/>
        <v>2.654034527511598E-4</v>
      </c>
      <c r="G17">
        <f t="shared" si="4"/>
        <v>1.2999999999999999E-2</v>
      </c>
      <c r="H17" s="16">
        <f t="shared" si="5"/>
        <v>0.2285320739476242</v>
      </c>
      <c r="I17" s="16">
        <f t="shared" si="6"/>
        <v>5.7133018486906051E-2</v>
      </c>
      <c r="J17" s="13">
        <f t="shared" si="7"/>
        <v>1.9685785006250192E-3</v>
      </c>
      <c r="K17" s="7">
        <f t="shared" si="8"/>
        <v>0.2285320739476242</v>
      </c>
    </row>
    <row r="18" spans="1:11" x14ac:dyDescent="0.2">
      <c r="A18">
        <f t="shared" si="0"/>
        <v>3.1143844267922399E-4</v>
      </c>
      <c r="B18" s="2">
        <v>1.4E-2</v>
      </c>
      <c r="C18" s="7">
        <f t="shared" si="1"/>
        <v>2.8003249267481533E-3</v>
      </c>
      <c r="D18" s="24">
        <f t="shared" si="2"/>
        <v>7.5502744260032853E-2</v>
      </c>
      <c r="E18">
        <f t="shared" si="9"/>
        <v>3.1143844267922399E-4</v>
      </c>
      <c r="G18">
        <f t="shared" si="4"/>
        <v>1.4E-2</v>
      </c>
      <c r="H18" s="16">
        <f t="shared" si="5"/>
        <v>0.23719886669318813</v>
      </c>
      <c r="I18" s="16">
        <f t="shared" si="6"/>
        <v>5.9299716673297032E-2</v>
      </c>
      <c r="J18" s="13">
        <f t="shared" si="7"/>
        <v>2.1993700543840936E-3</v>
      </c>
      <c r="K18" s="7">
        <f t="shared" si="8"/>
        <v>0.23719886669318813</v>
      </c>
    </row>
    <row r="19" spans="1:11" x14ac:dyDescent="0.2">
      <c r="A19">
        <f t="shared" si="0"/>
        <v>3.6143027198972825E-4</v>
      </c>
      <c r="B19" s="2">
        <v>1.4999999999999999E-2</v>
      </c>
      <c r="C19" s="7">
        <f t="shared" si="1"/>
        <v>3.1047148490012787E-3</v>
      </c>
      <c r="D19" s="24">
        <f t="shared" si="2"/>
        <v>7.8165931930956251E-2</v>
      </c>
      <c r="E19">
        <f t="shared" si="9"/>
        <v>3.6143027198972825E-4</v>
      </c>
      <c r="G19">
        <f t="shared" si="4"/>
        <v>1.4999999999999999E-2</v>
      </c>
      <c r="H19" s="16">
        <f t="shared" si="5"/>
        <v>0.24556551751529199</v>
      </c>
      <c r="I19" s="16">
        <f t="shared" si="6"/>
        <v>6.1391379378822997E-2</v>
      </c>
      <c r="J19" s="13">
        <f t="shared" si="7"/>
        <v>2.4384373402783904E-3</v>
      </c>
      <c r="K19" s="7">
        <f t="shared" si="8"/>
        <v>0.24556551751529199</v>
      </c>
    </row>
    <row r="20" spans="1:11" x14ac:dyDescent="0.2">
      <c r="A20">
        <f t="shared" si="0"/>
        <v>4.1541792475020942E-4</v>
      </c>
      <c r="B20" s="2">
        <v>1.6E-2</v>
      </c>
      <c r="C20" s="7">
        <f t="shared" si="1"/>
        <v>3.4192682548535398E-3</v>
      </c>
      <c r="D20" s="24">
        <f t="shared" si="2"/>
        <v>8.0743038339360959E-2</v>
      </c>
      <c r="E20">
        <f t="shared" si="9"/>
        <v>4.1541792475020942E-4</v>
      </c>
      <c r="G20">
        <f t="shared" si="4"/>
        <v>1.6E-2</v>
      </c>
      <c r="H20" s="16">
        <f t="shared" si="5"/>
        <v>0.25366173607545539</v>
      </c>
      <c r="I20" s="16">
        <f t="shared" si="6"/>
        <v>6.3415434018863848E-2</v>
      </c>
      <c r="J20" s="13">
        <f t="shared" si="7"/>
        <v>2.6854870075251683E-3</v>
      </c>
      <c r="K20" s="7">
        <f t="shared" si="8"/>
        <v>0.25366173607545539</v>
      </c>
    </row>
    <row r="21" spans="1:11" x14ac:dyDescent="0.2">
      <c r="A21">
        <f t="shared" si="0"/>
        <v>4.734377562950748E-4</v>
      </c>
      <c r="B21" s="2">
        <v>1.7000000000000001E-2</v>
      </c>
      <c r="C21" s="7">
        <f t="shared" si="1"/>
        <v>3.7436467736399566E-3</v>
      </c>
      <c r="D21" s="24">
        <f t="shared" si="2"/>
        <v>8.3242061589839336E-2</v>
      </c>
      <c r="E21">
        <f t="shared" si="9"/>
        <v>4.734377562950748E-4</v>
      </c>
      <c r="G21">
        <f t="shared" si="4"/>
        <v>1.7000000000000001E-2</v>
      </c>
      <c r="H21" s="16">
        <f t="shared" si="5"/>
        <v>0.26151264916030836</v>
      </c>
      <c r="I21" s="16">
        <f t="shared" si="6"/>
        <v>6.5378162290077091E-2</v>
      </c>
      <c r="J21" s="13">
        <f t="shared" si="7"/>
        <v>2.9402533004256048E-3</v>
      </c>
      <c r="K21" s="7">
        <f t="shared" si="8"/>
        <v>0.26151264916030836</v>
      </c>
    </row>
    <row r="22" spans="1:11" x14ac:dyDescent="0.2">
      <c r="A22">
        <f t="shared" si="0"/>
        <v>5.3552378227954864E-4</v>
      </c>
      <c r="B22" s="2">
        <v>1.7999999999999999E-2</v>
      </c>
      <c r="C22" s="7">
        <f t="shared" si="1"/>
        <v>4.0775419251926756E-3</v>
      </c>
      <c r="D22" s="24">
        <f t="shared" si="2"/>
        <v>8.5669837738834673E-2</v>
      </c>
      <c r="E22">
        <f t="shared" si="9"/>
        <v>5.3552378227954864E-4</v>
      </c>
      <c r="G22">
        <f t="shared" si="4"/>
        <v>1.7999999999999999E-2</v>
      </c>
      <c r="H22" s="16">
        <f t="shared" si="5"/>
        <v>0.26913973287455262</v>
      </c>
      <c r="I22" s="16">
        <f t="shared" si="6"/>
        <v>6.7284933218638154E-2</v>
      </c>
      <c r="J22" s="13">
        <f t="shared" si="7"/>
        <v>3.2024939392224228E-3</v>
      </c>
      <c r="K22" s="7">
        <f t="shared" si="8"/>
        <v>0.26913973287455262</v>
      </c>
    </row>
    <row r="23" spans="1:11" x14ac:dyDescent="0.2">
      <c r="A23">
        <f t="shared" si="0"/>
        <v>6.0170792078838894E-4</v>
      </c>
      <c r="B23" s="2">
        <v>1.9E-2</v>
      </c>
      <c r="C23" s="7">
        <f t="shared" si="1"/>
        <v>4.4206709115492421E-3</v>
      </c>
      <c r="D23" s="24">
        <f t="shared" si="2"/>
        <v>8.8032264165282384E-2</v>
      </c>
      <c r="E23">
        <f t="shared" si="9"/>
        <v>6.0170792078838894E-4</v>
      </c>
      <c r="G23">
        <f t="shared" si="4"/>
        <v>1.9E-2</v>
      </c>
      <c r="H23" s="16">
        <f t="shared" si="5"/>
        <v>0.27656151438052712</v>
      </c>
      <c r="I23" s="16">
        <f t="shared" si="6"/>
        <v>6.914037859513178E-2</v>
      </c>
      <c r="J23" s="13">
        <f t="shared" si="7"/>
        <v>3.4719868149152983E-3</v>
      </c>
      <c r="K23" s="7">
        <f t="shared" si="8"/>
        <v>0.27656151438052712</v>
      </c>
    </row>
    <row r="24" spans="1:11" x14ac:dyDescent="0.2">
      <c r="A24">
        <f t="shared" si="0"/>
        <v>6.7202019728719988E-4</v>
      </c>
      <c r="B24" s="2">
        <v>0.02</v>
      </c>
      <c r="C24" s="7">
        <f t="shared" si="1"/>
        <v>4.7727731955301781E-3</v>
      </c>
      <c r="D24" s="24">
        <f t="shared" si="2"/>
        <v>9.0334470601733163E-2</v>
      </c>
      <c r="E24">
        <f t="shared" si="9"/>
        <v>6.7202019728719988E-4</v>
      </c>
      <c r="G24">
        <f t="shared" si="4"/>
        <v>0.02</v>
      </c>
      <c r="H24" s="16">
        <f t="shared" si="5"/>
        <v>0.28379410920832804</v>
      </c>
      <c r="I24" s="16">
        <f t="shared" si="6"/>
        <v>7.094852730208201E-2</v>
      </c>
      <c r="J24" s="13">
        <f t="shared" si="7"/>
        <v>3.748527302081972E-3</v>
      </c>
      <c r="K24" s="7">
        <f t="shared" si="8"/>
        <v>0.28379410920832804</v>
      </c>
    </row>
    <row r="25" spans="1:11" x14ac:dyDescent="0.2">
      <c r="A25">
        <f t="shared" si="0"/>
        <v>7.4648891975983482E-4</v>
      </c>
      <c r="B25" s="2">
        <v>2.1000000000000001E-2</v>
      </c>
      <c r="C25" s="7">
        <f t="shared" si="1"/>
        <v>5.1336076864263976E-3</v>
      </c>
      <c r="D25" s="24">
        <f t="shared" si="2"/>
        <v>9.2580952076772943E-2</v>
      </c>
      <c r="E25">
        <f t="shared" si="9"/>
        <v>7.4648891975983482E-4</v>
      </c>
      <c r="G25">
        <f t="shared" si="4"/>
        <v>2.1000000000000001E-2</v>
      </c>
      <c r="H25" s="16">
        <f t="shared" si="5"/>
        <v>0.2908516389067386</v>
      </c>
      <c r="I25" s="16">
        <f t="shared" si="6"/>
        <v>7.2712909726684649E-2</v>
      </c>
      <c r="J25" s="13">
        <f t="shared" si="7"/>
        <v>4.0319260485223163E-3</v>
      </c>
      <c r="K25" s="7">
        <f t="shared" si="8"/>
        <v>0.2908516389067386</v>
      </c>
    </row>
    <row r="26" spans="1:11" x14ac:dyDescent="0.2">
      <c r="A26">
        <f t="shared" si="0"/>
        <v>8.2514082963232966E-4</v>
      </c>
      <c r="B26" s="2">
        <v>2.1999999999999999E-2</v>
      </c>
      <c r="C26" s="7">
        <f t="shared" si="1"/>
        <v>5.5029504008375458E-3</v>
      </c>
      <c r="D26" s="24">
        <f t="shared" si="2"/>
        <v>9.4775673649175454E-2</v>
      </c>
      <c r="E26">
        <f t="shared" si="9"/>
        <v>8.2514082963232966E-4</v>
      </c>
      <c r="G26">
        <f t="shared" si="4"/>
        <v>2.1999999999999999E-2</v>
      </c>
      <c r="H26" s="16">
        <f t="shared" si="5"/>
        <v>0.29774656007527334</v>
      </c>
      <c r="I26" s="16">
        <f t="shared" si="6"/>
        <v>7.4436640018818334E-2</v>
      </c>
      <c r="J26" s="13">
        <f t="shared" si="7"/>
        <v>4.32200713808506E-3</v>
      </c>
      <c r="K26" s="7">
        <f t="shared" si="8"/>
        <v>0.29774656007527334</v>
      </c>
    </row>
    <row r="27" spans="1:11" x14ac:dyDescent="0.2">
      <c r="A27">
        <f t="shared" si="0"/>
        <v>9.0800123281716666E-4</v>
      </c>
      <c r="B27" s="2">
        <v>2.3E-2</v>
      </c>
      <c r="C27" s="7">
        <f t="shared" si="1"/>
        <v>5.8805925001655405E-3</v>
      </c>
      <c r="D27" s="24">
        <f t="shared" si="2"/>
        <v>9.6922153920988977E-2</v>
      </c>
      <c r="E27">
        <f t="shared" si="9"/>
        <v>9.0800123281716666E-4</v>
      </c>
      <c r="G27">
        <f t="shared" si="4"/>
        <v>2.3E-2</v>
      </c>
      <c r="H27" s="16">
        <f t="shared" si="5"/>
        <v>0.30448992672827813</v>
      </c>
      <c r="I27" s="16">
        <f t="shared" si="6"/>
        <v>7.6122481682069532E-2</v>
      </c>
      <c r="J27" s="13">
        <f t="shared" si="7"/>
        <v>4.6186065493188239E-3</v>
      </c>
      <c r="K27" s="7">
        <f t="shared" si="8"/>
        <v>0.30448992672827813</v>
      </c>
    </row>
    <row r="28" spans="1:11" x14ac:dyDescent="0.2">
      <c r="A28">
        <f t="shared" si="0"/>
        <v>9.9509411427591921E-4</v>
      </c>
      <c r="B28" s="2">
        <v>2.4E-2</v>
      </c>
      <c r="C28" s="7">
        <f t="shared" si="1"/>
        <v>6.2663386301400788E-3</v>
      </c>
      <c r="D28" s="24">
        <f t="shared" si="2"/>
        <v>9.902353235913236E-2</v>
      </c>
      <c r="E28">
        <f t="shared" si="9"/>
        <v>9.9509411427591921E-4</v>
      </c>
      <c r="G28">
        <f t="shared" si="4"/>
        <v>2.4E-2</v>
      </c>
      <c r="H28" s="16">
        <f t="shared" si="5"/>
        <v>0.31109160179196138</v>
      </c>
      <c r="I28" s="16">
        <f t="shared" si="6"/>
        <v>7.7772900447990345E-2</v>
      </c>
      <c r="J28" s="13">
        <f t="shared" si="7"/>
        <v>4.9215708513384998E-3</v>
      </c>
      <c r="K28" s="7">
        <f t="shared" si="8"/>
        <v>0.31109160179196138</v>
      </c>
    </row>
    <row r="29" spans="1:11" x14ac:dyDescent="0.2">
      <c r="A29">
        <f t="shared" si="0"/>
        <v>1.0864422387957629E-3</v>
      </c>
      <c r="B29" s="2">
        <v>2.5000000000000001E-2</v>
      </c>
      <c r="C29" s="7">
        <f t="shared" si="1"/>
        <v>6.660005505070646E-3</v>
      </c>
      <c r="D29" s="24">
        <f t="shared" si="2"/>
        <v>0.10108262410425992</v>
      </c>
      <c r="E29">
        <f t="shared" si="9"/>
        <v>1.0864422387957629E-3</v>
      </c>
      <c r="G29">
        <f t="shared" si="4"/>
        <v>2.5000000000000001E-2</v>
      </c>
      <c r="H29" s="16">
        <f t="shared" si="5"/>
        <v>0.31756042929152151</v>
      </c>
      <c r="I29" s="16">
        <f t="shared" si="6"/>
        <v>7.9390107322880377E-2</v>
      </c>
      <c r="J29" s="13">
        <f t="shared" si="7"/>
        <v>5.2307560918993801E-3</v>
      </c>
      <c r="K29" s="7">
        <f t="shared" si="8"/>
        <v>0.31756042929152151</v>
      </c>
    </row>
    <row r="30" spans="1:11" x14ac:dyDescent="0.2">
      <c r="A30">
        <f t="shared" si="0"/>
        <v>1.182067240141547E-3</v>
      </c>
      <c r="B30" s="2">
        <v>2.5999999999999999E-2</v>
      </c>
      <c r="C30" s="7">
        <f t="shared" si="1"/>
        <v>7.0614206922797558E-3</v>
      </c>
      <c r="D30" s="24">
        <f t="shared" si="2"/>
        <v>0.10310196499690971</v>
      </c>
      <c r="E30">
        <f t="shared" si="9"/>
        <v>1.182067240141547E-3</v>
      </c>
      <c r="G30">
        <f t="shared" si="4"/>
        <v>2.5999999999999999E-2</v>
      </c>
      <c r="H30" s="16">
        <f t="shared" si="5"/>
        <v>0.32390437580496356</v>
      </c>
      <c r="I30" s="16">
        <f t="shared" si="6"/>
        <v>8.0976093951240891E-2</v>
      </c>
      <c r="J30" s="13">
        <f t="shared" si="7"/>
        <v>5.546026842693258E-3</v>
      </c>
      <c r="K30" s="7">
        <f t="shared" si="8"/>
        <v>0.32390437580496356</v>
      </c>
    </row>
    <row r="31" spans="1:11" x14ac:dyDescent="0.2">
      <c r="A31">
        <f t="shared" si="0"/>
        <v>1.2819897003338056E-3</v>
      </c>
      <c r="B31" s="2">
        <v>2.7E-2</v>
      </c>
      <c r="C31" s="7">
        <f t="shared" si="1"/>
        <v>7.4704215617027534E-3</v>
      </c>
      <c r="D31" s="24">
        <f t="shared" si="2"/>
        <v>0.10508384887379403</v>
      </c>
      <c r="E31">
        <f t="shared" si="9"/>
        <v>1.2819897003338056E-3</v>
      </c>
      <c r="G31">
        <f t="shared" si="4"/>
        <v>2.7E-2</v>
      </c>
      <c r="H31" s="16">
        <f t="shared" si="5"/>
        <v>0.33013064763285138</v>
      </c>
      <c r="I31" s="16">
        <f t="shared" si="6"/>
        <v>8.2532661908212845E-2</v>
      </c>
      <c r="J31" s="13">
        <f t="shared" si="7"/>
        <v>5.8672553743660399E-3</v>
      </c>
      <c r="K31" s="7">
        <f t="shared" si="8"/>
        <v>0.33013064763285138</v>
      </c>
    </row>
    <row r="32" spans="1:11" x14ac:dyDescent="0.2">
      <c r="A32">
        <f t="shared" si="0"/>
        <v>1.3862292204825535E-3</v>
      </c>
      <c r="B32" s="2">
        <v>2.8000000000000001E-2</v>
      </c>
      <c r="C32" s="7">
        <f t="shared" si="1"/>
        <v>7.886854372848702E-3</v>
      </c>
      <c r="D32" s="24">
        <f t="shared" si="2"/>
        <v>0.10703035869663616</v>
      </c>
      <c r="E32">
        <f t="shared" si="9"/>
        <v>1.3862292204825535E-3</v>
      </c>
      <c r="G32">
        <f t="shared" si="4"/>
        <v>2.8000000000000001E-2</v>
      </c>
      <c r="H32" s="16">
        <f t="shared" si="5"/>
        <v>0.33624578859243259</v>
      </c>
      <c r="I32" s="16">
        <f t="shared" si="6"/>
        <v>8.4061447148108148E-2</v>
      </c>
      <c r="J32" s="13">
        <f t="shared" si="7"/>
        <v>6.1943209394185045E-3</v>
      </c>
      <c r="K32" s="7">
        <f t="shared" si="8"/>
        <v>0.33624578859243259</v>
      </c>
    </row>
    <row r="33" spans="1:11" x14ac:dyDescent="0.2">
      <c r="A33">
        <f t="shared" si="0"/>
        <v>1.4948044843549663E-3</v>
      </c>
      <c r="B33" s="2">
        <v>2.9000000000000001E-2</v>
      </c>
      <c r="C33" s="7">
        <f t="shared" si="1"/>
        <v>8.3105734768362145E-3</v>
      </c>
      <c r="D33" s="24">
        <f t="shared" si="2"/>
        <v>0.10894339271593415</v>
      </c>
      <c r="E33">
        <f t="shared" si="9"/>
        <v>1.4948044843549663E-3</v>
      </c>
      <c r="G33">
        <f t="shared" si="4"/>
        <v>2.9000000000000001E-2</v>
      </c>
      <c r="H33" s="16">
        <f t="shared" si="5"/>
        <v>0.34225576221352649</v>
      </c>
      <c r="I33" s="16">
        <f t="shared" si="6"/>
        <v>8.5563940553381623E-2</v>
      </c>
      <c r="J33" s="13">
        <f t="shared" si="7"/>
        <v>6.5271091454867092E-3</v>
      </c>
      <c r="K33" s="7">
        <f t="shared" si="8"/>
        <v>0.34225576221352649</v>
      </c>
    </row>
    <row r="34" spans="1:11" x14ac:dyDescent="0.2">
      <c r="A34">
        <f t="shared" si="0"/>
        <v>1.60773331565443E-3</v>
      </c>
      <c r="B34" s="2">
        <v>0.03</v>
      </c>
      <c r="C34" s="7">
        <f t="shared" si="1"/>
        <v>8.7414406154851833E-3</v>
      </c>
      <c r="D34" s="24">
        <f t="shared" si="2"/>
        <v>0.11082468660445943</v>
      </c>
      <c r="E34">
        <f t="shared" si="9"/>
        <v>1.60773331565443E-3</v>
      </c>
      <c r="G34">
        <f t="shared" si="4"/>
        <v>0.03</v>
      </c>
      <c r="H34" s="16">
        <f t="shared" si="5"/>
        <v>0.34816602127296092</v>
      </c>
      <c r="I34" s="16">
        <f t="shared" si="6"/>
        <v>8.7041505318240231E-2</v>
      </c>
      <c r="J34" s="13">
        <f t="shared" si="7"/>
        <v>6.8655114048499222E-3</v>
      </c>
      <c r="K34" s="7">
        <f t="shared" si="8"/>
        <v>0.34816602127296092</v>
      </c>
    </row>
    <row r="35" spans="1:11" x14ac:dyDescent="0.2">
      <c r="A35">
        <f t="shared" si="0"/>
        <v>1.7250327298281975E-3</v>
      </c>
      <c r="B35" s="2">
        <v>3.1E-2</v>
      </c>
      <c r="C35" s="7">
        <f t="shared" si="1"/>
        <v>9.1793243027808603E-3</v>
      </c>
      <c r="D35" s="24">
        <f t="shared" si="2"/>
        <v>0.11267583229416764</v>
      </c>
      <c r="E35">
        <f t="shared" si="9"/>
        <v>1.7250327298281975E-3</v>
      </c>
      <c r="G35">
        <f t="shared" si="4"/>
        <v>3.1E-2</v>
      </c>
      <c r="H35" s="16">
        <f t="shared" si="5"/>
        <v>0.35398156697247263</v>
      </c>
      <c r="I35" s="16">
        <f t="shared" si="6"/>
        <v>8.8495391743118157E-2</v>
      </c>
      <c r="J35" s="13">
        <f t="shared" si="7"/>
        <v>7.2094244486336501E-3</v>
      </c>
      <c r="K35" s="7">
        <f t="shared" si="8"/>
        <v>0.35398156697247263</v>
      </c>
    </row>
    <row r="36" spans="1:11" x14ac:dyDescent="0.2">
      <c r="A36">
        <f t="shared" ref="A36:A67" si="10">E36</f>
        <v>1.8467189810909557E-3</v>
      </c>
      <c r="B36" s="2">
        <v>3.2000000000000001E-2</v>
      </c>
      <c r="C36" s="7">
        <f t="shared" si="1"/>
        <v>9.6240992766545019E-3</v>
      </c>
      <c r="D36" s="24">
        <f t="shared" si="2"/>
        <v>0.11449829409740039</v>
      </c>
      <c r="E36">
        <f t="shared" si="9"/>
        <v>1.8467189810909557E-3</v>
      </c>
      <c r="G36">
        <f t="shared" si="4"/>
        <v>3.2000000000000001E-2</v>
      </c>
      <c r="H36" s="16">
        <f t="shared" si="5"/>
        <v>0.35970699958495667</v>
      </c>
      <c r="I36" s="16">
        <f t="shared" si="6"/>
        <v>8.9926749896239166E-2</v>
      </c>
      <c r="J36" s="13">
        <f t="shared" si="7"/>
        <v>7.5587498962391558E-3</v>
      </c>
      <c r="K36" s="7">
        <f t="shared" si="8"/>
        <v>0.35970699958495667</v>
      </c>
    </row>
    <row r="37" spans="1:11" x14ac:dyDescent="0.2">
      <c r="A37">
        <f t="shared" si="10"/>
        <v>1.9728076052459749E-3</v>
      </c>
      <c r="B37" s="2">
        <v>3.3000000000000002E-2</v>
      </c>
      <c r="C37" s="7">
        <f t="shared" si="1"/>
        <v>1.0075646011114789E-2</v>
      </c>
      <c r="D37" s="24">
        <f t="shared" si="2"/>
        <v>0.11629342257604486</v>
      </c>
      <c r="E37">
        <f t="shared" si="9"/>
        <v>1.9728076052459749E-3</v>
      </c>
      <c r="G37">
        <f t="shared" si="4"/>
        <v>3.3000000000000002E-2</v>
      </c>
      <c r="H37" s="16">
        <f t="shared" si="5"/>
        <v>0.36534656202571592</v>
      </c>
      <c r="I37" s="16">
        <f t="shared" si="6"/>
        <v>9.1336640506428979E-2</v>
      </c>
      <c r="J37" s="13">
        <f t="shared" si="7"/>
        <v>7.9133938721723807E-3</v>
      </c>
      <c r="K37" s="7">
        <f t="shared" si="8"/>
        <v>0.36534656202571592</v>
      </c>
    </row>
    <row r="38" spans="1:11" x14ac:dyDescent="0.2">
      <c r="A38">
        <f t="shared" si="10"/>
        <v>2.1033134587991253E-3</v>
      </c>
      <c r="B38" s="2">
        <v>3.4000000000000002E-2</v>
      </c>
      <c r="C38" s="7">
        <f t="shared" si="1"/>
        <v>1.053385028043945E-2</v>
      </c>
      <c r="D38" s="24">
        <f t="shared" si="2"/>
        <v>0.1180624665315704</v>
      </c>
      <c r="E38">
        <f t="shared" si="9"/>
        <v>2.1033134587991253E-3</v>
      </c>
      <c r="G38">
        <f t="shared" si="4"/>
        <v>3.4000000000000002E-2</v>
      </c>
      <c r="H38" s="16">
        <f t="shared" si="5"/>
        <v>0.37090417752027238</v>
      </c>
      <c r="I38" s="16">
        <f t="shared" si="6"/>
        <v>9.2726044380068096E-2</v>
      </c>
      <c r="J38" s="13">
        <f t="shared" si="7"/>
        <v>8.2732666637608393E-3</v>
      </c>
      <c r="K38" s="7">
        <f t="shared" si="8"/>
        <v>0.37090417752027238</v>
      </c>
    </row>
    <row r="39" spans="1:11" x14ac:dyDescent="0.2">
      <c r="A39">
        <f t="shared" si="10"/>
        <v>2.2382507547890952E-3</v>
      </c>
      <c r="B39" s="2">
        <v>3.5000000000000003E-2</v>
      </c>
      <c r="C39" s="7">
        <f t="shared" si="1"/>
        <v>1.0998602768486947E-2</v>
      </c>
      <c r="D39" s="24">
        <f t="shared" si="2"/>
        <v>0.11980658341801489</v>
      </c>
      <c r="E39">
        <f t="shared" si="9"/>
        <v>2.2382507547890952E-3</v>
      </c>
      <c r="G39">
        <f t="shared" si="4"/>
        <v>3.5000000000000003E-2</v>
      </c>
      <c r="H39" s="16">
        <f t="shared" si="5"/>
        <v>0.37638348231772834</v>
      </c>
      <c r="I39" s="16">
        <f t="shared" si="6"/>
        <v>9.4095870579432084E-2</v>
      </c>
      <c r="J39" s="13">
        <f t="shared" si="7"/>
        <v>8.638282414307738E-3</v>
      </c>
      <c r="K39" s="7">
        <f t="shared" si="8"/>
        <v>0.37638348231772834</v>
      </c>
    </row>
    <row r="40" spans="1:11" x14ac:dyDescent="0.2">
      <c r="A40">
        <f t="shared" si="10"/>
        <v>2.3776330956982381E-3</v>
      </c>
      <c r="B40" s="2">
        <v>3.5999999999999997E-2</v>
      </c>
      <c r="C40" s="7">
        <f t="shared" si="1"/>
        <v>1.1469798717288279E-2</v>
      </c>
      <c r="D40" s="24">
        <f t="shared" si="2"/>
        <v>0.12152684842423264</v>
      </c>
      <c r="E40">
        <f t="shared" si="9"/>
        <v>2.3776330956982381E-3</v>
      </c>
      <c r="G40">
        <f t="shared" si="4"/>
        <v>3.5999999999999997E-2</v>
      </c>
      <c r="H40" s="16">
        <f t="shared" si="5"/>
        <v>0.3817878542234896</v>
      </c>
      <c r="I40" s="16">
        <f t="shared" si="6"/>
        <v>9.5446963555872399E-2</v>
      </c>
      <c r="J40" s="13">
        <f t="shared" si="7"/>
        <v>9.008358847096623E-3</v>
      </c>
      <c r="K40" s="7">
        <f t="shared" si="8"/>
        <v>0.3817878542234896</v>
      </c>
    </row>
    <row r="41" spans="1:11" x14ac:dyDescent="0.2">
      <c r="A41">
        <f t="shared" si="10"/>
        <v>2.5214735037585975E-3</v>
      </c>
      <c r="B41" s="2">
        <v>3.6999999999999998E-2</v>
      </c>
      <c r="C41" s="7">
        <f t="shared" si="1"/>
        <v>1.1947337609976872E-2</v>
      </c>
      <c r="D41" s="24">
        <f t="shared" si="2"/>
        <v>0.12322426242750677</v>
      </c>
      <c r="E41">
        <f t="shared" si="9"/>
        <v>2.5214735037585975E-3</v>
      </c>
      <c r="G41">
        <f t="shared" si="4"/>
        <v>3.6999999999999998E-2</v>
      </c>
      <c r="H41" s="16">
        <f t="shared" si="5"/>
        <v>0.38712043758627601</v>
      </c>
      <c r="I41" s="16">
        <f t="shared" si="6"/>
        <v>9.6780109396569003E-2</v>
      </c>
      <c r="J41" s="13">
        <f t="shared" si="7"/>
        <v>9.3834170163650948E-3</v>
      </c>
      <c r="K41" s="7">
        <f t="shared" si="8"/>
        <v>0.38712043758627601</v>
      </c>
    </row>
    <row r="42" spans="1:11" x14ac:dyDescent="0.2">
      <c r="A42">
        <f t="shared" si="10"/>
        <v>2.6697844489258658E-3</v>
      </c>
      <c r="B42" s="2">
        <v>3.7999999999999999E-2</v>
      </c>
      <c r="C42" s="7">
        <f t="shared" si="1"/>
        <v>1.2431122883853948E-2</v>
      </c>
      <c r="D42" s="24">
        <f t="shared" si="2"/>
        <v>0.12489975898532769</v>
      </c>
      <c r="E42">
        <f t="shared" si="9"/>
        <v>2.6697844489258658E-3</v>
      </c>
      <c r="G42">
        <f t="shared" si="4"/>
        <v>3.7999999999999999E-2</v>
      </c>
      <c r="H42" s="16">
        <f t="shared" si="5"/>
        <v>0.39238416526344122</v>
      </c>
      <c r="I42" s="16">
        <f t="shared" si="6"/>
        <v>9.8096041315860305E-2</v>
      </c>
      <c r="J42" s="13">
        <f t="shared" si="7"/>
        <v>9.7633810819468814E-3</v>
      </c>
      <c r="K42" s="7">
        <f t="shared" si="8"/>
        <v>0.39238416526344122</v>
      </c>
    </row>
    <row r="43" spans="1:11" x14ac:dyDescent="0.2">
      <c r="A43">
        <f t="shared" si="10"/>
        <v>2.8225778747592383E-3</v>
      </c>
      <c r="B43" s="2">
        <v>3.9E-2</v>
      </c>
      <c r="C43" s="7">
        <f t="shared" si="1"/>
        <v>1.2921061670000157E-2</v>
      </c>
      <c r="D43" s="24">
        <f t="shared" si="2"/>
        <v>0.12655421050376967</v>
      </c>
      <c r="E43">
        <f t="shared" si="9"/>
        <v>2.8225778747592383E-3</v>
      </c>
      <c r="G43">
        <f t="shared" si="4"/>
        <v>3.9E-2</v>
      </c>
      <c r="H43" s="16">
        <f t="shared" si="5"/>
        <v>0.39758177799949901</v>
      </c>
      <c r="I43" s="16">
        <f t="shared" si="6"/>
        <v>9.9395444499874752E-2</v>
      </c>
      <c r="J43" s="13">
        <f t="shared" si="7"/>
        <v>1.0148178104763289E-2</v>
      </c>
      <c r="K43" s="7">
        <f t="shared" si="8"/>
        <v>0.39758177799949901</v>
      </c>
    </row>
    <row r="44" spans="1:11" x14ac:dyDescent="0.2">
      <c r="A44">
        <f t="shared" si="10"/>
        <v>2.9798652224149371E-3</v>
      </c>
      <c r="B44" s="2">
        <v>0.04</v>
      </c>
      <c r="C44" s="7">
        <f t="shared" si="1"/>
        <v>1.3417064556352703E-2</v>
      </c>
      <c r="D44" s="24">
        <f t="shared" si="2"/>
        <v>0.12818843369794977</v>
      </c>
      <c r="E44">
        <f t="shared" si="9"/>
        <v>2.9798652224149371E-3</v>
      </c>
      <c r="G44">
        <f t="shared" si="4"/>
        <v>0.04</v>
      </c>
      <c r="H44" s="16">
        <f t="shared" si="5"/>
        <v>0.40271584158066132</v>
      </c>
      <c r="I44" s="16">
        <f t="shared" si="6"/>
        <v>0.10067896039516532</v>
      </c>
      <c r="J44" s="13">
        <f t="shared" si="7"/>
        <v>1.0537737860744412E-2</v>
      </c>
      <c r="K44" s="7">
        <f t="shared" si="8"/>
        <v>0.40271584158066126</v>
      </c>
    </row>
    <row r="45" spans="1:11" x14ac:dyDescent="0.2">
      <c r="A45">
        <f t="shared" si="10"/>
        <v>3.1416574529359656E-3</v>
      </c>
      <c r="B45" s="2">
        <v>4.1000000000000002E-2</v>
      </c>
      <c r="C45" s="7">
        <f t="shared" si="1"/>
        <v>1.3919045371594071E-2</v>
      </c>
      <c r="D45" s="24">
        <f t="shared" si="2"/>
        <v>0.12980319444138988</v>
      </c>
      <c r="E45">
        <f t="shared" si="9"/>
        <v>3.1416574529359656E-3</v>
      </c>
      <c r="G45">
        <f t="shared" si="4"/>
        <v>4.1000000000000002E-2</v>
      </c>
      <c r="H45" s="16">
        <f t="shared" si="5"/>
        <v>0.40778876206955794</v>
      </c>
      <c r="I45" s="16">
        <f t="shared" si="6"/>
        <v>0.10194719051738949</v>
      </c>
      <c r="J45" s="13">
        <f t="shared" si="7"/>
        <v>1.0931992671095736E-2</v>
      </c>
      <c r="K45" s="7">
        <f t="shared" si="8"/>
        <v>0.40778876206955794</v>
      </c>
    </row>
    <row r="46" spans="1:11" x14ac:dyDescent="0.2">
      <c r="A46">
        <f t="shared" si="10"/>
        <v>3.3079650679985846E-3</v>
      </c>
      <c r="B46" s="2">
        <v>4.2000000000000003E-2</v>
      </c>
      <c r="C46" s="7">
        <f t="shared" si="1"/>
        <v>1.4426920987555759E-2</v>
      </c>
      <c r="D46" s="24">
        <f t="shared" si="2"/>
        <v>0.13139921208583075</v>
      </c>
      <c r="E46">
        <f t="shared" si="9"/>
        <v>3.3079650679985846E-3</v>
      </c>
      <c r="G46">
        <f t="shared" si="4"/>
        <v>4.2000000000000003E-2</v>
      </c>
      <c r="H46" s="16">
        <f t="shared" si="5"/>
        <v>0.41280279937633302</v>
      </c>
      <c r="I46" s="16">
        <f t="shared" si="6"/>
        <v>0.10320069984408325</v>
      </c>
      <c r="J46" s="13">
        <f t="shared" si="7"/>
        <v>1.1330877247106394E-2</v>
      </c>
      <c r="K46" s="7">
        <f t="shared" si="8"/>
        <v>0.41280279937633302</v>
      </c>
    </row>
    <row r="47" spans="1:11" x14ac:dyDescent="0.2">
      <c r="A47">
        <f t="shared" si="10"/>
        <v>3.4787981292578726E-3</v>
      </c>
      <c r="B47" s="2">
        <v>4.2999999999999997E-2</v>
      </c>
      <c r="C47" s="7">
        <f t="shared" si="1"/>
        <v>1.4940611138144334E-2</v>
      </c>
      <c r="D47" s="24">
        <f t="shared" si="2"/>
        <v>0.1329771633204932</v>
      </c>
      <c r="E47">
        <f t="shared" si="9"/>
        <v>3.4787981292578726E-3</v>
      </c>
      <c r="G47">
        <f t="shared" si="4"/>
        <v>4.2999999999999997E-2</v>
      </c>
      <c r="H47" s="16">
        <f t="shared" si="5"/>
        <v>0.41776007938287152</v>
      </c>
      <c r="I47" s="16">
        <f t="shared" si="6"/>
        <v>0.10444001984571788</v>
      </c>
      <c r="J47" s="13">
        <f t="shared" si="7"/>
        <v>1.173432854793402E-2</v>
      </c>
      <c r="K47" s="7">
        <f t="shared" si="8"/>
        <v>0.41776007938287152</v>
      </c>
    </row>
    <row r="48" spans="1:11" x14ac:dyDescent="0.2">
      <c r="A48">
        <f t="shared" si="10"/>
        <v>3.6541662764179041E-3</v>
      </c>
      <c r="B48" s="2">
        <v>4.3999999999999997E-2</v>
      </c>
      <c r="C48" s="7">
        <f t="shared" si="1"/>
        <v>1.546003825305175E-2</v>
      </c>
      <c r="D48" s="24">
        <f t="shared" si="2"/>
        <v>0.13453768562940266</v>
      </c>
      <c r="E48">
        <f t="shared" si="9"/>
        <v>3.6541662764179041E-3</v>
      </c>
      <c r="G48">
        <f t="shared" si="4"/>
        <v>4.3999999999999997E-2</v>
      </c>
      <c r="H48" s="16">
        <f t="shared" si="5"/>
        <v>0.42266260480430451</v>
      </c>
      <c r="I48" s="16">
        <f t="shared" si="6"/>
        <v>0.10566565120107611</v>
      </c>
      <c r="J48" s="13">
        <f t="shared" si="7"/>
        <v>1.2142285650001139E-2</v>
      </c>
      <c r="K48" s="7">
        <f t="shared" si="8"/>
        <v>0.42266260480430445</v>
      </c>
    </row>
    <row r="49" spans="1:11" x14ac:dyDescent="0.2">
      <c r="A49">
        <f t="shared" si="10"/>
        <v>3.8340787441386464E-3</v>
      </c>
      <c r="B49" s="2">
        <v>4.4999999999999998E-2</v>
      </c>
      <c r="C49" s="7">
        <f t="shared" si="1"/>
        <v>1.5985127304731506E-2</v>
      </c>
      <c r="D49" s="24">
        <f t="shared" si="2"/>
        <v>0.13608138039677597</v>
      </c>
      <c r="E49">
        <f t="shared" si="9"/>
        <v>3.8340787441386464E-3</v>
      </c>
      <c r="G49">
        <f t="shared" si="4"/>
        <v>4.4999999999999998E-2</v>
      </c>
      <c r="H49" s="16">
        <f t="shared" si="5"/>
        <v>0.42751226494486949</v>
      </c>
      <c r="I49" s="16">
        <f t="shared" si="6"/>
        <v>0.10687806623621737</v>
      </c>
      <c r="J49" s="13">
        <f t="shared" si="7"/>
        <v>1.2554689626810528E-2</v>
      </c>
      <c r="K49" s="7">
        <f t="shared" si="8"/>
        <v>0.42751226494486949</v>
      </c>
    </row>
    <row r="50" spans="1:11" x14ac:dyDescent="0.2">
      <c r="A50">
        <f t="shared" si="10"/>
        <v>4.0185443778792494E-3</v>
      </c>
      <c r="B50" s="2">
        <v>4.5999999999999999E-2</v>
      </c>
      <c r="C50" s="7">
        <f t="shared" si="1"/>
        <v>1.651580566730812E-2</v>
      </c>
      <c r="D50" s="24">
        <f t="shared" si="2"/>
        <v>0.13760881570328307</v>
      </c>
      <c r="E50">
        <f t="shared" si="9"/>
        <v>4.0185443778792494E-3</v>
      </c>
      <c r="G50">
        <f t="shared" si="4"/>
        <v>4.5999999999999999E-2</v>
      </c>
      <c r="H50" s="16">
        <f t="shared" si="5"/>
        <v>0.4323108444826258</v>
      </c>
      <c r="I50" s="16">
        <f t="shared" si="6"/>
        <v>0.10807771112065646</v>
      </c>
      <c r="J50" s="13">
        <f t="shared" si="7"/>
        <v>1.2971483438132966E-2</v>
      </c>
      <c r="K50" s="7">
        <f t="shared" si="8"/>
        <v>0.43231084448262586</v>
      </c>
    </row>
    <row r="51" spans="1:11" x14ac:dyDescent="0.2">
      <c r="A51">
        <f t="shared" si="10"/>
        <v>4.2075716487669067E-3</v>
      </c>
      <c r="B51" s="2">
        <v>4.7E-2</v>
      </c>
      <c r="C51" s="7">
        <f t="shared" si="1"/>
        <v>1.7052002986247747E-2</v>
      </c>
      <c r="D51" s="24">
        <f t="shared" si="2"/>
        <v>0.13912052884997353</v>
      </c>
      <c r="E51">
        <f t="shared" si="9"/>
        <v>4.2075716487669067E-3</v>
      </c>
      <c r="G51">
        <f t="shared" si="4"/>
        <v>4.7E-2</v>
      </c>
      <c r="H51" s="16">
        <f t="shared" si="5"/>
        <v>0.43706003139860372</v>
      </c>
      <c r="I51" s="16">
        <f t="shared" si="6"/>
        <v>0.10926500784965093</v>
      </c>
      <c r="J51" s="13">
        <f t="shared" si="7"/>
        <v>1.3392611827646783E-2</v>
      </c>
      <c r="K51" s="7">
        <f t="shared" si="8"/>
        <v>0.43706003139860372</v>
      </c>
    </row>
    <row r="52" spans="1:11" x14ac:dyDescent="0.2">
      <c r="A52">
        <f t="shared" si="10"/>
        <v>4.4011686675713832E-3</v>
      </c>
      <c r="B52" s="2">
        <v>4.8000000000000001E-2</v>
      </c>
      <c r="C52" s="7">
        <f t="shared" si="1"/>
        <v>1.7593651057755916E-2</v>
      </c>
      <c r="D52" s="24">
        <f t="shared" si="2"/>
        <v>0.14061702864159439</v>
      </c>
      <c r="E52">
        <f t="shared" si="9"/>
        <v>4.4011686675713832E-3</v>
      </c>
      <c r="G52">
        <f t="shared" si="4"/>
        <v>4.8000000000000001E-2</v>
      </c>
      <c r="H52" s="16">
        <f t="shared" si="5"/>
        <v>0.44176142415005848</v>
      </c>
      <c r="I52" s="16">
        <f t="shared" si="6"/>
        <v>0.11044035603751462</v>
      </c>
      <c r="J52" s="13">
        <f t="shared" si="7"/>
        <v>1.381802122821707E-2</v>
      </c>
      <c r="K52" s="7">
        <f t="shared" si="8"/>
        <v>0.44176142415005848</v>
      </c>
    </row>
    <row r="53" spans="1:11" x14ac:dyDescent="0.2">
      <c r="A53">
        <f t="shared" si="10"/>
        <v>4.5993431978567281E-3</v>
      </c>
      <c r="B53" s="2">
        <v>4.9000000000000002E-2</v>
      </c>
      <c r="C53" s="7">
        <f t="shared" si="1"/>
        <v>1.8140683716986357E-2</v>
      </c>
      <c r="D53" s="24">
        <f t="shared" si="2"/>
        <v>0.14209879745674692</v>
      </c>
      <c r="E53">
        <f t="shared" si="9"/>
        <v>4.5993431978567281E-3</v>
      </c>
      <c r="G53">
        <f t="shared" si="4"/>
        <v>4.9000000000000002E-2</v>
      </c>
      <c r="H53" s="16">
        <f t="shared" si="5"/>
        <v>0.44641653817406013</v>
      </c>
      <c r="I53" s="16">
        <f t="shared" si="6"/>
        <v>0.11160413454351502</v>
      </c>
      <c r="J53" s="13">
        <f t="shared" si="7"/>
        <v>1.4247659674095081E-2</v>
      </c>
      <c r="K53" s="7">
        <f t="shared" si="8"/>
        <v>0.44641653817406007</v>
      </c>
    </row>
    <row r="54" spans="1:11" x14ac:dyDescent="0.2">
      <c r="A54">
        <f t="shared" si="10"/>
        <v>4.8021026683750532E-3</v>
      </c>
      <c r="B54" s="2">
        <v>0.05</v>
      </c>
      <c r="C54" s="7">
        <f t="shared" si="1"/>
        <v>1.8693036734249324E-2</v>
      </c>
      <c r="D54" s="24">
        <f t="shared" si="2"/>
        <v>0.14356629312870625</v>
      </c>
      <c r="E54">
        <f t="shared" si="9"/>
        <v>4.8021026683750532E-3</v>
      </c>
      <c r="G54">
        <f t="shared" si="4"/>
        <v>0.05</v>
      </c>
      <c r="H54" s="16">
        <f t="shared" si="5"/>
        <v>0.45102681179626236</v>
      </c>
      <c r="I54" s="16">
        <f t="shared" si="6"/>
        <v>0.11275670294906559</v>
      </c>
      <c r="J54" s="13">
        <f t="shared" si="7"/>
        <v>1.4681476719400455E-2</v>
      </c>
      <c r="K54" s="7">
        <f t="shared" si="8"/>
        <v>0.45102681179626236</v>
      </c>
    </row>
    <row r="55" spans="1:11" x14ac:dyDescent="0.2">
      <c r="A55">
        <f t="shared" si="10"/>
        <v>5.0094541847606954E-3</v>
      </c>
      <c r="B55" s="2">
        <v>5.0999999999999997E-2</v>
      </c>
      <c r="C55" s="7">
        <f t="shared" si="1"/>
        <v>1.9250647718496928E-2</v>
      </c>
      <c r="D55" s="24">
        <f t="shared" si="2"/>
        <v>0.14501995065764417</v>
      </c>
      <c r="E55">
        <f t="shared" si="9"/>
        <v>5.0094541847606954E-3</v>
      </c>
      <c r="G55">
        <f t="shared" si="4"/>
        <v>5.0999999999999997E-2</v>
      </c>
      <c r="H55" s="16">
        <f t="shared" si="5"/>
        <v>0.45559361161000922</v>
      </c>
      <c r="I55" s="16">
        <f t="shared" si="6"/>
        <v>0.1138984029025023</v>
      </c>
      <c r="J55" s="13">
        <f t="shared" si="7"/>
        <v>1.5119423362318765E-2</v>
      </c>
      <c r="K55" s="7">
        <f t="shared" si="8"/>
        <v>0.45559361161000922</v>
      </c>
    </row>
    <row r="56" spans="1:11" x14ac:dyDescent="0.2">
      <c r="A56">
        <f t="shared" si="10"/>
        <v>5.2214045405776207E-3</v>
      </c>
      <c r="B56" s="2">
        <v>5.1999999999999998E-2</v>
      </c>
      <c r="C56" s="7">
        <f t="shared" si="1"/>
        <v>1.9813456027441397E-2</v>
      </c>
      <c r="D56" s="24">
        <f t="shared" si="2"/>
        <v>0.14646018377236145</v>
      </c>
      <c r="E56">
        <f t="shared" si="9"/>
        <v>5.2214045405776207E-3</v>
      </c>
      <c r="G56">
        <f t="shared" si="4"/>
        <v>5.1999999999999998E-2</v>
      </c>
      <c r="H56" s="16">
        <f t="shared" si="5"/>
        <v>0.46011823738266178</v>
      </c>
      <c r="I56" s="16">
        <f t="shared" si="6"/>
        <v>0.11502955934566544</v>
      </c>
      <c r="J56" s="13">
        <f t="shared" si="7"/>
        <v>1.5561451974508575E-2</v>
      </c>
      <c r="K56" s="7">
        <f t="shared" si="8"/>
        <v>0.46011823738266178</v>
      </c>
    </row>
    <row r="57" spans="1:11" x14ac:dyDescent="0.2">
      <c r="A57">
        <f t="shared" si="10"/>
        <v>5.4379602277677026E-3</v>
      </c>
      <c r="B57" s="2">
        <v>5.2999999999999999E-2</v>
      </c>
      <c r="C57" s="7">
        <f t="shared" si="1"/>
        <v>2.0381402683730031E-2</v>
      </c>
      <c r="D57" s="24">
        <f t="shared" si="2"/>
        <v>0.14788738635738385</v>
      </c>
      <c r="E57">
        <f t="shared" si="9"/>
        <v>5.4379602277677026E-3</v>
      </c>
      <c r="G57">
        <f t="shared" si="4"/>
        <v>5.2999999999999999E-2</v>
      </c>
      <c r="H57" s="16">
        <f t="shared" si="5"/>
        <v>0.46460192653895249</v>
      </c>
      <c r="I57" s="16">
        <f t="shared" si="6"/>
        <v>0.11615048163473812</v>
      </c>
      <c r="J57" s="13">
        <f t="shared" si="7"/>
        <v>1.600751623526539E-2</v>
      </c>
      <c r="K57" s="7">
        <f t="shared" si="8"/>
        <v>0.46460192653895249</v>
      </c>
    </row>
    <row r="58" spans="1:11" x14ac:dyDescent="0.2">
      <c r="A58">
        <f t="shared" si="10"/>
        <v>5.6591274465435807E-3</v>
      </c>
      <c r="B58" s="2">
        <v>5.3999999999999999E-2</v>
      </c>
      <c r="C58" s="7">
        <f t="shared" si="1"/>
        <v>2.0954430296661566E-2</v>
      </c>
      <c r="D58" s="24">
        <f t="shared" si="2"/>
        <v>0.14930193375933781</v>
      </c>
      <c r="E58">
        <f t="shared" si="9"/>
        <v>5.6591274465435807E-3</v>
      </c>
      <c r="G58">
        <f t="shared" si="4"/>
        <v>5.3999999999999999E-2</v>
      </c>
      <c r="H58" s="16">
        <f t="shared" si="5"/>
        <v>0.4690458582650856</v>
      </c>
      <c r="I58" s="16">
        <f t="shared" si="6"/>
        <v>0.1172614645662714</v>
      </c>
      <c r="J58" s="13">
        <f t="shared" si="7"/>
        <v>1.6457571070037841E-2</v>
      </c>
      <c r="K58" s="7">
        <f t="shared" si="8"/>
        <v>0.4690458582650856</v>
      </c>
    </row>
    <row r="59" spans="1:11" x14ac:dyDescent="0.2">
      <c r="A59">
        <f t="shared" si="10"/>
        <v>5.884912114765598E-3</v>
      </c>
      <c r="B59" s="2">
        <v>5.5E-2</v>
      </c>
      <c r="C59" s="7">
        <f t="shared" si="1"/>
        <v>2.1532482988980882E-2</v>
      </c>
      <c r="D59" s="24">
        <f t="shared" si="2"/>
        <v>0.15070418398485536</v>
      </c>
      <c r="E59">
        <f t="shared" si="9"/>
        <v>5.884912114765598E-3</v>
      </c>
      <c r="G59">
        <f t="shared" si="4"/>
        <v>5.5E-2</v>
      </c>
      <c r="H59" s="16">
        <f t="shared" si="5"/>
        <v>0.4734511572720661</v>
      </c>
      <c r="I59" s="16">
        <f t="shared" si="6"/>
        <v>0.11836278931801654</v>
      </c>
      <c r="J59" s="13">
        <f t="shared" si="7"/>
        <v>1.6911572592932383E-2</v>
      </c>
      <c r="K59" s="7">
        <f t="shared" si="8"/>
        <v>0.47345115727206616</v>
      </c>
    </row>
    <row r="60" spans="1:11" x14ac:dyDescent="0.2">
      <c r="A60">
        <f t="shared" si="10"/>
        <v>6.1153198768386478E-3</v>
      </c>
      <c r="B60" s="2">
        <v>5.6000000000000001E-2</v>
      </c>
      <c r="C60" s="7">
        <f t="shared" si="1"/>
        <v>2.2115506328334918E-2</v>
      </c>
      <c r="D60" s="24">
        <f t="shared" si="2"/>
        <v>0.15209447880081348</v>
      </c>
      <c r="E60">
        <f t="shared" si="9"/>
        <v>6.1153198768386478E-3</v>
      </c>
      <c r="G60">
        <f t="shared" si="4"/>
        <v>5.6000000000000001E-2</v>
      </c>
      <c r="H60" s="16">
        <f t="shared" si="5"/>
        <v>0.47781889725220417</v>
      </c>
      <c r="I60" s="16">
        <f t="shared" si="6"/>
        <v>0.11945472431305104</v>
      </c>
      <c r="J60" s="13">
        <f t="shared" si="7"/>
        <v>1.7369478052878889E-2</v>
      </c>
      <c r="K60" s="7">
        <f t="shared" si="8"/>
        <v>0.47781889725220417</v>
      </c>
    </row>
    <row r="61" spans="1:11" x14ac:dyDescent="0.2">
      <c r="A61">
        <f t="shared" si="10"/>
        <v>6.3503561121622124E-3</v>
      </c>
      <c r="B61" s="2">
        <v>5.7000000000000002E-2</v>
      </c>
      <c r="C61" s="7">
        <f t="shared" si="1"/>
        <v>2.2703447263015073E-2</v>
      </c>
      <c r="D61" s="24">
        <f t="shared" si="2"/>
        <v>0.15347314474646542</v>
      </c>
      <c r="E61">
        <f t="shared" si="9"/>
        <v>6.3503561121622124E-3</v>
      </c>
      <c r="G61">
        <f t="shared" si="4"/>
        <v>5.7000000000000002E-2</v>
      </c>
      <c r="H61" s="16">
        <f t="shared" si="5"/>
        <v>0.48215010405881875</v>
      </c>
      <c r="I61" s="16">
        <f t="shared" si="6"/>
        <v>0.12053752601470469</v>
      </c>
      <c r="J61" s="13">
        <f t="shared" si="7"/>
        <v>1.7831245783162863E-2</v>
      </c>
      <c r="K61" s="7">
        <f t="shared" si="8"/>
        <v>0.48215010405881875</v>
      </c>
    </row>
    <row r="62" spans="1:11" x14ac:dyDescent="0.2">
      <c r="A62">
        <f t="shared" si="10"/>
        <v>6.5900259431632968E-3</v>
      </c>
      <c r="B62" s="2">
        <v>5.8000000000000003E-2</v>
      </c>
      <c r="C62" s="7">
        <f t="shared" si="1"/>
        <v>2.3296254061646034E-2</v>
      </c>
      <c r="D62" s="24">
        <f t="shared" si="2"/>
        <v>0.15484049406593423</v>
      </c>
      <c r="E62">
        <f t="shared" si="9"/>
        <v>6.5900259431632968E-3</v>
      </c>
      <c r="G62">
        <f t="shared" si="4"/>
        <v>5.8000000000000003E-2</v>
      </c>
      <c r="H62" s="16">
        <f t="shared" si="5"/>
        <v>0.4864457586357529</v>
      </c>
      <c r="I62" s="16">
        <f t="shared" si="6"/>
        <v>0.12161143965893823</v>
      </c>
      <c r="J62" s="13">
        <f t="shared" si="7"/>
        <v>1.8296835154057139E-2</v>
      </c>
      <c r="K62" s="7">
        <f t="shared" si="8"/>
        <v>0.4864457586357529</v>
      </c>
    </row>
    <row r="63" spans="1:11" x14ac:dyDescent="0.2">
      <c r="A63">
        <f t="shared" si="10"/>
        <v>6.8343342429402739E-3</v>
      </c>
      <c r="B63" s="2">
        <v>5.8999999999999997E-2</v>
      </c>
      <c r="C63" s="7">
        <f t="shared" si="1"/>
        <v>2.3893876256515085E-2</v>
      </c>
      <c r="D63" s="24">
        <f t="shared" si="2"/>
        <v>0.15619682556859524</v>
      </c>
      <c r="E63">
        <f t="shared" si="9"/>
        <v>6.8343342429402739E-3</v>
      </c>
      <c r="G63">
        <f t="shared" si="4"/>
        <v>5.8999999999999997E-2</v>
      </c>
      <c r="H63" s="16">
        <f t="shared" si="5"/>
        <v>0.49070679972034514</v>
      </c>
      <c r="I63" s="16">
        <f t="shared" si="6"/>
        <v>0.12267669993008629</v>
      </c>
      <c r="J63" s="13">
        <f t="shared" si="7"/>
        <v>1.8766206528312845E-2</v>
      </c>
      <c r="K63" s="7">
        <f t="shared" si="8"/>
        <v>0.49070679972034514</v>
      </c>
    </row>
    <row r="64" spans="1:11" x14ac:dyDescent="0.2">
      <c r="A64">
        <f t="shared" si="10"/>
        <v>7.0832856425424957E-3</v>
      </c>
      <c r="B64" s="2">
        <v>0.06</v>
      </c>
      <c r="C64" s="7">
        <f t="shared" si="1"/>
        <v>2.449626459026261E-2</v>
      </c>
      <c r="D64" s="24">
        <f t="shared" si="2"/>
        <v>0.15754242542404426</v>
      </c>
      <c r="E64">
        <f t="shared" si="9"/>
        <v>7.0832856425424957E-3</v>
      </c>
      <c r="G64">
        <f t="shared" si="4"/>
        <v>0.06</v>
      </c>
      <c r="H64" s="16">
        <f t="shared" si="5"/>
        <v>0.49493412634089529</v>
      </c>
      <c r="I64" s="16">
        <f t="shared" si="6"/>
        <v>0.12373353158522382</v>
      </c>
      <c r="J64" s="13">
        <f t="shared" si="7"/>
        <v>1.9239321219290201E-2</v>
      </c>
      <c r="K64" s="7">
        <f t="shared" si="8"/>
        <v>0.49493412634089529</v>
      </c>
    </row>
    <row r="65" spans="1:11" x14ac:dyDescent="0.2">
      <c r="A65">
        <f t="shared" si="10"/>
        <v>7.3368845379093847E-3</v>
      </c>
      <c r="B65" s="2">
        <v>6.0999999999999999E-2</v>
      </c>
      <c r="C65" s="7">
        <f t="shared" si="1"/>
        <v>2.5103370965682267E-2</v>
      </c>
      <c r="D65" s="24">
        <f t="shared" si="2"/>
        <v>0.15887756789763036</v>
      </c>
      <c r="E65">
        <f t="shared" si="9"/>
        <v>7.3368845379093847E-3</v>
      </c>
      <c r="G65">
        <f t="shared" si="4"/>
        <v>6.0999999999999999E-2</v>
      </c>
      <c r="H65" s="16">
        <f t="shared" si="5"/>
        <v>0.49912860012740912</v>
      </c>
      <c r="I65" s="16">
        <f t="shared" si="6"/>
        <v>0.12478215003185227</v>
      </c>
      <c r="J65" s="13">
        <f t="shared" si="7"/>
        <v>1.971614145153168E-2</v>
      </c>
      <c r="K65" s="7">
        <f t="shared" si="8"/>
        <v>0.49912860012740906</v>
      </c>
    </row>
    <row r="66" spans="1:11" x14ac:dyDescent="0.2">
      <c r="A66">
        <f t="shared" si="10"/>
        <v>7.5951350964901451E-3</v>
      </c>
      <c r="B66" s="2">
        <v>6.2E-2</v>
      </c>
      <c r="C66" s="7">
        <f t="shared" si="1"/>
        <v>2.5715148398400202E-2</v>
      </c>
      <c r="D66" s="24">
        <f t="shared" si="2"/>
        <v>0.16020251603189103</v>
      </c>
      <c r="E66">
        <f t="shared" si="9"/>
        <v>7.5951350964901451E-3</v>
      </c>
      <c r="G66">
        <f t="shared" si="4"/>
        <v>6.2E-2</v>
      </c>
      <c r="H66" s="16">
        <f t="shared" si="5"/>
        <v>0.50329104745238995</v>
      </c>
      <c r="I66" s="16">
        <f t="shared" si="6"/>
        <v>0.12582276186309749</v>
      </c>
      <c r="J66" s="13">
        <f t="shared" si="7"/>
        <v>2.0196630323596351E-2</v>
      </c>
      <c r="K66" s="7">
        <f t="shared" si="8"/>
        <v>0.50329104745238995</v>
      </c>
    </row>
    <row r="67" spans="1:11" x14ac:dyDescent="0.2">
      <c r="A67">
        <f t="shared" si="10"/>
        <v>7.8580412635638128E-3</v>
      </c>
      <c r="B67" s="2">
        <v>6.3E-2</v>
      </c>
      <c r="C67" s="7">
        <f t="shared" si="1"/>
        <v>2.633155097222422E-2</v>
      </c>
      <c r="D67" s="24">
        <f t="shared" si="2"/>
        <v>0.16151752227867666</v>
      </c>
      <c r="E67">
        <f t="shared" si="9"/>
        <v>7.8580412635638128E-3</v>
      </c>
      <c r="G67">
        <f t="shared" si="4"/>
        <v>6.3E-2</v>
      </c>
      <c r="H67" s="16">
        <f t="shared" si="5"/>
        <v>0.50742226141671631</v>
      </c>
      <c r="I67" s="16">
        <f t="shared" si="6"/>
        <v>0.12685556535417908</v>
      </c>
      <c r="J67" s="13">
        <f t="shared" si="7"/>
        <v>2.0680751772991196E-2</v>
      </c>
      <c r="K67" s="7">
        <f t="shared" si="8"/>
        <v>0.50742226141671631</v>
      </c>
    </row>
    <row r="68" spans="1:11" x14ac:dyDescent="0.2">
      <c r="A68">
        <f t="shared" ref="A68:A97" si="11">E68</f>
        <v>8.1256067682781066E-3</v>
      </c>
      <c r="B68" s="2">
        <v>6.4000000000000001E-2</v>
      </c>
      <c r="C68" s="7">
        <f t="shared" ref="C68:C131" si="12">J68/(PI()*($H$1^2)/4)</f>
        <v>2.6952533796972142E-2</v>
      </c>
      <c r="D68" s="24">
        <f t="shared" ref="D68:D131" si="13">K68/(PI()*$H$1)</f>
        <v>0.16282282908625254</v>
      </c>
      <c r="E68">
        <f t="shared" si="9"/>
        <v>8.1256067682781066E-3</v>
      </c>
      <c r="G68">
        <f t="shared" ref="G68:G131" si="14">$H$1*B68</f>
        <v>6.4000000000000001E-2</v>
      </c>
      <c r="H68" s="16">
        <f t="shared" ref="H68:H131" si="15">ACOS((($H$1/2)-G68)/($H$1/2))</f>
        <v>0.51152300369407744</v>
      </c>
      <c r="I68" s="16">
        <f t="shared" ref="I68:I131" si="16">H68/PI()*(PI()*($H$1^2)/4)</f>
        <v>0.12788075092351936</v>
      </c>
      <c r="J68" s="13">
        <f t="shared" ref="J68:J131" si="17">I68-($H$1/2)*SIN(H68)*(($H$1/2)-G68)</f>
        <v>2.1168470543049572E-2</v>
      </c>
      <c r="K68" s="7">
        <f t="shared" ref="K68:K131" si="18">H68/PI()*PI()*$H$1</f>
        <v>0.51152300369407744</v>
      </c>
    </row>
    <row r="69" spans="1:11" x14ac:dyDescent="0.2">
      <c r="A69">
        <f t="shared" si="11"/>
        <v>8.3978351294236916E-3</v>
      </c>
      <c r="B69" s="2">
        <v>6.5000000000000002E-2</v>
      </c>
      <c r="C69" s="7">
        <f t="shared" si="12"/>
        <v>2.7578052968604456E-2</v>
      </c>
      <c r="D69" s="24">
        <f t="shared" si="13"/>
        <v>0.1641186694452377</v>
      </c>
      <c r="E69">
        <f t="shared" si="9"/>
        <v>8.3978351294236916E-3</v>
      </c>
      <c r="G69">
        <f t="shared" si="14"/>
        <v>6.5000000000000002E-2</v>
      </c>
      <c r="H69" s="16">
        <f t="shared" si="15"/>
        <v>0.51559400624609042</v>
      </c>
      <c r="I69" s="16">
        <f t="shared" si="16"/>
        <v>0.1288985015615226</v>
      </c>
      <c r="J69" s="13">
        <f t="shared" si="17"/>
        <v>2.1659752151619485E-2</v>
      </c>
      <c r="K69" s="7">
        <f t="shared" si="18"/>
        <v>0.51559400624609042</v>
      </c>
    </row>
    <row r="70" spans="1:11" x14ac:dyDescent="0.2">
      <c r="A70">
        <f t="shared" si="11"/>
        <v>8.6747296609594824E-3</v>
      </c>
      <c r="B70" s="2">
        <v>6.6000000000000003E-2</v>
      </c>
      <c r="C70" s="7">
        <f t="shared" si="12"/>
        <v>2.8208065531501576E-2</v>
      </c>
      <c r="D70" s="24">
        <f t="shared" si="13"/>
        <v>0.16540526739685146</v>
      </c>
      <c r="E70">
        <f t="shared" si="9"/>
        <v>8.6747296609594824E-3</v>
      </c>
      <c r="G70">
        <f t="shared" si="14"/>
        <v>6.6000000000000003E-2</v>
      </c>
      <c r="H70" s="16">
        <f t="shared" si="15"/>
        <v>0.51963597291900387</v>
      </c>
      <c r="I70" s="16">
        <f t="shared" si="16"/>
        <v>0.12990899322975097</v>
      </c>
      <c r="J70" s="13">
        <f t="shared" si="17"/>
        <v>2.2154562861436203E-2</v>
      </c>
      <c r="K70" s="7">
        <f t="shared" si="18"/>
        <v>0.51963597291900387</v>
      </c>
    </row>
    <row r="71" spans="1:11" x14ac:dyDescent="0.2">
      <c r="A71">
        <f t="shared" si="11"/>
        <v>8.9562934773035046E-3</v>
      </c>
      <c r="B71" s="2">
        <v>6.7000000000000004E-2</v>
      </c>
      <c r="C71" s="7">
        <f t="shared" si="12"/>
        <v>2.8842529442739399E-2</v>
      </c>
      <c r="D71" s="24">
        <f t="shared" si="13"/>
        <v>0.16668283850660015</v>
      </c>
      <c r="E71">
        <f t="shared" si="9"/>
        <v>8.9562934773035046E-3</v>
      </c>
      <c r="G71">
        <f t="shared" si="14"/>
        <v>6.7000000000000004E-2</v>
      </c>
      <c r="H71" s="16">
        <f t="shared" si="15"/>
        <v>0.5236495809318289</v>
      </c>
      <c r="I71" s="16">
        <f t="shared" si="16"/>
        <v>0.13091239523295722</v>
      </c>
      <c r="J71" s="13">
        <f t="shared" si="17"/>
        <v>2.2652869652064353E-2</v>
      </c>
      <c r="K71" s="7">
        <f t="shared" si="18"/>
        <v>0.5236495809318289</v>
      </c>
    </row>
    <row r="72" spans="1:11" x14ac:dyDescent="0.2">
      <c r="A72">
        <f t="shared" si="11"/>
        <v>9.2425294984026414E-3</v>
      </c>
      <c r="B72" s="2">
        <v>6.8000000000000005E-2</v>
      </c>
      <c r="C72" s="7">
        <f t="shared" si="12"/>
        <v>2.9481403538228729E-2</v>
      </c>
      <c r="D72" s="24">
        <f t="shared" si="13"/>
        <v>0.16795159030623233</v>
      </c>
      <c r="E72">
        <f t="shared" si="9"/>
        <v>9.2425294984026414E-3</v>
      </c>
      <c r="G72">
        <f t="shared" si="14"/>
        <v>6.8000000000000005E-2</v>
      </c>
      <c r="H72" s="16">
        <f t="shared" si="15"/>
        <v>0.52763548226478219</v>
      </c>
      <c r="I72" s="16">
        <f t="shared" si="16"/>
        <v>0.13190887056619555</v>
      </c>
      <c r="J72" s="13">
        <f t="shared" si="17"/>
        <v>2.3154640193303877E-2</v>
      </c>
      <c r="K72" s="7">
        <f t="shared" si="18"/>
        <v>0.52763548226478219</v>
      </c>
    </row>
    <row r="73" spans="1:11" x14ac:dyDescent="0.2">
      <c r="A73">
        <f t="shared" si="11"/>
        <v>9.5334404545937591E-3</v>
      </c>
      <c r="B73" s="2">
        <v>6.9000000000000006E-2</v>
      </c>
      <c r="C73" s="7">
        <f t="shared" si="12"/>
        <v>3.0124647500595181E-2</v>
      </c>
      <c r="D73" s="24">
        <f t="shared" si="13"/>
        <v>0.16921172270652229</v>
      </c>
      <c r="E73">
        <f t="shared" si="9"/>
        <v>9.5334404545937591E-3</v>
      </c>
      <c r="G73">
        <f t="shared" si="14"/>
        <v>6.9000000000000006E-2</v>
      </c>
      <c r="H73" s="16">
        <f t="shared" si="15"/>
        <v>0.53159430495608362</v>
      </c>
      <c r="I73" s="16">
        <f t="shared" si="16"/>
        <v>0.1328985762390209</v>
      </c>
      <c r="J73" s="13">
        <f t="shared" si="17"/>
        <v>2.3659842819962987E-2</v>
      </c>
      <c r="K73" s="7">
        <f t="shared" si="18"/>
        <v>0.53159430495608362</v>
      </c>
    </row>
    <row r="74" spans="1:11" x14ac:dyDescent="0.2">
      <c r="A74">
        <f t="shared" si="11"/>
        <v>9.8290288912675928E-3</v>
      </c>
      <c r="B74" s="2">
        <v>7.0000000000000007E-2</v>
      </c>
      <c r="C74" s="7">
        <f t="shared" si="12"/>
        <v>3.0772221828685574E-2</v>
      </c>
      <c r="D74" s="24">
        <f t="shared" si="13"/>
        <v>0.17046342838319897</v>
      </c>
      <c r="E74">
        <f t="shared" ref="E74:E137" si="19">C74*(C74/D74)^(2/3)</f>
        <v>9.8290288912675928E-3</v>
      </c>
      <c r="G74">
        <f t="shared" si="14"/>
        <v>7.0000000000000007E-2</v>
      </c>
      <c r="H74" s="16">
        <f t="shared" si="15"/>
        <v>0.53552665431438773</v>
      </c>
      <c r="I74" s="16">
        <f t="shared" si="16"/>
        <v>0.13388166357859693</v>
      </c>
      <c r="J74" s="13">
        <f t="shared" si="17"/>
        <v>2.4168446507908517E-2</v>
      </c>
      <c r="K74" s="7">
        <f t="shared" si="18"/>
        <v>0.53552665431438773</v>
      </c>
    </row>
    <row r="75" spans="1:11" x14ac:dyDescent="0.2">
      <c r="A75">
        <f t="shared" si="11"/>
        <v>1.0129297173346501E-2</v>
      </c>
      <c r="B75" s="2">
        <v>7.0999999999999994E-2</v>
      </c>
      <c r="C75" s="7">
        <f t="shared" si="12"/>
        <v>3.1424087808596853E-2</v>
      </c>
      <c r="D75" s="24">
        <f t="shared" si="13"/>
        <v>0.17170689313812698</v>
      </c>
      <c r="E75">
        <f t="shared" si="19"/>
        <v>1.0129297173346501E-2</v>
      </c>
      <c r="G75">
        <f t="shared" si="14"/>
        <v>7.0999999999999994E-2</v>
      </c>
      <c r="H75" s="16">
        <f t="shared" si="15"/>
        <v>0.53943311405346739</v>
      </c>
      <c r="I75" s="16">
        <f t="shared" si="16"/>
        <v>0.13485827851336685</v>
      </c>
      <c r="J75" s="13">
        <f t="shared" si="17"/>
        <v>2.4680420851312113E-2</v>
      </c>
      <c r="K75" s="7">
        <f t="shared" si="18"/>
        <v>0.53943311405346739</v>
      </c>
    </row>
    <row r="76" spans="1:11" x14ac:dyDescent="0.2">
      <c r="A76">
        <f t="shared" si="11"/>
        <v>1.0434247489585761E-2</v>
      </c>
      <c r="B76" s="2">
        <v>7.1999999999999995E-2</v>
      </c>
      <c r="C76" s="7">
        <f t="shared" si="12"/>
        <v>3.2080207486130254E-2</v>
      </c>
      <c r="D76" s="24">
        <f t="shared" si="13"/>
        <v>0.17294229623764906</v>
      </c>
      <c r="E76">
        <f t="shared" si="19"/>
        <v>1.0434247489585761E-2</v>
      </c>
      <c r="G76">
        <f t="shared" si="14"/>
        <v>7.1999999999999995E-2</v>
      </c>
      <c r="H76" s="16">
        <f t="shared" si="15"/>
        <v>0.54331424735514799</v>
      </c>
      <c r="I76" s="16">
        <f t="shared" si="16"/>
        <v>0.135828561838787</v>
      </c>
      <c r="J76" s="13">
        <f t="shared" si="17"/>
        <v>2.519573604101577E-2</v>
      </c>
      <c r="K76" s="7">
        <f t="shared" si="18"/>
        <v>0.54331424735514799</v>
      </c>
    </row>
    <row r="77" spans="1:11" x14ac:dyDescent="0.2">
      <c r="A77">
        <f t="shared" si="11"/>
        <v>1.0743881856707991E-2</v>
      </c>
      <c r="B77" s="2">
        <v>7.2999999999999995E-2</v>
      </c>
      <c r="C77" s="7">
        <f t="shared" si="12"/>
        <v>3.2740543640582022E-2</v>
      </c>
      <c r="D77" s="24">
        <f t="shared" si="13"/>
        <v>0.17416981072983162</v>
      </c>
      <c r="E77">
        <f t="shared" si="19"/>
        <v>1.0743881856707991E-2</v>
      </c>
      <c r="G77">
        <f t="shared" si="14"/>
        <v>7.2999999999999995E-2</v>
      </c>
      <c r="H77" s="16">
        <f t="shared" si="15"/>
        <v>0.54717059786596378</v>
      </c>
      <c r="I77" s="16">
        <f t="shared" si="16"/>
        <v>0.13679264946649095</v>
      </c>
      <c r="J77" s="13">
        <f t="shared" si="17"/>
        <v>2.5714362843947125E-2</v>
      </c>
      <c r="K77" s="7">
        <f t="shared" si="18"/>
        <v>0.54717059786596378</v>
      </c>
    </row>
    <row r="78" spans="1:11" x14ac:dyDescent="0.2">
      <c r="A78">
        <f t="shared" si="11"/>
        <v>1.1058202123379358E-2</v>
      </c>
      <c r="B78" s="2">
        <v>7.3999999999999996E-2</v>
      </c>
      <c r="C78" s="7">
        <f t="shared" si="12"/>
        <v>3.3405059759788129E-2</v>
      </c>
      <c r="D78" s="24">
        <f t="shared" si="13"/>
        <v>0.17538960374219834</v>
      </c>
      <c r="E78">
        <f t="shared" si="19"/>
        <v>1.1058202123379358E-2</v>
      </c>
      <c r="G78">
        <f t="shared" si="14"/>
        <v>7.3999999999999996E-2</v>
      </c>
      <c r="H78" s="16">
        <f t="shared" si="15"/>
        <v>0.55100269063251517</v>
      </c>
      <c r="I78" s="16">
        <f t="shared" si="16"/>
        <v>0.13775067265812879</v>
      </c>
      <c r="J78" s="13">
        <f t="shared" si="17"/>
        <v>2.6236272583519599E-2</v>
      </c>
      <c r="K78" s="7">
        <f t="shared" si="18"/>
        <v>0.55100269063251517</v>
      </c>
    </row>
    <row r="79" spans="1:11" x14ac:dyDescent="0.2">
      <c r="A79">
        <f t="shared" si="11"/>
        <v>1.1377209974035732E-2</v>
      </c>
      <c r="B79" s="2">
        <v>7.4999999999999997E-2</v>
      </c>
      <c r="C79" s="7">
        <f t="shared" si="12"/>
        <v>3.4073720016346655E-2</v>
      </c>
      <c r="D79" s="24">
        <f t="shared" si="13"/>
        <v>0.1766018367613979</v>
      </c>
      <c r="E79">
        <f t="shared" si="19"/>
        <v>1.1377209974035732E-2</v>
      </c>
      <c r="G79">
        <f t="shared" si="14"/>
        <v>7.4999999999999997E-2</v>
      </c>
      <c r="H79" s="16">
        <f t="shared" si="15"/>
        <v>0.55481103298007151</v>
      </c>
      <c r="I79" s="16">
        <f t="shared" si="16"/>
        <v>0.13870275824501788</v>
      </c>
      <c r="J79" s="13">
        <f t="shared" si="17"/>
        <v>2.6761437120957535E-2</v>
      </c>
      <c r="K79" s="7">
        <f t="shared" si="18"/>
        <v>0.55481103298007151</v>
      </c>
    </row>
    <row r="80" spans="1:11" x14ac:dyDescent="0.2">
      <c r="A80">
        <f t="shared" si="11"/>
        <v>1.1700906932566348E-2</v>
      </c>
      <c r="B80" s="2">
        <v>7.5999999999999998E-2</v>
      </c>
      <c r="C80" s="7">
        <f t="shared" si="12"/>
        <v>3.474648924494704E-2</v>
      </c>
      <c r="D80" s="24">
        <f t="shared" si="13"/>
        <v>0.17780666589612795</v>
      </c>
      <c r="E80">
        <f t="shared" si="19"/>
        <v>1.1700906932566348E-2</v>
      </c>
      <c r="G80">
        <f t="shared" si="14"/>
        <v>7.5999999999999998E-2</v>
      </c>
      <c r="H80" s="16">
        <f t="shared" si="15"/>
        <v>0.55859611533857034</v>
      </c>
      <c r="I80" s="16">
        <f t="shared" si="16"/>
        <v>0.13964902883464259</v>
      </c>
      <c r="J80" s="13">
        <f t="shared" si="17"/>
        <v>2.7289828837490593E-2</v>
      </c>
      <c r="K80" s="7">
        <f t="shared" si="18"/>
        <v>0.55859611533857034</v>
      </c>
    </row>
    <row r="81" spans="1:11" x14ac:dyDescent="0.2">
      <c r="A81">
        <f t="shared" si="11"/>
        <v>1.2029294365862456E-2</v>
      </c>
      <c r="B81" s="2">
        <v>7.6999999999999999E-2</v>
      </c>
      <c r="C81" s="7">
        <f t="shared" si="12"/>
        <v>3.542333292074118E-2</v>
      </c>
      <c r="D81" s="24">
        <f t="shared" si="13"/>
        <v>0.17900424212452376</v>
      </c>
      <c r="E81">
        <f t="shared" si="19"/>
        <v>1.2029294365862456E-2</v>
      </c>
      <c r="G81">
        <f t="shared" si="14"/>
        <v>7.6999999999999999E-2</v>
      </c>
      <c r="H81" s="16">
        <f t="shared" si="15"/>
        <v>0.5623584120198124</v>
      </c>
      <c r="I81" s="16">
        <f t="shared" si="16"/>
        <v>0.1405896030049531</v>
      </c>
      <c r="J81" s="13">
        <f t="shared" si="17"/>
        <v>2.7821420617366491E-2</v>
      </c>
      <c r="K81" s="7">
        <f t="shared" si="18"/>
        <v>0.5623584120198124</v>
      </c>
    </row>
    <row r="82" spans="1:11" x14ac:dyDescent="0.2">
      <c r="A82">
        <f t="shared" si="11"/>
        <v>1.2362373487237066E-2</v>
      </c>
      <c r="B82" s="2">
        <v>7.8E-2</v>
      </c>
      <c r="C82" s="7">
        <f t="shared" si="12"/>
        <v>3.6104217138694522E-2</v>
      </c>
      <c r="D82" s="24">
        <f t="shared" si="13"/>
        <v>0.1801947115271185</v>
      </c>
      <c r="E82">
        <f t="shared" si="19"/>
        <v>1.2362373487237066E-2</v>
      </c>
      <c r="G82">
        <f t="shared" si="14"/>
        <v>7.8E-2</v>
      </c>
      <c r="H82" s="16">
        <f t="shared" si="15"/>
        <v>0.56609838194932749</v>
      </c>
      <c r="I82" s="16">
        <f t="shared" si="16"/>
        <v>0.14152459548733187</v>
      </c>
      <c r="J82" s="13">
        <f t="shared" si="17"/>
        <v>2.8356185831633351E-2</v>
      </c>
      <c r="K82" s="7">
        <f t="shared" si="18"/>
        <v>0.56609838194932749</v>
      </c>
    </row>
    <row r="83" spans="1:11" x14ac:dyDescent="0.2">
      <c r="A83">
        <f t="shared" si="11"/>
        <v>1.2700145359722723E-2</v>
      </c>
      <c r="B83" s="2">
        <v>7.9000000000000001E-2</v>
      </c>
      <c r="C83" s="7">
        <f t="shared" si="12"/>
        <v>3.6789108593861669E-2</v>
      </c>
      <c r="D83" s="24">
        <f t="shared" si="13"/>
        <v>0.18137821550639044</v>
      </c>
      <c r="E83">
        <f t="shared" si="19"/>
        <v>1.2700145359722723E-2</v>
      </c>
      <c r="G83">
        <f t="shared" si="14"/>
        <v>7.9000000000000001E-2</v>
      </c>
      <c r="H83" s="16">
        <f t="shared" si="15"/>
        <v>0.56981646935610253</v>
      </c>
      <c r="I83" s="16">
        <f t="shared" si="16"/>
        <v>0.14245411733902563</v>
      </c>
      <c r="J83" s="13">
        <f t="shared" si="17"/>
        <v>2.8894098322648235E-2</v>
      </c>
      <c r="K83" s="7">
        <f t="shared" si="18"/>
        <v>0.56981646935610253</v>
      </c>
    </row>
    <row r="84" spans="1:11" x14ac:dyDescent="0.2">
      <c r="A84">
        <f t="shared" si="11"/>
        <v>1.3042610899252752E-2</v>
      </c>
      <c r="B84" s="2">
        <v>0.08</v>
      </c>
      <c r="C84" s="7">
        <f t="shared" si="12"/>
        <v>3.7477974562532983E-2</v>
      </c>
      <c r="D84" s="24">
        <f t="shared" si="13"/>
        <v>0.18255489099382835</v>
      </c>
      <c r="E84">
        <f t="shared" si="19"/>
        <v>1.3042610899252752E-2</v>
      </c>
      <c r="G84">
        <f t="shared" si="14"/>
        <v>0.08</v>
      </c>
      <c r="H84" s="16">
        <f t="shared" si="15"/>
        <v>0.57351310442309666</v>
      </c>
      <c r="I84" s="16">
        <f t="shared" si="16"/>
        <v>0.14337827610577417</v>
      </c>
      <c r="J84" s="13">
        <f t="shared" si="17"/>
        <v>2.9435132389269689E-2</v>
      </c>
      <c r="K84" s="7">
        <f t="shared" si="18"/>
        <v>0.57351310442309666</v>
      </c>
    </row>
    <row r="85" spans="1:11" x14ac:dyDescent="0.2">
      <c r="A85">
        <f t="shared" si="11"/>
        <v>1.3389770877731726E-2</v>
      </c>
      <c r="B85" s="2">
        <v>8.1000000000000003E-2</v>
      </c>
      <c r="C85" s="7">
        <f t="shared" si="12"/>
        <v>3.8170782884203738E-2</v>
      </c>
      <c r="D85" s="24">
        <f t="shared" si="13"/>
        <v>0.18372487064537166</v>
      </c>
      <c r="E85">
        <f t="shared" si="19"/>
        <v>1.3389770877731726E-2</v>
      </c>
      <c r="G85">
        <f t="shared" si="14"/>
        <v>8.1000000000000003E-2</v>
      </c>
      <c r="H85" s="16">
        <f t="shared" si="15"/>
        <v>0.57718870390123467</v>
      </c>
      <c r="I85" s="16">
        <f t="shared" si="16"/>
        <v>0.14429717597530867</v>
      </c>
      <c r="J85" s="13">
        <f t="shared" si="17"/>
        <v>2.9979262772696372E-2</v>
      </c>
      <c r="K85" s="7">
        <f t="shared" si="18"/>
        <v>0.57718870390123467</v>
      </c>
    </row>
    <row r="86" spans="1:11" x14ac:dyDescent="0.2">
      <c r="A86">
        <f t="shared" si="11"/>
        <v>1.3741625926000358E-2</v>
      </c>
      <c r="B86" s="2">
        <v>8.2000000000000003E-2</v>
      </c>
      <c r="C86" s="7">
        <f t="shared" si="12"/>
        <v>3.8867501944319899E-2</v>
      </c>
      <c r="D86" s="24">
        <f t="shared" si="13"/>
        <v>0.18488828302601262</v>
      </c>
      <c r="E86">
        <f t="shared" si="19"/>
        <v>1.3741625926000358E-2</v>
      </c>
      <c r="G86">
        <f t="shared" si="14"/>
        <v>8.2000000000000003E-2</v>
      </c>
      <c r="H86" s="16">
        <f t="shared" si="15"/>
        <v>0.58084367168935169</v>
      </c>
      <c r="I86" s="16">
        <f t="shared" si="16"/>
        <v>0.14521091792233792</v>
      </c>
      <c r="J86" s="13">
        <f t="shared" si="17"/>
        <v>3.0526464642915599E-2</v>
      </c>
      <c r="K86" s="7">
        <f t="shared" si="18"/>
        <v>0.58084367168935169</v>
      </c>
    </row>
    <row r="87" spans="1:11" x14ac:dyDescent="0.2">
      <c r="A87">
        <f t="shared" si="11"/>
        <v>1.4098176536699671E-2</v>
      </c>
      <c r="B87" s="2">
        <v>8.3000000000000004E-2</v>
      </c>
      <c r="C87" s="7">
        <f t="shared" si="12"/>
        <v>3.9568100657757933E-2</v>
      </c>
      <c r="D87" s="24">
        <f t="shared" si="13"/>
        <v>0.18604525278428627</v>
      </c>
      <c r="E87">
        <f t="shared" si="19"/>
        <v>1.4098176536699671E-2</v>
      </c>
      <c r="G87">
        <f t="shared" si="14"/>
        <v>8.3000000000000004E-2</v>
      </c>
      <c r="H87" s="16">
        <f t="shared" si="15"/>
        <v>0.58447839938236978</v>
      </c>
      <c r="I87" s="16">
        <f t="shared" si="16"/>
        <v>0.14611959984559245</v>
      </c>
      <c r="J87" s="13">
        <f t="shared" si="17"/>
        <v>3.1076713585728444E-2</v>
      </c>
      <c r="K87" s="7">
        <f t="shared" si="18"/>
        <v>0.58447839938236978</v>
      </c>
    </row>
    <row r="88" spans="1:11" x14ac:dyDescent="0.2">
      <c r="A88">
        <f t="shared" si="11"/>
        <v>1.4459423067038991E-2</v>
      </c>
      <c r="B88" s="2">
        <v>8.4000000000000005E-2</v>
      </c>
      <c r="C88" s="7">
        <f t="shared" si="12"/>
        <v>4.0272548452998796E-2</v>
      </c>
      <c r="D88" s="24">
        <f t="shared" si="13"/>
        <v>0.18719590081731635</v>
      </c>
      <c r="E88">
        <f t="shared" si="19"/>
        <v>1.4459423067038991E-2</v>
      </c>
      <c r="G88">
        <f t="shared" si="14"/>
        <v>8.4000000000000005E-2</v>
      </c>
      <c r="H88" s="16">
        <f t="shared" si="15"/>
        <v>0.58809326678980456</v>
      </c>
      <c r="I88" s="16">
        <f t="shared" si="16"/>
        <v>0.14702331669745114</v>
      </c>
      <c r="J88" s="13">
        <f t="shared" si="17"/>
        <v>3.1629985590320001E-2</v>
      </c>
      <c r="K88" s="7">
        <f t="shared" si="18"/>
        <v>0.58809326678980456</v>
      </c>
    </row>
    <row r="89" spans="1:11" x14ac:dyDescent="0.2">
      <c r="A89">
        <f t="shared" si="11"/>
        <v>1.4825365741472444E-2</v>
      </c>
      <c r="B89" s="2">
        <v>8.5000000000000006E-2</v>
      </c>
      <c r="C89" s="7">
        <f t="shared" si="12"/>
        <v>4.0980815256959312E-2</v>
      </c>
      <c r="D89" s="24">
        <f t="shared" si="13"/>
        <v>0.18834034442703487</v>
      </c>
      <c r="E89">
        <f t="shared" si="19"/>
        <v>1.4825365741472444E-2</v>
      </c>
      <c r="G89">
        <f t="shared" si="14"/>
        <v>8.5000000000000006E-2</v>
      </c>
      <c r="H89" s="16">
        <f t="shared" si="15"/>
        <v>0.59168864242654406</v>
      </c>
      <c r="I89" s="16">
        <f t="shared" si="16"/>
        <v>0.14792216060663602</v>
      </c>
      <c r="J89" s="13">
        <f t="shared" si="17"/>
        <v>3.2186257037345969E-2</v>
      </c>
      <c r="K89" s="7">
        <f t="shared" si="18"/>
        <v>0.59168864242654406</v>
      </c>
    </row>
    <row r="90" spans="1:11" x14ac:dyDescent="0.2">
      <c r="A90">
        <f t="shared" si="11"/>
        <v>1.5196004654287559E-2</v>
      </c>
      <c r="B90" s="2">
        <v>8.5999999999999993E-2</v>
      </c>
      <c r="C90" s="7">
        <f t="shared" si="12"/>
        <v>4.169287148044544E-2</v>
      </c>
      <c r="D90" s="24">
        <f t="shared" si="13"/>
        <v>0.18947869746814419</v>
      </c>
      <c r="E90">
        <f t="shared" si="19"/>
        <v>1.5196004654287559E-2</v>
      </c>
      <c r="G90">
        <f t="shared" si="14"/>
        <v>8.5999999999999993E-2</v>
      </c>
      <c r="H90" s="16">
        <f t="shared" si="15"/>
        <v>0.59526488397768473</v>
      </c>
      <c r="I90" s="16">
        <f t="shared" si="16"/>
        <v>0.14881622099442118</v>
      </c>
      <c r="J90" s="13">
        <f t="shared" si="17"/>
        <v>3.2745504687507698E-2</v>
      </c>
      <c r="K90" s="7">
        <f t="shared" si="18"/>
        <v>0.59526488397768473</v>
      </c>
    </row>
    <row r="91" spans="1:11" x14ac:dyDescent="0.2">
      <c r="A91">
        <f t="shared" si="11"/>
        <v>1.5571339772110396E-2</v>
      </c>
      <c r="B91" s="2">
        <v>8.6999999999999994E-2</v>
      </c>
      <c r="C91" s="7">
        <f t="shared" si="12"/>
        <v>4.240868800419581E-2</v>
      </c>
      <c r="D91" s="24">
        <f t="shared" si="13"/>
        <v>0.19061107048835063</v>
      </c>
      <c r="E91">
        <f t="shared" si="19"/>
        <v>1.5571339772110396E-2</v>
      </c>
      <c r="G91">
        <f t="shared" si="14"/>
        <v>8.6999999999999994E-2</v>
      </c>
      <c r="H91" s="16">
        <f t="shared" si="15"/>
        <v>0.59882233873908852</v>
      </c>
      <c r="I91" s="16">
        <f t="shared" si="16"/>
        <v>0.14970558468477213</v>
      </c>
      <c r="J91" s="13">
        <f t="shared" si="17"/>
        <v>3.3307705670590784E-2</v>
      </c>
      <c r="K91" s="7">
        <f t="shared" si="18"/>
        <v>0.59882233873908852</v>
      </c>
    </row>
    <row r="92" spans="1:11" x14ac:dyDescent="0.2">
      <c r="A92">
        <f t="shared" si="11"/>
        <v>1.5951370936330402E-2</v>
      </c>
      <c r="B92" s="2">
        <v>8.7999999999999995E-2</v>
      </c>
      <c r="C92" s="7">
        <f t="shared" si="12"/>
        <v>4.3128236165484113E-2</v>
      </c>
      <c r="D92" s="24">
        <f t="shared" si="13"/>
        <v>0.19173757086135423</v>
      </c>
      <c r="E92">
        <f t="shared" si="19"/>
        <v>1.5951370936330402E-2</v>
      </c>
      <c r="G92">
        <f t="shared" si="14"/>
        <v>8.7999999999999995E-2</v>
      </c>
      <c r="H92" s="16">
        <f t="shared" si="15"/>
        <v>0.60236134403518282</v>
      </c>
      <c r="I92" s="16">
        <f t="shared" si="16"/>
        <v>0.15059033600879571</v>
      </c>
      <c r="J92" s="13">
        <f t="shared" si="17"/>
        <v>3.387283747494263E-2</v>
      </c>
      <c r="K92" s="7">
        <f t="shared" si="18"/>
        <v>0.60236134403518282</v>
      </c>
    </row>
    <row r="93" spans="1:11" x14ac:dyDescent="0.2">
      <c r="A93">
        <f t="shared" si="11"/>
        <v>1.6336097865448766E-2</v>
      </c>
      <c r="B93" s="2">
        <v>8.8999999999999996E-2</v>
      </c>
      <c r="C93" s="7">
        <f t="shared" si="12"/>
        <v>4.3851487745252521E-2</v>
      </c>
      <c r="D93" s="24">
        <f t="shared" si="13"/>
        <v>0.19285830291305006</v>
      </c>
      <c r="E93">
        <f t="shared" si="19"/>
        <v>1.6336097865448766E-2</v>
      </c>
      <c r="G93">
        <f t="shared" si="14"/>
        <v>8.8999999999999996E-2</v>
      </c>
      <c r="H93" s="16">
        <f t="shared" si="15"/>
        <v>0.60588222761543309</v>
      </c>
      <c r="I93" s="16">
        <f t="shared" si="16"/>
        <v>0.15147055690385827</v>
      </c>
      <c r="J93" s="13">
        <f t="shared" si="17"/>
        <v>3.444087793736704E-2</v>
      </c>
      <c r="K93" s="7">
        <f t="shared" si="18"/>
        <v>0.60588222761543309</v>
      </c>
    </row>
    <row r="94" spans="1:11" x14ac:dyDescent="0.2">
      <c r="A94">
        <f t="shared" si="11"/>
        <v>1.672552015735335E-2</v>
      </c>
      <c r="B94" s="2">
        <v>0.09</v>
      </c>
      <c r="C94" s="7">
        <f t="shared" si="12"/>
        <v>4.4578414955748748E-2</v>
      </c>
      <c r="D94" s="24">
        <f t="shared" si="13"/>
        <v>0.19397336804135654</v>
      </c>
      <c r="E94">
        <f t="shared" si="19"/>
        <v>1.672552015735335E-2</v>
      </c>
      <c r="G94">
        <f t="shared" si="14"/>
        <v>0.09</v>
      </c>
      <c r="H94" s="16">
        <f t="shared" si="15"/>
        <v>0.60938530803079483</v>
      </c>
      <c r="I94" s="16">
        <f t="shared" si="16"/>
        <v>0.15234632700769871</v>
      </c>
      <c r="J94" s="13">
        <f t="shared" si="17"/>
        <v>3.5011805233414406E-2</v>
      </c>
      <c r="K94" s="7">
        <f t="shared" si="18"/>
        <v>0.60938530803079483</v>
      </c>
    </row>
    <row r="95" spans="1:11" x14ac:dyDescent="0.2">
      <c r="A95">
        <f t="shared" si="11"/>
        <v>1.71196372915235E-2</v>
      </c>
      <c r="B95" s="2">
        <v>9.0999999999999998E-2</v>
      </c>
      <c r="C95" s="7">
        <f t="shared" si="12"/>
        <v>4.5308990428642143E-2</v>
      </c>
      <c r="D95" s="24">
        <f t="shared" si="13"/>
        <v>0.19508286483006201</v>
      </c>
      <c r="E95">
        <f t="shared" si="19"/>
        <v>1.71196372915235E-2</v>
      </c>
      <c r="G95">
        <f t="shared" si="14"/>
        <v>9.0999999999999998E-2</v>
      </c>
      <c r="H95" s="16">
        <f t="shared" si="15"/>
        <v>0.61287089499137348</v>
      </c>
      <c r="I95" s="16">
        <f t="shared" si="16"/>
        <v>0.15321772374784337</v>
      </c>
      <c r="J95" s="13">
        <f t="shared" si="17"/>
        <v>3.5585597868048102E-2</v>
      </c>
      <c r="K95" s="7">
        <f t="shared" si="18"/>
        <v>0.61287089499137348</v>
      </c>
    </row>
    <row r="96" spans="1:11" x14ac:dyDescent="0.2">
      <c r="A96">
        <f t="shared" si="11"/>
        <v>1.7518448631167423E-2</v>
      </c>
      <c r="B96" s="2">
        <v>9.1999999999999998E-2</v>
      </c>
      <c r="C96" s="7">
        <f t="shared" si="12"/>
        <v>4.6043187203594557E-2</v>
      </c>
      <c r="D96" s="24">
        <f t="shared" si="13"/>
        <v>0.19618688915704874</v>
      </c>
      <c r="E96">
        <f t="shared" si="19"/>
        <v>1.7518448631167423E-2</v>
      </c>
      <c r="G96">
        <f t="shared" si="14"/>
        <v>9.1999999999999998E-2</v>
      </c>
      <c r="H96" s="16">
        <f t="shared" si="15"/>
        <v>0.61633928970641938</v>
      </c>
      <c r="I96" s="16">
        <f t="shared" si="16"/>
        <v>0.15408482242660484</v>
      </c>
      <c r="J96" s="13">
        <f t="shared" si="17"/>
        <v>3.6162234666668056E-2</v>
      </c>
      <c r="K96" s="7">
        <f t="shared" si="18"/>
        <v>0.61633928970641938</v>
      </c>
    </row>
    <row r="97" spans="1:11" x14ac:dyDescent="0.2">
      <c r="A97">
        <f t="shared" si="11"/>
        <v>1.7921953425295074E-2</v>
      </c>
      <c r="B97" s="2">
        <v>9.2999999999999999E-2</v>
      </c>
      <c r="C97" s="7">
        <f t="shared" si="12"/>
        <v>4.6780978717264249E-2</v>
      </c>
      <c r="D97" s="24">
        <f t="shared" si="13"/>
        <v>0.19728553429723095</v>
      </c>
      <c r="E97">
        <f t="shared" si="19"/>
        <v>1.7921953425295074E-2</v>
      </c>
      <c r="G97">
        <f t="shared" si="14"/>
        <v>9.2999999999999999E-2</v>
      </c>
      <c r="H97" s="16">
        <f t="shared" si="15"/>
        <v>0.61979078520771791</v>
      </c>
      <c r="I97" s="16">
        <f t="shared" si="16"/>
        <v>0.15494769630192948</v>
      </c>
      <c r="J97" s="13">
        <f t="shared" si="17"/>
        <v>3.6741694766474459E-2</v>
      </c>
      <c r="K97" s="7">
        <f t="shared" si="18"/>
        <v>0.61979078520771791</v>
      </c>
    </row>
    <row r="98" spans="1:11" x14ac:dyDescent="0.2">
      <c r="A98">
        <f t="shared" ref="A98:A108" si="20">E98</f>
        <v>1.8330150810729234E-2</v>
      </c>
      <c r="B98" s="2">
        <v>9.4E-2</v>
      </c>
      <c r="C98" s="7">
        <f t="shared" si="12"/>
        <v>4.752233879272165E-2</v>
      </c>
      <c r="D98" s="24">
        <f t="shared" si="13"/>
        <v>0.1983788910205182</v>
      </c>
      <c r="E98">
        <f t="shared" si="19"/>
        <v>1.8330150810729234E-2</v>
      </c>
      <c r="G98">
        <f t="shared" si="14"/>
        <v>9.4E-2</v>
      </c>
      <c r="H98" s="16">
        <f t="shared" si="15"/>
        <v>0.62322566665735013</v>
      </c>
      <c r="I98" s="16">
        <f t="shared" si="16"/>
        <v>0.15580641666433753</v>
      </c>
      <c r="J98" s="13">
        <f t="shared" si="17"/>
        <v>3.7323957608154892E-2</v>
      </c>
      <c r="K98" s="7">
        <f t="shared" si="18"/>
        <v>0.62322566665735013</v>
      </c>
    </row>
    <row r="99" spans="1:11" x14ac:dyDescent="0.2">
      <c r="A99">
        <f t="shared" si="20"/>
        <v>1.8743039814057078E-2</v>
      </c>
      <c r="B99" s="2">
        <v>9.5000000000000001E-2</v>
      </c>
      <c r="C99" s="7">
        <f t="shared" si="12"/>
        <v>4.8267241629257343E-2</v>
      </c>
      <c r="D99" s="24">
        <f t="shared" si="13"/>
        <v>0.19946704768509535</v>
      </c>
      <c r="E99">
        <f t="shared" si="19"/>
        <v>1.8743039814057078E-2</v>
      </c>
      <c r="G99">
        <f t="shared" si="14"/>
        <v>9.5000000000000001E-2</v>
      </c>
      <c r="H99" s="16">
        <f t="shared" si="15"/>
        <v>0.62664421164074047</v>
      </c>
      <c r="I99" s="16">
        <f t="shared" si="16"/>
        <v>0.15666105291018512</v>
      </c>
      <c r="J99" s="13">
        <f t="shared" si="17"/>
        <v>3.7909002927879576E-2</v>
      </c>
      <c r="K99" s="7">
        <f t="shared" si="18"/>
        <v>0.62664421164074047</v>
      </c>
    </row>
    <row r="100" spans="1:11" x14ac:dyDescent="0.2">
      <c r="A100">
        <f t="shared" si="20"/>
        <v>1.9160619353524807E-2</v>
      </c>
      <c r="B100" s="2">
        <v>9.6000000000000002E-2</v>
      </c>
      <c r="C100" s="7">
        <f t="shared" si="12"/>
        <v>4.9015661792563753E-2</v>
      </c>
      <c r="D100" s="24">
        <f t="shared" si="13"/>
        <v>0.20055009032628934</v>
      </c>
      <c r="E100">
        <f t="shared" si="19"/>
        <v>1.9160619353524807E-2</v>
      </c>
      <c r="G100">
        <f t="shared" si="14"/>
        <v>9.6000000000000002E-2</v>
      </c>
      <c r="H100" s="16">
        <f t="shared" si="15"/>
        <v>0.63004669044584005</v>
      </c>
      <c r="I100" s="16">
        <f t="shared" si="16"/>
        <v>0.15751167261146001</v>
      </c>
      <c r="J100" s="13">
        <f t="shared" si="17"/>
        <v>3.8496810749590049E-2</v>
      </c>
      <c r="K100" s="7">
        <f t="shared" si="18"/>
        <v>0.63004669044584005</v>
      </c>
    </row>
    <row r="101" spans="1:11" x14ac:dyDescent="0.2">
      <c r="A101">
        <f t="shared" si="20"/>
        <v>1.9582888240877457E-2</v>
      </c>
      <c r="B101" s="2">
        <v>9.7000000000000003E-2</v>
      </c>
      <c r="C101" s="7">
        <f t="shared" si="12"/>
        <v>4.9767574205272905E-2</v>
      </c>
      <c r="D101" s="24">
        <f t="shared" si="13"/>
        <v>0.20162810274127543</v>
      </c>
      <c r="E101">
        <f t="shared" si="19"/>
        <v>1.9582888240877457E-2</v>
      </c>
      <c r="G101">
        <f t="shared" si="14"/>
        <v>9.7000000000000003E-2</v>
      </c>
      <c r="H101" s="16">
        <f t="shared" si="15"/>
        <v>0.63343336632923897</v>
      </c>
      <c r="I101" s="16">
        <f t="shared" si="16"/>
        <v>0.15835834158230974</v>
      </c>
      <c r="J101" s="13">
        <f t="shared" si="17"/>
        <v>3.9087361377567562E-2</v>
      </c>
      <c r="K101" s="7">
        <f t="shared" si="18"/>
        <v>0.63343336632923897</v>
      </c>
    </row>
    <row r="102" spans="1:11" x14ac:dyDescent="0.2">
      <c r="A102">
        <f t="shared" si="20"/>
        <v>2.0009845183146177E-2</v>
      </c>
      <c r="B102" s="2">
        <v>9.8000000000000004E-2</v>
      </c>
      <c r="C102" s="7">
        <f t="shared" si="12"/>
        <v>5.0522954137834031E-2</v>
      </c>
      <c r="D102" s="24">
        <f t="shared" si="13"/>
        <v>0.20270116656985798</v>
      </c>
      <c r="E102">
        <f t="shared" si="19"/>
        <v>2.0009845183146177E-2</v>
      </c>
      <c r="G102">
        <f t="shared" si="14"/>
        <v>9.8000000000000004E-2</v>
      </c>
      <c r="H102" s="16">
        <f t="shared" si="15"/>
        <v>0.6368044957699468</v>
      </c>
      <c r="I102" s="16">
        <f t="shared" si="16"/>
        <v>0.1592011239424867</v>
      </c>
      <c r="J102" s="13">
        <f t="shared" si="17"/>
        <v>3.9680635389268359E-2</v>
      </c>
      <c r="K102" s="7">
        <f t="shared" si="18"/>
        <v>0.6368044957699468</v>
      </c>
    </row>
    <row r="103" spans="1:11" x14ac:dyDescent="0.2">
      <c r="A103">
        <f t="shared" si="20"/>
        <v>2.0441488784384839E-2</v>
      </c>
      <c r="B103" s="2">
        <v>9.9000000000000005E-2</v>
      </c>
      <c r="C103" s="7">
        <f t="shared" si="12"/>
        <v>5.128177719971512E-2</v>
      </c>
      <c r="D103" s="24">
        <f t="shared" si="13"/>
        <v>0.20376936137154686</v>
      </c>
      <c r="E103">
        <f t="shared" si="19"/>
        <v>2.0441488784384839E-2</v>
      </c>
      <c r="G103">
        <f t="shared" si="14"/>
        <v>9.9000000000000005E-2</v>
      </c>
      <c r="H103" s="16">
        <f t="shared" si="15"/>
        <v>0.64016032871153539</v>
      </c>
      <c r="I103" s="16">
        <f t="shared" si="16"/>
        <v>0.16004008217788385</v>
      </c>
      <c r="J103" s="13">
        <f t="shared" si="17"/>
        <v>4.0276613628413394E-2</v>
      </c>
      <c r="K103" s="7">
        <f t="shared" si="18"/>
        <v>0.64016032871153539</v>
      </c>
    </row>
    <row r="104" spans="1:11" x14ac:dyDescent="0.2">
      <c r="A104">
        <f t="shared" si="20"/>
        <v>2.0877817547358023E-2</v>
      </c>
      <c r="B104" s="2">
        <v>0.1</v>
      </c>
      <c r="C104" s="7">
        <f t="shared" si="12"/>
        <v>5.2044019330913911E-2</v>
      </c>
      <c r="D104" s="24">
        <f t="shared" si="13"/>
        <v>0.20483276469913342</v>
      </c>
      <c r="E104">
        <f t="shared" si="19"/>
        <v>2.0877817547358023E-2</v>
      </c>
      <c r="G104">
        <f t="shared" si="14"/>
        <v>0.1</v>
      </c>
      <c r="H104" s="16">
        <f t="shared" si="15"/>
        <v>0.64350110879328426</v>
      </c>
      <c r="I104" s="16">
        <f t="shared" si="16"/>
        <v>0.16087527719832106</v>
      </c>
      <c r="J104" s="13">
        <f t="shared" si="17"/>
        <v>4.0875277198321083E-2</v>
      </c>
      <c r="K104" s="7">
        <f t="shared" si="18"/>
        <v>0.64350110879328426</v>
      </c>
    </row>
    <row r="105" spans="1:11" x14ac:dyDescent="0.2">
      <c r="A105">
        <f t="shared" si="20"/>
        <v>2.1318829875182244E-2</v>
      </c>
      <c r="B105" s="2">
        <v>0.10100000000000001</v>
      </c>
      <c r="C105" s="7">
        <f t="shared" si="12"/>
        <v>5.2809656793764412E-2</v>
      </c>
      <c r="D105" s="24">
        <f t="shared" si="13"/>
        <v>0.20589145216895963</v>
      </c>
      <c r="E105">
        <f t="shared" si="19"/>
        <v>2.1318829875182244E-2</v>
      </c>
      <c r="G105">
        <f t="shared" si="14"/>
        <v>0.10100000000000001</v>
      </c>
      <c r="H105" s="16">
        <f t="shared" si="15"/>
        <v>0.64682707357093783</v>
      </c>
      <c r="I105" s="16">
        <f t="shared" si="16"/>
        <v>0.16170676839273446</v>
      </c>
      <c r="J105" s="13">
        <f t="shared" si="17"/>
        <v>4.1476607455472145E-2</v>
      </c>
      <c r="K105" s="7">
        <f t="shared" si="18"/>
        <v>0.64682707357093783</v>
      </c>
    </row>
    <row r="106" spans="1:11" x14ac:dyDescent="0.2">
      <c r="A106">
        <f t="shared" si="20"/>
        <v>2.1764524072922124E-2</v>
      </c>
      <c r="B106" s="2">
        <v>0.10199999999999999</v>
      </c>
      <c r="C106" s="7">
        <f t="shared" si="12"/>
        <v>5.3578666165025768E-2</v>
      </c>
      <c r="D106" s="24">
        <f t="shared" si="13"/>
        <v>0.2069454975280593</v>
      </c>
      <c r="E106">
        <f t="shared" si="19"/>
        <v>2.1764524072922124E-2</v>
      </c>
      <c r="G106">
        <f t="shared" si="14"/>
        <v>0.10199999999999999</v>
      </c>
      <c r="H106" s="16">
        <f t="shared" si="15"/>
        <v>0.65013845472763576</v>
      </c>
      <c r="I106" s="16">
        <f t="shared" si="16"/>
        <v>0.16253461368190894</v>
      </c>
      <c r="J106" s="13">
        <f t="shared" si="17"/>
        <v>4.2080586003296241E-2</v>
      </c>
      <c r="K106" s="7">
        <f t="shared" si="18"/>
        <v>0.65013845472763576</v>
      </c>
    </row>
    <row r="107" spans="1:11" x14ac:dyDescent="0.2">
      <c r="A107">
        <f t="shared" si="20"/>
        <v>2.2214898349143124E-2</v>
      </c>
      <c r="B107" s="2">
        <v>0.10299999999999999</v>
      </c>
      <c r="C107" s="7">
        <f t="shared" si="12"/>
        <v>5.4351024328240904E-2</v>
      </c>
      <c r="D107" s="24">
        <f t="shared" si="13"/>
        <v>0.20799497271834028</v>
      </c>
      <c r="E107">
        <f t="shared" si="19"/>
        <v>2.2214898349143124E-2</v>
      </c>
      <c r="G107">
        <f t="shared" si="14"/>
        <v>0.10299999999999999</v>
      </c>
      <c r="H107" s="16">
        <f t="shared" si="15"/>
        <v>0.65343547827554727</v>
      </c>
      <c r="I107" s="16">
        <f t="shared" si="16"/>
        <v>0.16335886956888682</v>
      </c>
      <c r="J107" s="13">
        <f t="shared" si="17"/>
        <v>4.2687194686170438E-2</v>
      </c>
      <c r="K107" s="7">
        <f t="shared" si="18"/>
        <v>0.65343547827554727</v>
      </c>
    </row>
    <row r="108" spans="1:11" x14ac:dyDescent="0.2">
      <c r="A108">
        <f t="shared" si="20"/>
        <v>2.2669950817422662E-2</v>
      </c>
      <c r="B108" s="2">
        <v>0.104</v>
      </c>
      <c r="C108" s="7">
        <f t="shared" si="12"/>
        <v>5.512670846635357E-2</v>
      </c>
      <c r="D108" s="24">
        <f t="shared" si="13"/>
        <v>0.20903994793796513</v>
      </c>
      <c r="E108">
        <f t="shared" si="19"/>
        <v>2.2669950817422662E-2</v>
      </c>
      <c r="G108">
        <f t="shared" si="14"/>
        <v>0.104</v>
      </c>
      <c r="H108" s="16">
        <f t="shared" si="15"/>
        <v>0.65671836474870404</v>
      </c>
      <c r="I108" s="16">
        <f t="shared" si="16"/>
        <v>0.16417959118717601</v>
      </c>
      <c r="J108" s="13">
        <f t="shared" si="17"/>
        <v>4.3296415583620657E-2</v>
      </c>
      <c r="K108" s="7">
        <f t="shared" si="18"/>
        <v>0.65671836474870404</v>
      </c>
    </row>
    <row r="109" spans="1:11" x14ac:dyDescent="0.2">
      <c r="A109">
        <f t="shared" ref="A109:A172" si="21">E109</f>
        <v>2.3129679497820795E-2</v>
      </c>
      <c r="B109" s="2">
        <v>0.105</v>
      </c>
      <c r="C109" s="7">
        <f t="shared" si="12"/>
        <v>5.5905696054572088E-2</v>
      </c>
      <c r="D109" s="24">
        <f t="shared" si="13"/>
        <v>0.21008049170007859</v>
      </c>
      <c r="E109">
        <f t="shared" si="19"/>
        <v>2.3129679497820795E-2</v>
      </c>
      <c r="G109">
        <f t="shared" si="14"/>
        <v>0.105</v>
      </c>
      <c r="H109" s="16">
        <f t="shared" si="15"/>
        <v>0.65998732938749838</v>
      </c>
      <c r="I109" s="16">
        <f t="shared" si="16"/>
        <v>0.16499683234687459</v>
      </c>
      <c r="J109" s="13">
        <f t="shared" si="17"/>
        <v>4.3908231004716886E-2</v>
      </c>
      <c r="K109" s="7">
        <f t="shared" si="18"/>
        <v>0.65998732938749838</v>
      </c>
    </row>
    <row r="110" spans="1:11" x14ac:dyDescent="0.2">
      <c r="A110">
        <f t="shared" si="21"/>
        <v>2.3594082318312171E-2</v>
      </c>
      <c r="B110" s="2">
        <v>0.106</v>
      </c>
      <c r="C110" s="7">
        <f t="shared" si="12"/>
        <v>5.668796485346967E-2</v>
      </c>
      <c r="D110" s="24">
        <f t="shared" si="13"/>
        <v>0.21111667088902017</v>
      </c>
      <c r="E110">
        <f t="shared" si="19"/>
        <v>2.3594082318312171E-2</v>
      </c>
      <c r="G110">
        <f t="shared" si="14"/>
        <v>0.106</v>
      </c>
      <c r="H110" s="16">
        <f t="shared" si="15"/>
        <v>0.66324258231527988</v>
      </c>
      <c r="I110" s="16">
        <f t="shared" si="16"/>
        <v>0.16581064557881997</v>
      </c>
      <c r="J110" s="13">
        <f t="shared" si="17"/>
        <v>4.4522623482654178E-2</v>
      </c>
      <c r="K110" s="7">
        <f t="shared" si="18"/>
        <v>0.66324258231527988</v>
      </c>
    </row>
    <row r="111" spans="1:11" x14ac:dyDescent="0.2">
      <c r="A111">
        <f t="shared" si="21"/>
        <v>2.4063157116180723E-2</v>
      </c>
      <c r="B111" s="2">
        <v>0.107</v>
      </c>
      <c r="C111" s="7">
        <f t="shared" si="12"/>
        <v>5.7473492902311275E-2</v>
      </c>
      <c r="D111" s="24">
        <f t="shared" si="13"/>
        <v>0.21214855081415246</v>
      </c>
      <c r="E111">
        <f t="shared" si="19"/>
        <v>2.4063157116180723E-2</v>
      </c>
      <c r="G111">
        <f t="shared" si="14"/>
        <v>0.107</v>
      </c>
      <c r="H111" s="16">
        <f t="shared" si="15"/>
        <v>0.66648432870746233</v>
      </c>
      <c r="I111" s="16">
        <f t="shared" si="16"/>
        <v>0.16662108217686558</v>
      </c>
      <c r="J111" s="13">
        <f t="shared" si="17"/>
        <v>4.5139575769511553E-2</v>
      </c>
      <c r="K111" s="7">
        <f t="shared" si="18"/>
        <v>0.66648432870746233</v>
      </c>
    </row>
    <row r="112" spans="1:11" x14ac:dyDescent="0.2">
      <c r="A112">
        <f t="shared" si="21"/>
        <v>2.4536901639378002E-2</v>
      </c>
      <c r="B112" s="2">
        <v>0.108</v>
      </c>
      <c r="C112" s="7">
        <f t="shared" si="12"/>
        <v>5.8262258512597101E-2</v>
      </c>
      <c r="D112" s="24">
        <f t="shared" si="13"/>
        <v>0.21317619526142781</v>
      </c>
      <c r="E112">
        <f t="shared" si="19"/>
        <v>2.4536901639378002E-2</v>
      </c>
      <c r="G112">
        <f t="shared" si="14"/>
        <v>0.108</v>
      </c>
      <c r="H112" s="16">
        <f t="shared" si="15"/>
        <v>0.66971276895352483</v>
      </c>
      <c r="I112" s="16">
        <f t="shared" si="16"/>
        <v>0.16742819223838121</v>
      </c>
      <c r="J112" s="13">
        <f t="shared" si="17"/>
        <v>4.5759070831181109E-2</v>
      </c>
      <c r="K112" s="7">
        <f t="shared" si="18"/>
        <v>0.66971276895352483</v>
      </c>
    </row>
    <row r="113" spans="1:11" x14ac:dyDescent="0.2">
      <c r="A113">
        <f t="shared" si="21"/>
        <v>2.5015313547846845E-2</v>
      </c>
      <c r="B113" s="2">
        <v>0.109</v>
      </c>
      <c r="C113" s="7">
        <f t="shared" si="12"/>
        <v>5.9054240261814057E-2</v>
      </c>
      <c r="D113" s="24">
        <f t="shared" si="13"/>
        <v>0.21419966654280737</v>
      </c>
      <c r="E113">
        <f t="shared" si="19"/>
        <v>2.5015313547846845E-2</v>
      </c>
      <c r="G113">
        <f t="shared" si="14"/>
        <v>0.109</v>
      </c>
      <c r="H113" s="16">
        <f t="shared" si="15"/>
        <v>0.67292809881226701</v>
      </c>
      <c r="I113" s="16">
        <f t="shared" si="16"/>
        <v>0.16823202470306675</v>
      </c>
      <c r="J113" s="13">
        <f t="shared" si="17"/>
        <v>4.6381091842460406E-2</v>
      </c>
      <c r="K113" s="7">
        <f t="shared" si="18"/>
        <v>0.67292809881226701</v>
      </c>
    </row>
    <row r="114" spans="1:11" x14ac:dyDescent="0.2">
      <c r="A114">
        <f t="shared" si="21"/>
        <v>2.5498390414811469E-2</v>
      </c>
      <c r="B114" s="2">
        <v>0.11</v>
      </c>
      <c r="C114" s="7">
        <f t="shared" si="12"/>
        <v>5.9849416987386772E-2</v>
      </c>
      <c r="D114" s="24">
        <f t="shared" si="13"/>
        <v>0.21521902554364247</v>
      </c>
      <c r="E114">
        <f t="shared" si="19"/>
        <v>2.5498390414811469E-2</v>
      </c>
      <c r="G114">
        <f t="shared" si="14"/>
        <v>0.11</v>
      </c>
      <c r="H114" s="16">
        <f t="shared" si="15"/>
        <v>0.67613050956066123</v>
      </c>
      <c r="I114" s="16">
        <f t="shared" si="16"/>
        <v>0.16903262739016531</v>
      </c>
      <c r="J114" s="13">
        <f t="shared" si="17"/>
        <v>4.7005622182301615E-2</v>
      </c>
      <c r="K114" s="7">
        <f t="shared" si="18"/>
        <v>0.67613050956066123</v>
      </c>
    </row>
    <row r="115" spans="1:11" x14ac:dyDescent="0.2">
      <c r="A115">
        <f t="shared" si="21"/>
        <v>2.5986129728034994E-2</v>
      </c>
      <c r="B115" s="2">
        <v>0.111</v>
      </c>
      <c r="C115" s="7">
        <f t="shared" si="12"/>
        <v>6.0647767780819498E-2</v>
      </c>
      <c r="D115" s="24">
        <f t="shared" si="13"/>
        <v>0.2162343317681184</v>
      </c>
      <c r="E115">
        <f t="shared" si="19"/>
        <v>2.5986129728034994E-2</v>
      </c>
      <c r="G115">
        <f t="shared" si="14"/>
        <v>0.111</v>
      </c>
      <c r="H115" s="16">
        <f t="shared" si="15"/>
        <v>0.67932018813661876</v>
      </c>
      <c r="I115" s="16">
        <f t="shared" si="16"/>
        <v>0.16983004703415469</v>
      </c>
      <c r="J115" s="13">
        <f t="shared" si="17"/>
        <v>4.7632645429210571E-2</v>
      </c>
      <c r="K115" s="7">
        <f t="shared" si="18"/>
        <v>0.67932018813661876</v>
      </c>
    </row>
    <row r="116" spans="1:11" x14ac:dyDescent="0.2">
      <c r="A116">
        <f t="shared" si="21"/>
        <v>2.6478528891045631E-2</v>
      </c>
      <c r="B116" s="2">
        <v>0.112</v>
      </c>
      <c r="C116" s="7">
        <f t="shared" si="12"/>
        <v>6.144927198202154E-2</v>
      </c>
      <c r="D116" s="24">
        <f t="shared" si="13"/>
        <v>0.21724564338285704</v>
      </c>
      <c r="E116">
        <f t="shared" si="19"/>
        <v>2.6478528891045631E-2</v>
      </c>
      <c r="G116">
        <f t="shared" si="14"/>
        <v>0.112</v>
      </c>
      <c r="H116" s="16">
        <f t="shared" si="15"/>
        <v>0.68249731727597174</v>
      </c>
      <c r="I116" s="16">
        <f t="shared" si="16"/>
        <v>0.17062432931899293</v>
      </c>
      <c r="J116" s="13">
        <f t="shared" si="17"/>
        <v>4.8262145356789993E-2</v>
      </c>
      <c r="K116" s="7">
        <f t="shared" si="18"/>
        <v>0.68249731727597174</v>
      </c>
    </row>
    <row r="117" spans="1:11" x14ac:dyDescent="0.2">
      <c r="A117">
        <f t="shared" si="21"/>
        <v>2.6975585224332695E-2</v>
      </c>
      <c r="B117" s="2">
        <v>0.113</v>
      </c>
      <c r="C117" s="7">
        <f t="shared" si="12"/>
        <v>6.2253909173809019E-2</v>
      </c>
      <c r="D117" s="24">
        <f t="shared" si="13"/>
        <v>0.2182530172587698</v>
      </c>
      <c r="E117">
        <f t="shared" si="19"/>
        <v>2.6975585224332695E-2</v>
      </c>
      <c r="G117">
        <f t="shared" si="14"/>
        <v>0.113</v>
      </c>
      <c r="H117" s="16">
        <f t="shared" si="15"/>
        <v>0.68566207564395754</v>
      </c>
      <c r="I117" s="16">
        <f t="shared" si="16"/>
        <v>0.17141551891098938</v>
      </c>
      <c r="J117" s="13">
        <f t="shared" si="17"/>
        <v>4.8894105929421158E-2</v>
      </c>
      <c r="K117" s="7">
        <f t="shared" si="18"/>
        <v>0.68566207564395754</v>
      </c>
    </row>
    <row r="118" spans="1:11" x14ac:dyDescent="0.2">
      <c r="A118">
        <f t="shared" si="21"/>
        <v>2.7477295966513163E-2</v>
      </c>
      <c r="B118" s="2">
        <v>0.114</v>
      </c>
      <c r="C118" s="7">
        <f t="shared" si="12"/>
        <v>6.3061659176575399E-2</v>
      </c>
      <c r="D118" s="24">
        <f t="shared" si="13"/>
        <v>0.21925650901124369</v>
      </c>
      <c r="E118">
        <f t="shared" si="19"/>
        <v>2.7477295966513163E-2</v>
      </c>
      <c r="G118">
        <f t="shared" si="14"/>
        <v>0.114</v>
      </c>
      <c r="H118" s="16">
        <f t="shared" si="15"/>
        <v>0.68881463796146747</v>
      </c>
      <c r="I118" s="16">
        <f t="shared" si="16"/>
        <v>0.17220365949036687</v>
      </c>
      <c r="J118" s="13">
        <f t="shared" si="17"/>
        <v>4.9528511298078157E-2</v>
      </c>
      <c r="K118" s="7">
        <f t="shared" si="18"/>
        <v>0.68881463796146747</v>
      </c>
    </row>
    <row r="119" spans="1:11" x14ac:dyDescent="0.2">
      <c r="A119">
        <f t="shared" si="21"/>
        <v>2.7983658275469975E-2</v>
      </c>
      <c r="B119" s="2">
        <v>0.115</v>
      </c>
      <c r="C119" s="7">
        <f t="shared" si="12"/>
        <v>6.3872502043124585E-2</v>
      </c>
      <c r="D119" s="24">
        <f t="shared" si="13"/>
        <v>0.22025617303874284</v>
      </c>
      <c r="E119">
        <f t="shared" si="19"/>
        <v>2.7983658275469975E-2</v>
      </c>
      <c r="G119">
        <f t="shared" si="14"/>
        <v>0.115</v>
      </c>
      <c r="H119" s="16">
        <f t="shared" si="15"/>
        <v>0.69195517512631677</v>
      </c>
      <c r="I119" s="16">
        <f t="shared" si="16"/>
        <v>0.17298879378157919</v>
      </c>
      <c r="J119" s="13">
        <f t="shared" si="17"/>
        <v>5.0165345796269814E-2</v>
      </c>
      <c r="K119" s="7">
        <f t="shared" si="18"/>
        <v>0.69195517512631677</v>
      </c>
    </row>
    <row r="120" spans="1:11" x14ac:dyDescent="0.2">
      <c r="A120">
        <f t="shared" si="21"/>
        <v>2.8494669229463209E-2</v>
      </c>
      <c r="B120" s="2">
        <v>0.11600000000000001</v>
      </c>
      <c r="C120" s="7">
        <f t="shared" si="12"/>
        <v>6.468641805366046E-2</v>
      </c>
      <c r="D120" s="24">
        <f t="shared" si="13"/>
        <v>0.22125206255990043</v>
      </c>
      <c r="E120">
        <f t="shared" si="19"/>
        <v>2.8494669229463209E-2</v>
      </c>
      <c r="G120">
        <f t="shared" si="14"/>
        <v>0.11600000000000001</v>
      </c>
      <c r="H120" s="16">
        <f t="shared" si="15"/>
        <v>0.69508385432977249</v>
      </c>
      <c r="I120" s="16">
        <f t="shared" si="16"/>
        <v>0.17377096358244312</v>
      </c>
      <c r="J120" s="13">
        <f t="shared" si="17"/>
        <v>5.0804593936104467E-2</v>
      </c>
      <c r="K120" s="7">
        <f t="shared" si="18"/>
        <v>0.69508385432977249</v>
      </c>
    </row>
    <row r="121" spans="1:11" x14ac:dyDescent="0.2">
      <c r="A121">
        <f t="shared" si="21"/>
        <v>2.901032582821416E-2</v>
      </c>
      <c r="B121" s="2">
        <v>0.11700000000000001</v>
      </c>
      <c r="C121" s="7">
        <f t="shared" si="12"/>
        <v>6.5503387710925703E-2</v>
      </c>
      <c r="D121" s="24">
        <f t="shared" si="13"/>
        <v>0.22224422964917201</v>
      </c>
      <c r="E121">
        <f t="shared" si="19"/>
        <v>2.901032582821416E-2</v>
      </c>
      <c r="G121">
        <f t="shared" si="14"/>
        <v>0.11700000000000001</v>
      </c>
      <c r="H121" s="16">
        <f t="shared" si="15"/>
        <v>0.69820083916856168</v>
      </c>
      <c r="I121" s="16">
        <f t="shared" si="16"/>
        <v>0.17455020979214042</v>
      </c>
      <c r="J121" s="13">
        <f t="shared" si="17"/>
        <v>5.144624040447203E-2</v>
      </c>
      <c r="K121" s="7">
        <f t="shared" si="18"/>
        <v>0.69820083916856168</v>
      </c>
    </row>
    <row r="122" spans="1:11" x14ac:dyDescent="0.2">
      <c r="A122">
        <f t="shared" si="21"/>
        <v>2.9530624993964576E-2</v>
      </c>
      <c r="B122" s="2">
        <v>0.11799999999999999</v>
      </c>
      <c r="C122" s="7">
        <f t="shared" si="12"/>
        <v>6.6323391735485904E-2</v>
      </c>
      <c r="D122" s="24">
        <f t="shared" si="13"/>
        <v>0.22323272527111906</v>
      </c>
      <c r="E122">
        <f t="shared" si="19"/>
        <v>2.9530624993964576E-2</v>
      </c>
      <c r="G122">
        <f t="shared" si="14"/>
        <v>0.11799999999999999</v>
      </c>
      <c r="H122" s="16">
        <f t="shared" si="15"/>
        <v>0.70130628975257625</v>
      </c>
      <c r="I122" s="16">
        <f t="shared" si="16"/>
        <v>0.17532657243814406</v>
      </c>
      <c r="J122" s="13">
        <f t="shared" si="17"/>
        <v>5.2090270059340124E-2</v>
      </c>
      <c r="K122" s="7">
        <f t="shared" si="18"/>
        <v>0.70130628975257625</v>
      </c>
    </row>
    <row r="123" spans="1:11" x14ac:dyDescent="0.2">
      <c r="A123">
        <f t="shared" si="21"/>
        <v>3.0055563572510307E-2</v>
      </c>
      <c r="B123" s="2">
        <v>0.11899999999999999</v>
      </c>
      <c r="C123" s="7">
        <f t="shared" si="12"/>
        <v>6.7146411061151545E-2</v>
      </c>
      <c r="D123" s="24">
        <f t="shared" si="13"/>
        <v>0.22421759931338497</v>
      </c>
      <c r="E123">
        <f t="shared" si="19"/>
        <v>3.0055563572510307E-2</v>
      </c>
      <c r="G123">
        <f t="shared" si="14"/>
        <v>0.11899999999999999</v>
      </c>
      <c r="H123" s="16">
        <f t="shared" si="15"/>
        <v>0.70440036280847007</v>
      </c>
      <c r="I123" s="16">
        <f t="shared" si="16"/>
        <v>0.17610009070211752</v>
      </c>
      <c r="J123" s="13">
        <f t="shared" si="17"/>
        <v>5.2736667926158526E-2</v>
      </c>
      <c r="K123" s="7">
        <f t="shared" si="18"/>
        <v>0.70440036280847007</v>
      </c>
    </row>
    <row r="124" spans="1:11" x14ac:dyDescent="0.2">
      <c r="A124">
        <f t="shared" si="21"/>
        <v>3.0585138334211604E-2</v>
      </c>
      <c r="B124" s="2">
        <v>0.12</v>
      </c>
      <c r="C124" s="7">
        <f t="shared" si="12"/>
        <v>6.7972426830534394E-2</v>
      </c>
      <c r="D124" s="24">
        <f t="shared" si="13"/>
        <v>0.22519890061842532</v>
      </c>
      <c r="E124">
        <f t="shared" si="19"/>
        <v>3.0585138334211604E-2</v>
      </c>
      <c r="G124">
        <f t="shared" si="14"/>
        <v>0.12</v>
      </c>
      <c r="H124" s="16">
        <f t="shared" si="15"/>
        <v>0.70748321177934292</v>
      </c>
      <c r="I124" s="16">
        <f t="shared" si="16"/>
        <v>0.17687080294483573</v>
      </c>
      <c r="J124" s="13">
        <f t="shared" si="17"/>
        <v>5.3385419194369149E-2</v>
      </c>
      <c r="K124" s="7">
        <f t="shared" si="18"/>
        <v>0.70748321177934292</v>
      </c>
    </row>
    <row r="125" spans="1:11" x14ac:dyDescent="0.2">
      <c r="A125">
        <f t="shared" si="21"/>
        <v>3.1119345974979579E-2</v>
      </c>
      <c r="B125" s="2">
        <v>0.121</v>
      </c>
      <c r="C125" s="7">
        <f t="shared" si="12"/>
        <v>6.8801420390731838E-2</v>
      </c>
      <c r="D125" s="24">
        <f t="shared" si="13"/>
        <v>0.2261766770140485</v>
      </c>
      <c r="E125">
        <f t="shared" si="19"/>
        <v>3.1119345974979579E-2</v>
      </c>
      <c r="G125">
        <f t="shared" si="14"/>
        <v>0.121</v>
      </c>
      <c r="H125" s="16">
        <f t="shared" si="15"/>
        <v>0.71055498692068619</v>
      </c>
      <c r="I125" s="16">
        <f t="shared" si="16"/>
        <v>0.17763874673017155</v>
      </c>
      <c r="J125" s="13">
        <f t="shared" si="17"/>
        <v>5.4036509214016537E-2</v>
      </c>
      <c r="K125" s="7">
        <f t="shared" si="18"/>
        <v>0.71055498692068619</v>
      </c>
    </row>
    <row r="126" spans="1:11" x14ac:dyDescent="0.2">
      <c r="A126">
        <f t="shared" si="21"/>
        <v>3.1658183117240599E-2</v>
      </c>
      <c r="B126" s="2">
        <v>0.122</v>
      </c>
      <c r="C126" s="7">
        <f t="shared" si="12"/>
        <v>6.9633373289135533E-2</v>
      </c>
      <c r="D126" s="24">
        <f t="shared" si="13"/>
        <v>0.22715097534282111</v>
      </c>
      <c r="E126">
        <f t="shared" si="19"/>
        <v>3.1658183117240599E-2</v>
      </c>
      <c r="G126">
        <f t="shared" si="14"/>
        <v>0.122</v>
      </c>
      <c r="H126" s="16">
        <f t="shared" si="15"/>
        <v>0.71361583539276308</v>
      </c>
      <c r="I126" s="16">
        <f t="shared" si="16"/>
        <v>0.17840395884819077</v>
      </c>
      <c r="J126" s="13">
        <f t="shared" si="17"/>
        <v>5.468992349245598E-2</v>
      </c>
      <c r="K126" s="7">
        <f t="shared" si="18"/>
        <v>0.71361583539276308</v>
      </c>
    </row>
    <row r="127" spans="1:11" x14ac:dyDescent="0.2">
      <c r="A127">
        <f t="shared" si="21"/>
        <v>3.2201646310878372E-2</v>
      </c>
      <c r="B127" s="2">
        <v>0.123</v>
      </c>
      <c r="C127" s="7">
        <f t="shared" si="12"/>
        <v>7.0468267269358856E-2</v>
      </c>
      <c r="D127" s="24">
        <f t="shared" si="13"/>
        <v>0.22812184149038917</v>
      </c>
      <c r="E127">
        <f t="shared" si="19"/>
        <v>3.2201646310878372E-2</v>
      </c>
      <c r="G127">
        <f t="shared" si="14"/>
        <v>0.123</v>
      </c>
      <c r="H127" s="16">
        <f t="shared" si="15"/>
        <v>0.71666590134958186</v>
      </c>
      <c r="I127" s="16">
        <f t="shared" si="16"/>
        <v>0.17916647533739546</v>
      </c>
      <c r="J127" s="13">
        <f t="shared" si="17"/>
        <v>5.5345647691154964E-2</v>
      </c>
      <c r="K127" s="7">
        <f t="shared" si="18"/>
        <v>0.71666590134958186</v>
      </c>
    </row>
    <row r="128" spans="1:11" x14ac:dyDescent="0.2">
      <c r="A128">
        <f t="shared" si="21"/>
        <v>3.2749732034155286E-2</v>
      </c>
      <c r="B128" s="2">
        <v>0.124</v>
      </c>
      <c r="C128" s="7">
        <f t="shared" si="12"/>
        <v>7.1306084267279676E-2</v>
      </c>
      <c r="D128" s="24">
        <f t="shared" si="13"/>
        <v>0.22908932041276356</v>
      </c>
      <c r="E128">
        <f t="shared" si="19"/>
        <v>3.2749732034155286E-2</v>
      </c>
      <c r="G128">
        <f t="shared" si="14"/>
        <v>0.124</v>
      </c>
      <c r="H128" s="16">
        <f t="shared" si="15"/>
        <v>0.71970532602461623</v>
      </c>
      <c r="I128" s="16">
        <f t="shared" si="16"/>
        <v>0.17992633150615406</v>
      </c>
      <c r="J128" s="13">
        <f t="shared" si="17"/>
        <v>5.6003667622585143E-2</v>
      </c>
      <c r="K128" s="7">
        <f t="shared" si="18"/>
        <v>0.71970532602461623</v>
      </c>
    </row>
    <row r="129" spans="1:11" x14ac:dyDescent="0.2">
      <c r="A129">
        <f t="shared" si="21"/>
        <v>3.3302436694612914E-2</v>
      </c>
      <c r="B129" s="2">
        <v>0.125</v>
      </c>
      <c r="C129" s="7">
        <f t="shared" si="12"/>
        <v>7.2146806407193731E-2</v>
      </c>
      <c r="D129" s="24">
        <f t="shared" si="13"/>
        <v>0.23005345616261588</v>
      </c>
      <c r="E129">
        <f t="shared" si="19"/>
        <v>3.3302436694612914E-2</v>
      </c>
      <c r="G129">
        <f t="shared" si="14"/>
        <v>0.125</v>
      </c>
      <c r="H129" s="16">
        <f t="shared" si="15"/>
        <v>0.72273424781341555</v>
      </c>
      <c r="I129" s="16">
        <f t="shared" si="16"/>
        <v>0.18068356195335389</v>
      </c>
      <c r="J129" s="13">
        <f t="shared" si="17"/>
        <v>5.6663969247201212E-2</v>
      </c>
      <c r="K129" s="7">
        <f t="shared" si="18"/>
        <v>0.72273424781341555</v>
      </c>
    </row>
    <row r="130" spans="1:11" x14ac:dyDescent="0.2">
      <c r="A130">
        <f t="shared" si="21"/>
        <v>3.3859756629952713E-2</v>
      </c>
      <c r="B130" s="2">
        <v>0.126</v>
      </c>
      <c r="C130" s="7">
        <f t="shared" si="12"/>
        <v>7.2990415998074681E-2</v>
      </c>
      <c r="D130" s="24">
        <f t="shared" si="13"/>
        <v>0.23101429191462758</v>
      </c>
      <c r="E130">
        <f t="shared" si="19"/>
        <v>3.3859756629952713E-2</v>
      </c>
      <c r="G130">
        <f t="shared" si="14"/>
        <v>0.126</v>
      </c>
      <c r="H130" s="16">
        <f t="shared" si="15"/>
        <v>0.72575280235324191</v>
      </c>
      <c r="I130" s="16">
        <f t="shared" si="16"/>
        <v>0.18143820058831048</v>
      </c>
      <c r="J130" s="13">
        <f t="shared" si="17"/>
        <v>5.732653867050358E-2</v>
      </c>
      <c r="K130" s="7">
        <f t="shared" si="18"/>
        <v>0.72575280235324191</v>
      </c>
    </row>
    <row r="131" spans="1:11" x14ac:dyDescent="0.2">
      <c r="A131">
        <f t="shared" si="21"/>
        <v>3.4421688108897397E-2</v>
      </c>
      <c r="B131" s="2">
        <v>0.127</v>
      </c>
      <c r="C131" s="7">
        <f t="shared" si="12"/>
        <v>7.3836895529937288E-2</v>
      </c>
      <c r="D131" s="24">
        <f t="shared" si="13"/>
        <v>0.23197186998993444</v>
      </c>
      <c r="E131">
        <f t="shared" si="19"/>
        <v>3.4421688108897397E-2</v>
      </c>
      <c r="G131">
        <f t="shared" si="14"/>
        <v>0.127</v>
      </c>
      <c r="H131" s="16">
        <f t="shared" si="15"/>
        <v>0.72876112259986459</v>
      </c>
      <c r="I131" s="16">
        <f t="shared" si="16"/>
        <v>0.18219028064996615</v>
      </c>
      <c r="J131" s="13">
        <f t="shared" si="17"/>
        <v>5.799136214018201E-2</v>
      </c>
      <c r="K131" s="7">
        <f t="shared" si="18"/>
        <v>0.72876112259986459</v>
      </c>
    </row>
    <row r="132" spans="1:11" x14ac:dyDescent="0.2">
      <c r="A132">
        <f t="shared" si="21"/>
        <v>3.4988227332033599E-2</v>
      </c>
      <c r="B132" s="2">
        <v>0.128</v>
      </c>
      <c r="C132" s="7">
        <f t="shared" ref="C132:C195" si="22">J132/(PI()*($H$1^2)/4)</f>
        <v>7.4686227670299962E-2</v>
      </c>
      <c r="D132" s="24">
        <f t="shared" ref="D132:D195" si="23">K132/(PI()*$H$1)</f>
        <v>0.23292623187970501</v>
      </c>
      <c r="E132">
        <f t="shared" si="19"/>
        <v>3.4988227332033599E-2</v>
      </c>
      <c r="G132">
        <f t="shared" ref="G132:G195" si="24">$H$1*B132</f>
        <v>0.128</v>
      </c>
      <c r="H132" s="16">
        <f t="shared" ref="H132:H195" si="25">ACOS((($H$1/2)-G132)/($H$1/2))</f>
        <v>0.73175933890163392</v>
      </c>
      <c r="I132" s="16">
        <f t="shared" ref="I132:I195" si="26">H132/PI()*(PI()*($H$1^2)/4)</f>
        <v>0.18293983472540848</v>
      </c>
      <c r="J132" s="13">
        <f t="shared" ref="J132:J195" si="27">I132-($H$1/2)*SIN(H132)*(($H$1/2)-G132)</f>
        <v>5.8658426043337278E-2</v>
      </c>
      <c r="K132" s="7">
        <f t="shared" ref="K132:K195" si="28">H132/PI()*PI()*$H$1</f>
        <v>0.73175933890163392</v>
      </c>
    </row>
    <row r="133" spans="1:11" x14ac:dyDescent="0.2">
      <c r="A133">
        <f t="shared" si="21"/>
        <v>3.5559370432636239E-2</v>
      </c>
      <c r="B133" s="2">
        <v>0.129</v>
      </c>
      <c r="C133" s="7">
        <f t="shared" si="22"/>
        <v>7.5538395260742977E-2</v>
      </c>
      <c r="D133" s="24">
        <f t="shared" si="23"/>
        <v>0.23387741826789032</v>
      </c>
      <c r="E133">
        <f t="shared" si="19"/>
        <v>3.5559370432636239E-2</v>
      </c>
      <c r="G133">
        <f t="shared" si="24"/>
        <v>0.129</v>
      </c>
      <c r="H133" s="16">
        <f t="shared" si="25"/>
        <v>0.73474757907095156</v>
      </c>
      <c r="I133" s="16">
        <f t="shared" si="26"/>
        <v>0.18368689476773789</v>
      </c>
      <c r="J133" s="13">
        <f t="shared" si="27"/>
        <v>5.9327716903778041E-2</v>
      </c>
      <c r="K133" s="7">
        <f t="shared" si="28"/>
        <v>0.73474757907095156</v>
      </c>
    </row>
    <row r="134" spans="1:11" x14ac:dyDescent="0.2">
      <c r="A134">
        <f t="shared" si="21"/>
        <v>3.6135113477475209E-2</v>
      </c>
      <c r="B134" s="2">
        <v>0.13</v>
      </c>
      <c r="C134" s="7">
        <f t="shared" si="22"/>
        <v>7.6393381313559328E-2</v>
      </c>
      <c r="D134" s="24">
        <f t="shared" si="23"/>
        <v>0.23482546905318039</v>
      </c>
      <c r="E134">
        <f t="shared" si="19"/>
        <v>3.6135113477475209E-2</v>
      </c>
      <c r="G134">
        <f t="shared" si="24"/>
        <v>0.13</v>
      </c>
      <c r="H134" s="16">
        <f t="shared" si="25"/>
        <v>0.73772596845324878</v>
      </c>
      <c r="I134" s="16">
        <f t="shared" si="26"/>
        <v>0.1844314921133122</v>
      </c>
      <c r="J134" s="13">
        <f t="shared" si="27"/>
        <v>5.9999221379390441E-2</v>
      </c>
      <c r="K134" s="7">
        <f t="shared" si="28"/>
        <v>0.73772596845324878</v>
      </c>
    </row>
    <row r="135" spans="1:11" x14ac:dyDescent="0.2">
      <c r="A135">
        <f t="shared" si="21"/>
        <v>3.6715452467605214E-2</v>
      </c>
      <c r="B135" s="2">
        <v>0.13100000000000001</v>
      </c>
      <c r="C135" s="7">
        <f t="shared" si="22"/>
        <v>7.7251169008495144E-2</v>
      </c>
      <c r="D135" s="24">
        <f t="shared" si="23"/>
        <v>0.2357704233702006</v>
      </c>
      <c r="E135">
        <f t="shared" si="19"/>
        <v>3.6715452467605214E-2</v>
      </c>
      <c r="G135">
        <f t="shared" si="24"/>
        <v>0.13100000000000001</v>
      </c>
      <c r="H135" s="16">
        <f t="shared" si="25"/>
        <v>0.74069462999357749</v>
      </c>
      <c r="I135" s="16">
        <f t="shared" si="26"/>
        <v>0.18517365749839437</v>
      </c>
      <c r="J135" s="13">
        <f t="shared" si="27"/>
        <v>6.0672926259577958E-2</v>
      </c>
      <c r="K135" s="7">
        <f t="shared" si="28"/>
        <v>0.74069462999357749</v>
      </c>
    </row>
    <row r="136" spans="1:11" x14ac:dyDescent="0.2">
      <c r="A136">
        <f t="shared" si="21"/>
        <v>3.7300383339138439E-2</v>
      </c>
      <c r="B136" s="2">
        <v>0.13200000000000001</v>
      </c>
      <c r="C136" s="7">
        <f t="shared" si="22"/>
        <v>7.8111741689575909E-2</v>
      </c>
      <c r="D136" s="24">
        <f t="shared" si="23"/>
        <v>0.23671231960998051</v>
      </c>
      <c r="E136">
        <f t="shared" si="19"/>
        <v>3.7300383339138439E-2</v>
      </c>
      <c r="G136">
        <f t="shared" si="24"/>
        <v>0.13200000000000001</v>
      </c>
      <c r="H136" s="16">
        <f t="shared" si="25"/>
        <v>0.74365368430091394</v>
      </c>
      <c r="I136" s="16">
        <f t="shared" si="26"/>
        <v>0.18591342107522849</v>
      </c>
      <c r="J136" s="13">
        <f t="shared" si="27"/>
        <v>6.1348818462768809E-2</v>
      </c>
      <c r="K136" s="7">
        <f t="shared" si="28"/>
        <v>0.74365368430091394</v>
      </c>
    </row>
    <row r="137" spans="1:11" x14ac:dyDescent="0.2">
      <c r="A137">
        <f t="shared" si="21"/>
        <v>3.7889901964001493E-2</v>
      </c>
      <c r="B137" s="2">
        <v>0.13300000000000001</v>
      </c>
      <c r="C137" s="7">
        <f t="shared" si="22"/>
        <v>7.8975082862016488E-2</v>
      </c>
      <c r="D137" s="24">
        <f t="shared" si="23"/>
        <v>0.23765119543972471</v>
      </c>
      <c r="E137">
        <f t="shared" si="19"/>
        <v>3.7889901964001493E-2</v>
      </c>
      <c r="G137">
        <f t="shared" si="24"/>
        <v>0.13300000000000001</v>
      </c>
      <c r="H137" s="16">
        <f t="shared" si="25"/>
        <v>0.74660324971027126</v>
      </c>
      <c r="I137" s="16">
        <f t="shared" si="26"/>
        <v>0.18665081242756781</v>
      </c>
      <c r="J137" s="13">
        <f t="shared" si="27"/>
        <v>6.2026885033989038E-2</v>
      </c>
      <c r="K137" s="7">
        <f t="shared" si="28"/>
        <v>0.74660324971027126</v>
      </c>
    </row>
    <row r="138" spans="1:11" x14ac:dyDescent="0.2">
      <c r="A138">
        <f t="shared" si="21"/>
        <v>3.8484004150676342E-2</v>
      </c>
      <c r="B138" s="2">
        <v>0.13400000000000001</v>
      </c>
      <c r="C138" s="7">
        <f t="shared" si="22"/>
        <v>7.9841176189211369E-2</v>
      </c>
      <c r="D138" s="24">
        <f t="shared" si="23"/>
        <v>0.23858708782191487</v>
      </c>
      <c r="E138">
        <f t="shared" ref="E138:E201" si="29">C138*(C138/D138)^(2/3)</f>
        <v>3.8484004150676342E-2</v>
      </c>
      <c r="G138">
        <f t="shared" si="24"/>
        <v>0.13400000000000001</v>
      </c>
      <c r="H138" s="16">
        <f t="shared" si="25"/>
        <v>0.74954344234271053</v>
      </c>
      <c r="I138" s="16">
        <f t="shared" si="26"/>
        <v>0.18738586058567763</v>
      </c>
      <c r="J138" s="13">
        <f t="shared" si="27"/>
        <v>6.2707113142498688E-2</v>
      </c>
      <c r="K138" s="7">
        <f t="shared" si="28"/>
        <v>0.74954344234271053</v>
      </c>
    </row>
    <row r="139" spans="1:11" x14ac:dyDescent="0.2">
      <c r="A139">
        <f t="shared" si="21"/>
        <v>3.9082685644926105E-2</v>
      </c>
      <c r="B139" s="2">
        <v>0.13500000000000001</v>
      </c>
      <c r="C139" s="7">
        <f t="shared" si="22"/>
        <v>8.0710005489802991E-2</v>
      </c>
      <c r="D139" s="24">
        <f t="shared" si="23"/>
        <v>0.23952003303277064</v>
      </c>
      <c r="E139">
        <f t="shared" si="29"/>
        <v>3.9082685644926105E-2</v>
      </c>
      <c r="G139">
        <f t="shared" si="24"/>
        <v>0.13500000000000001</v>
      </c>
      <c r="H139" s="16">
        <f t="shared" si="25"/>
        <v>0.75247437616333679</v>
      </c>
      <c r="I139" s="16">
        <f t="shared" si="26"/>
        <v>0.1881185940408342</v>
      </c>
      <c r="J139" s="13">
        <f t="shared" si="27"/>
        <v>6.3389490079489241E-2</v>
      </c>
      <c r="K139" s="7">
        <f t="shared" si="28"/>
        <v>0.75247437616333679</v>
      </c>
    </row>
    <row r="140" spans="1:11" x14ac:dyDescent="0.2">
      <c r="A140">
        <f t="shared" si="21"/>
        <v>3.9685942130505823E-2</v>
      </c>
      <c r="B140" s="2">
        <v>0.13600000000000001</v>
      </c>
      <c r="C140" s="7">
        <f t="shared" si="22"/>
        <v>8.1581554734825007E-2</v>
      </c>
      <c r="D140" s="24">
        <f t="shared" si="23"/>
        <v>0.24045006668009508</v>
      </c>
      <c r="E140">
        <f t="shared" si="29"/>
        <v>3.9685942130505823E-2</v>
      </c>
      <c r="G140">
        <f t="shared" si="24"/>
        <v>0.13600000000000001</v>
      </c>
      <c r="H140" s="16">
        <f t="shared" si="25"/>
        <v>0.75539616303736257</v>
      </c>
      <c r="I140" s="16">
        <f t="shared" si="26"/>
        <v>0.18884904075934064</v>
      </c>
      <c r="J140" s="13">
        <f t="shared" si="27"/>
        <v>6.4074003255839965E-2</v>
      </c>
      <c r="K140" s="7">
        <f t="shared" si="28"/>
        <v>0.75539616303736257</v>
      </c>
    </row>
    <row r="141" spans="1:11" x14ac:dyDescent="0.2">
      <c r="A141">
        <f t="shared" si="21"/>
        <v>4.0293769229859042E-2</v>
      </c>
      <c r="B141" s="2">
        <v>0.13700000000000001</v>
      </c>
      <c r="C141" s="7">
        <f t="shared" si="22"/>
        <v>8.2455808044918796E-2</v>
      </c>
      <c r="D141" s="24">
        <f t="shared" si="23"/>
        <v>0.24137722372052983</v>
      </c>
      <c r="E141">
        <f t="shared" si="29"/>
        <v>4.0293769229859042E-2</v>
      </c>
      <c r="G141">
        <f t="shared" si="24"/>
        <v>0.13700000000000001</v>
      </c>
      <c r="H141" s="16">
        <f t="shared" si="25"/>
        <v>0.75830891278431645</v>
      </c>
      <c r="I141" s="16">
        <f t="shared" si="26"/>
        <v>0.18957722819607911</v>
      </c>
      <c r="J141" s="13">
        <f t="shared" si="27"/>
        <v>6.476064019993176E-2</v>
      </c>
      <c r="K141" s="7">
        <f t="shared" si="28"/>
        <v>0.75830891278431645</v>
      </c>
    </row>
    <row r="142" spans="1:11" x14ac:dyDescent="0.2">
      <c r="A142">
        <f t="shared" si="21"/>
        <v>4.0906162504799982E-2</v>
      </c>
      <c r="B142" s="2">
        <v>0.13800000000000001</v>
      </c>
      <c r="C142" s="7">
        <f t="shared" si="22"/>
        <v>8.3332749687619806E-2</v>
      </c>
      <c r="D142" s="24">
        <f t="shared" si="23"/>
        <v>0.24230153847624353</v>
      </c>
      <c r="E142">
        <f t="shared" si="29"/>
        <v>4.0906162504799982E-2</v>
      </c>
      <c r="G142">
        <f t="shared" si="24"/>
        <v>0.13800000000000001</v>
      </c>
      <c r="H142" s="16">
        <f t="shared" si="25"/>
        <v>0.76121273323047123</v>
      </c>
      <c r="I142" s="16">
        <f t="shared" si="26"/>
        <v>0.19030318330761781</v>
      </c>
      <c r="J142" s="13">
        <f t="shared" si="27"/>
        <v>6.5449388555515881E-2</v>
      </c>
      <c r="K142" s="7">
        <f t="shared" si="28"/>
        <v>0.76121273323047123</v>
      </c>
    </row>
    <row r="143" spans="1:11" x14ac:dyDescent="0.2">
      <c r="A143">
        <f t="shared" si="21"/>
        <v>4.1523117457182464E-2</v>
      </c>
      <c r="B143" s="2">
        <v>0.13900000000000001</v>
      </c>
      <c r="C143" s="7">
        <f t="shared" si="22"/>
        <v>8.4212364074712581E-2</v>
      </c>
      <c r="D143" s="24">
        <f t="shared" si="23"/>
        <v>0.24322304465107603</v>
      </c>
      <c r="E143">
        <f t="shared" si="29"/>
        <v>4.1523117457182464E-2</v>
      </c>
      <c r="G143">
        <f t="shared" si="24"/>
        <v>0.13900000000000001</v>
      </c>
      <c r="H143" s="16">
        <f t="shared" si="25"/>
        <v>0.76410773025956269</v>
      </c>
      <c r="I143" s="16">
        <f t="shared" si="26"/>
        <v>0.19102693256489067</v>
      </c>
      <c r="J143" s="13">
        <f t="shared" si="27"/>
        <v>6.6140236079636511E-2</v>
      </c>
      <c r="K143" s="7">
        <f t="shared" si="28"/>
        <v>0.76410773025956269</v>
      </c>
    </row>
    <row r="144" spans="1:11" x14ac:dyDescent="0.2">
      <c r="A144">
        <f t="shared" si="21"/>
        <v>4.2144629529555062E-2</v>
      </c>
      <c r="B144" s="2">
        <v>0.14000000000000001</v>
      </c>
      <c r="C144" s="7">
        <f t="shared" si="22"/>
        <v>8.5094635759651163E-2</v>
      </c>
      <c r="D144" s="24">
        <f t="shared" si="23"/>
        <v>0.24414177534616019</v>
      </c>
      <c r="E144">
        <f t="shared" si="29"/>
        <v>4.2144629529555062E-2</v>
      </c>
      <c r="G144">
        <f t="shared" si="24"/>
        <v>0.14000000000000001</v>
      </c>
      <c r="H144" s="16">
        <f t="shared" si="25"/>
        <v>0.76699400786186656</v>
      </c>
      <c r="I144" s="16">
        <f t="shared" si="26"/>
        <v>0.19174850196546664</v>
      </c>
      <c r="J144" s="13">
        <f t="shared" si="27"/>
        <v>6.6833170640604844E-2</v>
      </c>
      <c r="K144" s="7">
        <f t="shared" si="28"/>
        <v>0.76699400786186656</v>
      </c>
    </row>
    <row r="145" spans="1:11" x14ac:dyDescent="0.2">
      <c r="A145">
        <f t="shared" si="21"/>
        <v>4.2770694105803718E-2</v>
      </c>
      <c r="B145" s="2">
        <v>0.14099999999999999</v>
      </c>
      <c r="C145" s="7">
        <f t="shared" si="22"/>
        <v>8.597954943504367E-2</v>
      </c>
      <c r="D145" s="24">
        <f t="shared" si="23"/>
        <v>0.24505776307504135</v>
      </c>
      <c r="E145">
        <f t="shared" si="29"/>
        <v>4.2770694105803718E-2</v>
      </c>
      <c r="G145">
        <f t="shared" si="24"/>
        <v>0.14099999999999999</v>
      </c>
      <c r="H145" s="16">
        <f t="shared" si="25"/>
        <v>0.76987166818169794</v>
      </c>
      <c r="I145" s="16">
        <f t="shared" si="26"/>
        <v>0.19246791704542449</v>
      </c>
      <c r="J145" s="13">
        <f t="shared" si="27"/>
        <v>6.7528180216023415E-2</v>
      </c>
      <c r="K145" s="7">
        <f t="shared" si="28"/>
        <v>0.76987166818169794</v>
      </c>
    </row>
    <row r="146" spans="1:11" x14ac:dyDescent="0.2">
      <c r="A146">
        <f t="shared" si="21"/>
        <v>4.3401306511781493E-2</v>
      </c>
      <c r="B146" s="2">
        <v>0.14199999999999999</v>
      </c>
      <c r="C146" s="7">
        <f t="shared" si="22"/>
        <v>8.6867089930198441E-2</v>
      </c>
      <c r="D146" s="24">
        <f t="shared" si="23"/>
        <v>0.24597103977831439</v>
      </c>
      <c r="E146">
        <f t="shared" si="29"/>
        <v>4.3401306511781493E-2</v>
      </c>
      <c r="G146">
        <f t="shared" si="24"/>
        <v>0.14199999999999999</v>
      </c>
      <c r="H146" s="16">
        <f t="shared" si="25"/>
        <v>0.77274081156339525</v>
      </c>
      <c r="I146" s="16">
        <f t="shared" si="26"/>
        <v>0.19318520289084881</v>
      </c>
      <c r="J146" s="13">
        <f t="shared" si="27"/>
        <v>6.8225252890858831E-2</v>
      </c>
      <c r="K146" s="7">
        <f t="shared" si="28"/>
        <v>0.77274081156339525</v>
      </c>
    </row>
    <row r="147" spans="1:11" x14ac:dyDescent="0.2">
      <c r="A147">
        <f t="shared" si="21"/>
        <v>4.4036462015926175E-2</v>
      </c>
      <c r="B147" s="2">
        <v>0.14299999999999999</v>
      </c>
      <c r="C147" s="7">
        <f t="shared" si="22"/>
        <v>8.7757242208730199E-2</v>
      </c>
      <c r="D147" s="24">
        <f t="shared" si="23"/>
        <v>0.24688163683779732</v>
      </c>
      <c r="E147">
        <f t="shared" si="29"/>
        <v>4.4036462015926175E-2</v>
      </c>
      <c r="G147">
        <f t="shared" si="24"/>
        <v>0.14299999999999999</v>
      </c>
      <c r="H147" s="16">
        <f t="shared" si="25"/>
        <v>0.7756015365958473</v>
      </c>
      <c r="I147" s="16">
        <f t="shared" si="26"/>
        <v>0.19390038414896182</v>
      </c>
      <c r="J147" s="13">
        <f t="shared" si="27"/>
        <v>6.8924376855561728E-2</v>
      </c>
      <c r="K147" s="7">
        <f t="shared" si="28"/>
        <v>0.7756015365958473</v>
      </c>
    </row>
    <row r="148" spans="1:11" x14ac:dyDescent="0.2">
      <c r="A148">
        <f t="shared" si="21"/>
        <v>4.4676155829865824E-2</v>
      </c>
      <c r="B148" s="2">
        <v>0.14399999999999999</v>
      </c>
      <c r="C148" s="7">
        <f t="shared" si="22"/>
        <v>8.8649991366223813E-2</v>
      </c>
      <c r="D148" s="24">
        <f t="shared" si="23"/>
        <v>0.24778958509025817</v>
      </c>
      <c r="E148">
        <f t="shared" si="29"/>
        <v>4.4676155829865824E-2</v>
      </c>
      <c r="G148">
        <f t="shared" si="24"/>
        <v>0.14399999999999999</v>
      </c>
      <c r="H148" s="16">
        <f t="shared" si="25"/>
        <v>0.77845394015561797</v>
      </c>
      <c r="I148" s="16">
        <f t="shared" si="26"/>
        <v>0.19461348503890449</v>
      </c>
      <c r="J148" s="13">
        <f t="shared" si="27"/>
        <v>6.9625540404231828E-2</v>
      </c>
      <c r="K148" s="7">
        <f t="shared" si="28"/>
        <v>0.77845394015561797</v>
      </c>
    </row>
    <row r="149" spans="1:11" x14ac:dyDescent="0.2">
      <c r="A149">
        <f t="shared" si="21"/>
        <v>4.5320383109012922E-2</v>
      </c>
      <c r="B149" s="2">
        <v>0.14499999999999999</v>
      </c>
      <c r="C149" s="7">
        <f t="shared" si="22"/>
        <v>8.9545322627954671E-2</v>
      </c>
      <c r="D149" s="24">
        <f t="shared" si="23"/>
        <v>0.24869491484071349</v>
      </c>
      <c r="E149">
        <f t="shared" si="29"/>
        <v>4.5320383109012922E-2</v>
      </c>
      <c r="G149">
        <f t="shared" si="24"/>
        <v>0.14499999999999999</v>
      </c>
      <c r="H149" s="16">
        <f t="shared" si="25"/>
        <v>0.78129811744872468</v>
      </c>
      <c r="I149" s="16">
        <f t="shared" si="26"/>
        <v>0.19532452936218117</v>
      </c>
      <c r="J149" s="13">
        <f t="shared" si="27"/>
        <v>7.0328731932827571E-2</v>
      </c>
      <c r="K149" s="7">
        <f t="shared" si="28"/>
        <v>0.78129811744872468</v>
      </c>
    </row>
    <row r="150" spans="1:11" x14ac:dyDescent="0.2">
      <c r="A150">
        <f t="shared" si="21"/>
        <v>4.5969138953146763E-2</v>
      </c>
      <c r="B150" s="2">
        <v>0.14599999999999999</v>
      </c>
      <c r="C150" s="7">
        <f t="shared" si="22"/>
        <v>9.0443221346662966E-2</v>
      </c>
      <c r="D150" s="24">
        <f t="shared" si="23"/>
        <v>0.24959765587531385</v>
      </c>
      <c r="E150">
        <f t="shared" si="29"/>
        <v>4.5969138953146763E-2</v>
      </c>
      <c r="G150">
        <f t="shared" si="24"/>
        <v>0.14599999999999999</v>
      </c>
      <c r="H150" s="16">
        <f t="shared" si="25"/>
        <v>0.7841341620511193</v>
      </c>
      <c r="I150" s="16">
        <f t="shared" si="26"/>
        <v>0.19603354051277982</v>
      </c>
      <c r="J150" s="13">
        <f t="shared" si="27"/>
        <v>7.1033939937417981E-2</v>
      </c>
      <c r="K150" s="7">
        <f t="shared" si="28"/>
        <v>0.7841341620511193</v>
      </c>
    </row>
    <row r="151" spans="1:11" x14ac:dyDescent="0.2">
      <c r="A151">
        <f t="shared" si="21"/>
        <v>4.6622418406985271E-2</v>
      </c>
      <c r="B151" s="2">
        <v>0.14699999999999999</v>
      </c>
      <c r="C151" s="7">
        <f t="shared" si="22"/>
        <v>9.1343673000381126E-2</v>
      </c>
      <c r="D151" s="24">
        <f t="shared" si="23"/>
        <v>0.25049783747383253</v>
      </c>
      <c r="E151">
        <f t="shared" si="29"/>
        <v>4.6622418406985271E-2</v>
      </c>
      <c r="G151">
        <f t="shared" si="24"/>
        <v>0.14699999999999999</v>
      </c>
      <c r="H151" s="16">
        <f t="shared" si="25"/>
        <v>0.78696216594792223</v>
      </c>
      <c r="I151" s="16">
        <f t="shared" si="26"/>
        <v>0.19674054148698056</v>
      </c>
      <c r="J151" s="13">
        <f t="shared" si="27"/>
        <v>7.1741153012476425E-2</v>
      </c>
      <c r="K151" s="7">
        <f t="shared" si="28"/>
        <v>0.78696216594792223</v>
      </c>
    </row>
    <row r="152" spans="1:11" x14ac:dyDescent="0.2">
      <c r="A152">
        <f t="shared" si="21"/>
        <v>4.7280216460745803E-2</v>
      </c>
      <c r="B152" s="2">
        <v>0.14799999999999999</v>
      </c>
      <c r="C152" s="7">
        <f t="shared" si="22"/>
        <v>9.2246663190312231E-2</v>
      </c>
      <c r="D152" s="24">
        <f t="shared" si="23"/>
        <v>0.25139548842177145</v>
      </c>
      <c r="E152">
        <f t="shared" si="29"/>
        <v>4.7280216460745803E-2</v>
      </c>
      <c r="G152">
        <f t="shared" si="24"/>
        <v>0.14799999999999999</v>
      </c>
      <c r="H152" s="16">
        <f t="shared" si="25"/>
        <v>0.78978221957145511</v>
      </c>
      <c r="I152" s="16">
        <f t="shared" si="26"/>
        <v>0.19744555489286378</v>
      </c>
      <c r="J152" s="13">
        <f t="shared" si="27"/>
        <v>7.2450359849214219E-2</v>
      </c>
      <c r="K152" s="7">
        <f t="shared" si="28"/>
        <v>0.78978221957145511</v>
      </c>
    </row>
    <row r="153" spans="1:11" x14ac:dyDescent="0.2">
      <c r="A153">
        <f t="shared" si="21"/>
        <v>4.7942528050695252E-2</v>
      </c>
      <c r="B153" s="2">
        <v>0.14899999999999999</v>
      </c>
      <c r="C153" s="7">
        <f t="shared" si="22"/>
        <v>9.3152177638757661E-2</v>
      </c>
      <c r="D153" s="24">
        <f t="shared" si="23"/>
        <v>0.25229063702209925</v>
      </c>
      <c r="E153">
        <f t="shared" si="29"/>
        <v>4.7942528050695252E-2</v>
      </c>
      <c r="G153">
        <f t="shared" si="24"/>
        <v>0.14899999999999999</v>
      </c>
      <c r="H153" s="16">
        <f t="shared" si="25"/>
        <v>0.79259441183811608</v>
      </c>
      <c r="I153" s="16">
        <f t="shared" si="26"/>
        <v>0.19814860295952902</v>
      </c>
      <c r="J153" s="13">
        <f t="shared" si="27"/>
        <v>7.3161549233953113E-2</v>
      </c>
      <c r="K153" s="7">
        <f t="shared" si="28"/>
        <v>0.79259441183811608</v>
      </c>
    </row>
    <row r="154" spans="1:11" x14ac:dyDescent="0.2">
      <c r="A154">
        <f t="shared" si="21"/>
        <v>4.8609348059690506E-2</v>
      </c>
      <c r="B154" s="2">
        <v>0.15</v>
      </c>
      <c r="C154" s="7">
        <f t="shared" si="22"/>
        <v>9.4060202187093628E-2</v>
      </c>
      <c r="D154" s="24">
        <f t="shared" si="23"/>
        <v>0.25318331110663495</v>
      </c>
      <c r="E154">
        <f t="shared" si="29"/>
        <v>4.8609348059690506E-2</v>
      </c>
      <c r="G154">
        <f t="shared" si="24"/>
        <v>0.15</v>
      </c>
      <c r="H154" s="16">
        <f t="shared" si="25"/>
        <v>0.79539883018414348</v>
      </c>
      <c r="I154" s="16">
        <f t="shared" si="26"/>
        <v>0.19884970754603584</v>
      </c>
      <c r="J154" s="13">
        <f t="shared" si="27"/>
        <v>7.387471004653598E-2</v>
      </c>
      <c r="K154" s="7">
        <f t="shared" si="28"/>
        <v>0.79539883018414337</v>
      </c>
    </row>
    <row r="155" spans="1:11" x14ac:dyDescent="0.2">
      <c r="A155">
        <f t="shared" si="21"/>
        <v>4.9280671317708462E-2</v>
      </c>
      <c r="B155" s="2">
        <v>0.151</v>
      </c>
      <c r="C155" s="7">
        <f t="shared" si="22"/>
        <v>9.4970722793793677E-2</v>
      </c>
      <c r="D155" s="24">
        <f t="shared" si="23"/>
        <v>0.25407353804709004</v>
      </c>
      <c r="E155">
        <f t="shared" si="29"/>
        <v>4.9280671317708462E-2</v>
      </c>
      <c r="G155">
        <f t="shared" si="24"/>
        <v>0.151</v>
      </c>
      <c r="H155" s="16">
        <f t="shared" si="25"/>
        <v>0.79819556060030483</v>
      </c>
      <c r="I155" s="16">
        <f t="shared" si="26"/>
        <v>0.19954889015007621</v>
      </c>
      <c r="J155" s="13">
        <f t="shared" si="27"/>
        <v>7.4589831258773734E-2</v>
      </c>
      <c r="K155" s="7">
        <f t="shared" si="28"/>
        <v>0.79819556060030483</v>
      </c>
    </row>
    <row r="156" spans="1:11" x14ac:dyDescent="0.2">
      <c r="A156">
        <f t="shared" si="21"/>
        <v>4.9956492602366218E-2</v>
      </c>
      <c r="B156" s="2">
        <v>0.152</v>
      </c>
      <c r="C156" s="7">
        <f t="shared" si="22"/>
        <v>9.5883725532496383E-2</v>
      </c>
      <c r="D156" s="24">
        <f t="shared" si="23"/>
        <v>0.25496134476578103</v>
      </c>
      <c r="E156">
        <f t="shared" si="29"/>
        <v>4.9956492602366218E-2</v>
      </c>
      <c r="G156">
        <f t="shared" si="24"/>
        <v>0.152</v>
      </c>
      <c r="H156" s="16">
        <f t="shared" si="25"/>
        <v>0.80098468766555209</v>
      </c>
      <c r="I156" s="16">
        <f t="shared" si="26"/>
        <v>0.20024617191638802</v>
      </c>
      <c r="J156" s="13">
        <f t="shared" si="27"/>
        <v>7.5306901932927675E-2</v>
      </c>
      <c r="K156" s="7">
        <f t="shared" si="28"/>
        <v>0.80098468766555209</v>
      </c>
    </row>
    <row r="157" spans="1:11" x14ac:dyDescent="0.2">
      <c r="A157">
        <f t="shared" si="21"/>
        <v>5.063680663943225E-2</v>
      </c>
      <c r="B157" s="2">
        <v>0.153</v>
      </c>
      <c r="C157" s="7">
        <f t="shared" si="22"/>
        <v>9.6799196590117681E-2</v>
      </c>
      <c r="D157" s="24">
        <f t="shared" si="23"/>
        <v>0.25584675774602578</v>
      </c>
      <c r="E157">
        <f t="shared" si="29"/>
        <v>5.063680663943225E-2</v>
      </c>
      <c r="G157">
        <f t="shared" si="24"/>
        <v>0.153</v>
      </c>
      <c r="H157" s="16">
        <f t="shared" si="25"/>
        <v>0.80376629457968207</v>
      </c>
      <c r="I157" s="16">
        <f t="shared" si="26"/>
        <v>0.20094157364492052</v>
      </c>
      <c r="J157" s="13">
        <f t="shared" si="27"/>
        <v>7.6025911220226963E-2</v>
      </c>
      <c r="K157" s="7">
        <f t="shared" si="28"/>
        <v>0.80376629457968207</v>
      </c>
    </row>
    <row r="158" spans="1:11" x14ac:dyDescent="0.2">
      <c r="A158">
        <f t="shared" si="21"/>
        <v>5.1321608103327997E-2</v>
      </c>
      <c r="B158" s="2">
        <v>0.154</v>
      </c>
      <c r="C158" s="7">
        <f t="shared" si="22"/>
        <v>9.7717122265005216E-2</v>
      </c>
      <c r="D158" s="24">
        <f t="shared" si="23"/>
        <v>0.25672980304223314</v>
      </c>
      <c r="E158">
        <f t="shared" si="29"/>
        <v>5.1321608103327997E-2</v>
      </c>
      <c r="G158">
        <f t="shared" si="24"/>
        <v>0.154</v>
      </c>
      <c r="H158" s="16">
        <f t="shared" si="25"/>
        <v>0.80654046319503414</v>
      </c>
      <c r="I158" s="16">
        <f t="shared" si="26"/>
        <v>0.20163511579875854</v>
      </c>
      <c r="J158" s="13">
        <f t="shared" si="27"/>
        <v>7.6746848359419001E-2</v>
      </c>
      <c r="K158" s="7">
        <f t="shared" si="28"/>
        <v>0.80654046319503414</v>
      </c>
    </row>
    <row r="159" spans="1:11" x14ac:dyDescent="0.2">
      <c r="A159">
        <f t="shared" si="21"/>
        <v>5.2010891617620549E-2</v>
      </c>
      <c r="B159" s="2">
        <v>0.155</v>
      </c>
      <c r="C159" s="7">
        <f t="shared" si="22"/>
        <v>9.8637488965134398E-2</v>
      </c>
      <c r="D159" s="24">
        <f t="shared" si="23"/>
        <v>0.25761050628969834</v>
      </c>
      <c r="E159">
        <f t="shared" si="29"/>
        <v>5.2010891617620549E-2</v>
      </c>
      <c r="G159">
        <f t="shared" si="24"/>
        <v>0.155</v>
      </c>
      <c r="H159" s="16">
        <f t="shared" si="25"/>
        <v>0.80930727404726344</v>
      </c>
      <c r="I159" s="16">
        <f t="shared" si="26"/>
        <v>0.20232681851181586</v>
      </c>
      <c r="J159" s="13">
        <f t="shared" si="27"/>
        <v>7.7469702675352622E-2</v>
      </c>
      <c r="K159" s="7">
        <f t="shared" si="28"/>
        <v>0.80930727404726344</v>
      </c>
    </row>
    <row r="160" spans="1:11" x14ac:dyDescent="0.2">
      <c r="A160">
        <f t="shared" si="21"/>
        <v>5.270465175550626E-2</v>
      </c>
      <c r="B160" s="2">
        <v>0.156</v>
      </c>
      <c r="C160" s="7">
        <f t="shared" si="22"/>
        <v>9.9560283206344302E-2</v>
      </c>
      <c r="D160" s="24">
        <f t="shared" si="23"/>
        <v>0.25848889271411335</v>
      </c>
      <c r="E160">
        <f t="shared" si="29"/>
        <v>5.270465175550626E-2</v>
      </c>
      <c r="G160">
        <f t="shared" si="24"/>
        <v>0.156</v>
      </c>
      <c r="H160" s="16">
        <f t="shared" si="25"/>
        <v>0.81206680638521878</v>
      </c>
      <c r="I160" s="16">
        <f t="shared" si="26"/>
        <v>0.20301670159630467</v>
      </c>
      <c r="J160" s="13">
        <f t="shared" si="27"/>
        <v>7.8194463577592632E-2</v>
      </c>
      <c r="K160" s="7">
        <f t="shared" si="28"/>
        <v>0.81206680638521866</v>
      </c>
    </row>
    <row r="161" spans="1:11" x14ac:dyDescent="0.2">
      <c r="A161">
        <f t="shared" si="21"/>
        <v>5.34028830402863E-2</v>
      </c>
      <c r="B161" s="2">
        <v>0.157</v>
      </c>
      <c r="C161" s="7">
        <f t="shared" si="22"/>
        <v>0.10048549161061338</v>
      </c>
      <c r="D161" s="24">
        <f t="shared" si="23"/>
        <v>0.25936498714080386</v>
      </c>
      <c r="E161">
        <f t="shared" si="29"/>
        <v>5.34028830402863E-2</v>
      </c>
      <c r="G161">
        <f t="shared" si="24"/>
        <v>0.157</v>
      </c>
      <c r="H161" s="16">
        <f t="shared" si="25"/>
        <v>0.81481913819996055</v>
      </c>
      <c r="I161" s="16">
        <f t="shared" si="26"/>
        <v>0.20370478454999014</v>
      </c>
      <c r="J161" s="13">
        <f t="shared" si="27"/>
        <v>7.8921120559065444E-2</v>
      </c>
      <c r="K161" s="7">
        <f t="shared" si="28"/>
        <v>0.81481913819996055</v>
      </c>
    </row>
    <row r="162" spans="1:11" x14ac:dyDescent="0.2">
      <c r="A162">
        <f t="shared" si="21"/>
        <v>5.4105579945833107E-2</v>
      </c>
      <c r="B162" s="2">
        <v>0.158</v>
      </c>
      <c r="C162" s="7">
        <f t="shared" si="22"/>
        <v>0.10141310090437203</v>
      </c>
      <c r="D162" s="24">
        <f t="shared" si="23"/>
        <v>0.26023881400370041</v>
      </c>
      <c r="E162">
        <f t="shared" si="29"/>
        <v>5.4105579945833107E-2</v>
      </c>
      <c r="G162">
        <f t="shared" si="24"/>
        <v>0.158</v>
      </c>
      <c r="H162" s="16">
        <f t="shared" si="25"/>
        <v>0.81756434625294583</v>
      </c>
      <c r="I162" s="16">
        <f t="shared" si="26"/>
        <v>0.20439108656323646</v>
      </c>
      <c r="J162" s="13">
        <f t="shared" si="27"/>
        <v>7.9649663194733891E-2</v>
      </c>
      <c r="K162" s="7">
        <f t="shared" si="28"/>
        <v>0.81756434625294583</v>
      </c>
    </row>
    <row r="163" spans="1:11" x14ac:dyDescent="0.2">
      <c r="A163">
        <f t="shared" si="21"/>
        <v>5.4812736897049255E-2</v>
      </c>
      <c r="B163" s="2">
        <v>0.159</v>
      </c>
      <c r="C163" s="7">
        <f t="shared" si="22"/>
        <v>0.10234309791685307</v>
      </c>
      <c r="D163" s="24">
        <f t="shared" si="23"/>
        <v>0.26111039735405484</v>
      </c>
      <c r="E163">
        <f t="shared" si="29"/>
        <v>5.4812736897049255E-2</v>
      </c>
      <c r="G163">
        <f t="shared" si="24"/>
        <v>0.159</v>
      </c>
      <c r="H163" s="16">
        <f t="shared" si="25"/>
        <v>0.82030250610341038</v>
      </c>
      <c r="I163" s="16">
        <f t="shared" si="26"/>
        <v>0.20507562652585259</v>
      </c>
      <c r="J163" s="13">
        <f t="shared" si="27"/>
        <v>8.0380081140301624E-2</v>
      </c>
      <c r="K163" s="7">
        <f t="shared" si="28"/>
        <v>0.82030250610341038</v>
      </c>
    </row>
    <row r="164" spans="1:11" x14ac:dyDescent="0.2">
      <c r="A164">
        <f t="shared" si="21"/>
        <v>5.5524348270317971E-2</v>
      </c>
      <c r="B164" s="2">
        <v>0.16</v>
      </c>
      <c r="C164" s="7">
        <f t="shared" si="22"/>
        <v>0.10327546957847739</v>
      </c>
      <c r="D164" s="24">
        <f t="shared" si="23"/>
        <v>0.26197976086890928</v>
      </c>
      <c r="E164">
        <f t="shared" si="29"/>
        <v>5.5524348270317971E-2</v>
      </c>
      <c r="G164">
        <f t="shared" si="24"/>
        <v>0.16</v>
      </c>
      <c r="H164" s="16">
        <f t="shared" si="25"/>
        <v>0.82303369213497612</v>
      </c>
      <c r="I164" s="16">
        <f t="shared" si="26"/>
        <v>0.20575842303374403</v>
      </c>
      <c r="J164" s="13">
        <f t="shared" si="27"/>
        <v>8.1112364130945178E-2</v>
      </c>
      <c r="K164" s="7">
        <f t="shared" si="28"/>
        <v>0.82303369213497612</v>
      </c>
    </row>
    <row r="165" spans="1:11" x14ac:dyDescent="0.2">
      <c r="A165">
        <f t="shared" si="21"/>
        <v>5.6240408393945944E-2</v>
      </c>
      <c r="B165" s="2">
        <v>0.161</v>
      </c>
      <c r="C165" s="7">
        <f t="shared" si="22"/>
        <v>0.10421020291927462</v>
      </c>
      <c r="D165" s="24">
        <f t="shared" si="23"/>
        <v>0.26284692785932784</v>
      </c>
      <c r="E165">
        <f t="shared" si="29"/>
        <v>5.6240408393945944E-2</v>
      </c>
      <c r="G165">
        <f t="shared" si="24"/>
        <v>0.161</v>
      </c>
      <c r="H165" s="16">
        <f t="shared" si="25"/>
        <v>0.8257579775815107</v>
      </c>
      <c r="I165" s="16">
        <f t="shared" si="26"/>
        <v>0.20643949439537768</v>
      </c>
      <c r="J165" s="13">
        <f t="shared" si="27"/>
        <v>8.1846501980073691E-2</v>
      </c>
      <c r="K165" s="7">
        <f t="shared" si="28"/>
        <v>0.8257579775815107</v>
      </c>
    </row>
    <row r="166" spans="1:11" x14ac:dyDescent="0.2">
      <c r="A166">
        <f t="shared" si="21"/>
        <v>5.6960911548598406E-2</v>
      </c>
      <c r="B166" s="2">
        <v>0.16200000000000001</v>
      </c>
      <c r="C166" s="7">
        <f t="shared" si="22"/>
        <v>0.1051472850673377</v>
      </c>
      <c r="D166" s="24">
        <f t="shared" si="23"/>
        <v>0.26371192127839743</v>
      </c>
      <c r="E166">
        <f t="shared" si="29"/>
        <v>5.6960911548598406E-2</v>
      </c>
      <c r="G166">
        <f t="shared" si="24"/>
        <v>0.16200000000000001</v>
      </c>
      <c r="H166" s="16">
        <f t="shared" si="25"/>
        <v>0.82847543455226325</v>
      </c>
      <c r="I166" s="16">
        <f t="shared" si="26"/>
        <v>0.20711885863806581</v>
      </c>
      <c r="J166" s="13">
        <f t="shared" si="27"/>
        <v>8.258248457811497E-2</v>
      </c>
      <c r="K166" s="7">
        <f t="shared" si="28"/>
        <v>0.82847543455226325</v>
      </c>
    </row>
    <row r="167" spans="1:11" x14ac:dyDescent="0.2">
      <c r="A167">
        <f t="shared" si="21"/>
        <v>5.7685851967726902E-2</v>
      </c>
      <c r="B167" s="2">
        <v>0.16300000000000001</v>
      </c>
      <c r="C167" s="7">
        <f t="shared" si="22"/>
        <v>0.10608670324731025</v>
      </c>
      <c r="D167" s="24">
        <f t="shared" si="23"/>
        <v>0.26457476372900651</v>
      </c>
      <c r="E167">
        <f t="shared" si="29"/>
        <v>5.7685851967726902E-2</v>
      </c>
      <c r="G167">
        <f t="shared" si="24"/>
        <v>0.16300000000000001</v>
      </c>
      <c r="H167" s="16">
        <f t="shared" si="25"/>
        <v>0.83118613405630215</v>
      </c>
      <c r="I167" s="16">
        <f t="shared" si="26"/>
        <v>0.20779653351407554</v>
      </c>
      <c r="J167" s="13">
        <f t="shared" si="27"/>
        <v>8.3320301891327581E-2</v>
      </c>
      <c r="K167" s="7">
        <f t="shared" si="28"/>
        <v>0.83118613405630215</v>
      </c>
    </row>
    <row r="168" spans="1:11" x14ac:dyDescent="0.2">
      <c r="A168">
        <f t="shared" si="21"/>
        <v>5.8415223837989652E-2</v>
      </c>
      <c r="B168" s="2">
        <v>0.16400000000000001</v>
      </c>
      <c r="C168" s="7">
        <f t="shared" si="22"/>
        <v>0.10702844477890611</v>
      </c>
      <c r="D168" s="24">
        <f t="shared" si="23"/>
        <v>0.26543547747140939</v>
      </c>
      <c r="E168">
        <f t="shared" si="29"/>
        <v>5.8415223837989652E-2</v>
      </c>
      <c r="G168">
        <f t="shared" si="24"/>
        <v>0.16400000000000001</v>
      </c>
      <c r="H168" s="16">
        <f t="shared" si="25"/>
        <v>0.83389014602627876</v>
      </c>
      <c r="I168" s="16">
        <f t="shared" si="26"/>
        <v>0.20847253650656969</v>
      </c>
      <c r="J168" s="13">
        <f t="shared" si="27"/>
        <v>8.4059943960638067E-2</v>
      </c>
      <c r="K168" s="7">
        <f t="shared" si="28"/>
        <v>0.83389014602627876</v>
      </c>
    </row>
    <row r="169" spans="1:11" x14ac:dyDescent="0.2">
      <c r="A169">
        <f t="shared" si="21"/>
        <v>5.9149021299664678E-2</v>
      </c>
      <c r="B169" s="2">
        <v>0.16500000000000001</v>
      </c>
      <c r="C169" s="7">
        <f t="shared" si="22"/>
        <v>0.10797249707545974</v>
      </c>
      <c r="D169" s="24">
        <f t="shared" si="23"/>
        <v>0.26629408443058239</v>
      </c>
      <c r="E169">
        <f t="shared" si="29"/>
        <v>5.9149021299664678E-2</v>
      </c>
      <c r="G169">
        <f t="shared" si="24"/>
        <v>0.16500000000000001</v>
      </c>
      <c r="H169" s="16">
        <f t="shared" si="25"/>
        <v>0.83658753934153773</v>
      </c>
      <c r="I169" s="16">
        <f t="shared" si="26"/>
        <v>0.20914688483538443</v>
      </c>
      <c r="J169" s="13">
        <f t="shared" si="27"/>
        <v>8.4801400900502436E-2</v>
      </c>
      <c r="K169" s="7">
        <f t="shared" si="28"/>
        <v>0.83658753934153773</v>
      </c>
    </row>
    <row r="170" spans="1:11" x14ac:dyDescent="0.2">
      <c r="A170">
        <f t="shared" si="21"/>
        <v>5.9887238447056297E-2</v>
      </c>
      <c r="B170" s="2">
        <v>0.16600000000000001</v>
      </c>
      <c r="C170" s="7">
        <f t="shared" si="22"/>
        <v>0.1089188476425073</v>
      </c>
      <c r="D170" s="24">
        <f t="shared" si="23"/>
        <v>0.2671506062033801</v>
      </c>
      <c r="E170">
        <f t="shared" si="29"/>
        <v>5.9887238447056297E-2</v>
      </c>
      <c r="G170">
        <f t="shared" si="24"/>
        <v>0.16600000000000001</v>
      </c>
      <c r="H170" s="16">
        <f t="shared" si="25"/>
        <v>0.83927838185059878</v>
      </c>
      <c r="I170" s="16">
        <f t="shared" si="26"/>
        <v>0.20981959546264969</v>
      </c>
      <c r="J170" s="13">
        <f t="shared" si="27"/>
        <v>8.5544662897791723E-2</v>
      </c>
      <c r="K170" s="7">
        <f t="shared" si="28"/>
        <v>0.83927838185059878</v>
      </c>
    </row>
    <row r="171" spans="1:11" x14ac:dyDescent="0.2">
      <c r="A171">
        <f t="shared" si="21"/>
        <v>6.0629869328894484E-2</v>
      </c>
      <c r="B171" s="2">
        <v>0.16700000000000001</v>
      </c>
      <c r="C171" s="7">
        <f t="shared" si="22"/>
        <v>0.10986748407639689</v>
      </c>
      <c r="D171" s="24">
        <f t="shared" si="23"/>
        <v>0.26800506406549701</v>
      </c>
      <c r="E171">
        <f t="shared" si="29"/>
        <v>6.0629869328894484E-2</v>
      </c>
      <c r="G171">
        <f t="shared" si="24"/>
        <v>0.16700000000000001</v>
      </c>
      <c r="H171" s="16">
        <f t="shared" si="25"/>
        <v>0.84196274039302732</v>
      </c>
      <c r="I171" s="16">
        <f t="shared" si="26"/>
        <v>0.21049068509825683</v>
      </c>
      <c r="J171" s="13">
        <f t="shared" si="27"/>
        <v>8.6289720210700513E-2</v>
      </c>
      <c r="K171" s="7">
        <f t="shared" si="28"/>
        <v>0.84196274039302732</v>
      </c>
    </row>
    <row r="172" spans="1:11" x14ac:dyDescent="0.2">
      <c r="A172">
        <f t="shared" si="21"/>
        <v>6.1376907948727556E-2</v>
      </c>
      <c r="B172" s="2">
        <v>0.16800000000000001</v>
      </c>
      <c r="C172" s="7">
        <f t="shared" si="22"/>
        <v>0.1108183940629275</v>
      </c>
      <c r="D172" s="24">
        <f t="shared" si="23"/>
        <v>0.26885747897824169</v>
      </c>
      <c r="E172">
        <f t="shared" si="29"/>
        <v>6.1376907948727556E-2</v>
      </c>
      <c r="G172">
        <f t="shared" si="24"/>
        <v>0.16800000000000001</v>
      </c>
      <c r="H172" s="16">
        <f t="shared" si="25"/>
        <v>0.84464068082071642</v>
      </c>
      <c r="I172" s="16">
        <f t="shared" si="26"/>
        <v>0.21116017020517908</v>
      </c>
      <c r="J172" s="13">
        <f t="shared" si="27"/>
        <v>8.7036563167677938E-2</v>
      </c>
      <c r="K172" s="7">
        <f t="shared" si="28"/>
        <v>0.84464068082071631</v>
      </c>
    </row>
    <row r="173" spans="1:11" x14ac:dyDescent="0.2">
      <c r="A173">
        <f t="shared" ref="A173:A236" si="30">E173</f>
        <v>6.2128348265308844E-2</v>
      </c>
      <c r="B173" s="2">
        <v>0.16900000000000001</v>
      </c>
      <c r="C173" s="7">
        <f t="shared" si="22"/>
        <v>0.11177156537601619</v>
      </c>
      <c r="D173" s="24">
        <f t="shared" si="23"/>
        <v>0.26970787159512971</v>
      </c>
      <c r="E173">
        <f t="shared" si="29"/>
        <v>6.2128348265308844E-2</v>
      </c>
      <c r="G173">
        <f t="shared" si="24"/>
        <v>0.16900000000000001</v>
      </c>
      <c r="H173" s="16">
        <f t="shared" si="25"/>
        <v>0.84731226801859871</v>
      </c>
      <c r="I173" s="16">
        <f t="shared" si="26"/>
        <v>0.21182806700464968</v>
      </c>
      <c r="J173" s="13">
        <f t="shared" si="27"/>
        <v>8.778518216638094E-2</v>
      </c>
      <c r="K173" s="7">
        <f t="shared" si="28"/>
        <v>0.84731226801859871</v>
      </c>
    </row>
    <row r="174" spans="1:11" x14ac:dyDescent="0.2">
      <c r="A174">
        <f t="shared" si="30"/>
        <v>6.2884184192976145E-2</v>
      </c>
      <c r="B174" s="2">
        <v>0.17</v>
      </c>
      <c r="C174" s="7">
        <f t="shared" si="22"/>
        <v>0.11272698587639191</v>
      </c>
      <c r="D174" s="24">
        <f t="shared" si="23"/>
        <v>0.27055626226830076</v>
      </c>
      <c r="E174">
        <f t="shared" si="29"/>
        <v>6.2884184192976145E-2</v>
      </c>
      <c r="G174">
        <f t="shared" si="24"/>
        <v>0.17</v>
      </c>
      <c r="H174" s="16">
        <f t="shared" si="25"/>
        <v>0.849977565924807</v>
      </c>
      <c r="I174" s="16">
        <f t="shared" si="26"/>
        <v>0.21249439148120175</v>
      </c>
      <c r="J174" s="13">
        <f t="shared" si="27"/>
        <v>8.8535567672648294E-2</v>
      </c>
      <c r="K174" s="7">
        <f t="shared" si="28"/>
        <v>0.849977565924807</v>
      </c>
    </row>
    <row r="175" spans="1:11" x14ac:dyDescent="0.2">
      <c r="A175">
        <f t="shared" si="30"/>
        <v>6.3644409602025803E-2</v>
      </c>
      <c r="B175" s="2">
        <v>0.17100000000000001</v>
      </c>
      <c r="C175" s="7">
        <f t="shared" si="22"/>
        <v>0.11368464351031637</v>
      </c>
      <c r="D175" s="24">
        <f t="shared" si="23"/>
        <v>0.27140267105476623</v>
      </c>
      <c r="E175">
        <f t="shared" si="29"/>
        <v>6.3644409602025803E-2</v>
      </c>
      <c r="G175">
        <f t="shared" si="24"/>
        <v>0.17100000000000001</v>
      </c>
      <c r="H175" s="16">
        <f t="shared" si="25"/>
        <v>0.85263663755030084</v>
      </c>
      <c r="I175" s="16">
        <f t="shared" si="26"/>
        <v>0.21315915938757521</v>
      </c>
      <c r="J175" s="13">
        <f t="shared" si="27"/>
        <v>8.9287710219496122E-2</v>
      </c>
      <c r="K175" s="7">
        <f t="shared" si="28"/>
        <v>0.85263663755030084</v>
      </c>
    </row>
    <row r="176" spans="1:11" x14ac:dyDescent="0.2">
      <c r="A176">
        <f t="shared" si="30"/>
        <v>6.4409018319080108E-2</v>
      </c>
      <c r="B176" s="2">
        <v>0.17199999999999999</v>
      </c>
      <c r="C176" s="7">
        <f t="shared" si="22"/>
        <v>0.11464452630833019</v>
      </c>
      <c r="D176" s="24">
        <f t="shared" si="23"/>
        <v>0.27224711772249183</v>
      </c>
      <c r="E176">
        <f t="shared" si="29"/>
        <v>6.4409018319080108E-2</v>
      </c>
      <c r="G176">
        <f t="shared" si="24"/>
        <v>0.17199999999999999</v>
      </c>
      <c r="H176" s="16">
        <f t="shared" si="25"/>
        <v>0.85528954499797583</v>
      </c>
      <c r="I176" s="16">
        <f t="shared" si="26"/>
        <v>0.21382238624949398</v>
      </c>
      <c r="J176" s="13">
        <f t="shared" si="27"/>
        <v>9.0041600406132974E-2</v>
      </c>
      <c r="K176" s="7">
        <f t="shared" si="28"/>
        <v>0.85528954499797594</v>
      </c>
    </row>
    <row r="177" spans="1:11" x14ac:dyDescent="0.2">
      <c r="A177">
        <f t="shared" si="30"/>
        <v>6.5178004127448994E-2</v>
      </c>
      <c r="B177" s="2">
        <v>0.17299999999999999</v>
      </c>
      <c r="C177" s="7">
        <f t="shared" si="22"/>
        <v>0.1156066223840245</v>
      </c>
      <c r="D177" s="24">
        <f t="shared" si="23"/>
        <v>0.27308962175632162</v>
      </c>
      <c r="E177">
        <f t="shared" si="29"/>
        <v>6.5178004127448994E-2</v>
      </c>
      <c r="G177">
        <f t="shared" si="24"/>
        <v>0.17299999999999999</v>
      </c>
      <c r="H177" s="16">
        <f t="shared" si="25"/>
        <v>0.85793634948127528</v>
      </c>
      <c r="I177" s="16">
        <f t="shared" si="26"/>
        <v>0.21448408737031885</v>
      </c>
      <c r="J177" s="13">
        <f t="shared" si="27"/>
        <v>9.079722889699518E-2</v>
      </c>
      <c r="K177" s="7">
        <f t="shared" si="28"/>
        <v>0.8579363494812754</v>
      </c>
    </row>
    <row r="178" spans="1:11" x14ac:dyDescent="0.2">
      <c r="A178">
        <f t="shared" si="30"/>
        <v>6.5951360767485798E-2</v>
      </c>
      <c r="B178" s="2">
        <v>0.17399999999999999</v>
      </c>
      <c r="C178" s="7">
        <f t="shared" si="22"/>
        <v>0.11657091993283671</v>
      </c>
      <c r="D178" s="24">
        <f t="shared" si="23"/>
        <v>0.27393020236374765</v>
      </c>
      <c r="E178">
        <f t="shared" si="29"/>
        <v>6.5951360767485798E-2</v>
      </c>
      <c r="G178">
        <f t="shared" si="24"/>
        <v>0.17399999999999999</v>
      </c>
      <c r="H178" s="16">
        <f t="shared" si="25"/>
        <v>0.86057711134231496</v>
      </c>
      <c r="I178" s="16">
        <f t="shared" si="26"/>
        <v>0.21514427783557874</v>
      </c>
      <c r="J178" s="13">
        <f t="shared" si="27"/>
        <v>9.1554586420800943E-2</v>
      </c>
      <c r="K178" s="7">
        <f t="shared" si="28"/>
        <v>0.86057711134231496</v>
      </c>
    </row>
    <row r="179" spans="1:11" x14ac:dyDescent="0.2">
      <c r="A179">
        <f t="shared" si="30"/>
        <v>6.6729081936937523E-2</v>
      </c>
      <c r="B179" s="2">
        <v>0.17499999999999999</v>
      </c>
      <c r="C179" s="7">
        <f t="shared" si="22"/>
        <v>0.11753740723087046</v>
      </c>
      <c r="D179" s="24">
        <f t="shared" si="23"/>
        <v>0.27476887848053044</v>
      </c>
      <c r="E179">
        <f t="shared" si="29"/>
        <v>6.6729081936937523E-2</v>
      </c>
      <c r="G179">
        <f t="shared" si="24"/>
        <v>0.17499999999999999</v>
      </c>
      <c r="H179" s="16">
        <f t="shared" si="25"/>
        <v>0.86321189006954102</v>
      </c>
      <c r="I179" s="16">
        <f t="shared" si="26"/>
        <v>0.21580297251738526</v>
      </c>
      <c r="J179" s="13">
        <f t="shared" si="27"/>
        <v>9.2313663769623619E-2</v>
      </c>
      <c r="K179" s="7">
        <f t="shared" si="28"/>
        <v>0.86321189006954102</v>
      </c>
    </row>
    <row r="180" spans="1:11" x14ac:dyDescent="0.2">
      <c r="A180">
        <f t="shared" si="30"/>
        <v>6.7511161291288965E-2</v>
      </c>
      <c r="B180" s="2">
        <v>0.17599999999999999</v>
      </c>
      <c r="C180" s="7">
        <f t="shared" si="22"/>
        <v>0.11850607263373819</v>
      </c>
      <c r="D180" s="24">
        <f t="shared" si="23"/>
        <v>0.27560566877617487</v>
      </c>
      <c r="E180">
        <f t="shared" si="29"/>
        <v>6.7511161291288965E-2</v>
      </c>
      <c r="G180">
        <f t="shared" si="24"/>
        <v>0.17599999999999999</v>
      </c>
      <c r="H180" s="16">
        <f t="shared" si="25"/>
        <v>0.86584074431493274</v>
      </c>
      <c r="I180" s="16">
        <f t="shared" si="26"/>
        <v>0.21646018607873321</v>
      </c>
      <c r="J180" s="13">
        <f t="shared" si="27"/>
        <v>9.3074451797982585E-2</v>
      </c>
      <c r="K180" s="7">
        <f t="shared" si="28"/>
        <v>0.86584074431493285</v>
      </c>
    </row>
    <row r="181" spans="1:11" x14ac:dyDescent="0.2">
      <c r="A181">
        <f t="shared" si="30"/>
        <v>6.8297592444102009E-2</v>
      </c>
      <c r="B181" s="2">
        <v>0.17699999999999999</v>
      </c>
      <c r="C181" s="7">
        <f t="shared" si="22"/>
        <v>0.11947690457542692</v>
      </c>
      <c r="D181" s="24">
        <f t="shared" si="23"/>
        <v>0.27644059165926621</v>
      </c>
      <c r="E181">
        <f t="shared" si="29"/>
        <v>6.8297592444102009E-2</v>
      </c>
      <c r="G181">
        <f t="shared" si="24"/>
        <v>0.17699999999999999</v>
      </c>
      <c r="H181" s="16">
        <f t="shared" si="25"/>
        <v>0.86846373191076653</v>
      </c>
      <c r="I181" s="16">
        <f t="shared" si="26"/>
        <v>0.21711593297769163</v>
      </c>
      <c r="J181" s="13">
        <f t="shared" si="27"/>
        <v>9.3836941421952494E-2</v>
      </c>
      <c r="K181" s="7">
        <f t="shared" si="28"/>
        <v>0.86846373191076653</v>
      </c>
    </row>
    <row r="182" spans="1:11" x14ac:dyDescent="0.2">
      <c r="A182">
        <f t="shared" si="30"/>
        <v>6.9088368967349406E-2</v>
      </c>
      <c r="B182" s="2">
        <v>0.17799999999999999</v>
      </c>
      <c r="C182" s="7">
        <f t="shared" si="22"/>
        <v>0.12044989156718605</v>
      </c>
      <c r="D182" s="24">
        <f t="shared" si="23"/>
        <v>0.2772736652826705</v>
      </c>
      <c r="E182">
        <f t="shared" si="29"/>
        <v>6.9088368967349406E-2</v>
      </c>
      <c r="G182">
        <f t="shared" si="24"/>
        <v>0.17799999999999999</v>
      </c>
      <c r="H182" s="16">
        <f t="shared" si="25"/>
        <v>0.87108090988595288</v>
      </c>
      <c r="I182" s="16">
        <f t="shared" si="26"/>
        <v>0.21777022747148822</v>
      </c>
      <c r="J182" s="13">
        <f t="shared" si="27"/>
        <v>9.460112361828972E-2</v>
      </c>
      <c r="K182" s="7">
        <f t="shared" si="28"/>
        <v>0.87108090988595288</v>
      </c>
    </row>
    <row r="183" spans="1:11" x14ac:dyDescent="0.2">
      <c r="A183">
        <f t="shared" si="30"/>
        <v>6.9883484391742842E-2</v>
      </c>
      <c r="B183" s="2">
        <v>0.17899999999999999</v>
      </c>
      <c r="C183" s="7">
        <f t="shared" si="22"/>
        <v>0.12142502219643604</v>
      </c>
      <c r="D183" s="24">
        <f t="shared" si="23"/>
        <v>0.27810490754860329</v>
      </c>
      <c r="E183">
        <f t="shared" si="29"/>
        <v>6.9883484391742842E-2</v>
      </c>
      <c r="G183">
        <f t="shared" si="24"/>
        <v>0.17899999999999999</v>
      </c>
      <c r="H183" s="16">
        <f t="shared" si="25"/>
        <v>0.8736923344819606</v>
      </c>
      <c r="I183" s="16">
        <f t="shared" si="26"/>
        <v>0.21842308362049018</v>
      </c>
      <c r="J183" s="13">
        <f t="shared" si="27"/>
        <v>9.5366989423575257E-2</v>
      </c>
      <c r="K183" s="7">
        <f t="shared" si="28"/>
        <v>0.87369233448196071</v>
      </c>
    </row>
    <row r="184" spans="1:11" x14ac:dyDescent="0.2">
      <c r="A184">
        <f t="shared" si="30"/>
        <v>7.068293220705632E-2</v>
      </c>
      <c r="B184" s="2">
        <v>0.18</v>
      </c>
      <c r="C184" s="7">
        <f t="shared" si="22"/>
        <v>0.12240228512569855</v>
      </c>
      <c r="D184" s="24">
        <f t="shared" si="23"/>
        <v>0.27893433611357094</v>
      </c>
      <c r="E184">
        <f t="shared" si="29"/>
        <v>7.068293220705632E-2</v>
      </c>
      <c r="G184">
        <f t="shared" si="24"/>
        <v>0.18</v>
      </c>
      <c r="H184" s="16">
        <f t="shared" si="25"/>
        <v>0.87629806116834053</v>
      </c>
      <c r="I184" s="16">
        <f t="shared" si="26"/>
        <v>0.21907451529208513</v>
      </c>
      <c r="J184" s="13">
        <f t="shared" si="27"/>
        <v>9.6134529933374444E-2</v>
      </c>
      <c r="K184" s="7">
        <f t="shared" si="28"/>
        <v>0.87629806116834053</v>
      </c>
    </row>
    <row r="185" spans="1:11" x14ac:dyDescent="0.2">
      <c r="A185">
        <f t="shared" si="30"/>
        <v>7.1486705862444655E-2</v>
      </c>
      <c r="B185" s="2">
        <v>0.18099999999999999</v>
      </c>
      <c r="C185" s="7">
        <f t="shared" si="22"/>
        <v>0.12338166909154726</v>
      </c>
      <c r="D185" s="24">
        <f t="shared" si="23"/>
        <v>0.27976196839318879</v>
      </c>
      <c r="E185">
        <f t="shared" si="29"/>
        <v>7.1486705862444655E-2</v>
      </c>
      <c r="G185">
        <f t="shared" si="24"/>
        <v>0.18099999999999999</v>
      </c>
      <c r="H185" s="16">
        <f t="shared" si="25"/>
        <v>0.87889814465786176</v>
      </c>
      <c r="I185" s="16">
        <f t="shared" si="26"/>
        <v>0.21972453616446544</v>
      </c>
      <c r="J185" s="13">
        <f t="shared" si="27"/>
        <v>9.6903736301412927E-2</v>
      </c>
      <c r="K185" s="7">
        <f t="shared" si="28"/>
        <v>0.87889814465786176</v>
      </c>
    </row>
    <row r="186" spans="1:11" x14ac:dyDescent="0.2">
      <c r="A186">
        <f t="shared" si="30"/>
        <v>7.2294798766756471E-2</v>
      </c>
      <c r="B186" s="2">
        <v>0.182</v>
      </c>
      <c r="C186" s="7">
        <f t="shared" si="22"/>
        <v>0.12436316290357785</v>
      </c>
      <c r="D186" s="24">
        <f t="shared" si="23"/>
        <v>0.28058782156687906</v>
      </c>
      <c r="E186">
        <f t="shared" si="29"/>
        <v>7.2294798766756471E-2</v>
      </c>
      <c r="G186">
        <f t="shared" si="24"/>
        <v>0.182</v>
      </c>
      <c r="H186" s="16">
        <f t="shared" si="25"/>
        <v>0.88149263892127094</v>
      </c>
      <c r="I186" s="16">
        <f t="shared" si="26"/>
        <v>0.22037315973031774</v>
      </c>
      <c r="J186" s="13">
        <f t="shared" si="27"/>
        <v>9.7674599738767715E-2</v>
      </c>
      <c r="K186" s="7">
        <f t="shared" si="28"/>
        <v>0.88149263892127094</v>
      </c>
    </row>
    <row r="187" spans="1:11" x14ac:dyDescent="0.2">
      <c r="A187">
        <f t="shared" si="30"/>
        <v>7.3107204288842709E-2</v>
      </c>
      <c r="B187" s="2">
        <v>0.183</v>
      </c>
      <c r="C187" s="7">
        <f t="shared" si="22"/>
        <v>0.12534675544339804</v>
      </c>
      <c r="D187" s="24">
        <f t="shared" si="23"/>
        <v>0.28141191258245291</v>
      </c>
      <c r="E187">
        <f t="shared" si="29"/>
        <v>7.3107204288842709E-2</v>
      </c>
      <c r="G187">
        <f t="shared" si="24"/>
        <v>0.183</v>
      </c>
      <c r="H187" s="16">
        <f t="shared" si="25"/>
        <v>0.88408159720168711</v>
      </c>
      <c r="I187" s="16">
        <f t="shared" si="26"/>
        <v>0.22102039930042178</v>
      </c>
      <c r="J187" s="13">
        <f t="shared" si="27"/>
        <v>9.844711151307392E-2</v>
      </c>
      <c r="K187" s="7">
        <f t="shared" si="28"/>
        <v>0.88408159720168711</v>
      </c>
    </row>
    <row r="188" spans="1:11" x14ac:dyDescent="0.2">
      <c r="A188">
        <f t="shared" si="30"/>
        <v>7.3923915757860531E-2</v>
      </c>
      <c r="B188" s="2">
        <v>0.184</v>
      </c>
      <c r="C188" s="7">
        <f t="shared" si="22"/>
        <v>0.12633243566363633</v>
      </c>
      <c r="D188" s="24">
        <f t="shared" si="23"/>
        <v>0.28223425816057973</v>
      </c>
      <c r="E188">
        <f t="shared" si="29"/>
        <v>7.3923915757860531E-2</v>
      </c>
      <c r="G188">
        <f t="shared" si="24"/>
        <v>0.184</v>
      </c>
      <c r="H188" s="16">
        <f t="shared" si="25"/>
        <v>0.88666507202864242</v>
      </c>
      <c r="I188" s="16">
        <f t="shared" si="26"/>
        <v>0.22166626800716061</v>
      </c>
      <c r="J188" s="13">
        <f t="shared" si="27"/>
        <v>9.9221262947746275E-2</v>
      </c>
      <c r="K188" s="7">
        <f t="shared" si="28"/>
        <v>0.88666507202864242</v>
      </c>
    </row>
    <row r="189" spans="1:11" x14ac:dyDescent="0.2">
      <c r="A189">
        <f t="shared" si="30"/>
        <v>7.4744926463572295E-2</v>
      </c>
      <c r="B189" s="2">
        <v>0.185</v>
      </c>
      <c r="C189" s="7">
        <f t="shared" si="22"/>
        <v>0.12732019258696944</v>
      </c>
      <c r="D189" s="24">
        <f t="shared" si="23"/>
        <v>0.28305487479914726</v>
      </c>
      <c r="E189">
        <f t="shared" si="29"/>
        <v>7.4744926463572295E-2</v>
      </c>
      <c r="G189">
        <f t="shared" si="24"/>
        <v>0.185</v>
      </c>
      <c r="H189" s="16">
        <f t="shared" si="25"/>
        <v>0.88924311523177968</v>
      </c>
      <c r="I189" s="16">
        <f t="shared" si="26"/>
        <v>0.22231077880794492</v>
      </c>
      <c r="J189" s="13">
        <f t="shared" si="27"/>
        <v>9.9997045421215208E-2</v>
      </c>
      <c r="K189" s="7">
        <f t="shared" si="28"/>
        <v>0.88924311523177968</v>
      </c>
    </row>
    <row r="190" spans="1:11" x14ac:dyDescent="0.2">
      <c r="A190">
        <f t="shared" si="30"/>
        <v>7.5570229656640064E-2</v>
      </c>
      <c r="B190" s="2">
        <v>0.186</v>
      </c>
      <c r="C190" s="7">
        <f t="shared" si="22"/>
        <v>0.12831001530516739</v>
      </c>
      <c r="D190" s="24">
        <f t="shared" si="23"/>
        <v>0.28387377877751541</v>
      </c>
      <c r="E190">
        <f t="shared" si="29"/>
        <v>7.5570229656640064E-2</v>
      </c>
      <c r="G190">
        <f t="shared" si="24"/>
        <v>0.186</v>
      </c>
      <c r="H190" s="16">
        <f t="shared" si="25"/>
        <v>0.89181577795421652</v>
      </c>
      <c r="I190" s="16">
        <f t="shared" si="26"/>
        <v>0.22295394448855413</v>
      </c>
      <c r="J190" s="13">
        <f t="shared" si="27"/>
        <v>0.10077445036617694</v>
      </c>
      <c r="K190" s="7">
        <f t="shared" si="28"/>
        <v>0.89181577795421652</v>
      </c>
    </row>
    <row r="191" spans="1:11" x14ac:dyDescent="0.2">
      <c r="A191">
        <f t="shared" si="30"/>
        <v>7.6399818548915879E-2</v>
      </c>
      <c r="B191" s="2">
        <v>0.187</v>
      </c>
      <c r="C191" s="7">
        <f t="shared" si="22"/>
        <v>0.12930189297815678</v>
      </c>
      <c r="D191" s="24">
        <f t="shared" si="23"/>
        <v>0.28469098616066757</v>
      </c>
      <c r="E191">
        <f t="shared" si="29"/>
        <v>7.6399818548915879E-2</v>
      </c>
      <c r="G191">
        <f t="shared" si="24"/>
        <v>0.187</v>
      </c>
      <c r="H191" s="16">
        <f t="shared" si="25"/>
        <v>0.89438311066558673</v>
      </c>
      <c r="I191" s="16">
        <f t="shared" si="26"/>
        <v>0.22359577766639668</v>
      </c>
      <c r="J191" s="13">
        <f t="shared" si="27"/>
        <v>0.10155346926885775</v>
      </c>
      <c r="K191" s="7">
        <f t="shared" si="28"/>
        <v>0.89438311066558673</v>
      </c>
    </row>
    <row r="192" spans="1:11" x14ac:dyDescent="0.2">
      <c r="A192">
        <f t="shared" si="30"/>
        <v>7.7233686313727262E-2</v>
      </c>
      <c r="B192" s="2">
        <v>0.188</v>
      </c>
      <c r="C192" s="7">
        <f t="shared" si="22"/>
        <v>0.13029581483310068</v>
      </c>
      <c r="D192" s="24">
        <f t="shared" si="23"/>
        <v>0.28550651280326167</v>
      </c>
      <c r="E192">
        <f t="shared" si="29"/>
        <v>7.7233686313727262E-2</v>
      </c>
      <c r="G192">
        <f t="shared" si="24"/>
        <v>0.188</v>
      </c>
      <c r="H192" s="16">
        <f t="shared" si="25"/>
        <v>0.89694516317476713</v>
      </c>
      <c r="I192" s="16">
        <f t="shared" si="26"/>
        <v>0.22423629079369176</v>
      </c>
      <c r="J192" s="13">
        <f t="shared" si="27"/>
        <v>0.10233409366829128</v>
      </c>
      <c r="K192" s="7">
        <f t="shared" si="28"/>
        <v>0.89694516317476702</v>
      </c>
    </row>
    <row r="193" spans="1:11" x14ac:dyDescent="0.2">
      <c r="A193">
        <f t="shared" si="30"/>
        <v>7.8071826086158883E-2</v>
      </c>
      <c r="B193" s="2">
        <v>0.189</v>
      </c>
      <c r="C193" s="7">
        <f t="shared" si="22"/>
        <v>0.13129177016349591</v>
      </c>
      <c r="D193" s="24">
        <f t="shared" si="23"/>
        <v>0.28632037435358471</v>
      </c>
      <c r="E193">
        <f t="shared" si="29"/>
        <v>7.8071826086158883E-2</v>
      </c>
      <c r="G193">
        <f t="shared" si="24"/>
        <v>0.189</v>
      </c>
      <c r="H193" s="16">
        <f t="shared" si="25"/>
        <v>0.89950198464230113</v>
      </c>
      <c r="I193" s="16">
        <f t="shared" si="26"/>
        <v>0.22487549616057528</v>
      </c>
      <c r="J193" s="13">
        <f t="shared" si="27"/>
        <v>0.10311631515560958</v>
      </c>
      <c r="K193" s="7">
        <f t="shared" si="28"/>
        <v>0.89950198464230113</v>
      </c>
    </row>
    <row r="194" spans="1:11" x14ac:dyDescent="0.2">
      <c r="A194">
        <f t="shared" si="30"/>
        <v>7.8914230963329515E-2</v>
      </c>
      <c r="B194" s="2">
        <v>0.19</v>
      </c>
      <c r="C194" s="7">
        <f t="shared" si="22"/>
        <v>0.13228974832828594</v>
      </c>
      <c r="D194" s="24">
        <f t="shared" si="23"/>
        <v>0.28713258625741256</v>
      </c>
      <c r="E194">
        <f t="shared" si="29"/>
        <v>7.8914230963329515E-2</v>
      </c>
      <c r="G194">
        <f t="shared" si="24"/>
        <v>0.19</v>
      </c>
      <c r="H194" s="16">
        <f t="shared" si="25"/>
        <v>0.90205362359252483</v>
      </c>
      <c r="I194" s="16">
        <f t="shared" si="26"/>
        <v>0.22551340589813121</v>
      </c>
      <c r="J194" s="13">
        <f t="shared" si="27"/>
        <v>0.10390012537334642</v>
      </c>
      <c r="K194" s="7">
        <f t="shared" si="28"/>
        <v>0.90205362359252483</v>
      </c>
    </row>
    <row r="195" spans="1:11" x14ac:dyDescent="0.2">
      <c r="A195">
        <f t="shared" si="30"/>
        <v>7.9760894004665378E-2</v>
      </c>
      <c r="B195" s="2">
        <v>0.191</v>
      </c>
      <c r="C195" s="7">
        <f t="shared" si="22"/>
        <v>0.13328973875099051</v>
      </c>
      <c r="D195" s="24">
        <f t="shared" si="23"/>
        <v>0.28794316376177898</v>
      </c>
      <c r="E195">
        <f t="shared" si="29"/>
        <v>7.9760894004665378E-2</v>
      </c>
      <c r="G195">
        <f t="shared" si="24"/>
        <v>0.191</v>
      </c>
      <c r="H195" s="16">
        <f t="shared" si="25"/>
        <v>0.90460012792540756</v>
      </c>
      <c r="I195" s="16">
        <f t="shared" si="26"/>
        <v>0.22615003198135189</v>
      </c>
      <c r="J195" s="13">
        <f t="shared" si="27"/>
        <v>0.10468551601475365</v>
      </c>
      <c r="K195" s="7">
        <f t="shared" si="28"/>
        <v>0.90460012792540756</v>
      </c>
    </row>
    <row r="196" spans="1:11" x14ac:dyDescent="0.2">
      <c r="A196">
        <f t="shared" si="30"/>
        <v>8.0611808232169221E-2</v>
      </c>
      <c r="B196" s="2">
        <v>0.192</v>
      </c>
      <c r="C196" s="7">
        <f t="shared" ref="C196:C259" si="31">J196/(PI()*($H$1^2)/4)</f>
        <v>0.13429173091885069</v>
      </c>
      <c r="D196" s="24">
        <f t="shared" ref="D196:D259" si="32">K196/(PI()*$H$1)</f>
        <v>0.28875212191865568</v>
      </c>
      <c r="E196">
        <f t="shared" si="29"/>
        <v>8.0611808232169221E-2</v>
      </c>
      <c r="G196">
        <f t="shared" ref="G196:G259" si="33">$H$1*B196</f>
        <v>0.192</v>
      </c>
      <c r="H196" s="16">
        <f t="shared" ref="H196:H259" si="34">ACOS((($H$1/2)-G196)/($H$1/2))</f>
        <v>0.90714154492811294</v>
      </c>
      <c r="I196" s="16">
        <f t="shared" ref="I196:I259" si="35">H196/PI()*(PI()*($H$1^2)/4)</f>
        <v>0.22678538623202824</v>
      </c>
      <c r="J196" s="13">
        <f t="shared" ref="J196:J259" si="36">I196-($H$1/2)*SIN(H196)*(($H$1/2)-G196)</f>
        <v>0.10547247882312966</v>
      </c>
      <c r="K196" s="7">
        <f t="shared" ref="K196:K259" si="37">H196/PI()*PI()*$H$1</f>
        <v>0.90714154492811294</v>
      </c>
    </row>
    <row r="197" spans="1:11" x14ac:dyDescent="0.2">
      <c r="A197">
        <f t="shared" si="30"/>
        <v>8.1466966630685256E-2</v>
      </c>
      <c r="B197" s="2">
        <v>0.193</v>
      </c>
      <c r="C197" s="7">
        <f t="shared" si="31"/>
        <v>0.13529571438198879</v>
      </c>
      <c r="D197" s="24">
        <f t="shared" si="32"/>
        <v>0.28955947558854589</v>
      </c>
      <c r="E197">
        <f t="shared" si="29"/>
        <v>8.1466966630685256E-2</v>
      </c>
      <c r="G197">
        <f t="shared" si="33"/>
        <v>0.193</v>
      </c>
      <c r="H197" s="16">
        <f t="shared" si="34"/>
        <v>0.90967792128628888</v>
      </c>
      <c r="I197" s="16">
        <f t="shared" si="35"/>
        <v>0.22741948032157219</v>
      </c>
      <c r="J197" s="13">
        <f t="shared" si="36"/>
        <v>0.10626100559115972</v>
      </c>
      <c r="K197" s="7">
        <f t="shared" si="37"/>
        <v>0.90967792128628877</v>
      </c>
    </row>
    <row r="198" spans="1:11" x14ac:dyDescent="0.2">
      <c r="A198">
        <f t="shared" si="30"/>
        <v>8.2326362148160623E-2</v>
      </c>
      <c r="B198" s="2">
        <v>0.19400000000000001</v>
      </c>
      <c r="C198" s="7">
        <f t="shared" si="31"/>
        <v>0.13630167875258384</v>
      </c>
      <c r="D198" s="24">
        <f t="shared" si="32"/>
        <v>0.29036523944399473</v>
      </c>
      <c r="E198">
        <f t="shared" si="29"/>
        <v>8.2326362148160623E-2</v>
      </c>
      <c r="G198">
        <f t="shared" si="33"/>
        <v>0.19400000000000001</v>
      </c>
      <c r="H198" s="16">
        <f t="shared" si="34"/>
        <v>0.91220930309509507</v>
      </c>
      <c r="I198" s="16">
        <f t="shared" si="35"/>
        <v>0.22805232577377377</v>
      </c>
      <c r="J198" s="13">
        <f t="shared" si="36"/>
        <v>0.10705108816026834</v>
      </c>
      <c r="K198" s="7">
        <f t="shared" si="37"/>
        <v>0.91220930309509507</v>
      </c>
    </row>
    <row r="199" spans="1:11" x14ac:dyDescent="0.2">
      <c r="A199">
        <f t="shared" si="30"/>
        <v>8.3189987695902495E-2</v>
      </c>
      <c r="B199" s="2">
        <v>0.19500000000000001</v>
      </c>
      <c r="C199" s="7">
        <f t="shared" si="31"/>
        <v>0.13730961370406095</v>
      </c>
      <c r="D199" s="24">
        <f t="shared" si="32"/>
        <v>0.29116942797301743</v>
      </c>
      <c r="E199">
        <f t="shared" si="29"/>
        <v>8.3189987695902495E-2</v>
      </c>
      <c r="G199">
        <f t="shared" si="33"/>
        <v>0.19500000000000001</v>
      </c>
      <c r="H199" s="16">
        <f t="shared" si="34"/>
        <v>0.91473573586997392</v>
      </c>
      <c r="I199" s="16">
        <f t="shared" si="35"/>
        <v>0.22868393396749348</v>
      </c>
      <c r="J199" s="13">
        <f t="shared" si="36"/>
        <v>0.10784271841998255</v>
      </c>
      <c r="K199" s="7">
        <f t="shared" si="37"/>
        <v>0.91473573586997392</v>
      </c>
    </row>
    <row r="200" spans="1:11" x14ac:dyDescent="0.2">
      <c r="A200">
        <f t="shared" si="30"/>
        <v>8.4057836148832055E-2</v>
      </c>
      <c r="B200" s="2">
        <v>0.19600000000000001</v>
      </c>
      <c r="C200" s="7">
        <f t="shared" si="31"/>
        <v>0.13831950897029544</v>
      </c>
      <c r="D200" s="24">
        <f t="shared" si="32"/>
        <v>0.29197205548244926</v>
      </c>
      <c r="E200">
        <f t="shared" si="29"/>
        <v>8.4057836148832055E-2</v>
      </c>
      <c r="G200">
        <f t="shared" si="33"/>
        <v>0.19600000000000001</v>
      </c>
      <c r="H200" s="16">
        <f t="shared" si="34"/>
        <v>0.91725726455717405</v>
      </c>
      <c r="I200" s="16">
        <f t="shared" si="35"/>
        <v>0.22931431613929351</v>
      </c>
      <c r="J200" s="13">
        <f t="shared" si="36"/>
        <v>0.10863588830730692</v>
      </c>
      <c r="K200" s="7">
        <f t="shared" si="37"/>
        <v>0.91725726455717405</v>
      </c>
    </row>
    <row r="201" spans="1:11" x14ac:dyDescent="0.2">
      <c r="A201">
        <f t="shared" si="30"/>
        <v>8.4929900345734388E-2</v>
      </c>
      <c r="B201" s="2">
        <v>0.19700000000000001</v>
      </c>
      <c r="C201" s="7">
        <f t="shared" si="31"/>
        <v>0.13933135434483077</v>
      </c>
      <c r="D201" s="24">
        <f t="shared" si="32"/>
        <v>0.29277313610121813</v>
      </c>
      <c r="E201">
        <f t="shared" si="29"/>
        <v>8.4929900345734388E-2</v>
      </c>
      <c r="G201">
        <f t="shared" si="33"/>
        <v>0.19700000000000001</v>
      </c>
      <c r="H201" s="16">
        <f t="shared" si="34"/>
        <v>0.91977393354403147</v>
      </c>
      <c r="I201" s="16">
        <f t="shared" si="35"/>
        <v>0.2299434833860079</v>
      </c>
      <c r="J201" s="13">
        <f t="shared" si="36"/>
        <v>0.10943058980610916</v>
      </c>
      <c r="K201" s="7">
        <f t="shared" si="37"/>
        <v>0.91977393354403159</v>
      </c>
    </row>
    <row r="202" spans="1:11" x14ac:dyDescent="0.2">
      <c r="A202">
        <f t="shared" si="30"/>
        <v>8.5806173089504653E-2</v>
      </c>
      <c r="B202" s="2">
        <v>0.19800000000000001</v>
      </c>
      <c r="C202" s="7">
        <f t="shared" si="31"/>
        <v>0.14034513968010953</v>
      </c>
      <c r="D202" s="24">
        <f t="shared" si="32"/>
        <v>0.29357268378354251</v>
      </c>
      <c r="E202">
        <f t="shared" ref="E202:E265" si="38">C202*(C202/D202)^(2/3)</f>
        <v>8.5806173089504653E-2</v>
      </c>
      <c r="G202">
        <f t="shared" si="33"/>
        <v>0.19800000000000001</v>
      </c>
      <c r="H202" s="16">
        <f t="shared" si="34"/>
        <v>0.92228578666901651</v>
      </c>
      <c r="I202" s="16">
        <f t="shared" si="35"/>
        <v>0.23057144666725413</v>
      </c>
      <c r="J202" s="13">
        <f t="shared" si="36"/>
        <v>0.11022681494651637</v>
      </c>
      <c r="K202" s="7">
        <f t="shared" si="37"/>
        <v>0.92228578666901651</v>
      </c>
    </row>
    <row r="203" spans="1:11" x14ac:dyDescent="0.2">
      <c r="A203">
        <f t="shared" si="30"/>
        <v>8.6686647147391424E-2</v>
      </c>
      <c r="B203" s="2">
        <v>0.19900000000000001</v>
      </c>
      <c r="C203" s="7">
        <f t="shared" si="31"/>
        <v>0.14136085488671879</v>
      </c>
      <c r="D203" s="24">
        <f t="shared" si="32"/>
        <v>0.29437071231205691</v>
      </c>
      <c r="E203">
        <f t="shared" si="38"/>
        <v>8.6686647147391424E-2</v>
      </c>
      <c r="G203">
        <f t="shared" si="33"/>
        <v>0.19900000000000001</v>
      </c>
      <c r="H203" s="16">
        <f t="shared" si="34"/>
        <v>0.92479286723155241</v>
      </c>
      <c r="I203" s="16">
        <f t="shared" si="35"/>
        <v>0.23119821680788813</v>
      </c>
      <c r="J203" s="13">
        <f t="shared" si="36"/>
        <v>0.11102455580432213</v>
      </c>
      <c r="K203" s="7">
        <f t="shared" si="37"/>
        <v>0.92479286723155252</v>
      </c>
    </row>
    <row r="204" spans="1:11" x14ac:dyDescent="0.2">
      <c r="A204">
        <f t="shared" si="30"/>
        <v>8.7571315251235404E-2</v>
      </c>
      <c r="B204" s="2">
        <v>0.2</v>
      </c>
      <c r="C204" s="7">
        <f t="shared" si="31"/>
        <v>0.14237848993264701</v>
      </c>
      <c r="D204" s="24">
        <f t="shared" si="32"/>
        <v>0.29516723530086653</v>
      </c>
      <c r="E204">
        <f t="shared" si="38"/>
        <v>8.7571315251235404E-2</v>
      </c>
      <c r="G204">
        <f t="shared" si="33"/>
        <v>0.2</v>
      </c>
      <c r="H204" s="16">
        <f t="shared" si="34"/>
        <v>0.92729521800161219</v>
      </c>
      <c r="I204" s="16">
        <f t="shared" si="35"/>
        <v>0.23182380450040302</v>
      </c>
      <c r="J204" s="13">
        <f t="shared" si="36"/>
        <v>0.11182380450040304</v>
      </c>
      <c r="K204" s="7">
        <f t="shared" si="37"/>
        <v>0.92729521800161208</v>
      </c>
    </row>
    <row r="205" spans="1:11" x14ac:dyDescent="0.2">
      <c r="A205">
        <f t="shared" si="30"/>
        <v>8.8460170097706139E-2</v>
      </c>
      <c r="B205" s="2">
        <v>0.20100000000000001</v>
      </c>
      <c r="C205" s="7">
        <f t="shared" si="31"/>
        <v>0.14339803484255517</v>
      </c>
      <c r="D205" s="24">
        <f t="shared" si="32"/>
        <v>0.29596226619853344</v>
      </c>
      <c r="E205">
        <f t="shared" si="38"/>
        <v>8.8460170097706139E-2</v>
      </c>
      <c r="G205">
        <f t="shared" si="33"/>
        <v>0.20100000000000001</v>
      </c>
      <c r="H205" s="16">
        <f t="shared" si="34"/>
        <v>0.92979288122909942</v>
      </c>
      <c r="I205" s="16">
        <f t="shared" si="35"/>
        <v>0.23244822030727486</v>
      </c>
      <c r="J205" s="13">
        <f t="shared" si="36"/>
        <v>0.11262455320014614</v>
      </c>
      <c r="K205" s="7">
        <f t="shared" si="37"/>
        <v>0.92979288122909942</v>
      </c>
    </row>
    <row r="206" spans="1:11" x14ac:dyDescent="0.2">
      <c r="A206">
        <f t="shared" si="30"/>
        <v>8.9353204348534013E-2</v>
      </c>
      <c r="B206" s="2">
        <v>0.20200000000000001</v>
      </c>
      <c r="C206" s="7">
        <f t="shared" si="31"/>
        <v>0.14441947969705896</v>
      </c>
      <c r="D206" s="24">
        <f t="shared" si="32"/>
        <v>0.29675581829099557</v>
      </c>
      <c r="E206">
        <f t="shared" si="38"/>
        <v>8.9353204348534013E-2</v>
      </c>
      <c r="G206">
        <f t="shared" si="33"/>
        <v>0.20200000000000001</v>
      </c>
      <c r="H206" s="16">
        <f t="shared" si="34"/>
        <v>0.93228589865301925</v>
      </c>
      <c r="I206" s="16">
        <f t="shared" si="35"/>
        <v>0.23307147466325481</v>
      </c>
      <c r="J206" s="13">
        <f t="shared" si="36"/>
        <v>0.11342679411288518</v>
      </c>
      <c r="K206" s="7">
        <f t="shared" si="37"/>
        <v>0.93228589865301925</v>
      </c>
    </row>
    <row r="207" spans="1:11" x14ac:dyDescent="0.2">
      <c r="A207">
        <f t="shared" si="30"/>
        <v>9.0250410630739908E-2</v>
      </c>
      <c r="B207" s="2">
        <v>0.20300000000000001</v>
      </c>
      <c r="C207" s="7">
        <f t="shared" si="31"/>
        <v>0.14544281463202396</v>
      </c>
      <c r="D207" s="24">
        <f t="shared" si="32"/>
        <v>0.29754790470442127</v>
      </c>
      <c r="E207">
        <f t="shared" si="38"/>
        <v>9.0250410630739908E-2</v>
      </c>
      <c r="G207">
        <f t="shared" si="33"/>
        <v>0.20300000000000001</v>
      </c>
      <c r="H207" s="16">
        <f t="shared" si="34"/>
        <v>0.93477431151044577</v>
      </c>
      <c r="I207" s="16">
        <f t="shared" si="35"/>
        <v>0.23369357787761144</v>
      </c>
      <c r="J207" s="13">
        <f t="shared" si="36"/>
        <v>0.11423051949134713</v>
      </c>
      <c r="K207" s="7">
        <f t="shared" si="37"/>
        <v>0.93477431151044577</v>
      </c>
    </row>
    <row r="208" spans="1:11" x14ac:dyDescent="0.2">
      <c r="A208">
        <f t="shared" si="30"/>
        <v>9.1151781536861112E-2</v>
      </c>
      <c r="B208" s="2">
        <v>0.20399999999999999</v>
      </c>
      <c r="C208" s="7">
        <f t="shared" si="31"/>
        <v>0.14646802983787233</v>
      </c>
      <c r="D208" s="24">
        <f t="shared" si="32"/>
        <v>0.29833853840800029</v>
      </c>
      <c r="E208">
        <f t="shared" si="38"/>
        <v>9.1151781536861112E-2</v>
      </c>
      <c r="G208">
        <f t="shared" si="33"/>
        <v>0.20399999999999999</v>
      </c>
      <c r="H208" s="16">
        <f t="shared" si="34"/>
        <v>0.93725816054528999</v>
      </c>
      <c r="I208" s="16">
        <f t="shared" si="35"/>
        <v>0.2343145401363225</v>
      </c>
      <c r="J208" s="13">
        <f t="shared" si="36"/>
        <v>0.11503572163110759</v>
      </c>
      <c r="K208" s="7">
        <f t="shared" si="37"/>
        <v>0.93725816054528999</v>
      </c>
    </row>
    <row r="209" spans="1:11" x14ac:dyDescent="0.2">
      <c r="A209">
        <f t="shared" si="30"/>
        <v>9.2057309625174638E-2</v>
      </c>
      <c r="B209" s="2">
        <v>0.20499999999999999</v>
      </c>
      <c r="C209" s="7">
        <f t="shared" si="31"/>
        <v>0.14749511555890132</v>
      </c>
      <c r="D209" s="24">
        <f t="shared" si="32"/>
        <v>0.2991277322166731</v>
      </c>
      <c r="E209">
        <f t="shared" si="38"/>
        <v>9.2057309625174638E-2</v>
      </c>
      <c r="G209">
        <f t="shared" si="33"/>
        <v>0.20499999999999999</v>
      </c>
      <c r="H209" s="16">
        <f t="shared" si="34"/>
        <v>0.93973748601687512</v>
      </c>
      <c r="I209" s="16">
        <f t="shared" si="35"/>
        <v>0.23493437150421878</v>
      </c>
      <c r="J209" s="13">
        <f t="shared" si="36"/>
        <v>0.1158423928700555</v>
      </c>
      <c r="K209" s="7">
        <f t="shared" si="37"/>
        <v>0.93973748601687512</v>
      </c>
    </row>
    <row r="210" spans="1:11" x14ac:dyDescent="0.2">
      <c r="A210">
        <f t="shared" si="30"/>
        <v>9.2966987419916616E-2</v>
      </c>
      <c r="B210" s="2">
        <v>0.20599999999999999</v>
      </c>
      <c r="C210" s="7">
        <f t="shared" si="31"/>
        <v>0.1485240620926129</v>
      </c>
      <c r="D210" s="24">
        <f t="shared" si="32"/>
        <v>0.29991549879380097</v>
      </c>
      <c r="E210">
        <f t="shared" si="38"/>
        <v>9.2966987419916616E-2</v>
      </c>
      <c r="G210">
        <f t="shared" si="33"/>
        <v>0.20599999999999999</v>
      </c>
      <c r="H210" s="16">
        <f t="shared" si="34"/>
        <v>0.94221232770832353</v>
      </c>
      <c r="I210" s="16">
        <f t="shared" si="35"/>
        <v>0.23555308192708091</v>
      </c>
      <c r="J210" s="13">
        <f t="shared" si="36"/>
        <v>0.11665052558786673</v>
      </c>
      <c r="K210" s="7">
        <f t="shared" si="37"/>
        <v>0.94221232770832364</v>
      </c>
    </row>
    <row r="211" spans="1:11" x14ac:dyDescent="0.2">
      <c r="A211">
        <f t="shared" si="30"/>
        <v>9.3880807411498943E-2</v>
      </c>
      <c r="B211" s="2">
        <v>0.20699999999999999</v>
      </c>
      <c r="C211" s="7">
        <f t="shared" si="31"/>
        <v>0.14955485978905428</v>
      </c>
      <c r="D211" s="24">
        <f t="shared" si="32"/>
        <v>0.30070185065377691</v>
      </c>
      <c r="E211">
        <f t="shared" si="38"/>
        <v>9.3880807411498943E-2</v>
      </c>
      <c r="G211">
        <f t="shared" si="33"/>
        <v>0.20699999999999999</v>
      </c>
      <c r="H211" s="16">
        <f t="shared" si="34"/>
        <v>0.94468272493476069</v>
      </c>
      <c r="I211" s="16">
        <f t="shared" si="35"/>
        <v>0.23617068123369017</v>
      </c>
      <c r="J211" s="13">
        <f t="shared" si="36"/>
        <v>0.11746011220548612</v>
      </c>
      <c r="K211" s="7">
        <f t="shared" si="37"/>
        <v>0.94468272493476069</v>
      </c>
    </row>
    <row r="212" spans="1:11" x14ac:dyDescent="0.2">
      <c r="A212">
        <f t="shared" si="30"/>
        <v>9.4798762056723815E-2</v>
      </c>
      <c r="B212" s="2">
        <v>0.20799999999999999</v>
      </c>
      <c r="C212" s="7">
        <f t="shared" si="31"/>
        <v>0.15058749905017035</v>
      </c>
      <c r="D212" s="24">
        <f t="shared" si="32"/>
        <v>0.30148680016458101</v>
      </c>
      <c r="E212">
        <f t="shared" si="38"/>
        <v>9.4798762056723815E-2</v>
      </c>
      <c r="G212">
        <f t="shared" si="33"/>
        <v>0.20799999999999999</v>
      </c>
      <c r="H212" s="16">
        <f t="shared" si="34"/>
        <v>0.9471487165513417</v>
      </c>
      <c r="I212" s="16">
        <f t="shared" si="35"/>
        <v>0.23678717913783542</v>
      </c>
      <c r="J212" s="13">
        <f t="shared" si="36"/>
        <v>0.11827114518461877</v>
      </c>
      <c r="K212" s="7">
        <f t="shared" si="37"/>
        <v>0.9471487165513417</v>
      </c>
    </row>
    <row r="213" spans="1:11" x14ac:dyDescent="0.2">
      <c r="A213">
        <f t="shared" si="30"/>
        <v>9.5720843778993578E-2</v>
      </c>
      <c r="B213" s="2">
        <v>0.20899999999999999</v>
      </c>
      <c r="C213" s="7">
        <f t="shared" si="31"/>
        <v>0.15162197032916525</v>
      </c>
      <c r="D213" s="24">
        <f t="shared" si="32"/>
        <v>0.30227035955027926</v>
      </c>
      <c r="E213">
        <f t="shared" si="38"/>
        <v>9.5720843778993578E-2</v>
      </c>
      <c r="G213">
        <f t="shared" si="33"/>
        <v>0.20899999999999999</v>
      </c>
      <c r="H213" s="16">
        <f t="shared" si="34"/>
        <v>0.94961034096110264</v>
      </c>
      <c r="I213" s="16">
        <f t="shared" si="35"/>
        <v>0.23740258524027566</v>
      </c>
      <c r="J213" s="13">
        <f t="shared" si="36"/>
        <v>0.11908361702722878</v>
      </c>
      <c r="K213" s="7">
        <f t="shared" si="37"/>
        <v>0.94961034096110264</v>
      </c>
    </row>
    <row r="214" spans="1:11" x14ac:dyDescent="0.2">
      <c r="A214">
        <f t="shared" si="30"/>
        <v>9.664704496851928E-2</v>
      </c>
      <c r="B214" s="2">
        <v>0.21</v>
      </c>
      <c r="C214" s="7">
        <f t="shared" si="31"/>
        <v>0.15265826412987551</v>
      </c>
      <c r="D214" s="24">
        <f t="shared" si="32"/>
        <v>0.30305254089346989</v>
      </c>
      <c r="E214">
        <f t="shared" si="38"/>
        <v>9.664704496851928E-2</v>
      </c>
      <c r="G214">
        <f t="shared" si="33"/>
        <v>0.21</v>
      </c>
      <c r="H214" s="16">
        <f t="shared" si="34"/>
        <v>0.95206763612264544</v>
      </c>
      <c r="I214" s="16">
        <f t="shared" si="35"/>
        <v>0.23801690903066133</v>
      </c>
      <c r="J214" s="13">
        <f t="shared" si="36"/>
        <v>0.11989752027504678</v>
      </c>
      <c r="K214" s="7">
        <f t="shared" si="37"/>
        <v>0.95206763612264533</v>
      </c>
    </row>
    <row r="215" spans="1:11" x14ac:dyDescent="0.2">
      <c r="A215">
        <f t="shared" si="30"/>
        <v>9.757735798252537E-2</v>
      </c>
      <c r="B215" s="2">
        <v>0.21099999999999999</v>
      </c>
      <c r="C215" s="7">
        <f t="shared" si="31"/>
        <v>0.15369637100615285</v>
      </c>
      <c r="D215" s="24">
        <f t="shared" si="32"/>
        <v>0.30383335613767642</v>
      </c>
      <c r="E215">
        <f t="shared" si="38"/>
        <v>9.757735798252537E-2</v>
      </c>
      <c r="G215">
        <f t="shared" si="33"/>
        <v>0.21099999999999999</v>
      </c>
      <c r="H215" s="16">
        <f t="shared" si="34"/>
        <v>0.95452063955765554</v>
      </c>
      <c r="I215" s="16">
        <f t="shared" si="35"/>
        <v>0.23863015988941388</v>
      </c>
      <c r="J215" s="13">
        <f t="shared" si="36"/>
        <v>0.12071284750908527</v>
      </c>
      <c r="K215" s="7">
        <f t="shared" si="37"/>
        <v>0.95452063955765554</v>
      </c>
    </row>
    <row r="216" spans="1:11" x14ac:dyDescent="0.2">
      <c r="A216">
        <f t="shared" si="30"/>
        <v>9.8511775145452091E-2</v>
      </c>
      <c r="B216" s="2">
        <v>0.21199999999999999</v>
      </c>
      <c r="C216" s="7">
        <f t="shared" si="31"/>
        <v>0.15473628156125704</v>
      </c>
      <c r="D216" s="24">
        <f t="shared" si="32"/>
        <v>0.30461281708969035</v>
      </c>
      <c r="E216">
        <f t="shared" si="38"/>
        <v>9.8511775145452091E-2</v>
      </c>
      <c r="G216">
        <f t="shared" si="33"/>
        <v>0.21199999999999999</v>
      </c>
      <c r="H216" s="16">
        <f t="shared" si="34"/>
        <v>0.95696938835826251</v>
      </c>
      <c r="I216" s="16">
        <f t="shared" si="35"/>
        <v>0.23924234708956565</v>
      </c>
      <c r="J216" s="13">
        <f t="shared" si="36"/>
        <v>0.12152959134916172</v>
      </c>
      <c r="K216" s="7">
        <f t="shared" si="37"/>
        <v>0.95696938835826262</v>
      </c>
    </row>
    <row r="217" spans="1:11" x14ac:dyDescent="0.2">
      <c r="A217">
        <f t="shared" si="30"/>
        <v>9.9450288749154861E-2</v>
      </c>
      <c r="B217" s="2">
        <v>0.21299999999999999</v>
      </c>
      <c r="C217" s="7">
        <f t="shared" si="31"/>
        <v>0.1557779864472584</v>
      </c>
      <c r="D217" s="24">
        <f t="shared" si="32"/>
        <v>0.30539093542186369</v>
      </c>
      <c r="E217">
        <f t="shared" si="38"/>
        <v>9.9450288749154861E-2</v>
      </c>
      <c r="G217">
        <f t="shared" si="33"/>
        <v>0.21299999999999999</v>
      </c>
      <c r="H217" s="16">
        <f t="shared" si="34"/>
        <v>0.95941391919424179</v>
      </c>
      <c r="I217" s="16">
        <f t="shared" si="35"/>
        <v>0.23985347979856048</v>
      </c>
      <c r="J217" s="13">
        <f t="shared" si="36"/>
        <v>0.12234774445342934</v>
      </c>
      <c r="K217" s="7">
        <f t="shared" si="37"/>
        <v>0.9594139191942419</v>
      </c>
    </row>
    <row r="218" spans="1:11" x14ac:dyDescent="0.2">
      <c r="A218">
        <f t="shared" si="30"/>
        <v>0.10039289105310109</v>
      </c>
      <c r="B218" s="2">
        <v>0.214</v>
      </c>
      <c r="C218" s="7">
        <f t="shared" si="31"/>
        <v>0.15682147636445018</v>
      </c>
      <c r="D218" s="24">
        <f t="shared" si="32"/>
        <v>0.3061677226743536</v>
      </c>
      <c r="E218">
        <f t="shared" si="38"/>
        <v>0.10039289105310109</v>
      </c>
      <c r="G218">
        <f t="shared" si="33"/>
        <v>0.214</v>
      </c>
      <c r="H218" s="16">
        <f t="shared" si="34"/>
        <v>0.96185426832006637</v>
      </c>
      <c r="I218" s="16">
        <f t="shared" si="35"/>
        <v>0.24046356708001659</v>
      </c>
      <c r="J218" s="13">
        <f t="shared" si="36"/>
        <v>0.12316729951791552</v>
      </c>
      <c r="K218" s="7">
        <f t="shared" si="37"/>
        <v>0.96185426832006637</v>
      </c>
    </row>
    <row r="219" spans="1:11" x14ac:dyDescent="0.2">
      <c r="A219">
        <f t="shared" si="30"/>
        <v>0.1013395742845645</v>
      </c>
      <c r="B219" s="2">
        <v>0.215</v>
      </c>
      <c r="C219" s="7">
        <f t="shared" si="31"/>
        <v>0.15786674206077006</v>
      </c>
      <c r="D219" s="24">
        <f t="shared" si="32"/>
        <v>0.30694319025731964</v>
      </c>
      <c r="E219">
        <f t="shared" si="38"/>
        <v>0.1013395742845645</v>
      </c>
      <c r="G219">
        <f t="shared" si="33"/>
        <v>0.215</v>
      </c>
      <c r="H219" s="16">
        <f t="shared" si="34"/>
        <v>0.96429047158180947</v>
      </c>
      <c r="I219" s="16">
        <f t="shared" si="35"/>
        <v>0.2410726178954524</v>
      </c>
      <c r="J219" s="13">
        <f t="shared" si="36"/>
        <v>0.12398824927606751</v>
      </c>
      <c r="K219" s="7">
        <f t="shared" si="37"/>
        <v>0.96429047158180958</v>
      </c>
    </row>
    <row r="220" spans="1:11" x14ac:dyDescent="0.2">
      <c r="A220">
        <f t="shared" si="30"/>
        <v>0.10229033063881605</v>
      </c>
      <c r="B220" s="2">
        <v>0.216</v>
      </c>
      <c r="C220" s="7">
        <f t="shared" si="31"/>
        <v>0.15891377433123052</v>
      </c>
      <c r="D220" s="24">
        <f t="shared" si="32"/>
        <v>0.30771734945307516</v>
      </c>
      <c r="E220">
        <f t="shared" si="38"/>
        <v>0.10229033063881605</v>
      </c>
      <c r="G220">
        <f t="shared" si="33"/>
        <v>0.216</v>
      </c>
      <c r="H220" s="16">
        <f t="shared" si="34"/>
        <v>0.96672256442390414</v>
      </c>
      <c r="I220" s="16">
        <f t="shared" si="35"/>
        <v>0.24168064110597601</v>
      </c>
      <c r="J220" s="13">
        <f t="shared" si="36"/>
        <v>0.12481058649830501</v>
      </c>
      <c r="K220" s="7">
        <f t="shared" si="37"/>
        <v>0.96672256442390403</v>
      </c>
    </row>
    <row r="221" spans="1:11" x14ac:dyDescent="0.2">
      <c r="A221">
        <f t="shared" si="30"/>
        <v>0.10324515227931352</v>
      </c>
      <c r="B221" s="2">
        <v>0.217</v>
      </c>
      <c r="C221" s="7">
        <f t="shared" si="31"/>
        <v>0.15996256401735884</v>
      </c>
      <c r="D221" s="24">
        <f t="shared" si="32"/>
        <v>0.30849021141819388</v>
      </c>
      <c r="E221">
        <f t="shared" si="38"/>
        <v>0.10324515227931352</v>
      </c>
      <c r="G221">
        <f t="shared" si="33"/>
        <v>0.217</v>
      </c>
      <c r="H221" s="16">
        <f t="shared" si="34"/>
        <v>0.96915058189576009</v>
      </c>
      <c r="I221" s="16">
        <f t="shared" si="35"/>
        <v>0.24228764547393999</v>
      </c>
      <c r="J221" s="13">
        <f t="shared" si="36"/>
        <v>0.12563430399158038</v>
      </c>
      <c r="K221" s="7">
        <f t="shared" si="37"/>
        <v>0.96915058189575998</v>
      </c>
    </row>
    <row r="222" spans="1:11" x14ac:dyDescent="0.2">
      <c r="A222">
        <f t="shared" si="30"/>
        <v>0.10420403133788751</v>
      </c>
      <c r="B222" s="2">
        <v>0.218</v>
      </c>
      <c r="C222" s="7">
        <f t="shared" si="31"/>
        <v>0.1610131020066454</v>
      </c>
      <c r="D222" s="24">
        <f t="shared" si="32"/>
        <v>0.30926178718557312</v>
      </c>
      <c r="E222">
        <f t="shared" si="38"/>
        <v>0.10420403133788751</v>
      </c>
      <c r="G222">
        <f t="shared" si="33"/>
        <v>0.218</v>
      </c>
      <c r="H222" s="16">
        <f t="shared" si="34"/>
        <v>0.97157455865824649</v>
      </c>
      <c r="I222" s="16">
        <f t="shared" si="35"/>
        <v>0.24289363966456162</v>
      </c>
      <c r="J222" s="13">
        <f t="shared" si="36"/>
        <v>0.12645939459894529</v>
      </c>
      <c r="K222" s="7">
        <f t="shared" si="37"/>
        <v>0.97157455865824649</v>
      </c>
    </row>
    <row r="223" spans="1:11" x14ac:dyDescent="0.2">
      <c r="A223">
        <f t="shared" si="30"/>
        <v>0.10516695991492517</v>
      </c>
      <c r="B223" s="2">
        <v>0.219</v>
      </c>
      <c r="C223" s="7">
        <f t="shared" si="31"/>
        <v>0.16206537923200026</v>
      </c>
      <c r="D223" s="24">
        <f t="shared" si="32"/>
        <v>0.31003208766645385</v>
      </c>
      <c r="E223">
        <f t="shared" si="38"/>
        <v>0.10516695991492517</v>
      </c>
      <c r="G223">
        <f t="shared" si="33"/>
        <v>0.219</v>
      </c>
      <c r="H223" s="16">
        <f t="shared" si="34"/>
        <v>0.97399452899003813</v>
      </c>
      <c r="I223" s="16">
        <f t="shared" si="35"/>
        <v>0.24349863224750953</v>
      </c>
      <c r="J223" s="13">
        <f t="shared" si="36"/>
        <v>0.12728585119912397</v>
      </c>
      <c r="K223" s="7">
        <f t="shared" si="37"/>
        <v>0.97399452899003813</v>
      </c>
    </row>
    <row r="224" spans="1:11" x14ac:dyDescent="0.2">
      <c r="A224">
        <f t="shared" si="30"/>
        <v>0.10613393007955214</v>
      </c>
      <c r="B224" s="2">
        <v>0.22</v>
      </c>
      <c r="C224" s="7">
        <f t="shared" si="31"/>
        <v>0.16311938667121934</v>
      </c>
      <c r="D224" s="24">
        <f t="shared" si="32"/>
        <v>0.31080112365240048</v>
      </c>
      <c r="E224">
        <f t="shared" si="38"/>
        <v>0.10613393007955214</v>
      </c>
      <c r="G224">
        <f t="shared" si="33"/>
        <v>0.22</v>
      </c>
      <c r="H224" s="16">
        <f t="shared" si="34"/>
        <v>0.97641052679383422</v>
      </c>
      <c r="I224" s="16">
        <f t="shared" si="35"/>
        <v>0.24410263169845856</v>
      </c>
      <c r="J224" s="13">
        <f t="shared" si="36"/>
        <v>0.12811366670609386</v>
      </c>
      <c r="K224" s="7">
        <f t="shared" si="37"/>
        <v>0.97641052679383422</v>
      </c>
    </row>
    <row r="225" spans="1:11" x14ac:dyDescent="0.2">
      <c r="A225">
        <f t="shared" si="30"/>
        <v>0.10710493386981118</v>
      </c>
      <c r="B225" s="2">
        <v>0.221</v>
      </c>
      <c r="C225" s="7">
        <f t="shared" si="31"/>
        <v>0.16417511534645746</v>
      </c>
      <c r="D225" s="24">
        <f t="shared" si="32"/>
        <v>0.31156890581723906</v>
      </c>
      <c r="E225">
        <f t="shared" si="38"/>
        <v>0.10710493386981118</v>
      </c>
      <c r="G225">
        <f t="shared" si="33"/>
        <v>0.221</v>
      </c>
      <c r="H225" s="16">
        <f t="shared" si="34"/>
        <v>0.97882258560244839</v>
      </c>
      <c r="I225" s="16">
        <f t="shared" si="35"/>
        <v>0.2447056464006121</v>
      </c>
      <c r="J225" s="13">
        <f t="shared" si="36"/>
        <v>0.12894283406867191</v>
      </c>
      <c r="K225" s="7">
        <f t="shared" si="37"/>
        <v>0.97882258560244839</v>
      </c>
    </row>
    <row r="226" spans="1:11" x14ac:dyDescent="0.2">
      <c r="A226">
        <f t="shared" si="30"/>
        <v>0.10807996329283906</v>
      </c>
      <c r="B226" s="2">
        <v>0.222</v>
      </c>
      <c r="C226" s="7">
        <f t="shared" si="31"/>
        <v>0.16523255632371048</v>
      </c>
      <c r="D226" s="24">
        <f t="shared" si="32"/>
        <v>0.3123354447189568</v>
      </c>
      <c r="E226">
        <f t="shared" si="38"/>
        <v>0.10807996329283906</v>
      </c>
      <c r="G226">
        <f t="shared" si="33"/>
        <v>0.222</v>
      </c>
      <c r="H226" s="16">
        <f t="shared" si="34"/>
        <v>0.98123073858477561</v>
      </c>
      <c r="I226" s="16">
        <f t="shared" si="35"/>
        <v>0.2453076846461939</v>
      </c>
      <c r="J226" s="13">
        <f t="shared" si="36"/>
        <v>0.12977334627010764</v>
      </c>
      <c r="K226" s="7">
        <f t="shared" si="37"/>
        <v>0.98123073858477561</v>
      </c>
    </row>
    <row r="227" spans="1:11" x14ac:dyDescent="0.2">
      <c r="A227">
        <f t="shared" si="30"/>
        <v>0.10905901032504058</v>
      </c>
      <c r="B227" s="2">
        <v>0.223</v>
      </c>
      <c r="C227" s="7">
        <f t="shared" si="31"/>
        <v>0.16629170071230462</v>
      </c>
      <c r="D227" s="24">
        <f t="shared" si="32"/>
        <v>0.3131007508015628</v>
      </c>
      <c r="E227">
        <f t="shared" si="38"/>
        <v>0.10905901032504058</v>
      </c>
      <c r="G227">
        <f t="shared" si="33"/>
        <v>0.223</v>
      </c>
      <c r="H227" s="16">
        <f t="shared" si="34"/>
        <v>0.98363501855163815</v>
      </c>
      <c r="I227" s="16">
        <f t="shared" si="35"/>
        <v>0.24590875463790957</v>
      </c>
      <c r="J227" s="13">
        <f t="shared" si="36"/>
        <v>0.13060519632768219</v>
      </c>
      <c r="K227" s="7">
        <f t="shared" si="37"/>
        <v>0.98363501855163826</v>
      </c>
    </row>
    <row r="228" spans="1:11" x14ac:dyDescent="0.2">
      <c r="A228">
        <f t="shared" si="30"/>
        <v>0.11004206691226089</v>
      </c>
      <c r="B228" s="2">
        <v>0.224</v>
      </c>
      <c r="C228" s="7">
        <f t="shared" si="31"/>
        <v>0.16735253966439417</v>
      </c>
      <c r="D228" s="24">
        <f t="shared" si="32"/>
        <v>0.3138648343969116</v>
      </c>
      <c r="E228">
        <f t="shared" si="38"/>
        <v>0.11004206691226089</v>
      </c>
      <c r="G228">
        <f t="shared" si="33"/>
        <v>0.224</v>
      </c>
      <c r="H228" s="16">
        <f t="shared" si="34"/>
        <v>0.98603545796151448</v>
      </c>
      <c r="I228" s="16">
        <f t="shared" si="35"/>
        <v>0.24650886449037862</v>
      </c>
      <c r="J228" s="13">
        <f t="shared" si="36"/>
        <v>0.13143837729231381</v>
      </c>
      <c r="K228" s="7">
        <f t="shared" si="37"/>
        <v>0.98603545796151448</v>
      </c>
    </row>
    <row r="229" spans="1:11" x14ac:dyDescent="0.2">
      <c r="A229">
        <f t="shared" si="30"/>
        <v>0.11102912496995521</v>
      </c>
      <c r="B229" s="2">
        <v>0.22500000000000001</v>
      </c>
      <c r="C229" s="7">
        <f t="shared" si="31"/>
        <v>0.16841506437446652</v>
      </c>
      <c r="D229" s="24">
        <f t="shared" si="32"/>
        <v>0.31462770572649024</v>
      </c>
      <c r="E229">
        <f t="shared" si="38"/>
        <v>0.11102912496995521</v>
      </c>
      <c r="G229">
        <f t="shared" si="33"/>
        <v>0.22500000000000001</v>
      </c>
      <c r="H229" s="16">
        <f t="shared" si="34"/>
        <v>0.98843208892615309</v>
      </c>
      <c r="I229" s="16">
        <f t="shared" si="35"/>
        <v>0.24710802223153824</v>
      </c>
      <c r="J229" s="13">
        <f t="shared" si="36"/>
        <v>0.13227288224816902</v>
      </c>
      <c r="K229" s="7">
        <f t="shared" si="37"/>
        <v>0.98843208892615297</v>
      </c>
    </row>
    <row r="230" spans="1:11" x14ac:dyDescent="0.2">
      <c r="A230">
        <f t="shared" si="30"/>
        <v>0.11202017638335639</v>
      </c>
      <c r="B230" s="2">
        <v>0.22600000000000001</v>
      </c>
      <c r="C230" s="7">
        <f t="shared" si="31"/>
        <v>0.1694792660788545</v>
      </c>
      <c r="D230" s="24">
        <f t="shared" si="32"/>
        <v>0.3153893749031691</v>
      </c>
      <c r="E230">
        <f t="shared" si="38"/>
        <v>0.11202017638335639</v>
      </c>
      <c r="G230">
        <f t="shared" si="33"/>
        <v>0.22600000000000001</v>
      </c>
      <c r="H230" s="16">
        <f t="shared" si="34"/>
        <v>0.99082494321607317</v>
      </c>
      <c r="I230" s="16">
        <f t="shared" si="35"/>
        <v>0.24770623580401827</v>
      </c>
      <c r="J230" s="13">
        <f t="shared" si="36"/>
        <v>0.13310870431227978</v>
      </c>
      <c r="K230" s="7">
        <f t="shared" si="37"/>
        <v>0.99082494321607306</v>
      </c>
    </row>
    <row r="231" spans="1:11" x14ac:dyDescent="0.2">
      <c r="A231">
        <f t="shared" si="30"/>
        <v>0.11301521300763995</v>
      </c>
      <c r="B231" s="2">
        <v>0.22700000000000001</v>
      </c>
      <c r="C231" s="7">
        <f t="shared" si="31"/>
        <v>0.17054513605525612</v>
      </c>
      <c r="D231" s="24">
        <f t="shared" si="32"/>
        <v>0.31614985193291878</v>
      </c>
      <c r="E231">
        <f t="shared" si="38"/>
        <v>0.11301521300763995</v>
      </c>
      <c r="G231">
        <f t="shared" si="33"/>
        <v>0.22700000000000001</v>
      </c>
      <c r="H231" s="16">
        <f t="shared" si="34"/>
        <v>0.99321405226595849</v>
      </c>
      <c r="I231" s="16">
        <f t="shared" si="35"/>
        <v>0.24830351306648962</v>
      </c>
      <c r="J231" s="13">
        <f t="shared" si="36"/>
        <v>0.13394583663416609</v>
      </c>
      <c r="K231" s="7">
        <f t="shared" si="37"/>
        <v>0.99321405226595849</v>
      </c>
    </row>
    <row r="232" spans="1:11" x14ac:dyDescent="0.2">
      <c r="A232">
        <f t="shared" si="30"/>
        <v>0.11401422666808778</v>
      </c>
      <c r="B232" s="2">
        <v>0.22800000000000001</v>
      </c>
      <c r="C232" s="7">
        <f t="shared" si="31"/>
        <v>0.17161266562226174</v>
      </c>
      <c r="D232" s="24">
        <f t="shared" si="32"/>
        <v>0.31690914671649223</v>
      </c>
      <c r="E232">
        <f t="shared" si="38"/>
        <v>0.11401422666808778</v>
      </c>
      <c r="G232">
        <f t="shared" si="33"/>
        <v>0.22800000000000001</v>
      </c>
      <c r="H232" s="16">
        <f t="shared" si="34"/>
        <v>0.99559944717994198</v>
      </c>
      <c r="I232" s="16">
        <f t="shared" si="35"/>
        <v>0.24889986179498547</v>
      </c>
      <c r="J232" s="13">
        <f t="shared" si="36"/>
        <v>0.13478427239546478</v>
      </c>
      <c r="K232" s="7">
        <f t="shared" si="37"/>
        <v>0.99559944717994187</v>
      </c>
    </row>
    <row r="233" spans="1:11" x14ac:dyDescent="0.2">
      <c r="A233">
        <f t="shared" si="30"/>
        <v>0.11501720916024899</v>
      </c>
      <c r="B233" s="2">
        <v>0.22900000000000001</v>
      </c>
      <c r="C233" s="7">
        <f t="shared" si="31"/>
        <v>0.17268184613888801</v>
      </c>
      <c r="D233" s="24">
        <f t="shared" si="32"/>
        <v>0.31766726905107473</v>
      </c>
      <c r="E233">
        <f t="shared" si="38"/>
        <v>0.11501720916024899</v>
      </c>
      <c r="G233">
        <f t="shared" si="33"/>
        <v>0.22900000000000001</v>
      </c>
      <c r="H233" s="16">
        <f t="shared" si="34"/>
        <v>0.99798115873678861</v>
      </c>
      <c r="I233" s="16">
        <f t="shared" si="35"/>
        <v>0.24949528968419715</v>
      </c>
      <c r="J233" s="13">
        <f t="shared" si="36"/>
        <v>0.13562400480956338</v>
      </c>
      <c r="K233" s="7">
        <f t="shared" si="37"/>
        <v>0.99798115873678861</v>
      </c>
    </row>
    <row r="234" spans="1:11" x14ac:dyDescent="0.2">
      <c r="A234">
        <f t="shared" si="30"/>
        <v>0.11602415225009868</v>
      </c>
      <c r="B234" s="2">
        <v>0.23</v>
      </c>
      <c r="C234" s="7">
        <f t="shared" si="31"/>
        <v>0.17375266900411832</v>
      </c>
      <c r="D234" s="24">
        <f t="shared" si="32"/>
        <v>0.31842422863190023</v>
      </c>
      <c r="E234">
        <f t="shared" si="38"/>
        <v>0.11602415225009868</v>
      </c>
      <c r="G234">
        <f t="shared" si="33"/>
        <v>0.23</v>
      </c>
      <c r="H234" s="16">
        <f t="shared" si="34"/>
        <v>1.0003592173949745</v>
      </c>
      <c r="I234" s="16">
        <f t="shared" si="35"/>
        <v>0.25008980434874362</v>
      </c>
      <c r="J234" s="13">
        <f t="shared" si="36"/>
        <v>0.13646502712123926</v>
      </c>
      <c r="K234" s="7">
        <f t="shared" si="37"/>
        <v>1.0003592173949745</v>
      </c>
    </row>
    <row r="235" spans="1:11" x14ac:dyDescent="0.2">
      <c r="A235">
        <f t="shared" si="30"/>
        <v>0.11703504767419536</v>
      </c>
      <c r="B235" s="2">
        <v>0.23100000000000001</v>
      </c>
      <c r="C235" s="7">
        <f t="shared" si="31"/>
        <v>0.17482512565645109</v>
      </c>
      <c r="D235" s="24">
        <f t="shared" si="32"/>
        <v>0.31918003505383791</v>
      </c>
      <c r="E235">
        <f t="shared" si="38"/>
        <v>0.11703504767419536</v>
      </c>
      <c r="G235">
        <f t="shared" si="33"/>
        <v>0.23100000000000001</v>
      </c>
      <c r="H235" s="16">
        <f t="shared" si="34"/>
        <v>1.0027336532976698</v>
      </c>
      <c r="I235" s="16">
        <f t="shared" si="35"/>
        <v>0.25068341332441746</v>
      </c>
      <c r="J235" s="13">
        <f t="shared" si="36"/>
        <v>0.13730733260630479</v>
      </c>
      <c r="K235" s="7">
        <f t="shared" si="37"/>
        <v>1.0027336532976698</v>
      </c>
    </row>
    <row r="236" spans="1:11" x14ac:dyDescent="0.2">
      <c r="A236">
        <f t="shared" si="30"/>
        <v>0.1180498871398354</v>
      </c>
      <c r="B236" s="2">
        <v>0.23200000000000001</v>
      </c>
      <c r="C236" s="7">
        <f t="shared" si="31"/>
        <v>0.17589920757345331</v>
      </c>
      <c r="D236" s="24">
        <f t="shared" si="32"/>
        <v>0.31993469781294587</v>
      </c>
      <c r="E236">
        <f t="shared" si="38"/>
        <v>0.1180498871398354</v>
      </c>
      <c r="G236">
        <f t="shared" si="33"/>
        <v>0.23200000000000001</v>
      </c>
      <c r="H236" s="16">
        <f t="shared" si="34"/>
        <v>1.0051044962776212</v>
      </c>
      <c r="I236" s="16">
        <f t="shared" si="35"/>
        <v>0.2512761240694053</v>
      </c>
      <c r="J236" s="13">
        <f t="shared" si="36"/>
        <v>0.13815091457125675</v>
      </c>
      <c r="K236" s="7">
        <f t="shared" si="37"/>
        <v>1.0051044962776212</v>
      </c>
    </row>
    <row r="237" spans="1:11" x14ac:dyDescent="0.2">
      <c r="A237">
        <f t="shared" ref="A237:A300" si="39">E237</f>
        <v>0.11906866232520634</v>
      </c>
      <c r="B237" s="2">
        <v>0.23300000000000001</v>
      </c>
      <c r="C237" s="7">
        <f t="shared" si="31"/>
        <v>0.1769749062713217</v>
      </c>
      <c r="D237" s="24">
        <f t="shared" si="32"/>
        <v>0.32068822630799676</v>
      </c>
      <c r="E237">
        <f t="shared" si="38"/>
        <v>0.11906866232520634</v>
      </c>
      <c r="G237">
        <f t="shared" si="33"/>
        <v>0.23300000000000001</v>
      </c>
      <c r="H237" s="16">
        <f t="shared" si="34"/>
        <v>1.0074717758619436</v>
      </c>
      <c r="I237" s="16">
        <f t="shared" si="35"/>
        <v>0.2518679439654859</v>
      </c>
      <c r="J237" s="13">
        <f t="shared" si="36"/>
        <v>0.13899576635293162</v>
      </c>
      <c r="K237" s="7">
        <f t="shared" si="37"/>
        <v>1.0074717758619436</v>
      </c>
    </row>
    <row r="238" spans="1:11" x14ac:dyDescent="0.2">
      <c r="A238">
        <f t="shared" si="39"/>
        <v>0.12009136487953763</v>
      </c>
      <c r="B238" s="2">
        <v>0.23400000000000001</v>
      </c>
      <c r="C238" s="7">
        <f t="shared" si="31"/>
        <v>0.17805221330444959</v>
      </c>
      <c r="D238" s="24">
        <f t="shared" si="32"/>
        <v>0.32144062984197264</v>
      </c>
      <c r="E238">
        <f t="shared" si="38"/>
        <v>0.12009136487953763</v>
      </c>
      <c r="G238">
        <f t="shared" si="33"/>
        <v>0.23400000000000001</v>
      </c>
      <c r="H238" s="16">
        <f t="shared" si="34"/>
        <v>1.0098355212768173</v>
      </c>
      <c r="I238" s="16">
        <f t="shared" si="35"/>
        <v>0.25245888031920433</v>
      </c>
      <c r="J238" s="13">
        <f t="shared" si="36"/>
        <v>0.13984188131816541</v>
      </c>
      <c r="K238" s="7">
        <f t="shared" si="37"/>
        <v>1.0098355212768173</v>
      </c>
    </row>
    <row r="239" spans="1:11" x14ac:dyDescent="0.2">
      <c r="A239">
        <f t="shared" si="39"/>
        <v>0.12111798642324963</v>
      </c>
      <c r="B239" s="2">
        <v>0.23499999999999999</v>
      </c>
      <c r="C239" s="7">
        <f t="shared" si="31"/>
        <v>0.17913112026500011</v>
      </c>
      <c r="D239" s="24">
        <f t="shared" si="32"/>
        <v>0.32219191762353194</v>
      </c>
      <c r="E239">
        <f t="shared" si="38"/>
        <v>0.12111798642324963</v>
      </c>
      <c r="G239">
        <f t="shared" si="33"/>
        <v>0.23499999999999999</v>
      </c>
      <c r="H239" s="16">
        <f t="shared" si="34"/>
        <v>1.0121957614520958</v>
      </c>
      <c r="I239" s="16">
        <f t="shared" si="35"/>
        <v>0.25304894036302394</v>
      </c>
      <c r="J239" s="13">
        <f t="shared" si="36"/>
        <v>0.14068925286345851</v>
      </c>
      <c r="K239" s="7">
        <f t="shared" si="37"/>
        <v>1.0121957614520958</v>
      </c>
    </row>
    <row r="240" spans="1:11" x14ac:dyDescent="0.2">
      <c r="A240">
        <f t="shared" si="39"/>
        <v>0.1221485185481009</v>
      </c>
      <c r="B240" s="2">
        <v>0.23599999999999999</v>
      </c>
      <c r="C240" s="7">
        <f t="shared" si="31"/>
        <v>0.18021161878248593</v>
      </c>
      <c r="D240" s="24">
        <f t="shared" si="32"/>
        <v>0.3229420987684482</v>
      </c>
      <c r="E240">
        <f t="shared" si="38"/>
        <v>0.1221485185481009</v>
      </c>
      <c r="G240">
        <f t="shared" si="33"/>
        <v>0.23599999999999999</v>
      </c>
      <c r="H240" s="16">
        <f t="shared" si="34"/>
        <v>1.0145525250258263</v>
      </c>
      <c r="I240" s="16">
        <f t="shared" si="35"/>
        <v>0.25363813125645657</v>
      </c>
      <c r="J240" s="13">
        <f t="shared" si="36"/>
        <v>0.14153787441464555</v>
      </c>
      <c r="K240" s="7">
        <f t="shared" si="37"/>
        <v>1.0145525250258263</v>
      </c>
    </row>
    <row r="241" spans="1:11" x14ac:dyDescent="0.2">
      <c r="A241">
        <f t="shared" si="39"/>
        <v>0.12318295281733334</v>
      </c>
      <c r="B241" s="2">
        <v>0.23699999999999999</v>
      </c>
      <c r="C241" s="7">
        <f t="shared" si="31"/>
        <v>0.18129370052335436</v>
      </c>
      <c r="D241" s="24">
        <f t="shared" si="32"/>
        <v>0.32369118230102134</v>
      </c>
      <c r="E241">
        <f t="shared" si="38"/>
        <v>0.12318295281733334</v>
      </c>
      <c r="G241">
        <f t="shared" si="33"/>
        <v>0.23699999999999999</v>
      </c>
      <c r="H241" s="16">
        <f t="shared" si="34"/>
        <v>1.016905840348683</v>
      </c>
      <c r="I241" s="16">
        <f t="shared" si="35"/>
        <v>0.25422646008717076</v>
      </c>
      <c r="J241" s="13">
        <f t="shared" si="36"/>
        <v>0.14238773942656952</v>
      </c>
      <c r="K241" s="7">
        <f t="shared" si="37"/>
        <v>1.016905840348683</v>
      </c>
    </row>
    <row r="242" spans="1:11" x14ac:dyDescent="0.2">
      <c r="A242">
        <f t="shared" si="39"/>
        <v>0.1242212807658155</v>
      </c>
      <c r="B242" s="2">
        <v>0.23799999999999999</v>
      </c>
      <c r="C242" s="7">
        <f t="shared" si="31"/>
        <v>0.18237735719057876</v>
      </c>
      <c r="D242" s="24">
        <f t="shared" si="32"/>
        <v>0.32443917715546244</v>
      </c>
      <c r="E242">
        <f t="shared" si="38"/>
        <v>0.1242212807658155</v>
      </c>
      <c r="G242">
        <f t="shared" si="33"/>
        <v>0.23799999999999999</v>
      </c>
      <c r="H242" s="16">
        <f t="shared" si="34"/>
        <v>1.0192557354883183</v>
      </c>
      <c r="I242" s="16">
        <f t="shared" si="35"/>
        <v>0.25481393387207957</v>
      </c>
      <c r="J242" s="13">
        <f t="shared" si="36"/>
        <v>0.14323884138276097</v>
      </c>
      <c r="K242" s="7">
        <f t="shared" si="37"/>
        <v>1.0192557354883183</v>
      </c>
    </row>
    <row r="243" spans="1:11" x14ac:dyDescent="0.2">
      <c r="A243">
        <f t="shared" si="39"/>
        <v>0.12526349390018451</v>
      </c>
      <c r="B243" s="2">
        <v>0.23899999999999999</v>
      </c>
      <c r="C243" s="7">
        <f t="shared" si="31"/>
        <v>0.18346258052325598</v>
      </c>
      <c r="D243" s="24">
        <f t="shared" si="32"/>
        <v>0.32518609217725275</v>
      </c>
      <c r="E243">
        <f t="shared" si="38"/>
        <v>0.12526349390018451</v>
      </c>
      <c r="G243">
        <f t="shared" si="33"/>
        <v>0.23899999999999999</v>
      </c>
      <c r="H243" s="16">
        <f t="shared" si="34"/>
        <v>1.0216022382336305</v>
      </c>
      <c r="I243" s="16">
        <f t="shared" si="35"/>
        <v>0.25540055955840762</v>
      </c>
      <c r="J243" s="13">
        <f t="shared" si="36"/>
        <v>0.14409117379512171</v>
      </c>
      <c r="K243" s="7">
        <f t="shared" si="37"/>
        <v>1.0216022382336305</v>
      </c>
    </row>
    <row r="244" spans="1:11" x14ac:dyDescent="0.2">
      <c r="A244">
        <f t="shared" si="39"/>
        <v>0.1263095836989854</v>
      </c>
      <c r="B244" s="2">
        <v>0.24</v>
      </c>
      <c r="C244" s="7">
        <f t="shared" si="31"/>
        <v>0.18454936229620855</v>
      </c>
      <c r="D244" s="24">
        <f t="shared" si="32"/>
        <v>0.32593193612447635</v>
      </c>
      <c r="E244">
        <f t="shared" si="38"/>
        <v>0.1263095836989854</v>
      </c>
      <c r="G244">
        <f t="shared" si="33"/>
        <v>0.24</v>
      </c>
      <c r="H244" s="16">
        <f t="shared" si="34"/>
        <v>1.0239453760989525</v>
      </c>
      <c r="I244" s="16">
        <f t="shared" si="35"/>
        <v>0.25598634402473813</v>
      </c>
      <c r="J244" s="13">
        <f t="shared" si="36"/>
        <v>0.14494473020361248</v>
      </c>
      <c r="K244" s="7">
        <f t="shared" si="37"/>
        <v>1.0239453760989525</v>
      </c>
    </row>
    <row r="245" spans="1:11" x14ac:dyDescent="0.2">
      <c r="A245">
        <f t="shared" si="39"/>
        <v>0.12735954161280949</v>
      </c>
      <c r="B245" s="2">
        <v>0.24099999999999999</v>
      </c>
      <c r="C245" s="7">
        <f t="shared" si="31"/>
        <v>0.18563769431959345</v>
      </c>
      <c r="D245" s="24">
        <f t="shared" si="32"/>
        <v>0.32667671766912865</v>
      </c>
      <c r="E245">
        <f t="shared" si="38"/>
        <v>0.12735954161280949</v>
      </c>
      <c r="G245">
        <f t="shared" si="33"/>
        <v>0.24099999999999999</v>
      </c>
      <c r="H245" s="16">
        <f t="shared" si="34"/>
        <v>1.0262851763281615</v>
      </c>
      <c r="I245" s="16">
        <f t="shared" si="35"/>
        <v>0.25657129408204038</v>
      </c>
      <c r="J245" s="13">
        <f t="shared" si="36"/>
        <v>0.14579950417594562</v>
      </c>
      <c r="K245" s="7">
        <f t="shared" si="37"/>
        <v>1.0262851763281615</v>
      </c>
    </row>
    <row r="246" spans="1:11" x14ac:dyDescent="0.2">
      <c r="A246">
        <f t="shared" si="39"/>
        <v>0.12841335906443035</v>
      </c>
      <c r="B246" s="2">
        <v>0.24199999999999999</v>
      </c>
      <c r="C246" s="7">
        <f t="shared" si="31"/>
        <v>0.18672756843851571</v>
      </c>
      <c r="D246" s="24">
        <f t="shared" si="32"/>
        <v>0.32742044539840065</v>
      </c>
      <c r="E246">
        <f t="shared" si="38"/>
        <v>0.12841335906443035</v>
      </c>
      <c r="G246">
        <f t="shared" si="33"/>
        <v>0.24199999999999999</v>
      </c>
      <c r="H246" s="16">
        <f t="shared" si="34"/>
        <v>1.0286216658987135</v>
      </c>
      <c r="I246" s="16">
        <f t="shared" si="35"/>
        <v>0.25715541647467838</v>
      </c>
      <c r="J246" s="13">
        <f t="shared" si="36"/>
        <v>0.14665548930728156</v>
      </c>
      <c r="K246" s="7">
        <f t="shared" si="37"/>
        <v>1.0286216658987135</v>
      </c>
    </row>
    <row r="247" spans="1:11" x14ac:dyDescent="0.2">
      <c r="A247">
        <f t="shared" si="39"/>
        <v>0.12947102744893885</v>
      </c>
      <c r="B247" s="2">
        <v>0.24299999999999999</v>
      </c>
      <c r="C247" s="7">
        <f t="shared" si="31"/>
        <v>0.18781897653264781</v>
      </c>
      <c r="D247" s="24">
        <f t="shared" si="32"/>
        <v>0.32816312781593898</v>
      </c>
      <c r="E247">
        <f t="shared" si="38"/>
        <v>0.12947102744893885</v>
      </c>
      <c r="G247">
        <f t="shared" si="33"/>
        <v>0.24299999999999999</v>
      </c>
      <c r="H247" s="16">
        <f t="shared" si="34"/>
        <v>1.0309548715256023</v>
      </c>
      <c r="I247" s="16">
        <f t="shared" si="35"/>
        <v>0.25773871788140057</v>
      </c>
      <c r="J247" s="13">
        <f t="shared" si="36"/>
        <v>0.14751267921993003</v>
      </c>
      <c r="K247" s="7">
        <f t="shared" si="37"/>
        <v>1.0309548715256023</v>
      </c>
    </row>
    <row r="248" spans="1:11" x14ac:dyDescent="0.2">
      <c r="A248">
        <f t="shared" si="39"/>
        <v>0.13053253813387522</v>
      </c>
      <c r="B248" s="2">
        <v>0.24399999999999999</v>
      </c>
      <c r="C248" s="7">
        <f t="shared" si="31"/>
        <v>0.1889119105158536</v>
      </c>
      <c r="D248" s="24">
        <f t="shared" si="32"/>
        <v>0.32890477334308271</v>
      </c>
      <c r="E248">
        <f t="shared" si="38"/>
        <v>0.13053253813387522</v>
      </c>
      <c r="G248">
        <f t="shared" si="33"/>
        <v>0.24399999999999999</v>
      </c>
      <c r="H248" s="16">
        <f t="shared" si="34"/>
        <v>1.0332848196652447</v>
      </c>
      <c r="I248" s="16">
        <f t="shared" si="35"/>
        <v>0.25832120491631116</v>
      </c>
      <c r="J248" s="13">
        <f t="shared" si="36"/>
        <v>0.14837106756305452</v>
      </c>
      <c r="K248" s="7">
        <f t="shared" si="37"/>
        <v>1.0332848196652447</v>
      </c>
    </row>
    <row r="249" spans="1:11" x14ac:dyDescent="0.2">
      <c r="A249">
        <f t="shared" si="39"/>
        <v>0.1315978824593613</v>
      </c>
      <c r="B249" s="2">
        <v>0.245</v>
      </c>
      <c r="C249" s="7">
        <f t="shared" si="31"/>
        <v>0.19000636233581855</v>
      </c>
      <c r="D249" s="24">
        <f t="shared" si="32"/>
        <v>0.32964539032007795</v>
      </c>
      <c r="E249">
        <f t="shared" si="38"/>
        <v>0.1315978824593613</v>
      </c>
      <c r="G249">
        <f t="shared" si="33"/>
        <v>0.245</v>
      </c>
      <c r="H249" s="16">
        <f t="shared" si="34"/>
        <v>1.0356115365192968</v>
      </c>
      <c r="I249" s="16">
        <f t="shared" si="35"/>
        <v>0.25890288412982421</v>
      </c>
      <c r="J249" s="13">
        <f t="shared" si="36"/>
        <v>0.14923064801238198</v>
      </c>
      <c r="K249" s="7">
        <f t="shared" si="37"/>
        <v>1.0356115365192968</v>
      </c>
    </row>
    <row r="250" spans="1:11" x14ac:dyDescent="0.2">
      <c r="A250">
        <f t="shared" si="39"/>
        <v>0.13266705173822901</v>
      </c>
      <c r="B250" s="2">
        <v>0.246</v>
      </c>
      <c r="C250" s="7">
        <f t="shared" si="31"/>
        <v>0.19110232397368376</v>
      </c>
      <c r="D250" s="24">
        <f t="shared" si="32"/>
        <v>0.33038498700726993</v>
      </c>
      <c r="E250">
        <f t="shared" si="38"/>
        <v>0.13266705173822901</v>
      </c>
      <c r="G250">
        <f t="shared" si="33"/>
        <v>0.246</v>
      </c>
      <c r="H250" s="16">
        <f t="shared" si="34"/>
        <v>1.0379350480383984</v>
      </c>
      <c r="I250" s="16">
        <f t="shared" si="35"/>
        <v>0.25948376200959961</v>
      </c>
      <c r="J250" s="13">
        <f t="shared" si="36"/>
        <v>0.15009141426991537</v>
      </c>
      <c r="K250" s="7">
        <f t="shared" si="37"/>
        <v>1.0379350480383984</v>
      </c>
    </row>
    <row r="251" spans="1:11" x14ac:dyDescent="0.2">
      <c r="A251">
        <f t="shared" si="39"/>
        <v>0.13374003725614911</v>
      </c>
      <c r="B251" s="2">
        <v>0.247</v>
      </c>
      <c r="C251" s="7">
        <f t="shared" si="31"/>
        <v>0.1921997874436861</v>
      </c>
      <c r="D251" s="24">
        <f t="shared" si="32"/>
        <v>0.33112357158627342</v>
      </c>
      <c r="E251">
        <f t="shared" si="38"/>
        <v>0.13374003725614911</v>
      </c>
      <c r="G251">
        <f t="shared" si="33"/>
        <v>0.247</v>
      </c>
      <c r="H251" s="16">
        <f t="shared" si="34"/>
        <v>1.0402553799258505</v>
      </c>
      <c r="I251" s="16">
        <f t="shared" si="35"/>
        <v>0.26006384498146262</v>
      </c>
      <c r="J251" s="13">
        <f t="shared" si="36"/>
        <v>0.15095336006365101</v>
      </c>
      <c r="K251" s="7">
        <f t="shared" si="37"/>
        <v>1.0402553799258505</v>
      </c>
    </row>
    <row r="252" spans="1:11" x14ac:dyDescent="0.2">
      <c r="A252">
        <f t="shared" si="39"/>
        <v>0.13481683027175714</v>
      </c>
      <c r="B252" s="2">
        <v>0.248</v>
      </c>
      <c r="C252" s="7">
        <f t="shared" si="31"/>
        <v>0.19329874479280246</v>
      </c>
      <c r="D252" s="24">
        <f t="shared" si="32"/>
        <v>0.33186115216112205</v>
      </c>
      <c r="E252">
        <f t="shared" si="38"/>
        <v>0.13481683027175714</v>
      </c>
      <c r="G252">
        <f t="shared" si="33"/>
        <v>0.248</v>
      </c>
      <c r="H252" s="16">
        <f t="shared" si="34"/>
        <v>1.0425725576412255</v>
      </c>
      <c r="I252" s="16">
        <f t="shared" si="35"/>
        <v>0.26064313941030637</v>
      </c>
      <c r="J252" s="13">
        <f t="shared" si="36"/>
        <v>0.15181647914729912</v>
      </c>
      <c r="K252" s="7">
        <f t="shared" si="37"/>
        <v>1.0425725576412255</v>
      </c>
    </row>
    <row r="253" spans="1:11" x14ac:dyDescent="0.2">
      <c r="A253">
        <f t="shared" si="39"/>
        <v>0.13589742201677818</v>
      </c>
      <c r="B253" s="2">
        <v>0.249</v>
      </c>
      <c r="C253" s="7">
        <f t="shared" si="31"/>
        <v>0.19439918810039897</v>
      </c>
      <c r="D253" s="24">
        <f t="shared" si="32"/>
        <v>0.33259773675939652</v>
      </c>
      <c r="E253">
        <f t="shared" si="38"/>
        <v>0.13589742201677818</v>
      </c>
      <c r="G253">
        <f t="shared" si="33"/>
        <v>0.249</v>
      </c>
      <c r="H253" s="16">
        <f t="shared" si="34"/>
        <v>1.044886606403912</v>
      </c>
      <c r="I253" s="16">
        <f t="shared" si="35"/>
        <v>0.26122165160097799</v>
      </c>
      <c r="J253" s="13">
        <f t="shared" si="36"/>
        <v>0.15268076530000843</v>
      </c>
      <c r="K253" s="7">
        <f t="shared" si="37"/>
        <v>1.044886606403912</v>
      </c>
    </row>
    <row r="254" spans="1:11" x14ac:dyDescent="0.2">
      <c r="A254">
        <f t="shared" si="39"/>
        <v>0.13698180369615018</v>
      </c>
      <c r="B254" s="2">
        <v>0.25</v>
      </c>
      <c r="C254" s="7">
        <f t="shared" si="31"/>
        <v>0.19550110947788529</v>
      </c>
      <c r="D254" s="24">
        <f t="shared" si="32"/>
        <v>0.33333333333333331</v>
      </c>
      <c r="E254">
        <f t="shared" si="38"/>
        <v>0.13698180369615018</v>
      </c>
      <c r="G254">
        <f t="shared" si="33"/>
        <v>0.25</v>
      </c>
      <c r="H254" s="16">
        <f t="shared" si="34"/>
        <v>1.0471975511965976</v>
      </c>
      <c r="I254" s="16">
        <f t="shared" si="35"/>
        <v>0.26179938779914941</v>
      </c>
      <c r="J254" s="13">
        <f t="shared" si="36"/>
        <v>0.15354621232609458</v>
      </c>
      <c r="K254" s="7">
        <f t="shared" si="37"/>
        <v>1.0471975511965976</v>
      </c>
    </row>
    <row r="255" spans="1:11" x14ac:dyDescent="0.2">
      <c r="A255">
        <f t="shared" si="39"/>
        <v>0.13806996648814565</v>
      </c>
      <c r="B255" s="2">
        <v>0.251</v>
      </c>
      <c r="C255" s="7">
        <f t="shared" si="31"/>
        <v>0.19660450106837324</v>
      </c>
      <c r="D255" s="24">
        <f t="shared" si="32"/>
        <v>0.33406794976091297</v>
      </c>
      <c r="E255">
        <f t="shared" si="38"/>
        <v>0.13806996648814565</v>
      </c>
      <c r="G255">
        <f t="shared" si="33"/>
        <v>0.251</v>
      </c>
      <c r="H255" s="16">
        <f t="shared" si="34"/>
        <v>1.0495054167686884</v>
      </c>
      <c r="I255" s="16">
        <f t="shared" si="35"/>
        <v>0.26237635419217209</v>
      </c>
      <c r="J255" s="13">
        <f t="shared" si="36"/>
        <v>0.154412814054772</v>
      </c>
      <c r="K255" s="7">
        <f t="shared" si="37"/>
        <v>1.0495054167686884</v>
      </c>
    </row>
    <row r="256" spans="1:11" x14ac:dyDescent="0.2">
      <c r="A256">
        <f t="shared" si="39"/>
        <v>0.1391619015444914</v>
      </c>
      <c r="B256" s="2">
        <v>0.252</v>
      </c>
      <c r="C256" s="7">
        <f t="shared" si="31"/>
        <v>0.19770935504633944</v>
      </c>
      <c r="D256" s="24">
        <f t="shared" si="32"/>
        <v>0.33480159384692876</v>
      </c>
      <c r="E256">
        <f t="shared" si="38"/>
        <v>0.1391619015444914</v>
      </c>
      <c r="G256">
        <f t="shared" si="33"/>
        <v>0.252</v>
      </c>
      <c r="H256" s="16">
        <f t="shared" si="34"/>
        <v>1.051810227639665</v>
      </c>
      <c r="I256" s="16">
        <f t="shared" si="35"/>
        <v>0.26295255690991626</v>
      </c>
      <c r="J256" s="13">
        <f t="shared" si="36"/>
        <v>0.15528056433988902</v>
      </c>
      <c r="K256" s="7">
        <f t="shared" si="37"/>
        <v>1.051810227639665</v>
      </c>
    </row>
    <row r="257" spans="1:11" x14ac:dyDescent="0.2">
      <c r="A257">
        <f t="shared" si="39"/>
        <v>0.14025759999048804</v>
      </c>
      <c r="B257" s="2">
        <v>0.253</v>
      </c>
      <c r="C257" s="7">
        <f t="shared" si="31"/>
        <v>0.19881566361729397</v>
      </c>
      <c r="D257" s="24">
        <f t="shared" si="32"/>
        <v>0.3355342733240374</v>
      </c>
      <c r="E257">
        <f t="shared" si="38"/>
        <v>0.14025759999048804</v>
      </c>
      <c r="G257">
        <f t="shared" si="33"/>
        <v>0.253</v>
      </c>
      <c r="H257" s="16">
        <f t="shared" si="34"/>
        <v>1.0541120081023856</v>
      </c>
      <c r="I257" s="16">
        <f t="shared" si="35"/>
        <v>0.2635280020255964</v>
      </c>
      <c r="J257" s="13">
        <f t="shared" si="36"/>
        <v>0.15614945705966757</v>
      </c>
      <c r="K257" s="7">
        <f t="shared" si="37"/>
        <v>1.0541120081023856</v>
      </c>
    </row>
    <row r="258" spans="1:11" x14ac:dyDescent="0.2">
      <c r="A258">
        <f t="shared" si="39"/>
        <v>0.14135705292512624</v>
      </c>
      <c r="B258" s="2">
        <v>0.254</v>
      </c>
      <c r="C258" s="7">
        <f t="shared" si="31"/>
        <v>0.19992341901745142</v>
      </c>
      <c r="D258" s="24">
        <f t="shared" si="32"/>
        <v>0.33626599585379008</v>
      </c>
      <c r="E258">
        <f t="shared" si="38"/>
        <v>0.14135705292512624</v>
      </c>
      <c r="G258">
        <f t="shared" si="33"/>
        <v>0.254</v>
      </c>
      <c r="H258" s="16">
        <f t="shared" si="34"/>
        <v>1.0564107822263227</v>
      </c>
      <c r="I258" s="16">
        <f t="shared" si="35"/>
        <v>0.26410269555658067</v>
      </c>
      <c r="J258" s="13">
        <f t="shared" si="36"/>
        <v>0.15701948611644484</v>
      </c>
      <c r="K258" s="7">
        <f t="shared" si="37"/>
        <v>1.0564107822263227</v>
      </c>
    </row>
    <row r="259" spans="1:11" x14ac:dyDescent="0.2">
      <c r="A259">
        <f t="shared" si="39"/>
        <v>0.14246025142120294</v>
      </c>
      <c r="B259" s="2">
        <v>0.255</v>
      </c>
      <c r="C259" s="7">
        <f t="shared" si="31"/>
        <v>0.20103261351340759</v>
      </c>
      <c r="D259" s="24">
        <f t="shared" si="32"/>
        <v>0.33699676902764586</v>
      </c>
      <c r="E259">
        <f t="shared" si="38"/>
        <v>0.14246025142120294</v>
      </c>
      <c r="G259">
        <f t="shared" si="33"/>
        <v>0.255</v>
      </c>
      <c r="H259" s="16">
        <f t="shared" si="34"/>
        <v>1.0587065738607486</v>
      </c>
      <c r="I259" s="16">
        <f t="shared" si="35"/>
        <v>0.26467664346518716</v>
      </c>
      <c r="J259" s="13">
        <f t="shared" si="36"/>
        <v>0.15789064543641937</v>
      </c>
      <c r="K259" s="7">
        <f t="shared" si="37"/>
        <v>1.0587065738607486</v>
      </c>
    </row>
    <row r="260" spans="1:11" x14ac:dyDescent="0.2">
      <c r="A260">
        <f t="shared" si="39"/>
        <v>0.14356718652543587</v>
      </c>
      <c r="B260" s="2">
        <v>0.25600000000000001</v>
      </c>
      <c r="C260" s="7">
        <f t="shared" ref="C260:C323" si="40">J260/(PI()*($H$1^2)/4)</f>
        <v>0.2021432394018205</v>
      </c>
      <c r="D260" s="24">
        <f t="shared" ref="D260:D323" si="41">K260/(PI()*$H$1)</f>
        <v>0.33772660036796803</v>
      </c>
      <c r="E260">
        <f t="shared" si="38"/>
        <v>0.14356718652543587</v>
      </c>
      <c r="G260">
        <f t="shared" ref="G260:G323" si="42">$H$1*B260</f>
        <v>0.25600000000000001</v>
      </c>
      <c r="H260" s="16">
        <f t="shared" ref="H260:H323" si="43">ACOS((($H$1/2)-G260)/($H$1/2))</f>
        <v>1.0609994066378643</v>
      </c>
      <c r="I260" s="16">
        <f t="shared" ref="I260:I323" si="44">H260/PI()*(PI()*($H$1^2)/4)</f>
        <v>0.26524985165946607</v>
      </c>
      <c r="J260" s="13">
        <f t="shared" ref="J260:J323" si="45">I260-($H$1/2)*SIN(H260)*(($H$1/2)-G260)</f>
        <v>0.15876292896940053</v>
      </c>
      <c r="K260" s="7">
        <f t="shared" ref="K260:K323" si="46">H260/PI()*PI()*$H$1</f>
        <v>1.0609994066378643</v>
      </c>
    </row>
    <row r="261" spans="1:11" x14ac:dyDescent="0.2">
      <c r="A261">
        <f t="shared" si="39"/>
        <v>0.14467784925857585</v>
      </c>
      <c r="B261" s="2">
        <v>0.25700000000000001</v>
      </c>
      <c r="C261" s="7">
        <f t="shared" si="40"/>
        <v>0.20325528900909429</v>
      </c>
      <c r="D261" s="24">
        <f t="shared" si="41"/>
        <v>0.33845549732900132</v>
      </c>
      <c r="E261">
        <f t="shared" si="38"/>
        <v>0.14467784925857585</v>
      </c>
      <c r="G261">
        <f t="shared" si="42"/>
        <v>0.25700000000000001</v>
      </c>
      <c r="H261" s="16">
        <f t="shared" si="43"/>
        <v>1.0632893039758704</v>
      </c>
      <c r="I261" s="16">
        <f t="shared" si="44"/>
        <v>0.2658223259939676</v>
      </c>
      <c r="J261" s="13">
        <f t="shared" si="45"/>
        <v>0.1596363306885602</v>
      </c>
      <c r="K261" s="7">
        <f t="shared" si="46"/>
        <v>1.0632893039758704</v>
      </c>
    </row>
    <row r="262" spans="1:11" x14ac:dyDescent="0.2">
      <c r="A262">
        <f t="shared" si="39"/>
        <v>0.14579223061551874</v>
      </c>
      <c r="B262" s="2">
        <v>0.25800000000000001</v>
      </c>
      <c r="C262" s="7">
        <f t="shared" si="40"/>
        <v>0.20436875469106855</v>
      </c>
      <c r="D262" s="24">
        <f t="shared" si="41"/>
        <v>0.33918346729783383</v>
      </c>
      <c r="E262">
        <f t="shared" si="38"/>
        <v>0.14579223061551874</v>
      </c>
      <c r="G262">
        <f t="shared" si="42"/>
        <v>0.25800000000000001</v>
      </c>
      <c r="H262" s="16">
        <f t="shared" si="43"/>
        <v>1.0655762890819886</v>
      </c>
      <c r="I262" s="16">
        <f t="shared" si="44"/>
        <v>0.26639407227049716</v>
      </c>
      <c r="J262" s="13">
        <f t="shared" si="45"/>
        <v>0.16051084459018888</v>
      </c>
      <c r="K262" s="7">
        <f t="shared" si="46"/>
        <v>1.0655762890819886</v>
      </c>
    </row>
    <row r="263" spans="1:11" x14ac:dyDescent="0.2">
      <c r="A263">
        <f t="shared" si="39"/>
        <v>0.14691032156541545</v>
      </c>
      <c r="B263" s="2">
        <v>0.25900000000000001</v>
      </c>
      <c r="C263" s="7">
        <f t="shared" si="40"/>
        <v>0.20548362883271104</v>
      </c>
      <c r="D263" s="24">
        <f t="shared" si="41"/>
        <v>0.33991051759534163</v>
      </c>
      <c r="E263">
        <f t="shared" si="38"/>
        <v>0.14691032156541545</v>
      </c>
      <c r="G263">
        <f t="shared" si="42"/>
        <v>0.25900000000000001</v>
      </c>
      <c r="H263" s="16">
        <f t="shared" si="43"/>
        <v>1.0678603849554293</v>
      </c>
      <c r="I263" s="16">
        <f t="shared" si="44"/>
        <v>0.26696509623885734</v>
      </c>
      <c r="J263" s="13">
        <f t="shared" si="45"/>
        <v>0.16138646469345419</v>
      </c>
      <c r="K263" s="7">
        <f t="shared" si="46"/>
        <v>1.0678603849554293</v>
      </c>
    </row>
    <row r="264" spans="1:11" x14ac:dyDescent="0.2">
      <c r="A264">
        <f t="shared" si="39"/>
        <v>0.14803211305178057</v>
      </c>
      <c r="B264" s="2">
        <v>0.26</v>
      </c>
      <c r="C264" s="7">
        <f t="shared" si="40"/>
        <v>0.20659990384781438</v>
      </c>
      <c r="D264" s="24">
        <f t="shared" si="41"/>
        <v>0.34063665547711708</v>
      </c>
      <c r="E264">
        <f t="shared" si="38"/>
        <v>0.14803211305178057</v>
      </c>
      <c r="G264">
        <f t="shared" si="42"/>
        <v>0.26</v>
      </c>
      <c r="H264" s="16">
        <f t="shared" si="43"/>
        <v>1.0701416143903084</v>
      </c>
      <c r="I264" s="16">
        <f t="shared" si="44"/>
        <v>0.2675354035975771</v>
      </c>
      <c r="J264" s="13">
        <f t="shared" si="45"/>
        <v>0.16226318504016282</v>
      </c>
      <c r="K264" s="7">
        <f t="shared" si="46"/>
        <v>1.0701416143903084</v>
      </c>
    </row>
    <row r="265" spans="1:11" x14ac:dyDescent="0.2">
      <c r="A265">
        <f t="shared" si="39"/>
        <v>0.14915759599260003</v>
      </c>
      <c r="B265" s="2">
        <v>0.26100000000000001</v>
      </c>
      <c r="C265" s="7">
        <f t="shared" si="40"/>
        <v>0.20771757217869669</v>
      </c>
      <c r="D265" s="24">
        <f t="shared" si="41"/>
        <v>0.34136188813438118</v>
      </c>
      <c r="E265">
        <f t="shared" si="38"/>
        <v>0.14915759599260003</v>
      </c>
      <c r="G265">
        <f t="shared" si="42"/>
        <v>0.26100000000000001</v>
      </c>
      <c r="H265" s="16">
        <f t="shared" si="43"/>
        <v>1.0724199999785127</v>
      </c>
      <c r="I265" s="16">
        <f t="shared" si="44"/>
        <v>0.26810499999462817</v>
      </c>
      <c r="J265" s="13">
        <f t="shared" si="45"/>
        <v>0.16314099969452528</v>
      </c>
      <c r="K265" s="7">
        <f t="shared" si="46"/>
        <v>1.0724199999785127</v>
      </c>
    </row>
    <row r="266" spans="1:11" x14ac:dyDescent="0.2">
      <c r="A266">
        <f t="shared" si="39"/>
        <v>0.15028676128043691</v>
      </c>
      <c r="B266" s="2">
        <v>0.26200000000000001</v>
      </c>
      <c r="C266" s="7">
        <f t="shared" si="40"/>
        <v>0.20883662629590594</v>
      </c>
      <c r="D266" s="24">
        <f t="shared" si="41"/>
        <v>0.34208622269488048</v>
      </c>
      <c r="E266">
        <f t="shared" ref="E266:E329" si="47">C266*(C266/D266)^(2/3)</f>
        <v>0.15028676128043691</v>
      </c>
      <c r="G266">
        <f t="shared" si="42"/>
        <v>0.26200000000000001</v>
      </c>
      <c r="H266" s="16">
        <f t="shared" si="43"/>
        <v>1.0746955641125184</v>
      </c>
      <c r="I266" s="16">
        <f t="shared" si="44"/>
        <v>0.26867389102812961</v>
      </c>
      <c r="J266" s="13">
        <f t="shared" si="45"/>
        <v>0.16401990274292377</v>
      </c>
      <c r="K266" s="7">
        <f t="shared" si="46"/>
        <v>1.0746955641125184</v>
      </c>
    </row>
    <row r="267" spans="1:11" x14ac:dyDescent="0.2">
      <c r="A267">
        <f t="shared" si="39"/>
        <v>0.15141959978253647</v>
      </c>
      <c r="B267" s="2">
        <v>0.26300000000000001</v>
      </c>
      <c r="C267" s="7">
        <f t="shared" si="40"/>
        <v>0.20995705869792822</v>
      </c>
      <c r="D267" s="24">
        <f t="shared" si="41"/>
        <v>0.34280966622376874</v>
      </c>
      <c r="E267">
        <f t="shared" si="47"/>
        <v>0.15141959978253647</v>
      </c>
      <c r="G267">
        <f t="shared" si="42"/>
        <v>0.26300000000000001</v>
      </c>
      <c r="H267" s="16">
        <f t="shared" si="43"/>
        <v>1.0769683289881609</v>
      </c>
      <c r="I267" s="16">
        <f t="shared" si="44"/>
        <v>0.26924208224704022</v>
      </c>
      <c r="J267" s="13">
        <f t="shared" si="45"/>
        <v>0.16489988829368307</v>
      </c>
      <c r="K267" s="7">
        <f t="shared" si="46"/>
        <v>1.0769683289881609</v>
      </c>
    </row>
    <row r="268" spans="1:11" x14ac:dyDescent="0.2">
      <c r="A268">
        <f t="shared" si="39"/>
        <v>0.15255610234092964</v>
      </c>
      <c r="B268" s="2">
        <v>0.26400000000000001</v>
      </c>
      <c r="C268" s="7">
        <f t="shared" si="40"/>
        <v>0.2110788619108997</v>
      </c>
      <c r="D268" s="24">
        <f t="shared" si="41"/>
        <v>0.34353222572447362</v>
      </c>
      <c r="E268">
        <f t="shared" si="47"/>
        <v>0.15255610234092964</v>
      </c>
      <c r="G268">
        <f t="shared" si="42"/>
        <v>0.26400000000000001</v>
      </c>
      <c r="H268" s="16">
        <f t="shared" si="43"/>
        <v>1.0792383166073569</v>
      </c>
      <c r="I268" s="16">
        <f t="shared" si="44"/>
        <v>0.26980957915183923</v>
      </c>
      <c r="J268" s="13">
        <f t="shared" si="45"/>
        <v>0.16578095047684421</v>
      </c>
      <c r="K268" s="7">
        <f t="shared" si="46"/>
        <v>1.0792383166073569</v>
      </c>
    </row>
    <row r="269" spans="1:11" x14ac:dyDescent="0.2">
      <c r="A269">
        <f t="shared" si="39"/>
        <v>0.1536962597725347</v>
      </c>
      <c r="B269" s="2">
        <v>0.26500000000000001</v>
      </c>
      <c r="C269" s="7">
        <f t="shared" si="40"/>
        <v>0.21220202848832137</v>
      </c>
      <c r="D269" s="24">
        <f t="shared" si="41"/>
        <v>0.34425390813954843</v>
      </c>
      <c r="E269">
        <f t="shared" si="47"/>
        <v>0.1536962597725347</v>
      </c>
      <c r="G269">
        <f t="shared" si="42"/>
        <v>0.26500000000000001</v>
      </c>
      <c r="H269" s="16">
        <f t="shared" si="43"/>
        <v>1.0815055487807808</v>
      </c>
      <c r="I269" s="16">
        <f t="shared" si="44"/>
        <v>0.27037638719519519</v>
      </c>
      <c r="J269" s="13">
        <f t="shared" si="45"/>
        <v>0.1666630834439406</v>
      </c>
      <c r="K269" s="7">
        <f t="shared" si="46"/>
        <v>1.0815055487807808</v>
      </c>
    </row>
    <row r="270" spans="1:11" x14ac:dyDescent="0.2">
      <c r="A270">
        <f t="shared" si="39"/>
        <v>0.15484006286925936</v>
      </c>
      <c r="B270" s="2">
        <v>0.26600000000000001</v>
      </c>
      <c r="C270" s="7">
        <f t="shared" si="40"/>
        <v>0.21332655101077927</v>
      </c>
      <c r="D270" s="24">
        <f t="shared" si="41"/>
        <v>0.34497472035151022</v>
      </c>
      <c r="E270">
        <f t="shared" si="47"/>
        <v>0.15484006286925936</v>
      </c>
      <c r="G270">
        <f t="shared" si="42"/>
        <v>0.26600000000000001</v>
      </c>
      <c r="H270" s="16">
        <f t="shared" si="43"/>
        <v>1.0837700471304978</v>
      </c>
      <c r="I270" s="16">
        <f t="shared" si="44"/>
        <v>0.27094251178262446</v>
      </c>
      <c r="J270" s="13">
        <f t="shared" si="45"/>
        <v>0.1675462813677781</v>
      </c>
      <c r="K270" s="7">
        <f t="shared" si="46"/>
        <v>1.0837700471304978</v>
      </c>
    </row>
    <row r="271" spans="1:11" x14ac:dyDescent="0.2">
      <c r="A271">
        <f t="shared" si="39"/>
        <v>0.1559875023980993</v>
      </c>
      <c r="B271" s="2">
        <v>0.26700000000000002</v>
      </c>
      <c r="C271" s="7">
        <f t="shared" si="40"/>
        <v>0.2144524220856657</v>
      </c>
      <c r="D271" s="24">
        <f t="shared" si="41"/>
        <v>0.34569466918366309</v>
      </c>
      <c r="E271">
        <f t="shared" si="47"/>
        <v>0.1559875023980993</v>
      </c>
      <c r="G271">
        <f t="shared" si="42"/>
        <v>0.26700000000000002</v>
      </c>
      <c r="H271" s="16">
        <f t="shared" si="43"/>
        <v>1.0860318330925498</v>
      </c>
      <c r="I271" s="16">
        <f t="shared" si="44"/>
        <v>0.27150795827313745</v>
      </c>
      <c r="J271" s="13">
        <f t="shared" si="45"/>
        <v>0.16843053844221623</v>
      </c>
      <c r="K271" s="7">
        <f t="shared" si="46"/>
        <v>1.0860318330925498</v>
      </c>
    </row>
    <row r="272" spans="1:11" x14ac:dyDescent="0.2">
      <c r="A272">
        <f t="shared" si="39"/>
        <v>0.15713856910123744</v>
      </c>
      <c r="B272" s="2">
        <v>0.26800000000000002</v>
      </c>
      <c r="C272" s="7">
        <f t="shared" si="40"/>
        <v>0.21557963434690605</v>
      </c>
      <c r="D272" s="24">
        <f t="shared" si="41"/>
        <v>0.34641376140090852</v>
      </c>
      <c r="E272">
        <f t="shared" si="47"/>
        <v>0.15713856910123744</v>
      </c>
      <c r="G272">
        <f t="shared" si="42"/>
        <v>0.26800000000000002</v>
      </c>
      <c r="H272" s="16">
        <f t="shared" si="43"/>
        <v>1.0882909279195017</v>
      </c>
      <c r="I272" s="16">
        <f t="shared" si="44"/>
        <v>0.27207273197987542</v>
      </c>
      <c r="J272" s="13">
        <f t="shared" si="45"/>
        <v>0.16931584888195347</v>
      </c>
      <c r="K272" s="7">
        <f t="shared" si="46"/>
        <v>1.0882909279195017</v>
      </c>
    </row>
    <row r="273" spans="1:11" x14ac:dyDescent="0.2">
      <c r="A273">
        <f t="shared" si="39"/>
        <v>0.15829325369614078</v>
      </c>
      <c r="B273" s="2">
        <v>0.26900000000000002</v>
      </c>
      <c r="C273" s="7">
        <f t="shared" si="40"/>
        <v>0.21670818045468751</v>
      </c>
      <c r="D273" s="24">
        <f t="shared" si="41"/>
        <v>0.34713200371054143</v>
      </c>
      <c r="E273">
        <f t="shared" si="47"/>
        <v>0.15829325369614078</v>
      </c>
      <c r="G273">
        <f t="shared" si="42"/>
        <v>0.26900000000000002</v>
      </c>
      <c r="H273" s="16">
        <f t="shared" si="43"/>
        <v>1.0905473526829417</v>
      </c>
      <c r="I273" s="16">
        <f t="shared" si="44"/>
        <v>0.27263683817073542</v>
      </c>
      <c r="J273" s="13">
        <f t="shared" si="45"/>
        <v>0.17020220692231436</v>
      </c>
      <c r="K273" s="7">
        <f t="shared" si="46"/>
        <v>1.0905473526829417</v>
      </c>
    </row>
    <row r="274" spans="1:11" x14ac:dyDescent="0.2">
      <c r="A274">
        <f t="shared" si="39"/>
        <v>0.15945154687565694</v>
      </c>
      <c r="B274" s="2">
        <v>0.27</v>
      </c>
      <c r="C274" s="7">
        <f t="shared" si="40"/>
        <v>0.21783805309519214</v>
      </c>
      <c r="D274" s="24">
        <f t="shared" si="41"/>
        <v>0.34784940276303383</v>
      </c>
      <c r="E274">
        <f t="shared" si="47"/>
        <v>0.15945154687565694</v>
      </c>
      <c r="G274">
        <f t="shared" si="42"/>
        <v>0.27</v>
      </c>
      <c r="H274" s="16">
        <f t="shared" si="43"/>
        <v>1.0928011282759442</v>
      </c>
      <c r="I274" s="16">
        <f t="shared" si="44"/>
        <v>0.27320028206898606</v>
      </c>
      <c r="J274" s="13">
        <f t="shared" si="45"/>
        <v>0.17108960681903973</v>
      </c>
      <c r="K274" s="7">
        <f t="shared" si="46"/>
        <v>1.0928011282759442</v>
      </c>
    </row>
    <row r="275" spans="1:11" x14ac:dyDescent="0.2">
      <c r="A275">
        <f t="shared" si="39"/>
        <v>0.16061343930810865</v>
      </c>
      <c r="B275" s="2">
        <v>0.27100000000000002</v>
      </c>
      <c r="C275" s="7">
        <f t="shared" si="40"/>
        <v>0.21896924498033235</v>
      </c>
      <c r="D275" s="24">
        <f t="shared" si="41"/>
        <v>0.34856596515280519</v>
      </c>
      <c r="E275">
        <f t="shared" si="47"/>
        <v>0.16061343930810865</v>
      </c>
      <c r="G275">
        <f t="shared" si="42"/>
        <v>0.27100000000000002</v>
      </c>
      <c r="H275" s="16">
        <f t="shared" si="43"/>
        <v>1.0950522754154886</v>
      </c>
      <c r="I275" s="16">
        <f t="shared" si="44"/>
        <v>0.27376306885387214</v>
      </c>
      <c r="J275" s="13">
        <f t="shared" si="45"/>
        <v>0.17197804284807894</v>
      </c>
      <c r="K275" s="7">
        <f t="shared" si="46"/>
        <v>1.0950522754154886</v>
      </c>
    </row>
    <row r="276" spans="1:11" x14ac:dyDescent="0.2">
      <c r="A276">
        <f t="shared" si="39"/>
        <v>0.16177892163738744</v>
      </c>
      <c r="B276" s="2">
        <v>0.27200000000000002</v>
      </c>
      <c r="C276" s="7">
        <f t="shared" si="40"/>
        <v>0.22010174884749001</v>
      </c>
      <c r="D276" s="24">
        <f t="shared" si="41"/>
        <v>0.34928169741897985</v>
      </c>
      <c r="E276">
        <f t="shared" si="47"/>
        <v>0.16177892163738744</v>
      </c>
      <c r="G276">
        <f t="shared" si="42"/>
        <v>0.27200000000000002</v>
      </c>
      <c r="H276" s="16">
        <f t="shared" si="43"/>
        <v>1.0973008146448402</v>
      </c>
      <c r="I276" s="16">
        <f t="shared" si="44"/>
        <v>0.27432520366121005</v>
      </c>
      <c r="J276" s="13">
        <f t="shared" si="45"/>
        <v>0.17286750930538508</v>
      </c>
      <c r="K276" s="7">
        <f t="shared" si="46"/>
        <v>1.0973008146448402</v>
      </c>
    </row>
    <row r="277" spans="1:11" x14ac:dyDescent="0.2">
      <c r="A277">
        <f t="shared" si="39"/>
        <v>0.16294798448304679</v>
      </c>
      <c r="B277" s="2">
        <v>0.27300000000000002</v>
      </c>
      <c r="C277" s="7">
        <f t="shared" si="40"/>
        <v>0.22123555745925907</v>
      </c>
      <c r="D277" s="24">
        <f t="shared" si="41"/>
        <v>0.3499966060461332</v>
      </c>
      <c r="E277">
        <f t="shared" si="47"/>
        <v>0.16294798448304679</v>
      </c>
      <c r="G277">
        <f t="shared" si="42"/>
        <v>0.27300000000000002</v>
      </c>
      <c r="H277" s="16">
        <f t="shared" si="43"/>
        <v>1.0995467663358931</v>
      </c>
      <c r="I277" s="16">
        <f t="shared" si="44"/>
        <v>0.27488669158397327</v>
      </c>
      <c r="J277" s="13">
        <f t="shared" si="45"/>
        <v>0.17375800050671272</v>
      </c>
      <c r="K277" s="7">
        <f t="shared" si="46"/>
        <v>1.0995467663358931</v>
      </c>
    </row>
    <row r="278" spans="1:11" x14ac:dyDescent="0.2">
      <c r="A278">
        <f t="shared" si="39"/>
        <v>0.16412061844039308</v>
      </c>
      <c r="B278" s="2">
        <v>0.27400000000000002</v>
      </c>
      <c r="C278" s="7">
        <f t="shared" si="40"/>
        <v>0.22237066360319047</v>
      </c>
      <c r="D278" s="24">
        <f t="shared" si="41"/>
        <v>0.35071069746502409</v>
      </c>
      <c r="E278">
        <f t="shared" si="47"/>
        <v>0.16412061844039308</v>
      </c>
      <c r="G278">
        <f t="shared" si="42"/>
        <v>0.27400000000000002</v>
      </c>
      <c r="H278" s="16">
        <f t="shared" si="43"/>
        <v>1.1017901506914722</v>
      </c>
      <c r="I278" s="16">
        <f t="shared" si="44"/>
        <v>0.27544753767286806</v>
      </c>
      <c r="J278" s="13">
        <f t="shared" si="45"/>
        <v>0.17464951078741758</v>
      </c>
      <c r="K278" s="7">
        <f t="shared" si="46"/>
        <v>1.1017901506914722</v>
      </c>
    </row>
    <row r="279" spans="1:11" x14ac:dyDescent="0.2">
      <c r="A279">
        <f t="shared" si="39"/>
        <v>0.16529681408057578</v>
      </c>
      <c r="B279" s="2">
        <v>0.27500000000000002</v>
      </c>
      <c r="C279" s="7">
        <f t="shared" si="40"/>
        <v>0.22350706009154045</v>
      </c>
      <c r="D279" s="24">
        <f t="shared" si="41"/>
        <v>0.35142397805331665</v>
      </c>
      <c r="E279">
        <f t="shared" si="47"/>
        <v>0.16529681408057578</v>
      </c>
      <c r="G279">
        <f t="shared" si="42"/>
        <v>0.27500000000000002</v>
      </c>
      <c r="H279" s="16">
        <f t="shared" si="43"/>
        <v>1.1040309877476002</v>
      </c>
      <c r="I279" s="16">
        <f t="shared" si="44"/>
        <v>0.27600774693690006</v>
      </c>
      <c r="J279" s="13">
        <f t="shared" si="45"/>
        <v>0.17554203450225897</v>
      </c>
      <c r="K279" s="7">
        <f t="shared" si="46"/>
        <v>1.1040309877476002</v>
      </c>
    </row>
    <row r="280" spans="1:11" x14ac:dyDescent="0.2">
      <c r="A280">
        <f t="shared" si="39"/>
        <v>0.1664765619506772</v>
      </c>
      <c r="B280" s="2">
        <v>0.27600000000000002</v>
      </c>
      <c r="C280" s="7">
        <f t="shared" si="40"/>
        <v>0.22464473976102234</v>
      </c>
      <c r="D280" s="24">
        <f t="shared" si="41"/>
        <v>0.35213645413628991</v>
      </c>
      <c r="E280">
        <f t="shared" si="47"/>
        <v>0.1664765619506772</v>
      </c>
      <c r="G280">
        <f t="shared" si="42"/>
        <v>0.27600000000000002</v>
      </c>
      <c r="H280" s="16">
        <f t="shared" si="43"/>
        <v>1.1062692973757275</v>
      </c>
      <c r="I280" s="16">
        <f t="shared" si="44"/>
        <v>0.27656732434393189</v>
      </c>
      <c r="J280" s="13">
        <f t="shared" si="45"/>
        <v>0.17643556602520466</v>
      </c>
      <c r="K280" s="7">
        <f t="shared" si="46"/>
        <v>1.1062692973757275</v>
      </c>
    </row>
    <row r="281" spans="1:11" x14ac:dyDescent="0.2">
      <c r="A281">
        <f t="shared" si="39"/>
        <v>0.16765985257380026</v>
      </c>
      <c r="B281" s="2">
        <v>0.27700000000000002</v>
      </c>
      <c r="C281" s="7">
        <f t="shared" si="40"/>
        <v>0.22578369547256061</v>
      </c>
      <c r="D281" s="24">
        <f t="shared" si="41"/>
        <v>0.35284813198753634</v>
      </c>
      <c r="E281">
        <f t="shared" si="47"/>
        <v>0.16765985257380026</v>
      </c>
      <c r="G281">
        <f t="shared" si="42"/>
        <v>0.27700000000000002</v>
      </c>
      <c r="H281" s="16">
        <f t="shared" si="43"/>
        <v>1.1085050992849259</v>
      </c>
      <c r="I281" s="16">
        <f t="shared" si="44"/>
        <v>0.27712627482123148</v>
      </c>
      <c r="J281" s="13">
        <f t="shared" si="45"/>
        <v>0.17733009974923786</v>
      </c>
      <c r="K281" s="7">
        <f t="shared" si="46"/>
        <v>1.1085050992849259</v>
      </c>
    </row>
    <row r="282" spans="1:11" x14ac:dyDescent="0.2">
      <c r="A282">
        <f t="shared" si="39"/>
        <v>0.16884667644915538</v>
      </c>
      <c r="B282" s="2">
        <v>0.27800000000000002</v>
      </c>
      <c r="C282" s="7">
        <f t="shared" si="40"/>
        <v>0.22692392011104801</v>
      </c>
      <c r="D282" s="24">
        <f t="shared" si="41"/>
        <v>0.35355901782964855</v>
      </c>
      <c r="E282">
        <f t="shared" si="47"/>
        <v>0.16884667644915538</v>
      </c>
      <c r="G282">
        <f t="shared" si="42"/>
        <v>0.27800000000000002</v>
      </c>
      <c r="H282" s="16">
        <f t="shared" si="43"/>
        <v>1.1107384130240465</v>
      </c>
      <c r="I282" s="16">
        <f t="shared" si="44"/>
        <v>0.27768460325601163</v>
      </c>
      <c r="J282" s="13">
        <f t="shared" si="45"/>
        <v>0.17822563008616638</v>
      </c>
      <c r="K282" s="7">
        <f t="shared" si="46"/>
        <v>1.1107384130240465</v>
      </c>
    </row>
    <row r="283" spans="1:11" x14ac:dyDescent="0.2">
      <c r="A283">
        <f t="shared" si="39"/>
        <v>0.1700370240521468</v>
      </c>
      <c r="B283" s="2">
        <v>0.27900000000000003</v>
      </c>
      <c r="C283" s="7">
        <f t="shared" si="40"/>
        <v>0.22806540658510588</v>
      </c>
      <c r="D283" s="24">
        <f t="shared" si="41"/>
        <v>0.35426911783489584</v>
      </c>
      <c r="E283">
        <f t="shared" si="47"/>
        <v>0.1700370240521468</v>
      </c>
      <c r="G283">
        <f t="shared" si="42"/>
        <v>0.27900000000000003</v>
      </c>
      <c r="H283" s="16">
        <f t="shared" si="43"/>
        <v>1.1129692579838455</v>
      </c>
      <c r="I283" s="16">
        <f t="shared" si="44"/>
        <v>0.27824231449596137</v>
      </c>
      <c r="J283" s="13">
        <f t="shared" si="45"/>
        <v>0.17912215146643445</v>
      </c>
      <c r="K283" s="7">
        <f t="shared" si="46"/>
        <v>1.1129692579838455</v>
      </c>
    </row>
    <row r="284" spans="1:11" x14ac:dyDescent="0.2">
      <c r="A284">
        <f t="shared" si="39"/>
        <v>0.17123088583445692</v>
      </c>
      <c r="B284" s="2">
        <v>0.28000000000000003</v>
      </c>
      <c r="C284" s="7">
        <f t="shared" si="40"/>
        <v>0.22920814782684676</v>
      </c>
      <c r="D284" s="24">
        <f t="shared" si="41"/>
        <v>0.35497843812588947</v>
      </c>
      <c r="E284">
        <f t="shared" si="47"/>
        <v>0.17123088583445692</v>
      </c>
      <c r="G284">
        <f t="shared" si="42"/>
        <v>0.28000000000000003</v>
      </c>
      <c r="H284" s="16">
        <f t="shared" si="43"/>
        <v>1.1151976533990733</v>
      </c>
      <c r="I284" s="16">
        <f t="shared" si="44"/>
        <v>0.27879941334976832</v>
      </c>
      <c r="J284" s="13">
        <f t="shared" si="45"/>
        <v>0.18001965833893627</v>
      </c>
      <c r="K284" s="7">
        <f t="shared" si="46"/>
        <v>1.1151976533990733</v>
      </c>
    </row>
    <row r="285" spans="1:11" x14ac:dyDescent="0.2">
      <c r="A285">
        <f t="shared" si="39"/>
        <v>0.1724282522241308</v>
      </c>
      <c r="B285" s="2">
        <v>0.28100000000000003</v>
      </c>
      <c r="C285" s="7">
        <f t="shared" si="40"/>
        <v>0.23035213679164035</v>
      </c>
      <c r="D285" s="24">
        <f t="shared" si="41"/>
        <v>0.3556869847762375</v>
      </c>
      <c r="E285">
        <f t="shared" si="47"/>
        <v>0.1724282522241308</v>
      </c>
      <c r="G285">
        <f t="shared" si="42"/>
        <v>0.28100000000000003</v>
      </c>
      <c r="H285" s="16">
        <f t="shared" si="43"/>
        <v>1.1174236183505324</v>
      </c>
      <c r="I285" s="16">
        <f t="shared" si="44"/>
        <v>0.2793559045876331</v>
      </c>
      <c r="J285" s="13">
        <f t="shared" si="45"/>
        <v>0.1809181451708321</v>
      </c>
      <c r="K285" s="7">
        <f t="shared" si="46"/>
        <v>1.1174236183505324</v>
      </c>
    </row>
    <row r="286" spans="1:11" x14ac:dyDescent="0.2">
      <c r="A286">
        <f t="shared" si="39"/>
        <v>0.17362911362565825</v>
      </c>
      <c r="B286" s="2">
        <v>0.28199999999999997</v>
      </c>
      <c r="C286" s="7">
        <f t="shared" si="40"/>
        <v>0.23149736645788149</v>
      </c>
      <c r="D286" s="24">
        <f t="shared" si="41"/>
        <v>0.35639476381118962</v>
      </c>
      <c r="E286">
        <f t="shared" si="47"/>
        <v>0.17362911362565825</v>
      </c>
      <c r="G286">
        <f t="shared" si="42"/>
        <v>0.28199999999999997</v>
      </c>
      <c r="H286" s="16">
        <f t="shared" si="43"/>
        <v>1.1196471717671028</v>
      </c>
      <c r="I286" s="16">
        <f t="shared" si="44"/>
        <v>0.27991179294177571</v>
      </c>
      <c r="J286" s="13">
        <f t="shared" si="45"/>
        <v>0.18181760644736616</v>
      </c>
      <c r="K286" s="7">
        <f t="shared" si="46"/>
        <v>1.1196471717671028</v>
      </c>
    </row>
    <row r="287" spans="1:11" x14ac:dyDescent="0.2">
      <c r="A287">
        <f t="shared" si="39"/>
        <v>0.17483346042005624</v>
      </c>
      <c r="B287" s="2">
        <v>0.28299999999999997</v>
      </c>
      <c r="C287" s="7">
        <f t="shared" si="40"/>
        <v>0.2326438298267616</v>
      </c>
      <c r="D287" s="24">
        <f t="shared" si="41"/>
        <v>0.3571017812082713</v>
      </c>
      <c r="E287">
        <f t="shared" si="47"/>
        <v>0.17483346042005624</v>
      </c>
      <c r="G287">
        <f t="shared" si="42"/>
        <v>0.28299999999999997</v>
      </c>
      <c r="H287" s="16">
        <f t="shared" si="43"/>
        <v>1.1218683324277348</v>
      </c>
      <c r="I287" s="16">
        <f t="shared" si="44"/>
        <v>0.28046708310693369</v>
      </c>
      <c r="J287" s="13">
        <f t="shared" si="45"/>
        <v>0.18271803667168707</v>
      </c>
      <c r="K287" s="7">
        <f t="shared" si="46"/>
        <v>1.1218683324277348</v>
      </c>
    </row>
    <row r="288" spans="1:11" x14ac:dyDescent="0.2">
      <c r="A288">
        <f t="shared" si="39"/>
        <v>0.17604128296494917</v>
      </c>
      <c r="B288" s="2">
        <v>0.28399999999999997</v>
      </c>
      <c r="C288" s="7">
        <f t="shared" si="40"/>
        <v>0.23379151992204206</v>
      </c>
      <c r="D288" s="24">
        <f t="shared" si="41"/>
        <v>0.35780804289790846</v>
      </c>
      <c r="E288">
        <f t="shared" si="47"/>
        <v>0.17604128296494917</v>
      </c>
      <c r="G288">
        <f t="shared" si="42"/>
        <v>0.28399999999999997</v>
      </c>
      <c r="H288" s="16">
        <f t="shared" si="43"/>
        <v>1.1240871189634107</v>
      </c>
      <c r="I288" s="16">
        <f t="shared" si="44"/>
        <v>0.28102177974085268</v>
      </c>
      <c r="J288" s="13">
        <f t="shared" si="45"/>
        <v>0.18361943036466977</v>
      </c>
      <c r="K288" s="7">
        <f t="shared" si="46"/>
        <v>1.1240871189634107</v>
      </c>
    </row>
    <row r="289" spans="1:11" x14ac:dyDescent="0.2">
      <c r="A289">
        <f t="shared" si="39"/>
        <v>0.17725257159464894</v>
      </c>
      <c r="B289" s="2">
        <v>0.28499999999999998</v>
      </c>
      <c r="C289" s="7">
        <f t="shared" si="40"/>
        <v>0.23494042978983054</v>
      </c>
      <c r="D289" s="24">
        <f t="shared" si="41"/>
        <v>0.35851355476404234</v>
      </c>
      <c r="E289">
        <f t="shared" si="47"/>
        <v>0.17725257159464894</v>
      </c>
      <c r="G289">
        <f t="shared" si="42"/>
        <v>0.28499999999999998</v>
      </c>
      <c r="H289" s="16">
        <f t="shared" si="43"/>
        <v>1.1263035498590774</v>
      </c>
      <c r="I289" s="16">
        <f t="shared" si="44"/>
        <v>0.28157588746476936</v>
      </c>
      <c r="J289" s="13">
        <f t="shared" si="45"/>
        <v>0.18452178206474004</v>
      </c>
      <c r="K289" s="7">
        <f t="shared" si="46"/>
        <v>1.1263035498590774</v>
      </c>
    </row>
    <row r="290" spans="1:11" x14ac:dyDescent="0.2">
      <c r="A290">
        <f t="shared" si="39"/>
        <v>0.17846731662023321</v>
      </c>
      <c r="B290" s="2">
        <v>0.28599999999999998</v>
      </c>
      <c r="C290" s="7">
        <f t="shared" si="40"/>
        <v>0.2360905524983597</v>
      </c>
      <c r="D290" s="24">
        <f t="shared" si="41"/>
        <v>0.35921832264473474</v>
      </c>
      <c r="E290">
        <f t="shared" si="47"/>
        <v>0.17846731662023321</v>
      </c>
      <c r="G290">
        <f t="shared" si="42"/>
        <v>0.28599999999999998</v>
      </c>
      <c r="H290" s="16">
        <f t="shared" si="43"/>
        <v>1.1285176434555466</v>
      </c>
      <c r="I290" s="16">
        <f t="shared" si="44"/>
        <v>0.28212941086388665</v>
      </c>
      <c r="J290" s="13">
        <f t="shared" si="45"/>
        <v>0.18542508632770055</v>
      </c>
      <c r="K290" s="7">
        <f t="shared" si="46"/>
        <v>1.1285176434555466</v>
      </c>
    </row>
    <row r="291" spans="1:11" x14ac:dyDescent="0.2">
      <c r="A291">
        <f t="shared" si="39"/>
        <v>0.17968550832962385</v>
      </c>
      <c r="B291" s="2">
        <v>0.28699999999999998</v>
      </c>
      <c r="C291" s="7">
        <f t="shared" si="40"/>
        <v>0.2372418811377687</v>
      </c>
      <c r="D291" s="24">
        <f t="shared" si="41"/>
        <v>0.35992235233276365</v>
      </c>
      <c r="E291">
        <f t="shared" si="47"/>
        <v>0.17968550832962385</v>
      </c>
      <c r="G291">
        <f t="shared" si="42"/>
        <v>0.28699999999999998</v>
      </c>
      <c r="H291" s="16">
        <f t="shared" si="43"/>
        <v>1.1307294179513674</v>
      </c>
      <c r="I291" s="16">
        <f t="shared" si="44"/>
        <v>0.28268235448784185</v>
      </c>
      <c r="J291" s="13">
        <f t="shared" si="45"/>
        <v>0.18632933772655927</v>
      </c>
      <c r="K291" s="7">
        <f t="shared" si="46"/>
        <v>1.1307294179513674</v>
      </c>
    </row>
    <row r="292" spans="1:11" x14ac:dyDescent="0.2">
      <c r="A292">
        <f t="shared" si="39"/>
        <v>0.18090713698766325</v>
      </c>
      <c r="B292" s="2">
        <v>0.28799999999999998</v>
      </c>
      <c r="C292" s="7">
        <f t="shared" si="40"/>
        <v>0.23839440881988685</v>
      </c>
      <c r="D292" s="24">
        <f t="shared" si="41"/>
        <v>0.36062564957621057</v>
      </c>
      <c r="E292">
        <f t="shared" si="47"/>
        <v>0.18090713698766325</v>
      </c>
      <c r="G292">
        <f t="shared" si="42"/>
        <v>0.28799999999999998</v>
      </c>
      <c r="H292" s="16">
        <f t="shared" si="43"/>
        <v>1.1329388914046703</v>
      </c>
      <c r="I292" s="16">
        <f t="shared" si="44"/>
        <v>0.28323472285116758</v>
      </c>
      <c r="J292" s="13">
        <f t="shared" si="45"/>
        <v>0.18723453085135958</v>
      </c>
      <c r="K292" s="7">
        <f t="shared" si="46"/>
        <v>1.1329388914046703</v>
      </c>
    </row>
    <row r="293" spans="1:11" x14ac:dyDescent="0.2">
      <c r="A293">
        <f t="shared" si="39"/>
        <v>0.18213219283619025</v>
      </c>
      <c r="B293" s="2">
        <v>0.28899999999999998</v>
      </c>
      <c r="C293" s="7">
        <f t="shared" si="40"/>
        <v>0.23954812867801981</v>
      </c>
      <c r="D293" s="24">
        <f t="shared" si="41"/>
        <v>0.36132822007903798</v>
      </c>
      <c r="E293">
        <f t="shared" si="47"/>
        <v>0.18213219283619025</v>
      </c>
      <c r="G293">
        <f t="shared" si="42"/>
        <v>0.28899999999999998</v>
      </c>
      <c r="H293" s="16">
        <f t="shared" si="43"/>
        <v>1.1351460817349817</v>
      </c>
      <c r="I293" s="16">
        <f t="shared" si="44"/>
        <v>0.28378652043374542</v>
      </c>
      <c r="J293" s="13">
        <f t="shared" si="45"/>
        <v>0.18814066030901236</v>
      </c>
      <c r="K293" s="7">
        <f t="shared" si="46"/>
        <v>1.1351460817349817</v>
      </c>
    </row>
    <row r="294" spans="1:11" x14ac:dyDescent="0.2">
      <c r="A294">
        <f t="shared" si="39"/>
        <v>0.183360666094115</v>
      </c>
      <c r="B294" s="2">
        <v>0.28999999999999998</v>
      </c>
      <c r="C294" s="7">
        <f t="shared" si="40"/>
        <v>0.24070303386673803</v>
      </c>
      <c r="D294" s="24">
        <f t="shared" si="41"/>
        <v>0.36203006950165784</v>
      </c>
      <c r="E294">
        <f t="shared" si="47"/>
        <v>0.183360666094115</v>
      </c>
      <c r="G294">
        <f t="shared" si="42"/>
        <v>0.28999999999999998</v>
      </c>
      <c r="H294" s="16">
        <f t="shared" si="43"/>
        <v>1.1373510067250105</v>
      </c>
      <c r="I294" s="16">
        <f t="shared" si="44"/>
        <v>0.28433775168125264</v>
      </c>
      <c r="J294" s="13">
        <f t="shared" si="45"/>
        <v>0.18904772072312984</v>
      </c>
      <c r="K294" s="7">
        <f t="shared" si="46"/>
        <v>1.1373510067250105</v>
      </c>
    </row>
    <row r="295" spans="1:11" x14ac:dyDescent="0.2">
      <c r="A295">
        <f t="shared" si="39"/>
        <v>0.18459254695749311</v>
      </c>
      <c r="B295" s="2">
        <v>0.29099999999999998</v>
      </c>
      <c r="C295" s="7">
        <f t="shared" si="40"/>
        <v>0.241859117561668</v>
      </c>
      <c r="D295" s="24">
        <f t="shared" si="41"/>
        <v>0.36273120346149273</v>
      </c>
      <c r="E295">
        <f t="shared" si="47"/>
        <v>0.18459254695749311</v>
      </c>
      <c r="G295">
        <f t="shared" si="42"/>
        <v>0.29099999999999998</v>
      </c>
      <c r="H295" s="16">
        <f t="shared" si="43"/>
        <v>1.1395536840224101</v>
      </c>
      <c r="I295" s="16">
        <f t="shared" si="44"/>
        <v>0.28488842100560252</v>
      </c>
      <c r="J295" s="13">
        <f t="shared" si="45"/>
        <v>0.18995570673386158</v>
      </c>
      <c r="K295" s="7">
        <f t="shared" si="46"/>
        <v>1.1395536840224101</v>
      </c>
    </row>
    <row r="296" spans="1:11" x14ac:dyDescent="0.2">
      <c r="A296">
        <f t="shared" si="39"/>
        <v>0.18582782559959857</v>
      </c>
      <c r="B296" s="2">
        <v>0.29199999999999998</v>
      </c>
      <c r="C296" s="7">
        <f t="shared" si="40"/>
        <v>0.2430163729592853</v>
      </c>
      <c r="D296" s="24">
        <f t="shared" si="41"/>
        <v>0.36343162753352681</v>
      </c>
      <c r="E296">
        <f t="shared" si="47"/>
        <v>0.18582782559959857</v>
      </c>
      <c r="G296">
        <f t="shared" si="42"/>
        <v>0.29199999999999998</v>
      </c>
      <c r="H296" s="16">
        <f t="shared" si="43"/>
        <v>1.1417541311415098</v>
      </c>
      <c r="I296" s="16">
        <f t="shared" si="44"/>
        <v>0.28543853278537745</v>
      </c>
      <c r="J296" s="13">
        <f t="shared" si="45"/>
        <v>0.190864612997732</v>
      </c>
      <c r="K296" s="7">
        <f t="shared" si="46"/>
        <v>1.1417541311415098</v>
      </c>
    </row>
    <row r="297" spans="1:11" x14ac:dyDescent="0.2">
      <c r="A297">
        <f t="shared" si="39"/>
        <v>0.18706649217099558</v>
      </c>
      <c r="B297" s="2">
        <v>0.29299999999999998</v>
      </c>
      <c r="C297" s="7">
        <f t="shared" si="40"/>
        <v>0.24417479327671016</v>
      </c>
      <c r="D297" s="24">
        <f t="shared" si="41"/>
        <v>0.36413134725085011</v>
      </c>
      <c r="E297">
        <f t="shared" si="47"/>
        <v>0.18706649217099558</v>
      </c>
      <c r="G297">
        <f t="shared" si="42"/>
        <v>0.29299999999999998</v>
      </c>
      <c r="H297" s="16">
        <f t="shared" si="43"/>
        <v>1.1439523654650245</v>
      </c>
      <c r="I297" s="16">
        <f t="shared" si="44"/>
        <v>0.28598809136625614</v>
      </c>
      <c r="J297" s="13">
        <f t="shared" si="45"/>
        <v>0.19177443418747975</v>
      </c>
      <c r="K297" s="7">
        <f t="shared" si="46"/>
        <v>1.1439523654650245</v>
      </c>
    </row>
    <row r="298" spans="1:11" x14ac:dyDescent="0.2">
      <c r="A298">
        <f t="shared" si="39"/>
        <v>0.18830853679960996</v>
      </c>
      <c r="B298" s="2">
        <v>0.29399999999999998</v>
      </c>
      <c r="C298" s="7">
        <f t="shared" si="40"/>
        <v>0.24533437175150502</v>
      </c>
      <c r="D298" s="24">
        <f t="shared" si="41"/>
        <v>0.36483036810519281</v>
      </c>
      <c r="E298">
        <f t="shared" si="47"/>
        <v>0.18830853679960996</v>
      </c>
      <c r="G298">
        <f t="shared" si="42"/>
        <v>0.29399999999999998</v>
      </c>
      <c r="H298" s="16">
        <f t="shared" si="43"/>
        <v>1.1461484042457337</v>
      </c>
      <c r="I298" s="16">
        <f t="shared" si="44"/>
        <v>0.28653710106143343</v>
      </c>
      <c r="J298" s="13">
        <f t="shared" si="45"/>
        <v>0.19268516499189886</v>
      </c>
      <c r="K298" s="7">
        <f t="shared" si="46"/>
        <v>1.1461484042457337</v>
      </c>
    </row>
    <row r="299" spans="1:11" x14ac:dyDescent="0.2">
      <c r="A299">
        <f t="shared" si="39"/>
        <v>0.18955394959079969</v>
      </c>
      <c r="B299" s="2">
        <v>0.29499999999999998</v>
      </c>
      <c r="C299" s="7">
        <f t="shared" si="40"/>
        <v>0.24649510164147515</v>
      </c>
      <c r="D299" s="24">
        <f t="shared" si="41"/>
        <v>0.36552869554745371</v>
      </c>
      <c r="E299">
        <f t="shared" si="47"/>
        <v>0.18955394959079969</v>
      </c>
      <c r="G299">
        <f t="shared" si="42"/>
        <v>0.29499999999999998</v>
      </c>
      <c r="H299" s="16">
        <f t="shared" si="43"/>
        <v>1.1483422646081407</v>
      </c>
      <c r="I299" s="16">
        <f t="shared" si="44"/>
        <v>0.28708556615203518</v>
      </c>
      <c r="J299" s="13">
        <f t="shared" si="45"/>
        <v>0.19359680011568192</v>
      </c>
      <c r="K299" s="7">
        <f t="shared" si="46"/>
        <v>1.1483422646081407</v>
      </c>
    </row>
    <row r="300" spans="1:11" x14ac:dyDescent="0.2">
      <c r="A300">
        <f t="shared" si="39"/>
        <v>0.19080272062742365</v>
      </c>
      <c r="B300" s="2">
        <v>0.29599999999999999</v>
      </c>
      <c r="C300" s="7">
        <f t="shared" si="40"/>
        <v>0.24765697622446989</v>
      </c>
      <c r="D300" s="24">
        <f t="shared" si="41"/>
        <v>0.36622633498821866</v>
      </c>
      <c r="E300">
        <f t="shared" si="47"/>
        <v>0.19080272062742365</v>
      </c>
      <c r="G300">
        <f t="shared" si="42"/>
        <v>0.29599999999999999</v>
      </c>
      <c r="H300" s="16">
        <f t="shared" si="43"/>
        <v>1.1505339635501024</v>
      </c>
      <c r="I300" s="16">
        <f t="shared" si="44"/>
        <v>0.2876334908875256</v>
      </c>
      <c r="J300" s="13">
        <f t="shared" si="45"/>
        <v>0.19450933427926417</v>
      </c>
      <c r="K300" s="7">
        <f t="shared" si="46"/>
        <v>1.1505339635501024</v>
      </c>
    </row>
    <row r="301" spans="1:11" x14ac:dyDescent="0.2">
      <c r="A301">
        <f t="shared" ref="A301:A364" si="48">E301</f>
        <v>0.19205483996991068</v>
      </c>
      <c r="B301" s="2">
        <v>0.29699999999999999</v>
      </c>
      <c r="C301" s="7">
        <f t="shared" si="40"/>
        <v>0.24881998879818781</v>
      </c>
      <c r="D301" s="24">
        <f t="shared" si="41"/>
        <v>0.36692329179827293</v>
      </c>
      <c r="E301">
        <f t="shared" si="47"/>
        <v>0.19205483996991068</v>
      </c>
      <c r="G301">
        <f t="shared" si="42"/>
        <v>0.29699999999999999</v>
      </c>
      <c r="H301" s="16">
        <f t="shared" si="43"/>
        <v>1.1527235179444382</v>
      </c>
      <c r="I301" s="16">
        <f t="shared" si="44"/>
        <v>0.28818087948610954</v>
      </c>
      <c r="J301" s="13">
        <f t="shared" si="45"/>
        <v>0.19542276221867036</v>
      </c>
      <c r="K301" s="7">
        <f t="shared" si="46"/>
        <v>1.1527235179444382</v>
      </c>
    </row>
    <row r="302" spans="1:11" x14ac:dyDescent="0.2">
      <c r="A302">
        <f t="shared" si="48"/>
        <v>0.1933102976563269</v>
      </c>
      <c r="B302" s="2">
        <v>0.29799999999999999</v>
      </c>
      <c r="C302" s="7">
        <f t="shared" si="40"/>
        <v>0.2499841326799824</v>
      </c>
      <c r="D302" s="24">
        <f t="shared" si="41"/>
        <v>0.36761957130910483</v>
      </c>
      <c r="E302">
        <f t="shared" si="47"/>
        <v>0.1933102976563269</v>
      </c>
      <c r="G302">
        <f t="shared" si="42"/>
        <v>0.29799999999999999</v>
      </c>
      <c r="H302" s="16">
        <f t="shared" si="43"/>
        <v>1.1549109445405128</v>
      </c>
      <c r="I302" s="16">
        <f t="shared" si="44"/>
        <v>0.2887277361351282</v>
      </c>
      <c r="J302" s="13">
        <f t="shared" si="45"/>
        <v>0.19633707868536221</v>
      </c>
      <c r="K302" s="7">
        <f t="shared" si="46"/>
        <v>1.1549109445405128</v>
      </c>
    </row>
    <row r="303" spans="1:11" x14ac:dyDescent="0.2">
      <c r="A303">
        <f t="shared" si="48"/>
        <v>0.19456908370244277</v>
      </c>
      <c r="B303" s="2">
        <v>0.29899999999999999</v>
      </c>
      <c r="C303" s="7">
        <f t="shared" si="40"/>
        <v>0.25114940120667112</v>
      </c>
      <c r="D303" s="24">
        <f t="shared" si="41"/>
        <v>0.36831517881340303</v>
      </c>
      <c r="E303">
        <f t="shared" si="47"/>
        <v>0.19456908370244277</v>
      </c>
      <c r="G303">
        <f t="shared" si="42"/>
        <v>0.29899999999999999</v>
      </c>
      <c r="H303" s="16">
        <f t="shared" si="43"/>
        <v>1.1570962599657979</v>
      </c>
      <c r="I303" s="16">
        <f t="shared" si="44"/>
        <v>0.28927406499144948</v>
      </c>
      <c r="J303" s="13">
        <f t="shared" si="45"/>
        <v>0.19725227844608839</v>
      </c>
      <c r="K303" s="7">
        <f t="shared" si="46"/>
        <v>1.1570962599657979</v>
      </c>
    </row>
    <row r="304" spans="1:11" x14ac:dyDescent="0.2">
      <c r="A304">
        <f t="shared" si="48"/>
        <v>0.19583118810179856</v>
      </c>
      <c r="B304" s="2">
        <v>0.3</v>
      </c>
      <c r="C304" s="7">
        <f t="shared" si="40"/>
        <v>0.25231578773434543</v>
      </c>
      <c r="D304" s="24">
        <f t="shared" si="41"/>
        <v>0.36901011956554536</v>
      </c>
      <c r="E304">
        <f t="shared" si="47"/>
        <v>0.19583118810179856</v>
      </c>
      <c r="G304">
        <f t="shared" si="42"/>
        <v>0.3</v>
      </c>
      <c r="H304" s="16">
        <f t="shared" si="43"/>
        <v>1.1592794807274085</v>
      </c>
      <c r="I304" s="16">
        <f t="shared" si="44"/>
        <v>0.28981987018185212</v>
      </c>
      <c r="J304" s="13">
        <f t="shared" si="45"/>
        <v>0.19816835628273533</v>
      </c>
      <c r="K304" s="7">
        <f t="shared" si="46"/>
        <v>1.1592794807274085</v>
      </c>
    </row>
    <row r="305" spans="1:11" x14ac:dyDescent="0.2">
      <c r="A305">
        <f t="shared" si="48"/>
        <v>0.1970966008257698</v>
      </c>
      <c r="B305" s="2">
        <v>0.30099999999999999</v>
      </c>
      <c r="C305" s="7">
        <f t="shared" si="40"/>
        <v>0.25348328563818373</v>
      </c>
      <c r="D305" s="24">
        <f t="shared" si="41"/>
        <v>0.36970439878208167</v>
      </c>
      <c r="E305">
        <f t="shared" si="47"/>
        <v>0.1970966008257698</v>
      </c>
      <c r="G305">
        <f t="shared" si="42"/>
        <v>0.30099999999999999</v>
      </c>
      <c r="H305" s="16">
        <f t="shared" si="43"/>
        <v>1.1614606232136191</v>
      </c>
      <c r="I305" s="16">
        <f t="shared" si="44"/>
        <v>0.29036515580340477</v>
      </c>
      <c r="J305" s="13">
        <f t="shared" si="45"/>
        <v>0.1990853069921803</v>
      </c>
      <c r="K305" s="7">
        <f t="shared" si="46"/>
        <v>1.1614606232136191</v>
      </c>
    </row>
    <row r="306" spans="1:11" x14ac:dyDescent="0.2">
      <c r="A306">
        <f t="shared" si="48"/>
        <v>0.19836531182363126</v>
      </c>
      <c r="B306" s="2">
        <v>0.30199999999999999</v>
      </c>
      <c r="C306" s="7">
        <f t="shared" si="40"/>
        <v>0.25465188831226548</v>
      </c>
      <c r="D306" s="24">
        <f t="shared" si="41"/>
        <v>0.3703980216422087</v>
      </c>
      <c r="E306">
        <f t="shared" si="47"/>
        <v>0.19836531182363126</v>
      </c>
      <c r="G306">
        <f t="shared" si="42"/>
        <v>0.30199999999999999</v>
      </c>
      <c r="H306" s="16">
        <f t="shared" si="43"/>
        <v>1.1636397036953561</v>
      </c>
      <c r="I306" s="16">
        <f t="shared" si="44"/>
        <v>0.29090992592383902</v>
      </c>
      <c r="J306" s="13">
        <f t="shared" si="45"/>
        <v>0.20000312538614545</v>
      </c>
      <c r="K306" s="7">
        <f t="shared" si="46"/>
        <v>1.1636397036953561</v>
      </c>
    </row>
    <row r="307" spans="1:11" x14ac:dyDescent="0.2">
      <c r="A307">
        <f t="shared" si="48"/>
        <v>0.19963731102262058</v>
      </c>
      <c r="B307" s="2">
        <v>0.30299999999999999</v>
      </c>
      <c r="C307" s="7">
        <f t="shared" si="40"/>
        <v>0.25582158916938813</v>
      </c>
      <c r="D307" s="24">
        <f t="shared" si="41"/>
        <v>0.37109099328823858</v>
      </c>
      <c r="E307">
        <f t="shared" si="47"/>
        <v>0.19963731102262058</v>
      </c>
      <c r="G307">
        <f t="shared" si="42"/>
        <v>0.30299999999999999</v>
      </c>
      <c r="H307" s="16">
        <f t="shared" si="43"/>
        <v>1.1658167383276696</v>
      </c>
      <c r="I307" s="16">
        <f t="shared" si="44"/>
        <v>0.29145418458191741</v>
      </c>
      <c r="J307" s="13">
        <f t="shared" si="45"/>
        <v>0.20092180629105399</v>
      </c>
      <c r="K307" s="7">
        <f t="shared" si="46"/>
        <v>1.1658167383276696</v>
      </c>
    </row>
    <row r="308" spans="1:11" x14ac:dyDescent="0.2">
      <c r="A308">
        <f t="shared" si="48"/>
        <v>0.20091258832800035</v>
      </c>
      <c r="B308" s="2">
        <v>0.30399999999999999</v>
      </c>
      <c r="C308" s="7">
        <f t="shared" si="40"/>
        <v>0.25699238164088484</v>
      </c>
      <c r="D308" s="24">
        <f t="shared" si="41"/>
        <v>0.37178331882606047</v>
      </c>
      <c r="E308">
        <f t="shared" si="47"/>
        <v>0.20091258832800035</v>
      </c>
      <c r="G308">
        <f t="shared" si="42"/>
        <v>0.30399999999999999</v>
      </c>
      <c r="H308" s="16">
        <f t="shared" si="43"/>
        <v>1.1679917431511835</v>
      </c>
      <c r="I308" s="16">
        <f t="shared" si="44"/>
        <v>0.29199793578779587</v>
      </c>
      <c r="J308" s="13">
        <f t="shared" si="45"/>
        <v>0.20184134454788707</v>
      </c>
      <c r="K308" s="7">
        <f t="shared" si="46"/>
        <v>1.1679917431511835</v>
      </c>
    </row>
    <row r="309" spans="1:11" x14ac:dyDescent="0.2">
      <c r="A309">
        <f t="shared" si="48"/>
        <v>0.20219113362312041</v>
      </c>
      <c r="B309" s="2">
        <v>0.30499999999999999</v>
      </c>
      <c r="C309" s="7">
        <f t="shared" si="40"/>
        <v>0.25816425917644542</v>
      </c>
      <c r="D309" s="24">
        <f t="shared" si="41"/>
        <v>0.37247500332559552</v>
      </c>
      <c r="E309">
        <f t="shared" si="47"/>
        <v>0.20219113362312041</v>
      </c>
      <c r="G309">
        <f t="shared" si="42"/>
        <v>0.30499999999999999</v>
      </c>
      <c r="H309" s="16">
        <f t="shared" si="43"/>
        <v>1.1701647340935246</v>
      </c>
      <c r="I309" s="16">
        <f t="shared" si="44"/>
        <v>0.29254118352338115</v>
      </c>
      <c r="J309" s="13">
        <f t="shared" si="45"/>
        <v>0.20276173501204309</v>
      </c>
      <c r="K309" s="7">
        <f t="shared" si="46"/>
        <v>1.1701647340935246</v>
      </c>
    </row>
    <row r="310" spans="1:11" x14ac:dyDescent="0.2">
      <c r="A310">
        <f t="shared" si="48"/>
        <v>0.20347293676947847</v>
      </c>
      <c r="B310" s="2">
        <v>0.30599999999999999</v>
      </c>
      <c r="C310" s="7">
        <f t="shared" si="40"/>
        <v>0.2593372152439381</v>
      </c>
      <c r="D310" s="24">
        <f t="shared" si="41"/>
        <v>0.37316605182124513</v>
      </c>
      <c r="E310">
        <f t="shared" si="47"/>
        <v>0.20347293676947847</v>
      </c>
      <c r="G310">
        <f t="shared" si="42"/>
        <v>0.30599999999999999</v>
      </c>
      <c r="H310" s="16">
        <f t="shared" si="43"/>
        <v>1.1723357269707317</v>
      </c>
      <c r="I310" s="16">
        <f t="shared" si="44"/>
        <v>0.29308393174268293</v>
      </c>
      <c r="J310" s="13">
        <f t="shared" si="45"/>
        <v>0.20368297255319773</v>
      </c>
      <c r="K310" s="7">
        <f t="shared" si="46"/>
        <v>1.1723357269707317</v>
      </c>
    </row>
    <row r="311" spans="1:11" x14ac:dyDescent="0.2">
      <c r="A311">
        <f t="shared" si="48"/>
        <v>0.20475798760678032</v>
      </c>
      <c r="B311" s="2">
        <v>0.307</v>
      </c>
      <c r="C311" s="7">
        <f t="shared" si="40"/>
        <v>0.26051124332923353</v>
      </c>
      <c r="D311" s="24">
        <f t="shared" si="41"/>
        <v>0.37385646931233341</v>
      </c>
      <c r="E311">
        <f t="shared" si="47"/>
        <v>0.20475798760678032</v>
      </c>
      <c r="G311">
        <f t="shared" si="42"/>
        <v>0.307</v>
      </c>
      <c r="H311" s="16">
        <f t="shared" si="43"/>
        <v>1.1745047374886446</v>
      </c>
      <c r="I311" s="16">
        <f t="shared" si="44"/>
        <v>0.29362618437216115</v>
      </c>
      <c r="J311" s="13">
        <f t="shared" si="45"/>
        <v>0.20460505205516577</v>
      </c>
      <c r="K311" s="7">
        <f t="shared" si="46"/>
        <v>1.1745047374886446</v>
      </c>
    </row>
    <row r="312" spans="1:11" x14ac:dyDescent="0.2">
      <c r="A312">
        <f t="shared" si="48"/>
        <v>0.20604627595299901</v>
      </c>
      <c r="B312" s="2">
        <v>0.308</v>
      </c>
      <c r="C312" s="7">
        <f t="shared" si="40"/>
        <v>0.26168633693603055</v>
      </c>
      <c r="D312" s="24">
        <f t="shared" si="41"/>
        <v>0.37454626076354253</v>
      </c>
      <c r="E312">
        <f t="shared" si="47"/>
        <v>0.20604627595299901</v>
      </c>
      <c r="G312">
        <f t="shared" si="42"/>
        <v>0.308</v>
      </c>
      <c r="H312" s="16">
        <f t="shared" si="43"/>
        <v>1.1766717812442722</v>
      </c>
      <c r="I312" s="16">
        <f t="shared" si="44"/>
        <v>0.29416794531106805</v>
      </c>
      <c r="J312" s="13">
        <f t="shared" si="45"/>
        <v>0.20552796841576421</v>
      </c>
      <c r="K312" s="7">
        <f t="shared" si="46"/>
        <v>1.1766717812442722</v>
      </c>
    </row>
    <row r="313" spans="1:11" x14ac:dyDescent="0.2">
      <c r="A313">
        <f t="shared" si="48"/>
        <v>0.20733779160443355</v>
      </c>
      <c r="B313" s="2">
        <v>0.309</v>
      </c>
      <c r="C313" s="7">
        <f t="shared" si="40"/>
        <v>0.26286248958568376</v>
      </c>
      <c r="D313" s="24">
        <f t="shared" si="41"/>
        <v>0.37523543110534252</v>
      </c>
      <c r="E313">
        <f t="shared" si="47"/>
        <v>0.20733779160443355</v>
      </c>
      <c r="G313">
        <f t="shared" si="42"/>
        <v>0.309</v>
      </c>
      <c r="H313" s="16">
        <f t="shared" si="43"/>
        <v>1.1788368737271431</v>
      </c>
      <c r="I313" s="16">
        <f t="shared" si="44"/>
        <v>0.29470921843178577</v>
      </c>
      <c r="J313" s="13">
        <f t="shared" si="45"/>
        <v>0.20645171654667688</v>
      </c>
      <c r="K313" s="7">
        <f t="shared" si="46"/>
        <v>1.1788368737271431</v>
      </c>
    </row>
    <row r="314" spans="1:11" x14ac:dyDescent="0.2">
      <c r="A314">
        <f t="shared" si="48"/>
        <v>0.20863252433576693</v>
      </c>
      <c r="B314" s="2">
        <v>0.31</v>
      </c>
      <c r="C314" s="7">
        <f t="shared" si="40"/>
        <v>0.26403969481703304</v>
      </c>
      <c r="D314" s="24">
        <f t="shared" si="41"/>
        <v>0.375923985234415</v>
      </c>
      <c r="E314">
        <f t="shared" si="47"/>
        <v>0.20863252433576693</v>
      </c>
      <c r="G314">
        <f t="shared" si="42"/>
        <v>0.31</v>
      </c>
      <c r="H314" s="16">
        <f t="shared" si="43"/>
        <v>1.1810000303206361</v>
      </c>
      <c r="I314" s="16">
        <f t="shared" si="44"/>
        <v>0.29525000758015901</v>
      </c>
      <c r="J314" s="13">
        <f t="shared" si="45"/>
        <v>0.20737629137332048</v>
      </c>
      <c r="K314" s="7">
        <f t="shared" si="46"/>
        <v>1.1810000303206361</v>
      </c>
    </row>
    <row r="315" spans="1:11" x14ac:dyDescent="0.2">
      <c r="A315">
        <f t="shared" si="48"/>
        <v>0.2099304639001224</v>
      </c>
      <c r="B315" s="2">
        <v>0.311</v>
      </c>
      <c r="C315" s="7">
        <f t="shared" si="40"/>
        <v>0.26521794618623407</v>
      </c>
      <c r="D315" s="24">
        <f t="shared" si="41"/>
        <v>0.37661192801407023</v>
      </c>
      <c r="E315">
        <f t="shared" si="47"/>
        <v>0.2099304639001224</v>
      </c>
      <c r="G315">
        <f t="shared" si="42"/>
        <v>0.311</v>
      </c>
      <c r="H315" s="16">
        <f t="shared" si="43"/>
        <v>1.1831612663032911</v>
      </c>
      <c r="I315" s="16">
        <f t="shared" si="44"/>
        <v>0.29579031657582278</v>
      </c>
      <c r="J315" s="13">
        <f t="shared" si="45"/>
        <v>0.20830168783471151</v>
      </c>
      <c r="K315" s="7">
        <f t="shared" si="46"/>
        <v>1.1831612663032911</v>
      </c>
    </row>
    <row r="316" spans="1:11" x14ac:dyDescent="0.2">
      <c r="A316">
        <f t="shared" si="48"/>
        <v>0.21123160002912053</v>
      </c>
      <c r="B316" s="2">
        <v>0.312</v>
      </c>
      <c r="C316" s="7">
        <f t="shared" si="40"/>
        <v>0.2663972372665917</v>
      </c>
      <c r="D316" s="24">
        <f t="shared" si="41"/>
        <v>0.37729926427465948</v>
      </c>
      <c r="E316">
        <f t="shared" si="47"/>
        <v>0.21123160002912053</v>
      </c>
      <c r="G316">
        <f t="shared" si="42"/>
        <v>0.312</v>
      </c>
      <c r="H316" s="16">
        <f t="shared" si="43"/>
        <v>1.1853205968501042</v>
      </c>
      <c r="I316" s="16">
        <f t="shared" si="44"/>
        <v>0.29633014921252604</v>
      </c>
      <c r="J316" s="13">
        <f t="shared" si="45"/>
        <v>0.20922790088333537</v>
      </c>
      <c r="K316" s="7">
        <f t="shared" si="46"/>
        <v>1.1853205968501042</v>
      </c>
    </row>
    <row r="317" spans="1:11" x14ac:dyDescent="0.2">
      <c r="A317">
        <f t="shared" si="48"/>
        <v>0.21253592243293415</v>
      </c>
      <c r="B317" s="2">
        <v>0.313</v>
      </c>
      <c r="C317" s="7">
        <f t="shared" si="40"/>
        <v>0.26757756164839386</v>
      </c>
      <c r="D317" s="24">
        <f t="shared" si="41"/>
        <v>0.37798599881398076</v>
      </c>
      <c r="E317">
        <f t="shared" si="47"/>
        <v>0.21253592243293415</v>
      </c>
      <c r="G317">
        <f t="shared" si="42"/>
        <v>0.313</v>
      </c>
      <c r="H317" s="16">
        <f t="shared" si="43"/>
        <v>1.1874780370338023</v>
      </c>
      <c r="I317" s="16">
        <f t="shared" si="44"/>
        <v>0.29686950925845057</v>
      </c>
      <c r="J317" s="13">
        <f t="shared" si="45"/>
        <v>0.21015492548501602</v>
      </c>
      <c r="K317" s="7">
        <f t="shared" si="46"/>
        <v>1.1874780370338023</v>
      </c>
    </row>
    <row r="318" spans="1:11" x14ac:dyDescent="0.2">
      <c r="A318">
        <f t="shared" si="48"/>
        <v>0.2138434208003431</v>
      </c>
      <c r="B318" s="2">
        <v>0.314</v>
      </c>
      <c r="C318" s="7">
        <f t="shared" si="40"/>
        <v>0.26875891293874782</v>
      </c>
      <c r="D318" s="24">
        <f t="shared" si="41"/>
        <v>0.37867213639767922</v>
      </c>
      <c r="E318">
        <f t="shared" si="47"/>
        <v>0.2138434208003431</v>
      </c>
      <c r="G318">
        <f t="shared" si="42"/>
        <v>0.314</v>
      </c>
      <c r="H318" s="16">
        <f t="shared" si="43"/>
        <v>1.1896336018261011</v>
      </c>
      <c r="I318" s="16">
        <f t="shared" si="44"/>
        <v>0.29740840045652528</v>
      </c>
      <c r="J318" s="13">
        <f t="shared" si="45"/>
        <v>0.21108275661878723</v>
      </c>
      <c r="K318" s="7">
        <f t="shared" si="46"/>
        <v>1.1896336018261011</v>
      </c>
    </row>
    <row r="319" spans="1:11" x14ac:dyDescent="0.2">
      <c r="A319">
        <f t="shared" si="48"/>
        <v>0.21515408479878856</v>
      </c>
      <c r="B319" s="2">
        <v>0.315</v>
      </c>
      <c r="C319" s="7">
        <f t="shared" si="40"/>
        <v>0.26994128476141793</v>
      </c>
      <c r="D319" s="24">
        <f t="shared" si="41"/>
        <v>0.37935768175964196</v>
      </c>
      <c r="E319">
        <f t="shared" si="47"/>
        <v>0.21515408479878856</v>
      </c>
      <c r="G319">
        <f t="shared" si="42"/>
        <v>0.315</v>
      </c>
      <c r="H319" s="16">
        <f t="shared" si="43"/>
        <v>1.1917873060989459</v>
      </c>
      <c r="I319" s="16">
        <f t="shared" si="44"/>
        <v>0.29794682652473647</v>
      </c>
      <c r="J319" s="13">
        <f t="shared" si="45"/>
        <v>0.21201138927676524</v>
      </c>
      <c r="K319" s="7">
        <f t="shared" si="46"/>
        <v>1.1917873060989459</v>
      </c>
    </row>
    <row r="320" spans="1:11" x14ac:dyDescent="0.2">
      <c r="A320">
        <f t="shared" si="48"/>
        <v>0.2164679040744259</v>
      </c>
      <c r="B320" s="2">
        <v>0.316</v>
      </c>
      <c r="C320" s="7">
        <f t="shared" si="40"/>
        <v>0.2711246707566648</v>
      </c>
      <c r="D320" s="24">
        <f t="shared" si="41"/>
        <v>0.38004263960238771</v>
      </c>
      <c r="E320">
        <f t="shared" si="47"/>
        <v>0.2164679040744259</v>
      </c>
      <c r="G320">
        <f t="shared" si="42"/>
        <v>0.316</v>
      </c>
      <c r="H320" s="16">
        <f t="shared" si="43"/>
        <v>1.1939391646257347</v>
      </c>
      <c r="I320" s="16">
        <f t="shared" si="44"/>
        <v>0.29848479115643367</v>
      </c>
      <c r="J320" s="13">
        <f t="shared" si="45"/>
        <v>0.21294081846402241</v>
      </c>
      <c r="K320" s="7">
        <f t="shared" si="46"/>
        <v>1.1939391646257347</v>
      </c>
    </row>
    <row r="321" spans="1:11" x14ac:dyDescent="0.2">
      <c r="A321">
        <f t="shared" si="48"/>
        <v>0.21778486825217741</v>
      </c>
      <c r="B321" s="2">
        <v>0.317</v>
      </c>
      <c r="C321" s="7">
        <f t="shared" si="40"/>
        <v>0.27230906458108634</v>
      </c>
      <c r="D321" s="24">
        <f t="shared" si="41"/>
        <v>0.38072701459745067</v>
      </c>
      <c r="E321">
        <f t="shared" si="47"/>
        <v>0.21778486825217741</v>
      </c>
      <c r="G321">
        <f t="shared" si="42"/>
        <v>0.317</v>
      </c>
      <c r="H321" s="16">
        <f t="shared" si="43"/>
        <v>1.196089192082525</v>
      </c>
      <c r="I321" s="16">
        <f t="shared" si="44"/>
        <v>0.29902229802063124</v>
      </c>
      <c r="J321" s="13">
        <f t="shared" si="45"/>
        <v>0.21387103919846234</v>
      </c>
      <c r="K321" s="7">
        <f t="shared" si="46"/>
        <v>1.196089192082525</v>
      </c>
    </row>
    <row r="322" spans="1:11" x14ac:dyDescent="0.2">
      <c r="A322">
        <f t="shared" si="48"/>
        <v>0.2191049669357838</v>
      </c>
      <c r="B322" s="2">
        <v>0.318</v>
      </c>
      <c r="C322" s="7">
        <f t="shared" si="40"/>
        <v>0.27349445990745985</v>
      </c>
      <c r="D322" s="24">
        <f t="shared" si="41"/>
        <v>0.38141081138575955</v>
      </c>
      <c r="E322">
        <f t="shared" si="47"/>
        <v>0.2191049669357838</v>
      </c>
      <c r="G322">
        <f t="shared" si="42"/>
        <v>0.318</v>
      </c>
      <c r="H322" s="16">
        <f t="shared" si="43"/>
        <v>1.1982374030492244</v>
      </c>
      <c r="I322" s="16">
        <f t="shared" si="44"/>
        <v>0.29955935076230611</v>
      </c>
      <c r="J322" s="13">
        <f t="shared" si="45"/>
        <v>0.21480204651069604</v>
      </c>
      <c r="K322" s="7">
        <f t="shared" si="46"/>
        <v>1.1982374030492244</v>
      </c>
    </row>
    <row r="323" spans="1:11" x14ac:dyDescent="0.2">
      <c r="A323">
        <f t="shared" si="48"/>
        <v>0.22042818970785577</v>
      </c>
      <c r="B323" s="2">
        <v>0.31900000000000001</v>
      </c>
      <c r="C323" s="7">
        <f t="shared" si="40"/>
        <v>0.27468085042458645</v>
      </c>
      <c r="D323" s="24">
        <f t="shared" si="41"/>
        <v>0.38209403457801105</v>
      </c>
      <c r="E323">
        <f t="shared" si="47"/>
        <v>0.22042818970785577</v>
      </c>
      <c r="G323">
        <f t="shared" si="42"/>
        <v>0.31900000000000001</v>
      </c>
      <c r="H323" s="16">
        <f t="shared" si="43"/>
        <v>1.2003838120107639</v>
      </c>
      <c r="I323" s="16">
        <f t="shared" si="44"/>
        <v>0.30009595300269098</v>
      </c>
      <c r="J323" s="13">
        <f t="shared" si="45"/>
        <v>0.21573383544391939</v>
      </c>
      <c r="K323" s="7">
        <f t="shared" si="46"/>
        <v>1.2003838120107639</v>
      </c>
    </row>
    <row r="324" spans="1:11" x14ac:dyDescent="0.2">
      <c r="A324">
        <f t="shared" si="48"/>
        <v>0.22175452612992372</v>
      </c>
      <c r="B324" s="2">
        <v>0.32</v>
      </c>
      <c r="C324" s="7">
        <f t="shared" ref="C324:C387" si="49">J324/(PI()*($H$1^2)/4)</f>
        <v>0.27586822983713605</v>
      </c>
      <c r="D324" s="24">
        <f t="shared" ref="D324:D387" si="50">K324/(PI()*$H$1)</f>
        <v>0.38277668875503873</v>
      </c>
      <c r="E324">
        <f t="shared" si="47"/>
        <v>0.22175452612992372</v>
      </c>
      <c r="G324">
        <f t="shared" ref="G324:G387" si="51">$H$1*B324</f>
        <v>0.32</v>
      </c>
      <c r="H324" s="16">
        <f t="shared" ref="H324:H387" si="52">ACOS((($H$1/2)-G324)/($H$1/2))</f>
        <v>1.2025284333582564</v>
      </c>
      <c r="I324" s="16">
        <f t="shared" ref="I324:I387" si="53">H324/PI()*(PI()*($H$1^2)/4)</f>
        <v>0.30063210833956411</v>
      </c>
      <c r="J324" s="13">
        <f t="shared" ref="J324:J387" si="54">I324-($H$1/2)*SIN(H324)*(($H$1/2)-G324)</f>
        <v>0.21666640105379179</v>
      </c>
      <c r="K324" s="7">
        <f t="shared" ref="K324:K387" si="55">H324/PI()*PI()*$H$1</f>
        <v>1.2025284333582564</v>
      </c>
    </row>
    <row r="325" spans="1:11" x14ac:dyDescent="0.2">
      <c r="A325">
        <f t="shared" si="48"/>
        <v>0.22308396574248798</v>
      </c>
      <c r="B325" s="2">
        <v>0.32100000000000001</v>
      </c>
      <c r="C325" s="7">
        <f t="shared" si="49"/>
        <v>0.27705659186549486</v>
      </c>
      <c r="D325" s="24">
        <f t="shared" si="50"/>
        <v>0.38345877846817672</v>
      </c>
      <c r="E325">
        <f t="shared" si="47"/>
        <v>0.22308396574248798</v>
      </c>
      <c r="G325">
        <f t="shared" si="51"/>
        <v>0.32100000000000001</v>
      </c>
      <c r="H325" s="16">
        <f t="shared" si="52"/>
        <v>1.2046712813901399</v>
      </c>
      <c r="I325" s="16">
        <f t="shared" si="53"/>
        <v>0.30116782034753498</v>
      </c>
      <c r="J325" s="13">
        <f t="shared" si="54"/>
        <v>0.21759973840831609</v>
      </c>
      <c r="K325" s="7">
        <f t="shared" si="55"/>
        <v>1.2046712813901399</v>
      </c>
    </row>
    <row r="326" spans="1:11" x14ac:dyDescent="0.2">
      <c r="A326">
        <f t="shared" si="48"/>
        <v>0.22441649806506725</v>
      </c>
      <c r="B326" s="2">
        <v>0.32200000000000001</v>
      </c>
      <c r="C326" s="7">
        <f t="shared" si="49"/>
        <v>0.27824593024561328</v>
      </c>
      <c r="D326" s="24">
        <f t="shared" si="50"/>
        <v>0.38414030823961803</v>
      </c>
      <c r="E326">
        <f t="shared" si="47"/>
        <v>0.22441649806506725</v>
      </c>
      <c r="G326">
        <f t="shared" si="51"/>
        <v>0.32200000000000001</v>
      </c>
      <c r="H326" s="16">
        <f t="shared" si="52"/>
        <v>1.2068123703133027</v>
      </c>
      <c r="I326" s="16">
        <f t="shared" si="53"/>
        <v>0.30170309257832567</v>
      </c>
      <c r="J326" s="13">
        <f t="shared" si="54"/>
        <v>0.21853384258771918</v>
      </c>
      <c r="K326" s="7">
        <f t="shared" si="55"/>
        <v>1.2068123703133027</v>
      </c>
    </row>
    <row r="327" spans="1:11" x14ac:dyDescent="0.2">
      <c r="A327">
        <f t="shared" si="48"/>
        <v>0.22575211259624708</v>
      </c>
      <c r="B327" s="2">
        <v>0.32300000000000001</v>
      </c>
      <c r="C327" s="7">
        <f t="shared" si="49"/>
        <v>0.27943623872885609</v>
      </c>
      <c r="D327" s="24">
        <f t="shared" si="50"/>
        <v>0.38482128256276932</v>
      </c>
      <c r="E327">
        <f t="shared" si="47"/>
        <v>0.22575211259624708</v>
      </c>
      <c r="G327">
        <f t="shared" si="51"/>
        <v>0.32300000000000001</v>
      </c>
      <c r="H327" s="16">
        <f t="shared" si="52"/>
        <v>1.2089517142441981</v>
      </c>
      <c r="I327" s="16">
        <f t="shared" si="53"/>
        <v>0.30223792856104953</v>
      </c>
      <c r="J327" s="13">
        <f t="shared" si="54"/>
        <v>0.21946870868433449</v>
      </c>
      <c r="K327" s="7">
        <f t="shared" si="55"/>
        <v>1.2089517142441981</v>
      </c>
    </row>
    <row r="328" spans="1:11" x14ac:dyDescent="0.2">
      <c r="A328">
        <f t="shared" si="48"/>
        <v>0.22709079881372746</v>
      </c>
      <c r="B328" s="2">
        <v>0.32400000000000001</v>
      </c>
      <c r="C328" s="7">
        <f t="shared" si="49"/>
        <v>0.28062751108185374</v>
      </c>
      <c r="D328" s="24">
        <f t="shared" si="50"/>
        <v>0.38550170590259958</v>
      </c>
      <c r="E328">
        <f t="shared" si="47"/>
        <v>0.22709079881372746</v>
      </c>
      <c r="G328">
        <f t="shared" si="51"/>
        <v>0.32400000000000001</v>
      </c>
      <c r="H328" s="16">
        <f t="shared" si="52"/>
        <v>1.2110893272099399</v>
      </c>
      <c r="I328" s="16">
        <f t="shared" si="53"/>
        <v>0.30277233180248497</v>
      </c>
      <c r="J328" s="13">
        <f t="shared" si="54"/>
        <v>0.22040433180248498</v>
      </c>
      <c r="K328" s="7">
        <f t="shared" si="55"/>
        <v>1.2110893272099399</v>
      </c>
    </row>
    <row r="329" spans="1:11" x14ac:dyDescent="0.2">
      <c r="A329">
        <f t="shared" si="48"/>
        <v>0.22843254617436959</v>
      </c>
      <c r="B329" s="2">
        <v>0.32500000000000001</v>
      </c>
      <c r="C329" s="7">
        <f t="shared" si="49"/>
        <v>0.28181974108635499</v>
      </c>
      <c r="D329" s="24">
        <f t="shared" si="50"/>
        <v>0.38618158269598518</v>
      </c>
      <c r="E329">
        <f t="shared" si="47"/>
        <v>0.22843254617436959</v>
      </c>
      <c r="G329">
        <f t="shared" si="51"/>
        <v>0.32500000000000001</v>
      </c>
      <c r="H329" s="16">
        <f t="shared" si="52"/>
        <v>1.2132252231493863</v>
      </c>
      <c r="I329" s="16">
        <f t="shared" si="53"/>
        <v>0.30330630578734658</v>
      </c>
      <c r="J329" s="13">
        <f t="shared" si="54"/>
        <v>0.22134070705836761</v>
      </c>
      <c r="K329" s="7">
        <f t="shared" si="55"/>
        <v>1.2132252231493863</v>
      </c>
    </row>
    <row r="330" spans="1:11" x14ac:dyDescent="0.2">
      <c r="A330">
        <f t="shared" si="48"/>
        <v>0.22977734411424178</v>
      </c>
      <c r="B330" s="2">
        <v>0.32600000000000001</v>
      </c>
      <c r="C330" s="7">
        <f t="shared" si="49"/>
        <v>0.28301292253908084</v>
      </c>
      <c r="D330" s="24">
        <f t="shared" si="50"/>
        <v>0.38686091735204953</v>
      </c>
      <c r="E330">
        <f t="shared" ref="E330:E393" si="56">C330*(C330/D330)^(2/3)</f>
        <v>0.22977734411424178</v>
      </c>
      <c r="G330">
        <f t="shared" si="51"/>
        <v>0.32600000000000001</v>
      </c>
      <c r="H330" s="16">
        <f t="shared" si="52"/>
        <v>1.2153594159142069</v>
      </c>
      <c r="I330" s="16">
        <f t="shared" si="53"/>
        <v>0.30383985397855173</v>
      </c>
      <c r="J330" s="13">
        <f t="shared" si="54"/>
        <v>0.22227782957993839</v>
      </c>
      <c r="K330" s="7">
        <f t="shared" si="55"/>
        <v>1.2153594159142069</v>
      </c>
    </row>
    <row r="331" spans="1:11" x14ac:dyDescent="0.2">
      <c r="A331">
        <f t="shared" si="48"/>
        <v>0.23112518204866569</v>
      </c>
      <c r="B331" s="2">
        <v>0.32700000000000001</v>
      </c>
      <c r="C331" s="7">
        <f t="shared" si="49"/>
        <v>0.28420704925158036</v>
      </c>
      <c r="D331" s="24">
        <f t="shared" si="50"/>
        <v>0.38753971425249922</v>
      </c>
      <c r="E331">
        <f t="shared" si="56"/>
        <v>0.23112518204866569</v>
      </c>
      <c r="G331">
        <f t="shared" si="51"/>
        <v>0.32700000000000001</v>
      </c>
      <c r="H331" s="16">
        <f t="shared" si="52"/>
        <v>1.2174919192699392</v>
      </c>
      <c r="I331" s="16">
        <f t="shared" si="53"/>
        <v>0.30437297981748479</v>
      </c>
      <c r="J331" s="13">
        <f t="shared" si="54"/>
        <v>0.22321569450679934</v>
      </c>
      <c r="K331" s="7">
        <f t="shared" si="55"/>
        <v>1.2174919192699392</v>
      </c>
    </row>
    <row r="332" spans="1:11" x14ac:dyDescent="0.2">
      <c r="A332">
        <f t="shared" si="48"/>
        <v>0.2324760493722603</v>
      </c>
      <c r="B332" s="2">
        <v>0.32800000000000001</v>
      </c>
      <c r="C332" s="7">
        <f t="shared" si="49"/>
        <v>0.28540211505008717</v>
      </c>
      <c r="D332" s="24">
        <f t="shared" si="50"/>
        <v>0.38821797775195493</v>
      </c>
      <c r="E332">
        <f t="shared" si="56"/>
        <v>0.2324760493722603</v>
      </c>
      <c r="G332">
        <f t="shared" si="51"/>
        <v>0.32800000000000001</v>
      </c>
      <c r="H332" s="16">
        <f t="shared" si="52"/>
        <v>1.2196227468970273</v>
      </c>
      <c r="I332" s="16">
        <f t="shared" si="53"/>
        <v>0.30490568672425683</v>
      </c>
      <c r="J332" s="13">
        <f t="shared" si="54"/>
        <v>0.22415429699008571</v>
      </c>
      <c r="K332" s="7">
        <f t="shared" si="55"/>
        <v>1.2196227468970273</v>
      </c>
    </row>
    <row r="333" spans="1:11" x14ac:dyDescent="0.2">
      <c r="A333">
        <f t="shared" si="48"/>
        <v>0.2338299354589867</v>
      </c>
      <c r="B333" s="2">
        <v>0.32900000000000001</v>
      </c>
      <c r="C333" s="7">
        <f t="shared" si="49"/>
        <v>0.28659811377537764</v>
      </c>
      <c r="D333" s="24">
        <f t="shared" si="50"/>
        <v>0.38889571217827851</v>
      </c>
      <c r="E333">
        <f t="shared" si="56"/>
        <v>0.2338299354589867</v>
      </c>
      <c r="G333">
        <f t="shared" si="51"/>
        <v>0.32900000000000001</v>
      </c>
      <c r="H333" s="16">
        <f t="shared" si="52"/>
        <v>1.2217519123918503</v>
      </c>
      <c r="I333" s="16">
        <f t="shared" si="53"/>
        <v>0.30543797809796258</v>
      </c>
      <c r="J333" s="13">
        <f t="shared" si="54"/>
        <v>0.22509363219235451</v>
      </c>
      <c r="K333" s="7">
        <f t="shared" si="55"/>
        <v>1.2217519123918503</v>
      </c>
    </row>
    <row r="334" spans="1:11" x14ac:dyDescent="0.2">
      <c r="A334">
        <f t="shared" si="48"/>
        <v>0.23518682966219109</v>
      </c>
      <c r="B334" s="2">
        <v>0.33</v>
      </c>
      <c r="C334" s="7">
        <f t="shared" si="49"/>
        <v>0.28779503928263023</v>
      </c>
      <c r="D334" s="24">
        <f t="shared" si="50"/>
        <v>0.38957292183289538</v>
      </c>
      <c r="E334">
        <f t="shared" si="56"/>
        <v>0.23518682966219109</v>
      </c>
      <c r="G334">
        <f t="shared" si="51"/>
        <v>0.33</v>
      </c>
      <c r="H334" s="16">
        <f t="shared" si="52"/>
        <v>1.2238794292677349</v>
      </c>
      <c r="I334" s="16">
        <f t="shared" si="53"/>
        <v>0.30596985731693371</v>
      </c>
      <c r="J334" s="13">
        <f t="shared" si="54"/>
        <v>0.22603369528747425</v>
      </c>
      <c r="K334" s="7">
        <f t="shared" si="55"/>
        <v>1.2238794292677349</v>
      </c>
    </row>
    <row r="335" spans="1:11" x14ac:dyDescent="0.2">
      <c r="A335">
        <f t="shared" si="48"/>
        <v>0.23654672131464807</v>
      </c>
      <c r="B335" s="2">
        <v>0.33100000000000002</v>
      </c>
      <c r="C335" s="7">
        <f t="shared" si="49"/>
        <v>0.28899288544128643</v>
      </c>
      <c r="D335" s="24">
        <f t="shared" si="50"/>
        <v>0.39024961099111366</v>
      </c>
      <c r="E335">
        <f t="shared" si="56"/>
        <v>0.23654672131464807</v>
      </c>
      <c r="G335">
        <f t="shared" si="51"/>
        <v>0.33100000000000002</v>
      </c>
      <c r="H335" s="16">
        <f t="shared" si="52"/>
        <v>1.2260053109559572</v>
      </c>
      <c r="I335" s="16">
        <f t="shared" si="53"/>
        <v>0.3065013277389893</v>
      </c>
      <c r="J335" s="13">
        <f t="shared" si="54"/>
        <v>0.22697448146051552</v>
      </c>
      <c r="K335" s="7">
        <f t="shared" si="55"/>
        <v>1.2260053109559572</v>
      </c>
    </row>
    <row r="336" spans="1:11" x14ac:dyDescent="0.2">
      <c r="A336">
        <f t="shared" si="48"/>
        <v>0.23790959972860282</v>
      </c>
      <c r="B336" s="2">
        <v>0.33200000000000002</v>
      </c>
      <c r="C336" s="7">
        <f t="shared" si="49"/>
        <v>0.29019164613491272</v>
      </c>
      <c r="D336" s="24">
        <f t="shared" si="50"/>
        <v>0.39092578390243798</v>
      </c>
      <c r="E336">
        <f t="shared" si="56"/>
        <v>0.23790959972860282</v>
      </c>
      <c r="G336">
        <f t="shared" si="51"/>
        <v>0.33200000000000002</v>
      </c>
      <c r="H336" s="16">
        <f t="shared" si="52"/>
        <v>1.2281295708067301</v>
      </c>
      <c r="I336" s="16">
        <f t="shared" si="53"/>
        <v>0.30703239270168253</v>
      </c>
      <c r="J336" s="13">
        <f t="shared" si="54"/>
        <v>0.22791598590764267</v>
      </c>
      <c r="K336" s="7">
        <f t="shared" si="55"/>
        <v>1.2281295708067301</v>
      </c>
    </row>
    <row r="337" spans="1:11" x14ac:dyDescent="0.2">
      <c r="A337">
        <f t="shared" si="48"/>
        <v>0.23927545419581217</v>
      </c>
      <c r="B337" s="2">
        <v>0.33300000000000002</v>
      </c>
      <c r="C337" s="7">
        <f t="shared" si="49"/>
        <v>0.29139131526106343</v>
      </c>
      <c r="D337" s="24">
        <f t="shared" si="50"/>
        <v>0.39160144479088005</v>
      </c>
      <c r="E337">
        <f t="shared" si="56"/>
        <v>0.23927545419581217</v>
      </c>
      <c r="G337">
        <f t="shared" si="51"/>
        <v>0.33300000000000002</v>
      </c>
      <c r="H337" s="16">
        <f t="shared" si="52"/>
        <v>1.2302522220901777</v>
      </c>
      <c r="I337" s="16">
        <f t="shared" si="53"/>
        <v>0.30756305552254443</v>
      </c>
      <c r="J337" s="13">
        <f t="shared" si="54"/>
        <v>0.22885820383600608</v>
      </c>
      <c r="K337" s="7">
        <f t="shared" si="55"/>
        <v>1.2302522220901777</v>
      </c>
    </row>
    <row r="338" spans="1:11" x14ac:dyDescent="0.2">
      <c r="A338">
        <f t="shared" si="48"/>
        <v>0.24064427398758609</v>
      </c>
      <c r="B338" s="2">
        <v>0.33400000000000002</v>
      </c>
      <c r="C338" s="7">
        <f t="shared" si="49"/>
        <v>0.29259188673114567</v>
      </c>
      <c r="D338" s="24">
        <f t="shared" si="50"/>
        <v>0.39227659785526509</v>
      </c>
      <c r="E338">
        <f t="shared" si="56"/>
        <v>0.24064427398758609</v>
      </c>
      <c r="G338">
        <f t="shared" si="51"/>
        <v>0.33400000000000002</v>
      </c>
      <c r="H338" s="16">
        <f t="shared" si="52"/>
        <v>1.2323732779972985</v>
      </c>
      <c r="I338" s="16">
        <f t="shared" si="53"/>
        <v>0.30809331949932461</v>
      </c>
      <c r="J338" s="13">
        <f t="shared" si="54"/>
        <v>0.22980113046363601</v>
      </c>
      <c r="K338" s="7">
        <f t="shared" si="55"/>
        <v>1.2323732779972985</v>
      </c>
    </row>
    <row r="339" spans="1:11" x14ac:dyDescent="0.2">
      <c r="A339">
        <f t="shared" si="48"/>
        <v>0.24201604835482751</v>
      </c>
      <c r="B339" s="2">
        <v>0.33500000000000002</v>
      </c>
      <c r="C339" s="7">
        <f t="shared" si="49"/>
        <v>0.29379335447028476</v>
      </c>
      <c r="D339" s="24">
        <f t="shared" si="50"/>
        <v>0.39295124726953468</v>
      </c>
      <c r="E339">
        <f t="shared" si="56"/>
        <v>0.24201604835482751</v>
      </c>
      <c r="G339">
        <f t="shared" si="51"/>
        <v>0.33500000000000002</v>
      </c>
      <c r="H339" s="16">
        <f t="shared" si="52"/>
        <v>1.2344927516409163</v>
      </c>
      <c r="I339" s="16">
        <f t="shared" si="53"/>
        <v>0.30862318791022908</v>
      </c>
      <c r="J339" s="13">
        <f t="shared" si="54"/>
        <v>0.23074476101933716</v>
      </c>
      <c r="K339" s="7">
        <f t="shared" si="55"/>
        <v>1.2344927516409163</v>
      </c>
    </row>
    <row r="340" spans="1:11" x14ac:dyDescent="0.2">
      <c r="A340">
        <f t="shared" si="48"/>
        <v>0.24339076652807232</v>
      </c>
      <c r="B340" s="2">
        <v>0.33600000000000002</v>
      </c>
      <c r="C340" s="7">
        <f t="shared" si="49"/>
        <v>0.29499571241719108</v>
      </c>
      <c r="D340" s="24">
        <f t="shared" si="50"/>
        <v>0.39362539718304462</v>
      </c>
      <c r="E340">
        <f t="shared" si="56"/>
        <v>0.24339076652807232</v>
      </c>
      <c r="G340">
        <f t="shared" si="51"/>
        <v>0.33600000000000002</v>
      </c>
      <c r="H340" s="16">
        <f t="shared" si="52"/>
        <v>1.2366106560566175</v>
      </c>
      <c r="I340" s="16">
        <f t="shared" si="53"/>
        <v>0.30915266401415437</v>
      </c>
      <c r="J340" s="13">
        <f t="shared" si="54"/>
        <v>0.2316890907425837</v>
      </c>
      <c r="K340" s="7">
        <f t="shared" si="55"/>
        <v>1.2366106560566175</v>
      </c>
    </row>
    <row r="341" spans="1:11" x14ac:dyDescent="0.2">
      <c r="A341">
        <f t="shared" si="48"/>
        <v>0.24476841771752794</v>
      </c>
      <c r="B341" s="2">
        <v>0.33700000000000002</v>
      </c>
      <c r="C341" s="7">
        <f t="shared" si="49"/>
        <v>0.29619895452402822</v>
      </c>
      <c r="D341" s="24">
        <f t="shared" si="50"/>
        <v>0.39429905172086088</v>
      </c>
      <c r="E341">
        <f t="shared" si="56"/>
        <v>0.24476841771752794</v>
      </c>
      <c r="G341">
        <f t="shared" si="51"/>
        <v>0.33700000000000002</v>
      </c>
      <c r="H341" s="16">
        <f t="shared" si="52"/>
        <v>1.2387270042036784</v>
      </c>
      <c r="I341" s="16">
        <f t="shared" si="53"/>
        <v>0.30968175105091961</v>
      </c>
      <c r="J341" s="13">
        <f t="shared" si="54"/>
        <v>0.23263411488341607</v>
      </c>
      <c r="K341" s="7">
        <f t="shared" si="55"/>
        <v>1.2387270042036784</v>
      </c>
    </row>
    <row r="342" spans="1:11" x14ac:dyDescent="0.2">
      <c r="A342">
        <f t="shared" si="48"/>
        <v>0.24614899111311234</v>
      </c>
      <c r="B342" s="2">
        <v>0.33800000000000002</v>
      </c>
      <c r="C342" s="7">
        <f t="shared" si="49"/>
        <v>0.2974030747562823</v>
      </c>
      <c r="D342" s="24">
        <f t="shared" si="50"/>
        <v>0.39497221498405022</v>
      </c>
      <c r="E342">
        <f t="shared" si="56"/>
        <v>0.24614899111311234</v>
      </c>
      <c r="G342">
        <f t="shared" si="51"/>
        <v>0.33800000000000002</v>
      </c>
      <c r="H342" s="16">
        <f t="shared" si="52"/>
        <v>1.2408418089659805</v>
      </c>
      <c r="I342" s="16">
        <f t="shared" si="53"/>
        <v>0.31021045224149513</v>
      </c>
      <c r="J342" s="13">
        <f t="shared" si="54"/>
        <v>0.23357982870233815</v>
      </c>
      <c r="K342" s="7">
        <f t="shared" si="55"/>
        <v>1.2408418089659805</v>
      </c>
    </row>
    <row r="343" spans="1:11" x14ac:dyDescent="0.2">
      <c r="A343">
        <f t="shared" si="48"/>
        <v>0.24753247588449129</v>
      </c>
      <c r="B343" s="2">
        <v>0.33900000000000002</v>
      </c>
      <c r="C343" s="7">
        <f t="shared" si="49"/>
        <v>0.29860806709263221</v>
      </c>
      <c r="D343" s="24">
        <f t="shared" si="50"/>
        <v>0.39564489104996792</v>
      </c>
      <c r="E343">
        <f t="shared" si="56"/>
        <v>0.24753247588449129</v>
      </c>
      <c r="G343">
        <f t="shared" si="51"/>
        <v>0.33900000000000002</v>
      </c>
      <c r="H343" s="16">
        <f t="shared" si="52"/>
        <v>1.2429550831529133</v>
      </c>
      <c r="I343" s="16">
        <f t="shared" si="53"/>
        <v>0.31073877078822831</v>
      </c>
      <c r="J343" s="13">
        <f t="shared" si="54"/>
        <v>0.23452622747021537</v>
      </c>
      <c r="K343" s="7">
        <f t="shared" si="55"/>
        <v>1.2429550831529133</v>
      </c>
    </row>
    <row r="344" spans="1:11" x14ac:dyDescent="0.2">
      <c r="A344">
        <f t="shared" si="48"/>
        <v>0.24891886118111575</v>
      </c>
      <c r="B344" s="2">
        <v>0.34</v>
      </c>
      <c r="C344" s="7">
        <f t="shared" si="49"/>
        <v>0.299813925524821</v>
      </c>
      <c r="D344" s="24">
        <f t="shared" si="50"/>
        <v>0.39631708397254178</v>
      </c>
      <c r="E344">
        <f t="shared" si="56"/>
        <v>0.24891886118111575</v>
      </c>
      <c r="G344">
        <f t="shared" si="51"/>
        <v>0.34</v>
      </c>
      <c r="H344" s="16">
        <f t="shared" si="52"/>
        <v>1.2450668395002664</v>
      </c>
      <c r="I344" s="16">
        <f t="shared" si="53"/>
        <v>0.31126670987506661</v>
      </c>
      <c r="J344" s="13">
        <f t="shared" si="54"/>
        <v>0.23547330646817374</v>
      </c>
      <c r="K344" s="7">
        <f t="shared" si="55"/>
        <v>1.2450668395002664</v>
      </c>
    </row>
    <row r="345" spans="1:11" x14ac:dyDescent="0.2">
      <c r="A345">
        <f t="shared" si="48"/>
        <v>0.25030813613225816</v>
      </c>
      <c r="B345" s="2">
        <v>0.34100000000000003</v>
      </c>
      <c r="C345" s="7">
        <f t="shared" si="49"/>
        <v>0.30102064405752876</v>
      </c>
      <c r="D345" s="24">
        <f t="shared" si="50"/>
        <v>0.39698879778255297</v>
      </c>
      <c r="E345">
        <f t="shared" si="56"/>
        <v>0.25030813613225816</v>
      </c>
      <c r="G345">
        <f t="shared" si="51"/>
        <v>0.34100000000000003</v>
      </c>
      <c r="H345" s="16">
        <f t="shared" si="52"/>
        <v>1.2471770906711124</v>
      </c>
      <c r="I345" s="16">
        <f t="shared" si="53"/>
        <v>0.31179427266777809</v>
      </c>
      <c r="J345" s="13">
        <f t="shared" si="54"/>
        <v>0.2364210609875001</v>
      </c>
      <c r="K345" s="7">
        <f t="shared" si="55"/>
        <v>1.2471770906711124</v>
      </c>
    </row>
    <row r="346" spans="1:11" x14ac:dyDescent="0.2">
      <c r="A346">
        <f t="shared" si="48"/>
        <v>0.25170028984704856</v>
      </c>
      <c r="B346" s="2">
        <v>0.34200000000000003</v>
      </c>
      <c r="C346" s="7">
        <f t="shared" si="49"/>
        <v>0.30222821670824607</v>
      </c>
      <c r="D346" s="24">
        <f t="shared" si="50"/>
        <v>0.39766003648791248</v>
      </c>
      <c r="E346">
        <f t="shared" si="56"/>
        <v>0.25170028984704856</v>
      </c>
      <c r="G346">
        <f t="shared" si="51"/>
        <v>0.34200000000000003</v>
      </c>
      <c r="H346" s="16">
        <f t="shared" si="52"/>
        <v>1.249285849256675</v>
      </c>
      <c r="I346" s="16">
        <f t="shared" si="53"/>
        <v>0.31232146231416874</v>
      </c>
      <c r="J346" s="13">
        <f t="shared" si="54"/>
        <v>0.23736948632954244</v>
      </c>
      <c r="K346" s="7">
        <f t="shared" si="55"/>
        <v>1.249285849256675</v>
      </c>
    </row>
    <row r="347" spans="1:11" x14ac:dyDescent="0.2">
      <c r="A347">
        <f t="shared" si="48"/>
        <v>0.25309531141451019</v>
      </c>
      <c r="B347" s="2">
        <v>0.34300000000000003</v>
      </c>
      <c r="C347" s="7">
        <f t="shared" si="49"/>
        <v>0.30343663750714911</v>
      </c>
      <c r="D347" s="24">
        <f t="shared" si="50"/>
        <v>0.39833080407393545</v>
      </c>
      <c r="E347">
        <f t="shared" si="56"/>
        <v>0.25309531141451019</v>
      </c>
      <c r="G347">
        <f t="shared" si="51"/>
        <v>0.34300000000000003</v>
      </c>
      <c r="H347" s="16">
        <f t="shared" si="52"/>
        <v>1.2513931277771908</v>
      </c>
      <c r="I347" s="16">
        <f t="shared" si="53"/>
        <v>0.3128482819442977</v>
      </c>
      <c r="J347" s="13">
        <f t="shared" si="54"/>
        <v>0.23831857780561216</v>
      </c>
      <c r="K347" s="7">
        <f t="shared" si="55"/>
        <v>1.2513931277771908</v>
      </c>
    </row>
    <row r="348" spans="1:11" x14ac:dyDescent="0.2">
      <c r="A348">
        <f t="shared" si="48"/>
        <v>0.25449318990359382</v>
      </c>
      <c r="B348" s="2">
        <v>0.34399999999999997</v>
      </c>
      <c r="C348" s="7">
        <f t="shared" si="49"/>
        <v>0.30464590049697526</v>
      </c>
      <c r="D348" s="24">
        <f t="shared" si="50"/>
        <v>0.39900110450361087</v>
      </c>
      <c r="E348">
        <f t="shared" si="56"/>
        <v>0.25449318990359382</v>
      </c>
      <c r="G348">
        <f t="shared" si="51"/>
        <v>0.34399999999999997</v>
      </c>
      <c r="H348" s="16">
        <f t="shared" si="52"/>
        <v>1.2534989386827573</v>
      </c>
      <c r="I348" s="16">
        <f t="shared" si="53"/>
        <v>0.31337473467068933</v>
      </c>
      <c r="J348" s="13">
        <f t="shared" si="54"/>
        <v>0.23926833073688614</v>
      </c>
      <c r="K348" s="7">
        <f t="shared" si="55"/>
        <v>1.2534989386827573</v>
      </c>
    </row>
    <row r="349" spans="1:11" x14ac:dyDescent="0.2">
      <c r="A349">
        <f t="shared" si="48"/>
        <v>0.25589391436321168</v>
      </c>
      <c r="B349" s="2">
        <v>0.34499999999999997</v>
      </c>
      <c r="C349" s="7">
        <f t="shared" si="49"/>
        <v>0.30585599973290006</v>
      </c>
      <c r="D349" s="24">
        <f t="shared" si="50"/>
        <v>0.3996709417178691</v>
      </c>
      <c r="E349">
        <f t="shared" si="56"/>
        <v>0.25589391436321168</v>
      </c>
      <c r="G349">
        <f t="shared" si="51"/>
        <v>0.34499999999999997</v>
      </c>
      <c r="H349" s="16">
        <f t="shared" si="52"/>
        <v>1.255603294354172</v>
      </c>
      <c r="I349" s="16">
        <f t="shared" si="53"/>
        <v>0.31390082358854299</v>
      </c>
      <c r="J349" s="13">
        <f t="shared" si="54"/>
        <v>0.24021874045431013</v>
      </c>
      <c r="K349" s="7">
        <f t="shared" si="55"/>
        <v>1.255603294354172</v>
      </c>
    </row>
    <row r="350" spans="1:11" x14ac:dyDescent="0.2">
      <c r="A350">
        <f t="shared" si="48"/>
        <v>0.25729747382227192</v>
      </c>
      <c r="B350" s="2">
        <v>0.34599999999999997</v>
      </c>
      <c r="C350" s="7">
        <f t="shared" si="49"/>
        <v>0.30706692928241547</v>
      </c>
      <c r="D350" s="24">
        <f t="shared" si="50"/>
        <v>0.40034031963584554</v>
      </c>
      <c r="E350">
        <f t="shared" si="56"/>
        <v>0.25729747382227192</v>
      </c>
      <c r="G350">
        <f t="shared" si="51"/>
        <v>0.34599999999999997</v>
      </c>
      <c r="H350" s="16">
        <f t="shared" si="52"/>
        <v>1.2577062071037619</v>
      </c>
      <c r="I350" s="16">
        <f t="shared" si="53"/>
        <v>0.31442655177594048</v>
      </c>
      <c r="J350" s="13">
        <f t="shared" si="54"/>
        <v>0.24116980229850324</v>
      </c>
      <c r="K350" s="7">
        <f t="shared" si="55"/>
        <v>1.2577062071037619</v>
      </c>
    </row>
    <row r="351" spans="1:11" x14ac:dyDescent="0.2">
      <c r="A351">
        <f t="shared" si="48"/>
        <v>0.25870385728971057</v>
      </c>
      <c r="B351" s="2">
        <v>0.34699999999999998</v>
      </c>
      <c r="C351" s="7">
        <f t="shared" si="49"/>
        <v>0.30827868322520835</v>
      </c>
      <c r="D351" s="24">
        <f t="shared" si="50"/>
        <v>0.401009242155141</v>
      </c>
      <c r="E351">
        <f t="shared" si="56"/>
        <v>0.25870385728971057</v>
      </c>
      <c r="G351">
        <f t="shared" si="51"/>
        <v>0.34699999999999998</v>
      </c>
      <c r="H351" s="16">
        <f t="shared" si="52"/>
        <v>1.2598076891762013</v>
      </c>
      <c r="I351" s="16">
        <f t="shared" si="53"/>
        <v>0.31495192229405033</v>
      </c>
      <c r="J351" s="13">
        <f t="shared" si="54"/>
        <v>0.24212151161966239</v>
      </c>
      <c r="K351" s="7">
        <f t="shared" si="55"/>
        <v>1.2598076891762013</v>
      </c>
    </row>
    <row r="352" spans="1:11" x14ac:dyDescent="0.2">
      <c r="A352">
        <f t="shared" si="48"/>
        <v>0.26011305375452437</v>
      </c>
      <c r="B352" s="2">
        <v>0.34799999999999998</v>
      </c>
      <c r="C352" s="7">
        <f t="shared" si="49"/>
        <v>0.30949125565304092</v>
      </c>
      <c r="D352" s="24">
        <f t="shared" si="50"/>
        <v>0.40167771315207956</v>
      </c>
      <c r="E352">
        <f t="shared" si="56"/>
        <v>0.26011305375452437</v>
      </c>
      <c r="G352">
        <f t="shared" si="51"/>
        <v>0.34799999999999998</v>
      </c>
      <c r="H352" s="16">
        <f t="shared" si="52"/>
        <v>1.2619077527493214</v>
      </c>
      <c r="I352" s="16">
        <f t="shared" si="53"/>
        <v>0.31547693818733036</v>
      </c>
      <c r="J352" s="13">
        <f t="shared" si="54"/>
        <v>0.24307386377746845</v>
      </c>
      <c r="K352" s="7">
        <f t="shared" si="55"/>
        <v>1.2619077527493214</v>
      </c>
    </row>
    <row r="353" spans="1:11" x14ac:dyDescent="0.2">
      <c r="A353">
        <f t="shared" si="48"/>
        <v>0.26152505218580258</v>
      </c>
      <c r="B353" s="2">
        <v>0.34899999999999998</v>
      </c>
      <c r="C353" s="7">
        <f t="shared" si="49"/>
        <v>0.31070464066963149</v>
      </c>
      <c r="D353" s="24">
        <f t="shared" si="50"/>
        <v>0.40234573648196298</v>
      </c>
      <c r="E353">
        <f t="shared" si="56"/>
        <v>0.26152505218580258</v>
      </c>
      <c r="G353">
        <f t="shared" si="51"/>
        <v>0.34899999999999998</v>
      </c>
      <c r="H353" s="16">
        <f t="shared" si="52"/>
        <v>1.2640064099349098</v>
      </c>
      <c r="I353" s="16">
        <f t="shared" si="53"/>
        <v>0.31600160248372744</v>
      </c>
      <c r="J353" s="13">
        <f t="shared" si="54"/>
        <v>0.24402685414099268</v>
      </c>
      <c r="K353" s="7">
        <f t="shared" si="55"/>
        <v>1.2640064099349098</v>
      </c>
    </row>
    <row r="354" spans="1:11" x14ac:dyDescent="0.2">
      <c r="A354">
        <f t="shared" si="48"/>
        <v>0.2629398415327579</v>
      </c>
      <c r="B354" s="2">
        <v>0.35</v>
      </c>
      <c r="C354" s="7">
        <f t="shared" si="49"/>
        <v>0.31191883239053642</v>
      </c>
      <c r="D354" s="24">
        <f t="shared" si="50"/>
        <v>0.40301331597932166</v>
      </c>
      <c r="E354">
        <f t="shared" si="56"/>
        <v>0.2629398415327579</v>
      </c>
      <c r="G354">
        <f t="shared" si="51"/>
        <v>0.35</v>
      </c>
      <c r="H354" s="16">
        <f t="shared" si="52"/>
        <v>1.266103672779499</v>
      </c>
      <c r="I354" s="16">
        <f t="shared" si="53"/>
        <v>0.31652591819487474</v>
      </c>
      <c r="J354" s="13">
        <f t="shared" si="54"/>
        <v>0.24498047808860379</v>
      </c>
      <c r="K354" s="7">
        <f t="shared" si="55"/>
        <v>1.266103672779499</v>
      </c>
    </row>
    <row r="355" spans="1:11" x14ac:dyDescent="0.2">
      <c r="A355">
        <f t="shared" si="48"/>
        <v>0.2643574107247576</v>
      </c>
      <c r="B355" s="2">
        <v>0.35099999999999998</v>
      </c>
      <c r="C355" s="7">
        <f t="shared" si="49"/>
        <v>0.31313382494303343</v>
      </c>
      <c r="D355" s="24">
        <f t="shared" si="50"/>
        <v>0.40368045545816378</v>
      </c>
      <c r="E355">
        <f t="shared" si="56"/>
        <v>0.2643574107247576</v>
      </c>
      <c r="G355">
        <f t="shared" si="51"/>
        <v>0.35099999999999998</v>
      </c>
      <c r="H355" s="16">
        <f t="shared" si="52"/>
        <v>1.2681995532651491</v>
      </c>
      <c r="I355" s="16">
        <f t="shared" si="53"/>
        <v>0.31704988831628728</v>
      </c>
      <c r="J355" s="13">
        <f t="shared" si="54"/>
        <v>0.24593473100787655</v>
      </c>
      <c r="K355" s="7">
        <f t="shared" si="55"/>
        <v>1.2681995532651491</v>
      </c>
    </row>
    <row r="356" spans="1:11" x14ac:dyDescent="0.2">
      <c r="A356">
        <f t="shared" si="48"/>
        <v>0.26577774867135312</v>
      </c>
      <c r="B356" s="2">
        <v>0.35199999999999998</v>
      </c>
      <c r="C356" s="7">
        <f t="shared" si="49"/>
        <v>0.31434961246600507</v>
      </c>
      <c r="D356" s="24">
        <f t="shared" si="50"/>
        <v>0.40434715871222021</v>
      </c>
      <c r="E356">
        <f t="shared" si="56"/>
        <v>0.26577774867135312</v>
      </c>
      <c r="G356">
        <f t="shared" si="51"/>
        <v>0.35199999999999998</v>
      </c>
      <c r="H356" s="16">
        <f t="shared" si="52"/>
        <v>1.2702940633102171</v>
      </c>
      <c r="I356" s="16">
        <f t="shared" si="53"/>
        <v>0.31757351582755428</v>
      </c>
      <c r="J356" s="13">
        <f t="shared" si="54"/>
        <v>0.2468896082955</v>
      </c>
      <c r="K356" s="7">
        <f t="shared" si="55"/>
        <v>1.2702940633102171</v>
      </c>
    </row>
    <row r="357" spans="1:11" x14ac:dyDescent="0.2">
      <c r="A357">
        <f t="shared" si="48"/>
        <v>0.26720084426230972</v>
      </c>
      <c r="B357" s="2">
        <v>0.35299999999999998</v>
      </c>
      <c r="C357" s="7">
        <f t="shared" si="49"/>
        <v>0.31556618910982365</v>
      </c>
      <c r="D357" s="24">
        <f t="shared" si="50"/>
        <v>0.40501342951518748</v>
      </c>
      <c r="E357">
        <f t="shared" si="56"/>
        <v>0.26720084426230972</v>
      </c>
      <c r="G357">
        <f t="shared" si="51"/>
        <v>0.35299999999999998</v>
      </c>
      <c r="H357" s="16">
        <f t="shared" si="52"/>
        <v>1.2723872147701205</v>
      </c>
      <c r="I357" s="16">
        <f t="shared" si="53"/>
        <v>0.31809680369253013</v>
      </c>
      <c r="J357" s="13">
        <f t="shared" si="54"/>
        <v>0.24784510535718735</v>
      </c>
      <c r="K357" s="7">
        <f t="shared" si="55"/>
        <v>1.2723872147701205</v>
      </c>
    </row>
    <row r="358" spans="1:11" x14ac:dyDescent="0.2">
      <c r="A358">
        <f t="shared" si="48"/>
        <v>0.26862668636763543</v>
      </c>
      <c r="B358" s="2">
        <v>0.35399999999999998</v>
      </c>
      <c r="C358" s="7">
        <f t="shared" si="49"/>
        <v>0.31678354903623734</v>
      </c>
      <c r="D358" s="24">
        <f t="shared" si="50"/>
        <v>0.40567927162096756</v>
      </c>
      <c r="E358">
        <f t="shared" si="56"/>
        <v>0.26862668636763543</v>
      </c>
      <c r="G358">
        <f t="shared" si="51"/>
        <v>0.35399999999999998</v>
      </c>
      <c r="H358" s="16">
        <f t="shared" si="52"/>
        <v>1.2744790194380899</v>
      </c>
      <c r="I358" s="16">
        <f t="shared" si="53"/>
        <v>0.31861975485952249</v>
      </c>
      <c r="J358" s="13">
        <f t="shared" si="54"/>
        <v>0.24880121760758631</v>
      </c>
      <c r="K358" s="7">
        <f t="shared" si="55"/>
        <v>1.2744790194380899</v>
      </c>
    </row>
    <row r="359" spans="1:11" x14ac:dyDescent="0.2">
      <c r="A359">
        <f t="shared" si="48"/>
        <v>0.27005526383760925</v>
      </c>
      <c r="B359" s="2">
        <v>0.35499999999999998</v>
      </c>
      <c r="C359" s="7">
        <f t="shared" si="49"/>
        <v>0.31800168641825627</v>
      </c>
      <c r="D359" s="24">
        <f t="shared" si="50"/>
        <v>0.40634468876390473</v>
      </c>
      <c r="E359">
        <f t="shared" si="56"/>
        <v>0.27005526383760925</v>
      </c>
      <c r="G359">
        <f t="shared" si="51"/>
        <v>0.35499999999999998</v>
      </c>
      <c r="H359" s="16">
        <f t="shared" si="52"/>
        <v>1.2765694890459141</v>
      </c>
      <c r="I359" s="16">
        <f t="shared" si="53"/>
        <v>0.31914237226147851</v>
      </c>
      <c r="J359" s="13">
        <f t="shared" si="54"/>
        <v>0.24975794047018976</v>
      </c>
      <c r="K359" s="7">
        <f t="shared" si="55"/>
        <v>1.2765694890459141</v>
      </c>
    </row>
    <row r="360" spans="1:11" x14ac:dyDescent="0.2">
      <c r="A360">
        <f t="shared" si="48"/>
        <v>0.27148656550280936</v>
      </c>
      <c r="B360" s="2">
        <v>0.35599999999999998</v>
      </c>
      <c r="C360" s="7">
        <f t="shared" si="49"/>
        <v>0.31922059544004078</v>
      </c>
      <c r="D360" s="24">
        <f t="shared" si="50"/>
        <v>0.4070096846590201</v>
      </c>
      <c r="E360">
        <f t="shared" si="56"/>
        <v>0.27148656550280936</v>
      </c>
      <c r="G360">
        <f t="shared" si="51"/>
        <v>0.35599999999999998</v>
      </c>
      <c r="H360" s="16">
        <f t="shared" si="52"/>
        <v>1.2786586352646758</v>
      </c>
      <c r="I360" s="16">
        <f t="shared" si="53"/>
        <v>0.31966465881616896</v>
      </c>
      <c r="J360" s="13">
        <f t="shared" si="54"/>
        <v>0.25071526937724786</v>
      </c>
      <c r="K360" s="7">
        <f t="shared" si="55"/>
        <v>1.2786586352646758</v>
      </c>
    </row>
    <row r="361" spans="1:11" x14ac:dyDescent="0.2">
      <c r="A361">
        <f t="shared" si="48"/>
        <v>0.27292058017413984</v>
      </c>
      <c r="B361" s="2">
        <v>0.35699999999999998</v>
      </c>
      <c r="C361" s="7">
        <f t="shared" si="49"/>
        <v>0.3204402702967894</v>
      </c>
      <c r="D361" s="24">
        <f t="shared" si="50"/>
        <v>0.40767426300224308</v>
      </c>
      <c r="E361">
        <f t="shared" si="56"/>
        <v>0.27292058017413984</v>
      </c>
      <c r="G361">
        <f t="shared" si="51"/>
        <v>0.35699999999999998</v>
      </c>
      <c r="H361" s="16">
        <f t="shared" si="52"/>
        <v>1.28074646970548</v>
      </c>
      <c r="I361" s="16">
        <f t="shared" si="53"/>
        <v>0.32018661742637</v>
      </c>
      <c r="J361" s="13">
        <f t="shared" si="54"/>
        <v>0.25167319976968028</v>
      </c>
      <c r="K361" s="7">
        <f t="shared" si="55"/>
        <v>1.28074646970548</v>
      </c>
    </row>
    <row r="362" spans="1:11" x14ac:dyDescent="0.2">
      <c r="A362">
        <f t="shared" si="48"/>
        <v>0.27435729664285757</v>
      </c>
      <c r="B362" s="2">
        <v>0.35799999999999998</v>
      </c>
      <c r="C362" s="7">
        <f t="shared" si="49"/>
        <v>0.32166070519462842</v>
      </c>
      <c r="D362" s="24">
        <f t="shared" si="50"/>
        <v>0.40833842747064036</v>
      </c>
      <c r="E362">
        <f t="shared" si="56"/>
        <v>0.27435729664285757</v>
      </c>
      <c r="G362">
        <f t="shared" si="51"/>
        <v>0.35799999999999998</v>
      </c>
      <c r="H362" s="16">
        <f t="shared" si="52"/>
        <v>1.2828330039201723</v>
      </c>
      <c r="I362" s="16">
        <f t="shared" si="53"/>
        <v>0.32070825098004307</v>
      </c>
      <c r="J362" s="13">
        <f t="shared" si="54"/>
        <v>0.25263172709698922</v>
      </c>
      <c r="K362" s="7">
        <f t="shared" si="55"/>
        <v>1.2828330039201723</v>
      </c>
    </row>
    <row r="363" spans="1:11" x14ac:dyDescent="0.2">
      <c r="A363">
        <f t="shared" si="48"/>
        <v>0.27579670368059878</v>
      </c>
      <c r="B363" s="2">
        <v>0.35899999999999999</v>
      </c>
      <c r="C363" s="7">
        <f t="shared" si="49"/>
        <v>0.32288189435050219</v>
      </c>
      <c r="D363" s="24">
        <f t="shared" si="50"/>
        <v>0.40900218172264236</v>
      </c>
      <c r="E363">
        <f t="shared" si="56"/>
        <v>0.27579670368059878</v>
      </c>
      <c r="G363">
        <f t="shared" si="51"/>
        <v>0.35899999999999999</v>
      </c>
      <c r="H363" s="16">
        <f t="shared" si="52"/>
        <v>1.2849182494020508</v>
      </c>
      <c r="I363" s="16">
        <f t="shared" si="53"/>
        <v>0.3212295623505127</v>
      </c>
      <c r="J363" s="13">
        <f t="shared" si="54"/>
        <v>0.25359084681717337</v>
      </c>
      <c r="K363" s="7">
        <f t="shared" si="55"/>
        <v>1.2849182494020508</v>
      </c>
    </row>
    <row r="364" spans="1:11" x14ac:dyDescent="0.2">
      <c r="A364">
        <f t="shared" si="48"/>
        <v>0.27723879003940383</v>
      </c>
      <c r="B364" s="2">
        <v>0.36</v>
      </c>
      <c r="C364" s="7">
        <f t="shared" si="49"/>
        <v>0.324103831992064</v>
      </c>
      <c r="D364" s="24">
        <f t="shared" si="50"/>
        <v>0.40966552939826689</v>
      </c>
      <c r="E364">
        <f t="shared" si="56"/>
        <v>0.27723879003940383</v>
      </c>
      <c r="G364">
        <f t="shared" si="51"/>
        <v>0.36</v>
      </c>
      <c r="H364" s="16">
        <f t="shared" si="52"/>
        <v>1.2870022175865687</v>
      </c>
      <c r="I364" s="16">
        <f t="shared" si="53"/>
        <v>0.32175055439664219</v>
      </c>
      <c r="J364" s="13">
        <f t="shared" si="54"/>
        <v>0.2545505543966422</v>
      </c>
      <c r="K364" s="7">
        <f t="shared" si="55"/>
        <v>1.2870022175865687</v>
      </c>
    </row>
    <row r="365" spans="1:11" x14ac:dyDescent="0.2">
      <c r="A365">
        <f t="shared" ref="A365:A428" si="57">E365</f>
        <v>0.27868354445174254</v>
      </c>
      <c r="B365" s="2">
        <v>0.36099999999999999</v>
      </c>
      <c r="C365" s="7">
        <f t="shared" si="49"/>
        <v>0.32532651235756788</v>
      </c>
      <c r="D365" s="24">
        <f t="shared" si="50"/>
        <v>0.41032847411934048</v>
      </c>
      <c r="E365">
        <f t="shared" si="56"/>
        <v>0.27868354445174254</v>
      </c>
      <c r="G365">
        <f t="shared" si="51"/>
        <v>0.36099999999999999</v>
      </c>
      <c r="H365" s="16">
        <f t="shared" si="52"/>
        <v>1.2890849198520296</v>
      </c>
      <c r="I365" s="16">
        <f t="shared" si="53"/>
        <v>0.32227122996300739</v>
      </c>
      <c r="J365" s="13">
        <f t="shared" si="54"/>
        <v>0.25551084531013107</v>
      </c>
      <c r="K365" s="7">
        <f t="shared" si="55"/>
        <v>1.2890849198520296</v>
      </c>
    </row>
    <row r="366" spans="1:11" x14ac:dyDescent="0.2">
      <c r="A366">
        <f t="shared" si="57"/>
        <v>0.28013095563053941</v>
      </c>
      <c r="B366" s="2">
        <v>0.36199999999999999</v>
      </c>
      <c r="C366" s="7">
        <f t="shared" si="49"/>
        <v>0.32654992969576202</v>
      </c>
      <c r="D366" s="24">
        <f t="shared" si="50"/>
        <v>0.41099101948971717</v>
      </c>
      <c r="E366">
        <f t="shared" si="56"/>
        <v>0.28013095563053941</v>
      </c>
      <c r="G366">
        <f t="shared" si="51"/>
        <v>0.36199999999999999</v>
      </c>
      <c r="H366" s="16">
        <f t="shared" si="52"/>
        <v>1.2911663675202749</v>
      </c>
      <c r="I366" s="16">
        <f t="shared" si="53"/>
        <v>0.32279159188006873</v>
      </c>
      <c r="J366" s="13">
        <f t="shared" si="54"/>
        <v>0.25647171504061733</v>
      </c>
      <c r="K366" s="7">
        <f t="shared" si="55"/>
        <v>1.2911663675202749</v>
      </c>
    </row>
    <row r="367" spans="1:11" x14ac:dyDescent="0.2">
      <c r="A367">
        <f t="shared" si="57"/>
        <v>0.28158101226919657</v>
      </c>
      <c r="B367" s="2">
        <v>0.36299999999999999</v>
      </c>
      <c r="C367" s="7">
        <f t="shared" si="49"/>
        <v>0.32777407826578159</v>
      </c>
      <c r="D367" s="24">
        <f t="shared" si="50"/>
        <v>0.41165316909549504</v>
      </c>
      <c r="E367">
        <f t="shared" si="56"/>
        <v>0.28158101226919657</v>
      </c>
      <c r="G367">
        <f t="shared" si="51"/>
        <v>0.36299999999999999</v>
      </c>
      <c r="H367" s="16">
        <f t="shared" si="52"/>
        <v>1.293246571857364</v>
      </c>
      <c r="I367" s="16">
        <f t="shared" si="53"/>
        <v>0.32331164296434101</v>
      </c>
      <c r="J367" s="13">
        <f t="shared" si="54"/>
        <v>0.25743315907923631</v>
      </c>
      <c r="K367" s="7">
        <f t="shared" si="55"/>
        <v>1.293246571857364</v>
      </c>
    </row>
    <row r="368" spans="1:11" x14ac:dyDescent="0.2">
      <c r="A368">
        <f t="shared" si="57"/>
        <v>0.28303370304161757</v>
      </c>
      <c r="B368" s="2">
        <v>0.36399999999999999</v>
      </c>
      <c r="C368" s="7">
        <f t="shared" si="49"/>
        <v>0.3289989523370434</v>
      </c>
      <c r="D368" s="24">
        <f t="shared" si="50"/>
        <v>0.41231492650522988</v>
      </c>
      <c r="E368">
        <f t="shared" si="56"/>
        <v>0.28303370304161757</v>
      </c>
      <c r="G368">
        <f t="shared" si="51"/>
        <v>0.36399999999999999</v>
      </c>
      <c r="H368" s="16">
        <f t="shared" si="52"/>
        <v>1.2953255440742457</v>
      </c>
      <c r="I368" s="16">
        <f t="shared" si="53"/>
        <v>0.32383138601856143</v>
      </c>
      <c r="J368" s="13">
        <f t="shared" si="54"/>
        <v>0.25839517292519854</v>
      </c>
      <c r="K368" s="7">
        <f t="shared" si="55"/>
        <v>1.2953255440742457</v>
      </c>
    </row>
    <row r="369" spans="1:11" x14ac:dyDescent="0.2">
      <c r="A369">
        <f t="shared" si="57"/>
        <v>0.28448901660223053</v>
      </c>
      <c r="B369" s="2">
        <v>0.36499999999999999</v>
      </c>
      <c r="C369" s="7">
        <f t="shared" si="49"/>
        <v>0.33022454618914127</v>
      </c>
      <c r="D369" s="24">
        <f t="shared" si="50"/>
        <v>0.41297629527014706</v>
      </c>
      <c r="E369">
        <f t="shared" si="56"/>
        <v>0.28448901660223053</v>
      </c>
      <c r="G369">
        <f t="shared" si="51"/>
        <v>0.36499999999999999</v>
      </c>
      <c r="H369" s="16">
        <f t="shared" si="52"/>
        <v>1.2974032953274233</v>
      </c>
      <c r="I369" s="16">
        <f t="shared" si="53"/>
        <v>0.32435082383185582</v>
      </c>
      <c r="J369" s="13">
        <f t="shared" si="54"/>
        <v>0.25935775208570738</v>
      </c>
      <c r="K369" s="7">
        <f t="shared" si="55"/>
        <v>1.2974032953274233</v>
      </c>
    </row>
    <row r="370" spans="1:11" x14ac:dyDescent="0.2">
      <c r="A370">
        <f t="shared" si="57"/>
        <v>0.28594694158600997</v>
      </c>
      <c r="B370" s="2">
        <v>0.36599999999999999</v>
      </c>
      <c r="C370" s="7">
        <f t="shared" si="49"/>
        <v>0.33145085411174158</v>
      </c>
      <c r="D370" s="24">
        <f t="shared" si="50"/>
        <v>0.41363727892435065</v>
      </c>
      <c r="E370">
        <f t="shared" si="56"/>
        <v>0.28594694158600997</v>
      </c>
      <c r="G370">
        <f t="shared" si="51"/>
        <v>0.36599999999999999</v>
      </c>
      <c r="H370" s="16">
        <f t="shared" si="52"/>
        <v>1.2994798367196121</v>
      </c>
      <c r="I370" s="16">
        <f t="shared" si="53"/>
        <v>0.32486995917990302</v>
      </c>
      <c r="J370" s="13">
        <f t="shared" si="54"/>
        <v>0.26032089207587739</v>
      </c>
      <c r="K370" s="7">
        <f t="shared" si="55"/>
        <v>1.2994798367196121</v>
      </c>
    </row>
    <row r="371" spans="1:11" x14ac:dyDescent="0.2">
      <c r="A371">
        <f t="shared" si="57"/>
        <v>0.28740746660849914</v>
      </c>
      <c r="B371" s="2">
        <v>0.36699999999999999</v>
      </c>
      <c r="C371" s="7">
        <f t="shared" si="49"/>
        <v>0.33267787040448044</v>
      </c>
      <c r="D371" s="24">
        <f t="shared" si="50"/>
        <v>0.4142978809850304</v>
      </c>
      <c r="E371">
        <f t="shared" si="56"/>
        <v>0.28740746660849914</v>
      </c>
      <c r="G371">
        <f t="shared" si="51"/>
        <v>0.36699999999999999</v>
      </c>
      <c r="H371" s="16">
        <f t="shared" si="52"/>
        <v>1.3015551793003899</v>
      </c>
      <c r="I371" s="16">
        <f t="shared" si="53"/>
        <v>0.32538879482509747</v>
      </c>
      <c r="J371" s="13">
        <f t="shared" si="54"/>
        <v>0.26128458841865326</v>
      </c>
      <c r="K371" s="7">
        <f t="shared" si="55"/>
        <v>1.3015551793003899</v>
      </c>
    </row>
    <row r="372" spans="1:11" x14ac:dyDescent="0.2">
      <c r="A372">
        <f t="shared" si="57"/>
        <v>0.28887058026583101</v>
      </c>
      <c r="B372" s="2">
        <v>0.36799999999999999</v>
      </c>
      <c r="C372" s="7">
        <f t="shared" si="49"/>
        <v>0.33390558937686093</v>
      </c>
      <c r="D372" s="24">
        <f t="shared" si="50"/>
        <v>0.41495810495266666</v>
      </c>
      <c r="E372">
        <f t="shared" si="56"/>
        <v>0.28887058026583101</v>
      </c>
      <c r="G372">
        <f t="shared" si="51"/>
        <v>0.36799999999999999</v>
      </c>
      <c r="H372" s="16">
        <f t="shared" si="52"/>
        <v>1.3036293340668399</v>
      </c>
      <c r="I372" s="16">
        <f t="shared" si="53"/>
        <v>0.32590733351670997</v>
      </c>
      <c r="J372" s="13">
        <f t="shared" si="54"/>
        <v>0.26224883664472909</v>
      </c>
      <c r="K372" s="7">
        <f t="shared" si="55"/>
        <v>1.3036293340668399</v>
      </c>
    </row>
    <row r="373" spans="1:11" x14ac:dyDescent="0.2">
      <c r="A373">
        <f t="shared" si="57"/>
        <v>0.29033627113474869</v>
      </c>
      <c r="B373" s="2">
        <v>0.36899999999999999</v>
      </c>
      <c r="C373" s="7">
        <f t="shared" si="49"/>
        <v>0.33513400534815113</v>
      </c>
      <c r="D373" s="24">
        <f t="shared" si="50"/>
        <v>0.41561795431123266</v>
      </c>
      <c r="E373">
        <f t="shared" si="56"/>
        <v>0.29033627113474869</v>
      </c>
      <c r="G373">
        <f t="shared" si="51"/>
        <v>0.36899999999999999</v>
      </c>
      <c r="H373" s="16">
        <f t="shared" si="52"/>
        <v>1.3057023119641868</v>
      </c>
      <c r="I373" s="16">
        <f t="shared" si="53"/>
        <v>0.32642557799104671</v>
      </c>
      <c r="J373" s="13">
        <f t="shared" si="54"/>
        <v>0.26321363229246852</v>
      </c>
      <c r="K373" s="7">
        <f t="shared" si="55"/>
        <v>1.3057023119641868</v>
      </c>
    </row>
    <row r="374" spans="1:11" x14ac:dyDescent="0.2">
      <c r="A374">
        <f t="shared" si="57"/>
        <v>0.29180452777262644</v>
      </c>
      <c r="B374" s="2">
        <v>0.37</v>
      </c>
      <c r="C374" s="7">
        <f t="shared" si="49"/>
        <v>0.33636311264728375</v>
      </c>
      <c r="D374" s="24">
        <f t="shared" si="50"/>
        <v>0.41627743252839533</v>
      </c>
      <c r="E374">
        <f t="shared" si="56"/>
        <v>0.29180452777262644</v>
      </c>
      <c r="G374">
        <f t="shared" si="51"/>
        <v>0.37</v>
      </c>
      <c r="H374" s="16">
        <f t="shared" si="52"/>
        <v>1.3077741238864276</v>
      </c>
      <c r="I374" s="16">
        <f t="shared" si="53"/>
        <v>0.32694353097160689</v>
      </c>
      <c r="J374" s="13">
        <f t="shared" si="54"/>
        <v>0.26417897090782566</v>
      </c>
      <c r="K374" s="7">
        <f t="shared" si="55"/>
        <v>1.3077741238864276</v>
      </c>
    </row>
    <row r="375" spans="1:11" x14ac:dyDescent="0.2">
      <c r="A375">
        <f t="shared" si="57"/>
        <v>0.29327533871748901</v>
      </c>
      <c r="B375" s="2">
        <v>0.371</v>
      </c>
      <c r="C375" s="7">
        <f t="shared" si="49"/>
        <v>0.3375929056127554</v>
      </c>
      <c r="D375" s="24">
        <f t="shared" si="50"/>
        <v>0.41693654305571309</v>
      </c>
      <c r="E375">
        <f t="shared" si="56"/>
        <v>0.29327533871748901</v>
      </c>
      <c r="G375">
        <f t="shared" si="51"/>
        <v>0.371</v>
      </c>
      <c r="H375" s="16">
        <f t="shared" si="52"/>
        <v>1.3098447806769526</v>
      </c>
      <c r="I375" s="16">
        <f t="shared" si="53"/>
        <v>0.32746119516923816</v>
      </c>
      <c r="J375" s="13">
        <f t="shared" si="54"/>
        <v>0.26514484804426619</v>
      </c>
      <c r="K375" s="7">
        <f t="shared" si="55"/>
        <v>1.3098447806769526</v>
      </c>
    </row>
    <row r="376" spans="1:11" x14ac:dyDescent="0.2">
      <c r="A376">
        <f t="shared" si="57"/>
        <v>0.29474869248803043</v>
      </c>
      <c r="B376" s="2">
        <v>0.372</v>
      </c>
      <c r="C376" s="7">
        <f t="shared" si="49"/>
        <v>0.33882337859252687</v>
      </c>
      <c r="D376" s="24">
        <f t="shared" si="50"/>
        <v>0.41759528932883189</v>
      </c>
      <c r="E376">
        <f t="shared" si="56"/>
        <v>0.29474869248803043</v>
      </c>
      <c r="G376">
        <f t="shared" si="51"/>
        <v>0.372</v>
      </c>
      <c r="H376" s="16">
        <f t="shared" si="52"/>
        <v>1.3119142931291623</v>
      </c>
      <c r="I376" s="16">
        <f t="shared" si="53"/>
        <v>0.32797857328229058</v>
      </c>
      <c r="J376" s="13">
        <f t="shared" si="54"/>
        <v>0.26611125926268892</v>
      </c>
      <c r="K376" s="7">
        <f t="shared" si="55"/>
        <v>1.3119142931291623</v>
      </c>
    </row>
    <row r="377" spans="1:11" x14ac:dyDescent="0.2">
      <c r="A377">
        <f t="shared" si="57"/>
        <v>0.29622457758363324</v>
      </c>
      <c r="B377" s="2">
        <v>0.373</v>
      </c>
      <c r="C377" s="7">
        <f t="shared" si="49"/>
        <v>0.34005452594392482</v>
      </c>
      <c r="D377" s="24">
        <f t="shared" si="50"/>
        <v>0.41825367476767972</v>
      </c>
      <c r="E377">
        <f t="shared" si="56"/>
        <v>0.29622457758363324</v>
      </c>
      <c r="G377">
        <f t="shared" si="51"/>
        <v>0.373</v>
      </c>
      <c r="H377" s="16">
        <f t="shared" si="52"/>
        <v>1.3139826719870773</v>
      </c>
      <c r="I377" s="16">
        <f t="shared" si="53"/>
        <v>0.32849566799676932</v>
      </c>
      <c r="J377" s="13">
        <f t="shared" si="54"/>
        <v>0.26707820013134848</v>
      </c>
      <c r="K377" s="7">
        <f t="shared" si="55"/>
        <v>1.3139826719870773</v>
      </c>
    </row>
    <row r="378" spans="1:11" x14ac:dyDescent="0.2">
      <c r="A378">
        <f t="shared" si="57"/>
        <v>0.29770298248438637</v>
      </c>
      <c r="B378" s="2">
        <v>0.374</v>
      </c>
      <c r="C378" s="7">
        <f t="shared" si="49"/>
        <v>0.34128634203354336</v>
      </c>
      <c r="D378" s="24">
        <f t="shared" si="50"/>
        <v>0.41891170277665857</v>
      </c>
      <c r="E378">
        <f t="shared" si="56"/>
        <v>0.29770298248438637</v>
      </c>
      <c r="G378">
        <f t="shared" si="51"/>
        <v>0.374</v>
      </c>
      <c r="H378" s="16">
        <f t="shared" si="52"/>
        <v>1.3160499279459414</v>
      </c>
      <c r="I378" s="16">
        <f t="shared" si="53"/>
        <v>0.32901248198648536</v>
      </c>
      <c r="J378" s="13">
        <f t="shared" si="54"/>
        <v>0.2680456662257783</v>
      </c>
      <c r="K378" s="7">
        <f t="shared" si="55"/>
        <v>1.3160499279459414</v>
      </c>
    </row>
    <row r="379" spans="1:11" x14ac:dyDescent="0.2">
      <c r="A379">
        <f t="shared" si="57"/>
        <v>0.2991838956511027</v>
      </c>
      <c r="B379" s="2">
        <v>0.375</v>
      </c>
      <c r="C379" s="7">
        <f t="shared" si="49"/>
        <v>0.34251882123714633</v>
      </c>
      <c r="D379" s="24">
        <f t="shared" si="50"/>
        <v>0.4195693767448338</v>
      </c>
      <c r="E379">
        <f t="shared" si="56"/>
        <v>0.2991838956511027</v>
      </c>
      <c r="G379">
        <f t="shared" si="51"/>
        <v>0.375</v>
      </c>
      <c r="H379" s="16">
        <f t="shared" si="52"/>
        <v>1.318116071652818</v>
      </c>
      <c r="I379" s="16">
        <f t="shared" si="53"/>
        <v>0.32952901791320449</v>
      </c>
      <c r="J379" s="13">
        <f t="shared" si="54"/>
        <v>0.26901365312871361</v>
      </c>
      <c r="K379" s="7">
        <f t="shared" si="55"/>
        <v>1.318116071652818</v>
      </c>
    </row>
    <row r="380" spans="1:11" x14ac:dyDescent="0.2">
      <c r="A380">
        <f t="shared" si="57"/>
        <v>0.30066730552533633</v>
      </c>
      <c r="B380" s="2">
        <v>0.376</v>
      </c>
      <c r="C380" s="7">
        <f t="shared" si="49"/>
        <v>0.34375195793957103</v>
      </c>
      <c r="D380" s="24">
        <f t="shared" si="50"/>
        <v>0.42022670004612289</v>
      </c>
      <c r="E380">
        <f t="shared" si="56"/>
        <v>0.30066730552533633</v>
      </c>
      <c r="G380">
        <f t="shared" si="51"/>
        <v>0.376</v>
      </c>
      <c r="H380" s="16">
        <f t="shared" si="52"/>
        <v>1.3201811137071813</v>
      </c>
      <c r="I380" s="16">
        <f t="shared" si="53"/>
        <v>0.33004527842679532</v>
      </c>
      <c r="J380" s="13">
        <f t="shared" si="54"/>
        <v>0.269982156430016</v>
      </c>
      <c r="K380" s="7">
        <f t="shared" si="55"/>
        <v>1.3201811137071813</v>
      </c>
    </row>
    <row r="381" spans="1:11" x14ac:dyDescent="0.2">
      <c r="A381">
        <f t="shared" si="57"/>
        <v>0.30215320052939904</v>
      </c>
      <c r="B381" s="2">
        <v>0.377</v>
      </c>
      <c r="C381" s="7">
        <f t="shared" si="49"/>
        <v>0.34498574653463182</v>
      </c>
      <c r="D381" s="24">
        <f t="shared" si="50"/>
        <v>0.42088367603948124</v>
      </c>
      <c r="E381">
        <f t="shared" si="56"/>
        <v>0.30215320052939904</v>
      </c>
      <c r="G381">
        <f t="shared" si="51"/>
        <v>0.377</v>
      </c>
      <c r="H381" s="16">
        <f t="shared" si="52"/>
        <v>1.3222450646615007</v>
      </c>
      <c r="I381" s="16">
        <f t="shared" si="53"/>
        <v>0.33056126616537518</v>
      </c>
      <c r="J381" s="13">
        <f t="shared" si="54"/>
        <v>0.27095117172659744</v>
      </c>
      <c r="K381" s="7">
        <f t="shared" si="55"/>
        <v>1.3222450646615007</v>
      </c>
    </row>
    <row r="382" spans="1:11" x14ac:dyDescent="0.2">
      <c r="A382">
        <f t="shared" si="57"/>
        <v>0.30364156906637657</v>
      </c>
      <c r="B382" s="2">
        <v>0.378</v>
      </c>
      <c r="C382" s="7">
        <f t="shared" si="49"/>
        <v>0.34622018142502498</v>
      </c>
      <c r="D382" s="24">
        <f t="shared" si="50"/>
        <v>0.42154030806908649</v>
      </c>
      <c r="E382">
        <f t="shared" si="56"/>
        <v>0.30364156906637657</v>
      </c>
      <c r="G382">
        <f t="shared" si="51"/>
        <v>0.378</v>
      </c>
      <c r="H382" s="16">
        <f t="shared" si="52"/>
        <v>1.3243079350218203</v>
      </c>
      <c r="I382" s="16">
        <f t="shared" si="53"/>
        <v>0.33107698375545508</v>
      </c>
      <c r="J382" s="13">
        <f t="shared" si="54"/>
        <v>0.27192069462234597</v>
      </c>
      <c r="K382" s="7">
        <f t="shared" si="55"/>
        <v>1.3243079350218203</v>
      </c>
    </row>
    <row r="383" spans="1:11" x14ac:dyDescent="0.2">
      <c r="A383">
        <f t="shared" si="57"/>
        <v>0.3051323995201442</v>
      </c>
      <c r="B383" s="2">
        <v>0.379</v>
      </c>
      <c r="C383" s="7">
        <f t="shared" si="49"/>
        <v>0.34745525702223357</v>
      </c>
      <c r="D383" s="24">
        <f t="shared" si="50"/>
        <v>0.42219659946452048</v>
      </c>
      <c r="E383">
        <f t="shared" si="56"/>
        <v>0.3051323995201442</v>
      </c>
      <c r="G383">
        <f t="shared" si="51"/>
        <v>0.379</v>
      </c>
      <c r="H383" s="16">
        <f t="shared" si="52"/>
        <v>1.3263697352483299</v>
      </c>
      <c r="I383" s="16">
        <f t="shared" si="53"/>
        <v>0.33159243381208248</v>
      </c>
      <c r="J383" s="13">
        <f t="shared" si="54"/>
        <v>0.2728907207280506</v>
      </c>
      <c r="K383" s="7">
        <f t="shared" si="55"/>
        <v>1.3263697352483299</v>
      </c>
    </row>
    <row r="384" spans="1:11" x14ac:dyDescent="0.2">
      <c r="A384">
        <f t="shared" si="57"/>
        <v>0.30662568025538117</v>
      </c>
      <c r="B384" s="2">
        <v>0.38</v>
      </c>
      <c r="C384" s="7">
        <f t="shared" si="49"/>
        <v>0.34869096774643338</v>
      </c>
      <c r="D384" s="24">
        <f t="shared" si="50"/>
        <v>0.42285255354095003</v>
      </c>
      <c r="E384">
        <f t="shared" si="56"/>
        <v>0.30662568025538117</v>
      </c>
      <c r="G384">
        <f t="shared" si="51"/>
        <v>0.38</v>
      </c>
      <c r="H384" s="16">
        <f t="shared" si="52"/>
        <v>1.3284304757559333</v>
      </c>
      <c r="I384" s="16">
        <f t="shared" si="53"/>
        <v>0.33210761893898333</v>
      </c>
      <c r="J384" s="13">
        <f t="shared" si="54"/>
        <v>0.27386124566132763</v>
      </c>
      <c r="K384" s="7">
        <f t="shared" si="55"/>
        <v>1.3284304757559333</v>
      </c>
    </row>
    <row r="385" spans="1:11" x14ac:dyDescent="0.2">
      <c r="A385">
        <f t="shared" si="57"/>
        <v>0.30812139961758639</v>
      </c>
      <c r="B385" s="2">
        <v>0.38100000000000001</v>
      </c>
      <c r="C385" s="7">
        <f t="shared" si="49"/>
        <v>0.34992730802639982</v>
      </c>
      <c r="D385" s="24">
        <f t="shared" si="50"/>
        <v>0.42350817359930559</v>
      </c>
      <c r="E385">
        <f t="shared" si="56"/>
        <v>0.30812139961758639</v>
      </c>
      <c r="G385">
        <f t="shared" si="51"/>
        <v>0.38100000000000001</v>
      </c>
      <c r="H385" s="16">
        <f t="shared" si="52"/>
        <v>1.3304901669148093</v>
      </c>
      <c r="I385" s="16">
        <f t="shared" si="53"/>
        <v>0.33262254172870231</v>
      </c>
      <c r="J385" s="13">
        <f t="shared" si="54"/>
        <v>0.27483226504654756</v>
      </c>
      <c r="K385" s="7">
        <f t="shared" si="55"/>
        <v>1.3304901669148093</v>
      </c>
    </row>
    <row r="386" spans="1:11" x14ac:dyDescent="0.2">
      <c r="A386">
        <f t="shared" si="57"/>
        <v>0.30961954593309132</v>
      </c>
      <c r="B386" s="2">
        <v>0.38200000000000001</v>
      </c>
      <c r="C386" s="7">
        <f t="shared" si="49"/>
        <v>0.35116427229941444</v>
      </c>
      <c r="D386" s="24">
        <f t="shared" si="50"/>
        <v>0.42416346292645779</v>
      </c>
      <c r="E386">
        <f t="shared" si="56"/>
        <v>0.30961954593309132</v>
      </c>
      <c r="G386">
        <f t="shared" si="51"/>
        <v>0.38200000000000001</v>
      </c>
      <c r="H386" s="16">
        <f t="shared" si="52"/>
        <v>1.3325488190509664</v>
      </c>
      <c r="I386" s="16">
        <f t="shared" si="53"/>
        <v>0.33313720476274161</v>
      </c>
      <c r="J386" s="13">
        <f t="shared" si="54"/>
        <v>0.27580377451476151</v>
      </c>
      <c r="K386" s="7">
        <f t="shared" si="55"/>
        <v>1.3325488190509664</v>
      </c>
    </row>
    <row r="387" spans="1:11" x14ac:dyDescent="0.2">
      <c r="A387">
        <f t="shared" si="57"/>
        <v>0.31112010750907432</v>
      </c>
      <c r="B387" s="2">
        <v>0.38300000000000001</v>
      </c>
      <c r="C387" s="7">
        <f t="shared" si="49"/>
        <v>0.35240185501117333</v>
      </c>
      <c r="D387" s="24">
        <f t="shared" si="50"/>
        <v>0.42481842479539295</v>
      </c>
      <c r="E387">
        <f t="shared" si="56"/>
        <v>0.31112010750907432</v>
      </c>
      <c r="G387">
        <f t="shared" si="51"/>
        <v>0.38300000000000001</v>
      </c>
      <c r="H387" s="16">
        <f t="shared" si="52"/>
        <v>1.3346064424467945</v>
      </c>
      <c r="I387" s="16">
        <f t="shared" si="53"/>
        <v>0.33365161061169862</v>
      </c>
      <c r="J387" s="13">
        <f t="shared" si="54"/>
        <v>0.27677576970362938</v>
      </c>
      <c r="K387" s="7">
        <f t="shared" si="55"/>
        <v>1.3346064424467945</v>
      </c>
    </row>
    <row r="388" spans="1:11" x14ac:dyDescent="0.2">
      <c r="A388">
        <f t="shared" si="57"/>
        <v>0.31262307263357358</v>
      </c>
      <c r="B388" s="2">
        <v>0.38400000000000001</v>
      </c>
      <c r="C388" s="7">
        <f t="shared" ref="C388:C451" si="58">J388/(PI()*($H$1^2)/4)</f>
        <v>0.35364005061569503</v>
      </c>
      <c r="D388" s="24">
        <f t="shared" ref="D388:D451" si="59">K388/(PI()*$H$1)</f>
        <v>0.4254730624653858</v>
      </c>
      <c r="E388">
        <f t="shared" si="56"/>
        <v>0.31262307263357358</v>
      </c>
      <c r="G388">
        <f t="shared" ref="G388:G451" si="60">$H$1*B388</f>
        <v>0.38400000000000001</v>
      </c>
      <c r="H388" s="16">
        <f t="shared" ref="H388:H451" si="61">ACOS((($H$1/2)-G388)/($H$1/2))</f>
        <v>1.3366630473416072</v>
      </c>
      <c r="I388" s="16">
        <f t="shared" ref="I388:I451" si="62">H388/PI()*(PI()*($H$1^2)/4)</f>
        <v>0.33416576183540181</v>
      </c>
      <c r="J388" s="13">
        <f t="shared" ref="J388:J451" si="63">I388-($H$1/2)*SIN(H388)*(($H$1/2)-G388)</f>
        <v>0.27774824625734751</v>
      </c>
      <c r="K388" s="7">
        <f t="shared" ref="K388:K451" si="64">H388/PI()*PI()*$H$1</f>
        <v>1.3366630473416072</v>
      </c>
    </row>
    <row r="389" spans="1:11" x14ac:dyDescent="0.2">
      <c r="A389">
        <f t="shared" si="57"/>
        <v>0.31412842957549908</v>
      </c>
      <c r="B389" s="2">
        <v>0.38500000000000001</v>
      </c>
      <c r="C389" s="7">
        <f t="shared" si="58"/>
        <v>0.35487885357522958</v>
      </c>
      <c r="D389" s="24">
        <f t="shared" si="59"/>
        <v>0.42612737918217192</v>
      </c>
      <c r="E389">
        <f t="shared" si="56"/>
        <v>0.31412842957549908</v>
      </c>
      <c r="G389">
        <f t="shared" si="60"/>
        <v>0.38500000000000001</v>
      </c>
      <c r="H389" s="16">
        <f t="shared" si="61"/>
        <v>1.3387186439321834</v>
      </c>
      <c r="I389" s="16">
        <f t="shared" si="62"/>
        <v>0.33467966098304586</v>
      </c>
      <c r="J389" s="13">
        <f t="shared" si="63"/>
        <v>0.27872119982657728</v>
      </c>
      <c r="K389" s="7">
        <f t="shared" si="64"/>
        <v>1.3387186439321834</v>
      </c>
    </row>
    <row r="390" spans="1:11" x14ac:dyDescent="0.2">
      <c r="A390">
        <f t="shared" si="57"/>
        <v>0.31563616658464572</v>
      </c>
      <c r="B390" s="2">
        <v>0.38600000000000001</v>
      </c>
      <c r="C390" s="7">
        <f t="shared" si="58"/>
        <v>0.35611825836016842</v>
      </c>
      <c r="D390" s="24">
        <f t="shared" si="59"/>
        <v>0.42678137817811701</v>
      </c>
      <c r="E390">
        <f t="shared" si="56"/>
        <v>0.31563616658464572</v>
      </c>
      <c r="G390">
        <f t="shared" si="60"/>
        <v>0.38600000000000001</v>
      </c>
      <c r="H390" s="16">
        <f t="shared" si="61"/>
        <v>1.3407732423732996</v>
      </c>
      <c r="I390" s="16">
        <f t="shared" si="62"/>
        <v>0.33519331059332491</v>
      </c>
      <c r="J390" s="13">
        <f t="shared" si="63"/>
        <v>0.27969462606837425</v>
      </c>
      <c r="K390" s="7">
        <f t="shared" si="64"/>
        <v>1.3407732423732996</v>
      </c>
    </row>
    <row r="391" spans="1:11" x14ac:dyDescent="0.2">
      <c r="A391">
        <f t="shared" si="57"/>
        <v>0.31714627189170341</v>
      </c>
      <c r="B391" s="2">
        <v>0.38700000000000001</v>
      </c>
      <c r="C391" s="7">
        <f t="shared" si="58"/>
        <v>0.35735825944895389</v>
      </c>
      <c r="D391" s="24">
        <f t="shared" si="59"/>
        <v>0.42743506267238562</v>
      </c>
      <c r="E391">
        <f t="shared" si="56"/>
        <v>0.31714627189170341</v>
      </c>
      <c r="G391">
        <f t="shared" si="60"/>
        <v>0.38700000000000001</v>
      </c>
      <c r="H391" s="16">
        <f t="shared" si="61"/>
        <v>1.3428268527782594</v>
      </c>
      <c r="I391" s="16">
        <f t="shared" si="62"/>
        <v>0.33570671319456485</v>
      </c>
      <c r="J391" s="13">
        <f t="shared" si="63"/>
        <v>0.28066852064611719</v>
      </c>
      <c r="K391" s="7">
        <f t="shared" si="64"/>
        <v>1.3428268527782594</v>
      </c>
    </row>
    <row r="392" spans="1:11" x14ac:dyDescent="0.2">
      <c r="A392">
        <f t="shared" si="57"/>
        <v>0.31865873370826958</v>
      </c>
      <c r="B392" s="2">
        <v>0.38800000000000001</v>
      </c>
      <c r="C392" s="7">
        <f t="shared" si="58"/>
        <v>0.35859885132799058</v>
      </c>
      <c r="D392" s="24">
        <f t="shared" si="59"/>
        <v>0.42808843587110756</v>
      </c>
      <c r="E392">
        <f t="shared" si="56"/>
        <v>0.31865873370826958</v>
      </c>
      <c r="G392">
        <f t="shared" si="60"/>
        <v>0.38800000000000001</v>
      </c>
      <c r="H392" s="16">
        <f t="shared" si="61"/>
        <v>1.3448794852194168</v>
      </c>
      <c r="I392" s="16">
        <f t="shared" si="62"/>
        <v>0.3362198713048542</v>
      </c>
      <c r="J392" s="13">
        <f t="shared" si="63"/>
        <v>0.28164287922943843</v>
      </c>
      <c r="K392" s="7">
        <f t="shared" si="64"/>
        <v>1.3448794852194168</v>
      </c>
    </row>
    <row r="393" spans="1:11" x14ac:dyDescent="0.2">
      <c r="A393">
        <f t="shared" si="57"/>
        <v>0.32017354022685895</v>
      </c>
      <c r="B393" s="2">
        <v>0.38900000000000001</v>
      </c>
      <c r="C393" s="7">
        <f t="shared" si="58"/>
        <v>0.35984002849155644</v>
      </c>
      <c r="D393" s="24">
        <f t="shared" si="59"/>
        <v>0.42874150096754349</v>
      </c>
      <c r="E393">
        <f t="shared" si="56"/>
        <v>0.32017354022685895</v>
      </c>
      <c r="G393">
        <f t="shared" si="60"/>
        <v>0.38900000000000001</v>
      </c>
      <c r="H393" s="16">
        <f t="shared" si="61"/>
        <v>1.3469311497286958</v>
      </c>
      <c r="I393" s="16">
        <f t="shared" si="62"/>
        <v>0.33673278743217394</v>
      </c>
      <c r="J393" s="13">
        <f t="shared" si="63"/>
        <v>0.28261769749415389</v>
      </c>
      <c r="K393" s="7">
        <f t="shared" si="64"/>
        <v>1.3469311497286958</v>
      </c>
    </row>
    <row r="394" spans="1:11" x14ac:dyDescent="0.2">
      <c r="A394">
        <f t="shared" si="57"/>
        <v>0.32169067962091347</v>
      </c>
      <c r="B394" s="2">
        <v>0.39</v>
      </c>
      <c r="C394" s="7">
        <f t="shared" si="58"/>
        <v>0.36108178544171432</v>
      </c>
      <c r="D394" s="24">
        <f t="shared" si="59"/>
        <v>0.4293942611422476</v>
      </c>
      <c r="E394">
        <f t="shared" ref="E394:E457" si="65">C394*(C394/D394)^(2/3)</f>
        <v>0.32169067962091347</v>
      </c>
      <c r="G394">
        <f t="shared" si="60"/>
        <v>0.39</v>
      </c>
      <c r="H394" s="16">
        <f t="shared" si="61"/>
        <v>1.3489818562981022</v>
      </c>
      <c r="I394" s="16">
        <f t="shared" si="62"/>
        <v>0.33724546407452555</v>
      </c>
      <c r="J394" s="13">
        <f t="shared" si="63"/>
        <v>0.28359297112219389</v>
      </c>
      <c r="K394" s="7">
        <f t="shared" si="64"/>
        <v>1.3489818562981022</v>
      </c>
    </row>
    <row r="395" spans="1:11" x14ac:dyDescent="0.2">
      <c r="A395">
        <f t="shared" si="57"/>
        <v>0.32321014004481219</v>
      </c>
      <c r="B395" s="2">
        <v>0.39100000000000001</v>
      </c>
      <c r="C395" s="7">
        <f t="shared" si="58"/>
        <v>0.36232411668822473</v>
      </c>
      <c r="D395" s="24">
        <f t="shared" si="59"/>
        <v>0.43004671956323043</v>
      </c>
      <c r="E395">
        <f t="shared" si="65"/>
        <v>0.32321014004481219</v>
      </c>
      <c r="G395">
        <f t="shared" si="60"/>
        <v>0.39100000000000001</v>
      </c>
      <c r="H395" s="16">
        <f t="shared" si="61"/>
        <v>1.3510316148802346</v>
      </c>
      <c r="I395" s="16">
        <f t="shared" si="62"/>
        <v>0.33775790372005865</v>
      </c>
      <c r="J395" s="13">
        <f t="shared" si="63"/>
        <v>0.28456869580153443</v>
      </c>
      <c r="K395" s="7">
        <f t="shared" si="64"/>
        <v>1.3510316148802346</v>
      </c>
    </row>
    <row r="396" spans="1:11" x14ac:dyDescent="0.2">
      <c r="A396">
        <f t="shared" si="57"/>
        <v>0.32473190963388049</v>
      </c>
      <c r="B396" s="2">
        <v>0.39200000000000002</v>
      </c>
      <c r="C396" s="7">
        <f t="shared" si="58"/>
        <v>0.36356701674845876</v>
      </c>
      <c r="D396" s="24">
        <f t="shared" si="59"/>
        <v>0.43069887938611884</v>
      </c>
      <c r="E396">
        <f t="shared" si="65"/>
        <v>0.32473190963388049</v>
      </c>
      <c r="G396">
        <f t="shared" si="60"/>
        <v>0.39200000000000002</v>
      </c>
      <c r="H396" s="16">
        <f t="shared" si="61"/>
        <v>1.3530804353887873</v>
      </c>
      <c r="I396" s="16">
        <f t="shared" si="62"/>
        <v>0.33827010884719683</v>
      </c>
      <c r="J396" s="13">
        <f t="shared" si="63"/>
        <v>0.28554486722612882</v>
      </c>
      <c r="K396" s="7">
        <f t="shared" si="64"/>
        <v>1.3530804353887873</v>
      </c>
    </row>
    <row r="397" spans="1:11" x14ac:dyDescent="0.2">
      <c r="A397">
        <f t="shared" si="57"/>
        <v>0.32625597650439814</v>
      </c>
      <c r="B397" s="2">
        <v>0.39300000000000002</v>
      </c>
      <c r="C397" s="7">
        <f t="shared" si="58"/>
        <v>0.36481048014731138</v>
      </c>
      <c r="D397" s="24">
        <f t="shared" si="59"/>
        <v>0.43135074375431509</v>
      </c>
      <c r="E397">
        <f t="shared" si="65"/>
        <v>0.32625597650439814</v>
      </c>
      <c r="G397">
        <f t="shared" si="60"/>
        <v>0.39300000000000002</v>
      </c>
      <c r="H397" s="16">
        <f t="shared" si="61"/>
        <v>1.3551283276990496</v>
      </c>
      <c r="I397" s="16">
        <f t="shared" si="62"/>
        <v>0.33878208192476239</v>
      </c>
      <c r="J397" s="13">
        <f t="shared" si="63"/>
        <v>0.28652148109583964</v>
      </c>
      <c r="K397" s="7">
        <f t="shared" si="64"/>
        <v>1.3551283276990496</v>
      </c>
    </row>
    <row r="398" spans="1:11" x14ac:dyDescent="0.2">
      <c r="A398">
        <f t="shared" si="57"/>
        <v>0.32778232875360785</v>
      </c>
      <c r="B398" s="2">
        <v>0.39400000000000002</v>
      </c>
      <c r="C398" s="7">
        <f t="shared" si="58"/>
        <v>0.36605450141711571</v>
      </c>
      <c r="D398" s="24">
        <f t="shared" si="59"/>
        <v>0.43200231579915427</v>
      </c>
      <c r="E398">
        <f t="shared" si="65"/>
        <v>0.32778232875360785</v>
      </c>
      <c r="G398">
        <f t="shared" si="60"/>
        <v>0.39400000000000002</v>
      </c>
      <c r="H398" s="16">
        <f t="shared" si="61"/>
        <v>1.3571753016484009</v>
      </c>
      <c r="I398" s="16">
        <f t="shared" si="62"/>
        <v>0.33929382541210024</v>
      </c>
      <c r="J398" s="13">
        <f t="shared" si="63"/>
        <v>0.2874985331163713</v>
      </c>
      <c r="K398" s="7">
        <f t="shared" si="64"/>
        <v>1.3571753016484009</v>
      </c>
    </row>
    <row r="399" spans="1:11" x14ac:dyDescent="0.2">
      <c r="A399">
        <f t="shared" si="57"/>
        <v>0.32931095445972242</v>
      </c>
      <c r="B399" s="2">
        <v>0.39500000000000002</v>
      </c>
      <c r="C399" s="7">
        <f t="shared" si="58"/>
        <v>0.36729907509755705</v>
      </c>
      <c r="D399" s="24">
        <f t="shared" si="59"/>
        <v>0.43265359864006048</v>
      </c>
      <c r="E399">
        <f t="shared" si="65"/>
        <v>0.32931095445972242</v>
      </c>
      <c r="G399">
        <f t="shared" si="60"/>
        <v>0.39500000000000002</v>
      </c>
      <c r="H399" s="16">
        <f t="shared" si="61"/>
        <v>1.359221367036801</v>
      </c>
      <c r="I399" s="16">
        <f t="shared" si="62"/>
        <v>0.33980534175920024</v>
      </c>
      <c r="J399" s="13">
        <f t="shared" si="63"/>
        <v>0.28847601899920272</v>
      </c>
      <c r="K399" s="7">
        <f t="shared" si="64"/>
        <v>1.359221367036801</v>
      </c>
    </row>
    <row r="400" spans="1:11" x14ac:dyDescent="0.2">
      <c r="A400">
        <f t="shared" si="57"/>
        <v>0.3308418416819322</v>
      </c>
      <c r="B400" s="2">
        <v>0.39600000000000002</v>
      </c>
      <c r="C400" s="7">
        <f t="shared" si="58"/>
        <v>0.36854419573558866</v>
      </c>
      <c r="D400" s="24">
        <f t="shared" si="59"/>
        <v>0.43330459538470129</v>
      </c>
      <c r="E400">
        <f t="shared" si="65"/>
        <v>0.3308418416819322</v>
      </c>
      <c r="G400">
        <f t="shared" si="60"/>
        <v>0.39600000000000002</v>
      </c>
      <c r="H400" s="16">
        <f t="shared" si="61"/>
        <v>1.3612665336272753</v>
      </c>
      <c r="I400" s="16">
        <f t="shared" si="62"/>
        <v>0.34031663340681884</v>
      </c>
      <c r="J400" s="13">
        <f t="shared" si="63"/>
        <v>0.28945393446152101</v>
      </c>
      <c r="K400" s="7">
        <f t="shared" si="64"/>
        <v>1.3612665336272753</v>
      </c>
    </row>
    <row r="401" spans="1:11" x14ac:dyDescent="0.2">
      <c r="A401">
        <f t="shared" si="57"/>
        <v>0.33237497846041164</v>
      </c>
      <c r="B401" s="2">
        <v>0.39700000000000002</v>
      </c>
      <c r="C401" s="7">
        <f t="shared" si="58"/>
        <v>0.36978985788534685</v>
      </c>
      <c r="D401" s="24">
        <f t="shared" si="59"/>
        <v>0.43395530912914099</v>
      </c>
      <c r="E401">
        <f t="shared" si="65"/>
        <v>0.33237497846041164</v>
      </c>
      <c r="G401">
        <f t="shared" si="60"/>
        <v>0.39700000000000002</v>
      </c>
      <c r="H401" s="16">
        <f t="shared" si="61"/>
        <v>1.363310811146397</v>
      </c>
      <c r="I401" s="16">
        <f t="shared" si="62"/>
        <v>0.34082770278659924</v>
      </c>
      <c r="J401" s="13">
        <f t="shared" si="63"/>
        <v>0.29043227522615483</v>
      </c>
      <c r="K401" s="7">
        <f t="shared" si="64"/>
        <v>1.363310811146397</v>
      </c>
    </row>
    <row r="402" spans="1:11" x14ac:dyDescent="0.2">
      <c r="A402">
        <f t="shared" si="57"/>
        <v>0.3339103528163252</v>
      </c>
      <c r="B402" s="2">
        <v>0.39800000000000002</v>
      </c>
      <c r="C402" s="7">
        <f t="shared" si="58"/>
        <v>0.371036056108067</v>
      </c>
      <c r="D402" s="24">
        <f t="shared" si="59"/>
        <v>0.43460574295799226</v>
      </c>
      <c r="E402">
        <f t="shared" si="65"/>
        <v>0.3339103528163252</v>
      </c>
      <c r="G402">
        <f t="shared" si="60"/>
        <v>0.39800000000000002</v>
      </c>
      <c r="H402" s="16">
        <f t="shared" si="61"/>
        <v>1.3653542092847624</v>
      </c>
      <c r="I402" s="16">
        <f t="shared" si="62"/>
        <v>0.34133855232119059</v>
      </c>
      <c r="J402" s="13">
        <f t="shared" si="63"/>
        <v>0.29141103702150839</v>
      </c>
      <c r="K402" s="7">
        <f t="shared" si="64"/>
        <v>1.3653542092847624</v>
      </c>
    </row>
    <row r="403" spans="1:11" x14ac:dyDescent="0.2">
      <c r="A403">
        <f t="shared" si="57"/>
        <v>0.33544795275183309</v>
      </c>
      <c r="B403" s="2">
        <v>0.39900000000000002</v>
      </c>
      <c r="C403" s="7">
        <f t="shared" si="58"/>
        <v>0.37228278497200035</v>
      </c>
      <c r="D403" s="24">
        <f t="shared" si="59"/>
        <v>0.43525589994456698</v>
      </c>
      <c r="E403">
        <f t="shared" si="65"/>
        <v>0.33544795275183309</v>
      </c>
      <c r="G403">
        <f t="shared" si="60"/>
        <v>0.39900000000000002</v>
      </c>
      <c r="H403" s="16">
        <f t="shared" si="61"/>
        <v>1.3673967376974656</v>
      </c>
      <c r="I403" s="16">
        <f t="shared" si="62"/>
        <v>0.3418491844243664</v>
      </c>
      <c r="J403" s="13">
        <f t="shared" si="63"/>
        <v>0.29239021558149625</v>
      </c>
      <c r="K403" s="7">
        <f t="shared" si="64"/>
        <v>1.3673967376974656</v>
      </c>
    </row>
    <row r="404" spans="1:11" x14ac:dyDescent="0.2">
      <c r="A404">
        <f t="shared" si="57"/>
        <v>0.33698776625009669</v>
      </c>
      <c r="B404" s="2">
        <v>0.4</v>
      </c>
      <c r="C404" s="7">
        <f t="shared" si="58"/>
        <v>0.37353003905233095</v>
      </c>
      <c r="D404" s="24">
        <f t="shared" si="59"/>
        <v>0.43590578315102502</v>
      </c>
      <c r="E404">
        <f t="shared" si="65"/>
        <v>0.33698776625009669</v>
      </c>
      <c r="G404">
        <f t="shared" si="60"/>
        <v>0.4</v>
      </c>
      <c r="H404" s="16">
        <f t="shared" si="61"/>
        <v>1.3694384060045657</v>
      </c>
      <c r="I404" s="16">
        <f t="shared" si="62"/>
        <v>0.34235960150114142</v>
      </c>
      <c r="J404" s="13">
        <f t="shared" si="63"/>
        <v>0.29336980664547785</v>
      </c>
      <c r="K404" s="7">
        <f t="shared" si="64"/>
        <v>1.3694384060045657</v>
      </c>
    </row>
    <row r="405" spans="1:11" x14ac:dyDescent="0.2">
      <c r="A405">
        <f t="shared" si="57"/>
        <v>0.33852978127528244</v>
      </c>
      <c r="B405" s="2">
        <v>0.40100000000000002</v>
      </c>
      <c r="C405" s="7">
        <f t="shared" si="58"/>
        <v>0.37477781293109308</v>
      </c>
      <c r="D405" s="24">
        <f t="shared" si="59"/>
        <v>0.43655539562852241</v>
      </c>
      <c r="E405">
        <f t="shared" si="65"/>
        <v>0.33852978127528244</v>
      </c>
      <c r="G405">
        <f t="shared" si="60"/>
        <v>0.40100000000000002</v>
      </c>
      <c r="H405" s="16">
        <f t="shared" si="61"/>
        <v>1.3714792237915516</v>
      </c>
      <c r="I405" s="16">
        <f t="shared" si="62"/>
        <v>0.34286980594788791</v>
      </c>
      <c r="J405" s="13">
        <f t="shared" si="63"/>
        <v>0.29434980595819293</v>
      </c>
      <c r="K405" s="7">
        <f t="shared" si="64"/>
        <v>1.3714792237915516</v>
      </c>
    </row>
    <row r="406" spans="1:11" x14ac:dyDescent="0.2">
      <c r="A406">
        <f t="shared" si="57"/>
        <v>0.34007398577256692</v>
      </c>
      <c r="B406" s="2">
        <v>0.40200000000000002</v>
      </c>
      <c r="C406" s="7">
        <f t="shared" si="58"/>
        <v>0.37602610119708929</v>
      </c>
      <c r="D406" s="24">
        <f t="shared" si="59"/>
        <v>0.4372047404173573</v>
      </c>
      <c r="E406">
        <f t="shared" si="65"/>
        <v>0.34007398577256692</v>
      </c>
      <c r="G406">
        <f t="shared" si="60"/>
        <v>0.40200000000000002</v>
      </c>
      <c r="H406" s="16">
        <f t="shared" si="61"/>
        <v>1.3735192006098023</v>
      </c>
      <c r="I406" s="16">
        <f t="shared" si="62"/>
        <v>0.34337980015245056</v>
      </c>
      <c r="J406" s="13">
        <f t="shared" si="63"/>
        <v>0.29533020926969694</v>
      </c>
      <c r="K406" s="7">
        <f t="shared" si="64"/>
        <v>1.3735192006098023</v>
      </c>
    </row>
    <row r="407" spans="1:11" x14ac:dyDescent="0.2">
      <c r="A407">
        <f t="shared" si="57"/>
        <v>0.34162036766813969</v>
      </c>
      <c r="B407" s="2">
        <v>0.40300000000000002</v>
      </c>
      <c r="C407" s="7">
        <f t="shared" si="58"/>
        <v>0.37727489844580886</v>
      </c>
      <c r="D407" s="24">
        <f t="shared" si="59"/>
        <v>0.43785382054711586</v>
      </c>
      <c r="E407">
        <f t="shared" si="65"/>
        <v>0.34162036766813969</v>
      </c>
      <c r="G407">
        <f t="shared" si="60"/>
        <v>0.40300000000000002</v>
      </c>
      <c r="H407" s="16">
        <f t="shared" si="61"/>
        <v>1.3755583459770429</v>
      </c>
      <c r="I407" s="16">
        <f t="shared" si="62"/>
        <v>0.34388958649426071</v>
      </c>
      <c r="J407" s="13">
        <f t="shared" si="63"/>
        <v>0.29631101233529711</v>
      </c>
      <c r="K407" s="7">
        <f t="shared" si="64"/>
        <v>1.3755583459770429</v>
      </c>
    </row>
    <row r="408" spans="1:11" x14ac:dyDescent="0.2">
      <c r="A408">
        <f t="shared" si="57"/>
        <v>0.34316891486920731</v>
      </c>
      <c r="B408" s="2">
        <v>0.40400000000000003</v>
      </c>
      <c r="C408" s="7">
        <f t="shared" si="58"/>
        <v>0.37852419927934672</v>
      </c>
      <c r="D408" s="24">
        <f t="shared" si="59"/>
        <v>0.43850263903681574</v>
      </c>
      <c r="E408">
        <f t="shared" si="65"/>
        <v>0.34316891486920731</v>
      </c>
      <c r="G408">
        <f t="shared" si="60"/>
        <v>0.40400000000000003</v>
      </c>
      <c r="H408" s="16">
        <f t="shared" si="61"/>
        <v>1.3775966693777972</v>
      </c>
      <c r="I408" s="16">
        <f t="shared" si="62"/>
        <v>0.34439916734444931</v>
      </c>
      <c r="J408" s="13">
        <f t="shared" si="63"/>
        <v>0.29729221091548863</v>
      </c>
      <c r="K408" s="7">
        <f t="shared" si="64"/>
        <v>1.3775966693777972</v>
      </c>
    </row>
    <row r="409" spans="1:11" x14ac:dyDescent="0.2">
      <c r="A409">
        <f t="shared" si="57"/>
        <v>0.34471961526399519</v>
      </c>
      <c r="B409" s="2">
        <v>0.40500000000000003</v>
      </c>
      <c r="C409" s="7">
        <f t="shared" si="58"/>
        <v>0.37977399830632286</v>
      </c>
      <c r="D409" s="24">
        <f t="shared" si="59"/>
        <v>0.43915119889504933</v>
      </c>
      <c r="E409">
        <f t="shared" si="65"/>
        <v>0.34471961526399519</v>
      </c>
      <c r="G409">
        <f t="shared" si="60"/>
        <v>0.40500000000000003</v>
      </c>
      <c r="H409" s="16">
        <f t="shared" si="61"/>
        <v>1.379634180263837</v>
      </c>
      <c r="I409" s="16">
        <f t="shared" si="62"/>
        <v>0.34490854506595925</v>
      </c>
      <c r="J409" s="13">
        <f t="shared" si="63"/>
        <v>0.29827380077589161</v>
      </c>
      <c r="K409" s="7">
        <f t="shared" si="64"/>
        <v>1.379634180263837</v>
      </c>
    </row>
    <row r="410" spans="1:11" x14ac:dyDescent="0.2">
      <c r="A410">
        <f t="shared" si="57"/>
        <v>0.34627245672175039</v>
      </c>
      <c r="B410" s="2">
        <v>0.40600000000000003</v>
      </c>
      <c r="C410" s="7">
        <f t="shared" si="58"/>
        <v>0.38102429014180184</v>
      </c>
      <c r="D410" s="24">
        <f t="shared" si="59"/>
        <v>0.43979950312012489</v>
      </c>
      <c r="E410">
        <f t="shared" si="65"/>
        <v>0.34627245672175039</v>
      </c>
      <c r="G410">
        <f t="shared" si="60"/>
        <v>0.40600000000000003</v>
      </c>
      <c r="H410" s="16">
        <f t="shared" si="61"/>
        <v>1.3816708880546256</v>
      </c>
      <c r="I410" s="16">
        <f t="shared" si="62"/>
        <v>0.34541772201365639</v>
      </c>
      <c r="J410" s="13">
        <f t="shared" si="63"/>
        <v>0.29925577768718764</v>
      </c>
      <c r="K410" s="7">
        <f t="shared" si="64"/>
        <v>1.3816708880546256</v>
      </c>
    </row>
    <row r="411" spans="1:11" x14ac:dyDescent="0.2">
      <c r="A411">
        <f t="shared" si="57"/>
        <v>0.34782742709274334</v>
      </c>
      <c r="B411" s="2">
        <v>0.40699999999999997</v>
      </c>
      <c r="C411" s="7">
        <f t="shared" si="58"/>
        <v>0.38227506940721351</v>
      </c>
      <c r="D411" s="24">
        <f t="shared" si="59"/>
        <v>0.44044755470020702</v>
      </c>
      <c r="E411">
        <f t="shared" si="65"/>
        <v>0.34782742709274334</v>
      </c>
      <c r="G411">
        <f t="shared" si="60"/>
        <v>0.40699999999999997</v>
      </c>
      <c r="H411" s="16">
        <f t="shared" si="61"/>
        <v>1.383706802137759</v>
      </c>
      <c r="I411" s="16">
        <f t="shared" si="62"/>
        <v>0.34592670053443975</v>
      </c>
      <c r="J411" s="13">
        <f t="shared" si="63"/>
        <v>0.30023813742505756</v>
      </c>
      <c r="K411" s="7">
        <f t="shared" si="64"/>
        <v>1.383706802137759</v>
      </c>
    </row>
    <row r="412" spans="1:11" x14ac:dyDescent="0.2">
      <c r="A412">
        <f t="shared" si="57"/>
        <v>0.34938451420826866</v>
      </c>
      <c r="B412" s="2">
        <v>0.40799999999999997</v>
      </c>
      <c r="C412" s="7">
        <f t="shared" si="58"/>
        <v>0.38352633073027331</v>
      </c>
      <c r="D412" s="24">
        <f t="shared" si="59"/>
        <v>0.44109535661345639</v>
      </c>
      <c r="E412">
        <f t="shared" si="65"/>
        <v>0.34938451420826866</v>
      </c>
      <c r="G412">
        <f t="shared" si="60"/>
        <v>0.40799999999999997</v>
      </c>
      <c r="H412" s="16">
        <f t="shared" si="61"/>
        <v>1.3857419318694046</v>
      </c>
      <c r="I412" s="16">
        <f t="shared" si="62"/>
        <v>0.34643548296735116</v>
      </c>
      <c r="J412" s="13">
        <f t="shared" si="63"/>
        <v>0.30122087577011897</v>
      </c>
      <c r="K412" s="7">
        <f t="shared" si="64"/>
        <v>1.3857419318694046</v>
      </c>
    </row>
    <row r="413" spans="1:11" x14ac:dyDescent="0.2">
      <c r="A413">
        <f t="shared" si="57"/>
        <v>0.35094370588064594</v>
      </c>
      <c r="B413" s="2">
        <v>0.40899999999999997</v>
      </c>
      <c r="C413" s="7">
        <f t="shared" si="58"/>
        <v>0.38477806874490328</v>
      </c>
      <c r="D413" s="24">
        <f t="shared" si="59"/>
        <v>0.44174291182816688</v>
      </c>
      <c r="E413">
        <f t="shared" si="65"/>
        <v>0.35094370588064594</v>
      </c>
      <c r="G413">
        <f t="shared" si="60"/>
        <v>0.40899999999999997</v>
      </c>
      <c r="H413" s="16">
        <f t="shared" si="61"/>
        <v>1.3877762865747327</v>
      </c>
      <c r="I413" s="16">
        <f t="shared" si="62"/>
        <v>0.34694407164368318</v>
      </c>
      <c r="J413" s="13">
        <f t="shared" si="63"/>
        <v>0.30220398850786412</v>
      </c>
      <c r="K413" s="7">
        <f t="shared" si="64"/>
        <v>1.3877762865747327</v>
      </c>
    </row>
    <row r="414" spans="1:11" x14ac:dyDescent="0.2">
      <c r="A414">
        <f t="shared" si="57"/>
        <v>0.35250498990322071</v>
      </c>
      <c r="B414" s="2">
        <v>0.41</v>
      </c>
      <c r="C414" s="7">
        <f t="shared" si="58"/>
        <v>0.38603027809115403</v>
      </c>
      <c r="D414" s="24">
        <f t="shared" si="59"/>
        <v>0.44239022330290317</v>
      </c>
      <c r="E414">
        <f t="shared" si="65"/>
        <v>0.35250498990322071</v>
      </c>
      <c r="G414">
        <f t="shared" si="60"/>
        <v>0.41</v>
      </c>
      <c r="H414" s="16">
        <f t="shared" si="61"/>
        <v>1.3898098755483488</v>
      </c>
      <c r="I414" s="16">
        <f t="shared" si="62"/>
        <v>0.3474524688870872</v>
      </c>
      <c r="J414" s="13">
        <f t="shared" si="63"/>
        <v>0.30318747142859859</v>
      </c>
      <c r="K414" s="7">
        <f t="shared" si="64"/>
        <v>1.3898098755483488</v>
      </c>
    </row>
    <row r="415" spans="1:11" x14ac:dyDescent="0.2">
      <c r="A415">
        <f t="shared" si="57"/>
        <v>0.35406835405036363</v>
      </c>
      <c r="B415" s="2">
        <v>0.41099999999999998</v>
      </c>
      <c r="C415" s="7">
        <f t="shared" si="58"/>
        <v>0.38728295341512631</v>
      </c>
      <c r="D415" s="24">
        <f t="shared" si="59"/>
        <v>0.44303729398663644</v>
      </c>
      <c r="E415">
        <f t="shared" si="65"/>
        <v>0.35406835405036363</v>
      </c>
      <c r="G415">
        <f t="shared" si="60"/>
        <v>0.41099999999999998</v>
      </c>
      <c r="H415" s="16">
        <f t="shared" si="61"/>
        <v>1.3918427080547184</v>
      </c>
      <c r="I415" s="16">
        <f t="shared" si="62"/>
        <v>0.34796067701367961</v>
      </c>
      <c r="J415" s="13">
        <f t="shared" si="63"/>
        <v>0.3041713203273797</v>
      </c>
      <c r="K415" s="7">
        <f t="shared" si="64"/>
        <v>1.3918427080547184</v>
      </c>
    </row>
    <row r="416" spans="1:11" x14ac:dyDescent="0.2">
      <c r="A416">
        <f t="shared" si="57"/>
        <v>0.35563378607746937</v>
      </c>
      <c r="B416" s="2">
        <v>0.41199999999999998</v>
      </c>
      <c r="C416" s="7">
        <f t="shared" si="58"/>
        <v>0.38853608936889317</v>
      </c>
      <c r="D416" s="24">
        <f t="shared" si="59"/>
        <v>0.44368412681887892</v>
      </c>
      <c r="E416">
        <f t="shared" si="65"/>
        <v>0.35563378607746937</v>
      </c>
      <c r="G416">
        <f t="shared" si="60"/>
        <v>0.41199999999999998</v>
      </c>
      <c r="H416" s="16">
        <f t="shared" si="61"/>
        <v>1.3938747933285922</v>
      </c>
      <c r="I416" s="16">
        <f t="shared" si="62"/>
        <v>0.34846869833214805</v>
      </c>
      <c r="J416" s="13">
        <f t="shared" si="63"/>
        <v>0.30515553100395554</v>
      </c>
      <c r="K416" s="7">
        <f t="shared" si="64"/>
        <v>1.3938747933285922</v>
      </c>
    </row>
    <row r="417" spans="1:11" x14ac:dyDescent="0.2">
      <c r="A417">
        <f t="shared" si="57"/>
        <v>0.35720127372095672</v>
      </c>
      <c r="B417" s="2">
        <v>0.41299999999999998</v>
      </c>
      <c r="C417" s="7">
        <f t="shared" si="58"/>
        <v>0.38978968061042335</v>
      </c>
      <c r="D417" s="24">
        <f t="shared" si="59"/>
        <v>0.44433072472981761</v>
      </c>
      <c r="E417">
        <f t="shared" si="65"/>
        <v>0.35720127372095672</v>
      </c>
      <c r="G417">
        <f t="shared" si="60"/>
        <v>0.41299999999999998</v>
      </c>
      <c r="H417" s="16">
        <f t="shared" si="61"/>
        <v>1.3959061405754236</v>
      </c>
      <c r="I417" s="16">
        <f t="shared" si="62"/>
        <v>0.3489765351438559</v>
      </c>
      <c r="J417" s="13">
        <f t="shared" si="63"/>
        <v>0.30614009926270447</v>
      </c>
      <c r="K417" s="7">
        <f t="shared" si="64"/>
        <v>1.3959061405754236</v>
      </c>
    </row>
    <row r="418" spans="1:11" x14ac:dyDescent="0.2">
      <c r="A418">
        <f t="shared" si="57"/>
        <v>0.35877080469826539</v>
      </c>
      <c r="B418" s="2">
        <v>0.41399999999999998</v>
      </c>
      <c r="C418" s="7">
        <f t="shared" si="58"/>
        <v>0.39104372180350355</v>
      </c>
      <c r="D418" s="24">
        <f t="shared" si="59"/>
        <v>0.44497709064044688</v>
      </c>
      <c r="E418">
        <f t="shared" si="65"/>
        <v>0.35877080469826539</v>
      </c>
      <c r="G418">
        <f t="shared" si="60"/>
        <v>0.41399999999999998</v>
      </c>
      <c r="H418" s="16">
        <f t="shared" si="61"/>
        <v>1.3979367589717875</v>
      </c>
      <c r="I418" s="16">
        <f t="shared" si="62"/>
        <v>0.34948418974294687</v>
      </c>
      <c r="J418" s="13">
        <f t="shared" si="63"/>
        <v>0.30712502091257438</v>
      </c>
      <c r="K418" s="7">
        <f t="shared" si="64"/>
        <v>1.3979367589717875</v>
      </c>
    </row>
    <row r="419" spans="1:11" x14ac:dyDescent="0.2">
      <c r="A419">
        <f t="shared" si="57"/>
        <v>0.36034236670785508</v>
      </c>
      <c r="B419" s="2">
        <v>0.41499999999999998</v>
      </c>
      <c r="C419" s="7">
        <f t="shared" si="58"/>
        <v>0.39229820761766265</v>
      </c>
      <c r="D419" s="24">
        <f t="shared" si="59"/>
        <v>0.44562322746270011</v>
      </c>
      <c r="E419">
        <f t="shared" si="65"/>
        <v>0.36034236670785508</v>
      </c>
      <c r="G419">
        <f t="shared" si="60"/>
        <v>0.41499999999999998</v>
      </c>
      <c r="H419" s="16">
        <f t="shared" si="61"/>
        <v>1.3999666576657921</v>
      </c>
      <c r="I419" s="16">
        <f t="shared" si="62"/>
        <v>0.34999166441644802</v>
      </c>
      <c r="J419" s="13">
        <f t="shared" si="63"/>
        <v>0.30811029176702309</v>
      </c>
      <c r="K419" s="7">
        <f t="shared" si="64"/>
        <v>1.3999666576657921</v>
      </c>
    </row>
    <row r="420" spans="1:11" x14ac:dyDescent="0.2">
      <c r="A420">
        <f t="shared" si="57"/>
        <v>0.36191594742920186</v>
      </c>
      <c r="B420" s="2">
        <v>0.41599999999999998</v>
      </c>
      <c r="C420" s="7">
        <f t="shared" si="58"/>
        <v>0.39355313272809506</v>
      </c>
      <c r="D420" s="24">
        <f t="shared" si="59"/>
        <v>0.44626913809958002</v>
      </c>
      <c r="E420">
        <f t="shared" si="65"/>
        <v>0.36191594742920186</v>
      </c>
      <c r="G420">
        <f t="shared" si="60"/>
        <v>0.41599999999999998</v>
      </c>
      <c r="H420" s="16">
        <f t="shared" si="61"/>
        <v>1.4019958457774895</v>
      </c>
      <c r="I420" s="16">
        <f t="shared" si="62"/>
        <v>0.35049896144437237</v>
      </c>
      <c r="J420" s="13">
        <f t="shared" si="63"/>
        <v>0.30909590764395806</v>
      </c>
      <c r="K420" s="7">
        <f t="shared" si="64"/>
        <v>1.4019958457774895</v>
      </c>
    </row>
    <row r="421" spans="1:11" x14ac:dyDescent="0.2">
      <c r="A421">
        <f t="shared" si="57"/>
        <v>0.36349153452279609</v>
      </c>
      <c r="B421" s="2">
        <v>0.41699999999999998</v>
      </c>
      <c r="C421" s="7">
        <f t="shared" si="58"/>
        <v>0.39480849181558558</v>
      </c>
      <c r="D421" s="24">
        <f t="shared" si="59"/>
        <v>0.44691482544528838</v>
      </c>
      <c r="E421">
        <f t="shared" si="65"/>
        <v>0.36349153452279609</v>
      </c>
      <c r="G421">
        <f t="shared" si="60"/>
        <v>0.41699999999999998</v>
      </c>
      <c r="H421" s="16">
        <f t="shared" si="61"/>
        <v>1.4040243323992827</v>
      </c>
      <c r="I421" s="16">
        <f t="shared" si="62"/>
        <v>0.35100608309982068</v>
      </c>
      <c r="J421" s="13">
        <f t="shared" si="63"/>
        <v>0.31008186436567742</v>
      </c>
      <c r="K421" s="7">
        <f t="shared" si="64"/>
        <v>1.4040243323992827</v>
      </c>
    </row>
    <row r="422" spans="1:11" x14ac:dyDescent="0.2">
      <c r="A422">
        <f t="shared" si="57"/>
        <v>0.36506911563013783</v>
      </c>
      <c r="B422" s="2">
        <v>0.41799999999999998</v>
      </c>
      <c r="C422" s="7">
        <f t="shared" si="58"/>
        <v>0.39606427956643347</v>
      </c>
      <c r="D422" s="24">
        <f t="shared" si="59"/>
        <v>0.44756029238535444</v>
      </c>
      <c r="E422">
        <f t="shared" si="65"/>
        <v>0.36506911563013783</v>
      </c>
      <c r="G422">
        <f t="shared" si="60"/>
        <v>0.41799999999999998</v>
      </c>
      <c r="H422" s="16">
        <f t="shared" si="61"/>
        <v>1.4060521265963293</v>
      </c>
      <c r="I422" s="16">
        <f t="shared" si="62"/>
        <v>0.35151303164908232</v>
      </c>
      <c r="J422" s="13">
        <f t="shared" si="63"/>
        <v>0.31106815775881036</v>
      </c>
      <c r="K422" s="7">
        <f t="shared" si="64"/>
        <v>1.4060521265963293</v>
      </c>
    </row>
    <row r="423" spans="1:11" x14ac:dyDescent="0.2">
      <c r="A423">
        <f t="shared" si="57"/>
        <v>0.36664867837373299</v>
      </c>
      <c r="B423" s="2">
        <v>0.41899999999999998</v>
      </c>
      <c r="C423" s="7">
        <f t="shared" si="58"/>
        <v>0.39732049067237762</v>
      </c>
      <c r="D423" s="24">
        <f t="shared" si="59"/>
        <v>0.44820554179676242</v>
      </c>
      <c r="E423">
        <f t="shared" si="65"/>
        <v>0.36664867837373299</v>
      </c>
      <c r="G423">
        <f t="shared" si="60"/>
        <v>0.41899999999999998</v>
      </c>
      <c r="H423" s="16">
        <f t="shared" si="61"/>
        <v>1.4080792374069417</v>
      </c>
      <c r="I423" s="16">
        <f t="shared" si="62"/>
        <v>0.35201980935173544</v>
      </c>
      <c r="J423" s="13">
        <f t="shared" si="63"/>
        <v>0.31205478365425837</v>
      </c>
      <c r="K423" s="7">
        <f t="shared" si="64"/>
        <v>1.4080792374069417</v>
      </c>
    </row>
    <row r="424" spans="1:11" x14ac:dyDescent="0.2">
      <c r="A424">
        <f t="shared" si="57"/>
        <v>0.36823021035708914</v>
      </c>
      <c r="B424" s="2">
        <v>0.42</v>
      </c>
      <c r="C424" s="7">
        <f t="shared" si="58"/>
        <v>0.39857711983052208</v>
      </c>
      <c r="D424" s="24">
        <f t="shared" si="59"/>
        <v>0.44885057654807836</v>
      </c>
      <c r="E424">
        <f t="shared" si="65"/>
        <v>0.36823021035708914</v>
      </c>
      <c r="G424">
        <f t="shared" si="60"/>
        <v>0.42</v>
      </c>
      <c r="H424" s="16">
        <f t="shared" si="61"/>
        <v>1.410105673842986</v>
      </c>
      <c r="I424" s="16">
        <f t="shared" si="62"/>
        <v>0.3525264184607465</v>
      </c>
      <c r="J424" s="13">
        <f t="shared" si="63"/>
        <v>0.31304173788713668</v>
      </c>
      <c r="K424" s="7">
        <f t="shared" si="64"/>
        <v>1.410105673842986</v>
      </c>
    </row>
    <row r="425" spans="1:11" x14ac:dyDescent="0.2">
      <c r="A425">
        <f t="shared" si="57"/>
        <v>0.36981369916470969</v>
      </c>
      <c r="B425" s="2">
        <v>0.42099999999999999</v>
      </c>
      <c r="C425" s="7">
        <f t="shared" si="58"/>
        <v>0.39983416174326136</v>
      </c>
      <c r="D425" s="24">
        <f t="shared" si="59"/>
        <v>0.44949539949957557</v>
      </c>
      <c r="E425">
        <f t="shared" si="65"/>
        <v>0.36981369916470969</v>
      </c>
      <c r="G425">
        <f t="shared" si="60"/>
        <v>0.42099999999999999</v>
      </c>
      <c r="H425" s="16">
        <f t="shared" si="61"/>
        <v>1.4121314448902758</v>
      </c>
      <c r="I425" s="16">
        <f t="shared" si="62"/>
        <v>0.35303286122256894</v>
      </c>
      <c r="J425" s="13">
        <f t="shared" si="63"/>
        <v>0.31402901629671576</v>
      </c>
      <c r="K425" s="7">
        <f t="shared" si="64"/>
        <v>1.4121314448902758</v>
      </c>
    </row>
    <row r="426" spans="1:11" x14ac:dyDescent="0.2">
      <c r="A426">
        <f t="shared" si="57"/>
        <v>0.37139913236208938</v>
      </c>
      <c r="B426" s="2">
        <v>0.42199999999999999</v>
      </c>
      <c r="C426" s="7">
        <f t="shared" si="58"/>
        <v>0.40109161111820729</v>
      </c>
      <c r="D426" s="24">
        <f t="shared" si="59"/>
        <v>0.45014001350335958</v>
      </c>
      <c r="E426">
        <f t="shared" si="65"/>
        <v>0.37139913236208938</v>
      </c>
      <c r="G426">
        <f t="shared" si="60"/>
        <v>0.42199999999999999</v>
      </c>
      <c r="H426" s="16">
        <f t="shared" si="61"/>
        <v>1.4141565595089647</v>
      </c>
      <c r="I426" s="16">
        <f t="shared" si="62"/>
        <v>0.35353913987724117</v>
      </c>
      <c r="J426" s="13">
        <f t="shared" si="63"/>
        <v>0.31501661472636355</v>
      </c>
      <c r="K426" s="7">
        <f t="shared" si="64"/>
        <v>1.4141565595089647</v>
      </c>
    </row>
    <row r="427" spans="1:11" x14ac:dyDescent="0.2">
      <c r="A427">
        <f t="shared" si="57"/>
        <v>0.37298649749570695</v>
      </c>
      <c r="B427" s="2">
        <v>0.42299999999999999</v>
      </c>
      <c r="C427" s="7">
        <f t="shared" si="58"/>
        <v>0.40234946266811428</v>
      </c>
      <c r="D427" s="24">
        <f t="shared" si="59"/>
        <v>0.45078442140349173</v>
      </c>
      <c r="E427">
        <f t="shared" si="65"/>
        <v>0.37298649749570695</v>
      </c>
      <c r="G427">
        <f t="shared" si="60"/>
        <v>0.42299999999999999</v>
      </c>
      <c r="H427" s="16">
        <f t="shared" si="61"/>
        <v>1.4161810266339352</v>
      </c>
      <c r="I427" s="16">
        <f t="shared" si="62"/>
        <v>0.3540452566584838</v>
      </c>
      <c r="J427" s="13">
        <f t="shared" si="63"/>
        <v>0.31600452902348714</v>
      </c>
      <c r="K427" s="7">
        <f t="shared" si="64"/>
        <v>1.4161810266339352</v>
      </c>
    </row>
    <row r="428" spans="1:11" x14ac:dyDescent="0.2">
      <c r="A428">
        <f t="shared" si="57"/>
        <v>0.37457578209301939</v>
      </c>
      <c r="B428" s="2">
        <v>0.42399999999999999</v>
      </c>
      <c r="C428" s="7">
        <f t="shared" si="58"/>
        <v>0.40360771111080695</v>
      </c>
      <c r="D428" s="24">
        <f t="shared" si="59"/>
        <v>0.45142862603611245</v>
      </c>
      <c r="E428">
        <f t="shared" si="65"/>
        <v>0.37457578209301939</v>
      </c>
      <c r="G428">
        <f t="shared" si="60"/>
        <v>0.42399999999999999</v>
      </c>
      <c r="H428" s="16">
        <f t="shared" si="61"/>
        <v>1.4182048551751849</v>
      </c>
      <c r="I428" s="16">
        <f t="shared" si="62"/>
        <v>0.35455121379379623</v>
      </c>
      <c r="J428" s="13">
        <f t="shared" si="63"/>
        <v>0.31699275503947566</v>
      </c>
      <c r="K428" s="7">
        <f t="shared" si="64"/>
        <v>1.4182048551751849</v>
      </c>
    </row>
    <row r="429" spans="1:11" x14ac:dyDescent="0.2">
      <c r="A429">
        <f t="shared" ref="A429:A492" si="66">E429</f>
        <v>0.37616697366245477</v>
      </c>
      <c r="B429" s="2">
        <v>0.42499999999999999</v>
      </c>
      <c r="C429" s="7">
        <f t="shared" si="58"/>
        <v>0.40486635116910685</v>
      </c>
      <c r="D429" s="24">
        <f t="shared" si="59"/>
        <v>0.45207263022956307</v>
      </c>
      <c r="E429">
        <f t="shared" si="65"/>
        <v>0.37616697366245477</v>
      </c>
      <c r="G429">
        <f t="shared" si="60"/>
        <v>0.42499999999999999</v>
      </c>
      <c r="H429" s="16">
        <f t="shared" si="61"/>
        <v>1.4202280540182104</v>
      </c>
      <c r="I429" s="16">
        <f t="shared" si="62"/>
        <v>0.3550570135045526</v>
      </c>
      <c r="J429" s="13">
        <f t="shared" si="63"/>
        <v>0.31798128862964287</v>
      </c>
      <c r="K429" s="7">
        <f t="shared" si="64"/>
        <v>1.4202280540182104</v>
      </c>
    </row>
    <row r="430" spans="1:11" x14ac:dyDescent="0.2">
      <c r="A430">
        <f t="shared" si="66"/>
        <v>0.37776005969340481</v>
      </c>
      <c r="B430" s="2">
        <v>0.42599999999999999</v>
      </c>
      <c r="C430" s="7">
        <f t="shared" si="58"/>
        <v>0.40612537757076006</v>
      </c>
      <c r="D430" s="24">
        <f t="shared" si="59"/>
        <v>0.45271643680450735</v>
      </c>
      <c r="E430">
        <f t="shared" si="65"/>
        <v>0.37776005969340481</v>
      </c>
      <c r="G430">
        <f t="shared" si="60"/>
        <v>0.42599999999999999</v>
      </c>
      <c r="H430" s="16">
        <f t="shared" si="61"/>
        <v>1.4222506320243882</v>
      </c>
      <c r="I430" s="16">
        <f t="shared" si="62"/>
        <v>0.35556265800609704</v>
      </c>
      <c r="J430" s="13">
        <f t="shared" si="63"/>
        <v>0.31897012565317018</v>
      </c>
      <c r="K430" s="7">
        <f t="shared" si="64"/>
        <v>1.4222506320243882</v>
      </c>
    </row>
    <row r="431" spans="1:11" x14ac:dyDescent="0.2">
      <c r="A431">
        <f t="shared" si="66"/>
        <v>0.37935502765621626</v>
      </c>
      <c r="B431" s="2">
        <v>0.42699999999999999</v>
      </c>
      <c r="C431" s="7">
        <f t="shared" si="58"/>
        <v>0.40738478504836434</v>
      </c>
      <c r="D431" s="24">
        <f t="shared" si="59"/>
        <v>0.45336004857405149</v>
      </c>
      <c r="E431">
        <f t="shared" si="65"/>
        <v>0.37935502765621626</v>
      </c>
      <c r="G431">
        <f t="shared" si="60"/>
        <v>0.42699999999999999</v>
      </c>
      <c r="H431" s="16">
        <f t="shared" si="61"/>
        <v>1.424272598031352</v>
      </c>
      <c r="I431" s="16">
        <f t="shared" si="62"/>
        <v>0.35606814950783799</v>
      </c>
      <c r="J431" s="13">
        <f t="shared" si="63"/>
        <v>0.31995926197304958</v>
      </c>
      <c r="K431" s="7">
        <f t="shared" si="64"/>
        <v>1.424272598031352</v>
      </c>
    </row>
    <row r="432" spans="1:11" x14ac:dyDescent="0.2">
      <c r="A432">
        <f t="shared" si="66"/>
        <v>0.38095186500218292</v>
      </c>
      <c r="B432" s="2">
        <v>0.42799999999999999</v>
      </c>
      <c r="C432" s="7">
        <f t="shared" si="58"/>
        <v>0.40864456833929763</v>
      </c>
      <c r="D432" s="24">
        <f t="shared" si="59"/>
        <v>0.45400346834386407</v>
      </c>
      <c r="E432">
        <f t="shared" si="65"/>
        <v>0.38095186500218292</v>
      </c>
      <c r="G432">
        <f t="shared" si="60"/>
        <v>0.42799999999999999</v>
      </c>
      <c r="H432" s="16">
        <f t="shared" si="61"/>
        <v>1.4262939608533696</v>
      </c>
      <c r="I432" s="16">
        <f t="shared" si="62"/>
        <v>0.35657349021334239</v>
      </c>
      <c r="J432" s="13">
        <f t="shared" si="63"/>
        <v>0.32094869345602739</v>
      </c>
      <c r="K432" s="7">
        <f t="shared" si="64"/>
        <v>1.4262939608533696</v>
      </c>
    </row>
    <row r="433" spans="1:11" x14ac:dyDescent="0.2">
      <c r="A433">
        <f t="shared" si="66"/>
        <v>0.3825505591635367</v>
      </c>
      <c r="B433" s="2">
        <v>0.42899999999999999</v>
      </c>
      <c r="C433" s="7">
        <f t="shared" si="58"/>
        <v>0.40990472218564655</v>
      </c>
      <c r="D433" s="24">
        <f t="shared" si="59"/>
        <v>0.45464669891229459</v>
      </c>
      <c r="E433">
        <f t="shared" si="65"/>
        <v>0.3825505591635367</v>
      </c>
      <c r="G433">
        <f t="shared" si="60"/>
        <v>0.42899999999999999</v>
      </c>
      <c r="H433" s="16">
        <f t="shared" si="61"/>
        <v>1.4283147292817153</v>
      </c>
      <c r="I433" s="16">
        <f t="shared" si="62"/>
        <v>0.35707868232042883</v>
      </c>
      <c r="J433" s="13">
        <f t="shared" si="63"/>
        <v>0.32193841597254808</v>
      </c>
      <c r="K433" s="7">
        <f t="shared" si="64"/>
        <v>1.4283147292817153</v>
      </c>
    </row>
    <row r="434" spans="1:11" x14ac:dyDescent="0.2">
      <c r="A434">
        <f t="shared" si="66"/>
        <v>0.38415109755343774</v>
      </c>
      <c r="B434" s="2">
        <v>0.43</v>
      </c>
      <c r="C434" s="7">
        <f t="shared" si="58"/>
        <v>0.41116524133413446</v>
      </c>
      <c r="D434" s="24">
        <f t="shared" si="59"/>
        <v>0.45528974307049158</v>
      </c>
      <c r="E434">
        <f t="shared" si="65"/>
        <v>0.38415109755343774</v>
      </c>
      <c r="G434">
        <f t="shared" si="60"/>
        <v>0.43</v>
      </c>
      <c r="H434" s="16">
        <f t="shared" si="61"/>
        <v>1.4303349120850408</v>
      </c>
      <c r="I434" s="16">
        <f t="shared" si="62"/>
        <v>0.35758372802126021</v>
      </c>
      <c r="J434" s="13">
        <f t="shared" si="63"/>
        <v>0.3229284253966978</v>
      </c>
      <c r="K434" s="7">
        <f t="shared" si="64"/>
        <v>1.4303349120850408</v>
      </c>
    </row>
    <row r="435" spans="1:11" x14ac:dyDescent="0.2">
      <c r="A435">
        <f t="shared" si="66"/>
        <v>0.38575346756596451</v>
      </c>
      <c r="B435" s="2">
        <v>0.43099999999999999</v>
      </c>
      <c r="C435" s="7">
        <f t="shared" si="58"/>
        <v>0.41242612053605066</v>
      </c>
      <c r="D435" s="24">
        <f t="shared" si="59"/>
        <v>0.45593260360251947</v>
      </c>
      <c r="E435">
        <f t="shared" si="65"/>
        <v>0.38575346756596451</v>
      </c>
      <c r="G435">
        <f t="shared" si="60"/>
        <v>0.43099999999999999</v>
      </c>
      <c r="H435" s="16">
        <f t="shared" si="61"/>
        <v>1.4323545180097423</v>
      </c>
      <c r="I435" s="16">
        <f t="shared" si="62"/>
        <v>0.35808862950243558</v>
      </c>
      <c r="J435" s="13">
        <f t="shared" si="63"/>
        <v>0.32391871760614882</v>
      </c>
      <c r="K435" s="7">
        <f t="shared" si="64"/>
        <v>1.4323545180097423</v>
      </c>
    </row>
    <row r="436" spans="1:11" x14ac:dyDescent="0.2">
      <c r="A436">
        <f t="shared" si="66"/>
        <v>0.38735765657610349</v>
      </c>
      <c r="B436" s="2">
        <v>0.432</v>
      </c>
      <c r="C436" s="7">
        <f t="shared" si="58"/>
        <v>0.41368735454717981</v>
      </c>
      <c r="D436" s="24">
        <f t="shared" si="59"/>
        <v>0.45657528328547553</v>
      </c>
      <c r="E436">
        <f t="shared" si="65"/>
        <v>0.38735765657610349</v>
      </c>
      <c r="G436">
        <f t="shared" si="60"/>
        <v>0.432</v>
      </c>
      <c r="H436" s="16">
        <f t="shared" si="61"/>
        <v>1.4343735557803285</v>
      </c>
      <c r="I436" s="16">
        <f t="shared" si="62"/>
        <v>0.35859338894508214</v>
      </c>
      <c r="J436" s="13">
        <f t="shared" si="63"/>
        <v>0.32490928848210404</v>
      </c>
      <c r="K436" s="7">
        <f t="shared" si="64"/>
        <v>1.4343735557803285</v>
      </c>
    </row>
    <row r="437" spans="1:11" x14ac:dyDescent="0.2">
      <c r="A437">
        <f t="shared" si="66"/>
        <v>0.38896365193973786</v>
      </c>
      <c r="B437" s="2">
        <v>0.433</v>
      </c>
      <c r="C437" s="7">
        <f t="shared" si="58"/>
        <v>0.41494893812773098</v>
      </c>
      <c r="D437" s="24">
        <f t="shared" si="59"/>
        <v>0.45721778488960491</v>
      </c>
      <c r="E437">
        <f t="shared" si="65"/>
        <v>0.38896365193973786</v>
      </c>
      <c r="G437">
        <f t="shared" si="60"/>
        <v>0.433</v>
      </c>
      <c r="H437" s="16">
        <f t="shared" si="61"/>
        <v>1.4363920340997811</v>
      </c>
      <c r="I437" s="16">
        <f t="shared" si="62"/>
        <v>0.35909800852494528</v>
      </c>
      <c r="J437" s="13">
        <f t="shared" si="63"/>
        <v>0.32590013390924133</v>
      </c>
      <c r="K437" s="7">
        <f t="shared" si="64"/>
        <v>1.4363920340997811</v>
      </c>
    </row>
    <row r="438" spans="1:11" x14ac:dyDescent="0.2">
      <c r="A438">
        <f t="shared" si="66"/>
        <v>0.39057144099363633</v>
      </c>
      <c r="B438" s="2">
        <v>0.434</v>
      </c>
      <c r="C438" s="7">
        <f t="shared" si="58"/>
        <v>0.41621086604226798</v>
      </c>
      <c r="D438" s="24">
        <f t="shared" si="59"/>
        <v>0.45786011117841613</v>
      </c>
      <c r="E438">
        <f t="shared" si="65"/>
        <v>0.39057144099363633</v>
      </c>
      <c r="G438">
        <f t="shared" si="60"/>
        <v>0.434</v>
      </c>
      <c r="H438" s="16">
        <f t="shared" si="61"/>
        <v>1.438409961649918</v>
      </c>
      <c r="I438" s="16">
        <f t="shared" si="62"/>
        <v>0.35960249041247949</v>
      </c>
      <c r="J438" s="13">
        <f t="shared" si="63"/>
        <v>0.32689124977565864</v>
      </c>
      <c r="K438" s="7">
        <f t="shared" si="64"/>
        <v>1.438409961649918</v>
      </c>
    </row>
    <row r="439" spans="1:11" x14ac:dyDescent="0.2">
      <c r="A439">
        <f t="shared" si="66"/>
        <v>0.3921810110554409</v>
      </c>
      <c r="B439" s="2">
        <v>0.435</v>
      </c>
      <c r="C439" s="7">
        <f t="shared" si="58"/>
        <v>0.41747313305963896</v>
      </c>
      <c r="D439" s="24">
        <f t="shared" si="59"/>
        <v>0.45850226490879481</v>
      </c>
      <c r="E439">
        <f t="shared" si="65"/>
        <v>0.3921810110554409</v>
      </c>
      <c r="G439">
        <f t="shared" si="60"/>
        <v>0.435</v>
      </c>
      <c r="H439" s="16">
        <f t="shared" si="61"/>
        <v>1.440427347091751</v>
      </c>
      <c r="I439" s="16">
        <f t="shared" si="62"/>
        <v>0.36010683677293776</v>
      </c>
      <c r="J439" s="13">
        <f t="shared" si="63"/>
        <v>0.32788263197281897</v>
      </c>
      <c r="K439" s="7">
        <f t="shared" si="64"/>
        <v>1.440427347091751</v>
      </c>
    </row>
    <row r="440" spans="1:11" x14ac:dyDescent="0.2">
      <c r="A440">
        <f t="shared" si="66"/>
        <v>0.39379234942365449</v>
      </c>
      <c r="B440" s="2">
        <v>0.436</v>
      </c>
      <c r="C440" s="7">
        <f t="shared" si="58"/>
        <v>0.41873573395290697</v>
      </c>
      <c r="D440" s="24">
        <f t="shared" si="59"/>
        <v>0.4591442488311176</v>
      </c>
      <c r="E440">
        <f t="shared" si="65"/>
        <v>0.39379234942365449</v>
      </c>
      <c r="G440">
        <f t="shared" si="60"/>
        <v>0.436</v>
      </c>
      <c r="H440" s="16">
        <f t="shared" si="61"/>
        <v>1.442444199065843</v>
      </c>
      <c r="I440" s="16">
        <f t="shared" si="62"/>
        <v>0.36061104976646075</v>
      </c>
      <c r="J440" s="13">
        <f t="shared" si="63"/>
        <v>0.32887427639549566</v>
      </c>
      <c r="K440" s="7">
        <f t="shared" si="64"/>
        <v>1.442444199065843</v>
      </c>
    </row>
    <row r="441" spans="1:11" x14ac:dyDescent="0.2">
      <c r="A441">
        <f t="shared" si="66"/>
        <v>0.39540544337762773</v>
      </c>
      <c r="B441" s="2">
        <v>0.437</v>
      </c>
      <c r="C441" s="7">
        <f t="shared" si="58"/>
        <v>0.41999866349928061</v>
      </c>
      <c r="D441" s="24">
        <f t="shared" si="59"/>
        <v>0.45978606568936442</v>
      </c>
      <c r="E441">
        <f t="shared" si="65"/>
        <v>0.39540544337762773</v>
      </c>
      <c r="G441">
        <f t="shared" si="60"/>
        <v>0.437</v>
      </c>
      <c r="H441" s="16">
        <f t="shared" si="61"/>
        <v>1.4444605261926613</v>
      </c>
      <c r="I441" s="16">
        <f t="shared" si="62"/>
        <v>0.36111513154816532</v>
      </c>
      <c r="J441" s="13">
        <f t="shared" si="63"/>
        <v>0.32986617894171788</v>
      </c>
      <c r="K441" s="7">
        <f t="shared" si="64"/>
        <v>1.4444605261926613</v>
      </c>
    </row>
    <row r="442" spans="1:11" x14ac:dyDescent="0.2">
      <c r="A442">
        <f t="shared" si="66"/>
        <v>0.39702028017754609</v>
      </c>
      <c r="B442" s="2">
        <v>0.438</v>
      </c>
      <c r="C442" s="7">
        <f t="shared" si="58"/>
        <v>0.42126191648004485</v>
      </c>
      <c r="D442" s="24">
        <f t="shared" si="59"/>
        <v>0.46042771822123119</v>
      </c>
      <c r="E442">
        <f t="shared" si="65"/>
        <v>0.39702028017754609</v>
      </c>
      <c r="G442">
        <f t="shared" si="60"/>
        <v>0.438</v>
      </c>
      <c r="H442" s="16">
        <f t="shared" si="61"/>
        <v>1.4464763370729312</v>
      </c>
      <c r="I442" s="16">
        <f t="shared" si="62"/>
        <v>0.3616190842682328</v>
      </c>
      <c r="J442" s="13">
        <f t="shared" si="63"/>
        <v>0.33085833551271648</v>
      </c>
      <c r="K442" s="7">
        <f t="shared" si="64"/>
        <v>1.4464763370729312</v>
      </c>
    </row>
    <row r="443" spans="1:11" x14ac:dyDescent="0.2">
      <c r="A443">
        <f t="shared" si="66"/>
        <v>0.39863684706441488</v>
      </c>
      <c r="B443" s="2">
        <v>0.439</v>
      </c>
      <c r="C443" s="7">
        <f t="shared" si="58"/>
        <v>0.42252548768049197</v>
      </c>
      <c r="D443" s="24">
        <f t="shared" si="59"/>
        <v>0.46106920915824057</v>
      </c>
      <c r="E443">
        <f t="shared" si="65"/>
        <v>0.39863684706441488</v>
      </c>
      <c r="G443">
        <f t="shared" si="60"/>
        <v>0.439</v>
      </c>
      <c r="H443" s="16">
        <f t="shared" si="61"/>
        <v>1.4484916402879844</v>
      </c>
      <c r="I443" s="16">
        <f t="shared" si="62"/>
        <v>0.3621229100719961</v>
      </c>
      <c r="J443" s="13">
        <f t="shared" si="63"/>
        <v>0.33185074201286957</v>
      </c>
      <c r="K443" s="7">
        <f t="shared" si="64"/>
        <v>1.4484916402879844</v>
      </c>
    </row>
    <row r="444" spans="1:11" x14ac:dyDescent="0.2">
      <c r="A444">
        <f t="shared" si="66"/>
        <v>0.40025513126004575</v>
      </c>
      <c r="B444" s="2">
        <v>0.44</v>
      </c>
      <c r="C444" s="7">
        <f t="shared" si="58"/>
        <v>0.42378937188985344</v>
      </c>
      <c r="D444" s="24">
        <f t="shared" si="59"/>
        <v>0.46171054122585348</v>
      </c>
      <c r="E444">
        <f t="shared" si="65"/>
        <v>0.40025513126004575</v>
      </c>
      <c r="G444">
        <f t="shared" si="60"/>
        <v>0.44</v>
      </c>
      <c r="H444" s="16">
        <f t="shared" si="61"/>
        <v>1.4505064444001086</v>
      </c>
      <c r="I444" s="16">
        <f t="shared" si="62"/>
        <v>0.36262661110002714</v>
      </c>
      <c r="J444" s="13">
        <f t="shared" si="63"/>
        <v>0.3328433943496491</v>
      </c>
      <c r="K444" s="7">
        <f t="shared" si="64"/>
        <v>1.4505064444001086</v>
      </c>
    </row>
    <row r="445" spans="1:11" x14ac:dyDescent="0.2">
      <c r="A445">
        <f t="shared" si="66"/>
        <v>0.40187511996704078</v>
      </c>
      <c r="B445" s="2">
        <v>0.441</v>
      </c>
      <c r="C445" s="7">
        <f t="shared" si="58"/>
        <v>0.42505356390123089</v>
      </c>
      <c r="D445" s="24">
        <f t="shared" si="59"/>
        <v>0.46235171714357853</v>
      </c>
      <c r="E445">
        <f t="shared" si="65"/>
        <v>0.40187511996704078</v>
      </c>
      <c r="G445">
        <f t="shared" si="60"/>
        <v>0.441</v>
      </c>
      <c r="H445" s="16">
        <f t="shared" si="61"/>
        <v>1.4525207579528923</v>
      </c>
      <c r="I445" s="16">
        <f t="shared" si="62"/>
        <v>0.36313018948822307</v>
      </c>
      <c r="J445" s="13">
        <f t="shared" si="63"/>
        <v>0.33383628843356666</v>
      </c>
      <c r="K445" s="7">
        <f t="shared" si="64"/>
        <v>1.4525207579528923</v>
      </c>
    </row>
    <row r="446" spans="1:11" x14ac:dyDescent="0.2">
      <c r="A446">
        <f t="shared" si="66"/>
        <v>0.40349680036877755</v>
      </c>
      <c r="B446" s="2">
        <v>0.442</v>
      </c>
      <c r="C446" s="7">
        <f t="shared" si="58"/>
        <v>0.42631805851152843</v>
      </c>
      <c r="D446" s="24">
        <f t="shared" si="59"/>
        <v>0.46299273962508192</v>
      </c>
      <c r="E446">
        <f t="shared" si="65"/>
        <v>0.40349680036877755</v>
      </c>
      <c r="G446">
        <f t="shared" si="60"/>
        <v>0.442</v>
      </c>
      <c r="H446" s="16">
        <f t="shared" si="61"/>
        <v>1.4545345894715693</v>
      </c>
      <c r="I446" s="16">
        <f t="shared" si="62"/>
        <v>0.36363364736789233</v>
      </c>
      <c r="J446" s="13">
        <f t="shared" si="63"/>
        <v>0.33482942017812034</v>
      </c>
      <c r="K446" s="7">
        <f t="shared" si="64"/>
        <v>1.4545345894715693</v>
      </c>
    </row>
    <row r="447" spans="1:11" x14ac:dyDescent="0.2">
      <c r="A447">
        <f t="shared" si="66"/>
        <v>0.40512015962939313</v>
      </c>
      <c r="B447" s="2">
        <v>0.443</v>
      </c>
      <c r="C447" s="7">
        <f t="shared" si="58"/>
        <v>0.42758285052138489</v>
      </c>
      <c r="D447" s="24">
        <f t="shared" si="59"/>
        <v>0.46363361137829651</v>
      </c>
      <c r="E447">
        <f t="shared" si="65"/>
        <v>0.40512015962939313</v>
      </c>
      <c r="G447">
        <f t="shared" si="60"/>
        <v>0.443</v>
      </c>
      <c r="H447" s="16">
        <f t="shared" si="61"/>
        <v>1.4565479474633614</v>
      </c>
      <c r="I447" s="16">
        <f t="shared" si="62"/>
        <v>0.36413698686584034</v>
      </c>
      <c r="J447" s="13">
        <f t="shared" si="63"/>
        <v>0.33582278549974137</v>
      </c>
      <c r="K447" s="7">
        <f t="shared" si="64"/>
        <v>1.4565479474633614</v>
      </c>
    </row>
    <row r="448" spans="1:11" x14ac:dyDescent="0.2">
      <c r="A448">
        <f t="shared" si="66"/>
        <v>0.40674518489376715</v>
      </c>
      <c r="B448" s="2">
        <v>0.44400000000000001</v>
      </c>
      <c r="C448" s="7">
        <f t="shared" si="58"/>
        <v>0.42884793473510574</v>
      </c>
      <c r="D448" s="24">
        <f t="shared" si="59"/>
        <v>0.46427433510552935</v>
      </c>
      <c r="E448">
        <f t="shared" si="65"/>
        <v>0.40674518489376715</v>
      </c>
      <c r="G448">
        <f t="shared" si="60"/>
        <v>0.44400000000000001</v>
      </c>
      <c r="H448" s="16">
        <f t="shared" si="61"/>
        <v>1.4585608404178168</v>
      </c>
      <c r="I448" s="16">
        <f t="shared" si="62"/>
        <v>0.36464021010445419</v>
      </c>
      <c r="J448" s="13">
        <f t="shared" si="63"/>
        <v>0.3368163803177408</v>
      </c>
      <c r="K448" s="7">
        <f t="shared" si="64"/>
        <v>1.4585608404178168</v>
      </c>
    </row>
    <row r="449" spans="1:11" x14ac:dyDescent="0.2">
      <c r="A449">
        <f t="shared" si="66"/>
        <v>0.40837186328750474</v>
      </c>
      <c r="B449" s="2">
        <v>0.44500000000000001</v>
      </c>
      <c r="C449" s="7">
        <f t="shared" si="58"/>
        <v>0.43011330596059577</v>
      </c>
      <c r="D449" s="24">
        <f t="shared" si="59"/>
        <v>0.46491491350357012</v>
      </c>
      <c r="E449">
        <f t="shared" si="65"/>
        <v>0.40837186328750474</v>
      </c>
      <c r="G449">
        <f t="shared" si="60"/>
        <v>0.44500000000000001</v>
      </c>
      <c r="H449" s="16">
        <f t="shared" si="61"/>
        <v>1.46057327680715</v>
      </c>
      <c r="I449" s="16">
        <f t="shared" si="62"/>
        <v>0.3651433192017875</v>
      </c>
      <c r="J449" s="13">
        <f t="shared" si="63"/>
        <v>0.33781020055425665</v>
      </c>
      <c r="K449" s="7">
        <f t="shared" si="64"/>
        <v>1.46057327680715</v>
      </c>
    </row>
    <row r="450" spans="1:11" x14ac:dyDescent="0.2">
      <c r="A450">
        <f t="shared" si="66"/>
        <v>0.41000018191691934</v>
      </c>
      <c r="B450" s="2">
        <v>0.44600000000000001</v>
      </c>
      <c r="C450" s="7">
        <f t="shared" si="58"/>
        <v>0.43137895900929213</v>
      </c>
      <c r="D450" s="24">
        <f t="shared" si="59"/>
        <v>0.46555534926379794</v>
      </c>
      <c r="E450">
        <f t="shared" si="65"/>
        <v>0.41000018191691934</v>
      </c>
      <c r="G450">
        <f t="shared" si="60"/>
        <v>0.44600000000000001</v>
      </c>
      <c r="H450" s="16">
        <f t="shared" si="61"/>
        <v>1.4625852650865778</v>
      </c>
      <c r="I450" s="16">
        <f t="shared" si="62"/>
        <v>0.36564631627164446</v>
      </c>
      <c r="J450" s="13">
        <f t="shared" si="63"/>
        <v>0.33880424213420118</v>
      </c>
      <c r="K450" s="7">
        <f t="shared" si="64"/>
        <v>1.4625852650865778</v>
      </c>
    </row>
    <row r="451" spans="1:11" x14ac:dyDescent="0.2">
      <c r="A451">
        <f t="shared" si="66"/>
        <v>0.41163012786901459</v>
      </c>
      <c r="B451" s="2">
        <v>0.44700000000000001</v>
      </c>
      <c r="C451" s="7">
        <f t="shared" si="58"/>
        <v>0.43264488869609735</v>
      </c>
      <c r="D451" s="24">
        <f t="shared" si="59"/>
        <v>0.46619564507228761</v>
      </c>
      <c r="E451">
        <f t="shared" si="65"/>
        <v>0.41163012786901459</v>
      </c>
      <c r="G451">
        <f t="shared" si="60"/>
        <v>0.44700000000000001</v>
      </c>
      <c r="H451" s="16">
        <f t="shared" si="61"/>
        <v>1.4645968136946534</v>
      </c>
      <c r="I451" s="16">
        <f t="shared" si="62"/>
        <v>0.36614920342366336</v>
      </c>
      <c r="J451" s="13">
        <f t="shared" si="63"/>
        <v>0.33979850098520831</v>
      </c>
      <c r="K451" s="7">
        <f t="shared" si="64"/>
        <v>1.4645968136946534</v>
      </c>
    </row>
    <row r="452" spans="1:11" x14ac:dyDescent="0.2">
      <c r="A452">
        <f t="shared" si="66"/>
        <v>0.41326168821146558</v>
      </c>
      <c r="B452" s="2">
        <v>0.44800000000000001</v>
      </c>
      <c r="C452" s="7">
        <f t="shared" ref="C452:C515" si="67">J452/(PI()*($H$1^2)/4)</f>
        <v>0.43391108983931248</v>
      </c>
      <c r="D452" s="24">
        <f t="shared" ref="D452:D515" si="68">K452/(PI()*$H$1)</f>
        <v>0.46683580360991633</v>
      </c>
      <c r="E452">
        <f t="shared" si="65"/>
        <v>0.41326168821146558</v>
      </c>
      <c r="G452">
        <f t="shared" ref="G452:G515" si="69">$H$1*B452</f>
        <v>0.44800000000000001</v>
      </c>
      <c r="H452" s="16">
        <f t="shared" ref="H452:H515" si="70">ACOS((($H$1/2)-G452)/($H$1/2))</f>
        <v>1.4666079310536007</v>
      </c>
      <c r="I452" s="16">
        <f t="shared" ref="I452:I515" si="71">H452/PI()*(PI()*($H$1^2)/4)</f>
        <v>0.36665198276340016</v>
      </c>
      <c r="J452" s="13">
        <f t="shared" ref="J452:J515" si="72">I452-($H$1/2)*SIN(H452)*(($H$1/2)-G452)</f>
        <v>0.34079297303758121</v>
      </c>
      <c r="K452" s="7">
        <f t="shared" ref="K452:K515" si="73">H452/PI()*PI()*$H$1</f>
        <v>1.4666079310536007</v>
      </c>
    </row>
    <row r="453" spans="1:11" x14ac:dyDescent="0.2">
      <c r="A453">
        <f t="shared" si="66"/>
        <v>0.41489484999259918</v>
      </c>
      <c r="B453" s="2">
        <v>0.44900000000000001</v>
      </c>
      <c r="C453" s="7">
        <f t="shared" si="67"/>
        <v>0.43517755726057017</v>
      </c>
      <c r="D453" s="24">
        <f t="shared" si="68"/>
        <v>0.4674758275524683</v>
      </c>
      <c r="E453">
        <f t="shared" si="65"/>
        <v>0.41489484999259918</v>
      </c>
      <c r="G453">
        <f t="shared" si="69"/>
        <v>0.44900000000000001</v>
      </c>
      <c r="H453" s="16">
        <f t="shared" si="70"/>
        <v>1.4686186255696434</v>
      </c>
      <c r="I453" s="16">
        <f t="shared" si="71"/>
        <v>0.36715465639241085</v>
      </c>
      <c r="J453" s="13">
        <f t="shared" si="72"/>
        <v>0.34178765422423968</v>
      </c>
      <c r="K453" s="7">
        <f t="shared" si="73"/>
        <v>1.4686186255696434</v>
      </c>
    </row>
    <row r="454" spans="1:11" x14ac:dyDescent="0.2">
      <c r="A454">
        <f t="shared" si="66"/>
        <v>0.41652960024137564</v>
      </c>
      <c r="B454" s="2">
        <v>0.45</v>
      </c>
      <c r="C454" s="7">
        <f t="shared" si="67"/>
        <v>0.43644428578476913</v>
      </c>
      <c r="D454" s="24">
        <f t="shared" si="68"/>
        <v>0.46811571957074011</v>
      </c>
      <c r="E454">
        <f t="shared" si="65"/>
        <v>0.41652960024137564</v>
      </c>
      <c r="G454">
        <f t="shared" si="69"/>
        <v>0.45</v>
      </c>
      <c r="H454" s="16">
        <f t="shared" si="70"/>
        <v>1.4706289056333368</v>
      </c>
      <c r="I454" s="16">
        <f t="shared" si="71"/>
        <v>0.3676572264083342</v>
      </c>
      <c r="J454" s="13">
        <f t="shared" si="72"/>
        <v>0.3427825404806687</v>
      </c>
      <c r="K454" s="7">
        <f t="shared" si="73"/>
        <v>1.4706289056333368</v>
      </c>
    </row>
    <row r="455" spans="1:11" x14ac:dyDescent="0.2">
      <c r="A455">
        <f t="shared" si="66"/>
        <v>0.41816592596736696</v>
      </c>
      <c r="B455" s="2">
        <v>0.45100000000000001</v>
      </c>
      <c r="C455" s="7">
        <f t="shared" si="67"/>
        <v>0.43771127024000717</v>
      </c>
      <c r="D455" s="24">
        <f t="shared" si="68"/>
        <v>0.46875548233064485</v>
      </c>
      <c r="E455">
        <f t="shared" si="65"/>
        <v>0.41816592596736696</v>
      </c>
      <c r="G455">
        <f t="shared" si="69"/>
        <v>0.45100000000000001</v>
      </c>
      <c r="H455" s="16">
        <f t="shared" si="70"/>
        <v>1.4726387796198939</v>
      </c>
      <c r="I455" s="16">
        <f t="shared" si="71"/>
        <v>0.36815969490497347</v>
      </c>
      <c r="J455" s="13">
        <f t="shared" si="72"/>
        <v>0.34377762774486581</v>
      </c>
      <c r="K455" s="7">
        <f t="shared" si="73"/>
        <v>1.4726387796198939</v>
      </c>
    </row>
    <row r="456" spans="1:11" x14ac:dyDescent="0.2">
      <c r="A456">
        <f t="shared" si="66"/>
        <v>0.41980381416073786</v>
      </c>
      <c r="B456" s="2">
        <v>0.45200000000000001</v>
      </c>
      <c r="C456" s="7">
        <f t="shared" si="67"/>
        <v>0.4389785054575161</v>
      </c>
      <c r="D456" s="24">
        <f t="shared" si="68"/>
        <v>0.46939511849331628</v>
      </c>
      <c r="E456">
        <f t="shared" si="65"/>
        <v>0.41980381416073786</v>
      </c>
      <c r="G456">
        <f t="shared" si="69"/>
        <v>0.45200000000000001</v>
      </c>
      <c r="H456" s="16">
        <f t="shared" si="70"/>
        <v>1.4746482558895129</v>
      </c>
      <c r="I456" s="16">
        <f t="shared" si="71"/>
        <v>0.36866206397237822</v>
      </c>
      <c r="J456" s="13">
        <f t="shared" si="72"/>
        <v>0.34477291195728987</v>
      </c>
      <c r="K456" s="7">
        <f t="shared" si="73"/>
        <v>1.4746482558895129</v>
      </c>
    </row>
    <row r="457" spans="1:11" x14ac:dyDescent="0.2">
      <c r="A457">
        <f t="shared" si="66"/>
        <v>0.42144325179222286</v>
      </c>
      <c r="B457" s="2">
        <v>0.45300000000000001</v>
      </c>
      <c r="C457" s="7">
        <f t="shared" si="67"/>
        <v>0.44024598627159511</v>
      </c>
      <c r="D457" s="24">
        <f t="shared" si="68"/>
        <v>0.47003463071521195</v>
      </c>
      <c r="E457">
        <f t="shared" si="65"/>
        <v>0.42144325179222286</v>
      </c>
      <c r="G457">
        <f t="shared" si="69"/>
        <v>0.45300000000000001</v>
      </c>
      <c r="H457" s="16">
        <f t="shared" si="70"/>
        <v>1.4766573427877012</v>
      </c>
      <c r="I457" s="16">
        <f t="shared" si="71"/>
        <v>0.36916433569692531</v>
      </c>
      <c r="J457" s="13">
        <f t="shared" si="72"/>
        <v>0.34576838906080903</v>
      </c>
      <c r="K457" s="7">
        <f t="shared" si="73"/>
        <v>1.4766573427877012</v>
      </c>
    </row>
    <row r="458" spans="1:11" x14ac:dyDescent="0.2">
      <c r="A458">
        <f t="shared" si="66"/>
        <v>0.42308422581310562</v>
      </c>
      <c r="B458" s="2">
        <v>0.45400000000000001</v>
      </c>
      <c r="C458" s="7">
        <f t="shared" si="67"/>
        <v>0.44151370751954594</v>
      </c>
      <c r="D458" s="24">
        <f t="shared" si="68"/>
        <v>0.47067402164821615</v>
      </c>
      <c r="E458">
        <f t="shared" ref="E458:E521" si="74">C458*(C458/D458)^(2/3)</f>
        <v>0.42308422581310562</v>
      </c>
      <c r="G458">
        <f t="shared" si="69"/>
        <v>0.45400000000000001</v>
      </c>
      <c r="H458" s="16">
        <f t="shared" si="70"/>
        <v>1.4786660486455991</v>
      </c>
      <c r="I458" s="16">
        <f t="shared" si="71"/>
        <v>0.36966651216139979</v>
      </c>
      <c r="J458" s="13">
        <f t="shared" si="72"/>
        <v>0.34676405500064955</v>
      </c>
      <c r="K458" s="7">
        <f t="shared" si="73"/>
        <v>1.4786660486455991</v>
      </c>
    </row>
    <row r="459" spans="1:11" x14ac:dyDescent="0.2">
      <c r="A459">
        <f t="shared" si="66"/>
        <v>0.42472672315519655</v>
      </c>
      <c r="B459" s="2">
        <v>0.45500000000000002</v>
      </c>
      <c r="C459" s="7">
        <f t="shared" si="67"/>
        <v>0.44278166404160718</v>
      </c>
      <c r="D459" s="24">
        <f t="shared" si="68"/>
        <v>0.47131329393974236</v>
      </c>
      <c r="E459">
        <f t="shared" si="74"/>
        <v>0.42472672315519655</v>
      </c>
      <c r="G459">
        <f t="shared" si="69"/>
        <v>0.45500000000000002</v>
      </c>
      <c r="H459" s="16">
        <f t="shared" si="70"/>
        <v>1.4806743817803014</v>
      </c>
      <c r="I459" s="16">
        <f t="shared" si="71"/>
        <v>0.37016859544507535</v>
      </c>
      <c r="J459" s="13">
        <f t="shared" si="72"/>
        <v>0.34775990572434423</v>
      </c>
      <c r="K459" s="7">
        <f t="shared" si="73"/>
        <v>1.4806743817803014</v>
      </c>
    </row>
    <row r="460" spans="1:11" x14ac:dyDescent="0.2">
      <c r="A460">
        <f t="shared" si="66"/>
        <v>0.42637073073080967</v>
      </c>
      <c r="B460" s="2">
        <v>0.45600000000000002</v>
      </c>
      <c r="C460" s="7">
        <f t="shared" si="67"/>
        <v>0.44404985068088904</v>
      </c>
      <c r="D460" s="24">
        <f t="shared" si="68"/>
        <v>0.47195245023283516</v>
      </c>
      <c r="E460">
        <f t="shared" si="74"/>
        <v>0.42637073073080967</v>
      </c>
      <c r="G460">
        <f t="shared" si="69"/>
        <v>0.45600000000000002</v>
      </c>
      <c r="H460" s="16">
        <f t="shared" si="70"/>
        <v>1.4826823504951774</v>
      </c>
      <c r="I460" s="16">
        <f t="shared" si="71"/>
        <v>0.37067058762379435</v>
      </c>
      <c r="J460" s="13">
        <f t="shared" si="72"/>
        <v>0.34875593718168141</v>
      </c>
      <c r="K460" s="7">
        <f t="shared" si="73"/>
        <v>1.4826823504951774</v>
      </c>
    </row>
    <row r="461" spans="1:11" x14ac:dyDescent="0.2">
      <c r="A461">
        <f t="shared" si="66"/>
        <v>0.42801623543273953</v>
      </c>
      <c r="B461" s="2">
        <v>0.45700000000000002</v>
      </c>
      <c r="C461" s="7">
        <f t="shared" si="67"/>
        <v>0.44531826228330862</v>
      </c>
      <c r="D461" s="24">
        <f t="shared" si="68"/>
        <v>0.47259149316627164</v>
      </c>
      <c r="E461">
        <f t="shared" si="74"/>
        <v>0.42801623543273953</v>
      </c>
      <c r="G461">
        <f t="shared" si="69"/>
        <v>0.45700000000000002</v>
      </c>
      <c r="H461" s="16">
        <f t="shared" si="70"/>
        <v>1.48468996308019</v>
      </c>
      <c r="I461" s="16">
        <f t="shared" si="71"/>
        <v>0.37117249077004749</v>
      </c>
      <c r="J461" s="13">
        <f t="shared" si="72"/>
        <v>0.34975214532465376</v>
      </c>
      <c r="K461" s="7">
        <f t="shared" si="73"/>
        <v>1.48468996308019</v>
      </c>
    </row>
    <row r="462" spans="1:11" x14ac:dyDescent="0.2">
      <c r="A462">
        <f t="shared" si="66"/>
        <v>0.42966322413423713</v>
      </c>
      <c r="B462" s="2">
        <v>0.45800000000000002</v>
      </c>
      <c r="C462" s="7">
        <f t="shared" si="67"/>
        <v>0.44658689369752469</v>
      </c>
      <c r="D462" s="24">
        <f t="shared" si="68"/>
        <v>0.47323042537466264</v>
      </c>
      <c r="E462">
        <f t="shared" si="74"/>
        <v>0.42966322413423713</v>
      </c>
      <c r="G462">
        <f t="shared" si="69"/>
        <v>0.45800000000000002</v>
      </c>
      <c r="H462" s="16">
        <f t="shared" si="70"/>
        <v>1.486697227812213</v>
      </c>
      <c r="I462" s="16">
        <f t="shared" si="71"/>
        <v>0.37167430695305326</v>
      </c>
      <c r="J462" s="13">
        <f t="shared" si="72"/>
        <v>0.35074852610740737</v>
      </c>
      <c r="K462" s="7">
        <f t="shared" si="73"/>
        <v>1.486697227812213</v>
      </c>
    </row>
    <row r="463" spans="1:11" x14ac:dyDescent="0.2">
      <c r="A463">
        <f t="shared" si="66"/>
        <v>0.43131168368898581</v>
      </c>
      <c r="B463" s="2">
        <v>0.45900000000000002</v>
      </c>
      <c r="C463" s="7">
        <f t="shared" si="67"/>
        <v>0.44785573977487353</v>
      </c>
      <c r="D463" s="24">
        <f t="shared" si="68"/>
        <v>0.47386924948855336</v>
      </c>
      <c r="E463">
        <f t="shared" si="74"/>
        <v>0.43131168368898581</v>
      </c>
      <c r="G463">
        <f t="shared" si="69"/>
        <v>0.45900000000000002</v>
      </c>
      <c r="H463" s="16">
        <f t="shared" si="70"/>
        <v>1.488704152955348</v>
      </c>
      <c r="I463" s="16">
        <f t="shared" si="71"/>
        <v>0.37217603823883699</v>
      </c>
      <c r="J463" s="13">
        <f t="shared" si="72"/>
        <v>0.35174507548619122</v>
      </c>
      <c r="K463" s="7">
        <f t="shared" si="73"/>
        <v>1.488704152955348</v>
      </c>
    </row>
    <row r="464" spans="1:11" x14ac:dyDescent="0.2">
      <c r="A464">
        <f t="shared" si="66"/>
        <v>0.43296160093107589</v>
      </c>
      <c r="B464" s="2">
        <v>0.46</v>
      </c>
      <c r="C464" s="7">
        <f t="shared" si="67"/>
        <v>0.44912479536930389</v>
      </c>
      <c r="D464" s="24">
        <f t="shared" si="68"/>
        <v>0.47450796813452317</v>
      </c>
      <c r="E464">
        <f t="shared" si="74"/>
        <v>0.43296160093107589</v>
      </c>
      <c r="G464">
        <f t="shared" si="69"/>
        <v>0.46</v>
      </c>
      <c r="H464" s="16">
        <f t="shared" si="70"/>
        <v>1.4907107467612377</v>
      </c>
      <c r="I464" s="16">
        <f t="shared" si="71"/>
        <v>0.37267768669030943</v>
      </c>
      <c r="J464" s="13">
        <f t="shared" si="72"/>
        <v>0.35274178941930606</v>
      </c>
      <c r="K464" s="7">
        <f t="shared" si="73"/>
        <v>1.4907107467612377</v>
      </c>
    </row>
    <row r="465" spans="1:11" x14ac:dyDescent="0.2">
      <c r="A465">
        <f t="shared" si="66"/>
        <v>0.43461296267497951</v>
      </c>
      <c r="B465" s="2">
        <v>0.46100000000000002</v>
      </c>
      <c r="C465" s="7">
        <f t="shared" si="67"/>
        <v>0.45039405533731286</v>
      </c>
      <c r="D465" s="24">
        <f t="shared" si="68"/>
        <v>0.47514658393528592</v>
      </c>
      <c r="E465">
        <f t="shared" si="74"/>
        <v>0.43461296267497951</v>
      </c>
      <c r="G465">
        <f t="shared" si="69"/>
        <v>0.46100000000000002</v>
      </c>
      <c r="H465" s="16">
        <f t="shared" si="70"/>
        <v>1.4927170174693802</v>
      </c>
      <c r="I465" s="16">
        <f t="shared" si="71"/>
        <v>0.37317925436734506</v>
      </c>
      <c r="J465" s="13">
        <f t="shared" si="72"/>
        <v>0.35373866386705421</v>
      </c>
      <c r="K465" s="7">
        <f t="shared" si="73"/>
        <v>1.4927170174693802</v>
      </c>
    </row>
    <row r="466" spans="1:11" x14ac:dyDescent="0.2">
      <c r="A466">
        <f t="shared" si="66"/>
        <v>0.43626575571552445</v>
      </c>
      <c r="B466" s="2">
        <v>0.46200000000000002</v>
      </c>
      <c r="C466" s="7">
        <f t="shared" si="67"/>
        <v>0.45166351453788206</v>
      </c>
      <c r="D466" s="24">
        <f t="shared" si="68"/>
        <v>0.47578509950978926</v>
      </c>
      <c r="E466">
        <f t="shared" si="74"/>
        <v>0.43626575571552445</v>
      </c>
      <c r="G466">
        <f t="shared" si="69"/>
        <v>0.46200000000000002</v>
      </c>
      <c r="H466" s="16">
        <f t="shared" si="70"/>
        <v>1.4947229733074425</v>
      </c>
      <c r="I466" s="16">
        <f t="shared" si="71"/>
        <v>0.37368074332686063</v>
      </c>
      <c r="J466" s="13">
        <f t="shared" si="72"/>
        <v>0.35473569479168926</v>
      </c>
      <c r="K466" s="7">
        <f t="shared" si="73"/>
        <v>1.4947229733074425</v>
      </c>
    </row>
    <row r="467" spans="1:11" x14ac:dyDescent="0.2">
      <c r="A467">
        <f t="shared" si="66"/>
        <v>0.43791996682786755</v>
      </c>
      <c r="B467" s="2">
        <v>0.46300000000000002</v>
      </c>
      <c r="C467" s="7">
        <f t="shared" si="67"/>
        <v>0.45293316783241289</v>
      </c>
      <c r="D467" s="24">
        <f t="shared" si="68"/>
        <v>0.47642351747331307</v>
      </c>
      <c r="E467">
        <f t="shared" si="74"/>
        <v>0.43791996682786755</v>
      </c>
      <c r="G467">
        <f t="shared" si="69"/>
        <v>0.46300000000000002</v>
      </c>
      <c r="H467" s="16">
        <f t="shared" si="70"/>
        <v>1.4967286224915688</v>
      </c>
      <c r="I467" s="16">
        <f t="shared" si="71"/>
        <v>0.3741821556228922</v>
      </c>
      <c r="J467" s="13">
        <f t="shared" si="72"/>
        <v>0.35573287815736526</v>
      </c>
      <c r="K467" s="7">
        <f t="shared" si="73"/>
        <v>1.4967286224915688</v>
      </c>
    </row>
    <row r="468" spans="1:11" x14ac:dyDescent="0.2">
      <c r="A468">
        <f t="shared" si="66"/>
        <v>0.4395755827674675</v>
      </c>
      <c r="B468" s="2">
        <v>0.46400000000000002</v>
      </c>
      <c r="C468" s="7">
        <f t="shared" si="67"/>
        <v>0.45420301008466329</v>
      </c>
      <c r="D468" s="24">
        <f t="shared" si="68"/>
        <v>0.47706184043756905</v>
      </c>
      <c r="E468">
        <f t="shared" si="74"/>
        <v>0.4395755827674675</v>
      </c>
      <c r="G468">
        <f t="shared" si="69"/>
        <v>0.46400000000000002</v>
      </c>
      <c r="H468" s="16">
        <f t="shared" si="70"/>
        <v>1.4987339732266931</v>
      </c>
      <c r="I468" s="16">
        <f t="shared" si="71"/>
        <v>0.37468349330667328</v>
      </c>
      <c r="J468" s="13">
        <f t="shared" si="72"/>
        <v>0.35673020993008725</v>
      </c>
      <c r="K468" s="7">
        <f t="shared" si="73"/>
        <v>1.4987339732266931</v>
      </c>
    </row>
    <row r="469" spans="1:11" x14ac:dyDescent="0.2">
      <c r="A469">
        <f t="shared" si="66"/>
        <v>0.44123259027005751</v>
      </c>
      <c r="B469" s="2">
        <v>0.46500000000000002</v>
      </c>
      <c r="C469" s="7">
        <f t="shared" si="67"/>
        <v>0.4554730361606838</v>
      </c>
      <c r="D469" s="24">
        <f t="shared" si="68"/>
        <v>0.47770007101079826</v>
      </c>
      <c r="E469">
        <f t="shared" si="74"/>
        <v>0.44123259027005751</v>
      </c>
      <c r="G469">
        <f t="shared" si="69"/>
        <v>0.46500000000000002</v>
      </c>
      <c r="H469" s="16">
        <f t="shared" si="70"/>
        <v>1.5007390337068462</v>
      </c>
      <c r="I469" s="16">
        <f t="shared" si="71"/>
        <v>0.37518475842671156</v>
      </c>
      <c r="J469" s="13">
        <f t="shared" si="72"/>
        <v>0.35772768607766059</v>
      </c>
      <c r="K469" s="7">
        <f t="shared" si="73"/>
        <v>1.5007390337068462</v>
      </c>
    </row>
    <row r="470" spans="1:11" x14ac:dyDescent="0.2">
      <c r="A470">
        <f t="shared" si="66"/>
        <v>0.44289097605161631</v>
      </c>
      <c r="B470" s="2">
        <v>0.46600000000000003</v>
      </c>
      <c r="C470" s="7">
        <f t="shared" si="67"/>
        <v>0.45674324092875374</v>
      </c>
      <c r="D470" s="24">
        <f t="shared" si="68"/>
        <v>0.47833821179786928</v>
      </c>
      <c r="E470">
        <f t="shared" si="74"/>
        <v>0.44289097605161631</v>
      </c>
      <c r="G470">
        <f t="shared" si="69"/>
        <v>0.46600000000000003</v>
      </c>
      <c r="H470" s="16">
        <f t="shared" si="70"/>
        <v>1.5027438121154646</v>
      </c>
      <c r="I470" s="16">
        <f t="shared" si="71"/>
        <v>0.37568595302886615</v>
      </c>
      <c r="J470" s="13">
        <f t="shared" si="72"/>
        <v>0.35872530256964141</v>
      </c>
      <c r="K470" s="7">
        <f t="shared" si="73"/>
        <v>1.5027438121154646</v>
      </c>
    </row>
    <row r="471" spans="1:11" x14ac:dyDescent="0.2">
      <c r="A471">
        <f t="shared" si="66"/>
        <v>0.44455072680834012</v>
      </c>
      <c r="B471" s="2">
        <v>0.46700000000000003</v>
      </c>
      <c r="C471" s="7">
        <f t="shared" si="67"/>
        <v>0.45801361925931794</v>
      </c>
      <c r="D471" s="24">
        <f t="shared" si="68"/>
        <v>0.47897626540037569</v>
      </c>
      <c r="E471">
        <f t="shared" si="74"/>
        <v>0.44455072680834012</v>
      </c>
      <c r="G471">
        <f t="shared" si="69"/>
        <v>0.46700000000000003</v>
      </c>
      <c r="H471" s="16">
        <f t="shared" si="70"/>
        <v>1.5047483166256952</v>
      </c>
      <c r="I471" s="16">
        <f t="shared" si="71"/>
        <v>0.3761870791564238</v>
      </c>
      <c r="J471" s="13">
        <f t="shared" si="72"/>
        <v>0.35972305537728644</v>
      </c>
      <c r="K471" s="7">
        <f t="shared" si="73"/>
        <v>1.5047483166256952</v>
      </c>
    </row>
    <row r="472" spans="1:11" x14ac:dyDescent="0.2">
      <c r="A472">
        <f t="shared" si="66"/>
        <v>0.44621182921661284</v>
      </c>
      <c r="B472" s="2">
        <v>0.46800000000000003</v>
      </c>
      <c r="C472" s="7">
        <f t="shared" si="67"/>
        <v>0.4592841660249235</v>
      </c>
      <c r="D472" s="24">
        <f t="shared" si="68"/>
        <v>0.47961423441673351</v>
      </c>
      <c r="E472">
        <f t="shared" si="74"/>
        <v>0.44621182921661284</v>
      </c>
      <c r="G472">
        <f t="shared" si="69"/>
        <v>0.46800000000000003</v>
      </c>
      <c r="H472" s="16">
        <f t="shared" si="70"/>
        <v>1.5067525554007029</v>
      </c>
      <c r="I472" s="16">
        <f t="shared" si="71"/>
        <v>0.37668813885017571</v>
      </c>
      <c r="J472" s="13">
        <f t="shared" si="72"/>
        <v>0.36072094047350362</v>
      </c>
      <c r="K472" s="7">
        <f t="shared" si="73"/>
        <v>1.5067525554007029</v>
      </c>
    </row>
    <row r="473" spans="1:11" x14ac:dyDescent="0.2">
      <c r="A473">
        <f t="shared" si="66"/>
        <v>0.44787426993297624</v>
      </c>
      <c r="B473" s="2">
        <v>0.46899999999999997</v>
      </c>
      <c r="C473" s="7">
        <f t="shared" si="67"/>
        <v>0.46055487610015633</v>
      </c>
      <c r="D473" s="24">
        <f t="shared" si="68"/>
        <v>0.48025212144227791</v>
      </c>
      <c r="E473">
        <f t="shared" si="74"/>
        <v>0.44787426993297624</v>
      </c>
      <c r="G473">
        <f t="shared" si="69"/>
        <v>0.46899999999999997</v>
      </c>
      <c r="H473" s="16">
        <f t="shared" si="70"/>
        <v>1.5087565365939735</v>
      </c>
      <c r="I473" s="16">
        <f t="shared" si="71"/>
        <v>0.37718913414849337</v>
      </c>
      <c r="J473" s="13">
        <f t="shared" si="72"/>
        <v>0.36171895383280211</v>
      </c>
      <c r="K473" s="7">
        <f t="shared" si="73"/>
        <v>1.5087565365939735</v>
      </c>
    </row>
    <row r="474" spans="1:11" x14ac:dyDescent="0.2">
      <c r="A474">
        <f t="shared" si="66"/>
        <v>0.44953803559409955</v>
      </c>
      <c r="B474" s="2">
        <v>0.47</v>
      </c>
      <c r="C474" s="7">
        <f t="shared" si="67"/>
        <v>0.46182574436157847</v>
      </c>
      <c r="D474" s="24">
        <f t="shared" si="68"/>
        <v>0.48088992906936001</v>
      </c>
      <c r="E474">
        <f t="shared" si="74"/>
        <v>0.44953803559409955</v>
      </c>
      <c r="G474">
        <f t="shared" si="69"/>
        <v>0.47</v>
      </c>
      <c r="H474" s="16">
        <f t="shared" si="70"/>
        <v>1.5107602683496182</v>
      </c>
      <c r="I474" s="16">
        <f t="shared" si="71"/>
        <v>0.37769006708740455</v>
      </c>
      <c r="J474" s="13">
        <f t="shared" si="72"/>
        <v>0.3627170914312432</v>
      </c>
      <c r="K474" s="7">
        <f t="shared" si="73"/>
        <v>1.5107602683496182</v>
      </c>
    </row>
    <row r="475" spans="1:11" x14ac:dyDescent="0.2">
      <c r="A475">
        <f t="shared" si="66"/>
        <v>0.45120311281674808</v>
      </c>
      <c r="B475" s="2">
        <v>0.47099999999999997</v>
      </c>
      <c r="C475" s="7">
        <f t="shared" si="67"/>
        <v>0.46309676568766467</v>
      </c>
      <c r="D475" s="24">
        <f t="shared" si="68"/>
        <v>0.48152765988744295</v>
      </c>
      <c r="E475">
        <f t="shared" si="74"/>
        <v>0.45120311281674808</v>
      </c>
      <c r="G475">
        <f t="shared" si="69"/>
        <v>0.47099999999999997</v>
      </c>
      <c r="H475" s="16">
        <f t="shared" si="70"/>
        <v>1.5127637588026752</v>
      </c>
      <c r="I475" s="16">
        <f t="shared" si="71"/>
        <v>0.3781909397006688</v>
      </c>
      <c r="J475" s="13">
        <f t="shared" si="72"/>
        <v>0.36371534924639026</v>
      </c>
      <c r="K475" s="7">
        <f t="shared" si="73"/>
        <v>1.5127637588026752</v>
      </c>
    </row>
    <row r="476" spans="1:11" x14ac:dyDescent="0.2">
      <c r="A476">
        <f t="shared" si="66"/>
        <v>0.45286948819775202</v>
      </c>
      <c r="B476" s="2">
        <v>0.47199999999999998</v>
      </c>
      <c r="C476" s="7">
        <f t="shared" si="67"/>
        <v>0.4643679349587399</v>
      </c>
      <c r="D476" s="24">
        <f t="shared" si="68"/>
        <v>0.4821653164831981</v>
      </c>
      <c r="E476">
        <f t="shared" si="74"/>
        <v>0.45286948819775202</v>
      </c>
      <c r="G476">
        <f t="shared" si="69"/>
        <v>0.47199999999999998</v>
      </c>
      <c r="H476" s="16">
        <f t="shared" si="70"/>
        <v>1.5147670160794127</v>
      </c>
      <c r="I476" s="16">
        <f t="shared" si="71"/>
        <v>0.37869175401985317</v>
      </c>
      <c r="J476" s="13">
        <f t="shared" si="72"/>
        <v>0.36471372325726004</v>
      </c>
      <c r="K476" s="7">
        <f t="shared" si="73"/>
        <v>1.5147670160794127</v>
      </c>
    </row>
    <row r="477" spans="1:11" x14ac:dyDescent="0.2">
      <c r="A477">
        <f t="shared" si="66"/>
        <v>0.45453714831397379</v>
      </c>
      <c r="B477" s="2">
        <v>0.47299999999999998</v>
      </c>
      <c r="C477" s="7">
        <f t="shared" si="67"/>
        <v>0.46563924705691628</v>
      </c>
      <c r="D477" s="24">
        <f t="shared" si="68"/>
        <v>0.48280290144060045</v>
      </c>
      <c r="E477">
        <f t="shared" si="74"/>
        <v>0.45453714831397379</v>
      </c>
      <c r="G477">
        <f t="shared" si="69"/>
        <v>0.47299999999999998</v>
      </c>
      <c r="H477" s="16">
        <f t="shared" si="70"/>
        <v>1.5167700482976274</v>
      </c>
      <c r="I477" s="16">
        <f t="shared" si="71"/>
        <v>0.37919251207440685</v>
      </c>
      <c r="J477" s="13">
        <f t="shared" si="72"/>
        <v>0.36571220944427274</v>
      </c>
      <c r="K477" s="7">
        <f t="shared" si="73"/>
        <v>1.5167700482976274</v>
      </c>
    </row>
    <row r="478" spans="1:11" x14ac:dyDescent="0.2">
      <c r="A478">
        <f t="shared" si="66"/>
        <v>0.45620607972227567</v>
      </c>
      <c r="B478" s="2">
        <v>0.47399999999999998</v>
      </c>
      <c r="C478" s="7">
        <f t="shared" si="67"/>
        <v>0.46691069686603109</v>
      </c>
      <c r="D478" s="24">
        <f t="shared" si="68"/>
        <v>0.48344041734102472</v>
      </c>
      <c r="E478">
        <f t="shared" si="74"/>
        <v>0.45620607972227567</v>
      </c>
      <c r="G478">
        <f t="shared" si="69"/>
        <v>0.47399999999999998</v>
      </c>
      <c r="H478" s="16">
        <f t="shared" si="70"/>
        <v>1.5187728635669469</v>
      </c>
      <c r="I478" s="16">
        <f t="shared" si="71"/>
        <v>0.37969321589173671</v>
      </c>
      <c r="J478" s="13">
        <f t="shared" si="72"/>
        <v>0.36671080378920351</v>
      </c>
      <c r="K478" s="7">
        <f t="shared" si="73"/>
        <v>1.5187728635669469</v>
      </c>
    </row>
    <row r="479" spans="1:11" x14ac:dyDescent="0.2">
      <c r="A479">
        <f t="shared" si="66"/>
        <v>0.45787626895948608</v>
      </c>
      <c r="B479" s="2">
        <v>0.47499999999999998</v>
      </c>
      <c r="C479" s="7">
        <f t="shared" si="67"/>
        <v>0.46818227927158335</v>
      </c>
      <c r="D479" s="24">
        <f t="shared" si="68"/>
        <v>0.48407786676333964</v>
      </c>
      <c r="E479">
        <f t="shared" si="74"/>
        <v>0.45787626895948608</v>
      </c>
      <c r="G479">
        <f t="shared" si="69"/>
        <v>0.47499999999999998</v>
      </c>
      <c r="H479" s="16">
        <f t="shared" si="70"/>
        <v>1.5207754699891265</v>
      </c>
      <c r="I479" s="16">
        <f t="shared" si="71"/>
        <v>0.38019386749728162</v>
      </c>
      <c r="J479" s="13">
        <f t="shared" si="72"/>
        <v>0.36770950227513277</v>
      </c>
      <c r="K479" s="7">
        <f t="shared" si="73"/>
        <v>1.5207754699891265</v>
      </c>
    </row>
    <row r="480" spans="1:11" x14ac:dyDescent="0.2">
      <c r="A480">
        <f t="shared" si="66"/>
        <v>0.45954770254236549</v>
      </c>
      <c r="B480" s="2">
        <v>0.47599999999999998</v>
      </c>
      <c r="C480" s="7">
        <f t="shared" si="67"/>
        <v>0.46945398916067216</v>
      </c>
      <c r="D480" s="24">
        <f t="shared" si="68"/>
        <v>0.48471525228400375</v>
      </c>
      <c r="E480">
        <f t="shared" si="74"/>
        <v>0.45954770254236549</v>
      </c>
      <c r="G480">
        <f t="shared" si="69"/>
        <v>0.47599999999999998</v>
      </c>
      <c r="H480" s="16">
        <f t="shared" si="70"/>
        <v>1.5227778756583494</v>
      </c>
      <c r="I480" s="16">
        <f t="shared" si="71"/>
        <v>0.38069446891458736</v>
      </c>
      <c r="J480" s="13">
        <f t="shared" si="72"/>
        <v>0.3687083008863975</v>
      </c>
      <c r="K480" s="7">
        <f t="shared" si="73"/>
        <v>1.5227778756583494</v>
      </c>
    </row>
    <row r="481" spans="1:11" x14ac:dyDescent="0.2">
      <c r="A481">
        <f t="shared" si="66"/>
        <v>0.46122036696757263</v>
      </c>
      <c r="B481" s="2">
        <v>0.47699999999999998</v>
      </c>
      <c r="C481" s="7">
        <f t="shared" si="67"/>
        <v>0.47072582142193409</v>
      </c>
      <c r="D481" s="24">
        <f t="shared" si="68"/>
        <v>0.48535257647715946</v>
      </c>
      <c r="E481">
        <f t="shared" si="74"/>
        <v>0.46122036696757263</v>
      </c>
      <c r="G481">
        <f t="shared" si="69"/>
        <v>0.47699999999999998</v>
      </c>
      <c r="H481" s="16">
        <f t="shared" si="70"/>
        <v>1.5247800886615224</v>
      </c>
      <c r="I481" s="16">
        <f t="shared" si="71"/>
        <v>0.38119502216538059</v>
      </c>
      <c r="J481" s="13">
        <f t="shared" si="72"/>
        <v>0.36970719560854226</v>
      </c>
      <c r="K481" s="7">
        <f t="shared" si="73"/>
        <v>1.5247800886615224</v>
      </c>
    </row>
    <row r="482" spans="1:11" x14ac:dyDescent="0.2">
      <c r="A482">
        <f t="shared" si="66"/>
        <v>0.46289424871162865</v>
      </c>
      <c r="B482" s="2">
        <v>0.47799999999999998</v>
      </c>
      <c r="C482" s="7">
        <f t="shared" si="67"/>
        <v>0.47199777094548101</v>
      </c>
      <c r="D482" s="24">
        <f t="shared" si="68"/>
        <v>0.48598984191472788</v>
      </c>
      <c r="E482">
        <f t="shared" si="74"/>
        <v>0.46289424871162865</v>
      </c>
      <c r="G482">
        <f t="shared" si="69"/>
        <v>0.47799999999999998</v>
      </c>
      <c r="H482" s="16">
        <f t="shared" si="70"/>
        <v>1.526782117078574</v>
      </c>
      <c r="I482" s="16">
        <f t="shared" si="71"/>
        <v>0.38169552926964351</v>
      </c>
      <c r="J482" s="13">
        <f t="shared" si="72"/>
        <v>0.37070618242827025</v>
      </c>
      <c r="K482" s="7">
        <f t="shared" si="73"/>
        <v>1.526782117078574</v>
      </c>
    </row>
    <row r="483" spans="1:11" x14ac:dyDescent="0.2">
      <c r="A483">
        <f t="shared" si="66"/>
        <v>0.46456933423088137</v>
      </c>
      <c r="B483" s="2">
        <v>0.47899999999999998</v>
      </c>
      <c r="C483" s="7">
        <f t="shared" si="67"/>
        <v>0.47326983262283784</v>
      </c>
      <c r="D483" s="24">
        <f t="shared" si="68"/>
        <v>0.4866270511665029</v>
      </c>
      <c r="E483">
        <f t="shared" si="74"/>
        <v>0.46456933423088137</v>
      </c>
      <c r="G483">
        <f t="shared" si="69"/>
        <v>0.47899999999999998</v>
      </c>
      <c r="H483" s="16">
        <f t="shared" si="70"/>
        <v>1.5287839689827498</v>
      </c>
      <c r="I483" s="16">
        <f t="shared" si="71"/>
        <v>0.38219599224568745</v>
      </c>
      <c r="J483" s="13">
        <f t="shared" si="72"/>
        <v>0.3717052573333946</v>
      </c>
      <c r="K483" s="7">
        <f t="shared" si="73"/>
        <v>1.5287839689827498</v>
      </c>
    </row>
    <row r="484" spans="1:11" x14ac:dyDescent="0.2">
      <c r="A484">
        <f t="shared" si="66"/>
        <v>0.46624560996146935</v>
      </c>
      <c r="B484" s="2">
        <v>0.48</v>
      </c>
      <c r="C484" s="7">
        <f t="shared" si="67"/>
        <v>0.47454200134688057</v>
      </c>
      <c r="D484" s="24">
        <f t="shared" si="68"/>
        <v>0.48726420680024507</v>
      </c>
      <c r="E484">
        <f t="shared" si="74"/>
        <v>0.46624560996146935</v>
      </c>
      <c r="G484">
        <f t="shared" si="69"/>
        <v>0.48</v>
      </c>
      <c r="H484" s="16">
        <f t="shared" si="70"/>
        <v>1.5307856524409076</v>
      </c>
      <c r="I484" s="16">
        <f t="shared" si="71"/>
        <v>0.3826964131102269</v>
      </c>
      <c r="J484" s="13">
        <f t="shared" si="72"/>
        <v>0.37270441631278944</v>
      </c>
      <c r="K484" s="7">
        <f t="shared" si="73"/>
        <v>1.5307856524409076</v>
      </c>
    </row>
    <row r="485" spans="1:11" x14ac:dyDescent="0.2">
      <c r="A485">
        <f t="shared" si="66"/>
        <v>0.46792306231928493</v>
      </c>
      <c r="B485" s="2">
        <v>0.48099999999999998</v>
      </c>
      <c r="C485" s="7">
        <f t="shared" si="67"/>
        <v>0.47581427201177445</v>
      </c>
      <c r="D485" s="24">
        <f t="shared" si="68"/>
        <v>0.48790131138177573</v>
      </c>
      <c r="E485">
        <f t="shared" si="74"/>
        <v>0.46792306231928493</v>
      </c>
      <c r="G485">
        <f t="shared" si="69"/>
        <v>0.48099999999999998</v>
      </c>
      <c r="H485" s="16">
        <f t="shared" si="70"/>
        <v>1.5327871755138127</v>
      </c>
      <c r="I485" s="16">
        <f t="shared" si="71"/>
        <v>0.38319679387845318</v>
      </c>
      <c r="J485" s="13">
        <f t="shared" si="72"/>
        <v>0.37370365535634154</v>
      </c>
      <c r="K485" s="7">
        <f t="shared" si="73"/>
        <v>1.5327871755138127</v>
      </c>
    </row>
    <row r="486" spans="1:11" x14ac:dyDescent="0.2">
      <c r="A486">
        <f t="shared" si="66"/>
        <v>0.4696016776999361</v>
      </c>
      <c r="B486" s="2">
        <v>0.48199999999999998</v>
      </c>
      <c r="C486" s="7">
        <f t="shared" si="67"/>
        <v>0.4770866395129118</v>
      </c>
      <c r="D486" s="24">
        <f t="shared" si="68"/>
        <v>0.4885383674750704</v>
      </c>
      <c r="E486">
        <f t="shared" si="74"/>
        <v>0.4696016776999361</v>
      </c>
      <c r="G486">
        <f t="shared" si="69"/>
        <v>0.48199999999999998</v>
      </c>
      <c r="H486" s="16">
        <f t="shared" si="70"/>
        <v>1.5347885462564319</v>
      </c>
      <c r="I486" s="16">
        <f t="shared" si="71"/>
        <v>0.38369713656410798</v>
      </c>
      <c r="J486" s="13">
        <f t="shared" si="72"/>
        <v>0.37470297045490142</v>
      </c>
      <c r="K486" s="7">
        <f t="shared" si="73"/>
        <v>1.5347885462564319</v>
      </c>
    </row>
    <row r="487" spans="1:11" x14ac:dyDescent="0.2">
      <c r="A487">
        <f t="shared" si="66"/>
        <v>0.47128144247870918</v>
      </c>
      <c r="B487" s="2">
        <v>0.48299999999999998</v>
      </c>
      <c r="C487" s="7">
        <f t="shared" si="67"/>
        <v>0.4783590987468504</v>
      </c>
      <c r="D487" s="24">
        <f t="shared" si="68"/>
        <v>0.48917537764235225</v>
      </c>
      <c r="E487">
        <f t="shared" si="74"/>
        <v>0.47128144247870918</v>
      </c>
      <c r="G487">
        <f t="shared" si="69"/>
        <v>0.48299999999999998</v>
      </c>
      <c r="H487" s="16">
        <f t="shared" si="70"/>
        <v>1.5367897727182265</v>
      </c>
      <c r="I487" s="16">
        <f t="shared" si="71"/>
        <v>0.38419744317955662</v>
      </c>
      <c r="J487" s="13">
        <f t="shared" si="72"/>
        <v>0.3757023576002349</v>
      </c>
      <c r="K487" s="7">
        <f t="shared" si="73"/>
        <v>1.5367897727182265</v>
      </c>
    </row>
    <row r="488" spans="1:11" x14ac:dyDescent="0.2">
      <c r="A488">
        <f t="shared" si="66"/>
        <v>0.47296234301052947</v>
      </c>
      <c r="B488" s="2">
        <v>0.48399999999999999</v>
      </c>
      <c r="C488" s="7">
        <f t="shared" si="67"/>
        <v>0.47963164461125163</v>
      </c>
      <c r="D488" s="24">
        <f t="shared" si="68"/>
        <v>0.48981234444418531</v>
      </c>
      <c r="E488">
        <f t="shared" si="74"/>
        <v>0.47296234301052947</v>
      </c>
      <c r="G488">
        <f t="shared" si="69"/>
        <v>0.48399999999999999</v>
      </c>
      <c r="H488" s="16">
        <f t="shared" si="70"/>
        <v>1.5387908629434459</v>
      </c>
      <c r="I488" s="16">
        <f t="shared" si="71"/>
        <v>0.38469771573586148</v>
      </c>
      <c r="J488" s="13">
        <f t="shared" si="72"/>
        <v>0.37670181278497467</v>
      </c>
      <c r="K488" s="7">
        <f t="shared" si="73"/>
        <v>1.5387908629434459</v>
      </c>
    </row>
    <row r="489" spans="1:11" x14ac:dyDescent="0.2">
      <c r="A489">
        <f t="shared" si="66"/>
        <v>0.4746443656299224</v>
      </c>
      <c r="B489" s="2">
        <v>0.48499999999999999</v>
      </c>
      <c r="C489" s="7">
        <f t="shared" si="67"/>
        <v>0.48090427200481911</v>
      </c>
      <c r="D489" s="24">
        <f t="shared" si="68"/>
        <v>0.49044927043956771</v>
      </c>
      <c r="E489">
        <f t="shared" si="74"/>
        <v>0.4746443656299224</v>
      </c>
      <c r="G489">
        <f t="shared" si="69"/>
        <v>0.48499999999999999</v>
      </c>
      <c r="H489" s="16">
        <f t="shared" si="70"/>
        <v>1.5407918249714196</v>
      </c>
      <c r="I489" s="16">
        <f t="shared" si="71"/>
        <v>0.38519795624285491</v>
      </c>
      <c r="J489" s="13">
        <f t="shared" si="72"/>
        <v>0.37770133200257183</v>
      </c>
      <c r="K489" s="7">
        <f t="shared" si="73"/>
        <v>1.5407918249714196</v>
      </c>
    </row>
    <row r="490" spans="1:11" x14ac:dyDescent="0.2">
      <c r="A490">
        <f t="shared" si="66"/>
        <v>0.47632749665097279</v>
      </c>
      <c r="B490" s="2">
        <v>0.48599999999999999</v>
      </c>
      <c r="C490" s="7">
        <f t="shared" si="67"/>
        <v>0.48217697582723651</v>
      </c>
      <c r="D490" s="24">
        <f t="shared" si="68"/>
        <v>0.49108615818602452</v>
      </c>
      <c r="E490">
        <f t="shared" si="74"/>
        <v>0.47632749665097279</v>
      </c>
      <c r="G490">
        <f t="shared" si="69"/>
        <v>0.48599999999999999</v>
      </c>
      <c r="H490" s="16">
        <f t="shared" si="70"/>
        <v>1.5427926668368497</v>
      </c>
      <c r="I490" s="16">
        <f t="shared" si="71"/>
        <v>0.38569816670921242</v>
      </c>
      <c r="J490" s="13">
        <f t="shared" si="72"/>
        <v>0.37870091124724736</v>
      </c>
      <c r="K490" s="7">
        <f t="shared" si="73"/>
        <v>1.5427926668368497</v>
      </c>
    </row>
    <row r="491" spans="1:11" x14ac:dyDescent="0.2">
      <c r="A491">
        <f t="shared" si="66"/>
        <v>0.47801172236728479</v>
      </c>
      <c r="B491" s="2">
        <v>0.48699999999999999</v>
      </c>
      <c r="C491" s="7">
        <f t="shared" si="67"/>
        <v>0.48344975097910636</v>
      </c>
      <c r="D491" s="24">
        <f t="shared" si="68"/>
        <v>0.49172301023970039</v>
      </c>
      <c r="E491">
        <f t="shared" si="74"/>
        <v>0.47801172236728479</v>
      </c>
      <c r="G491">
        <f t="shared" si="69"/>
        <v>0.48699999999999999</v>
      </c>
      <c r="H491" s="16">
        <f t="shared" si="70"/>
        <v>1.5447933965701013</v>
      </c>
      <c r="I491" s="16">
        <f t="shared" si="71"/>
        <v>0.38619834914252532</v>
      </c>
      <c r="J491" s="13">
        <f t="shared" si="72"/>
        <v>0.37970054651394386</v>
      </c>
      <c r="K491" s="7">
        <f t="shared" si="73"/>
        <v>1.5447933965701013</v>
      </c>
    </row>
    <row r="492" spans="1:11" x14ac:dyDescent="0.2">
      <c r="A492">
        <f t="shared" si="66"/>
        <v>0.479697029051941</v>
      </c>
      <c r="B492" s="2">
        <v>0.48799999999999999</v>
      </c>
      <c r="C492" s="7">
        <f t="shared" si="67"/>
        <v>0.4847225923618888</v>
      </c>
      <c r="D492" s="24">
        <f t="shared" si="68"/>
        <v>0.4923598291554524</v>
      </c>
      <c r="E492">
        <f t="shared" si="74"/>
        <v>0.479697029051941</v>
      </c>
      <c r="G492">
        <f t="shared" si="69"/>
        <v>0.48799999999999999</v>
      </c>
      <c r="H492" s="16">
        <f t="shared" si="70"/>
        <v>1.546794022197495</v>
      </c>
      <c r="I492" s="16">
        <f t="shared" si="71"/>
        <v>0.38669850554937374</v>
      </c>
      <c r="J492" s="13">
        <f t="shared" si="72"/>
        <v>0.38070023379827744</v>
      </c>
      <c r="K492" s="7">
        <f t="shared" si="73"/>
        <v>1.546794022197495</v>
      </c>
    </row>
    <row r="493" spans="1:11" x14ac:dyDescent="0.2">
      <c r="A493">
        <f t="shared" ref="A493:A556" si="75">E493</f>
        <v>0.48138340295745918</v>
      </c>
      <c r="B493" s="2">
        <v>0.48899999999999999</v>
      </c>
      <c r="C493" s="7">
        <f t="shared" si="67"/>
        <v>0.48599549487783927</v>
      </c>
      <c r="D493" s="24">
        <f t="shared" si="68"/>
        <v>0.49299661748694251</v>
      </c>
      <c r="E493">
        <f t="shared" si="74"/>
        <v>0.48138340295745918</v>
      </c>
      <c r="G493">
        <f t="shared" si="69"/>
        <v>0.48899999999999999</v>
      </c>
      <c r="H493" s="16">
        <f t="shared" si="70"/>
        <v>1.548794551741596</v>
      </c>
      <c r="I493" s="16">
        <f t="shared" si="71"/>
        <v>0.38719863793539899</v>
      </c>
      <c r="J493" s="13">
        <f t="shared" si="72"/>
        <v>0.38169996909648896</v>
      </c>
      <c r="K493" s="7">
        <f t="shared" si="73"/>
        <v>1.548794551741596</v>
      </c>
    </row>
    <row r="494" spans="1:11" x14ac:dyDescent="0.2">
      <c r="A494">
        <f t="shared" si="75"/>
        <v>0.48307083031575204</v>
      </c>
      <c r="B494" s="2">
        <v>0.49</v>
      </c>
      <c r="C494" s="7">
        <f t="shared" si="67"/>
        <v>0.48726845342994846</v>
      </c>
      <c r="D494" s="24">
        <f t="shared" si="68"/>
        <v>0.49363337778673005</v>
      </c>
      <c r="E494">
        <f t="shared" si="74"/>
        <v>0.48307083031575204</v>
      </c>
      <c r="G494">
        <f t="shared" si="69"/>
        <v>0.49</v>
      </c>
      <c r="H494" s="16">
        <f t="shared" si="70"/>
        <v>1.5507949932215062</v>
      </c>
      <c r="I494" s="16">
        <f t="shared" si="71"/>
        <v>0.38769874830537654</v>
      </c>
      <c r="J494" s="13">
        <f t="shared" si="72"/>
        <v>0.38269974840539656</v>
      </c>
      <c r="K494" s="7">
        <f t="shared" si="73"/>
        <v>1.5507949932215062</v>
      </c>
    </row>
    <row r="495" spans="1:11" x14ac:dyDescent="0.2">
      <c r="A495">
        <f t="shared" si="75"/>
        <v>0.48475929733808126</v>
      </c>
      <c r="B495" s="2">
        <v>0.49099999999999999</v>
      </c>
      <c r="C495" s="7">
        <f t="shared" si="67"/>
        <v>0.48854146292187917</v>
      </c>
      <c r="D495" s="24">
        <f t="shared" si="68"/>
        <v>0.49427011260636361</v>
      </c>
      <c r="E495">
        <f t="shared" si="74"/>
        <v>0.48475929733808126</v>
      </c>
      <c r="G495">
        <f t="shared" si="69"/>
        <v>0.49099999999999999</v>
      </c>
      <c r="H495" s="16">
        <f t="shared" si="70"/>
        <v>1.5527953546531517</v>
      </c>
      <c r="I495" s="16">
        <f t="shared" si="71"/>
        <v>0.38819883866328792</v>
      </c>
      <c r="J495" s="13">
        <f t="shared" si="72"/>
        <v>0.38369956772234648</v>
      </c>
      <c r="K495" s="7">
        <f t="shared" si="73"/>
        <v>1.5527953546531517</v>
      </c>
    </row>
    <row r="496" spans="1:11" x14ac:dyDescent="0.2">
      <c r="A496">
        <f t="shared" si="75"/>
        <v>0.48644879021501625</v>
      </c>
      <c r="B496" s="2">
        <v>0.49199999999999999</v>
      </c>
      <c r="C496" s="7">
        <f t="shared" si="67"/>
        <v>0.48981451825790673</v>
      </c>
      <c r="D496" s="24">
        <f t="shared" si="68"/>
        <v>0.49490682449647366</v>
      </c>
      <c r="E496">
        <f t="shared" si="74"/>
        <v>0.48644879021501625</v>
      </c>
      <c r="G496">
        <f t="shared" si="69"/>
        <v>0.49199999999999999</v>
      </c>
      <c r="H496" s="16">
        <f t="shared" si="70"/>
        <v>1.5547956440495747</v>
      </c>
      <c r="I496" s="16">
        <f t="shared" si="71"/>
        <v>0.38869891101239368</v>
      </c>
      <c r="J496" s="13">
        <f t="shared" si="72"/>
        <v>0.38469942304516586</v>
      </c>
      <c r="K496" s="7">
        <f t="shared" si="73"/>
        <v>1.5547956440495747</v>
      </c>
    </row>
    <row r="497" spans="1:11" x14ac:dyDescent="0.2">
      <c r="A497">
        <f t="shared" si="75"/>
        <v>0.48813929511638826</v>
      </c>
      <c r="B497" s="2">
        <v>0.49299999999999999</v>
      </c>
      <c r="C497" s="7">
        <f t="shared" si="67"/>
        <v>0.49108761434285669</v>
      </c>
      <c r="D497" s="24">
        <f t="shared" si="68"/>
        <v>0.49554351600686453</v>
      </c>
      <c r="E497">
        <f t="shared" si="74"/>
        <v>0.48813929511638826</v>
      </c>
      <c r="G497">
        <f t="shared" si="69"/>
        <v>0.49299999999999999</v>
      </c>
      <c r="H497" s="16">
        <f t="shared" si="70"/>
        <v>1.5567958694212216</v>
      </c>
      <c r="I497" s="16">
        <f t="shared" si="71"/>
        <v>0.3891989673553054</v>
      </c>
      <c r="J497" s="13">
        <f t="shared" si="72"/>
        <v>0.38569931037211402</v>
      </c>
      <c r="K497" s="7">
        <f t="shared" si="73"/>
        <v>1.5567958694212216</v>
      </c>
    </row>
    <row r="498" spans="1:11" x14ac:dyDescent="0.2">
      <c r="A498">
        <f t="shared" si="75"/>
        <v>0.48983079819124603</v>
      </c>
      <c r="B498" s="2">
        <v>0.49399999999999999</v>
      </c>
      <c r="C498" s="7">
        <f t="shared" si="67"/>
        <v>0.49236074608204394</v>
      </c>
      <c r="D498" s="24">
        <f t="shared" si="68"/>
        <v>0.49618018968660632</v>
      </c>
      <c r="E498">
        <f t="shared" si="74"/>
        <v>0.48983079819124603</v>
      </c>
      <c r="G498">
        <f t="shared" si="69"/>
        <v>0.49399999999999999</v>
      </c>
      <c r="H498" s="16">
        <f t="shared" si="70"/>
        <v>1.5587960387762325</v>
      </c>
      <c r="I498" s="16">
        <f t="shared" si="71"/>
        <v>0.38969900969405813</v>
      </c>
      <c r="J498" s="13">
        <f t="shared" si="72"/>
        <v>0.38669922570183468</v>
      </c>
      <c r="K498" s="7">
        <f t="shared" si="73"/>
        <v>1.5587960387762325</v>
      </c>
    </row>
    <row r="499" spans="1:11" x14ac:dyDescent="0.2">
      <c r="A499">
        <f t="shared" si="75"/>
        <v>0.49152328556780905</v>
      </c>
      <c r="B499" s="2">
        <v>0.495</v>
      </c>
      <c r="C499" s="7">
        <f t="shared" si="67"/>
        <v>0.49363390838121113</v>
      </c>
      <c r="D499" s="24">
        <f t="shared" si="68"/>
        <v>0.49681684808412691</v>
      </c>
      <c r="E499">
        <f t="shared" si="74"/>
        <v>0.49152328556780905</v>
      </c>
      <c r="G499">
        <f t="shared" si="69"/>
        <v>0.495</v>
      </c>
      <c r="H499" s="16">
        <f t="shared" si="70"/>
        <v>1.5607961601207294</v>
      </c>
      <c r="I499" s="16">
        <f t="shared" si="71"/>
        <v>0.39019904003018235</v>
      </c>
      <c r="J499" s="13">
        <f t="shared" si="72"/>
        <v>0.38769916503330748</v>
      </c>
      <c r="K499" s="7">
        <f t="shared" si="73"/>
        <v>1.5607961601207294</v>
      </c>
    </row>
    <row r="500" spans="1:11" x14ac:dyDescent="0.2">
      <c r="A500">
        <f t="shared" si="75"/>
        <v>0.49321674335342258</v>
      </c>
      <c r="B500" s="2">
        <v>0.496</v>
      </c>
      <c r="C500" s="7">
        <f t="shared" si="67"/>
        <v>0.49490709614646811</v>
      </c>
      <c r="D500" s="24">
        <f t="shared" si="68"/>
        <v>0.49745349374730374</v>
      </c>
      <c r="E500">
        <f t="shared" si="74"/>
        <v>0.49321674335342258</v>
      </c>
      <c r="G500">
        <f t="shared" si="69"/>
        <v>0.496</v>
      </c>
      <c r="H500" s="16">
        <f t="shared" si="70"/>
        <v>1.5627962414591055</v>
      </c>
      <c r="I500" s="16">
        <f t="shared" si="71"/>
        <v>0.39069906036477636</v>
      </c>
      <c r="J500" s="13">
        <f t="shared" si="72"/>
        <v>0.3886991243658004</v>
      </c>
      <c r="K500" s="7">
        <f t="shared" si="73"/>
        <v>1.5627962414591055</v>
      </c>
    </row>
    <row r="501" spans="1:11" x14ac:dyDescent="0.2">
      <c r="A501">
        <f t="shared" si="75"/>
        <v>0.49491115763450921</v>
      </c>
      <c r="B501" s="2">
        <v>0.497</v>
      </c>
      <c r="C501" s="7">
        <f t="shared" si="67"/>
        <v>0.49618030428423004</v>
      </c>
      <c r="D501" s="24">
        <f t="shared" si="68"/>
        <v>0.49809012922355572</v>
      </c>
      <c r="E501">
        <f t="shared" si="74"/>
        <v>0.49491115763450921</v>
      </c>
      <c r="G501">
        <f t="shared" si="69"/>
        <v>0.497</v>
      </c>
      <c r="H501" s="16">
        <f t="shared" si="70"/>
        <v>1.5647962907943134</v>
      </c>
      <c r="I501" s="16">
        <f t="shared" si="71"/>
        <v>0.39119907269857834</v>
      </c>
      <c r="J501" s="13">
        <f t="shared" si="72"/>
        <v>0.38969909969882133</v>
      </c>
      <c r="K501" s="7">
        <f t="shared" si="73"/>
        <v>1.5647962907943134</v>
      </c>
    </row>
    <row r="502" spans="1:11" x14ac:dyDescent="0.2">
      <c r="A502">
        <f t="shared" si="75"/>
        <v>0.49660651447652243</v>
      </c>
      <c r="B502" s="2">
        <v>0.498</v>
      </c>
      <c r="C502" s="7">
        <f t="shared" si="67"/>
        <v>0.49745352770115692</v>
      </c>
      <c r="D502" s="24">
        <f t="shared" si="68"/>
        <v>0.49872675705993491</v>
      </c>
      <c r="E502">
        <f t="shared" si="74"/>
        <v>0.49660651447652243</v>
      </c>
      <c r="G502">
        <f t="shared" si="69"/>
        <v>0.498</v>
      </c>
      <c r="H502" s="16">
        <f t="shared" si="70"/>
        <v>1.5667963161281531</v>
      </c>
      <c r="I502" s="16">
        <f t="shared" si="71"/>
        <v>0.39169907903203827</v>
      </c>
      <c r="J502" s="13">
        <f t="shared" si="72"/>
        <v>0.39069908703207029</v>
      </c>
      <c r="K502" s="7">
        <f t="shared" si="73"/>
        <v>1.5667963161281531</v>
      </c>
    </row>
    <row r="503" spans="1:11" x14ac:dyDescent="0.2">
      <c r="A503">
        <f t="shared" si="75"/>
        <v>0.49830279992389681</v>
      </c>
      <c r="B503" s="2">
        <v>0.499</v>
      </c>
      <c r="C503" s="7">
        <f t="shared" si="67"/>
        <v>0.49872676130409177</v>
      </c>
      <c r="D503" s="24">
        <f t="shared" si="68"/>
        <v>0.49936337980321849</v>
      </c>
      <c r="E503">
        <f t="shared" si="74"/>
        <v>0.49830279992389681</v>
      </c>
      <c r="G503">
        <f t="shared" si="69"/>
        <v>0.499</v>
      </c>
      <c r="H503" s="16">
        <f t="shared" si="70"/>
        <v>1.5687963254615609</v>
      </c>
      <c r="I503" s="16">
        <f t="shared" si="71"/>
        <v>0.39219908136539022</v>
      </c>
      <c r="J503" s="13">
        <f t="shared" si="72"/>
        <v>0.39169908236539125</v>
      </c>
      <c r="K503" s="7">
        <f t="shared" si="73"/>
        <v>1.5687963254615609</v>
      </c>
    </row>
    <row r="504" spans="1:11" x14ac:dyDescent="0.2">
      <c r="A504">
        <f>E504</f>
        <v>0.5</v>
      </c>
      <c r="B504" s="2">
        <v>0.5</v>
      </c>
      <c r="C504" s="7">
        <f t="shared" si="67"/>
        <v>0.5</v>
      </c>
      <c r="D504" s="24">
        <f t="shared" si="68"/>
        <v>0.5</v>
      </c>
      <c r="E504">
        <f t="shared" si="74"/>
        <v>0.5</v>
      </c>
      <c r="G504">
        <f t="shared" si="69"/>
        <v>0.5</v>
      </c>
      <c r="H504" s="16">
        <f t="shared" si="70"/>
        <v>1.5707963267948966</v>
      </c>
      <c r="I504" s="16">
        <f t="shared" si="71"/>
        <v>0.39269908169872414</v>
      </c>
      <c r="J504" s="13">
        <f t="shared" si="72"/>
        <v>0.39269908169872414</v>
      </c>
      <c r="K504" s="7">
        <f t="shared" si="73"/>
        <v>1.5707963267948966</v>
      </c>
    </row>
    <row r="505" spans="1:11" x14ac:dyDescent="0.2">
      <c r="A505">
        <f>E505</f>
        <v>0.50169810070708254</v>
      </c>
      <c r="B505" s="2">
        <v>0.501</v>
      </c>
      <c r="C505" s="7">
        <f t="shared" si="67"/>
        <v>0.50127323869590812</v>
      </c>
      <c r="D505" s="24">
        <f t="shared" si="68"/>
        <v>0.50063662019678146</v>
      </c>
      <c r="E505">
        <f t="shared" si="74"/>
        <v>0.50169810070708254</v>
      </c>
      <c r="G505">
        <f t="shared" si="69"/>
        <v>0.501</v>
      </c>
      <c r="H505" s="16">
        <f t="shared" si="70"/>
        <v>1.5727963281282322</v>
      </c>
      <c r="I505" s="16">
        <f t="shared" si="71"/>
        <v>0.393199082032058</v>
      </c>
      <c r="J505" s="13">
        <f t="shared" si="72"/>
        <v>0.39369908103205697</v>
      </c>
      <c r="K505" s="7">
        <f t="shared" si="73"/>
        <v>1.572796328128232</v>
      </c>
    </row>
    <row r="506" spans="1:11" x14ac:dyDescent="0.2">
      <c r="A506">
        <f t="shared" si="75"/>
        <v>0.50339708802622818</v>
      </c>
      <c r="B506" s="2">
        <v>0.502</v>
      </c>
      <c r="C506" s="7">
        <f t="shared" si="67"/>
        <v>0.50254647229884308</v>
      </c>
      <c r="D506" s="24">
        <f t="shared" si="68"/>
        <v>0.50127324294006503</v>
      </c>
      <c r="E506">
        <f t="shared" si="74"/>
        <v>0.50339708802622818</v>
      </c>
      <c r="G506">
        <f t="shared" si="69"/>
        <v>0.502</v>
      </c>
      <c r="H506" s="16">
        <f t="shared" si="70"/>
        <v>1.5747963374616401</v>
      </c>
      <c r="I506" s="16">
        <f t="shared" si="71"/>
        <v>0.39369908436540996</v>
      </c>
      <c r="J506" s="13">
        <f t="shared" si="72"/>
        <v>0.39469907636537793</v>
      </c>
      <c r="K506" s="7">
        <f t="shared" si="73"/>
        <v>1.5747963374616398</v>
      </c>
    </row>
    <row r="507" spans="1:11" x14ac:dyDescent="0.2">
      <c r="A507">
        <f t="shared" si="75"/>
        <v>0.50509694791730109</v>
      </c>
      <c r="B507" s="2">
        <v>0.503</v>
      </c>
      <c r="C507" s="7">
        <f t="shared" si="67"/>
        <v>0.50381969571577001</v>
      </c>
      <c r="D507" s="24">
        <f t="shared" si="68"/>
        <v>0.50190987077644433</v>
      </c>
      <c r="E507">
        <f t="shared" si="74"/>
        <v>0.50509694791730109</v>
      </c>
      <c r="G507">
        <f t="shared" si="69"/>
        <v>0.503</v>
      </c>
      <c r="H507" s="16">
        <f t="shared" si="70"/>
        <v>1.5767963627954797</v>
      </c>
      <c r="I507" s="16">
        <f t="shared" si="71"/>
        <v>0.39419909069886999</v>
      </c>
      <c r="J507" s="13">
        <f t="shared" si="72"/>
        <v>0.39569906369862701</v>
      </c>
      <c r="K507" s="7">
        <f t="shared" si="73"/>
        <v>1.57679636279548</v>
      </c>
    </row>
    <row r="508" spans="1:11" x14ac:dyDescent="0.2">
      <c r="A508">
        <f t="shared" si="75"/>
        <v>0.50679766631889445</v>
      </c>
      <c r="B508" s="2">
        <v>0.504</v>
      </c>
      <c r="C508" s="7">
        <f t="shared" si="67"/>
        <v>0.50509290385353189</v>
      </c>
      <c r="D508" s="24">
        <f t="shared" si="68"/>
        <v>0.50254650625269626</v>
      </c>
      <c r="E508">
        <f t="shared" si="74"/>
        <v>0.50679766631889445</v>
      </c>
      <c r="G508">
        <f t="shared" si="69"/>
        <v>0.504</v>
      </c>
      <c r="H508" s="16">
        <f t="shared" si="70"/>
        <v>1.5787964121306877</v>
      </c>
      <c r="I508" s="16">
        <f t="shared" si="71"/>
        <v>0.39469910303267192</v>
      </c>
      <c r="J508" s="13">
        <f t="shared" si="72"/>
        <v>0.39669903903164788</v>
      </c>
      <c r="K508" s="7">
        <f t="shared" si="73"/>
        <v>1.5787964121306877</v>
      </c>
    </row>
    <row r="509" spans="1:11" x14ac:dyDescent="0.2">
      <c r="A509">
        <f t="shared" si="75"/>
        <v>0.50849922914828005</v>
      </c>
      <c r="B509" s="2">
        <v>0.505</v>
      </c>
      <c r="C509" s="7">
        <f t="shared" si="67"/>
        <v>0.50636609161878876</v>
      </c>
      <c r="D509" s="24">
        <f t="shared" si="68"/>
        <v>0.50318315191587304</v>
      </c>
      <c r="E509">
        <f t="shared" si="74"/>
        <v>0.50849922914828005</v>
      </c>
      <c r="G509">
        <f t="shared" si="69"/>
        <v>0.505</v>
      </c>
      <c r="H509" s="16">
        <f t="shared" si="70"/>
        <v>1.5807964934690637</v>
      </c>
      <c r="I509" s="16">
        <f t="shared" si="71"/>
        <v>0.39519912336726587</v>
      </c>
      <c r="J509" s="13">
        <f t="shared" si="72"/>
        <v>0.39769899836414074</v>
      </c>
      <c r="K509" s="7">
        <f t="shared" si="73"/>
        <v>1.5807964934690635</v>
      </c>
    </row>
    <row r="510" spans="1:11" x14ac:dyDescent="0.2">
      <c r="A510">
        <f t="shared" si="75"/>
        <v>0.51020162230135258</v>
      </c>
      <c r="B510" s="2">
        <v>0.50600000000000001</v>
      </c>
      <c r="C510" s="7">
        <f t="shared" si="67"/>
        <v>0.50763925391795606</v>
      </c>
      <c r="D510" s="24">
        <f t="shared" si="68"/>
        <v>0.50381981031339362</v>
      </c>
      <c r="E510">
        <f t="shared" si="74"/>
        <v>0.51020162230135258</v>
      </c>
      <c r="G510">
        <f t="shared" si="69"/>
        <v>0.50600000000000001</v>
      </c>
      <c r="H510" s="16">
        <f t="shared" si="70"/>
        <v>1.5827966148135606</v>
      </c>
      <c r="I510" s="16">
        <f t="shared" si="71"/>
        <v>0.39569915370339015</v>
      </c>
      <c r="J510" s="13">
        <f t="shared" si="72"/>
        <v>0.3986989376956136</v>
      </c>
      <c r="K510" s="7">
        <f t="shared" si="73"/>
        <v>1.5827966148135606</v>
      </c>
    </row>
    <row r="511" spans="1:11" x14ac:dyDescent="0.2">
      <c r="A511">
        <f t="shared" si="75"/>
        <v>0.51190483165257583</v>
      </c>
      <c r="B511" s="2">
        <v>0.50700000000000001</v>
      </c>
      <c r="C511" s="7">
        <f t="shared" si="67"/>
        <v>0.50891238565714336</v>
      </c>
      <c r="D511" s="24">
        <f t="shared" si="68"/>
        <v>0.50445648399313547</v>
      </c>
      <c r="E511">
        <f t="shared" si="74"/>
        <v>0.51190483165257583</v>
      </c>
      <c r="G511">
        <f t="shared" si="69"/>
        <v>0.50700000000000001</v>
      </c>
      <c r="H511" s="16">
        <f t="shared" si="70"/>
        <v>1.5847967841685715</v>
      </c>
      <c r="I511" s="16">
        <f t="shared" si="71"/>
        <v>0.39619919604214288</v>
      </c>
      <c r="J511" s="13">
        <f t="shared" si="72"/>
        <v>0.39969885302533426</v>
      </c>
      <c r="K511" s="7">
        <f t="shared" si="73"/>
        <v>1.5847967841685715</v>
      </c>
    </row>
    <row r="512" spans="1:11" x14ac:dyDescent="0.2">
      <c r="A512">
        <f t="shared" si="75"/>
        <v>0.51360884305492938</v>
      </c>
      <c r="B512" s="2">
        <v>0.50800000000000001</v>
      </c>
      <c r="C512" s="7">
        <f t="shared" si="67"/>
        <v>0.51018548174209333</v>
      </c>
      <c r="D512" s="24">
        <f t="shared" si="68"/>
        <v>0.50509317550352639</v>
      </c>
      <c r="E512">
        <f t="shared" si="74"/>
        <v>0.51360884305492938</v>
      </c>
      <c r="G512">
        <f t="shared" si="69"/>
        <v>0.50800000000000001</v>
      </c>
      <c r="H512" s="16">
        <f t="shared" si="70"/>
        <v>1.5867970095402184</v>
      </c>
      <c r="I512" s="16">
        <f t="shared" si="71"/>
        <v>0.39669925238505466</v>
      </c>
      <c r="J512" s="13">
        <f t="shared" si="72"/>
        <v>0.40069874035228248</v>
      </c>
      <c r="K512" s="7">
        <f t="shared" si="73"/>
        <v>1.5867970095402186</v>
      </c>
    </row>
    <row r="513" spans="1:11" x14ac:dyDescent="0.2">
      <c r="A513">
        <f t="shared" si="75"/>
        <v>0.51531364233985222</v>
      </c>
      <c r="B513" s="2">
        <v>0.50900000000000001</v>
      </c>
      <c r="C513" s="7">
        <f t="shared" si="67"/>
        <v>0.51145853707812095</v>
      </c>
      <c r="D513" s="24">
        <f t="shared" si="68"/>
        <v>0.50572988739363645</v>
      </c>
      <c r="E513">
        <f t="shared" si="74"/>
        <v>0.51531364233985222</v>
      </c>
      <c r="G513">
        <f t="shared" si="69"/>
        <v>0.50900000000000001</v>
      </c>
      <c r="H513" s="16">
        <f t="shared" si="70"/>
        <v>1.5887972989366415</v>
      </c>
      <c r="I513" s="16">
        <f t="shared" si="71"/>
        <v>0.39719932473416042</v>
      </c>
      <c r="J513" s="13">
        <f t="shared" si="72"/>
        <v>0.40169859567510185</v>
      </c>
      <c r="K513" s="7">
        <f t="shared" si="73"/>
        <v>1.5887972989366417</v>
      </c>
    </row>
    <row r="514" spans="1:11" x14ac:dyDescent="0.2">
      <c r="A514">
        <f t="shared" si="75"/>
        <v>0.51701921531718631</v>
      </c>
      <c r="B514" s="2">
        <v>0.51</v>
      </c>
      <c r="C514" s="7">
        <f t="shared" si="67"/>
        <v>0.51273154657005149</v>
      </c>
      <c r="D514" s="24">
        <f t="shared" si="68"/>
        <v>0.50636662221326989</v>
      </c>
      <c r="E514">
        <f t="shared" si="74"/>
        <v>0.51701921531718631</v>
      </c>
      <c r="G514">
        <f t="shared" si="69"/>
        <v>0.51</v>
      </c>
      <c r="H514" s="16">
        <f t="shared" si="70"/>
        <v>1.590797660368287</v>
      </c>
      <c r="I514" s="16">
        <f t="shared" si="71"/>
        <v>0.39769941509207168</v>
      </c>
      <c r="J514" s="13">
        <f t="shared" si="72"/>
        <v>0.40269841499205167</v>
      </c>
      <c r="K514" s="7">
        <f t="shared" si="73"/>
        <v>1.5907976603682867</v>
      </c>
    </row>
    <row r="515" spans="1:11" x14ac:dyDescent="0.2">
      <c r="A515">
        <f t="shared" si="75"/>
        <v>0.51872554777512159</v>
      </c>
      <c r="B515" s="2">
        <v>0.51100000000000001</v>
      </c>
      <c r="C515" s="7">
        <f t="shared" si="67"/>
        <v>0.51400450512216067</v>
      </c>
      <c r="D515" s="24">
        <f t="shared" si="68"/>
        <v>0.50700338251305743</v>
      </c>
      <c r="E515">
        <f t="shared" si="74"/>
        <v>0.51872554777512159</v>
      </c>
      <c r="G515">
        <f t="shared" si="69"/>
        <v>0.51100000000000001</v>
      </c>
      <c r="H515" s="16">
        <f t="shared" si="70"/>
        <v>1.5927981018481971</v>
      </c>
      <c r="I515" s="16">
        <f t="shared" si="71"/>
        <v>0.39819952546204923</v>
      </c>
      <c r="J515" s="13">
        <f t="shared" si="72"/>
        <v>0.40369819430095927</v>
      </c>
      <c r="K515" s="7">
        <f t="shared" si="73"/>
        <v>1.5927981018481969</v>
      </c>
    </row>
    <row r="516" spans="1:11" x14ac:dyDescent="0.2">
      <c r="A516">
        <f t="shared" si="75"/>
        <v>0.52043262548013536</v>
      </c>
      <c r="B516" s="2">
        <v>0.51200000000000001</v>
      </c>
      <c r="C516" s="7">
        <f t="shared" ref="C516:C579" si="76">J516/(PI()*($H$1^2)/4)</f>
        <v>0.51527740763811125</v>
      </c>
      <c r="D516" s="24">
        <f t="shared" ref="D516:D579" si="77">K516/(PI()*$H$1)</f>
        <v>0.5076401708445476</v>
      </c>
      <c r="E516">
        <f t="shared" si="74"/>
        <v>0.52043262548013536</v>
      </c>
      <c r="G516">
        <f t="shared" ref="G516:G579" si="78">$H$1*B516</f>
        <v>0.51200000000000001</v>
      </c>
      <c r="H516" s="16">
        <f t="shared" ref="H516:H579" si="79">ACOS((($H$1/2)-G516)/($H$1/2))</f>
        <v>1.5947986313922982</v>
      </c>
      <c r="I516" s="16">
        <f t="shared" ref="I516:I579" si="80">H516/PI()*(PI()*($H$1^2)/4)</f>
        <v>0.39869965784807454</v>
      </c>
      <c r="J516" s="13">
        <f t="shared" ref="J516:J579" si="81">I516-($H$1/2)*SIN(H516)*(($H$1/2)-G516)</f>
        <v>0.40469792959917084</v>
      </c>
      <c r="K516" s="7">
        <f t="shared" ref="K516:K579" si="82">H516/PI()*PI()*$H$1</f>
        <v>1.5947986313922982</v>
      </c>
    </row>
    <row r="517" spans="1:11" x14ac:dyDescent="0.2">
      <c r="A517">
        <f t="shared" si="75"/>
        <v>0.52214043417693634</v>
      </c>
      <c r="B517" s="2">
        <v>0.51300000000000001</v>
      </c>
      <c r="C517" s="7">
        <f t="shared" si="76"/>
        <v>0.51655024902089364</v>
      </c>
      <c r="D517" s="24">
        <f t="shared" si="77"/>
        <v>0.50827698976029967</v>
      </c>
      <c r="E517">
        <f t="shared" si="74"/>
        <v>0.52214043417693634</v>
      </c>
      <c r="G517">
        <f t="shared" si="78"/>
        <v>0.51300000000000001</v>
      </c>
      <c r="H517" s="16">
        <f t="shared" si="79"/>
        <v>1.5967992570196918</v>
      </c>
      <c r="I517" s="16">
        <f t="shared" si="80"/>
        <v>0.39919981425492296</v>
      </c>
      <c r="J517" s="13">
        <f t="shared" si="81"/>
        <v>0.40569761688350442</v>
      </c>
      <c r="K517" s="7">
        <f t="shared" si="82"/>
        <v>1.5967992570196918</v>
      </c>
    </row>
    <row r="518" spans="1:11" x14ac:dyDescent="0.2">
      <c r="A518">
        <f t="shared" si="75"/>
        <v>0.52384895958840449</v>
      </c>
      <c r="B518" s="2">
        <v>0.51400000000000001</v>
      </c>
      <c r="C518" s="7">
        <f t="shared" si="76"/>
        <v>0.51782302417276349</v>
      </c>
      <c r="D518" s="24">
        <f t="shared" si="77"/>
        <v>0.50891384181397548</v>
      </c>
      <c r="E518">
        <f t="shared" si="74"/>
        <v>0.52384895958840449</v>
      </c>
      <c r="G518">
        <f t="shared" si="78"/>
        <v>0.51400000000000001</v>
      </c>
      <c r="H518" s="16">
        <f t="shared" si="79"/>
        <v>1.5987999867529434</v>
      </c>
      <c r="I518" s="16">
        <f t="shared" si="80"/>
        <v>0.39969999668823586</v>
      </c>
      <c r="J518" s="13">
        <f t="shared" si="81"/>
        <v>0.40669725215020092</v>
      </c>
      <c r="K518" s="7">
        <f t="shared" si="82"/>
        <v>1.5987999867529434</v>
      </c>
    </row>
    <row r="519" spans="1:11" x14ac:dyDescent="0.2">
      <c r="A519">
        <f t="shared" si="75"/>
        <v>0.52555818741553118</v>
      </c>
      <c r="B519" s="2">
        <v>0.51500000000000001</v>
      </c>
      <c r="C519" s="7">
        <f t="shared" si="76"/>
        <v>0.51909572799518078</v>
      </c>
      <c r="D519" s="24">
        <f t="shared" si="77"/>
        <v>0.50955072956043224</v>
      </c>
      <c r="E519">
        <f t="shared" si="74"/>
        <v>0.52555818741553118</v>
      </c>
      <c r="G519">
        <f t="shared" si="78"/>
        <v>0.51500000000000001</v>
      </c>
      <c r="H519" s="16">
        <f t="shared" si="79"/>
        <v>1.6008008286183735</v>
      </c>
      <c r="I519" s="16">
        <f t="shared" si="80"/>
        <v>0.40020020715459331</v>
      </c>
      <c r="J519" s="13">
        <f t="shared" si="81"/>
        <v>0.40769683139487639</v>
      </c>
      <c r="K519" s="7">
        <f t="shared" si="82"/>
        <v>1.6008008286183733</v>
      </c>
    </row>
    <row r="520" spans="1:11" x14ac:dyDescent="0.2">
      <c r="A520">
        <f t="shared" si="75"/>
        <v>0.52726810333735963</v>
      </c>
      <c r="B520" s="2">
        <v>0.51600000000000001</v>
      </c>
      <c r="C520" s="7">
        <f t="shared" si="76"/>
        <v>0.52036835538874837</v>
      </c>
      <c r="D520" s="24">
        <f t="shared" si="77"/>
        <v>0.51018765555581469</v>
      </c>
      <c r="E520">
        <f t="shared" si="74"/>
        <v>0.52726810333735963</v>
      </c>
      <c r="G520">
        <f t="shared" si="78"/>
        <v>0.51600000000000001</v>
      </c>
      <c r="H520" s="16">
        <f t="shared" si="79"/>
        <v>1.6028017906463472</v>
      </c>
      <c r="I520" s="16">
        <f t="shared" si="80"/>
        <v>0.4007004476615868</v>
      </c>
      <c r="J520" s="13">
        <f t="shared" si="81"/>
        <v>0.40869635061247361</v>
      </c>
      <c r="K520" s="7">
        <f t="shared" si="82"/>
        <v>1.6028017906463472</v>
      </c>
    </row>
    <row r="521" spans="1:11" x14ac:dyDescent="0.2">
      <c r="A521">
        <f t="shared" si="75"/>
        <v>0.52897869301092104</v>
      </c>
      <c r="B521" s="2">
        <v>0.51700000000000002</v>
      </c>
      <c r="C521" s="7">
        <f t="shared" si="76"/>
        <v>0.52164090125314966</v>
      </c>
      <c r="D521" s="24">
        <f t="shared" si="77"/>
        <v>0.51082462235764781</v>
      </c>
      <c r="E521">
        <f t="shared" si="74"/>
        <v>0.52897869301092104</v>
      </c>
      <c r="G521">
        <f t="shared" si="78"/>
        <v>0.51700000000000002</v>
      </c>
      <c r="H521" s="16">
        <f t="shared" si="79"/>
        <v>1.6048028808715666</v>
      </c>
      <c r="I521" s="16">
        <f t="shared" si="80"/>
        <v>0.40120072021789166</v>
      </c>
      <c r="J521" s="13">
        <f t="shared" si="81"/>
        <v>0.40969580579721337</v>
      </c>
      <c r="K521" s="7">
        <f t="shared" si="82"/>
        <v>1.6048028808715666</v>
      </c>
    </row>
    <row r="522" spans="1:11" x14ac:dyDescent="0.2">
      <c r="A522">
        <f t="shared" si="75"/>
        <v>0.53068994207117515</v>
      </c>
      <c r="B522" s="2">
        <v>0.51800000000000002</v>
      </c>
      <c r="C522" s="7">
        <f t="shared" si="76"/>
        <v>0.52291336048708814</v>
      </c>
      <c r="D522" s="24">
        <f t="shared" si="77"/>
        <v>0.5114616325249296</v>
      </c>
      <c r="E522">
        <f t="shared" ref="E522:E585" si="83">C522*(C522/D522)^(2/3)</f>
        <v>0.53068994207117515</v>
      </c>
      <c r="G522">
        <f t="shared" si="78"/>
        <v>0.51800000000000002</v>
      </c>
      <c r="H522" s="16">
        <f t="shared" si="79"/>
        <v>1.6068041073333612</v>
      </c>
      <c r="I522" s="16">
        <f t="shared" si="80"/>
        <v>0.4017010268333403</v>
      </c>
      <c r="J522" s="13">
        <f t="shared" si="81"/>
        <v>0.41069519294254686</v>
      </c>
      <c r="K522" s="7">
        <f t="shared" si="82"/>
        <v>1.6068041073333612</v>
      </c>
    </row>
    <row r="523" spans="1:11" x14ac:dyDescent="0.2">
      <c r="A523">
        <f t="shared" si="75"/>
        <v>0.5324018361309456</v>
      </c>
      <c r="B523" s="2">
        <v>0.51900000000000002</v>
      </c>
      <c r="C523" s="7">
        <f t="shared" si="76"/>
        <v>0.52418572798822549</v>
      </c>
      <c r="D523" s="24">
        <f t="shared" si="77"/>
        <v>0.51209868861822427</v>
      </c>
      <c r="E523">
        <f t="shared" si="83"/>
        <v>0.5324018361309456</v>
      </c>
      <c r="G523">
        <f t="shared" si="78"/>
        <v>0.51900000000000002</v>
      </c>
      <c r="H523" s="16">
        <f t="shared" si="79"/>
        <v>1.6088054780759804</v>
      </c>
      <c r="I523" s="16">
        <f t="shared" si="80"/>
        <v>0.4022013695189951</v>
      </c>
      <c r="J523" s="13">
        <f t="shared" si="81"/>
        <v>0.41169450804110674</v>
      </c>
      <c r="K523" s="7">
        <f t="shared" si="82"/>
        <v>1.6088054780759804</v>
      </c>
    </row>
    <row r="524" spans="1:11" x14ac:dyDescent="0.2">
      <c r="A524">
        <f t="shared" si="75"/>
        <v>0.53411436078085672</v>
      </c>
      <c r="B524" s="2">
        <v>0.52</v>
      </c>
      <c r="C524" s="7">
        <f t="shared" si="76"/>
        <v>0.52545799865311937</v>
      </c>
      <c r="D524" s="24">
        <f t="shared" si="77"/>
        <v>0.51273579319975493</v>
      </c>
      <c r="E524">
        <f t="shared" si="83"/>
        <v>0.53411436078085672</v>
      </c>
      <c r="G524">
        <f t="shared" si="78"/>
        <v>0.52</v>
      </c>
      <c r="H524" s="16">
        <f t="shared" si="79"/>
        <v>1.6108070011488855</v>
      </c>
      <c r="I524" s="16">
        <f t="shared" si="80"/>
        <v>0.40270175028722138</v>
      </c>
      <c r="J524" s="13">
        <f t="shared" si="81"/>
        <v>0.41269374708465884</v>
      </c>
      <c r="K524" s="7">
        <f t="shared" si="82"/>
        <v>1.6108070011488855</v>
      </c>
    </row>
    <row r="525" spans="1:11" x14ac:dyDescent="0.2">
      <c r="A525">
        <f t="shared" si="75"/>
        <v>0.53582750158926873</v>
      </c>
      <c r="B525" s="2">
        <v>0.52100000000000002</v>
      </c>
      <c r="C525" s="7">
        <f t="shared" si="76"/>
        <v>0.52673016737716227</v>
      </c>
      <c r="D525" s="24">
        <f t="shared" si="77"/>
        <v>0.51337294883349716</v>
      </c>
      <c r="E525">
        <f t="shared" si="83"/>
        <v>0.53582750158926873</v>
      </c>
      <c r="G525">
        <f t="shared" si="78"/>
        <v>0.52100000000000002</v>
      </c>
      <c r="H525" s="16">
        <f t="shared" si="79"/>
        <v>1.6128086846070433</v>
      </c>
      <c r="I525" s="16">
        <f t="shared" si="80"/>
        <v>0.40320217115176088</v>
      </c>
      <c r="J525" s="13">
        <f t="shared" si="81"/>
        <v>0.41369290606405373</v>
      </c>
      <c r="K525" s="7">
        <f t="shared" si="82"/>
        <v>1.6128086846070435</v>
      </c>
    </row>
    <row r="526" spans="1:11" x14ac:dyDescent="0.2">
      <c r="A526">
        <f t="shared" si="75"/>
        <v>0.53754124410221249</v>
      </c>
      <c r="B526" s="2">
        <v>0.52200000000000002</v>
      </c>
      <c r="C526" s="7">
        <f t="shared" si="76"/>
        <v>0.5280022290545191</v>
      </c>
      <c r="D526" s="24">
        <f t="shared" si="77"/>
        <v>0.51401015808527217</v>
      </c>
      <c r="E526">
        <f t="shared" si="83"/>
        <v>0.53754124410221249</v>
      </c>
      <c r="G526">
        <f t="shared" si="78"/>
        <v>0.52200000000000002</v>
      </c>
      <c r="H526" s="16">
        <f t="shared" si="79"/>
        <v>1.6148105365112191</v>
      </c>
      <c r="I526" s="16">
        <f t="shared" si="80"/>
        <v>0.40370263412780483</v>
      </c>
      <c r="J526" s="13">
        <f t="shared" si="81"/>
        <v>0.41469198096917809</v>
      </c>
      <c r="K526" s="7">
        <f t="shared" si="82"/>
        <v>1.6148105365112193</v>
      </c>
    </row>
    <row r="527" spans="1:11" x14ac:dyDescent="0.2">
      <c r="A527">
        <f t="shared" si="75"/>
        <v>0.53925557384332312</v>
      </c>
      <c r="B527" s="2">
        <v>0.52300000000000002</v>
      </c>
      <c r="C527" s="7">
        <f t="shared" si="76"/>
        <v>0.52927417857806591</v>
      </c>
      <c r="D527" s="24">
        <f t="shared" si="77"/>
        <v>0.51464742352284054</v>
      </c>
      <c r="E527">
        <f t="shared" si="83"/>
        <v>0.53925557384332312</v>
      </c>
      <c r="G527">
        <f t="shared" si="78"/>
        <v>0.52300000000000002</v>
      </c>
      <c r="H527" s="16">
        <f t="shared" si="79"/>
        <v>1.6168125649282707</v>
      </c>
      <c r="I527" s="16">
        <f t="shared" si="80"/>
        <v>0.40420314123206769</v>
      </c>
      <c r="J527" s="13">
        <f t="shared" si="81"/>
        <v>0.41569096778890602</v>
      </c>
      <c r="K527" s="7">
        <f t="shared" si="82"/>
        <v>1.6168125649282707</v>
      </c>
    </row>
    <row r="528" spans="1:11" x14ac:dyDescent="0.2">
      <c r="A528">
        <f t="shared" si="75"/>
        <v>0.54097047631377382</v>
      </c>
      <c r="B528" s="2">
        <v>0.52400000000000002</v>
      </c>
      <c r="C528" s="7">
        <f t="shared" si="76"/>
        <v>0.53054601083932773</v>
      </c>
      <c r="D528" s="24">
        <f t="shared" si="77"/>
        <v>0.51528474771599619</v>
      </c>
      <c r="E528">
        <f t="shared" si="83"/>
        <v>0.54097047631377382</v>
      </c>
      <c r="G528">
        <f t="shared" si="78"/>
        <v>0.52400000000000002</v>
      </c>
      <c r="H528" s="16">
        <f t="shared" si="79"/>
        <v>1.6188147779314437</v>
      </c>
      <c r="I528" s="16">
        <f t="shared" si="80"/>
        <v>0.40470369448286087</v>
      </c>
      <c r="J528" s="13">
        <f t="shared" si="81"/>
        <v>0.41668986251105072</v>
      </c>
      <c r="K528" s="7">
        <f t="shared" si="82"/>
        <v>1.6188147779314435</v>
      </c>
    </row>
    <row r="529" spans="1:11" x14ac:dyDescent="0.2">
      <c r="A529">
        <f t="shared" si="75"/>
        <v>0.54268593699220735</v>
      </c>
      <c r="B529" s="2">
        <v>0.52500000000000002</v>
      </c>
      <c r="C529" s="7">
        <f t="shared" si="76"/>
        <v>0.53181772072841671</v>
      </c>
      <c r="D529" s="24">
        <f t="shared" si="77"/>
        <v>0.51592213323666036</v>
      </c>
      <c r="E529">
        <f t="shared" si="83"/>
        <v>0.54268593699220735</v>
      </c>
      <c r="G529">
        <f t="shared" si="78"/>
        <v>0.52500000000000002</v>
      </c>
      <c r="H529" s="16">
        <f t="shared" si="79"/>
        <v>1.6208171836006666</v>
      </c>
      <c r="I529" s="16">
        <f t="shared" si="80"/>
        <v>0.40520429590016666</v>
      </c>
      <c r="J529" s="13">
        <f t="shared" si="81"/>
        <v>0.41768866112231551</v>
      </c>
      <c r="K529" s="7">
        <f t="shared" si="82"/>
        <v>1.6208171836006666</v>
      </c>
    </row>
    <row r="530" spans="1:11" x14ac:dyDescent="0.2">
      <c r="A530">
        <f t="shared" si="75"/>
        <v>0.54440194133466679</v>
      </c>
      <c r="B530" s="2">
        <v>0.52600000000000002</v>
      </c>
      <c r="C530" s="7">
        <f t="shared" si="76"/>
        <v>0.53308930313396896</v>
      </c>
      <c r="D530" s="24">
        <f t="shared" si="77"/>
        <v>0.51655958265897528</v>
      </c>
      <c r="E530">
        <f t="shared" si="83"/>
        <v>0.54440194133466679</v>
      </c>
      <c r="G530">
        <f t="shared" si="78"/>
        <v>0.52600000000000002</v>
      </c>
      <c r="H530" s="16">
        <f t="shared" si="79"/>
        <v>1.6228197900228463</v>
      </c>
      <c r="I530" s="16">
        <f t="shared" si="80"/>
        <v>0.40570494750571157</v>
      </c>
      <c r="J530" s="13">
        <f t="shared" si="81"/>
        <v>0.41868735960824477</v>
      </c>
      <c r="K530" s="7">
        <f t="shared" si="82"/>
        <v>1.6228197900228463</v>
      </c>
    </row>
    <row r="531" spans="1:11" x14ac:dyDescent="0.2">
      <c r="A531">
        <f t="shared" si="75"/>
        <v>0.54611847477452746</v>
      </c>
      <c r="B531" s="2">
        <v>0.52700000000000002</v>
      </c>
      <c r="C531" s="7">
        <f t="shared" si="76"/>
        <v>0.53436075294308372</v>
      </c>
      <c r="D531" s="24">
        <f t="shared" si="77"/>
        <v>0.51719709855939955</v>
      </c>
      <c r="E531">
        <f t="shared" si="83"/>
        <v>0.54611847477452746</v>
      </c>
      <c r="G531">
        <f t="shared" si="78"/>
        <v>0.52700000000000002</v>
      </c>
      <c r="H531" s="16">
        <f t="shared" si="79"/>
        <v>1.6248226052921657</v>
      </c>
      <c r="I531" s="16">
        <f t="shared" si="80"/>
        <v>0.40620565132304143</v>
      </c>
      <c r="J531" s="13">
        <f t="shared" si="81"/>
        <v>0.41968595395317554</v>
      </c>
      <c r="K531" s="7">
        <f t="shared" si="82"/>
        <v>1.6248226052921657</v>
      </c>
    </row>
    <row r="532" spans="1:11" x14ac:dyDescent="0.2">
      <c r="A532">
        <f t="shared" si="75"/>
        <v>0.54783552272242531</v>
      </c>
      <c r="B532" s="2">
        <v>0.52800000000000002</v>
      </c>
      <c r="C532" s="7">
        <f t="shared" si="76"/>
        <v>0.53563206504126015</v>
      </c>
      <c r="D532" s="24">
        <f t="shared" si="77"/>
        <v>0.51783468351680195</v>
      </c>
      <c r="E532">
        <f t="shared" si="83"/>
        <v>0.54783552272242531</v>
      </c>
      <c r="G532">
        <f t="shared" si="78"/>
        <v>0.52800000000000002</v>
      </c>
      <c r="H532" s="16">
        <f t="shared" si="79"/>
        <v>1.6268256375103805</v>
      </c>
      <c r="I532" s="16">
        <f t="shared" si="80"/>
        <v>0.40670640937759511</v>
      </c>
      <c r="J532" s="13">
        <f t="shared" si="81"/>
        <v>0.42068444014018824</v>
      </c>
      <c r="K532" s="7">
        <f t="shared" si="82"/>
        <v>1.6268256375103805</v>
      </c>
    </row>
    <row r="533" spans="1:11" x14ac:dyDescent="0.2">
      <c r="A533">
        <f t="shared" si="75"/>
        <v>0.54955307056618707</v>
      </c>
      <c r="B533" s="2">
        <v>0.52900000000000003</v>
      </c>
      <c r="C533" s="7">
        <f t="shared" si="76"/>
        <v>0.53690323431233533</v>
      </c>
      <c r="D533" s="24">
        <f t="shared" si="77"/>
        <v>0.51847234011255705</v>
      </c>
      <c r="E533">
        <f t="shared" si="83"/>
        <v>0.54955307056618707</v>
      </c>
      <c r="G533">
        <f t="shared" si="78"/>
        <v>0.52900000000000003</v>
      </c>
      <c r="H533" s="16">
        <f t="shared" si="79"/>
        <v>1.6288288947871179</v>
      </c>
      <c r="I533" s="16">
        <f t="shared" si="80"/>
        <v>0.40720722369677947</v>
      </c>
      <c r="J533" s="13">
        <f t="shared" si="81"/>
        <v>0.42168281415105802</v>
      </c>
      <c r="K533" s="7">
        <f t="shared" si="82"/>
        <v>1.6288288947871179</v>
      </c>
    </row>
    <row r="534" spans="1:11" x14ac:dyDescent="0.2">
      <c r="A534">
        <f t="shared" si="75"/>
        <v>0.55127110367075649</v>
      </c>
      <c r="B534" s="2">
        <v>0.53</v>
      </c>
      <c r="C534" s="7">
        <f t="shared" si="76"/>
        <v>0.53817425563842147</v>
      </c>
      <c r="D534" s="24">
        <f t="shared" si="77"/>
        <v>0.51911007093063999</v>
      </c>
      <c r="E534">
        <f t="shared" si="83"/>
        <v>0.55127110367075649</v>
      </c>
      <c r="G534">
        <f t="shared" si="78"/>
        <v>0.53</v>
      </c>
      <c r="H534" s="16">
        <f t="shared" si="79"/>
        <v>1.6308323852401749</v>
      </c>
      <c r="I534" s="16">
        <f t="shared" si="80"/>
        <v>0.40770809631004373</v>
      </c>
      <c r="J534" s="13">
        <f t="shared" si="81"/>
        <v>0.42268107196620508</v>
      </c>
      <c r="K534" s="7">
        <f t="shared" si="82"/>
        <v>1.6308323852401749</v>
      </c>
    </row>
    <row r="535" spans="1:11" x14ac:dyDescent="0.2">
      <c r="A535">
        <f t="shared" si="75"/>
        <v>0.55298960737812364</v>
      </c>
      <c r="B535" s="2">
        <v>0.53100000000000003</v>
      </c>
      <c r="C535" s="7">
        <f t="shared" si="76"/>
        <v>0.53944512389984367</v>
      </c>
      <c r="D535" s="24">
        <f t="shared" si="77"/>
        <v>0.51974787855772209</v>
      </c>
      <c r="E535">
        <f t="shared" si="83"/>
        <v>0.55298960737812364</v>
      </c>
      <c r="G535">
        <f t="shared" si="78"/>
        <v>0.53100000000000003</v>
      </c>
      <c r="H535" s="16">
        <f t="shared" si="79"/>
        <v>1.6328361169958197</v>
      </c>
      <c r="I535" s="16">
        <f t="shared" si="80"/>
        <v>0.40820902924895491</v>
      </c>
      <c r="J535" s="13">
        <f t="shared" si="81"/>
        <v>0.42367920956464616</v>
      </c>
      <c r="K535" s="7">
        <f t="shared" si="82"/>
        <v>1.6328361169958197</v>
      </c>
    </row>
    <row r="536" spans="1:11" x14ac:dyDescent="0.2">
      <c r="A536">
        <f t="shared" si="75"/>
        <v>0.5547085670072488</v>
      </c>
      <c r="B536" s="2">
        <v>0.53200000000000003</v>
      </c>
      <c r="C536" s="7">
        <f t="shared" si="76"/>
        <v>0.54071583397507661</v>
      </c>
      <c r="D536" s="24">
        <f t="shared" si="77"/>
        <v>0.52038576558326655</v>
      </c>
      <c r="E536">
        <f t="shared" si="83"/>
        <v>0.5547085670072488</v>
      </c>
      <c r="G536">
        <f t="shared" si="78"/>
        <v>0.53200000000000003</v>
      </c>
      <c r="H536" s="16">
        <f t="shared" si="79"/>
        <v>1.6348400981890905</v>
      </c>
      <c r="I536" s="16">
        <f t="shared" si="80"/>
        <v>0.40871002454727262</v>
      </c>
      <c r="J536" s="13">
        <f t="shared" si="81"/>
        <v>0.42467722292394472</v>
      </c>
      <c r="K536" s="7">
        <f t="shared" si="82"/>
        <v>1.6348400981890905</v>
      </c>
    </row>
    <row r="537" spans="1:11" x14ac:dyDescent="0.2">
      <c r="A537">
        <f t="shared" si="75"/>
        <v>0.55642796785398896</v>
      </c>
      <c r="B537" s="2">
        <v>0.53300000000000003</v>
      </c>
      <c r="C537" s="7">
        <f t="shared" si="76"/>
        <v>0.54198638074068206</v>
      </c>
      <c r="D537" s="24">
        <f t="shared" si="77"/>
        <v>0.52102373459962437</v>
      </c>
      <c r="E537">
        <f t="shared" si="83"/>
        <v>0.55642796785398896</v>
      </c>
      <c r="G537">
        <f t="shared" si="78"/>
        <v>0.53300000000000003</v>
      </c>
      <c r="H537" s="16">
        <f t="shared" si="79"/>
        <v>1.6368443369640981</v>
      </c>
      <c r="I537" s="16">
        <f t="shared" si="80"/>
        <v>0.40921108424102448</v>
      </c>
      <c r="J537" s="13">
        <f t="shared" si="81"/>
        <v>0.42567510802016184</v>
      </c>
      <c r="K537" s="7">
        <f t="shared" si="82"/>
        <v>1.6368443369640979</v>
      </c>
    </row>
    <row r="538" spans="1:11" x14ac:dyDescent="0.2">
      <c r="A538">
        <f t="shared" si="75"/>
        <v>0.55814779519102309</v>
      </c>
      <c r="B538" s="2">
        <v>0.53400000000000003</v>
      </c>
      <c r="C538" s="7">
        <f t="shared" si="76"/>
        <v>0.54325675907124638</v>
      </c>
      <c r="D538" s="24">
        <f t="shared" si="77"/>
        <v>0.52166178820213083</v>
      </c>
      <c r="E538">
        <f t="shared" si="83"/>
        <v>0.55814779519102309</v>
      </c>
      <c r="G538">
        <f t="shared" si="78"/>
        <v>0.53400000000000003</v>
      </c>
      <c r="H538" s="16">
        <f t="shared" si="79"/>
        <v>1.6388488414743287</v>
      </c>
      <c r="I538" s="16">
        <f t="shared" si="80"/>
        <v>0.40971221036858219</v>
      </c>
      <c r="J538" s="13">
        <f t="shared" si="81"/>
        <v>0.42667286082780692</v>
      </c>
      <c r="K538" s="7">
        <f t="shared" si="82"/>
        <v>1.6388488414743287</v>
      </c>
    </row>
    <row r="539" spans="1:11" x14ac:dyDescent="0.2">
      <c r="A539">
        <f t="shared" si="75"/>
        <v>0.55986803426777387</v>
      </c>
      <c r="B539" s="2">
        <v>0.53500000000000003</v>
      </c>
      <c r="C539" s="7">
        <f t="shared" si="76"/>
        <v>0.5445269638393162</v>
      </c>
      <c r="D539" s="24">
        <f t="shared" si="77"/>
        <v>0.52229992898920174</v>
      </c>
      <c r="E539">
        <f t="shared" si="83"/>
        <v>0.55986803426777387</v>
      </c>
      <c r="G539">
        <f t="shared" si="78"/>
        <v>0.53500000000000003</v>
      </c>
      <c r="H539" s="16">
        <f t="shared" si="79"/>
        <v>1.6408536198829469</v>
      </c>
      <c r="I539" s="16">
        <f t="shared" si="80"/>
        <v>0.41021340497073672</v>
      </c>
      <c r="J539" s="13">
        <f t="shared" si="81"/>
        <v>0.42767047731978769</v>
      </c>
      <c r="K539" s="7">
        <f t="shared" si="82"/>
        <v>1.6408536198829469</v>
      </c>
    </row>
    <row r="540" spans="1:11" x14ac:dyDescent="0.2">
      <c r="A540">
        <f t="shared" si="75"/>
        <v>0.56158867031033177</v>
      </c>
      <c r="B540" s="2">
        <v>0.53600000000000003</v>
      </c>
      <c r="C540" s="7">
        <f t="shared" si="76"/>
        <v>0.54579698991533665</v>
      </c>
      <c r="D540" s="24">
        <f t="shared" si="77"/>
        <v>0.52293815956243095</v>
      </c>
      <c r="E540">
        <f t="shared" si="83"/>
        <v>0.56158867031033177</v>
      </c>
      <c r="G540">
        <f t="shared" si="78"/>
        <v>0.53600000000000003</v>
      </c>
      <c r="H540" s="16">
        <f t="shared" si="79"/>
        <v>1.6428586803631</v>
      </c>
      <c r="I540" s="16">
        <f t="shared" si="80"/>
        <v>0.410714670090775</v>
      </c>
      <c r="J540" s="13">
        <f t="shared" si="81"/>
        <v>0.42866795346736103</v>
      </c>
      <c r="K540" s="7">
        <f t="shared" si="82"/>
        <v>1.6428586803631</v>
      </c>
    </row>
    <row r="541" spans="1:11" x14ac:dyDescent="0.2">
      <c r="A541">
        <f t="shared" si="75"/>
        <v>0.56330968852137631</v>
      </c>
      <c r="B541" s="2">
        <v>0.53700000000000003</v>
      </c>
      <c r="C541" s="7">
        <f t="shared" si="76"/>
        <v>0.54706683216758722</v>
      </c>
      <c r="D541" s="24">
        <f t="shared" si="77"/>
        <v>0.52357648252668698</v>
      </c>
      <c r="E541">
        <f t="shared" si="83"/>
        <v>0.56330968852137631</v>
      </c>
      <c r="G541">
        <f t="shared" si="78"/>
        <v>0.53700000000000003</v>
      </c>
      <c r="H541" s="16">
        <f t="shared" si="79"/>
        <v>1.6448640310982245</v>
      </c>
      <c r="I541" s="16">
        <f t="shared" si="80"/>
        <v>0.41121600777455614</v>
      </c>
      <c r="J541" s="13">
        <f t="shared" si="81"/>
        <v>0.42966528524008307</v>
      </c>
      <c r="K541" s="7">
        <f t="shared" si="82"/>
        <v>1.6448640310982245</v>
      </c>
    </row>
    <row r="542" spans="1:11" x14ac:dyDescent="0.2">
      <c r="A542">
        <f t="shared" si="75"/>
        <v>0.56503107408009634</v>
      </c>
      <c r="B542" s="2">
        <v>0.53800000000000003</v>
      </c>
      <c r="C542" s="7">
        <f t="shared" si="76"/>
        <v>0.548336485462118</v>
      </c>
      <c r="D542" s="24">
        <f t="shared" si="77"/>
        <v>0.5242149004902108</v>
      </c>
      <c r="E542">
        <f t="shared" si="83"/>
        <v>0.56503107408009634</v>
      </c>
      <c r="G542">
        <f t="shared" si="78"/>
        <v>0.53800000000000003</v>
      </c>
      <c r="H542" s="16">
        <f t="shared" si="79"/>
        <v>1.6468696802823508</v>
      </c>
      <c r="I542" s="16">
        <f t="shared" si="80"/>
        <v>0.41171742007058765</v>
      </c>
      <c r="J542" s="13">
        <f t="shared" si="81"/>
        <v>0.43066246860575907</v>
      </c>
      <c r="K542" s="7">
        <f t="shared" si="82"/>
        <v>1.6468696802823506</v>
      </c>
    </row>
    <row r="543" spans="1:11" x14ac:dyDescent="0.2">
      <c r="A543">
        <f t="shared" si="75"/>
        <v>0.56675281214211137</v>
      </c>
      <c r="B543" s="2">
        <v>0.53900000000000003</v>
      </c>
      <c r="C543" s="7">
        <f t="shared" si="76"/>
        <v>0.54960594466268731</v>
      </c>
      <c r="D543" s="24">
        <f t="shared" si="77"/>
        <v>0.52485341606471414</v>
      </c>
      <c r="E543">
        <f t="shared" si="83"/>
        <v>0.56675281214211137</v>
      </c>
      <c r="G543">
        <f t="shared" si="78"/>
        <v>0.53900000000000003</v>
      </c>
      <c r="H543" s="16">
        <f t="shared" si="79"/>
        <v>1.6488756361204129</v>
      </c>
      <c r="I543" s="16">
        <f t="shared" si="80"/>
        <v>0.41221890903010328</v>
      </c>
      <c r="J543" s="13">
        <f t="shared" si="81"/>
        <v>0.43165949953039418</v>
      </c>
      <c r="K543" s="7">
        <f t="shared" si="82"/>
        <v>1.6488756361204131</v>
      </c>
    </row>
    <row r="544" spans="1:11" x14ac:dyDescent="0.2">
      <c r="A544">
        <f t="shared" si="75"/>
        <v>0.56847488783938815</v>
      </c>
      <c r="B544" s="2">
        <v>0.54</v>
      </c>
      <c r="C544" s="7">
        <f t="shared" si="76"/>
        <v>0.55087520463069628</v>
      </c>
      <c r="D544" s="24">
        <f t="shared" si="77"/>
        <v>0.52549203186547688</v>
      </c>
      <c r="E544">
        <f t="shared" si="83"/>
        <v>0.56847488783938815</v>
      </c>
      <c r="G544">
        <f t="shared" si="78"/>
        <v>0.54</v>
      </c>
      <c r="H544" s="16">
        <f t="shared" si="79"/>
        <v>1.6508819068285556</v>
      </c>
      <c r="I544" s="16">
        <f t="shared" si="80"/>
        <v>0.41272047670713891</v>
      </c>
      <c r="J544" s="13">
        <f t="shared" si="81"/>
        <v>0.43265637397814233</v>
      </c>
      <c r="K544" s="7">
        <f t="shared" si="82"/>
        <v>1.6508819068285556</v>
      </c>
    </row>
    <row r="545" spans="1:11" x14ac:dyDescent="0.2">
      <c r="A545">
        <f t="shared" si="75"/>
        <v>0.57019728628016131</v>
      </c>
      <c r="B545" s="2">
        <v>0.54100000000000004</v>
      </c>
      <c r="C545" s="7">
        <f t="shared" si="76"/>
        <v>0.55214426022512653</v>
      </c>
      <c r="D545" s="24">
        <f t="shared" si="77"/>
        <v>0.52613075051144664</v>
      </c>
      <c r="E545">
        <f t="shared" si="83"/>
        <v>0.57019728628016131</v>
      </c>
      <c r="G545">
        <f t="shared" si="78"/>
        <v>0.54100000000000004</v>
      </c>
      <c r="H545" s="16">
        <f t="shared" si="79"/>
        <v>1.6528885006344451</v>
      </c>
      <c r="I545" s="16">
        <f t="shared" si="80"/>
        <v>0.41322212515861129</v>
      </c>
      <c r="J545" s="13">
        <f t="shared" si="81"/>
        <v>0.43365308791125712</v>
      </c>
      <c r="K545" s="7">
        <f t="shared" si="82"/>
        <v>1.6528885006344451</v>
      </c>
    </row>
    <row r="546" spans="1:11" x14ac:dyDescent="0.2">
      <c r="A546">
        <f t="shared" si="75"/>
        <v>0.57191999254884862</v>
      </c>
      <c r="B546" s="2">
        <v>0.54200000000000004</v>
      </c>
      <c r="C546" s="7">
        <f t="shared" si="76"/>
        <v>0.55341310630247531</v>
      </c>
      <c r="D546" s="24">
        <f t="shared" si="77"/>
        <v>0.52676957462533736</v>
      </c>
      <c r="E546">
        <f t="shared" si="83"/>
        <v>0.57191999254884862</v>
      </c>
      <c r="G546">
        <f t="shared" si="78"/>
        <v>0.54200000000000004</v>
      </c>
      <c r="H546" s="16">
        <f t="shared" si="79"/>
        <v>1.6548954257775801</v>
      </c>
      <c r="I546" s="16">
        <f t="shared" si="80"/>
        <v>0.41372385644439502</v>
      </c>
      <c r="J546" s="13">
        <f t="shared" si="81"/>
        <v>0.43464963729004091</v>
      </c>
      <c r="K546" s="7">
        <f t="shared" si="82"/>
        <v>1.6548954257775801</v>
      </c>
    </row>
    <row r="547" spans="1:11" x14ac:dyDescent="0.2">
      <c r="A547">
        <f t="shared" si="75"/>
        <v>0.57364299170596778</v>
      </c>
      <c r="B547" s="2">
        <v>0.54300000000000004</v>
      </c>
      <c r="C547" s="7">
        <f t="shared" si="76"/>
        <v>0.55468173771669149</v>
      </c>
      <c r="D547" s="24">
        <f t="shared" si="77"/>
        <v>0.52740850683372842</v>
      </c>
      <c r="E547">
        <f t="shared" si="83"/>
        <v>0.57364299170596778</v>
      </c>
      <c r="G547">
        <f t="shared" si="78"/>
        <v>0.54300000000000004</v>
      </c>
      <c r="H547" s="16">
        <f t="shared" si="79"/>
        <v>1.6569026905096034</v>
      </c>
      <c r="I547" s="16">
        <f t="shared" si="80"/>
        <v>0.41422567262740084</v>
      </c>
      <c r="J547" s="13">
        <f t="shared" si="81"/>
        <v>0.43564601807279457</v>
      </c>
      <c r="K547" s="7">
        <f t="shared" si="82"/>
        <v>1.6569026905096034</v>
      </c>
    </row>
    <row r="548" spans="1:11" x14ac:dyDescent="0.2">
      <c r="A548">
        <f t="shared" si="75"/>
        <v>0.5753662687880513</v>
      </c>
      <c r="B548" s="2">
        <v>0.54400000000000004</v>
      </c>
      <c r="C548" s="7">
        <f t="shared" si="76"/>
        <v>0.55595014931911113</v>
      </c>
      <c r="D548" s="24">
        <f t="shared" si="77"/>
        <v>0.52804754976716495</v>
      </c>
      <c r="E548">
        <f t="shared" si="83"/>
        <v>0.5753662687880513</v>
      </c>
      <c r="G548">
        <f t="shared" si="78"/>
        <v>0.54400000000000004</v>
      </c>
      <c r="H548" s="16">
        <f t="shared" si="79"/>
        <v>1.658910303094616</v>
      </c>
      <c r="I548" s="16">
        <f t="shared" si="80"/>
        <v>0.41472757577365404</v>
      </c>
      <c r="J548" s="13">
        <f t="shared" si="81"/>
        <v>0.43664222621576698</v>
      </c>
      <c r="K548" s="7">
        <f t="shared" si="82"/>
        <v>1.6589103030946162</v>
      </c>
    </row>
    <row r="549" spans="1:11" x14ac:dyDescent="0.2">
      <c r="A549">
        <f t="shared" si="75"/>
        <v>0.57708980880755989</v>
      </c>
      <c r="B549" s="2">
        <v>0.54500000000000004</v>
      </c>
      <c r="C549" s="7">
        <f t="shared" si="76"/>
        <v>0.55721833595839287</v>
      </c>
      <c r="D549" s="24">
        <f t="shared" si="77"/>
        <v>0.52868670606025769</v>
      </c>
      <c r="E549">
        <f t="shared" si="83"/>
        <v>0.57708980880755989</v>
      </c>
      <c r="G549">
        <f t="shared" si="78"/>
        <v>0.54500000000000004</v>
      </c>
      <c r="H549" s="16">
        <f t="shared" si="79"/>
        <v>1.6609182718094919</v>
      </c>
      <c r="I549" s="16">
        <f t="shared" si="80"/>
        <v>0.41522956795237298</v>
      </c>
      <c r="J549" s="13">
        <f t="shared" si="81"/>
        <v>0.4376382576731041</v>
      </c>
      <c r="K549" s="7">
        <f t="shared" si="82"/>
        <v>1.6609182718094919</v>
      </c>
    </row>
    <row r="550" spans="1:11" x14ac:dyDescent="0.2">
      <c r="A550">
        <f t="shared" si="75"/>
        <v>0.57881359675279787</v>
      </c>
      <c r="B550" s="2">
        <v>0.54600000000000004</v>
      </c>
      <c r="C550" s="7">
        <f t="shared" si="76"/>
        <v>0.55848629248045401</v>
      </c>
      <c r="D550" s="24">
        <f t="shared" si="77"/>
        <v>0.52932597835178385</v>
      </c>
      <c r="E550">
        <f t="shared" si="83"/>
        <v>0.57881359675279787</v>
      </c>
      <c r="G550">
        <f t="shared" si="78"/>
        <v>0.54600000000000004</v>
      </c>
      <c r="H550" s="16">
        <f t="shared" si="79"/>
        <v>1.6629266049441942</v>
      </c>
      <c r="I550" s="16">
        <f t="shared" si="80"/>
        <v>0.41573165123604849</v>
      </c>
      <c r="J550" s="13">
        <f t="shared" si="81"/>
        <v>0.43863410839679873</v>
      </c>
      <c r="K550" s="7">
        <f t="shared" si="82"/>
        <v>1.662926604944194</v>
      </c>
    </row>
    <row r="551" spans="1:11" x14ac:dyDescent="0.2">
      <c r="A551">
        <f t="shared" si="75"/>
        <v>0.58053761758782252</v>
      </c>
      <c r="B551" s="2">
        <v>0.54700000000000004</v>
      </c>
      <c r="C551" s="7">
        <f t="shared" si="76"/>
        <v>0.55975401372840494</v>
      </c>
      <c r="D551" s="24">
        <f t="shared" si="77"/>
        <v>0.5299653692847881</v>
      </c>
      <c r="E551">
        <f t="shared" si="83"/>
        <v>0.58053761758782252</v>
      </c>
      <c r="G551">
        <f t="shared" si="78"/>
        <v>0.54700000000000004</v>
      </c>
      <c r="H551" s="16">
        <f t="shared" si="79"/>
        <v>1.6649353108020921</v>
      </c>
      <c r="I551" s="16">
        <f t="shared" si="80"/>
        <v>0.41623382770052303</v>
      </c>
      <c r="J551" s="13">
        <f t="shared" si="81"/>
        <v>0.4396297743366393</v>
      </c>
      <c r="K551" s="7">
        <f t="shared" si="82"/>
        <v>1.6649353108020921</v>
      </c>
    </row>
    <row r="552" spans="1:11" x14ac:dyDescent="0.2">
      <c r="A552">
        <f t="shared" si="75"/>
        <v>0.58226185625235671</v>
      </c>
      <c r="B552" s="2">
        <v>0.54800000000000004</v>
      </c>
      <c r="C552" s="7">
        <f t="shared" si="76"/>
        <v>0.56102149454248407</v>
      </c>
      <c r="D552" s="24">
        <f t="shared" si="77"/>
        <v>0.53060488150668383</v>
      </c>
      <c r="E552">
        <f t="shared" si="83"/>
        <v>0.58226185625235671</v>
      </c>
      <c r="G552">
        <f t="shared" si="78"/>
        <v>0.54800000000000004</v>
      </c>
      <c r="H552" s="16">
        <f t="shared" si="79"/>
        <v>1.6669443977002805</v>
      </c>
      <c r="I552" s="16">
        <f t="shared" si="80"/>
        <v>0.41673609942507017</v>
      </c>
      <c r="J552" s="13">
        <f t="shared" si="81"/>
        <v>0.44062525144015857</v>
      </c>
      <c r="K552" s="7">
        <f t="shared" si="82"/>
        <v>1.6669443977002807</v>
      </c>
    </row>
    <row r="553" spans="1:11" x14ac:dyDescent="0.2">
      <c r="A553">
        <f t="shared" si="75"/>
        <v>0.58398629766169852</v>
      </c>
      <c r="B553" s="2">
        <v>0.54900000000000004</v>
      </c>
      <c r="C553" s="7">
        <f t="shared" si="76"/>
        <v>0.56228872975999289</v>
      </c>
      <c r="D553" s="24">
        <f t="shared" si="77"/>
        <v>0.53124451766935521</v>
      </c>
      <c r="E553">
        <f t="shared" si="83"/>
        <v>0.58398629766169852</v>
      </c>
      <c r="G553">
        <f t="shared" si="78"/>
        <v>0.54900000000000004</v>
      </c>
      <c r="H553" s="16">
        <f t="shared" si="79"/>
        <v>1.6689538739698992</v>
      </c>
      <c r="I553" s="16">
        <f t="shared" si="80"/>
        <v>0.41723846849247487</v>
      </c>
      <c r="J553" s="13">
        <f t="shared" si="81"/>
        <v>0.44162053565258252</v>
      </c>
      <c r="K553" s="7">
        <f t="shared" si="82"/>
        <v>1.6689538739698995</v>
      </c>
    </row>
    <row r="554" spans="1:11" x14ac:dyDescent="0.2">
      <c r="A554">
        <f t="shared" si="75"/>
        <v>0.5857109267066305</v>
      </c>
      <c r="B554" s="2">
        <v>0.55000000000000004</v>
      </c>
      <c r="C554" s="7">
        <f t="shared" si="76"/>
        <v>0.56355571421523099</v>
      </c>
      <c r="D554" s="24">
        <f t="shared" si="77"/>
        <v>0.53188428042925995</v>
      </c>
      <c r="E554">
        <f t="shared" si="83"/>
        <v>0.5857109267066305</v>
      </c>
      <c r="G554">
        <f t="shared" si="78"/>
        <v>0.55000000000000004</v>
      </c>
      <c r="H554" s="16">
        <f t="shared" si="79"/>
        <v>1.6709637479564565</v>
      </c>
      <c r="I554" s="16">
        <f t="shared" si="80"/>
        <v>0.41774093698911413</v>
      </c>
      <c r="J554" s="13">
        <f t="shared" si="81"/>
        <v>0.44261562291677964</v>
      </c>
      <c r="K554" s="7">
        <f t="shared" si="82"/>
        <v>1.6709637479564565</v>
      </c>
    </row>
    <row r="555" spans="1:11" x14ac:dyDescent="0.2">
      <c r="A555">
        <f t="shared" si="75"/>
        <v>0.58743572825332779</v>
      </c>
      <c r="B555" s="2">
        <v>0.55100000000000005</v>
      </c>
      <c r="C555" s="7">
        <f t="shared" si="76"/>
        <v>0.56482244273942983</v>
      </c>
      <c r="D555" s="24">
        <f t="shared" si="77"/>
        <v>0.5325241724475317</v>
      </c>
      <c r="E555">
        <f t="shared" si="83"/>
        <v>0.58743572825332779</v>
      </c>
      <c r="G555">
        <f t="shared" si="78"/>
        <v>0.55100000000000005</v>
      </c>
      <c r="H555" s="16">
        <f t="shared" si="79"/>
        <v>1.6729740280201497</v>
      </c>
      <c r="I555" s="16">
        <f t="shared" si="80"/>
        <v>0.41824350700503743</v>
      </c>
      <c r="J555" s="13">
        <f t="shared" si="81"/>
        <v>0.4436105091732086</v>
      </c>
      <c r="K555" s="7">
        <f t="shared" si="82"/>
        <v>1.6729740280201497</v>
      </c>
    </row>
    <row r="556" spans="1:11" x14ac:dyDescent="0.2">
      <c r="A556">
        <f t="shared" si="75"/>
        <v>0.58916068714326486</v>
      </c>
      <c r="B556" s="2">
        <v>0.55200000000000005</v>
      </c>
      <c r="C556" s="7">
        <f t="shared" si="76"/>
        <v>0.56608891016068763</v>
      </c>
      <c r="D556" s="24">
        <f t="shared" si="77"/>
        <v>0.53316419639008361</v>
      </c>
      <c r="E556">
        <f t="shared" si="83"/>
        <v>0.58916068714326486</v>
      </c>
      <c r="G556">
        <f t="shared" si="78"/>
        <v>0.55200000000000005</v>
      </c>
      <c r="H556" s="16">
        <f t="shared" si="79"/>
        <v>1.6749847225361925</v>
      </c>
      <c r="I556" s="16">
        <f t="shared" si="80"/>
        <v>0.41874618063404812</v>
      </c>
      <c r="J556" s="13">
        <f t="shared" si="81"/>
        <v>0.44460519035986712</v>
      </c>
      <c r="K556" s="7">
        <f t="shared" si="82"/>
        <v>1.6749847225361925</v>
      </c>
    </row>
    <row r="557" spans="1:11" x14ac:dyDescent="0.2">
      <c r="A557">
        <f t="shared" ref="A557:A620" si="84">E557</f>
        <v>0.59088578819312088</v>
      </c>
      <c r="B557" s="2">
        <v>0.55300000000000005</v>
      </c>
      <c r="C557" s="7">
        <f t="shared" si="76"/>
        <v>0.56735511130390259</v>
      </c>
      <c r="D557" s="24">
        <f t="shared" si="77"/>
        <v>0.53380435492771239</v>
      </c>
      <c r="E557">
        <f t="shared" si="83"/>
        <v>0.59088578819312088</v>
      </c>
      <c r="G557">
        <f t="shared" si="78"/>
        <v>0.55300000000000005</v>
      </c>
      <c r="H557" s="16">
        <f t="shared" si="79"/>
        <v>1.6769958398951397</v>
      </c>
      <c r="I557" s="16">
        <f t="shared" si="80"/>
        <v>0.41924895997378492</v>
      </c>
      <c r="J557" s="13">
        <f t="shared" si="81"/>
        <v>0.44559966241223997</v>
      </c>
      <c r="K557" s="7">
        <f t="shared" si="82"/>
        <v>1.6769958398951397</v>
      </c>
    </row>
    <row r="558" spans="1:11" x14ac:dyDescent="0.2">
      <c r="A558">
        <f t="shared" si="84"/>
        <v>0.5926110161946857</v>
      </c>
      <c r="B558" s="2">
        <v>0.55400000000000005</v>
      </c>
      <c r="C558" s="7">
        <f t="shared" si="76"/>
        <v>0.56862104099070787</v>
      </c>
      <c r="D558" s="24">
        <f t="shared" si="77"/>
        <v>0.53444465073620218</v>
      </c>
      <c r="E558">
        <f t="shared" si="83"/>
        <v>0.5926110161946857</v>
      </c>
      <c r="G558">
        <f t="shared" si="78"/>
        <v>0.55400000000000005</v>
      </c>
      <c r="H558" s="16">
        <f t="shared" si="79"/>
        <v>1.6790073885032155</v>
      </c>
      <c r="I558" s="16">
        <f t="shared" si="80"/>
        <v>0.41975184712580388</v>
      </c>
      <c r="J558" s="13">
        <f t="shared" si="81"/>
        <v>0.44659392126324715</v>
      </c>
      <c r="K558" s="7">
        <f t="shared" si="82"/>
        <v>1.6790073885032155</v>
      </c>
    </row>
    <row r="559" spans="1:11" x14ac:dyDescent="0.2">
      <c r="A559">
        <f t="shared" si="84"/>
        <v>0.59433635591476275</v>
      </c>
      <c r="B559" s="2">
        <v>0.55500000000000005</v>
      </c>
      <c r="C559" s="7">
        <f t="shared" si="76"/>
        <v>0.5698866940394044</v>
      </c>
      <c r="D559" s="24">
        <f t="shared" si="77"/>
        <v>0.53508508649642994</v>
      </c>
      <c r="E559">
        <f t="shared" si="83"/>
        <v>0.59433635591476275</v>
      </c>
      <c r="G559">
        <f t="shared" si="78"/>
        <v>0.55500000000000005</v>
      </c>
      <c r="H559" s="16">
        <f t="shared" si="79"/>
        <v>1.6810193767826433</v>
      </c>
      <c r="I559" s="16">
        <f t="shared" si="80"/>
        <v>0.42025484419566084</v>
      </c>
      <c r="J559" s="13">
        <f t="shared" si="81"/>
        <v>0.44758796284319174</v>
      </c>
      <c r="K559" s="7">
        <f t="shared" si="82"/>
        <v>1.6810193767826433</v>
      </c>
    </row>
    <row r="560" spans="1:11" x14ac:dyDescent="0.2">
      <c r="A560">
        <f t="shared" si="84"/>
        <v>0.59606179209507149</v>
      </c>
      <c r="B560" s="2">
        <v>0.55600000000000005</v>
      </c>
      <c r="C560" s="7">
        <f t="shared" si="76"/>
        <v>0.57115206526489437</v>
      </c>
      <c r="D560" s="24">
        <f t="shared" si="77"/>
        <v>0.53572566489447071</v>
      </c>
      <c r="E560">
        <f t="shared" si="83"/>
        <v>0.59606179209507149</v>
      </c>
      <c r="G560">
        <f t="shared" si="78"/>
        <v>0.55600000000000005</v>
      </c>
      <c r="H560" s="16">
        <f t="shared" si="79"/>
        <v>1.6830318131719766</v>
      </c>
      <c r="I560" s="16">
        <f t="shared" si="80"/>
        <v>0.42075795329299415</v>
      </c>
      <c r="J560" s="13">
        <f t="shared" si="81"/>
        <v>0.44858178307970759</v>
      </c>
      <c r="K560" s="7">
        <f t="shared" si="82"/>
        <v>1.6830318131719766</v>
      </c>
    </row>
    <row r="561" spans="1:11" x14ac:dyDescent="0.2">
      <c r="A561">
        <f t="shared" si="84"/>
        <v>0.59778730945214975</v>
      </c>
      <c r="B561" s="2">
        <v>0.55700000000000005</v>
      </c>
      <c r="C561" s="7">
        <f t="shared" si="76"/>
        <v>0.57241714947861511</v>
      </c>
      <c r="D561" s="24">
        <f t="shared" si="77"/>
        <v>0.5363663886217036</v>
      </c>
      <c r="E561">
        <f t="shared" si="83"/>
        <v>0.59778730945214975</v>
      </c>
      <c r="G561">
        <f t="shared" si="78"/>
        <v>0.55700000000000005</v>
      </c>
      <c r="H561" s="16">
        <f t="shared" si="79"/>
        <v>1.685044706126432</v>
      </c>
      <c r="I561" s="16">
        <f t="shared" si="80"/>
        <v>0.42126117653160799</v>
      </c>
      <c r="J561" s="13">
        <f t="shared" si="81"/>
        <v>0.44957537789770696</v>
      </c>
      <c r="K561" s="7">
        <f t="shared" si="82"/>
        <v>1.685044706126432</v>
      </c>
    </row>
    <row r="562" spans="1:11" x14ac:dyDescent="0.2">
      <c r="A562">
        <f t="shared" si="84"/>
        <v>0.59951289267725361</v>
      </c>
      <c r="B562" s="2">
        <v>0.55800000000000005</v>
      </c>
      <c r="C562" s="7">
        <f t="shared" si="76"/>
        <v>0.57368194148847151</v>
      </c>
      <c r="D562" s="24">
        <f t="shared" si="77"/>
        <v>0.53700726037491808</v>
      </c>
      <c r="E562">
        <f t="shared" si="83"/>
        <v>0.59951289267725361</v>
      </c>
      <c r="G562">
        <f t="shared" si="78"/>
        <v>0.55800000000000005</v>
      </c>
      <c r="H562" s="16">
        <f t="shared" si="79"/>
        <v>1.6870580641182238</v>
      </c>
      <c r="I562" s="16">
        <f t="shared" si="80"/>
        <v>0.42176451602955595</v>
      </c>
      <c r="J562" s="13">
        <f t="shared" si="81"/>
        <v>0.45056874321932794</v>
      </c>
      <c r="K562" s="7">
        <f t="shared" si="82"/>
        <v>1.6870580641182238</v>
      </c>
    </row>
    <row r="563" spans="1:11" x14ac:dyDescent="0.2">
      <c r="A563">
        <f t="shared" si="84"/>
        <v>0.60123852643625686</v>
      </c>
      <c r="B563" s="2">
        <v>0.55900000000000005</v>
      </c>
      <c r="C563" s="7">
        <f t="shared" si="76"/>
        <v>0.57494643609876916</v>
      </c>
      <c r="D563" s="24">
        <f t="shared" si="77"/>
        <v>0.53764828285642152</v>
      </c>
      <c r="E563">
        <f t="shared" si="83"/>
        <v>0.60123852643625686</v>
      </c>
      <c r="G563">
        <f t="shared" si="78"/>
        <v>0.55900000000000005</v>
      </c>
      <c r="H563" s="16">
        <f t="shared" si="79"/>
        <v>1.6890718956369011</v>
      </c>
      <c r="I563" s="16">
        <f t="shared" si="80"/>
        <v>0.42226797390922521</v>
      </c>
      <c r="J563" s="13">
        <f t="shared" si="81"/>
        <v>0.45156187496388167</v>
      </c>
      <c r="K563" s="7">
        <f t="shared" si="82"/>
        <v>1.6890718956369009</v>
      </c>
    </row>
    <row r="564" spans="1:11" x14ac:dyDescent="0.2">
      <c r="A564">
        <f t="shared" si="84"/>
        <v>0.60296419536954871</v>
      </c>
      <c r="B564" s="2">
        <v>0.56000000000000005</v>
      </c>
      <c r="C564" s="7">
        <f t="shared" si="76"/>
        <v>0.57621062811014667</v>
      </c>
      <c r="D564" s="24">
        <f t="shared" si="77"/>
        <v>0.53828945877414658</v>
      </c>
      <c r="E564">
        <f t="shared" si="83"/>
        <v>0.60296419536954871</v>
      </c>
      <c r="G564">
        <f t="shared" si="78"/>
        <v>0.56000000000000005</v>
      </c>
      <c r="H564" s="16">
        <f t="shared" si="79"/>
        <v>1.6910862091896848</v>
      </c>
      <c r="I564" s="16">
        <f t="shared" si="80"/>
        <v>0.42277155229742119</v>
      </c>
      <c r="J564" s="13">
        <f t="shared" si="81"/>
        <v>0.45255476904779929</v>
      </c>
      <c r="K564" s="7">
        <f t="shared" si="82"/>
        <v>1.6910862091896848</v>
      </c>
    </row>
    <row r="565" spans="1:11" x14ac:dyDescent="0.2">
      <c r="A565">
        <f t="shared" si="84"/>
        <v>0.60468988409193092</v>
      </c>
      <c r="B565" s="2">
        <v>0.56100000000000005</v>
      </c>
      <c r="C565" s="7">
        <f t="shared" si="76"/>
        <v>0.57747451231950797</v>
      </c>
      <c r="D565" s="24">
        <f t="shared" si="77"/>
        <v>0.53893079084175943</v>
      </c>
      <c r="E565">
        <f t="shared" si="83"/>
        <v>0.60468988409193092</v>
      </c>
      <c r="G565">
        <f t="shared" si="78"/>
        <v>0.56100000000000005</v>
      </c>
      <c r="H565" s="16">
        <f t="shared" si="79"/>
        <v>1.693101013301809</v>
      </c>
      <c r="I565" s="16">
        <f t="shared" si="80"/>
        <v>0.42327525332545218</v>
      </c>
      <c r="J565" s="13">
        <f t="shared" si="81"/>
        <v>0.45354742138457871</v>
      </c>
      <c r="K565" s="7">
        <f t="shared" si="82"/>
        <v>1.6931010133018087</v>
      </c>
    </row>
    <row r="566" spans="1:11" x14ac:dyDescent="0.2">
      <c r="A566">
        <f t="shared" si="84"/>
        <v>0.60641557719251526</v>
      </c>
      <c r="B566" s="2">
        <v>0.56200000000000006</v>
      </c>
      <c r="C566" s="7">
        <f t="shared" si="76"/>
        <v>0.57873808351995537</v>
      </c>
      <c r="D566" s="24">
        <f t="shared" si="77"/>
        <v>0.53957228177876893</v>
      </c>
      <c r="E566">
        <f t="shared" si="83"/>
        <v>0.60641557719251526</v>
      </c>
      <c r="G566">
        <f t="shared" si="78"/>
        <v>0.56200000000000006</v>
      </c>
      <c r="H566" s="16">
        <f t="shared" si="79"/>
        <v>1.6951163165168621</v>
      </c>
      <c r="I566" s="16">
        <f t="shared" si="80"/>
        <v>0.42377907912921559</v>
      </c>
      <c r="J566" s="13">
        <f t="shared" si="81"/>
        <v>0.45453982788473196</v>
      </c>
      <c r="K566" s="7">
        <f t="shared" si="82"/>
        <v>1.6951163165168623</v>
      </c>
    </row>
    <row r="567" spans="1:11" x14ac:dyDescent="0.2">
      <c r="A567">
        <f t="shared" si="84"/>
        <v>0.60814125923461437</v>
      </c>
      <c r="B567" s="2">
        <v>0.56299999999999994</v>
      </c>
      <c r="C567" s="7">
        <f t="shared" si="76"/>
        <v>0.58000133650071928</v>
      </c>
      <c r="D567" s="24">
        <f t="shared" si="77"/>
        <v>0.54021393431063547</v>
      </c>
      <c r="E567">
        <f t="shared" si="83"/>
        <v>0.60814125923461437</v>
      </c>
      <c r="G567">
        <f t="shared" si="78"/>
        <v>0.56299999999999994</v>
      </c>
      <c r="H567" s="16">
        <f t="shared" si="79"/>
        <v>1.6971321273971316</v>
      </c>
      <c r="I567" s="16">
        <f t="shared" si="80"/>
        <v>0.42428303184928284</v>
      </c>
      <c r="J567" s="13">
        <f t="shared" si="81"/>
        <v>0.45553198445573029</v>
      </c>
      <c r="K567" s="7">
        <f t="shared" si="82"/>
        <v>1.6971321273971314</v>
      </c>
    </row>
    <row r="568" spans="1:11" x14ac:dyDescent="0.2">
      <c r="A568">
        <f t="shared" si="84"/>
        <v>0.60986691475564025</v>
      </c>
      <c r="B568" s="2">
        <v>0.56399999999999995</v>
      </c>
      <c r="C568" s="7">
        <f t="shared" si="76"/>
        <v>0.58126426604709303</v>
      </c>
      <c r="D568" s="24">
        <f t="shared" si="77"/>
        <v>0.5408557511688824</v>
      </c>
      <c r="E568">
        <f t="shared" si="83"/>
        <v>0.60986691475564025</v>
      </c>
      <c r="G568">
        <f t="shared" si="78"/>
        <v>0.56399999999999995</v>
      </c>
      <c r="H568" s="16">
        <f t="shared" si="79"/>
        <v>1.6991484545239501</v>
      </c>
      <c r="I568" s="16">
        <f t="shared" si="80"/>
        <v>0.42478711363098753</v>
      </c>
      <c r="J568" s="13">
        <f t="shared" si="81"/>
        <v>0.45652388700195262</v>
      </c>
      <c r="K568" s="7">
        <f t="shared" si="82"/>
        <v>1.6991484545239501</v>
      </c>
    </row>
    <row r="569" spans="1:11" x14ac:dyDescent="0.2">
      <c r="A569">
        <f t="shared" si="84"/>
        <v>0.61159252826699162</v>
      </c>
      <c r="B569" s="2">
        <v>0.56499999999999995</v>
      </c>
      <c r="C569" s="7">
        <f t="shared" si="76"/>
        <v>0.58252686694036104</v>
      </c>
      <c r="D569" s="24">
        <f t="shared" si="77"/>
        <v>0.54149773509120513</v>
      </c>
      <c r="E569">
        <f t="shared" si="83"/>
        <v>0.61159252826699162</v>
      </c>
      <c r="G569">
        <f t="shared" si="78"/>
        <v>0.56499999999999995</v>
      </c>
      <c r="H569" s="16">
        <f t="shared" si="79"/>
        <v>1.7011653064980421</v>
      </c>
      <c r="I569" s="16">
        <f t="shared" si="80"/>
        <v>0.42529132662451047</v>
      </c>
      <c r="J569" s="13">
        <f t="shared" si="81"/>
        <v>0.45751553142462925</v>
      </c>
      <c r="K569" s="7">
        <f t="shared" si="82"/>
        <v>1.7011653064980419</v>
      </c>
    </row>
    <row r="570" spans="1:11" x14ac:dyDescent="0.2">
      <c r="A570">
        <f t="shared" si="84"/>
        <v>0.61331808425394874</v>
      </c>
      <c r="B570" s="2">
        <v>0.56599999999999995</v>
      </c>
      <c r="C570" s="7">
        <f t="shared" si="76"/>
        <v>0.58378913395773213</v>
      </c>
      <c r="D570" s="24">
        <f t="shared" si="77"/>
        <v>0.54213988882158393</v>
      </c>
      <c r="E570">
        <f t="shared" si="83"/>
        <v>0.61331808425394874</v>
      </c>
      <c r="G570">
        <f t="shared" si="78"/>
        <v>0.56599999999999995</v>
      </c>
      <c r="H570" s="16">
        <f t="shared" si="79"/>
        <v>1.7031826919398751</v>
      </c>
      <c r="I570" s="16">
        <f t="shared" si="80"/>
        <v>0.42579567298496884</v>
      </c>
      <c r="J570" s="13">
        <f t="shared" si="81"/>
        <v>0.45850691362178969</v>
      </c>
      <c r="K570" s="7">
        <f t="shared" si="82"/>
        <v>1.7031826919398754</v>
      </c>
    </row>
    <row r="571" spans="1:11" x14ac:dyDescent="0.2">
      <c r="A571">
        <f t="shared" si="84"/>
        <v>0.61504356717556019</v>
      </c>
      <c r="B571" s="2">
        <v>0.56699999999999995</v>
      </c>
      <c r="C571" s="7">
        <f t="shared" si="76"/>
        <v>0.58505106187226885</v>
      </c>
      <c r="D571" s="24">
        <f t="shared" si="77"/>
        <v>0.54278221511039504</v>
      </c>
      <c r="E571">
        <f t="shared" si="83"/>
        <v>0.61504356717556019</v>
      </c>
      <c r="G571">
        <f t="shared" si="78"/>
        <v>0.56699999999999995</v>
      </c>
      <c r="H571" s="16">
        <f t="shared" si="79"/>
        <v>1.705200619490012</v>
      </c>
      <c r="I571" s="16">
        <f t="shared" si="80"/>
        <v>0.42630015487250295</v>
      </c>
      <c r="J571" s="13">
        <f t="shared" si="81"/>
        <v>0.45949802948820684</v>
      </c>
      <c r="K571" s="7">
        <f t="shared" si="82"/>
        <v>1.7052006194900118</v>
      </c>
    </row>
    <row r="572" spans="1:11" x14ac:dyDescent="0.2">
      <c r="A572">
        <f t="shared" si="84"/>
        <v>0.61676896146453508</v>
      </c>
      <c r="B572" s="2">
        <v>0.56799999999999995</v>
      </c>
      <c r="C572" s="7">
        <f t="shared" si="76"/>
        <v>0.58631264545282025</v>
      </c>
      <c r="D572" s="24">
        <f t="shared" si="77"/>
        <v>0.54342471671452452</v>
      </c>
      <c r="E572">
        <f t="shared" si="83"/>
        <v>0.61676896146453508</v>
      </c>
      <c r="G572">
        <f t="shared" si="78"/>
        <v>0.56799999999999995</v>
      </c>
      <c r="H572" s="16">
        <f t="shared" si="79"/>
        <v>1.7072190978094646</v>
      </c>
      <c r="I572" s="16">
        <f t="shared" si="80"/>
        <v>0.4268047744523662</v>
      </c>
      <c r="J572" s="13">
        <f t="shared" si="81"/>
        <v>0.46048887491534424</v>
      </c>
      <c r="K572" s="7">
        <f t="shared" si="82"/>
        <v>1.7072190978094648</v>
      </c>
    </row>
    <row r="573" spans="1:11" x14ac:dyDescent="0.2">
      <c r="A573">
        <f t="shared" si="84"/>
        <v>0.618494251527126</v>
      </c>
      <c r="B573" s="2">
        <v>0.56899999999999995</v>
      </c>
      <c r="C573" s="7">
        <f t="shared" si="76"/>
        <v>0.58757387946394923</v>
      </c>
      <c r="D573" s="24">
        <f t="shared" si="77"/>
        <v>0.54406739639748047</v>
      </c>
      <c r="E573">
        <f t="shared" si="83"/>
        <v>0.618494251527126</v>
      </c>
      <c r="G573">
        <f t="shared" si="78"/>
        <v>0.56899999999999995</v>
      </c>
      <c r="H573" s="16">
        <f t="shared" si="79"/>
        <v>1.7092381355800506</v>
      </c>
      <c r="I573" s="16">
        <f t="shared" si="80"/>
        <v>0.42730953389501264</v>
      </c>
      <c r="J573" s="13">
        <f t="shared" si="81"/>
        <v>0.4614794457912994</v>
      </c>
      <c r="K573" s="7">
        <f t="shared" si="82"/>
        <v>1.7092381355800506</v>
      </c>
    </row>
    <row r="574" spans="1:11" x14ac:dyDescent="0.2">
      <c r="A574">
        <f t="shared" si="84"/>
        <v>0.62021942174301914</v>
      </c>
      <c r="B574" s="2">
        <v>0.56999999999999995</v>
      </c>
      <c r="C574" s="7">
        <f t="shared" si="76"/>
        <v>0.58883475866586543</v>
      </c>
      <c r="D574" s="24">
        <f t="shared" si="77"/>
        <v>0.54471025692950836</v>
      </c>
      <c r="E574">
        <f t="shared" si="83"/>
        <v>0.62021942174301914</v>
      </c>
      <c r="G574">
        <f t="shared" si="78"/>
        <v>0.56999999999999995</v>
      </c>
      <c r="H574" s="16">
        <f t="shared" si="79"/>
        <v>1.7112577415047523</v>
      </c>
      <c r="I574" s="16">
        <f t="shared" si="80"/>
        <v>0.42781443537618802</v>
      </c>
      <c r="J574" s="13">
        <f t="shared" si="81"/>
        <v>0.46246973800075036</v>
      </c>
      <c r="K574" s="7">
        <f t="shared" si="82"/>
        <v>1.7112577415047521</v>
      </c>
    </row>
    <row r="575" spans="1:11" x14ac:dyDescent="0.2">
      <c r="A575">
        <f t="shared" si="84"/>
        <v>0.62194445646521657</v>
      </c>
      <c r="B575" s="2">
        <v>0.57099999999999995</v>
      </c>
      <c r="C575" s="7">
        <f t="shared" si="76"/>
        <v>0.59009527781435334</v>
      </c>
      <c r="D575" s="24">
        <f t="shared" si="77"/>
        <v>0.5453533010877053</v>
      </c>
      <c r="E575">
        <f t="shared" si="83"/>
        <v>0.62194445646521657</v>
      </c>
      <c r="G575">
        <f t="shared" si="78"/>
        <v>0.57099999999999995</v>
      </c>
      <c r="H575" s="16">
        <f t="shared" si="79"/>
        <v>1.7132779243080776</v>
      </c>
      <c r="I575" s="16">
        <f t="shared" si="80"/>
        <v>0.42831948107701939</v>
      </c>
      <c r="J575" s="13">
        <f t="shared" si="81"/>
        <v>0.46345974742490009</v>
      </c>
      <c r="K575" s="7">
        <f t="shared" si="82"/>
        <v>1.7132779243080776</v>
      </c>
    </row>
    <row r="576" spans="1:11" x14ac:dyDescent="0.2">
      <c r="A576">
        <f t="shared" si="84"/>
        <v>0.62366934001992014</v>
      </c>
      <c r="B576" s="2">
        <v>0.57199999999999995</v>
      </c>
      <c r="C576" s="7">
        <f t="shared" si="76"/>
        <v>0.59135543166070215</v>
      </c>
      <c r="D576" s="24">
        <f t="shared" si="77"/>
        <v>0.54599653165613582</v>
      </c>
      <c r="E576">
        <f t="shared" si="83"/>
        <v>0.62366934001992014</v>
      </c>
      <c r="G576">
        <f t="shared" si="78"/>
        <v>0.57199999999999995</v>
      </c>
      <c r="H576" s="16">
        <f t="shared" si="79"/>
        <v>1.7152986927364233</v>
      </c>
      <c r="I576" s="16">
        <f t="shared" si="80"/>
        <v>0.42882467318410578</v>
      </c>
      <c r="J576" s="13">
        <f t="shared" si="81"/>
        <v>0.46444946994142072</v>
      </c>
      <c r="K576" s="7">
        <f t="shared" si="82"/>
        <v>1.7152986927364231</v>
      </c>
    </row>
    <row r="577" spans="1:11" x14ac:dyDescent="0.2">
      <c r="A577">
        <f t="shared" si="84"/>
        <v>0.62539405670641524</v>
      </c>
      <c r="B577" s="2">
        <v>0.57299999999999995</v>
      </c>
      <c r="C577" s="7">
        <f t="shared" si="76"/>
        <v>0.5926152149516356</v>
      </c>
      <c r="D577" s="24">
        <f t="shared" si="77"/>
        <v>0.54663995142594846</v>
      </c>
      <c r="E577">
        <f t="shared" si="83"/>
        <v>0.62539405670641524</v>
      </c>
      <c r="G577">
        <f t="shared" si="78"/>
        <v>0.57299999999999995</v>
      </c>
      <c r="H577" s="16">
        <f t="shared" si="79"/>
        <v>1.7173200555584409</v>
      </c>
      <c r="I577" s="16">
        <f t="shared" si="80"/>
        <v>0.42933001388961023</v>
      </c>
      <c r="J577" s="13">
        <f t="shared" si="81"/>
        <v>0.46543890142439864</v>
      </c>
      <c r="K577" s="7">
        <f t="shared" si="82"/>
        <v>1.7173200555584409</v>
      </c>
    </row>
    <row r="578" spans="1:11" x14ac:dyDescent="0.2">
      <c r="A578">
        <f t="shared" si="84"/>
        <v>0.6271185907969492</v>
      </c>
      <c r="B578" s="2">
        <v>0.57399999999999995</v>
      </c>
      <c r="C578" s="7">
        <f t="shared" si="76"/>
        <v>0.59387462242923983</v>
      </c>
      <c r="D578" s="24">
        <f t="shared" si="77"/>
        <v>0.54728356319549254</v>
      </c>
      <c r="E578">
        <f t="shared" si="83"/>
        <v>0.6271185907969492</v>
      </c>
      <c r="G578">
        <f t="shared" si="78"/>
        <v>0.57399999999999995</v>
      </c>
      <c r="H578" s="16">
        <f t="shared" si="79"/>
        <v>1.7193420215654047</v>
      </c>
      <c r="I578" s="16">
        <f t="shared" si="80"/>
        <v>0.42983550539135118</v>
      </c>
      <c r="J578" s="13">
        <f t="shared" si="81"/>
        <v>0.46642803774427805</v>
      </c>
      <c r="K578" s="7">
        <f t="shared" si="82"/>
        <v>1.7193420215654047</v>
      </c>
    </row>
    <row r="579" spans="1:11" x14ac:dyDescent="0.2">
      <c r="A579">
        <f t="shared" si="84"/>
        <v>0.628842926536613</v>
      </c>
      <c r="B579" s="2">
        <v>0.57499999999999996</v>
      </c>
      <c r="C579" s="7">
        <f t="shared" si="76"/>
        <v>0.59513364883089304</v>
      </c>
      <c r="D579" s="24">
        <f t="shared" si="77"/>
        <v>0.54792736977043688</v>
      </c>
      <c r="E579">
        <f t="shared" si="83"/>
        <v>0.628842926536613</v>
      </c>
      <c r="G579">
        <f t="shared" si="78"/>
        <v>0.57499999999999996</v>
      </c>
      <c r="H579" s="16">
        <f t="shared" si="79"/>
        <v>1.7213645995715825</v>
      </c>
      <c r="I579" s="16">
        <f t="shared" si="80"/>
        <v>0.43034114989289562</v>
      </c>
      <c r="J579" s="13">
        <f t="shared" si="81"/>
        <v>0.46741687476780536</v>
      </c>
      <c r="K579" s="7">
        <f t="shared" si="82"/>
        <v>1.7213645995715825</v>
      </c>
    </row>
    <row r="580" spans="1:11" x14ac:dyDescent="0.2">
      <c r="A580">
        <f t="shared" si="84"/>
        <v>0.63056704814321785</v>
      </c>
      <c r="B580" s="2">
        <v>0.57599999999999996</v>
      </c>
      <c r="C580" s="7">
        <f t="shared" ref="C580:C643" si="85">J580/(PI()*($H$1^2)/4)</f>
        <v>0.59639228888919305</v>
      </c>
      <c r="D580" s="24">
        <f t="shared" ref="D580:D643" si="86">K580/(PI()*$H$1)</f>
        <v>0.54857137396388755</v>
      </c>
      <c r="E580">
        <f t="shared" si="83"/>
        <v>0.63056704814321785</v>
      </c>
      <c r="G580">
        <f t="shared" ref="G580:G643" si="87">$H$1*B580</f>
        <v>0.57599999999999996</v>
      </c>
      <c r="H580" s="16">
        <f t="shared" ref="H580:H643" si="88">ACOS((($H$1/2)-G580)/($H$1/2))</f>
        <v>1.7233877984146082</v>
      </c>
      <c r="I580" s="16">
        <f t="shared" ref="I580:I643" si="89">H580/PI()*(PI()*($H$1^2)/4)</f>
        <v>0.43084694960365205</v>
      </c>
      <c r="J580" s="13">
        <f t="shared" ref="J580:J643" si="90">I580-($H$1/2)*SIN(H580)*(($H$1/2)-G580)</f>
        <v>0.46840540835797262</v>
      </c>
      <c r="K580" s="7">
        <f t="shared" ref="K580:K643" si="91">H580/PI()*PI()*$H$1</f>
        <v>1.7233877984146082</v>
      </c>
    </row>
    <row r="581" spans="1:11" x14ac:dyDescent="0.2">
      <c r="A581">
        <f t="shared" si="84"/>
        <v>0.63229093980717332</v>
      </c>
      <c r="B581" s="2">
        <v>0.57699999999999996</v>
      </c>
      <c r="C581" s="7">
        <f t="shared" si="85"/>
        <v>0.59765053733188567</v>
      </c>
      <c r="D581" s="24">
        <f t="shared" si="86"/>
        <v>0.54921557859650827</v>
      </c>
      <c r="E581">
        <f t="shared" si="83"/>
        <v>0.63229093980717332</v>
      </c>
      <c r="G581">
        <f t="shared" si="87"/>
        <v>0.57699999999999996</v>
      </c>
      <c r="H581" s="16">
        <f t="shared" si="88"/>
        <v>1.7254116269558579</v>
      </c>
      <c r="I581" s="16">
        <f t="shared" si="89"/>
        <v>0.43135290673896448</v>
      </c>
      <c r="J581" s="13">
        <f t="shared" si="90"/>
        <v>0.46939363437396114</v>
      </c>
      <c r="K581" s="7">
        <f t="shared" si="91"/>
        <v>1.7254116269558579</v>
      </c>
    </row>
    <row r="582" spans="1:11" x14ac:dyDescent="0.2">
      <c r="A582">
        <f t="shared" si="84"/>
        <v>0.63401458569136226</v>
      </c>
      <c r="B582" s="2">
        <v>0.57799999999999996</v>
      </c>
      <c r="C582" s="7">
        <f t="shared" si="85"/>
        <v>0.59890838888179276</v>
      </c>
      <c r="D582" s="24">
        <f t="shared" si="86"/>
        <v>0.54985998649664047</v>
      </c>
      <c r="E582">
        <f t="shared" si="83"/>
        <v>0.63401458569136226</v>
      </c>
      <c r="G582">
        <f t="shared" si="87"/>
        <v>0.57799999999999996</v>
      </c>
      <c r="H582" s="16">
        <f t="shared" si="88"/>
        <v>1.7274360940808284</v>
      </c>
      <c r="I582" s="16">
        <f t="shared" si="89"/>
        <v>0.43185902352020716</v>
      </c>
      <c r="J582" s="13">
        <f t="shared" si="90"/>
        <v>0.47038154867108478</v>
      </c>
      <c r="K582" s="7">
        <f t="shared" si="91"/>
        <v>1.7274360940808287</v>
      </c>
    </row>
    <row r="583" spans="1:11" x14ac:dyDescent="0.2">
      <c r="A583">
        <f t="shared" si="84"/>
        <v>0.6357379699310145</v>
      </c>
      <c r="B583" s="2">
        <v>0.57899999999999996</v>
      </c>
      <c r="C583" s="7">
        <f t="shared" si="85"/>
        <v>0.60016583825673864</v>
      </c>
      <c r="D583" s="24">
        <f t="shared" si="86"/>
        <v>0.55050460050042449</v>
      </c>
      <c r="E583">
        <f t="shared" si="83"/>
        <v>0.6357379699310145</v>
      </c>
      <c r="G583">
        <f t="shared" si="87"/>
        <v>0.57899999999999996</v>
      </c>
      <c r="H583" s="16">
        <f t="shared" si="88"/>
        <v>1.7294612086995174</v>
      </c>
      <c r="I583" s="16">
        <f t="shared" si="89"/>
        <v>0.4323653021748794</v>
      </c>
      <c r="J583" s="13">
        <f t="shared" si="90"/>
        <v>0.47136914710073252</v>
      </c>
      <c r="K583" s="7">
        <f t="shared" si="91"/>
        <v>1.7294612086995176</v>
      </c>
    </row>
    <row r="584" spans="1:11" x14ac:dyDescent="0.2">
      <c r="A584">
        <f t="shared" si="84"/>
        <v>0.63746107663357954</v>
      </c>
      <c r="B584" s="2">
        <v>0.57999999999999996</v>
      </c>
      <c r="C584" s="7">
        <f t="shared" si="85"/>
        <v>0.60142288016947787</v>
      </c>
      <c r="D584" s="24">
        <f t="shared" si="86"/>
        <v>0.55114942345192164</v>
      </c>
      <c r="E584">
        <f t="shared" si="83"/>
        <v>0.63746107663357954</v>
      </c>
      <c r="G584">
        <f t="shared" si="87"/>
        <v>0.57999999999999996</v>
      </c>
      <c r="H584" s="16">
        <f t="shared" si="88"/>
        <v>1.7314869797468071</v>
      </c>
      <c r="I584" s="16">
        <f t="shared" si="89"/>
        <v>0.43287174493670177</v>
      </c>
      <c r="J584" s="13">
        <f t="shared" si="90"/>
        <v>0.47235642551031154</v>
      </c>
      <c r="K584" s="7">
        <f t="shared" si="91"/>
        <v>1.7314869797468071</v>
      </c>
    </row>
    <row r="585" spans="1:11" x14ac:dyDescent="0.2">
      <c r="A585">
        <f t="shared" si="84"/>
        <v>0.6391838898785992</v>
      </c>
      <c r="B585" s="2">
        <v>0.58099999999999996</v>
      </c>
      <c r="C585" s="7">
        <f t="shared" si="85"/>
        <v>0.60267950932762226</v>
      </c>
      <c r="D585" s="24">
        <f t="shared" si="86"/>
        <v>0.55179445820323758</v>
      </c>
      <c r="E585">
        <f t="shared" si="83"/>
        <v>0.6391838898785992</v>
      </c>
      <c r="G585">
        <f t="shared" si="87"/>
        <v>0.58099999999999996</v>
      </c>
      <c r="H585" s="16">
        <f t="shared" si="88"/>
        <v>1.7335134161828514</v>
      </c>
      <c r="I585" s="16">
        <f t="shared" si="89"/>
        <v>0.43337835404571284</v>
      </c>
      <c r="J585" s="13">
        <f t="shared" si="90"/>
        <v>0.47334337974318985</v>
      </c>
      <c r="K585" s="7">
        <f t="shared" si="91"/>
        <v>1.7335134161828514</v>
      </c>
    </row>
    <row r="586" spans="1:11" x14ac:dyDescent="0.2">
      <c r="A586">
        <f t="shared" si="84"/>
        <v>0.64090639371757541</v>
      </c>
      <c r="B586" s="2">
        <v>0.58199999999999996</v>
      </c>
      <c r="C586" s="7">
        <f t="shared" si="85"/>
        <v>0.60393572043356647</v>
      </c>
      <c r="D586" s="24">
        <f t="shared" si="86"/>
        <v>0.55243970761464556</v>
      </c>
      <c r="E586">
        <f t="shared" ref="E586:E649" si="92">C586*(C586/D586)^(2/3)</f>
        <v>0.64090639371757541</v>
      </c>
      <c r="G586">
        <f t="shared" si="87"/>
        <v>0.58199999999999996</v>
      </c>
      <c r="H586" s="16">
        <f t="shared" si="88"/>
        <v>1.7355405269934638</v>
      </c>
      <c r="I586" s="16">
        <f t="shared" si="89"/>
        <v>0.43388513174836596</v>
      </c>
      <c r="J586" s="13">
        <f t="shared" si="90"/>
        <v>0.47433000563863786</v>
      </c>
      <c r="K586" s="7">
        <f t="shared" si="91"/>
        <v>1.7355405269934638</v>
      </c>
    </row>
    <row r="587" spans="1:11" x14ac:dyDescent="0.2">
      <c r="A587">
        <f t="shared" si="84"/>
        <v>0.64262857217383929</v>
      </c>
      <c r="B587" s="2">
        <v>0.58299999999999996</v>
      </c>
      <c r="C587" s="7">
        <f t="shared" si="85"/>
        <v>0.60519150818441414</v>
      </c>
      <c r="D587" s="24">
        <f t="shared" si="86"/>
        <v>0.55308517455471151</v>
      </c>
      <c r="E587">
        <f t="shared" si="92"/>
        <v>0.64262857217383929</v>
      </c>
      <c r="G587">
        <f t="shared" si="87"/>
        <v>0.58299999999999996</v>
      </c>
      <c r="H587" s="16">
        <f t="shared" si="88"/>
        <v>1.7375683211905102</v>
      </c>
      <c r="I587" s="16">
        <f t="shared" si="89"/>
        <v>0.43439208029762749</v>
      </c>
      <c r="J587" s="13">
        <f t="shared" si="90"/>
        <v>0.47531629903177069</v>
      </c>
      <c r="K587" s="7">
        <f t="shared" si="91"/>
        <v>1.73756832119051</v>
      </c>
    </row>
    <row r="588" spans="1:11" x14ac:dyDescent="0.2">
      <c r="A588">
        <f t="shared" si="84"/>
        <v>0.64435040924241926</v>
      </c>
      <c r="B588" s="2">
        <v>0.58399999999999996</v>
      </c>
      <c r="C588" s="7">
        <f t="shared" si="85"/>
        <v>0.60644686727190478</v>
      </c>
      <c r="D588" s="24">
        <f t="shared" si="86"/>
        <v>0.55373086190041987</v>
      </c>
      <c r="E588">
        <f t="shared" si="92"/>
        <v>0.64435040924241926</v>
      </c>
      <c r="G588">
        <f t="shared" si="87"/>
        <v>0.58399999999999996</v>
      </c>
      <c r="H588" s="16">
        <f t="shared" si="88"/>
        <v>1.7395968078123034</v>
      </c>
      <c r="I588" s="16">
        <f t="shared" si="89"/>
        <v>0.43489920195307585</v>
      </c>
      <c r="J588" s="13">
        <f t="shared" si="90"/>
        <v>0.47630225575349011</v>
      </c>
      <c r="K588" s="7">
        <f t="shared" si="91"/>
        <v>1.7395968078123034</v>
      </c>
    </row>
    <row r="589" spans="1:11" x14ac:dyDescent="0.2">
      <c r="A589">
        <f t="shared" si="84"/>
        <v>0.64607188888990374</v>
      </c>
      <c r="B589" s="2">
        <v>0.58499999999999996</v>
      </c>
      <c r="C589" s="7">
        <f t="shared" si="85"/>
        <v>0.60770179238233735</v>
      </c>
      <c r="D589" s="24">
        <f t="shared" si="86"/>
        <v>0.55437677253729989</v>
      </c>
      <c r="E589">
        <f t="shared" si="92"/>
        <v>0.64607188888990374</v>
      </c>
      <c r="G589">
        <f t="shared" si="87"/>
        <v>0.58499999999999996</v>
      </c>
      <c r="H589" s="16">
        <f t="shared" si="88"/>
        <v>1.741625995924001</v>
      </c>
      <c r="I589" s="16">
        <f t="shared" si="89"/>
        <v>0.43540649898100026</v>
      </c>
      <c r="J589" s="13">
        <f t="shared" si="90"/>
        <v>0.47728787163042519</v>
      </c>
      <c r="K589" s="7">
        <f t="shared" si="91"/>
        <v>1.741625995924001</v>
      </c>
    </row>
    <row r="590" spans="1:11" x14ac:dyDescent="0.2">
      <c r="A590">
        <f t="shared" si="84"/>
        <v>0.64779299505430776</v>
      </c>
      <c r="B590" s="2">
        <v>0.58599999999999997</v>
      </c>
      <c r="C590" s="7">
        <f t="shared" si="85"/>
        <v>0.60895627819649645</v>
      </c>
      <c r="D590" s="24">
        <f t="shared" si="86"/>
        <v>0.55502290935955312</v>
      </c>
      <c r="E590">
        <f t="shared" si="92"/>
        <v>0.64779299505430776</v>
      </c>
      <c r="G590">
        <f t="shared" si="87"/>
        <v>0.58599999999999997</v>
      </c>
      <c r="H590" s="16">
        <f t="shared" si="88"/>
        <v>1.7436558946180056</v>
      </c>
      <c r="I590" s="16">
        <f t="shared" si="89"/>
        <v>0.43591397365450141</v>
      </c>
      <c r="J590" s="13">
        <f t="shared" si="90"/>
        <v>0.47827314248487385</v>
      </c>
      <c r="K590" s="7">
        <f t="shared" si="91"/>
        <v>1.7436558946180056</v>
      </c>
    </row>
    <row r="591" spans="1:11" x14ac:dyDescent="0.2">
      <c r="A591">
        <f t="shared" si="84"/>
        <v>0.64951371164493354</v>
      </c>
      <c r="B591" s="2">
        <v>0.58699999999999997</v>
      </c>
      <c r="C591" s="7">
        <f t="shared" si="85"/>
        <v>0.61021031938957659</v>
      </c>
      <c r="D591" s="24">
        <f t="shared" si="86"/>
        <v>0.55566927527018239</v>
      </c>
      <c r="E591">
        <f t="shared" si="92"/>
        <v>0.64951371164493354</v>
      </c>
      <c r="G591">
        <f t="shared" si="87"/>
        <v>0.58699999999999997</v>
      </c>
      <c r="H591" s="16">
        <f t="shared" si="88"/>
        <v>1.7456865130143695</v>
      </c>
      <c r="I591" s="16">
        <f t="shared" si="89"/>
        <v>0.43642162825359238</v>
      </c>
      <c r="J591" s="13">
        <f t="shared" si="90"/>
        <v>0.47925806413474381</v>
      </c>
      <c r="K591" s="7">
        <f t="shared" si="91"/>
        <v>1.7456865130143695</v>
      </c>
    </row>
    <row r="592" spans="1:11" x14ac:dyDescent="0.2">
      <c r="A592">
        <f t="shared" si="84"/>
        <v>0.65123402254223217</v>
      </c>
      <c r="B592" s="2">
        <v>0.58799999999999997</v>
      </c>
      <c r="C592" s="7">
        <f t="shared" si="85"/>
        <v>0.61146391063110672</v>
      </c>
      <c r="D592" s="24">
        <f t="shared" si="86"/>
        <v>0.55631587318112108</v>
      </c>
      <c r="E592">
        <f t="shared" si="92"/>
        <v>0.65123402254223217</v>
      </c>
      <c r="G592">
        <f t="shared" si="87"/>
        <v>0.58799999999999997</v>
      </c>
      <c r="H592" s="16">
        <f t="shared" si="88"/>
        <v>1.7477178602612009</v>
      </c>
      <c r="I592" s="16">
        <f t="shared" si="89"/>
        <v>0.43692946506530023</v>
      </c>
      <c r="J592" s="13">
        <f t="shared" si="90"/>
        <v>0.48024263239349269</v>
      </c>
      <c r="K592" s="7">
        <f t="shared" si="91"/>
        <v>1.7477178602612009</v>
      </c>
    </row>
    <row r="593" spans="1:11" x14ac:dyDescent="0.2">
      <c r="A593">
        <f t="shared" si="84"/>
        <v>0.65295391159766258</v>
      </c>
      <c r="B593" s="2">
        <v>0.58899999999999997</v>
      </c>
      <c r="C593" s="7">
        <f t="shared" si="85"/>
        <v>0.61271704658487369</v>
      </c>
      <c r="D593" s="24">
        <f t="shared" si="86"/>
        <v>0.55696270601336351</v>
      </c>
      <c r="E593">
        <f t="shared" si="92"/>
        <v>0.65295391159766258</v>
      </c>
      <c r="G593">
        <f t="shared" si="87"/>
        <v>0.58899999999999997</v>
      </c>
      <c r="H593" s="16">
        <f t="shared" si="88"/>
        <v>1.7497499455350745</v>
      </c>
      <c r="I593" s="16">
        <f t="shared" si="89"/>
        <v>0.43743748638376861</v>
      </c>
      <c r="J593" s="13">
        <f t="shared" si="90"/>
        <v>0.48122684307006852</v>
      </c>
      <c r="K593" s="7">
        <f t="shared" si="91"/>
        <v>1.7497499455350745</v>
      </c>
    </row>
    <row r="594" spans="1:11" x14ac:dyDescent="0.2">
      <c r="A594">
        <f t="shared" si="84"/>
        <v>0.65467336263354858</v>
      </c>
      <c r="B594" s="2">
        <v>0.59</v>
      </c>
      <c r="C594" s="7">
        <f t="shared" si="85"/>
        <v>0.61396972190884591</v>
      </c>
      <c r="D594" s="24">
        <f t="shared" si="86"/>
        <v>0.55760977669709677</v>
      </c>
      <c r="E594">
        <f t="shared" si="92"/>
        <v>0.65467336263354858</v>
      </c>
      <c r="G594">
        <f t="shared" si="87"/>
        <v>0.59</v>
      </c>
      <c r="H594" s="16">
        <f t="shared" si="88"/>
        <v>1.7517827780414441</v>
      </c>
      <c r="I594" s="16">
        <f t="shared" si="89"/>
        <v>0.43794569451036108</v>
      </c>
      <c r="J594" s="13">
        <f t="shared" si="90"/>
        <v>0.48221069196884964</v>
      </c>
      <c r="K594" s="7">
        <f t="shared" si="91"/>
        <v>1.7517827780414443</v>
      </c>
    </row>
    <row r="595" spans="1:11" x14ac:dyDescent="0.2">
      <c r="A595">
        <f t="shared" si="84"/>
        <v>0.65639235944293639</v>
      </c>
      <c r="B595" s="2">
        <v>0.59099999999999997</v>
      </c>
      <c r="C595" s="7">
        <f t="shared" si="85"/>
        <v>0.61522193125509661</v>
      </c>
      <c r="D595" s="24">
        <f t="shared" si="86"/>
        <v>0.55825708817183306</v>
      </c>
      <c r="E595">
        <f t="shared" si="92"/>
        <v>0.65639235944293639</v>
      </c>
      <c r="G595">
        <f t="shared" si="87"/>
        <v>0.59099999999999997</v>
      </c>
      <c r="H595" s="16">
        <f t="shared" si="88"/>
        <v>1.7538163670150602</v>
      </c>
      <c r="I595" s="16">
        <f t="shared" si="89"/>
        <v>0.43845409175376504</v>
      </c>
      <c r="J595" s="13">
        <f t="shared" si="90"/>
        <v>0.48319417488958405</v>
      </c>
      <c r="K595" s="7">
        <f t="shared" si="91"/>
        <v>1.7538163670150602</v>
      </c>
    </row>
    <row r="596" spans="1:11" x14ac:dyDescent="0.2">
      <c r="A596">
        <f t="shared" si="84"/>
        <v>0.65811088578944765</v>
      </c>
      <c r="B596" s="2">
        <v>0.59199999999999997</v>
      </c>
      <c r="C596" s="7">
        <f t="shared" si="85"/>
        <v>0.61647366926972669</v>
      </c>
      <c r="D596" s="24">
        <f t="shared" si="86"/>
        <v>0.55890464338654355</v>
      </c>
      <c r="E596">
        <f t="shared" si="92"/>
        <v>0.65811088578944765</v>
      </c>
      <c r="G596">
        <f t="shared" si="87"/>
        <v>0.59199999999999997</v>
      </c>
      <c r="H596" s="16">
        <f t="shared" si="88"/>
        <v>1.7558507217203885</v>
      </c>
      <c r="I596" s="16">
        <f t="shared" si="89"/>
        <v>0.43896268043009712</v>
      </c>
      <c r="J596" s="13">
        <f t="shared" si="90"/>
        <v>0.48417728762732926</v>
      </c>
      <c r="K596" s="7">
        <f t="shared" si="91"/>
        <v>1.7558507217203885</v>
      </c>
    </row>
    <row r="597" spans="1:11" x14ac:dyDescent="0.2">
      <c r="A597">
        <f t="shared" si="84"/>
        <v>0.659828925407133</v>
      </c>
      <c r="B597" s="2">
        <v>0.59299999999999997</v>
      </c>
      <c r="C597" s="7">
        <f t="shared" si="85"/>
        <v>0.61772493059278644</v>
      </c>
      <c r="D597" s="24">
        <f t="shared" si="86"/>
        <v>0.55955244529979287</v>
      </c>
      <c r="E597">
        <f t="shared" si="92"/>
        <v>0.659828925407133</v>
      </c>
      <c r="G597">
        <f t="shared" si="87"/>
        <v>0.59299999999999997</v>
      </c>
      <c r="H597" s="16">
        <f t="shared" si="88"/>
        <v>1.7578858514520339</v>
      </c>
      <c r="I597" s="16">
        <f t="shared" si="89"/>
        <v>0.43947146286300848</v>
      </c>
      <c r="J597" s="13">
        <f t="shared" si="90"/>
        <v>0.48516002597239066</v>
      </c>
      <c r="K597" s="7">
        <f t="shared" si="91"/>
        <v>1.7578858514520339</v>
      </c>
    </row>
    <row r="598" spans="1:11" x14ac:dyDescent="0.2">
      <c r="A598">
        <f t="shared" si="84"/>
        <v>0.66154646200032308</v>
      </c>
      <c r="B598" s="2">
        <v>0.59399999999999997</v>
      </c>
      <c r="C598" s="7">
        <f t="shared" si="85"/>
        <v>0.61897570985819816</v>
      </c>
      <c r="D598" s="24">
        <f t="shared" si="86"/>
        <v>0.56020049687987516</v>
      </c>
      <c r="E598">
        <f t="shared" si="92"/>
        <v>0.66154646200032308</v>
      </c>
      <c r="G598">
        <f t="shared" si="87"/>
        <v>0.59399999999999997</v>
      </c>
      <c r="H598" s="16">
        <f t="shared" si="88"/>
        <v>1.7599217655351675</v>
      </c>
      <c r="I598" s="16">
        <f t="shared" si="89"/>
        <v>0.43998044138379189</v>
      </c>
      <c r="J598" s="13">
        <f t="shared" si="90"/>
        <v>0.48614238571026064</v>
      </c>
      <c r="K598" s="7">
        <f t="shared" si="91"/>
        <v>1.7599217655351675</v>
      </c>
    </row>
    <row r="599" spans="1:11" x14ac:dyDescent="0.2">
      <c r="A599">
        <f t="shared" si="84"/>
        <v>0.66326347924347839</v>
      </c>
      <c r="B599" s="2">
        <v>0.59499999999999997</v>
      </c>
      <c r="C599" s="7">
        <f t="shared" si="85"/>
        <v>0.62022600169367725</v>
      </c>
      <c r="D599" s="24">
        <f t="shared" si="86"/>
        <v>0.56084880110495072</v>
      </c>
      <c r="E599">
        <f t="shared" si="92"/>
        <v>0.66326347924347839</v>
      </c>
      <c r="G599">
        <f t="shared" si="87"/>
        <v>0.59499999999999997</v>
      </c>
      <c r="H599" s="16">
        <f t="shared" si="88"/>
        <v>1.7619584733259561</v>
      </c>
      <c r="I599" s="16">
        <f t="shared" si="89"/>
        <v>0.44048961833148909</v>
      </c>
      <c r="J599" s="13">
        <f t="shared" si="90"/>
        <v>0.48712436262155678</v>
      </c>
      <c r="K599" s="7">
        <f t="shared" si="91"/>
        <v>1.7619584733259563</v>
      </c>
    </row>
    <row r="600" spans="1:11" x14ac:dyDescent="0.2">
      <c r="A600">
        <f t="shared" si="84"/>
        <v>0.66497996078103583</v>
      </c>
      <c r="B600" s="2">
        <v>0.59599999999999997</v>
      </c>
      <c r="C600" s="7">
        <f t="shared" si="85"/>
        <v>0.62147580072065323</v>
      </c>
      <c r="D600" s="24">
        <f t="shared" si="86"/>
        <v>0.56149736096318426</v>
      </c>
      <c r="E600">
        <f t="shared" si="92"/>
        <v>0.66497996078103583</v>
      </c>
      <c r="G600">
        <f t="shared" si="87"/>
        <v>0.59599999999999997</v>
      </c>
      <c r="H600" s="16">
        <f t="shared" si="88"/>
        <v>1.7639959842119959</v>
      </c>
      <c r="I600" s="16">
        <f t="shared" si="89"/>
        <v>0.44099899605299897</v>
      </c>
      <c r="J600" s="13">
        <f t="shared" si="90"/>
        <v>0.48810595248195965</v>
      </c>
      <c r="K600" s="7">
        <f t="shared" si="91"/>
        <v>1.7639959842119959</v>
      </c>
    </row>
    <row r="601" spans="1:11" x14ac:dyDescent="0.2">
      <c r="A601">
        <f t="shared" si="84"/>
        <v>0.66669589022725717</v>
      </c>
      <c r="B601" s="2">
        <v>0.59699999999999998</v>
      </c>
      <c r="C601" s="7">
        <f t="shared" si="85"/>
        <v>0.62272510155419114</v>
      </c>
      <c r="D601" s="24">
        <f t="shared" si="86"/>
        <v>0.56214617945288414</v>
      </c>
      <c r="E601">
        <f t="shared" si="92"/>
        <v>0.66669589022725717</v>
      </c>
      <c r="G601">
        <f t="shared" si="87"/>
        <v>0.59699999999999998</v>
      </c>
      <c r="H601" s="16">
        <f t="shared" si="88"/>
        <v>1.7660343076127503</v>
      </c>
      <c r="I601" s="16">
        <f t="shared" si="89"/>
        <v>0.44150857690318757</v>
      </c>
      <c r="J601" s="13">
        <f t="shared" si="90"/>
        <v>0.48908715106215117</v>
      </c>
      <c r="K601" s="7">
        <f t="shared" si="91"/>
        <v>1.7660343076127503</v>
      </c>
    </row>
    <row r="602" spans="1:11" x14ac:dyDescent="0.2">
      <c r="A602">
        <f t="shared" si="84"/>
        <v>0.6684112511660707</v>
      </c>
      <c r="B602" s="2">
        <v>0.59799999999999998</v>
      </c>
      <c r="C602" s="7">
        <f t="shared" si="85"/>
        <v>0.62397389880291076</v>
      </c>
      <c r="D602" s="24">
        <f t="shared" si="86"/>
        <v>0.56279525958264265</v>
      </c>
      <c r="E602">
        <f t="shared" si="92"/>
        <v>0.6684112511660707</v>
      </c>
      <c r="G602">
        <f t="shared" si="87"/>
        <v>0.59799999999999998</v>
      </c>
      <c r="H602" s="16">
        <f t="shared" si="88"/>
        <v>1.7680734529799909</v>
      </c>
      <c r="I602" s="16">
        <f t="shared" si="89"/>
        <v>0.44201836324499771</v>
      </c>
      <c r="J602" s="13">
        <f t="shared" si="90"/>
        <v>0.49006795412775134</v>
      </c>
      <c r="K602" s="7">
        <f t="shared" si="91"/>
        <v>1.7680734529799909</v>
      </c>
    </row>
    <row r="603" spans="1:11" x14ac:dyDescent="0.2">
      <c r="A603">
        <f t="shared" si="84"/>
        <v>0.67012602715091574</v>
      </c>
      <c r="B603" s="2">
        <v>0.59899999999999998</v>
      </c>
      <c r="C603" s="7">
        <f t="shared" si="85"/>
        <v>0.62522218706890698</v>
      </c>
      <c r="D603" s="24">
        <f t="shared" si="86"/>
        <v>0.56344460437147759</v>
      </c>
      <c r="E603">
        <f t="shared" si="92"/>
        <v>0.67012602715091574</v>
      </c>
      <c r="G603">
        <f t="shared" si="87"/>
        <v>0.59899999999999998</v>
      </c>
      <c r="H603" s="16">
        <f t="shared" si="88"/>
        <v>1.7701134297982415</v>
      </c>
      <c r="I603" s="16">
        <f t="shared" si="89"/>
        <v>0.44252835744956037</v>
      </c>
      <c r="J603" s="13">
        <f t="shared" si="90"/>
        <v>0.49104835743925535</v>
      </c>
      <c r="K603" s="7">
        <f t="shared" si="91"/>
        <v>1.7701134297982415</v>
      </c>
    </row>
    <row r="604" spans="1:11" x14ac:dyDescent="0.2">
      <c r="A604">
        <f t="shared" si="84"/>
        <v>0.67184020170458281</v>
      </c>
      <c r="B604" s="2">
        <v>0.6</v>
      </c>
      <c r="C604" s="7">
        <f t="shared" si="85"/>
        <v>0.62646996094766905</v>
      </c>
      <c r="D604" s="24">
        <f t="shared" si="86"/>
        <v>0.56409421684897498</v>
      </c>
      <c r="E604">
        <f t="shared" si="92"/>
        <v>0.67184020170458281</v>
      </c>
      <c r="G604">
        <f t="shared" si="87"/>
        <v>0.6</v>
      </c>
      <c r="H604" s="16">
        <f t="shared" si="88"/>
        <v>1.7721542475852274</v>
      </c>
      <c r="I604" s="16">
        <f t="shared" si="89"/>
        <v>0.44303856189630686</v>
      </c>
      <c r="J604" s="13">
        <f t="shared" si="90"/>
        <v>0.49202835675197043</v>
      </c>
      <c r="K604" s="7">
        <f t="shared" si="91"/>
        <v>1.7721542475852274</v>
      </c>
    </row>
    <row r="605" spans="1:11" x14ac:dyDescent="0.2">
      <c r="A605">
        <f t="shared" si="84"/>
        <v>0.67355375831905306</v>
      </c>
      <c r="B605" s="2">
        <v>0.60099999999999998</v>
      </c>
      <c r="C605" s="7">
        <f t="shared" si="85"/>
        <v>0.62771721502799971</v>
      </c>
      <c r="D605" s="24">
        <f t="shared" si="86"/>
        <v>0.56474410005543307</v>
      </c>
      <c r="E605">
        <f t="shared" si="92"/>
        <v>0.67355375831905306</v>
      </c>
      <c r="G605">
        <f t="shared" si="87"/>
        <v>0.60099999999999998</v>
      </c>
      <c r="H605" s="16">
        <f t="shared" si="88"/>
        <v>1.7741959158923275</v>
      </c>
      <c r="I605" s="16">
        <f t="shared" si="89"/>
        <v>0.44354897897308193</v>
      </c>
      <c r="J605" s="13">
        <f t="shared" si="90"/>
        <v>0.49300794781595209</v>
      </c>
      <c r="K605" s="7">
        <f t="shared" si="91"/>
        <v>1.7741959158923277</v>
      </c>
    </row>
    <row r="606" spans="1:11" x14ac:dyDescent="0.2">
      <c r="A606">
        <f t="shared" si="84"/>
        <v>0.67526668045533456</v>
      </c>
      <c r="B606" s="2">
        <v>0.60199999999999998</v>
      </c>
      <c r="C606" s="7">
        <f t="shared" si="85"/>
        <v>0.628963943891933</v>
      </c>
      <c r="D606" s="24">
        <f t="shared" si="86"/>
        <v>0.56539425704200774</v>
      </c>
      <c r="E606">
        <f t="shared" si="92"/>
        <v>0.67526668045533456</v>
      </c>
      <c r="G606">
        <f t="shared" si="87"/>
        <v>0.60199999999999998</v>
      </c>
      <c r="H606" s="16">
        <f t="shared" si="88"/>
        <v>1.7762384443050308</v>
      </c>
      <c r="I606" s="16">
        <f t="shared" si="89"/>
        <v>0.44405961107625769</v>
      </c>
      <c r="J606" s="13">
        <f t="shared" si="90"/>
        <v>0.49398712637593989</v>
      </c>
      <c r="K606" s="7">
        <f t="shared" si="91"/>
        <v>1.7762384443050308</v>
      </c>
    </row>
    <row r="607" spans="1:11" x14ac:dyDescent="0.2">
      <c r="A607">
        <f t="shared" si="84"/>
        <v>0.67697895154329946</v>
      </c>
      <c r="B607" s="2">
        <v>0.60299999999999998</v>
      </c>
      <c r="C607" s="7">
        <f t="shared" si="85"/>
        <v>0.6302101421146532</v>
      </c>
      <c r="D607" s="24">
        <f t="shared" si="86"/>
        <v>0.56604469087085907</v>
      </c>
      <c r="E607">
        <f t="shared" si="92"/>
        <v>0.67697895154329946</v>
      </c>
      <c r="G607">
        <f t="shared" si="87"/>
        <v>0.60299999999999998</v>
      </c>
      <c r="H607" s="16">
        <f t="shared" si="88"/>
        <v>1.7782818424433962</v>
      </c>
      <c r="I607" s="16">
        <f t="shared" si="89"/>
        <v>0.44457046061084909</v>
      </c>
      <c r="J607" s="13">
        <f t="shared" si="90"/>
        <v>0.4949658881712935</v>
      </c>
      <c r="K607" s="7">
        <f t="shared" si="91"/>
        <v>1.7782818424433964</v>
      </c>
    </row>
    <row r="608" spans="1:11" x14ac:dyDescent="0.2">
      <c r="A608">
        <f t="shared" si="84"/>
        <v>0.67869055498151554</v>
      </c>
      <c r="B608" s="2">
        <v>0.60399999999999998</v>
      </c>
      <c r="C608" s="7">
        <f t="shared" si="85"/>
        <v>0.63145580426441128</v>
      </c>
      <c r="D608" s="24">
        <f t="shared" si="86"/>
        <v>0.56669540461529866</v>
      </c>
      <c r="E608">
        <f t="shared" si="92"/>
        <v>0.67869055498151554</v>
      </c>
      <c r="G608">
        <f t="shared" si="87"/>
        <v>0.60399999999999998</v>
      </c>
      <c r="H608" s="16">
        <f t="shared" si="88"/>
        <v>1.7803261199625178</v>
      </c>
      <c r="I608" s="16">
        <f t="shared" si="89"/>
        <v>0.44508152999062939</v>
      </c>
      <c r="J608" s="13">
        <f t="shared" si="90"/>
        <v>0.49594422893592721</v>
      </c>
      <c r="K608" s="7">
        <f t="shared" si="91"/>
        <v>1.7803261199625176</v>
      </c>
    </row>
    <row r="609" spans="1:11" x14ac:dyDescent="0.2">
      <c r="A609">
        <f t="shared" si="84"/>
        <v>0.68040147413707941</v>
      </c>
      <c r="B609" s="2">
        <v>0.60499999999999998</v>
      </c>
      <c r="C609" s="7">
        <f t="shared" si="85"/>
        <v>0.63270092490244301</v>
      </c>
      <c r="D609" s="24">
        <f t="shared" si="86"/>
        <v>0.56734640135993952</v>
      </c>
      <c r="E609">
        <f t="shared" si="92"/>
        <v>0.68040147413707941</v>
      </c>
      <c r="G609">
        <f t="shared" si="87"/>
        <v>0.60499999999999998</v>
      </c>
      <c r="H609" s="16">
        <f t="shared" si="88"/>
        <v>1.7823712865529922</v>
      </c>
      <c r="I609" s="16">
        <f t="shared" si="89"/>
        <v>0.44559282163824804</v>
      </c>
      <c r="J609" s="13">
        <f t="shared" si="90"/>
        <v>0.49692214439824556</v>
      </c>
      <c r="K609" s="7">
        <f t="shared" si="91"/>
        <v>1.7823712865529922</v>
      </c>
    </row>
    <row r="610" spans="1:11" x14ac:dyDescent="0.2">
      <c r="A610">
        <f t="shared" si="84"/>
        <v>0.68211169234544511</v>
      </c>
      <c r="B610" s="2">
        <v>0.60599999999999998</v>
      </c>
      <c r="C610" s="7">
        <f t="shared" si="85"/>
        <v>0.63394549858288429</v>
      </c>
      <c r="D610" s="24">
        <f t="shared" si="86"/>
        <v>0.56799768420084573</v>
      </c>
      <c r="E610">
        <f t="shared" si="92"/>
        <v>0.68211169234544511</v>
      </c>
      <c r="G610">
        <f t="shared" si="87"/>
        <v>0.60599999999999998</v>
      </c>
      <c r="H610" s="16">
        <f t="shared" si="88"/>
        <v>1.7844173519413922</v>
      </c>
      <c r="I610" s="16">
        <f t="shared" si="89"/>
        <v>0.44610433798534804</v>
      </c>
      <c r="J610" s="13">
        <f t="shared" si="90"/>
        <v>0.49789963028107698</v>
      </c>
      <c r="K610" s="7">
        <f t="shared" si="91"/>
        <v>1.7844173519413922</v>
      </c>
    </row>
    <row r="611" spans="1:11" x14ac:dyDescent="0.2">
      <c r="A611">
        <f t="shared" si="84"/>
        <v>0.68382119291025345</v>
      </c>
      <c r="B611" s="2">
        <v>0.60699999999999998</v>
      </c>
      <c r="C611" s="7">
        <f t="shared" si="85"/>
        <v>0.63518951985268857</v>
      </c>
      <c r="D611" s="24">
        <f t="shared" si="86"/>
        <v>0.56864925624568496</v>
      </c>
      <c r="E611">
        <f t="shared" si="92"/>
        <v>0.68382119291025345</v>
      </c>
      <c r="G611">
        <f t="shared" si="87"/>
        <v>0.60699999999999998</v>
      </c>
      <c r="H611" s="16">
        <f t="shared" si="88"/>
        <v>1.7864643258907436</v>
      </c>
      <c r="I611" s="16">
        <f t="shared" si="89"/>
        <v>0.44661608147268589</v>
      </c>
      <c r="J611" s="13">
        <f t="shared" si="90"/>
        <v>0.49887668230160864</v>
      </c>
      <c r="K611" s="7">
        <f t="shared" si="91"/>
        <v>1.7864643258907436</v>
      </c>
    </row>
    <row r="612" spans="1:11" x14ac:dyDescent="0.2">
      <c r="A612">
        <f t="shared" si="84"/>
        <v>0.68552995910315651</v>
      </c>
      <c r="B612" s="2">
        <v>0.60799999999999998</v>
      </c>
      <c r="C612" s="7">
        <f t="shared" si="85"/>
        <v>0.6364329832515413</v>
      </c>
      <c r="D612" s="24">
        <f t="shared" si="86"/>
        <v>0.56930112061388116</v>
      </c>
      <c r="E612">
        <f t="shared" si="92"/>
        <v>0.68552995910315651</v>
      </c>
      <c r="G612">
        <f t="shared" si="87"/>
        <v>0.60799999999999998</v>
      </c>
      <c r="H612" s="16">
        <f t="shared" si="88"/>
        <v>1.7885122182010058</v>
      </c>
      <c r="I612" s="16">
        <f t="shared" si="89"/>
        <v>0.44712805455025145</v>
      </c>
      <c r="J612" s="13">
        <f t="shared" si="90"/>
        <v>0.49985329617131946</v>
      </c>
      <c r="K612" s="7">
        <f t="shared" si="91"/>
        <v>1.7885122182010058</v>
      </c>
    </row>
    <row r="613" spans="1:11" x14ac:dyDescent="0.2">
      <c r="A613">
        <f t="shared" si="84"/>
        <v>0.6872379741636413</v>
      </c>
      <c r="B613" s="2">
        <v>0.60899999999999999</v>
      </c>
      <c r="C613" s="7">
        <f t="shared" si="85"/>
        <v>0.63767588331177527</v>
      </c>
      <c r="D613" s="24">
        <f t="shared" si="86"/>
        <v>0.56995328043676963</v>
      </c>
      <c r="E613">
        <f t="shared" si="92"/>
        <v>0.6872379741636413</v>
      </c>
      <c r="G613">
        <f t="shared" si="87"/>
        <v>0.60899999999999999</v>
      </c>
      <c r="H613" s="16">
        <f t="shared" si="88"/>
        <v>1.7905610387095585</v>
      </c>
      <c r="I613" s="16">
        <f t="shared" si="89"/>
        <v>0.44764025967738963</v>
      </c>
      <c r="J613" s="13">
        <f t="shared" si="90"/>
        <v>0.50082946759591385</v>
      </c>
      <c r="K613" s="7">
        <f t="shared" si="91"/>
        <v>1.7905610387095585</v>
      </c>
    </row>
    <row r="614" spans="1:11" x14ac:dyDescent="0.2">
      <c r="A614">
        <f t="shared" si="84"/>
        <v>0.68894522129885416</v>
      </c>
      <c r="B614" s="2">
        <v>0.61</v>
      </c>
      <c r="C614" s="7">
        <f t="shared" si="85"/>
        <v>0.63891821455828579</v>
      </c>
      <c r="D614" s="24">
        <f t="shared" si="86"/>
        <v>0.57060573885775245</v>
      </c>
      <c r="E614">
        <f t="shared" si="92"/>
        <v>0.68894522129885416</v>
      </c>
      <c r="G614">
        <f t="shared" si="87"/>
        <v>0.61</v>
      </c>
      <c r="H614" s="16">
        <f t="shared" si="88"/>
        <v>1.7926107972916909</v>
      </c>
      <c r="I614" s="16">
        <f t="shared" si="89"/>
        <v>0.44815269932292279</v>
      </c>
      <c r="J614" s="13">
        <f t="shared" si="90"/>
        <v>0.50180519227525444</v>
      </c>
      <c r="K614" s="7">
        <f t="shared" si="91"/>
        <v>1.7926107972916911</v>
      </c>
    </row>
    <row r="615" spans="1:11" x14ac:dyDescent="0.2">
      <c r="A615">
        <f t="shared" si="84"/>
        <v>0.69065168368341701</v>
      </c>
      <c r="B615" s="2">
        <v>0.61099999999999999</v>
      </c>
      <c r="C615" s="7">
        <f t="shared" si="85"/>
        <v>0.64015997150844361</v>
      </c>
      <c r="D615" s="24">
        <f t="shared" si="86"/>
        <v>0.57125849903245651</v>
      </c>
      <c r="E615">
        <f t="shared" si="92"/>
        <v>0.69065168368341701</v>
      </c>
      <c r="G615">
        <f t="shared" si="87"/>
        <v>0.61099999999999999</v>
      </c>
      <c r="H615" s="16">
        <f t="shared" si="88"/>
        <v>1.7946615038610974</v>
      </c>
      <c r="I615" s="16">
        <f t="shared" si="89"/>
        <v>0.44866537596527434</v>
      </c>
      <c r="J615" s="13">
        <f t="shared" si="90"/>
        <v>0.50278046590329439</v>
      </c>
      <c r="K615" s="7">
        <f t="shared" si="91"/>
        <v>1.7946615038610974</v>
      </c>
    </row>
    <row r="616" spans="1:11" x14ac:dyDescent="0.2">
      <c r="A616">
        <f t="shared" si="84"/>
        <v>0.69235734445924824</v>
      </c>
      <c r="B616" s="2">
        <v>0.61199999999999999</v>
      </c>
      <c r="C616" s="7">
        <f t="shared" si="85"/>
        <v>0.64140114867200937</v>
      </c>
      <c r="D616" s="24">
        <f t="shared" si="86"/>
        <v>0.57191156412889244</v>
      </c>
      <c r="E616">
        <f t="shared" si="92"/>
        <v>0.69235734445924824</v>
      </c>
      <c r="G616">
        <f t="shared" si="87"/>
        <v>0.61199999999999999</v>
      </c>
      <c r="H616" s="16">
        <f t="shared" si="88"/>
        <v>1.7967131683703763</v>
      </c>
      <c r="I616" s="16">
        <f t="shared" si="89"/>
        <v>0.44917829209259408</v>
      </c>
      <c r="J616" s="13">
        <f t="shared" si="90"/>
        <v>0.50375528416800985</v>
      </c>
      <c r="K616" s="7">
        <f t="shared" si="91"/>
        <v>1.7967131683703763</v>
      </c>
    </row>
    <row r="617" spans="1:11" x14ac:dyDescent="0.2">
      <c r="A617">
        <f t="shared" si="84"/>
        <v>0.69406218673537734</v>
      </c>
      <c r="B617" s="2">
        <v>0.61299999999999999</v>
      </c>
      <c r="C617" s="7">
        <f t="shared" si="85"/>
        <v>0.64264174055104606</v>
      </c>
      <c r="D617" s="24">
        <f t="shared" si="86"/>
        <v>0.57256493732761438</v>
      </c>
      <c r="E617">
        <f t="shared" si="92"/>
        <v>0.69406218673537734</v>
      </c>
      <c r="G617">
        <f t="shared" si="87"/>
        <v>0.61299999999999999</v>
      </c>
      <c r="H617" s="16">
        <f t="shared" si="88"/>
        <v>1.7987658008115337</v>
      </c>
      <c r="I617" s="16">
        <f t="shared" si="89"/>
        <v>0.44969145020288342</v>
      </c>
      <c r="J617" s="13">
        <f t="shared" si="90"/>
        <v>0.50472964275133103</v>
      </c>
      <c r="K617" s="7">
        <f t="shared" si="91"/>
        <v>1.7987658008115337</v>
      </c>
    </row>
    <row r="618" spans="1:11" x14ac:dyDescent="0.2">
      <c r="A618">
        <f t="shared" si="84"/>
        <v>0.69576619358775837</v>
      </c>
      <c r="B618" s="2">
        <v>0.61399999999999999</v>
      </c>
      <c r="C618" s="7">
        <f t="shared" si="85"/>
        <v>0.64388174163983158</v>
      </c>
      <c r="D618" s="24">
        <f t="shared" si="86"/>
        <v>0.57321862182188299</v>
      </c>
      <c r="E618">
        <f t="shared" si="92"/>
        <v>0.69576619358775837</v>
      </c>
      <c r="G618">
        <f t="shared" si="87"/>
        <v>0.61399999999999999</v>
      </c>
      <c r="H618" s="16">
        <f t="shared" si="88"/>
        <v>1.8008194112164935</v>
      </c>
      <c r="I618" s="16">
        <f t="shared" si="89"/>
        <v>0.45020485280412337</v>
      </c>
      <c r="J618" s="13">
        <f t="shared" si="90"/>
        <v>0.50570353732907403</v>
      </c>
      <c r="K618" s="7">
        <f t="shared" si="91"/>
        <v>1.8008194112164935</v>
      </c>
    </row>
    <row r="619" spans="1:11" x14ac:dyDescent="0.2">
      <c r="A619">
        <f t="shared" si="84"/>
        <v>0.69746934805908145</v>
      </c>
      <c r="B619" s="2">
        <v>0.61499999999999999</v>
      </c>
      <c r="C619" s="7">
        <f t="shared" si="85"/>
        <v>0.64512114642477048</v>
      </c>
      <c r="D619" s="24">
        <f t="shared" si="86"/>
        <v>0.57387262081782808</v>
      </c>
      <c r="E619">
        <f t="shared" si="92"/>
        <v>0.69746934805908145</v>
      </c>
      <c r="G619">
        <f t="shared" si="87"/>
        <v>0.61499999999999999</v>
      </c>
      <c r="H619" s="16">
        <f t="shared" si="88"/>
        <v>1.8028740096576097</v>
      </c>
      <c r="I619" s="16">
        <f t="shared" si="89"/>
        <v>0.45071850241440242</v>
      </c>
      <c r="J619" s="13">
        <f t="shared" si="90"/>
        <v>0.506676963570871</v>
      </c>
      <c r="K619" s="7">
        <f t="shared" si="91"/>
        <v>1.8028740096576097</v>
      </c>
    </row>
    <row r="620" spans="1:11" x14ac:dyDescent="0.2">
      <c r="A620">
        <f t="shared" si="84"/>
        <v>0.699171633158582</v>
      </c>
      <c r="B620" s="2">
        <v>0.61599999999999999</v>
      </c>
      <c r="C620" s="7">
        <f t="shared" si="85"/>
        <v>0.64635994938430497</v>
      </c>
      <c r="D620" s="24">
        <f t="shared" si="86"/>
        <v>0.57452693753461415</v>
      </c>
      <c r="E620">
        <f t="shared" si="92"/>
        <v>0.699171633158582</v>
      </c>
      <c r="G620">
        <f t="shared" si="87"/>
        <v>0.61599999999999999</v>
      </c>
      <c r="H620" s="16">
        <f t="shared" si="88"/>
        <v>1.8049296062481859</v>
      </c>
      <c r="I620" s="16">
        <f t="shared" si="89"/>
        <v>0.45123240156204641</v>
      </c>
      <c r="J620" s="13">
        <f t="shared" si="90"/>
        <v>0.50764991714010077</v>
      </c>
      <c r="K620" s="7">
        <f t="shared" si="91"/>
        <v>1.8049296062481857</v>
      </c>
    </row>
    <row r="621" spans="1:11" x14ac:dyDescent="0.2">
      <c r="A621">
        <f t="shared" ref="A621:A684" si="93">E621</f>
        <v>0.70087303186184957</v>
      </c>
      <c r="B621" s="2">
        <v>0.61699999999999999</v>
      </c>
      <c r="C621" s="7">
        <f t="shared" si="85"/>
        <v>0.64759814498882651</v>
      </c>
      <c r="D621" s="24">
        <f t="shared" si="86"/>
        <v>0.575181575204607</v>
      </c>
      <c r="E621">
        <f t="shared" si="92"/>
        <v>0.70087303186184957</v>
      </c>
      <c r="G621">
        <f t="shared" si="87"/>
        <v>0.61699999999999999</v>
      </c>
      <c r="H621" s="16">
        <f t="shared" si="88"/>
        <v>1.8069862111429986</v>
      </c>
      <c r="I621" s="16">
        <f t="shared" si="89"/>
        <v>0.4517465527857496</v>
      </c>
      <c r="J621" s="13">
        <f t="shared" si="90"/>
        <v>0.50862239369381879</v>
      </c>
      <c r="K621" s="7">
        <f t="shared" si="91"/>
        <v>1.8069862111429984</v>
      </c>
    </row>
    <row r="622" spans="1:11" x14ac:dyDescent="0.2">
      <c r="A622">
        <f t="shared" si="93"/>
        <v>0.70257352711063104</v>
      </c>
      <c r="B622" s="2">
        <v>0.61799999999999999</v>
      </c>
      <c r="C622" s="7">
        <f t="shared" si="85"/>
        <v>0.64883572770058562</v>
      </c>
      <c r="D622" s="24">
        <f t="shared" si="86"/>
        <v>0.57583653707354221</v>
      </c>
      <c r="E622">
        <f t="shared" si="92"/>
        <v>0.70257352711063104</v>
      </c>
      <c r="G622">
        <f t="shared" si="87"/>
        <v>0.61799999999999999</v>
      </c>
      <c r="H622" s="16">
        <f t="shared" si="88"/>
        <v>1.8090438345388267</v>
      </c>
      <c r="I622" s="16">
        <f t="shared" si="89"/>
        <v>0.45226095863470667</v>
      </c>
      <c r="J622" s="13">
        <f t="shared" si="90"/>
        <v>0.50959438888268682</v>
      </c>
      <c r="K622" s="7">
        <f t="shared" si="91"/>
        <v>1.8090438345388267</v>
      </c>
    </row>
    <row r="623" spans="1:11" x14ac:dyDescent="0.2">
      <c r="A623">
        <f t="shared" si="93"/>
        <v>0.70427310181263325</v>
      </c>
      <c r="B623" s="2">
        <v>0.61899999999999999</v>
      </c>
      <c r="C623" s="7">
        <f t="shared" si="85"/>
        <v>0.65007269197360018</v>
      </c>
      <c r="D623" s="24">
        <f t="shared" si="86"/>
        <v>0.57649182640069441</v>
      </c>
      <c r="E623">
        <f t="shared" si="92"/>
        <v>0.70427310181263325</v>
      </c>
      <c r="G623">
        <f t="shared" si="87"/>
        <v>0.61899999999999999</v>
      </c>
      <c r="H623" s="16">
        <f t="shared" si="88"/>
        <v>1.8111024866749839</v>
      </c>
      <c r="I623" s="16">
        <f t="shared" si="89"/>
        <v>0.45277562166874596</v>
      </c>
      <c r="J623" s="13">
        <f t="shared" si="90"/>
        <v>0.51056589835090072</v>
      </c>
      <c r="K623" s="7">
        <f t="shared" si="91"/>
        <v>1.8111024866749839</v>
      </c>
    </row>
    <row r="624" spans="1:11" x14ac:dyDescent="0.2">
      <c r="A624">
        <f t="shared" si="93"/>
        <v>0.70597173884132491</v>
      </c>
      <c r="B624" s="2">
        <v>0.62</v>
      </c>
      <c r="C624" s="7">
        <f t="shared" si="85"/>
        <v>0.65130903225356651</v>
      </c>
      <c r="D624" s="24">
        <f t="shared" si="86"/>
        <v>0.57714744645904992</v>
      </c>
      <c r="E624">
        <f t="shared" si="92"/>
        <v>0.70597173884132491</v>
      </c>
      <c r="G624">
        <f t="shared" si="87"/>
        <v>0.62</v>
      </c>
      <c r="H624" s="16">
        <f t="shared" si="88"/>
        <v>1.8131621778338598</v>
      </c>
      <c r="I624" s="16">
        <f t="shared" si="89"/>
        <v>0.45329054445846489</v>
      </c>
      <c r="J624" s="13">
        <f t="shared" si="90"/>
        <v>0.51153691773612053</v>
      </c>
      <c r="K624" s="7">
        <f t="shared" si="91"/>
        <v>1.8131621778338596</v>
      </c>
    </row>
    <row r="625" spans="1:11" x14ac:dyDescent="0.2">
      <c r="A625">
        <f t="shared" si="93"/>
        <v>0.70766942103573383</v>
      </c>
      <c r="B625" s="2">
        <v>0.621</v>
      </c>
      <c r="C625" s="7">
        <f t="shared" si="85"/>
        <v>0.65254474297776632</v>
      </c>
      <c r="D625" s="24">
        <f t="shared" si="86"/>
        <v>0.57780340053547952</v>
      </c>
      <c r="E625">
        <f t="shared" si="92"/>
        <v>0.70766942103573383</v>
      </c>
      <c r="G625">
        <f t="shared" si="87"/>
        <v>0.621</v>
      </c>
      <c r="H625" s="16">
        <f t="shared" si="88"/>
        <v>1.8152229183414632</v>
      </c>
      <c r="I625" s="16">
        <f t="shared" si="89"/>
        <v>0.4538057295853658</v>
      </c>
      <c r="J625" s="13">
        <f t="shared" si="90"/>
        <v>0.51250744266939763</v>
      </c>
      <c r="K625" s="7">
        <f t="shared" si="91"/>
        <v>1.8152229183414632</v>
      </c>
    </row>
    <row r="626" spans="1:11" x14ac:dyDescent="0.2">
      <c r="A626">
        <f t="shared" si="93"/>
        <v>0.70936613120024339</v>
      </c>
      <c r="B626" s="2">
        <v>0.622</v>
      </c>
      <c r="C626" s="7">
        <f t="shared" si="85"/>
        <v>0.65377981857497491</v>
      </c>
      <c r="D626" s="24">
        <f t="shared" si="86"/>
        <v>0.57845969193091351</v>
      </c>
      <c r="E626">
        <f t="shared" si="92"/>
        <v>0.70936613120024339</v>
      </c>
      <c r="G626">
        <f t="shared" si="87"/>
        <v>0.622</v>
      </c>
      <c r="H626" s="16">
        <f t="shared" si="88"/>
        <v>1.8172847185679728</v>
      </c>
      <c r="I626" s="16">
        <f t="shared" si="89"/>
        <v>0.4543211796419932</v>
      </c>
      <c r="J626" s="13">
        <f t="shared" si="90"/>
        <v>0.51347746877510225</v>
      </c>
      <c r="K626" s="7">
        <f t="shared" si="91"/>
        <v>1.8172847185679728</v>
      </c>
    </row>
    <row r="627" spans="1:11" x14ac:dyDescent="0.2">
      <c r="A627">
        <f t="shared" si="93"/>
        <v>0.71106185210438466</v>
      </c>
      <c r="B627" s="2">
        <v>0.623</v>
      </c>
      <c r="C627" s="7">
        <f t="shared" si="85"/>
        <v>0.65501425346536801</v>
      </c>
      <c r="D627" s="24">
        <f t="shared" si="86"/>
        <v>0.57911632396051871</v>
      </c>
      <c r="E627">
        <f t="shared" si="92"/>
        <v>0.71106185210438466</v>
      </c>
      <c r="G627">
        <f t="shared" si="87"/>
        <v>0.623</v>
      </c>
      <c r="H627" s="16">
        <f t="shared" si="88"/>
        <v>1.8193475889282924</v>
      </c>
      <c r="I627" s="16">
        <f t="shared" si="89"/>
        <v>0.45483689723207305</v>
      </c>
      <c r="J627" s="13">
        <f t="shared" si="90"/>
        <v>0.51444699167085073</v>
      </c>
      <c r="K627" s="7">
        <f t="shared" si="91"/>
        <v>1.8193475889282922</v>
      </c>
    </row>
    <row r="628" spans="1:11" x14ac:dyDescent="0.2">
      <c r="A628">
        <f t="shared" si="93"/>
        <v>0.71275656648262986</v>
      </c>
      <c r="B628" s="2">
        <v>0.624</v>
      </c>
      <c r="C628" s="7">
        <f t="shared" si="85"/>
        <v>0.65624804206042897</v>
      </c>
      <c r="D628" s="24">
        <f t="shared" si="86"/>
        <v>0.57977329995387705</v>
      </c>
      <c r="E628">
        <f t="shared" si="92"/>
        <v>0.71275656648262986</v>
      </c>
      <c r="G628">
        <f t="shared" si="87"/>
        <v>0.624</v>
      </c>
      <c r="H628" s="16">
        <f t="shared" si="88"/>
        <v>1.8214115398826118</v>
      </c>
      <c r="I628" s="16">
        <f t="shared" si="89"/>
        <v>0.4553528849706529</v>
      </c>
      <c r="J628" s="13">
        <f t="shared" si="90"/>
        <v>0.51541600696743228</v>
      </c>
      <c r="K628" s="7">
        <f t="shared" si="91"/>
        <v>1.8214115398826116</v>
      </c>
    </row>
    <row r="629" spans="1:11" x14ac:dyDescent="0.2">
      <c r="A629">
        <f t="shared" si="93"/>
        <v>0.71445025703417853</v>
      </c>
      <c r="B629" s="2">
        <v>0.625</v>
      </c>
      <c r="C629" s="7">
        <f t="shared" si="85"/>
        <v>0.65748117876285372</v>
      </c>
      <c r="D629" s="24">
        <f t="shared" si="86"/>
        <v>0.58043062325516626</v>
      </c>
      <c r="E629">
        <f t="shared" si="92"/>
        <v>0.71445025703417853</v>
      </c>
      <c r="G629">
        <f t="shared" si="87"/>
        <v>0.625</v>
      </c>
      <c r="H629" s="16">
        <f t="shared" si="88"/>
        <v>1.8234765819369751</v>
      </c>
      <c r="I629" s="16">
        <f t="shared" si="89"/>
        <v>0.45586914548424379</v>
      </c>
      <c r="J629" s="13">
        <f t="shared" si="90"/>
        <v>0.51638451026873466</v>
      </c>
      <c r="K629" s="7">
        <f t="shared" si="91"/>
        <v>1.8234765819369751</v>
      </c>
    </row>
    <row r="630" spans="1:11" x14ac:dyDescent="0.2">
      <c r="A630">
        <f t="shared" si="93"/>
        <v>0.71614290642274581</v>
      </c>
      <c r="B630" s="2">
        <v>0.626</v>
      </c>
      <c r="C630" s="7">
        <f t="shared" si="85"/>
        <v>0.65871365796645664</v>
      </c>
      <c r="D630" s="24">
        <f t="shared" si="86"/>
        <v>0.58108829722334143</v>
      </c>
      <c r="E630">
        <f t="shared" si="92"/>
        <v>0.71614290642274581</v>
      </c>
      <c r="G630">
        <f t="shared" si="87"/>
        <v>0.626</v>
      </c>
      <c r="H630" s="16">
        <f t="shared" si="88"/>
        <v>1.8255427256438517</v>
      </c>
      <c r="I630" s="16">
        <f t="shared" si="89"/>
        <v>0.45638568141096292</v>
      </c>
      <c r="J630" s="13">
        <f t="shared" si="90"/>
        <v>0.51735249717166998</v>
      </c>
      <c r="K630" s="7">
        <f t="shared" si="91"/>
        <v>1.8255427256438517</v>
      </c>
    </row>
    <row r="631" spans="1:11" x14ac:dyDescent="0.2">
      <c r="A631">
        <f t="shared" si="93"/>
        <v>0.71783449727634496</v>
      </c>
      <c r="B631" s="2">
        <v>0.627</v>
      </c>
      <c r="C631" s="7">
        <f t="shared" si="85"/>
        <v>0.65994547405607507</v>
      </c>
      <c r="D631" s="24">
        <f t="shared" si="86"/>
        <v>0.58174632523232028</v>
      </c>
      <c r="E631">
        <f t="shared" si="92"/>
        <v>0.71783449727634496</v>
      </c>
      <c r="G631">
        <f t="shared" si="87"/>
        <v>0.627</v>
      </c>
      <c r="H631" s="16">
        <f t="shared" si="88"/>
        <v>1.8276099816027158</v>
      </c>
      <c r="I631" s="16">
        <f t="shared" si="89"/>
        <v>0.45690249540067895</v>
      </c>
      <c r="J631" s="13">
        <f t="shared" si="90"/>
        <v>0.51831996326609975</v>
      </c>
      <c r="K631" s="7">
        <f t="shared" si="91"/>
        <v>1.8276099816027158</v>
      </c>
    </row>
    <row r="632" spans="1:11" x14ac:dyDescent="0.2">
      <c r="A632">
        <f t="shared" si="93"/>
        <v>0.71952501218706977</v>
      </c>
      <c r="B632" s="2">
        <v>0.628</v>
      </c>
      <c r="C632" s="7">
        <f t="shared" si="85"/>
        <v>0.66117662140747313</v>
      </c>
      <c r="D632" s="24">
        <f t="shared" si="86"/>
        <v>0.58240471067116817</v>
      </c>
      <c r="E632">
        <f t="shared" si="92"/>
        <v>0.71952501218706977</v>
      </c>
      <c r="G632">
        <f t="shared" si="87"/>
        <v>0.628</v>
      </c>
      <c r="H632" s="16">
        <f t="shared" si="88"/>
        <v>1.8296783604606308</v>
      </c>
      <c r="I632" s="16">
        <f t="shared" si="89"/>
        <v>0.4574195901151577</v>
      </c>
      <c r="J632" s="13">
        <f t="shared" si="90"/>
        <v>0.51928690413475942</v>
      </c>
      <c r="K632" s="7">
        <f t="shared" si="91"/>
        <v>1.8296783604606308</v>
      </c>
    </row>
    <row r="633" spans="1:11" x14ac:dyDescent="0.2">
      <c r="A633">
        <f t="shared" si="93"/>
        <v>0.72121443371087168</v>
      </c>
      <c r="B633" s="2">
        <v>0.629</v>
      </c>
      <c r="C633" s="7">
        <f t="shared" si="85"/>
        <v>0.66240709438724465</v>
      </c>
      <c r="D633" s="24">
        <f t="shared" si="86"/>
        <v>0.58306345694428696</v>
      </c>
      <c r="E633">
        <f t="shared" si="92"/>
        <v>0.72121443371087168</v>
      </c>
      <c r="G633">
        <f t="shared" si="87"/>
        <v>0.629</v>
      </c>
      <c r="H633" s="16">
        <f t="shared" si="88"/>
        <v>1.8317478729128405</v>
      </c>
      <c r="I633" s="16">
        <f t="shared" si="89"/>
        <v>0.45793696822821012</v>
      </c>
      <c r="J633" s="13">
        <f t="shared" si="90"/>
        <v>0.52025331535318209</v>
      </c>
      <c r="K633" s="7">
        <f t="shared" si="91"/>
        <v>1.8317478729128405</v>
      </c>
    </row>
    <row r="634" spans="1:11" x14ac:dyDescent="0.2">
      <c r="A634">
        <f t="shared" si="93"/>
        <v>0.72290274436733737</v>
      </c>
      <c r="B634" s="2">
        <v>0.63</v>
      </c>
      <c r="C634" s="7">
        <f t="shared" si="85"/>
        <v>0.6636368873527162</v>
      </c>
      <c r="D634" s="24">
        <f t="shared" si="86"/>
        <v>0.58372256747160467</v>
      </c>
      <c r="E634">
        <f t="shared" si="92"/>
        <v>0.72290274436733737</v>
      </c>
      <c r="G634">
        <f t="shared" si="87"/>
        <v>0.63</v>
      </c>
      <c r="H634" s="16">
        <f t="shared" si="88"/>
        <v>1.8338185297033656</v>
      </c>
      <c r="I634" s="16">
        <f t="shared" si="89"/>
        <v>0.45845463242584139</v>
      </c>
      <c r="J634" s="13">
        <f t="shared" si="90"/>
        <v>0.52121919248962256</v>
      </c>
      <c r="K634" s="7">
        <f t="shared" si="91"/>
        <v>1.8338185297033656</v>
      </c>
    </row>
    <row r="635" spans="1:11" x14ac:dyDescent="0.2">
      <c r="A635">
        <f t="shared" si="93"/>
        <v>0.72458992663946165</v>
      </c>
      <c r="B635" s="2">
        <v>0.63100000000000001</v>
      </c>
      <c r="C635" s="7">
        <f t="shared" si="85"/>
        <v>0.66486599465184881</v>
      </c>
      <c r="D635" s="24">
        <f t="shared" si="86"/>
        <v>0.58438204568876728</v>
      </c>
      <c r="E635">
        <f t="shared" si="92"/>
        <v>0.72458992663946165</v>
      </c>
      <c r="G635">
        <f t="shared" si="87"/>
        <v>0.63100000000000001</v>
      </c>
      <c r="H635" s="16">
        <f t="shared" si="88"/>
        <v>1.8358903416256063</v>
      </c>
      <c r="I635" s="16">
        <f t="shared" si="89"/>
        <v>0.45897258540640151</v>
      </c>
      <c r="J635" s="13">
        <f t="shared" si="90"/>
        <v>0.52218453110497975</v>
      </c>
      <c r="K635" s="7">
        <f t="shared" si="91"/>
        <v>1.835890341625606</v>
      </c>
    </row>
    <row r="636" spans="1:11" x14ac:dyDescent="0.2">
      <c r="A636">
        <f t="shared" si="93"/>
        <v>0.72627596297341868</v>
      </c>
      <c r="B636" s="2">
        <v>0.63200000000000001</v>
      </c>
      <c r="C636" s="7">
        <f t="shared" si="85"/>
        <v>0.66609441062313912</v>
      </c>
      <c r="D636" s="24">
        <f t="shared" si="86"/>
        <v>0.58504189504733339</v>
      </c>
      <c r="E636">
        <f t="shared" si="92"/>
        <v>0.72627596297341868</v>
      </c>
      <c r="G636">
        <f t="shared" si="87"/>
        <v>0.63200000000000001</v>
      </c>
      <c r="H636" s="16">
        <f t="shared" si="88"/>
        <v>1.8379633195229532</v>
      </c>
      <c r="I636" s="16">
        <f t="shared" si="89"/>
        <v>0.45949082988073836</v>
      </c>
      <c r="J636" s="13">
        <f t="shared" si="90"/>
        <v>0.52314932675271919</v>
      </c>
      <c r="K636" s="7">
        <f t="shared" si="91"/>
        <v>1.8379633195229534</v>
      </c>
    </row>
    <row r="637" spans="1:11" x14ac:dyDescent="0.2">
      <c r="A637">
        <f t="shared" si="93"/>
        <v>0.72796083577832971</v>
      </c>
      <c r="B637" s="2">
        <v>0.63300000000000001</v>
      </c>
      <c r="C637" s="7">
        <f t="shared" si="85"/>
        <v>0.66732212959551951</v>
      </c>
      <c r="D637" s="24">
        <f t="shared" si="86"/>
        <v>0.5857021190149696</v>
      </c>
      <c r="E637">
        <f t="shared" si="92"/>
        <v>0.72796083577832971</v>
      </c>
      <c r="G637">
        <f t="shared" si="87"/>
        <v>0.63300000000000001</v>
      </c>
      <c r="H637" s="16">
        <f t="shared" si="88"/>
        <v>1.8400374742894032</v>
      </c>
      <c r="I637" s="16">
        <f t="shared" si="89"/>
        <v>0.46000936857235081</v>
      </c>
      <c r="J637" s="13">
        <f t="shared" si="90"/>
        <v>0.52411357497879496</v>
      </c>
      <c r="K637" s="7">
        <f t="shared" si="91"/>
        <v>1.8400374742894032</v>
      </c>
    </row>
    <row r="638" spans="1:11" x14ac:dyDescent="0.2">
      <c r="A638">
        <f t="shared" si="93"/>
        <v>0.72964452742602859</v>
      </c>
      <c r="B638" s="2">
        <v>0.63400000000000001</v>
      </c>
      <c r="C638" s="7">
        <f t="shared" si="85"/>
        <v>0.66854914588825842</v>
      </c>
      <c r="D638" s="24">
        <f t="shared" si="86"/>
        <v>0.58636272107564935</v>
      </c>
      <c r="E638">
        <f t="shared" si="92"/>
        <v>0.72964452742602859</v>
      </c>
      <c r="G638">
        <f t="shared" si="87"/>
        <v>0.63400000000000001</v>
      </c>
      <c r="H638" s="16">
        <f t="shared" si="88"/>
        <v>1.842112816870181</v>
      </c>
      <c r="I638" s="16">
        <f t="shared" si="89"/>
        <v>0.46052820421754526</v>
      </c>
      <c r="J638" s="13">
        <f t="shared" si="90"/>
        <v>0.52507727132157089</v>
      </c>
      <c r="K638" s="7">
        <f t="shared" si="91"/>
        <v>1.842112816870181</v>
      </c>
    </row>
    <row r="639" spans="1:11" x14ac:dyDescent="0.2">
      <c r="A639">
        <f t="shared" si="93"/>
        <v>0.73132702025082452</v>
      </c>
      <c r="B639" s="2">
        <v>0.63500000000000001</v>
      </c>
      <c r="C639" s="7">
        <f t="shared" si="85"/>
        <v>0.66977545381085868</v>
      </c>
      <c r="D639" s="24">
        <f t="shared" si="86"/>
        <v>0.58702370472985288</v>
      </c>
      <c r="E639">
        <f t="shared" si="92"/>
        <v>0.73132702025082452</v>
      </c>
      <c r="G639">
        <f t="shared" si="87"/>
        <v>0.63500000000000001</v>
      </c>
      <c r="H639" s="16">
        <f t="shared" si="88"/>
        <v>1.8441893582623698</v>
      </c>
      <c r="I639" s="16">
        <f t="shared" si="89"/>
        <v>0.46104733956559241</v>
      </c>
      <c r="J639" s="13">
        <f t="shared" si="90"/>
        <v>0.52604041131174084</v>
      </c>
      <c r="K639" s="7">
        <f t="shared" si="91"/>
        <v>1.8441893582623696</v>
      </c>
    </row>
    <row r="640" spans="1:11" x14ac:dyDescent="0.2">
      <c r="A640">
        <f t="shared" si="93"/>
        <v>0.73300829654926303</v>
      </c>
      <c r="B640" s="2">
        <v>0.63600000000000001</v>
      </c>
      <c r="C640" s="7">
        <f t="shared" si="85"/>
        <v>0.67100104766295654</v>
      </c>
      <c r="D640" s="24">
        <f t="shared" si="86"/>
        <v>0.58768507349477006</v>
      </c>
      <c r="E640">
        <f t="shared" si="92"/>
        <v>0.73300829654926303</v>
      </c>
      <c r="G640">
        <f t="shared" si="87"/>
        <v>0.63600000000000001</v>
      </c>
      <c r="H640" s="16">
        <f t="shared" si="88"/>
        <v>1.8462671095155474</v>
      </c>
      <c r="I640" s="16">
        <f t="shared" si="89"/>
        <v>0.46156677737888679</v>
      </c>
      <c r="J640" s="13">
        <f t="shared" si="90"/>
        <v>0.52700299047224974</v>
      </c>
      <c r="K640" s="7">
        <f t="shared" si="91"/>
        <v>1.8462671095155472</v>
      </c>
    </row>
    <row r="641" spans="1:11" x14ac:dyDescent="0.2">
      <c r="A641">
        <f t="shared" si="93"/>
        <v>0.73468833857988114</v>
      </c>
      <c r="B641" s="2">
        <v>0.63700000000000001</v>
      </c>
      <c r="C641" s="7">
        <f t="shared" si="85"/>
        <v>0.67222592173421847</v>
      </c>
      <c r="D641" s="24">
        <f t="shared" si="86"/>
        <v>0.58834683090450501</v>
      </c>
      <c r="E641">
        <f t="shared" si="92"/>
        <v>0.73468833857988114</v>
      </c>
      <c r="G641">
        <f t="shared" si="87"/>
        <v>0.63700000000000001</v>
      </c>
      <c r="H641" s="16">
        <f t="shared" si="88"/>
        <v>1.8483460817324291</v>
      </c>
      <c r="I641" s="16">
        <f t="shared" si="89"/>
        <v>0.46208652043310733</v>
      </c>
      <c r="J641" s="13">
        <f t="shared" si="90"/>
        <v>0.52796500431821203</v>
      </c>
      <c r="K641" s="7">
        <f t="shared" si="91"/>
        <v>1.8483460817324293</v>
      </c>
    </row>
    <row r="642" spans="1:11" x14ac:dyDescent="0.2">
      <c r="A642">
        <f t="shared" si="93"/>
        <v>0.73636712856296305</v>
      </c>
      <c r="B642" s="2">
        <v>0.63800000000000001</v>
      </c>
      <c r="C642" s="7">
        <f t="shared" si="85"/>
        <v>0.67345007030423798</v>
      </c>
      <c r="D642" s="24">
        <f t="shared" si="86"/>
        <v>0.58900898051028283</v>
      </c>
      <c r="E642">
        <f t="shared" si="92"/>
        <v>0.73636712856296305</v>
      </c>
      <c r="G642">
        <f t="shared" si="87"/>
        <v>0.63800000000000001</v>
      </c>
      <c r="H642" s="16">
        <f t="shared" si="88"/>
        <v>1.8504262860695182</v>
      </c>
      <c r="I642" s="16">
        <f t="shared" si="89"/>
        <v>0.46260657151737955</v>
      </c>
      <c r="J642" s="13">
        <f t="shared" si="90"/>
        <v>0.52892644835683089</v>
      </c>
      <c r="K642" s="7">
        <f t="shared" si="91"/>
        <v>1.8504262860695182</v>
      </c>
    </row>
    <row r="643" spans="1:11" x14ac:dyDescent="0.2">
      <c r="A643">
        <f t="shared" si="93"/>
        <v>0.73804464868029063</v>
      </c>
      <c r="B643" s="2">
        <v>0.63900000000000001</v>
      </c>
      <c r="C643" s="7">
        <f t="shared" si="85"/>
        <v>0.67467348764243207</v>
      </c>
      <c r="D643" s="24">
        <f t="shared" si="86"/>
        <v>0.58967152588065952</v>
      </c>
      <c r="E643">
        <f t="shared" si="92"/>
        <v>0.73804464868029063</v>
      </c>
      <c r="G643">
        <f t="shared" si="87"/>
        <v>0.63900000000000001</v>
      </c>
      <c r="H643" s="16">
        <f t="shared" si="88"/>
        <v>1.8525077337377636</v>
      </c>
      <c r="I643" s="16">
        <f t="shared" si="89"/>
        <v>0.46312693343444089</v>
      </c>
      <c r="J643" s="13">
        <f t="shared" si="90"/>
        <v>0.52988731808731715</v>
      </c>
      <c r="K643" s="7">
        <f t="shared" si="91"/>
        <v>1.8525077337377636</v>
      </c>
    </row>
    <row r="644" spans="1:11" x14ac:dyDescent="0.2">
      <c r="A644">
        <f t="shared" si="93"/>
        <v>0.73972088107489242</v>
      </c>
      <c r="B644" s="2">
        <v>0.64</v>
      </c>
      <c r="C644" s="7">
        <f t="shared" ref="C644:C707" si="94">J644/(PI()*($H$1^2)/4)</f>
        <v>0.67589616800793595</v>
      </c>
      <c r="D644" s="24">
        <f t="shared" ref="D644:D707" si="95">K644/(PI()*$H$1)</f>
        <v>0.59033447060173305</v>
      </c>
      <c r="E644">
        <f t="shared" si="92"/>
        <v>0.73972088107489242</v>
      </c>
      <c r="G644">
        <f t="shared" ref="G644:G707" si="96">$H$1*B644</f>
        <v>0.64</v>
      </c>
      <c r="H644" s="16">
        <f t="shared" ref="H644:H707" si="97">ACOS((($H$1/2)-G644)/($H$1/2))</f>
        <v>1.8545904360032244</v>
      </c>
      <c r="I644" s="16">
        <f t="shared" ref="I644:I707" si="98">H644/PI()*(PI()*($H$1^2)/4)</f>
        <v>0.46364760900080604</v>
      </c>
      <c r="J644" s="13">
        <f t="shared" ref="J644:J707" si="99">I644-($H$1/2)*SIN(H644)*(($H$1/2)-G644)</f>
        <v>0.53084760900080608</v>
      </c>
      <c r="K644" s="7">
        <f t="shared" ref="K644:K707" si="100">H644/PI()*PI()*$H$1</f>
        <v>1.8545904360032242</v>
      </c>
    </row>
    <row r="645" spans="1:11" x14ac:dyDescent="0.2">
      <c r="A645">
        <f t="shared" si="93"/>
        <v>0.74139580785078885</v>
      </c>
      <c r="B645" s="2">
        <v>0.64100000000000001</v>
      </c>
      <c r="C645" s="7">
        <f t="shared" si="94"/>
        <v>0.67711810564949781</v>
      </c>
      <c r="D645" s="24">
        <f t="shared" si="95"/>
        <v>0.59099781827735764</v>
      </c>
      <c r="E645">
        <f t="shared" si="92"/>
        <v>0.74139580785078885</v>
      </c>
      <c r="G645">
        <f t="shared" si="96"/>
        <v>0.64100000000000001</v>
      </c>
      <c r="H645" s="16">
        <f t="shared" si="97"/>
        <v>1.8566744041877423</v>
      </c>
      <c r="I645" s="16">
        <f t="shared" si="98"/>
        <v>0.46416860104693558</v>
      </c>
      <c r="J645" s="13">
        <f t="shared" si="99"/>
        <v>0.53180731658027491</v>
      </c>
      <c r="K645" s="7">
        <f t="shared" si="100"/>
        <v>1.8566744041877423</v>
      </c>
    </row>
    <row r="646" spans="1:11" x14ac:dyDescent="0.2">
      <c r="A646">
        <f t="shared" si="93"/>
        <v>0.7430694110727335</v>
      </c>
      <c r="B646" s="2">
        <v>0.64200000000000002</v>
      </c>
      <c r="C646" s="7">
        <f t="shared" si="94"/>
        <v>0.67833929480537158</v>
      </c>
      <c r="D646" s="24">
        <f t="shared" si="95"/>
        <v>0.59166157252935969</v>
      </c>
      <c r="E646">
        <f t="shared" si="92"/>
        <v>0.7430694110727335</v>
      </c>
      <c r="G646">
        <f t="shared" si="96"/>
        <v>0.64200000000000002</v>
      </c>
      <c r="H646" s="16">
        <f t="shared" si="97"/>
        <v>1.8587596496696208</v>
      </c>
      <c r="I646" s="16">
        <f t="shared" si="98"/>
        <v>0.46468991241740526</v>
      </c>
      <c r="J646" s="13">
        <f t="shared" si="99"/>
        <v>0.53276643630045906</v>
      </c>
      <c r="K646" s="7">
        <f t="shared" si="100"/>
        <v>1.858759649669621</v>
      </c>
    </row>
    <row r="647" spans="1:11" x14ac:dyDescent="0.2">
      <c r="A647">
        <f t="shared" si="93"/>
        <v>0.74474167276595415</v>
      </c>
      <c r="B647" s="2">
        <v>0.64300000000000002</v>
      </c>
      <c r="C647" s="7">
        <f t="shared" si="94"/>
        <v>0.67955972970321066</v>
      </c>
      <c r="D647" s="24">
        <f t="shared" si="95"/>
        <v>0.59232573699775692</v>
      </c>
      <c r="E647">
        <f t="shared" si="92"/>
        <v>0.74474167276595415</v>
      </c>
      <c r="G647">
        <f t="shared" si="96"/>
        <v>0.64300000000000002</v>
      </c>
      <c r="H647" s="16">
        <f t="shared" si="97"/>
        <v>1.8608461838843131</v>
      </c>
      <c r="I647" s="16">
        <f t="shared" si="98"/>
        <v>0.46521154597107828</v>
      </c>
      <c r="J647" s="13">
        <f t="shared" si="99"/>
        <v>0.533724963627768</v>
      </c>
      <c r="K647" s="7">
        <f t="shared" si="100"/>
        <v>1.8608461838843131</v>
      </c>
    </row>
    <row r="648" spans="1:11" x14ac:dyDescent="0.2">
      <c r="A648">
        <f t="shared" si="93"/>
        <v>0.74641257491588742</v>
      </c>
      <c r="B648" s="2">
        <v>0.64400000000000002</v>
      </c>
      <c r="C648" s="7">
        <f t="shared" si="94"/>
        <v>0.68077940455995922</v>
      </c>
      <c r="D648" s="24">
        <f t="shared" si="95"/>
        <v>0.5929903153409799</v>
      </c>
      <c r="E648">
        <f t="shared" si="92"/>
        <v>0.74641257491588742</v>
      </c>
      <c r="G648">
        <f t="shared" si="96"/>
        <v>0.64400000000000002</v>
      </c>
      <c r="H648" s="16">
        <f t="shared" si="97"/>
        <v>1.8629340183251173</v>
      </c>
      <c r="I648" s="16">
        <f t="shared" si="98"/>
        <v>0.46573350458127932</v>
      </c>
      <c r="J648" s="13">
        <f t="shared" si="99"/>
        <v>0.53468289402020042</v>
      </c>
      <c r="K648" s="7">
        <f t="shared" si="100"/>
        <v>1.8629340183251173</v>
      </c>
    </row>
    <row r="649" spans="1:11" x14ac:dyDescent="0.2">
      <c r="A649">
        <f t="shared" si="93"/>
        <v>0.7480820994679126</v>
      </c>
      <c r="B649" s="2">
        <v>0.64500000000000002</v>
      </c>
      <c r="C649" s="7">
        <f t="shared" si="94"/>
        <v>0.68199831358174379</v>
      </c>
      <c r="D649" s="24">
        <f t="shared" si="95"/>
        <v>0.59365531123609527</v>
      </c>
      <c r="E649">
        <f t="shared" si="92"/>
        <v>0.7480820994679126</v>
      </c>
      <c r="G649">
        <f t="shared" si="96"/>
        <v>0.64500000000000002</v>
      </c>
      <c r="H649" s="16">
        <f t="shared" si="97"/>
        <v>1.8650231645438791</v>
      </c>
      <c r="I649" s="16">
        <f t="shared" si="98"/>
        <v>0.46625579113596977</v>
      </c>
      <c r="J649" s="13">
        <f t="shared" si="99"/>
        <v>0.53564022292725855</v>
      </c>
      <c r="K649" s="7">
        <f t="shared" si="100"/>
        <v>1.8650231645438791</v>
      </c>
    </row>
    <row r="650" spans="1:11" x14ac:dyDescent="0.2">
      <c r="A650">
        <f t="shared" si="93"/>
        <v>0.74975022832708071</v>
      </c>
      <c r="B650" s="2">
        <v>0.64600000000000002</v>
      </c>
      <c r="C650" s="7">
        <f t="shared" si="94"/>
        <v>0.6832164509637626</v>
      </c>
      <c r="D650" s="24">
        <f t="shared" si="95"/>
        <v>0.59432072837903238</v>
      </c>
      <c r="E650">
        <f t="shared" ref="E650:E713" si="101">C650*(C650/D650)^(2/3)</f>
        <v>0.74975022832708071</v>
      </c>
      <c r="G650">
        <f t="shared" si="96"/>
        <v>0.64600000000000002</v>
      </c>
      <c r="H650" s="16">
        <f t="shared" si="97"/>
        <v>1.8671136341517032</v>
      </c>
      <c r="I650" s="16">
        <f t="shared" si="98"/>
        <v>0.46677840853792574</v>
      </c>
      <c r="J650" s="13">
        <f t="shared" si="99"/>
        <v>0.53659694578986195</v>
      </c>
      <c r="K650" s="7">
        <f t="shared" si="100"/>
        <v>1.8671136341517029</v>
      </c>
    </row>
    <row r="651" spans="1:11" x14ac:dyDescent="0.2">
      <c r="A651">
        <f t="shared" si="93"/>
        <v>0.75141694335784226</v>
      </c>
      <c r="B651" s="2">
        <v>0.64700000000000002</v>
      </c>
      <c r="C651" s="7">
        <f t="shared" si="94"/>
        <v>0.6844338108901763</v>
      </c>
      <c r="D651" s="24">
        <f t="shared" si="95"/>
        <v>0.59498657048481252</v>
      </c>
      <c r="E651">
        <f t="shared" si="101"/>
        <v>0.75141694335784226</v>
      </c>
      <c r="G651">
        <f t="shared" si="96"/>
        <v>0.64700000000000002</v>
      </c>
      <c r="H651" s="16">
        <f t="shared" si="97"/>
        <v>1.8692054388196726</v>
      </c>
      <c r="I651" s="16">
        <f t="shared" si="98"/>
        <v>0.46730135970491815</v>
      </c>
      <c r="J651" s="13">
        <f t="shared" si="99"/>
        <v>0.53755305804026088</v>
      </c>
      <c r="K651" s="7">
        <f t="shared" si="100"/>
        <v>1.8692054388196726</v>
      </c>
    </row>
    <row r="652" spans="1:11" x14ac:dyDescent="0.2">
      <c r="A652">
        <f t="shared" si="93"/>
        <v>0.75308222638376932</v>
      </c>
      <c r="B652" s="2">
        <v>0.64800000000000002</v>
      </c>
      <c r="C652" s="7">
        <f t="shared" si="94"/>
        <v>0.6856503875339951</v>
      </c>
      <c r="D652" s="24">
        <f t="shared" si="95"/>
        <v>0.59565284128777984</v>
      </c>
      <c r="E652">
        <f t="shared" si="101"/>
        <v>0.75308222638376932</v>
      </c>
      <c r="G652">
        <f t="shared" si="96"/>
        <v>0.64800000000000002</v>
      </c>
      <c r="H652" s="16">
        <f t="shared" si="97"/>
        <v>1.871298590279576</v>
      </c>
      <c r="I652" s="16">
        <f t="shared" si="98"/>
        <v>0.46782464756989406</v>
      </c>
      <c r="J652" s="13">
        <f t="shared" si="99"/>
        <v>0.53850855510194839</v>
      </c>
      <c r="K652" s="7">
        <f t="shared" si="100"/>
        <v>1.8712985902795762</v>
      </c>
    </row>
    <row r="653" spans="1:11" x14ac:dyDescent="0.2">
      <c r="A653">
        <f t="shared" si="93"/>
        <v>0.75474605918727433</v>
      </c>
      <c r="B653" s="2">
        <v>0.64900000000000002</v>
      </c>
      <c r="C653" s="7">
        <f t="shared" si="94"/>
        <v>0.68686617505696657</v>
      </c>
      <c r="D653" s="24">
        <f t="shared" si="95"/>
        <v>0.59631954454183622</v>
      </c>
      <c r="E653">
        <f t="shared" si="101"/>
        <v>0.75474605918727433</v>
      </c>
      <c r="G653">
        <f t="shared" si="96"/>
        <v>0.64900000000000002</v>
      </c>
      <c r="H653" s="16">
        <f t="shared" si="97"/>
        <v>1.873393100324644</v>
      </c>
      <c r="I653" s="16">
        <f t="shared" si="98"/>
        <v>0.468348275081161</v>
      </c>
      <c r="J653" s="13">
        <f t="shared" si="99"/>
        <v>0.53946343238957173</v>
      </c>
      <c r="K653" s="7">
        <f t="shared" si="100"/>
        <v>1.873393100324644</v>
      </c>
    </row>
    <row r="654" spans="1:11" x14ac:dyDescent="0.2">
      <c r="A654">
        <f t="shared" si="93"/>
        <v>0.75640842350932991</v>
      </c>
      <c r="B654" s="2">
        <v>0.65</v>
      </c>
      <c r="C654" s="7">
        <f t="shared" si="94"/>
        <v>0.68808116760946358</v>
      </c>
      <c r="D654" s="24">
        <f t="shared" si="95"/>
        <v>0.59698668402067834</v>
      </c>
      <c r="E654">
        <f t="shared" si="101"/>
        <v>0.75640842350932991</v>
      </c>
      <c r="G654">
        <f t="shared" si="96"/>
        <v>0.65</v>
      </c>
      <c r="H654" s="16">
        <f t="shared" si="97"/>
        <v>1.8754889808102941</v>
      </c>
      <c r="I654" s="16">
        <f t="shared" si="98"/>
        <v>0.46887224520257353</v>
      </c>
      <c r="J654" s="13">
        <f t="shared" si="99"/>
        <v>0.54041768530884449</v>
      </c>
      <c r="K654" s="7">
        <f t="shared" si="100"/>
        <v>1.8754889808102941</v>
      </c>
    </row>
    <row r="655" spans="1:11" x14ac:dyDescent="0.2">
      <c r="A655">
        <f t="shared" si="93"/>
        <v>0.75806930104917924</v>
      </c>
      <c r="B655" s="2">
        <v>0.65100000000000002</v>
      </c>
      <c r="C655" s="7">
        <f t="shared" si="94"/>
        <v>0.68929535933036856</v>
      </c>
      <c r="D655" s="24">
        <f t="shared" si="95"/>
        <v>0.59765426351803697</v>
      </c>
      <c r="E655">
        <f t="shared" si="101"/>
        <v>0.75806930104917924</v>
      </c>
      <c r="G655">
        <f t="shared" si="96"/>
        <v>0.65100000000000002</v>
      </c>
      <c r="H655" s="16">
        <f t="shared" si="97"/>
        <v>1.8775862436548834</v>
      </c>
      <c r="I655" s="16">
        <f t="shared" si="98"/>
        <v>0.46939656091372078</v>
      </c>
      <c r="J655" s="13">
        <f t="shared" si="99"/>
        <v>0.5413713092564556</v>
      </c>
      <c r="K655" s="7">
        <f t="shared" si="100"/>
        <v>1.8775862436548831</v>
      </c>
    </row>
    <row r="656" spans="1:11" x14ac:dyDescent="0.2">
      <c r="A656">
        <f t="shared" si="93"/>
        <v>0.75972867346404793</v>
      </c>
      <c r="B656" s="2">
        <v>0.65200000000000102</v>
      </c>
      <c r="C656" s="7">
        <f t="shared" si="94"/>
        <v>0.69050874434696041</v>
      </c>
      <c r="D656" s="24">
        <f t="shared" si="95"/>
        <v>0.5983222868479211</v>
      </c>
      <c r="E656">
        <f t="shared" si="101"/>
        <v>0.75972867346404793</v>
      </c>
      <c r="G656">
        <f t="shared" si="96"/>
        <v>0.65200000000000102</v>
      </c>
      <c r="H656" s="16">
        <f t="shared" si="97"/>
        <v>1.8796849008404737</v>
      </c>
      <c r="I656" s="16">
        <f t="shared" si="98"/>
        <v>0.46992122521011848</v>
      </c>
      <c r="J656" s="13">
        <f t="shared" si="99"/>
        <v>0.54232429961998085</v>
      </c>
      <c r="K656" s="7">
        <f t="shared" si="100"/>
        <v>1.8796849008404739</v>
      </c>
    </row>
    <row r="657" spans="1:11" x14ac:dyDescent="0.2">
      <c r="A657">
        <f t="shared" si="93"/>
        <v>0.76138652236884286</v>
      </c>
      <c r="B657" s="2">
        <v>0.65300000000000102</v>
      </c>
      <c r="C657" s="7">
        <f t="shared" si="94"/>
        <v>0.69172131677479287</v>
      </c>
      <c r="D657" s="24">
        <f t="shared" si="95"/>
        <v>0.59899075784485967</v>
      </c>
      <c r="E657">
        <f t="shared" si="101"/>
        <v>0.76138652236884286</v>
      </c>
      <c r="G657">
        <f t="shared" si="96"/>
        <v>0.65300000000000102</v>
      </c>
      <c r="H657" s="16">
        <f t="shared" si="97"/>
        <v>1.8817849644135938</v>
      </c>
      <c r="I657" s="16">
        <f t="shared" si="98"/>
        <v>0.47044624110339844</v>
      </c>
      <c r="J657" s="13">
        <f t="shared" si="99"/>
        <v>0.54327665177778683</v>
      </c>
      <c r="K657" s="7">
        <f t="shared" si="100"/>
        <v>1.8817849644135938</v>
      </c>
    </row>
    <row r="658" spans="1:11" x14ac:dyDescent="0.2">
      <c r="A658">
        <f t="shared" si="93"/>
        <v>0.76304282933586598</v>
      </c>
      <c r="B658" s="2">
        <v>0.65400000000000102</v>
      </c>
      <c r="C658" s="7">
        <f t="shared" si="94"/>
        <v>0.69293307071758559</v>
      </c>
      <c r="D658" s="24">
        <f t="shared" si="95"/>
        <v>0.59965968036415507</v>
      </c>
      <c r="E658">
        <f t="shared" si="101"/>
        <v>0.76304282933586598</v>
      </c>
      <c r="G658">
        <f t="shared" si="96"/>
        <v>0.65400000000000102</v>
      </c>
      <c r="H658" s="16">
        <f t="shared" si="97"/>
        <v>1.8838864464860332</v>
      </c>
      <c r="I658" s="16">
        <f t="shared" si="98"/>
        <v>0.47097161162150825</v>
      </c>
      <c r="J658" s="13">
        <f t="shared" si="99"/>
        <v>0.5442283610989459</v>
      </c>
      <c r="K658" s="7">
        <f t="shared" si="100"/>
        <v>1.883886446486033</v>
      </c>
    </row>
    <row r="659" spans="1:11" x14ac:dyDescent="0.2">
      <c r="A659">
        <f t="shared" si="93"/>
        <v>0.76469757589450649</v>
      </c>
      <c r="B659" s="2">
        <v>0.65500000000000103</v>
      </c>
      <c r="C659" s="7">
        <f t="shared" si="94"/>
        <v>0.69414400026710121</v>
      </c>
      <c r="D659" s="24">
        <f t="shared" si="95"/>
        <v>0.60032905828213157</v>
      </c>
      <c r="E659">
        <f t="shared" si="101"/>
        <v>0.76469757589450649</v>
      </c>
      <c r="G659">
        <f t="shared" si="96"/>
        <v>0.65500000000000103</v>
      </c>
      <c r="H659" s="16">
        <f t="shared" si="97"/>
        <v>1.8859893592356232</v>
      </c>
      <c r="I659" s="16">
        <f t="shared" si="98"/>
        <v>0.47149733980890585</v>
      </c>
      <c r="J659" s="13">
        <f t="shared" si="99"/>
        <v>0.54517942294313915</v>
      </c>
      <c r="K659" s="7">
        <f t="shared" si="100"/>
        <v>1.8859893592356234</v>
      </c>
    </row>
    <row r="660" spans="1:11" x14ac:dyDescent="0.2">
      <c r="A660">
        <f t="shared" si="93"/>
        <v>0.76635074353093413</v>
      </c>
      <c r="B660" s="2">
        <v>0.65600000000000103</v>
      </c>
      <c r="C660" s="7">
        <f t="shared" si="94"/>
        <v>0.69535409950302607</v>
      </c>
      <c r="D660" s="24">
        <f t="shared" si="95"/>
        <v>0.60099889549638985</v>
      </c>
      <c r="E660">
        <f t="shared" si="101"/>
        <v>0.76635074353093413</v>
      </c>
      <c r="G660">
        <f t="shared" si="96"/>
        <v>0.65600000000000103</v>
      </c>
      <c r="H660" s="16">
        <f t="shared" si="97"/>
        <v>1.888093714907038</v>
      </c>
      <c r="I660" s="16">
        <f t="shared" si="98"/>
        <v>0.47202342872675956</v>
      </c>
      <c r="J660" s="13">
        <f t="shared" si="99"/>
        <v>0.54612983266056314</v>
      </c>
      <c r="K660" s="7">
        <f t="shared" si="100"/>
        <v>1.8880937149070383</v>
      </c>
    </row>
    <row r="661" spans="1:11" x14ac:dyDescent="0.2">
      <c r="A661">
        <f t="shared" si="93"/>
        <v>0.76800231368779559</v>
      </c>
      <c r="B661" s="2">
        <v>0.65700000000000103</v>
      </c>
      <c r="C661" s="7">
        <f t="shared" si="94"/>
        <v>0.69656336249285222</v>
      </c>
      <c r="D661" s="24">
        <f t="shared" si="95"/>
        <v>0.60166919592606527</v>
      </c>
      <c r="E661">
        <f t="shared" si="101"/>
        <v>0.76800231368779559</v>
      </c>
      <c r="G661">
        <f t="shared" si="96"/>
        <v>0.65700000000000103</v>
      </c>
      <c r="H661" s="16">
        <f t="shared" si="97"/>
        <v>1.8901995258126045</v>
      </c>
      <c r="I661" s="16">
        <f t="shared" si="98"/>
        <v>0.47254988145315113</v>
      </c>
      <c r="J661" s="13">
        <f t="shared" si="99"/>
        <v>0.54707958559183711</v>
      </c>
      <c r="K661" s="7">
        <f t="shared" si="100"/>
        <v>1.8901995258126045</v>
      </c>
    </row>
    <row r="662" spans="1:11" x14ac:dyDescent="0.2">
      <c r="A662">
        <f t="shared" si="93"/>
        <v>0.7696522677638985</v>
      </c>
      <c r="B662" s="2">
        <v>0.65800000000000103</v>
      </c>
      <c r="C662" s="7">
        <f t="shared" si="94"/>
        <v>0.69777178329175515</v>
      </c>
      <c r="D662" s="24">
        <f t="shared" si="95"/>
        <v>0.60233996351208818</v>
      </c>
      <c r="E662">
        <f t="shared" si="101"/>
        <v>0.7696522677638985</v>
      </c>
      <c r="G662">
        <f t="shared" si="96"/>
        <v>0.65800000000000103</v>
      </c>
      <c r="H662" s="16">
        <f t="shared" si="97"/>
        <v>1.8923068043331202</v>
      </c>
      <c r="I662" s="16">
        <f t="shared" si="98"/>
        <v>0.47307670108328009</v>
      </c>
      <c r="J662" s="13">
        <f t="shared" si="99"/>
        <v>0.54802867706790681</v>
      </c>
      <c r="K662" s="7">
        <f t="shared" si="100"/>
        <v>1.8923068043331204</v>
      </c>
    </row>
    <row r="663" spans="1:11" x14ac:dyDescent="0.2">
      <c r="A663">
        <f t="shared" si="93"/>
        <v>0.77130058711389704</v>
      </c>
      <c r="B663" s="2">
        <v>0.65900000000000103</v>
      </c>
      <c r="C663" s="7">
        <f t="shared" si="94"/>
        <v>0.69897935594247262</v>
      </c>
      <c r="D663" s="24">
        <f t="shared" si="95"/>
        <v>0.60301120221744775</v>
      </c>
      <c r="E663">
        <f t="shared" si="101"/>
        <v>0.77130058711389704</v>
      </c>
      <c r="G663">
        <f t="shared" si="96"/>
        <v>0.65900000000000103</v>
      </c>
      <c r="H663" s="16">
        <f t="shared" si="97"/>
        <v>1.894415562918683</v>
      </c>
      <c r="I663" s="16">
        <f t="shared" si="98"/>
        <v>0.47360389072967074</v>
      </c>
      <c r="J663" s="13">
        <f t="shared" si="99"/>
        <v>0.54897710240994924</v>
      </c>
      <c r="K663" s="7">
        <f t="shared" si="100"/>
        <v>1.894415562918683</v>
      </c>
    </row>
    <row r="664" spans="1:11" x14ac:dyDescent="0.2">
      <c r="A664">
        <f t="shared" si="93"/>
        <v>0.77294725304796941</v>
      </c>
      <c r="B664" s="2">
        <v>0.66000000000000103</v>
      </c>
      <c r="C664" s="7">
        <f t="shared" si="94"/>
        <v>0.70018607447518022</v>
      </c>
      <c r="D664" s="24">
        <f t="shared" si="95"/>
        <v>0.60368291602745894</v>
      </c>
      <c r="E664">
        <f t="shared" si="101"/>
        <v>0.77294725304796941</v>
      </c>
      <c r="G664">
        <f t="shared" si="96"/>
        <v>0.66000000000000103</v>
      </c>
      <c r="H664" s="16">
        <f t="shared" si="97"/>
        <v>1.8965258140895289</v>
      </c>
      <c r="I664" s="16">
        <f t="shared" si="98"/>
        <v>0.47413145352238223</v>
      </c>
      <c r="J664" s="13">
        <f t="shared" si="99"/>
        <v>0.54992485692927551</v>
      </c>
      <c r="K664" s="7">
        <f t="shared" si="100"/>
        <v>1.8965258140895289</v>
      </c>
    </row>
    <row r="665" spans="1:11" x14ac:dyDescent="0.2">
      <c r="A665">
        <f t="shared" si="93"/>
        <v>0.77459224683149741</v>
      </c>
      <c r="B665" s="2">
        <v>0.66100000000000103</v>
      </c>
      <c r="C665" s="7">
        <f t="shared" si="94"/>
        <v>0.70139193290736912</v>
      </c>
      <c r="D665" s="24">
        <f t="shared" si="95"/>
        <v>0.60435510895003286</v>
      </c>
      <c r="E665">
        <f t="shared" si="101"/>
        <v>0.77459224683149741</v>
      </c>
      <c r="G665">
        <f t="shared" si="96"/>
        <v>0.66100000000000103</v>
      </c>
      <c r="H665" s="16">
        <f t="shared" si="97"/>
        <v>1.8986375704368823</v>
      </c>
      <c r="I665" s="16">
        <f t="shared" si="98"/>
        <v>0.47465939260922058</v>
      </c>
      <c r="J665" s="13">
        <f t="shared" si="99"/>
        <v>0.55087193592723394</v>
      </c>
      <c r="K665" s="7">
        <f t="shared" si="100"/>
        <v>1.8986375704368823</v>
      </c>
    </row>
    <row r="666" spans="1:11" x14ac:dyDescent="0.2">
      <c r="A666">
        <f t="shared" si="93"/>
        <v>0.77623554968473396</v>
      </c>
      <c r="B666" s="2">
        <v>0.66200000000000103</v>
      </c>
      <c r="C666" s="7">
        <f t="shared" si="94"/>
        <v>0.70259692524371908</v>
      </c>
      <c r="D666" s="24">
        <f t="shared" si="95"/>
        <v>0.60502778501595056</v>
      </c>
      <c r="E666">
        <f t="shared" si="101"/>
        <v>0.77623554968473396</v>
      </c>
      <c r="G666">
        <f t="shared" si="96"/>
        <v>0.66200000000000103</v>
      </c>
      <c r="H666" s="16">
        <f t="shared" si="97"/>
        <v>1.9007508446238148</v>
      </c>
      <c r="I666" s="16">
        <f t="shared" si="98"/>
        <v>0.47518771115595376</v>
      </c>
      <c r="J666" s="13">
        <f t="shared" si="99"/>
        <v>0.55181833469511121</v>
      </c>
      <c r="K666" s="7">
        <f t="shared" si="100"/>
        <v>1.9007508446238151</v>
      </c>
    </row>
    <row r="667" spans="1:11" x14ac:dyDescent="0.2">
      <c r="A667">
        <f t="shared" si="93"/>
        <v>0.77787714278247322</v>
      </c>
      <c r="B667" s="2">
        <v>0.66300000000000103</v>
      </c>
      <c r="C667" s="7">
        <f t="shared" si="94"/>
        <v>0.703801045475973</v>
      </c>
      <c r="D667" s="24">
        <f t="shared" si="95"/>
        <v>0.60570094827913978</v>
      </c>
      <c r="E667">
        <f t="shared" si="101"/>
        <v>0.77787714278247322</v>
      </c>
      <c r="G667">
        <f t="shared" si="96"/>
        <v>0.66300000000000103</v>
      </c>
      <c r="H667" s="16">
        <f t="shared" si="97"/>
        <v>1.9028656493861169</v>
      </c>
      <c r="I667" s="16">
        <f t="shared" si="98"/>
        <v>0.47571641234652917</v>
      </c>
      <c r="J667" s="13">
        <f t="shared" si="99"/>
        <v>0.55276404851403316</v>
      </c>
      <c r="K667" s="7">
        <f t="shared" si="100"/>
        <v>1.9028656493861167</v>
      </c>
    </row>
    <row r="668" spans="1:11" x14ac:dyDescent="0.2">
      <c r="A668">
        <f t="shared" si="93"/>
        <v>0.77951700725371476</v>
      </c>
      <c r="B668" s="2">
        <v>0.66400000000000103</v>
      </c>
      <c r="C668" s="7">
        <f t="shared" si="94"/>
        <v>0.7050042875828102</v>
      </c>
      <c r="D668" s="24">
        <f t="shared" si="95"/>
        <v>0.6063746028169561</v>
      </c>
      <c r="E668">
        <f t="shared" si="101"/>
        <v>0.77951700725371476</v>
      </c>
      <c r="G668">
        <f t="shared" si="96"/>
        <v>0.66400000000000103</v>
      </c>
      <c r="H668" s="16">
        <f t="shared" si="97"/>
        <v>1.9049819975331779</v>
      </c>
      <c r="I668" s="16">
        <f t="shared" si="98"/>
        <v>0.47624549938329447</v>
      </c>
      <c r="J668" s="13">
        <f t="shared" si="99"/>
        <v>0.55370907265486558</v>
      </c>
      <c r="K668" s="7">
        <f t="shared" si="100"/>
        <v>1.9049819975331779</v>
      </c>
    </row>
    <row r="669" spans="1:11" x14ac:dyDescent="0.2">
      <c r="A669">
        <f t="shared" si="93"/>
        <v>0.78115512418132127</v>
      </c>
      <c r="B669" s="2">
        <v>0.66500000000000103</v>
      </c>
      <c r="C669" s="7">
        <f t="shared" si="94"/>
        <v>0.70620664552971668</v>
      </c>
      <c r="D669" s="24">
        <f t="shared" si="95"/>
        <v>0.6070487527304661</v>
      </c>
      <c r="E669">
        <f t="shared" si="101"/>
        <v>0.78115512418132127</v>
      </c>
      <c r="G669">
        <f t="shared" si="96"/>
        <v>0.66500000000000103</v>
      </c>
      <c r="H669" s="16">
        <f t="shared" si="97"/>
        <v>1.907099901948879</v>
      </c>
      <c r="I669" s="16">
        <f t="shared" si="98"/>
        <v>0.47677497548721981</v>
      </c>
      <c r="J669" s="13">
        <f t="shared" si="99"/>
        <v>0.55465340237811223</v>
      </c>
      <c r="K669" s="7">
        <f t="shared" si="100"/>
        <v>1.9070999019488792</v>
      </c>
    </row>
    <row r="670" spans="1:11" x14ac:dyDescent="0.2">
      <c r="A670">
        <f t="shared" si="93"/>
        <v>0.7827914746016732</v>
      </c>
      <c r="B670" s="2">
        <v>0.66600000000000104</v>
      </c>
      <c r="C670" s="7">
        <f t="shared" si="94"/>
        <v>0.70740811326885578</v>
      </c>
      <c r="D670" s="24">
        <f t="shared" si="95"/>
        <v>0.60772340214473564</v>
      </c>
      <c r="E670">
        <f t="shared" si="101"/>
        <v>0.7827914746016732</v>
      </c>
      <c r="G670">
        <f t="shared" si="96"/>
        <v>0.66600000000000104</v>
      </c>
      <c r="H670" s="16">
        <f t="shared" si="97"/>
        <v>1.9092193755924969</v>
      </c>
      <c r="I670" s="16">
        <f t="shared" si="98"/>
        <v>0.47730484389812428</v>
      </c>
      <c r="J670" s="13">
        <f t="shared" si="99"/>
        <v>0.55559703293381335</v>
      </c>
      <c r="K670" s="7">
        <f t="shared" si="100"/>
        <v>1.9092193755924971</v>
      </c>
    </row>
    <row r="671" spans="1:11" x14ac:dyDescent="0.2">
      <c r="A671">
        <f t="shared" si="93"/>
        <v>0.78442603950432088</v>
      </c>
      <c r="B671" s="2">
        <v>0.66700000000000104</v>
      </c>
      <c r="C671" s="7">
        <f t="shared" si="94"/>
        <v>0.70860868473893779</v>
      </c>
      <c r="D671" s="24">
        <f t="shared" si="95"/>
        <v>0.60839855520912067</v>
      </c>
      <c r="E671">
        <f t="shared" si="101"/>
        <v>0.78442603950432088</v>
      </c>
      <c r="G671">
        <f t="shared" si="96"/>
        <v>0.66700000000000104</v>
      </c>
      <c r="H671" s="16">
        <f t="shared" si="97"/>
        <v>1.9113404314996176</v>
      </c>
      <c r="I671" s="16">
        <f t="shared" si="98"/>
        <v>0.47783510787490441</v>
      </c>
      <c r="J671" s="13">
        <f t="shared" si="99"/>
        <v>0.5565399595614432</v>
      </c>
      <c r="K671" s="7">
        <f t="shared" si="100"/>
        <v>1.9113404314996176</v>
      </c>
    </row>
    <row r="672" spans="1:11" x14ac:dyDescent="0.2">
      <c r="A672">
        <f t="shared" si="93"/>
        <v>0.78605879983163218</v>
      </c>
      <c r="B672" s="2">
        <v>0.66800000000000104</v>
      </c>
      <c r="C672" s="7">
        <f t="shared" si="94"/>
        <v>0.70980835386508867</v>
      </c>
      <c r="D672" s="24">
        <f t="shared" si="95"/>
        <v>0.60907421609756274</v>
      </c>
      <c r="E672">
        <f t="shared" si="101"/>
        <v>0.78605879983163218</v>
      </c>
      <c r="G672">
        <f t="shared" si="96"/>
        <v>0.66800000000000104</v>
      </c>
      <c r="H672" s="16">
        <f t="shared" si="97"/>
        <v>1.9134630827830652</v>
      </c>
      <c r="I672" s="16">
        <f t="shared" si="98"/>
        <v>0.4783657706957663</v>
      </c>
      <c r="J672" s="13">
        <f t="shared" si="99"/>
        <v>0.55748217748980666</v>
      </c>
      <c r="K672" s="7">
        <f t="shared" si="100"/>
        <v>1.9134630827830652</v>
      </c>
    </row>
    <row r="673" spans="1:11" x14ac:dyDescent="0.2">
      <c r="A673">
        <f t="shared" si="93"/>
        <v>0.78768973647842944</v>
      </c>
      <c r="B673" s="2">
        <v>0.66900000000000104</v>
      </c>
      <c r="C673" s="7">
        <f t="shared" si="94"/>
        <v>0.71100711455871479</v>
      </c>
      <c r="D673" s="24">
        <f t="shared" si="95"/>
        <v>0.60975038900888701</v>
      </c>
      <c r="E673">
        <f t="shared" si="101"/>
        <v>0.78768973647842944</v>
      </c>
      <c r="G673">
        <f t="shared" si="96"/>
        <v>0.66900000000000104</v>
      </c>
      <c r="H673" s="16">
        <f t="shared" si="97"/>
        <v>1.9155873426338381</v>
      </c>
      <c r="I673" s="16">
        <f t="shared" si="98"/>
        <v>0.47889683565845947</v>
      </c>
      <c r="J673" s="13">
        <f t="shared" si="99"/>
        <v>0.5584236819369337</v>
      </c>
      <c r="K673" s="7">
        <f t="shared" si="100"/>
        <v>1.9155873426338379</v>
      </c>
    </row>
    <row r="674" spans="1:11" x14ac:dyDescent="0.2">
      <c r="A674">
        <f t="shared" si="93"/>
        <v>0.7893188302916323</v>
      </c>
      <c r="B674" s="2">
        <v>0.67000000000000104</v>
      </c>
      <c r="C674" s="7">
        <f t="shared" si="94"/>
        <v>0.71220496071737105</v>
      </c>
      <c r="D674" s="24">
        <f t="shared" si="95"/>
        <v>0.61042707816710529</v>
      </c>
      <c r="E674">
        <f t="shared" si="101"/>
        <v>0.7893188302916323</v>
      </c>
      <c r="G674">
        <f t="shared" si="96"/>
        <v>0.67000000000000104</v>
      </c>
      <c r="H674" s="16">
        <f t="shared" si="97"/>
        <v>1.9177132243220605</v>
      </c>
      <c r="I674" s="16">
        <f t="shared" si="98"/>
        <v>0.47942830608051507</v>
      </c>
      <c r="J674" s="13">
        <f t="shared" si="99"/>
        <v>0.55936446810997498</v>
      </c>
      <c r="K674" s="7">
        <f t="shared" si="100"/>
        <v>1.9177132243220603</v>
      </c>
    </row>
    <row r="675" spans="1:11" x14ac:dyDescent="0.2">
      <c r="A675">
        <f t="shared" si="93"/>
        <v>0.79094606206988716</v>
      </c>
      <c r="B675" s="2">
        <v>0.67100000000000104</v>
      </c>
      <c r="C675" s="7">
        <f t="shared" si="94"/>
        <v>0.71340188622462375</v>
      </c>
      <c r="D675" s="24">
        <f t="shared" si="95"/>
        <v>0.61110428782172233</v>
      </c>
      <c r="E675">
        <f t="shared" si="101"/>
        <v>0.79094606206988716</v>
      </c>
      <c r="G675">
        <f t="shared" si="96"/>
        <v>0.67100000000000104</v>
      </c>
      <c r="H675" s="16">
        <f t="shared" si="97"/>
        <v>1.9198407411979452</v>
      </c>
      <c r="I675" s="16">
        <f t="shared" si="98"/>
        <v>0.47996018529948631</v>
      </c>
      <c r="J675" s="13">
        <f t="shared" si="99"/>
        <v>0.56030453120509482</v>
      </c>
      <c r="K675" s="7">
        <f t="shared" si="100"/>
        <v>1.9198407411979452</v>
      </c>
    </row>
    <row r="676" spans="1:11" x14ac:dyDescent="0.2">
      <c r="A676">
        <f t="shared" si="93"/>
        <v>0.79257141256319485</v>
      </c>
      <c r="B676" s="2">
        <v>0.67200000000000104</v>
      </c>
      <c r="C676" s="7">
        <f t="shared" si="94"/>
        <v>0.71459788494991405</v>
      </c>
      <c r="D676" s="24">
        <f t="shared" si="95"/>
        <v>0.61178202224804579</v>
      </c>
      <c r="E676">
        <f t="shared" si="101"/>
        <v>0.79257141256319485</v>
      </c>
      <c r="G676">
        <f t="shared" si="96"/>
        <v>0.67200000000000104</v>
      </c>
      <c r="H676" s="16">
        <f t="shared" si="97"/>
        <v>1.921969906692768</v>
      </c>
      <c r="I676" s="16">
        <f t="shared" si="98"/>
        <v>0.480492476673192</v>
      </c>
      <c r="J676" s="13">
        <f t="shared" si="99"/>
        <v>0.56124386640736357</v>
      </c>
      <c r="K676" s="7">
        <f t="shared" si="100"/>
        <v>1.921969906692768</v>
      </c>
    </row>
    <row r="677" spans="1:11" x14ac:dyDescent="0.2">
      <c r="A677">
        <f t="shared" si="93"/>
        <v>0.79419486247253679</v>
      </c>
      <c r="B677" s="2">
        <v>0.67300000000000104</v>
      </c>
      <c r="C677" s="7">
        <f t="shared" si="94"/>
        <v>0.71579295074842075</v>
      </c>
      <c r="D677" s="24">
        <f t="shared" si="95"/>
        <v>0.61246028574750144</v>
      </c>
      <c r="E677">
        <f t="shared" si="101"/>
        <v>0.79419486247253679</v>
      </c>
      <c r="G677">
        <f t="shared" si="96"/>
        <v>0.67300000000000104</v>
      </c>
      <c r="H677" s="16">
        <f t="shared" si="97"/>
        <v>1.9241007343198562</v>
      </c>
      <c r="I677" s="16">
        <f t="shared" si="98"/>
        <v>0.48102518357996399</v>
      </c>
      <c r="J677" s="13">
        <f t="shared" si="99"/>
        <v>0.56218246889064982</v>
      </c>
      <c r="K677" s="7">
        <f t="shared" si="100"/>
        <v>1.924100734319856</v>
      </c>
    </row>
    <row r="678" spans="1:11" x14ac:dyDescent="0.2">
      <c r="A678">
        <f t="shared" si="93"/>
        <v>0.79581639244949065</v>
      </c>
      <c r="B678" s="2">
        <v>0.67400000000000104</v>
      </c>
      <c r="C678" s="7">
        <f t="shared" si="94"/>
        <v>0.71698707746092027</v>
      </c>
      <c r="D678" s="24">
        <f t="shared" si="95"/>
        <v>0.61313908264795114</v>
      </c>
      <c r="E678">
        <f t="shared" si="101"/>
        <v>0.79581639244949065</v>
      </c>
      <c r="G678">
        <f t="shared" si="96"/>
        <v>0.67400000000000104</v>
      </c>
      <c r="H678" s="16">
        <f t="shared" si="97"/>
        <v>1.9262332376755884</v>
      </c>
      <c r="I678" s="16">
        <f t="shared" si="98"/>
        <v>0.48155830941889705</v>
      </c>
      <c r="J678" s="13">
        <f t="shared" si="99"/>
        <v>0.56312033381751081</v>
      </c>
      <c r="K678" s="7">
        <f t="shared" si="100"/>
        <v>1.9262332376755882</v>
      </c>
    </row>
    <row r="679" spans="1:11" x14ac:dyDescent="0.2">
      <c r="A679">
        <f t="shared" si="93"/>
        <v>0.79743598309584485</v>
      </c>
      <c r="B679" s="2">
        <v>0.67500000000000104</v>
      </c>
      <c r="C679" s="7">
        <f t="shared" si="94"/>
        <v>0.71818025891364623</v>
      </c>
      <c r="D679" s="24">
        <f t="shared" si="95"/>
        <v>0.61381841730401554</v>
      </c>
      <c r="E679">
        <f t="shared" si="101"/>
        <v>0.79743598309584485</v>
      </c>
      <c r="G679">
        <f t="shared" si="96"/>
        <v>0.67500000000000104</v>
      </c>
      <c r="H679" s="16">
        <f t="shared" si="97"/>
        <v>1.928367430440409</v>
      </c>
      <c r="I679" s="16">
        <f t="shared" si="98"/>
        <v>0.48209185761010231</v>
      </c>
      <c r="J679" s="13">
        <f t="shared" si="99"/>
        <v>0.56405745633908166</v>
      </c>
      <c r="K679" s="7">
        <f t="shared" si="100"/>
        <v>1.9283674304404093</v>
      </c>
    </row>
    <row r="680" spans="1:11" x14ac:dyDescent="0.2">
      <c r="A680">
        <f t="shared" si="93"/>
        <v>0.79905361496320704</v>
      </c>
      <c r="B680" s="2">
        <v>0.67600000000000104</v>
      </c>
      <c r="C680" s="7">
        <f t="shared" si="94"/>
        <v>0.71937248891814753</v>
      </c>
      <c r="D680" s="24">
        <f t="shared" si="95"/>
        <v>0.61449829409740109</v>
      </c>
      <c r="E680">
        <f t="shared" si="101"/>
        <v>0.79905361496320704</v>
      </c>
      <c r="G680">
        <f t="shared" si="96"/>
        <v>0.67600000000000104</v>
      </c>
      <c r="H680" s="16">
        <f t="shared" si="97"/>
        <v>1.9305033263798554</v>
      </c>
      <c r="I680" s="16">
        <f t="shared" si="98"/>
        <v>0.48262583159496386</v>
      </c>
      <c r="J680" s="13">
        <f t="shared" si="99"/>
        <v>0.5649938315949643</v>
      </c>
      <c r="K680" s="7">
        <f t="shared" si="100"/>
        <v>1.9305033263798554</v>
      </c>
    </row>
    <row r="681" spans="1:11" x14ac:dyDescent="0.2">
      <c r="A681">
        <f t="shared" si="93"/>
        <v>0.80066926855260767</v>
      </c>
      <c r="B681" s="2">
        <v>0.67700000000000105</v>
      </c>
      <c r="C681" s="7">
        <f t="shared" si="94"/>
        <v>0.72056376127114519</v>
      </c>
      <c r="D681" s="24">
        <f t="shared" si="95"/>
        <v>0.6151787174372314</v>
      </c>
      <c r="E681">
        <f t="shared" si="101"/>
        <v>0.80066926855260767</v>
      </c>
      <c r="G681">
        <f t="shared" si="96"/>
        <v>0.67700000000000105</v>
      </c>
      <c r="H681" s="16">
        <f t="shared" si="97"/>
        <v>1.9326409393455972</v>
      </c>
      <c r="I681" s="16">
        <f t="shared" si="98"/>
        <v>0.48316023483639936</v>
      </c>
      <c r="J681" s="13">
        <f t="shared" si="99"/>
        <v>0.56592945471311484</v>
      </c>
      <c r="K681" s="7">
        <f t="shared" si="100"/>
        <v>1.9326409393455974</v>
      </c>
    </row>
    <row r="682" spans="1:11" x14ac:dyDescent="0.2">
      <c r="A682">
        <f t="shared" si="93"/>
        <v>0.80228292431409853</v>
      </c>
      <c r="B682" s="2">
        <v>0.67800000000000105</v>
      </c>
      <c r="C682" s="7">
        <f t="shared" si="94"/>
        <v>0.72175406975438805</v>
      </c>
      <c r="D682" s="24">
        <f t="shared" si="95"/>
        <v>0.61585969176038269</v>
      </c>
      <c r="E682">
        <f t="shared" si="101"/>
        <v>0.80228292431409853</v>
      </c>
      <c r="G682">
        <f t="shared" si="96"/>
        <v>0.67800000000000105</v>
      </c>
      <c r="H682" s="16">
        <f t="shared" si="97"/>
        <v>1.9347802832764927</v>
      </c>
      <c r="I682" s="16">
        <f t="shared" si="98"/>
        <v>0.48369507081912316</v>
      </c>
      <c r="J682" s="13">
        <f t="shared" si="99"/>
        <v>0.56686432080973015</v>
      </c>
      <c r="K682" s="7">
        <f t="shared" si="100"/>
        <v>1.9347802832764927</v>
      </c>
    </row>
    <row r="683" spans="1:11" x14ac:dyDescent="0.2">
      <c r="A683">
        <f t="shared" si="93"/>
        <v>0.80389456264634507</v>
      </c>
      <c r="B683" s="2">
        <v>0.67900000000000105</v>
      </c>
      <c r="C683" s="7">
        <f t="shared" si="94"/>
        <v>0.72294340813450642</v>
      </c>
      <c r="D683" s="24">
        <f t="shared" si="95"/>
        <v>0.61654122153182411</v>
      </c>
      <c r="E683">
        <f t="shared" si="101"/>
        <v>0.80389456264634507</v>
      </c>
      <c r="G683">
        <f t="shared" si="96"/>
        <v>0.67900000000000105</v>
      </c>
      <c r="H683" s="16">
        <f t="shared" si="97"/>
        <v>1.9369213721996557</v>
      </c>
      <c r="I683" s="16">
        <f t="shared" si="98"/>
        <v>0.48423034304991397</v>
      </c>
      <c r="J683" s="13">
        <f t="shared" si="99"/>
        <v>0.56779842498913324</v>
      </c>
      <c r="K683" s="7">
        <f t="shared" si="100"/>
        <v>1.9369213721996559</v>
      </c>
    </row>
    <row r="684" spans="1:11" x14ac:dyDescent="0.2">
      <c r="A684">
        <f t="shared" si="93"/>
        <v>0.80550416389621582</v>
      </c>
      <c r="B684" s="2">
        <v>0.68000000000000105</v>
      </c>
      <c r="C684" s="7">
        <f t="shared" si="94"/>
        <v>0.72413177016286512</v>
      </c>
      <c r="D684" s="24">
        <f t="shared" si="95"/>
        <v>0.61722331124496199</v>
      </c>
      <c r="E684">
        <f t="shared" si="101"/>
        <v>0.80550416389621582</v>
      </c>
      <c r="G684">
        <f t="shared" si="96"/>
        <v>0.68000000000000105</v>
      </c>
      <c r="H684" s="16">
        <f t="shared" si="97"/>
        <v>1.9390642202315389</v>
      </c>
      <c r="I684" s="16">
        <f t="shared" si="98"/>
        <v>0.48476605505788473</v>
      </c>
      <c r="J684" s="13">
        <f t="shared" si="99"/>
        <v>0.56873176234365741</v>
      </c>
      <c r="K684" s="7">
        <f t="shared" si="100"/>
        <v>1.9390642202315389</v>
      </c>
    </row>
    <row r="685" spans="1:11" x14ac:dyDescent="0.2">
      <c r="A685">
        <f t="shared" ref="A685:A748" si="102">E685</f>
        <v>0.80711170835836343</v>
      </c>
      <c r="B685" s="2">
        <v>0.68100000000000105</v>
      </c>
      <c r="C685" s="7">
        <f t="shared" si="94"/>
        <v>0.72531914957541477</v>
      </c>
      <c r="D685" s="24">
        <f t="shared" si="95"/>
        <v>0.61790596542198961</v>
      </c>
      <c r="E685">
        <f t="shared" si="101"/>
        <v>0.80711170835836343</v>
      </c>
      <c r="G685">
        <f t="shared" si="96"/>
        <v>0.68100000000000105</v>
      </c>
      <c r="H685" s="16">
        <f t="shared" si="97"/>
        <v>1.9412088415790314</v>
      </c>
      <c r="I685" s="16">
        <f t="shared" si="98"/>
        <v>0.48530221039475785</v>
      </c>
      <c r="J685" s="13">
        <f t="shared" si="99"/>
        <v>0.56966432795352984</v>
      </c>
      <c r="K685" s="7">
        <f t="shared" si="100"/>
        <v>1.9412088415790314</v>
      </c>
    </row>
    <row r="686" spans="1:11" x14ac:dyDescent="0.2">
      <c r="A686">
        <f t="shared" si="102"/>
        <v>0.80871717627480233</v>
      </c>
      <c r="B686" s="2">
        <v>0.68200000000000105</v>
      </c>
      <c r="C686" s="7">
        <f t="shared" si="94"/>
        <v>0.72650554009254142</v>
      </c>
      <c r="D686" s="24">
        <f t="shared" si="95"/>
        <v>0.61858918861424117</v>
      </c>
      <c r="E686">
        <f t="shared" si="101"/>
        <v>0.80871717627480233</v>
      </c>
      <c r="G686">
        <f t="shared" si="96"/>
        <v>0.68200000000000105</v>
      </c>
      <c r="H686" s="16">
        <f t="shared" si="97"/>
        <v>1.9433552505405709</v>
      </c>
      <c r="I686" s="16">
        <f t="shared" si="98"/>
        <v>0.48583881263514272</v>
      </c>
      <c r="J686" s="13">
        <f t="shared" si="99"/>
        <v>0.57059611688675327</v>
      </c>
      <c r="K686" s="7">
        <f t="shared" si="100"/>
        <v>1.9433552505405709</v>
      </c>
    </row>
    <row r="687" spans="1:11" x14ac:dyDescent="0.2">
      <c r="A687">
        <f t="shared" si="102"/>
        <v>0.81032054783447938</v>
      </c>
      <c r="B687" s="2">
        <v>0.68300000000000105</v>
      </c>
      <c r="C687" s="7">
        <f t="shared" si="94"/>
        <v>0.72769093541891505</v>
      </c>
      <c r="D687" s="24">
        <f t="shared" si="95"/>
        <v>0.61927298540255005</v>
      </c>
      <c r="E687">
        <f t="shared" si="101"/>
        <v>0.81032054783447938</v>
      </c>
      <c r="G687">
        <f t="shared" si="96"/>
        <v>0.68300000000000105</v>
      </c>
      <c r="H687" s="16">
        <f t="shared" si="97"/>
        <v>1.9455034615072704</v>
      </c>
      <c r="I687" s="16">
        <f t="shared" si="98"/>
        <v>0.4863758653768176</v>
      </c>
      <c r="J687" s="13">
        <f t="shared" si="99"/>
        <v>0.57152712419898699</v>
      </c>
      <c r="K687" s="7">
        <f t="shared" si="100"/>
        <v>1.9455034615072704</v>
      </c>
    </row>
    <row r="688" spans="1:11" x14ac:dyDescent="0.2">
      <c r="A688">
        <f t="shared" si="102"/>
        <v>0.81192180317284091</v>
      </c>
      <c r="B688" s="2">
        <v>0.68400000000000105</v>
      </c>
      <c r="C688" s="7">
        <f t="shared" si="94"/>
        <v>0.72887532924333653</v>
      </c>
      <c r="D688" s="24">
        <f t="shared" si="95"/>
        <v>0.61995736039761307</v>
      </c>
      <c r="E688">
        <f t="shared" si="101"/>
        <v>0.81192180317284091</v>
      </c>
      <c r="G688">
        <f t="shared" si="96"/>
        <v>0.68400000000000105</v>
      </c>
      <c r="H688" s="16">
        <f t="shared" si="97"/>
        <v>1.9476534889640609</v>
      </c>
      <c r="I688" s="16">
        <f t="shared" si="98"/>
        <v>0.48691337224101522</v>
      </c>
      <c r="J688" s="13">
        <f t="shared" si="99"/>
        <v>0.57245734493342693</v>
      </c>
      <c r="K688" s="7">
        <f t="shared" si="100"/>
        <v>1.9476534889640609</v>
      </c>
    </row>
    <row r="689" spans="1:11" x14ac:dyDescent="0.2">
      <c r="A689">
        <f t="shared" si="102"/>
        <v>0.8135209223713924</v>
      </c>
      <c r="B689" s="2">
        <v>0.68500000000000105</v>
      </c>
      <c r="C689" s="7">
        <f t="shared" si="94"/>
        <v>0.73005871523858323</v>
      </c>
      <c r="D689" s="24">
        <f t="shared" si="95"/>
        <v>0.62064231824035876</v>
      </c>
      <c r="E689">
        <f t="shared" si="101"/>
        <v>0.8135209223713924</v>
      </c>
      <c r="G689">
        <f t="shared" si="96"/>
        <v>0.68500000000000105</v>
      </c>
      <c r="H689" s="16">
        <f t="shared" si="97"/>
        <v>1.9498053474908497</v>
      </c>
      <c r="I689" s="16">
        <f t="shared" si="98"/>
        <v>0.48745133687271236</v>
      </c>
      <c r="J689" s="13">
        <f t="shared" si="99"/>
        <v>0.57338677412068395</v>
      </c>
      <c r="K689" s="7">
        <f t="shared" si="100"/>
        <v>1.9498053474908494</v>
      </c>
    </row>
    <row r="690" spans="1:11" x14ac:dyDescent="0.2">
      <c r="A690">
        <f t="shared" si="102"/>
        <v>0.81511788545725317</v>
      </c>
      <c r="B690" s="2">
        <v>0.68600000000000105</v>
      </c>
      <c r="C690" s="7">
        <f t="shared" si="94"/>
        <v>0.73124108706125357</v>
      </c>
      <c r="D690" s="24">
        <f t="shared" si="95"/>
        <v>0.62132786360232162</v>
      </c>
      <c r="E690">
        <f t="shared" si="101"/>
        <v>0.81511788545725317</v>
      </c>
      <c r="G690">
        <f t="shared" si="96"/>
        <v>0.68600000000000105</v>
      </c>
      <c r="H690" s="16">
        <f t="shared" si="97"/>
        <v>1.9519590517636944</v>
      </c>
      <c r="I690" s="16">
        <f t="shared" si="98"/>
        <v>0.48798976294092367</v>
      </c>
      <c r="J690" s="13">
        <f t="shared" si="99"/>
        <v>0.57431540677866211</v>
      </c>
      <c r="K690" s="7">
        <f t="shared" si="100"/>
        <v>1.9519590517636947</v>
      </c>
    </row>
    <row r="691" spans="1:11" x14ac:dyDescent="0.2">
      <c r="A691">
        <f t="shared" si="102"/>
        <v>0.81671267240270273</v>
      </c>
      <c r="B691" s="2">
        <v>0.68700000000000105</v>
      </c>
      <c r="C691" s="7">
        <f t="shared" si="94"/>
        <v>0.73242243835160747</v>
      </c>
      <c r="D691" s="24">
        <f t="shared" si="95"/>
        <v>0.62201400118602002</v>
      </c>
      <c r="E691">
        <f t="shared" si="101"/>
        <v>0.81671267240270273</v>
      </c>
      <c r="G691">
        <f t="shared" si="96"/>
        <v>0.68700000000000105</v>
      </c>
      <c r="H691" s="16">
        <f t="shared" si="97"/>
        <v>1.9541146165559933</v>
      </c>
      <c r="I691" s="16">
        <f t="shared" si="98"/>
        <v>0.48852865413899832</v>
      </c>
      <c r="J691" s="13">
        <f t="shared" si="99"/>
        <v>0.57524323791243326</v>
      </c>
      <c r="K691" s="7">
        <f t="shared" si="100"/>
        <v>1.9541146165559933</v>
      </c>
    </row>
    <row r="692" spans="1:11" x14ac:dyDescent="0.2">
      <c r="A692">
        <f t="shared" si="102"/>
        <v>0.81830526312472573</v>
      </c>
      <c r="B692" s="2">
        <v>0.68800000000000106</v>
      </c>
      <c r="C692" s="7">
        <f t="shared" si="94"/>
        <v>0.73360276273340952</v>
      </c>
      <c r="D692" s="24">
        <f t="shared" si="95"/>
        <v>0.62270073572534124</v>
      </c>
      <c r="E692">
        <f t="shared" si="101"/>
        <v>0.81830526312472573</v>
      </c>
      <c r="G692">
        <f t="shared" si="96"/>
        <v>0.68800000000000106</v>
      </c>
      <c r="H692" s="16">
        <f t="shared" si="97"/>
        <v>1.9562720567396914</v>
      </c>
      <c r="I692" s="16">
        <f t="shared" si="98"/>
        <v>0.48906801418492279</v>
      </c>
      <c r="J692" s="13">
        <f t="shared" si="99"/>
        <v>0.57617026251411385</v>
      </c>
      <c r="K692" s="7">
        <f t="shared" si="100"/>
        <v>1.9562720567396912</v>
      </c>
    </row>
    <row r="693" spans="1:11" x14ac:dyDescent="0.2">
      <c r="A693">
        <f t="shared" si="102"/>
        <v>0.81989563748454708</v>
      </c>
      <c r="B693" s="2">
        <v>0.68900000000000095</v>
      </c>
      <c r="C693" s="7">
        <f t="shared" si="94"/>
        <v>0.73478205381376716</v>
      </c>
      <c r="D693" s="24">
        <f t="shared" si="95"/>
        <v>0.62338807198593049</v>
      </c>
      <c r="E693">
        <f t="shared" si="101"/>
        <v>0.81989563748454708</v>
      </c>
      <c r="G693">
        <f t="shared" si="96"/>
        <v>0.68900000000000095</v>
      </c>
      <c r="H693" s="16">
        <f t="shared" si="97"/>
        <v>1.9584313872865042</v>
      </c>
      <c r="I693" s="16">
        <f t="shared" si="98"/>
        <v>0.48960784682162611</v>
      </c>
      <c r="J693" s="13">
        <f t="shared" si="99"/>
        <v>0.57709647556273769</v>
      </c>
      <c r="K693" s="7">
        <f t="shared" si="100"/>
        <v>1.9584313872865045</v>
      </c>
    </row>
    <row r="694" spans="1:11" x14ac:dyDescent="0.2">
      <c r="A694">
        <f t="shared" si="102"/>
        <v>0.82148377528716121</v>
      </c>
      <c r="B694" s="2">
        <v>0.69000000000000095</v>
      </c>
      <c r="C694" s="7">
        <f t="shared" si="94"/>
        <v>0.73596030518296807</v>
      </c>
      <c r="D694" s="24">
        <f t="shared" si="95"/>
        <v>0.62407601476558561</v>
      </c>
      <c r="E694">
        <f t="shared" si="101"/>
        <v>0.82148377528716121</v>
      </c>
      <c r="G694">
        <f t="shared" si="96"/>
        <v>0.69000000000000095</v>
      </c>
      <c r="H694" s="16">
        <f t="shared" si="97"/>
        <v>1.9605926232691591</v>
      </c>
      <c r="I694" s="16">
        <f t="shared" si="98"/>
        <v>0.49014815581728977</v>
      </c>
      <c r="J694" s="13">
        <f t="shared" si="99"/>
        <v>0.57802187202412869</v>
      </c>
      <c r="K694" s="7">
        <f t="shared" si="100"/>
        <v>1.9605926232691591</v>
      </c>
    </row>
    <row r="695" spans="1:11" x14ac:dyDescent="0.2">
      <c r="A695">
        <f t="shared" si="102"/>
        <v>0.82306965628085826</v>
      </c>
      <c r="B695" s="2">
        <v>0.69100000000000095</v>
      </c>
      <c r="C695" s="7">
        <f t="shared" si="94"/>
        <v>0.73713751041431752</v>
      </c>
      <c r="D695" s="24">
        <f t="shared" si="95"/>
        <v>0.62476456889465815</v>
      </c>
      <c r="E695">
        <f t="shared" si="101"/>
        <v>0.82306965628085826</v>
      </c>
      <c r="G695">
        <f t="shared" si="96"/>
        <v>0.69100000000000095</v>
      </c>
      <c r="H695" s="16">
        <f t="shared" si="97"/>
        <v>1.962755779862652</v>
      </c>
      <c r="I695" s="16">
        <f t="shared" si="98"/>
        <v>0.49068894496566307</v>
      </c>
      <c r="J695" s="13">
        <f t="shared" si="99"/>
        <v>0.57894644685077234</v>
      </c>
      <c r="K695" s="7">
        <f t="shared" si="100"/>
        <v>1.9627557798626523</v>
      </c>
    </row>
    <row r="696" spans="1:11" x14ac:dyDescent="0.2">
      <c r="A696">
        <f t="shared" si="102"/>
        <v>0.82465326015673734</v>
      </c>
      <c r="B696" s="2">
        <v>0.69200000000000095</v>
      </c>
      <c r="C696" s="7">
        <f t="shared" si="94"/>
        <v>0.7383136630639705</v>
      </c>
      <c r="D696" s="24">
        <f t="shared" si="95"/>
        <v>0.62545373923645808</v>
      </c>
      <c r="E696">
        <f t="shared" si="101"/>
        <v>0.82465326015673734</v>
      </c>
      <c r="G696">
        <f t="shared" si="96"/>
        <v>0.69200000000000095</v>
      </c>
      <c r="H696" s="16">
        <f t="shared" si="97"/>
        <v>1.9649208723455229</v>
      </c>
      <c r="I696" s="16">
        <f t="shared" si="98"/>
        <v>0.49123021808638073</v>
      </c>
      <c r="J696" s="13">
        <f t="shared" si="99"/>
        <v>0.57987019498168491</v>
      </c>
      <c r="K696" s="7">
        <f t="shared" si="100"/>
        <v>1.9649208723455229</v>
      </c>
    </row>
    <row r="697" spans="1:11" x14ac:dyDescent="0.2">
      <c r="A697">
        <f t="shared" si="102"/>
        <v>0.82623456654822258</v>
      </c>
      <c r="B697" s="2">
        <v>0.69300000000000095</v>
      </c>
      <c r="C697" s="7">
        <f t="shared" si="94"/>
        <v>0.73948875667076763</v>
      </c>
      <c r="D697" s="24">
        <f t="shared" si="95"/>
        <v>0.62614353068766726</v>
      </c>
      <c r="E697">
        <f t="shared" si="101"/>
        <v>0.82623456654822258</v>
      </c>
      <c r="G697">
        <f t="shared" si="96"/>
        <v>0.69300000000000095</v>
      </c>
      <c r="H697" s="16">
        <f t="shared" si="97"/>
        <v>1.9670879161011505</v>
      </c>
      <c r="I697" s="16">
        <f t="shared" si="98"/>
        <v>0.49177197902528769</v>
      </c>
      <c r="J697" s="13">
        <f t="shared" si="99"/>
        <v>0.5807931113422834</v>
      </c>
      <c r="K697" s="7">
        <f t="shared" si="100"/>
        <v>1.9670879161011507</v>
      </c>
    </row>
    <row r="698" spans="1:11" x14ac:dyDescent="0.2">
      <c r="A698">
        <f t="shared" si="102"/>
        <v>0.82781355503056209</v>
      </c>
      <c r="B698" s="2">
        <v>0.69400000000000095</v>
      </c>
      <c r="C698" s="7">
        <f t="shared" si="94"/>
        <v>0.74066278475606295</v>
      </c>
      <c r="D698" s="24">
        <f t="shared" si="95"/>
        <v>0.62683394817875548</v>
      </c>
      <c r="E698">
        <f t="shared" si="101"/>
        <v>0.82781355503056209</v>
      </c>
      <c r="G698">
        <f t="shared" si="96"/>
        <v>0.69400000000000095</v>
      </c>
      <c r="H698" s="16">
        <f t="shared" si="97"/>
        <v>1.9692569266190634</v>
      </c>
      <c r="I698" s="16">
        <f t="shared" si="98"/>
        <v>0.49231423165476584</v>
      </c>
      <c r="J698" s="13">
        <f t="shared" si="99"/>
        <v>0.58171519084425138</v>
      </c>
      <c r="K698" s="7">
        <f t="shared" si="100"/>
        <v>1.9692569266190634</v>
      </c>
    </row>
    <row r="699" spans="1:11" x14ac:dyDescent="0.2">
      <c r="A699">
        <f t="shared" si="102"/>
        <v>0.82939020512032924</v>
      </c>
      <c r="B699" s="2">
        <v>0.69500000000000095</v>
      </c>
      <c r="C699" s="7">
        <f t="shared" si="94"/>
        <v>0.74183574082355552</v>
      </c>
      <c r="D699" s="24">
        <f t="shared" si="95"/>
        <v>0.62752499667440509</v>
      </c>
      <c r="E699">
        <f t="shared" si="101"/>
        <v>0.82939020512032924</v>
      </c>
      <c r="G699">
        <f t="shared" si="96"/>
        <v>0.69500000000000095</v>
      </c>
      <c r="H699" s="16">
        <f t="shared" si="97"/>
        <v>1.9714279194962705</v>
      </c>
      <c r="I699" s="16">
        <f t="shared" si="98"/>
        <v>0.49285697987406757</v>
      </c>
      <c r="J699" s="13">
        <f t="shared" si="99"/>
        <v>0.58263642838540597</v>
      </c>
      <c r="K699" s="7">
        <f t="shared" si="100"/>
        <v>1.9714279194962703</v>
      </c>
    </row>
    <row r="700" spans="1:11" x14ac:dyDescent="0.2">
      <c r="A700">
        <f t="shared" si="102"/>
        <v>0.83096449627491165</v>
      </c>
      <c r="B700" s="2">
        <v>0.69600000000000095</v>
      </c>
      <c r="C700" s="7">
        <f t="shared" si="94"/>
        <v>0.74300761835911633</v>
      </c>
      <c r="D700" s="24">
        <f t="shared" si="95"/>
        <v>0.62821668117394014</v>
      </c>
      <c r="E700">
        <f t="shared" si="101"/>
        <v>0.83096449627491165</v>
      </c>
      <c r="G700">
        <f t="shared" si="96"/>
        <v>0.69600000000000095</v>
      </c>
      <c r="H700" s="16">
        <f t="shared" si="97"/>
        <v>1.9736009104386116</v>
      </c>
      <c r="I700" s="16">
        <f t="shared" si="98"/>
        <v>0.49340022760965291</v>
      </c>
      <c r="J700" s="13">
        <f t="shared" si="99"/>
        <v>0.58355681884956212</v>
      </c>
      <c r="K700" s="7">
        <f t="shared" si="100"/>
        <v>1.9736009104386116</v>
      </c>
    </row>
    <row r="701" spans="1:11" x14ac:dyDescent="0.2">
      <c r="A701">
        <f t="shared" si="102"/>
        <v>0.83253640789199379</v>
      </c>
      <c r="B701" s="2">
        <v>0.69700000000000095</v>
      </c>
      <c r="C701" s="7">
        <f t="shared" si="94"/>
        <v>0.74417841083061287</v>
      </c>
      <c r="D701" s="24">
        <f t="shared" si="95"/>
        <v>0.62890900671176198</v>
      </c>
      <c r="E701">
        <f t="shared" si="101"/>
        <v>0.83253640789199379</v>
      </c>
      <c r="G701">
        <f t="shared" si="96"/>
        <v>0.69700000000000095</v>
      </c>
      <c r="H701" s="16">
        <f t="shared" si="97"/>
        <v>1.9757759152621255</v>
      </c>
      <c r="I701" s="16">
        <f t="shared" si="98"/>
        <v>0.49394397881553131</v>
      </c>
      <c r="J701" s="13">
        <f t="shared" si="99"/>
        <v>0.58447635710639512</v>
      </c>
      <c r="K701" s="7">
        <f t="shared" si="100"/>
        <v>1.9757759152621253</v>
      </c>
    </row>
    <row r="702" spans="1:11" x14ac:dyDescent="0.2">
      <c r="A702">
        <f t="shared" si="102"/>
        <v>0.83410591930903744</v>
      </c>
      <c r="B702" s="2">
        <v>0.69800000000000095</v>
      </c>
      <c r="C702" s="7">
        <f t="shared" si="94"/>
        <v>0.74534811168773574</v>
      </c>
      <c r="D702" s="24">
        <f t="shared" si="95"/>
        <v>0.62960197835779197</v>
      </c>
      <c r="E702">
        <f t="shared" si="101"/>
        <v>0.83410591930903744</v>
      </c>
      <c r="G702">
        <f t="shared" si="96"/>
        <v>0.69800000000000095</v>
      </c>
      <c r="H702" s="16">
        <f t="shared" si="97"/>
        <v>1.977952949894439</v>
      </c>
      <c r="I702" s="16">
        <f t="shared" si="98"/>
        <v>0.49448823747360982</v>
      </c>
      <c r="J702" s="13">
        <f t="shared" si="99"/>
        <v>0.58539503801130377</v>
      </c>
      <c r="K702" s="7">
        <f t="shared" si="100"/>
        <v>1.9779529498944393</v>
      </c>
    </row>
    <row r="703" spans="1:11" x14ac:dyDescent="0.2">
      <c r="A703">
        <f t="shared" si="102"/>
        <v>0.83567300980274506</v>
      </c>
      <c r="B703" s="2">
        <v>0.69900000000000095</v>
      </c>
      <c r="C703" s="7">
        <f t="shared" si="94"/>
        <v>0.74651671436181732</v>
      </c>
      <c r="D703" s="24">
        <f t="shared" si="95"/>
        <v>0.63029560121791894</v>
      </c>
      <c r="E703">
        <f t="shared" si="101"/>
        <v>0.83567300980274506</v>
      </c>
      <c r="G703">
        <f t="shared" si="96"/>
        <v>0.69900000000000095</v>
      </c>
      <c r="H703" s="16">
        <f t="shared" si="97"/>
        <v>1.980132030376176</v>
      </c>
      <c r="I703" s="16">
        <f t="shared" si="98"/>
        <v>0.49503300759404401</v>
      </c>
      <c r="J703" s="13">
        <f t="shared" si="99"/>
        <v>0.58631285640526887</v>
      </c>
      <c r="K703" s="7">
        <f t="shared" si="100"/>
        <v>1.980132030376176</v>
      </c>
    </row>
    <row r="704" spans="1:11" x14ac:dyDescent="0.2">
      <c r="A704">
        <f t="shared" si="102"/>
        <v>0.83723765858852794</v>
      </c>
      <c r="B704" s="2">
        <v>0.70000000000000095</v>
      </c>
      <c r="C704" s="7">
        <f t="shared" si="94"/>
        <v>0.74768421226565573</v>
      </c>
      <c r="D704" s="24">
        <f t="shared" si="95"/>
        <v>0.63098988043445525</v>
      </c>
      <c r="E704">
        <f t="shared" si="101"/>
        <v>0.83723765858852794</v>
      </c>
      <c r="G704">
        <f t="shared" si="96"/>
        <v>0.70000000000000095</v>
      </c>
      <c r="H704" s="16">
        <f t="shared" si="97"/>
        <v>1.9823131728623866</v>
      </c>
      <c r="I704" s="16">
        <f t="shared" si="98"/>
        <v>0.49557829321559665</v>
      </c>
      <c r="J704" s="13">
        <f t="shared" si="99"/>
        <v>0.58722980711471384</v>
      </c>
      <c r="K704" s="7">
        <f t="shared" si="100"/>
        <v>1.9823131728623866</v>
      </c>
    </row>
    <row r="705" spans="1:11" x14ac:dyDescent="0.2">
      <c r="A705">
        <f t="shared" si="102"/>
        <v>0.83879984481995673</v>
      </c>
      <c r="B705" s="2">
        <v>0.70100000000000096</v>
      </c>
      <c r="C705" s="7">
        <f t="shared" si="94"/>
        <v>0.74885059879333005</v>
      </c>
      <c r="D705" s="24">
        <f t="shared" si="95"/>
        <v>0.63168482118659763</v>
      </c>
      <c r="E705">
        <f t="shared" si="101"/>
        <v>0.83879984481995673</v>
      </c>
      <c r="G705">
        <f t="shared" si="96"/>
        <v>0.70100000000000096</v>
      </c>
      <c r="H705" s="16">
        <f t="shared" si="97"/>
        <v>1.9844963936239972</v>
      </c>
      <c r="I705" s="16">
        <f t="shared" si="98"/>
        <v>0.4961240984059993</v>
      </c>
      <c r="J705" s="13">
        <f t="shared" si="99"/>
        <v>0.58814588495136078</v>
      </c>
      <c r="K705" s="7">
        <f t="shared" si="100"/>
        <v>1.9844963936239972</v>
      </c>
    </row>
    <row r="706" spans="1:11" x14ac:dyDescent="0.2">
      <c r="A706">
        <f t="shared" si="102"/>
        <v>0.84035954758821019</v>
      </c>
      <c r="B706" s="2">
        <v>0.70200000000000096</v>
      </c>
      <c r="C706" s="7">
        <f t="shared" si="94"/>
        <v>0.75001586732001868</v>
      </c>
      <c r="D706" s="24">
        <f t="shared" si="95"/>
        <v>0.63238042869089583</v>
      </c>
      <c r="E706">
        <f t="shared" si="101"/>
        <v>0.84035954758821019</v>
      </c>
      <c r="G706">
        <f t="shared" si="96"/>
        <v>0.70200000000000096</v>
      </c>
      <c r="H706" s="16">
        <f t="shared" si="97"/>
        <v>1.9866817090492823</v>
      </c>
      <c r="I706" s="16">
        <f t="shared" si="98"/>
        <v>0.49667042726232058</v>
      </c>
      <c r="J706" s="13">
        <f t="shared" si="99"/>
        <v>0.58906108471208696</v>
      </c>
      <c r="K706" s="7">
        <f t="shared" si="100"/>
        <v>1.9866817090492823</v>
      </c>
    </row>
    <row r="707" spans="1:11" x14ac:dyDescent="0.2">
      <c r="A707">
        <f t="shared" si="102"/>
        <v>0.84191674592151389</v>
      </c>
      <c r="B707" s="2">
        <v>0.70300000000000096</v>
      </c>
      <c r="C707" s="7">
        <f t="shared" si="94"/>
        <v>0.75118001120181332</v>
      </c>
      <c r="D707" s="24">
        <f t="shared" si="95"/>
        <v>0.63307670820172768</v>
      </c>
      <c r="E707">
        <f t="shared" si="101"/>
        <v>0.84191674592151389</v>
      </c>
      <c r="G707">
        <f t="shared" si="96"/>
        <v>0.70300000000000096</v>
      </c>
      <c r="H707" s="16">
        <f t="shared" si="97"/>
        <v>1.9888691356453569</v>
      </c>
      <c r="I707" s="16">
        <f t="shared" si="98"/>
        <v>0.49721728391133918</v>
      </c>
      <c r="J707" s="13">
        <f t="shared" si="99"/>
        <v>0.58997540117877878</v>
      </c>
      <c r="K707" s="7">
        <f t="shared" si="100"/>
        <v>1.9888691356453567</v>
      </c>
    </row>
    <row r="708" spans="1:11" x14ac:dyDescent="0.2">
      <c r="A708">
        <f t="shared" si="102"/>
        <v>0.84347141878457244</v>
      </c>
      <c r="B708" s="2">
        <v>0.70400000000000096</v>
      </c>
      <c r="C708" s="7">
        <f t="shared" ref="C708:C771" si="103">J708/(PI()*($H$1^2)/4)</f>
        <v>0.75234302377553119</v>
      </c>
      <c r="D708" s="24">
        <f t="shared" ref="D708:D771" si="104">K708/(PI()*$H$1)</f>
        <v>0.63377366501178201</v>
      </c>
      <c r="E708">
        <f t="shared" si="101"/>
        <v>0.84347141878457244</v>
      </c>
      <c r="G708">
        <f t="shared" ref="G708:G771" si="105">$H$1*B708</f>
        <v>0.70400000000000096</v>
      </c>
      <c r="H708" s="16">
        <f t="shared" ref="H708:H771" si="106">ACOS((($H$1/2)-G708)/($H$1/2))</f>
        <v>1.9910586900396927</v>
      </c>
      <c r="I708" s="16">
        <f t="shared" ref="I708:I771" si="107">H708/PI()*(PI()*($H$1^2)/4)</f>
        <v>0.49776467250992323</v>
      </c>
      <c r="J708" s="13">
        <f t="shared" ref="J708:J771" si="108">I708-($H$1/2)*SIN(H708)*(($H$1/2)-G708)</f>
        <v>0.59088882911818497</v>
      </c>
      <c r="K708" s="7">
        <f t="shared" ref="K708:K771" si="109">H708/PI()*PI()*$H$1</f>
        <v>1.9910586900396929</v>
      </c>
    </row>
    <row r="709" spans="1:11" x14ac:dyDescent="0.2">
      <c r="A709">
        <f t="shared" si="102"/>
        <v>0.84502354507799216</v>
      </c>
      <c r="B709" s="2">
        <v>0.70500000000000096</v>
      </c>
      <c r="C709" s="7">
        <f t="shared" si="103"/>
        <v>0.75350489835852597</v>
      </c>
      <c r="D709" s="24">
        <f t="shared" si="104"/>
        <v>0.63447130445254696</v>
      </c>
      <c r="E709">
        <f t="shared" si="101"/>
        <v>0.84502354507799216</v>
      </c>
      <c r="G709">
        <f t="shared" si="105"/>
        <v>0.70500000000000096</v>
      </c>
      <c r="H709" s="16">
        <f t="shared" si="106"/>
        <v>1.9932503889816544</v>
      </c>
      <c r="I709" s="16">
        <f t="shared" si="107"/>
        <v>0.4983125972454136</v>
      </c>
      <c r="J709" s="13">
        <f t="shared" si="108"/>
        <v>0.59180136328176725</v>
      </c>
      <c r="K709" s="7">
        <f t="shared" si="109"/>
        <v>1.9932503889816544</v>
      </c>
    </row>
    <row r="710" spans="1:11" x14ac:dyDescent="0.2">
      <c r="A710">
        <f t="shared" si="102"/>
        <v>0.84657310363769711</v>
      </c>
      <c r="B710" s="2">
        <v>0.70600000000000096</v>
      </c>
      <c r="C710" s="7">
        <f t="shared" si="103"/>
        <v>0.75466562824849603</v>
      </c>
      <c r="D710" s="24">
        <f t="shared" si="104"/>
        <v>0.6351696318948078</v>
      </c>
      <c r="E710">
        <f t="shared" si="101"/>
        <v>0.84657310363769711</v>
      </c>
      <c r="G710">
        <f t="shared" si="105"/>
        <v>0.70600000000000096</v>
      </c>
      <c r="H710" s="16">
        <f t="shared" si="106"/>
        <v>1.9954442493440614</v>
      </c>
      <c r="I710" s="16">
        <f t="shared" si="107"/>
        <v>0.49886106233601535</v>
      </c>
      <c r="J710" s="13">
        <f t="shared" si="108"/>
        <v>0.59271299840555025</v>
      </c>
      <c r="K710" s="7">
        <f t="shared" si="109"/>
        <v>1.9954442493440614</v>
      </c>
    </row>
    <row r="711" spans="1:11" x14ac:dyDescent="0.2">
      <c r="A711">
        <f t="shared" si="102"/>
        <v>0.84812007323433625</v>
      </c>
      <c r="B711" s="2">
        <v>0.70700000000000096</v>
      </c>
      <c r="C711" s="7">
        <f t="shared" si="103"/>
        <v>0.75582520672329101</v>
      </c>
      <c r="D711" s="24">
        <f t="shared" si="104"/>
        <v>0.63586865274915061</v>
      </c>
      <c r="E711">
        <f t="shared" si="101"/>
        <v>0.84812007323433625</v>
      </c>
      <c r="G711">
        <f t="shared" si="105"/>
        <v>0.70700000000000096</v>
      </c>
      <c r="H711" s="16">
        <f t="shared" si="106"/>
        <v>1.9976402881247708</v>
      </c>
      <c r="I711" s="16">
        <f t="shared" si="107"/>
        <v>0.4994100720311927</v>
      </c>
      <c r="J711" s="13">
        <f t="shared" si="108"/>
        <v>0.59362372920996942</v>
      </c>
      <c r="K711" s="7">
        <f t="shared" si="109"/>
        <v>1.9976402881247708</v>
      </c>
    </row>
    <row r="712" spans="1:11" x14ac:dyDescent="0.2">
      <c r="A712">
        <f t="shared" si="102"/>
        <v>0.84966443257268165</v>
      </c>
      <c r="B712" s="2">
        <v>0.70800000000000096</v>
      </c>
      <c r="C712" s="7">
        <f t="shared" si="103"/>
        <v>0.75698362704071576</v>
      </c>
      <c r="D712" s="24">
        <f t="shared" si="104"/>
        <v>0.6365683724664738</v>
      </c>
      <c r="E712">
        <f t="shared" si="101"/>
        <v>0.84966443257268165</v>
      </c>
      <c r="G712">
        <f t="shared" si="105"/>
        <v>0.70800000000000096</v>
      </c>
      <c r="H712" s="16">
        <f t="shared" si="106"/>
        <v>1.9998385224482853</v>
      </c>
      <c r="I712" s="16">
        <f t="shared" si="107"/>
        <v>0.49995963061207133</v>
      </c>
      <c r="J712" s="13">
        <f t="shared" si="108"/>
        <v>0.59453355039971711</v>
      </c>
      <c r="K712" s="7">
        <f t="shared" si="109"/>
        <v>1.9998385224482853</v>
      </c>
    </row>
    <row r="713" spans="1:11" x14ac:dyDescent="0.2">
      <c r="A713">
        <f t="shared" si="102"/>
        <v>0.85120616029102014</v>
      </c>
      <c r="B713" s="2">
        <v>0.70900000000000096</v>
      </c>
      <c r="C713" s="7">
        <f t="shared" si="103"/>
        <v>0.758140882438333</v>
      </c>
      <c r="D713" s="24">
        <f t="shared" si="104"/>
        <v>0.63726879653850799</v>
      </c>
      <c r="E713">
        <f t="shared" si="101"/>
        <v>0.85120616029102014</v>
      </c>
      <c r="G713">
        <f t="shared" si="105"/>
        <v>0.70900000000000096</v>
      </c>
      <c r="H713" s="16">
        <f t="shared" si="106"/>
        <v>2.0020389695673853</v>
      </c>
      <c r="I713" s="16">
        <f t="shared" si="107"/>
        <v>0.50050974239184631</v>
      </c>
      <c r="J713" s="13">
        <f t="shared" si="108"/>
        <v>0.59544245666358753</v>
      </c>
      <c r="K713" s="7">
        <f t="shared" si="109"/>
        <v>2.0020389695673853</v>
      </c>
    </row>
    <row r="714" spans="1:11" x14ac:dyDescent="0.2">
      <c r="A714">
        <f t="shared" si="102"/>
        <v>0.85274523496053423</v>
      </c>
      <c r="B714" s="2">
        <v>0.71000000000000096</v>
      </c>
      <c r="C714" s="7">
        <f t="shared" si="103"/>
        <v>0.75929696613326314</v>
      </c>
      <c r="D714" s="24">
        <f t="shared" si="104"/>
        <v>0.63796993049834283</v>
      </c>
      <c r="E714">
        <f t="shared" ref="E714:E777" si="110">C714*(C714/D714)^(2/3)</f>
        <v>0.85274523496053423</v>
      </c>
      <c r="G714">
        <f t="shared" si="105"/>
        <v>0.71000000000000096</v>
      </c>
      <c r="H714" s="16">
        <f t="shared" si="106"/>
        <v>2.0042416468647848</v>
      </c>
      <c r="I714" s="16">
        <f t="shared" si="107"/>
        <v>0.5010604117161962</v>
      </c>
      <c r="J714" s="13">
        <f t="shared" si="108"/>
        <v>0.59635044267431936</v>
      </c>
      <c r="K714" s="7">
        <f t="shared" si="109"/>
        <v>2.0042416468647848</v>
      </c>
    </row>
    <row r="715" spans="1:11" x14ac:dyDescent="0.2">
      <c r="A715">
        <f t="shared" si="102"/>
        <v>0.85428163508467303</v>
      </c>
      <c r="B715" s="2">
        <v>0.71100000000000096</v>
      </c>
      <c r="C715" s="7">
        <f t="shared" si="103"/>
        <v>0.76045187132198133</v>
      </c>
      <c r="D715" s="24">
        <f t="shared" si="104"/>
        <v>0.63867177992096269</v>
      </c>
      <c r="E715">
        <f t="shared" si="110"/>
        <v>0.85428163508467303</v>
      </c>
      <c r="G715">
        <f t="shared" si="105"/>
        <v>0.71100000000000096</v>
      </c>
      <c r="H715" s="16">
        <f t="shared" si="106"/>
        <v>2.0064465718548137</v>
      </c>
      <c r="I715" s="16">
        <f t="shared" si="107"/>
        <v>0.50161164296370342</v>
      </c>
      <c r="J715" s="13">
        <f t="shared" si="108"/>
        <v>0.59725750308843684</v>
      </c>
      <c r="K715" s="7">
        <f t="shared" si="109"/>
        <v>2.0064465718548137</v>
      </c>
    </row>
    <row r="716" spans="1:11" x14ac:dyDescent="0.2">
      <c r="A716">
        <f t="shared" si="102"/>
        <v>0.85581533909851948</v>
      </c>
      <c r="B716" s="2">
        <v>0.71200000000000097</v>
      </c>
      <c r="C716" s="7">
        <f t="shared" si="103"/>
        <v>0.76160559118011417</v>
      </c>
      <c r="D716" s="24">
        <f t="shared" si="104"/>
        <v>0.63937435042378998</v>
      </c>
      <c r="E716">
        <f t="shared" si="110"/>
        <v>0.85581533909851948</v>
      </c>
      <c r="G716">
        <f t="shared" si="105"/>
        <v>0.71200000000000097</v>
      </c>
      <c r="H716" s="16">
        <f t="shared" si="106"/>
        <v>2.0086537621851246</v>
      </c>
      <c r="I716" s="16">
        <f t="shared" si="107"/>
        <v>0.50216344054628115</v>
      </c>
      <c r="J716" s="13">
        <f t="shared" si="108"/>
        <v>0.59816363254608951</v>
      </c>
      <c r="K716" s="7">
        <f t="shared" si="109"/>
        <v>2.0086537621851246</v>
      </c>
    </row>
    <row r="717" spans="1:11" x14ac:dyDescent="0.2">
      <c r="A717">
        <f t="shared" si="102"/>
        <v>0.8573463253681427</v>
      </c>
      <c r="B717" s="2">
        <v>0.71300000000000097</v>
      </c>
      <c r="C717" s="7">
        <f t="shared" si="103"/>
        <v>0.76275811886223233</v>
      </c>
      <c r="D717" s="24">
        <f t="shared" si="104"/>
        <v>0.64007764766723696</v>
      </c>
      <c r="E717">
        <f t="shared" si="110"/>
        <v>0.8573463253681427</v>
      </c>
      <c r="G717">
        <f t="shared" si="105"/>
        <v>0.71300000000000097</v>
      </c>
      <c r="H717" s="16">
        <f t="shared" si="106"/>
        <v>2.0108632356384275</v>
      </c>
      <c r="I717" s="16">
        <f t="shared" si="107"/>
        <v>0.50271580890960688</v>
      </c>
      <c r="J717" s="13">
        <f t="shared" si="108"/>
        <v>0.59906882567088982</v>
      </c>
      <c r="K717" s="7">
        <f t="shared" si="109"/>
        <v>2.0108632356384275</v>
      </c>
    </row>
    <row r="718" spans="1:11" x14ac:dyDescent="0.2">
      <c r="A718">
        <f t="shared" si="102"/>
        <v>0.85887457218994379</v>
      </c>
      <c r="B718" s="2">
        <v>0.71400000000000097</v>
      </c>
      <c r="C718" s="7">
        <f t="shared" si="103"/>
        <v>0.76390944750164136</v>
      </c>
      <c r="D718" s="24">
        <f t="shared" si="104"/>
        <v>0.64078167735526603</v>
      </c>
      <c r="E718">
        <f t="shared" si="110"/>
        <v>0.85887457218994379</v>
      </c>
      <c r="G718">
        <f t="shared" si="105"/>
        <v>0.71400000000000097</v>
      </c>
      <c r="H718" s="16">
        <f t="shared" si="106"/>
        <v>2.0130750101342487</v>
      </c>
      <c r="I718" s="16">
        <f t="shared" si="107"/>
        <v>0.50326875253356218</v>
      </c>
      <c r="J718" s="13">
        <f t="shared" si="108"/>
        <v>0.59997307706974856</v>
      </c>
      <c r="K718" s="7">
        <f t="shared" si="109"/>
        <v>2.0130750101342487</v>
      </c>
    </row>
    <row r="719" spans="1:11" x14ac:dyDescent="0.2">
      <c r="A719">
        <f t="shared" si="102"/>
        <v>0.8604000577899924</v>
      </c>
      <c r="B719" s="2">
        <v>0.71500000000000097</v>
      </c>
      <c r="C719" s="7">
        <f t="shared" si="103"/>
        <v>0.76505957021017068</v>
      </c>
      <c r="D719" s="24">
        <f t="shared" si="104"/>
        <v>0.64148644523595832</v>
      </c>
      <c r="E719">
        <f t="shared" si="110"/>
        <v>0.8604000577899924</v>
      </c>
      <c r="G719">
        <f t="shared" si="105"/>
        <v>0.71500000000000097</v>
      </c>
      <c r="H719" s="16">
        <f t="shared" si="106"/>
        <v>2.0152891037307179</v>
      </c>
      <c r="I719" s="16">
        <f t="shared" si="107"/>
        <v>0.50382227593267948</v>
      </c>
      <c r="J719" s="13">
        <f t="shared" si="108"/>
        <v>0.60087638133270915</v>
      </c>
      <c r="K719" s="7">
        <f t="shared" si="109"/>
        <v>2.0152891037307179</v>
      </c>
    </row>
    <row r="720" spans="1:11" x14ac:dyDescent="0.2">
      <c r="A720">
        <f t="shared" si="102"/>
        <v>0.8619227603233508</v>
      </c>
      <c r="B720" s="2">
        <v>0.71600000000000097</v>
      </c>
      <c r="C720" s="7">
        <f t="shared" si="103"/>
        <v>0.76620848007795894</v>
      </c>
      <c r="D720" s="24">
        <f t="shared" si="104"/>
        <v>0.6421919571020922</v>
      </c>
      <c r="E720">
        <f t="shared" si="110"/>
        <v>0.8619227603233508</v>
      </c>
      <c r="G720">
        <f t="shared" si="105"/>
        <v>0.71600000000000097</v>
      </c>
      <c r="H720" s="16">
        <f t="shared" si="106"/>
        <v>2.0175055346263844</v>
      </c>
      <c r="I720" s="16">
        <f t="shared" si="107"/>
        <v>0.50437638365659609</v>
      </c>
      <c r="J720" s="13">
        <f t="shared" si="108"/>
        <v>0.60177873303277929</v>
      </c>
      <c r="K720" s="7">
        <f t="shared" si="109"/>
        <v>2.0175055346263844</v>
      </c>
    </row>
    <row r="721" spans="1:11" x14ac:dyDescent="0.2">
      <c r="A721">
        <f t="shared" si="102"/>
        <v>0.86344265787339403</v>
      </c>
      <c r="B721" s="2">
        <v>0.71700000000000097</v>
      </c>
      <c r="C721" s="7">
        <f t="shared" si="103"/>
        <v>0.76735617017323954</v>
      </c>
      <c r="D721" s="24">
        <f t="shared" si="104"/>
        <v>0.64289821879172937</v>
      </c>
      <c r="E721">
        <f t="shared" si="110"/>
        <v>0.86344265787339403</v>
      </c>
      <c r="G721">
        <f t="shared" si="105"/>
        <v>0.71700000000000097</v>
      </c>
      <c r="H721" s="16">
        <f t="shared" si="106"/>
        <v>2.0197243211620606</v>
      </c>
      <c r="I721" s="16">
        <f t="shared" si="107"/>
        <v>0.50493108029051514</v>
      </c>
      <c r="J721" s="13">
        <f t="shared" si="108"/>
        <v>0.6026801267257621</v>
      </c>
      <c r="K721" s="7">
        <f t="shared" si="109"/>
        <v>2.0197243211620606</v>
      </c>
    </row>
    <row r="722" spans="1:11" x14ac:dyDescent="0.2">
      <c r="A722">
        <f t="shared" si="102"/>
        <v>0.86495972845111202</v>
      </c>
      <c r="B722" s="2">
        <v>0.71800000000000097</v>
      </c>
      <c r="C722" s="7">
        <f t="shared" si="103"/>
        <v>0.76850263354211956</v>
      </c>
      <c r="D722" s="24">
        <f t="shared" si="104"/>
        <v>0.64360523618881105</v>
      </c>
      <c r="E722">
        <f t="shared" si="110"/>
        <v>0.86495972845111202</v>
      </c>
      <c r="G722">
        <f t="shared" si="105"/>
        <v>0.71800000000000097</v>
      </c>
      <c r="H722" s="16">
        <f t="shared" si="106"/>
        <v>2.0219454818226925</v>
      </c>
      <c r="I722" s="16">
        <f t="shared" si="107"/>
        <v>0.50548637045567313</v>
      </c>
      <c r="J722" s="13">
        <f t="shared" si="108"/>
        <v>0.60358055695008295</v>
      </c>
      <c r="K722" s="7">
        <f t="shared" si="109"/>
        <v>2.0219454818226925</v>
      </c>
    </row>
    <row r="723" spans="1:11" x14ac:dyDescent="0.2">
      <c r="A723">
        <f t="shared" si="102"/>
        <v>0.86647394999440919</v>
      </c>
      <c r="B723" s="2">
        <v>0.71900000000000097</v>
      </c>
      <c r="C723" s="7">
        <f t="shared" si="103"/>
        <v>0.76964786320836076</v>
      </c>
      <c r="D723" s="24">
        <f t="shared" si="104"/>
        <v>0.64431301522376316</v>
      </c>
      <c r="E723">
        <f t="shared" si="110"/>
        <v>0.86647394999440919</v>
      </c>
      <c r="G723">
        <f t="shared" si="105"/>
        <v>0.71900000000000097</v>
      </c>
      <c r="H723" s="16">
        <f t="shared" si="106"/>
        <v>2.0241690352392627</v>
      </c>
      <c r="I723" s="16">
        <f t="shared" si="107"/>
        <v>0.50604225880981568</v>
      </c>
      <c r="J723" s="13">
        <f t="shared" si="108"/>
        <v>0.60448001822661701</v>
      </c>
      <c r="K723" s="7">
        <f t="shared" si="109"/>
        <v>2.0241690352392627</v>
      </c>
    </row>
    <row r="724" spans="1:11" x14ac:dyDescent="0.2">
      <c r="A724">
        <f t="shared" si="102"/>
        <v>0.86798530036738852</v>
      </c>
      <c r="B724" s="2">
        <v>0.72000000000000097</v>
      </c>
      <c r="C724" s="7">
        <f t="shared" si="103"/>
        <v>0.77079185217315438</v>
      </c>
      <c r="D724" s="24">
        <f t="shared" si="104"/>
        <v>0.64502156187411119</v>
      </c>
      <c r="E724">
        <f t="shared" si="110"/>
        <v>0.86798530036738852</v>
      </c>
      <c r="G724">
        <f t="shared" si="105"/>
        <v>0.72000000000000097</v>
      </c>
      <c r="H724" s="16">
        <f t="shared" si="106"/>
        <v>2.0263950001907221</v>
      </c>
      <c r="I724" s="16">
        <f t="shared" si="107"/>
        <v>0.50659875004768051</v>
      </c>
      <c r="J724" s="13">
        <f t="shared" si="108"/>
        <v>0.60537850505851287</v>
      </c>
      <c r="K724" s="7">
        <f t="shared" si="109"/>
        <v>2.0263950001907221</v>
      </c>
    </row>
    <row r="725" spans="1:11" x14ac:dyDescent="0.2">
      <c r="A725">
        <f t="shared" si="102"/>
        <v>0.86949375735962708</v>
      </c>
      <c r="B725" s="2">
        <v>0.72100000000000097</v>
      </c>
      <c r="C725" s="7">
        <f t="shared" si="103"/>
        <v>0.77193459341489534</v>
      </c>
      <c r="D725" s="24">
        <f t="shared" si="104"/>
        <v>0.64573088216510488</v>
      </c>
      <c r="E725">
        <f t="shared" si="110"/>
        <v>0.86949375735962708</v>
      </c>
      <c r="G725">
        <f t="shared" si="105"/>
        <v>0.72100000000000097</v>
      </c>
      <c r="H725" s="16">
        <f t="shared" si="106"/>
        <v>2.0286233956059498</v>
      </c>
      <c r="I725" s="16">
        <f t="shared" si="107"/>
        <v>0.50715584890148746</v>
      </c>
      <c r="J725" s="13">
        <f t="shared" si="108"/>
        <v>0.60627601193101477</v>
      </c>
      <c r="K725" s="7">
        <f t="shared" si="109"/>
        <v>2.0286233956059498</v>
      </c>
    </row>
    <row r="726" spans="1:11" x14ac:dyDescent="0.2">
      <c r="A726">
        <f t="shared" si="102"/>
        <v>0.87099929868544101</v>
      </c>
      <c r="B726" s="2">
        <v>0.72200000000000097</v>
      </c>
      <c r="C726" s="7">
        <f t="shared" si="103"/>
        <v>0.7730760798889531</v>
      </c>
      <c r="D726" s="24">
        <f t="shared" si="104"/>
        <v>0.64644098217035217</v>
      </c>
      <c r="E726">
        <f t="shared" si="110"/>
        <v>0.87099929868544101</v>
      </c>
      <c r="G726">
        <f t="shared" si="105"/>
        <v>0.72200000000000097</v>
      </c>
      <c r="H726" s="16">
        <f t="shared" si="106"/>
        <v>2.0308542405657488</v>
      </c>
      <c r="I726" s="16">
        <f t="shared" si="107"/>
        <v>0.5077135601414372</v>
      </c>
      <c r="J726" s="13">
        <f t="shared" si="108"/>
        <v>0.60717253331128274</v>
      </c>
      <c r="K726" s="7">
        <f t="shared" si="109"/>
        <v>2.0308542405657488</v>
      </c>
    </row>
    <row r="727" spans="1:11" x14ac:dyDescent="0.2">
      <c r="A727">
        <f t="shared" si="102"/>
        <v>0.87250190198313948</v>
      </c>
      <c r="B727" s="2">
        <v>0.72300000000000098</v>
      </c>
      <c r="C727" s="7">
        <f t="shared" si="103"/>
        <v>0.7742163045274405</v>
      </c>
      <c r="D727" s="24">
        <f t="shared" si="104"/>
        <v>0.64715186801246438</v>
      </c>
      <c r="E727">
        <f t="shared" si="110"/>
        <v>0.87250190198313948</v>
      </c>
      <c r="G727">
        <f t="shared" si="105"/>
        <v>0.72300000000000098</v>
      </c>
      <c r="H727" s="16">
        <f t="shared" si="106"/>
        <v>2.0330875543048696</v>
      </c>
      <c r="I727" s="16">
        <f t="shared" si="107"/>
        <v>0.50827188857621741</v>
      </c>
      <c r="J727" s="13">
        <f t="shared" si="108"/>
        <v>0.60806806364821131</v>
      </c>
      <c r="K727" s="7">
        <f t="shared" si="109"/>
        <v>2.0330875543048696</v>
      </c>
    </row>
    <row r="728" spans="1:11" x14ac:dyDescent="0.2">
      <c r="A728">
        <f t="shared" si="102"/>
        <v>0.87400154481426595</v>
      </c>
      <c r="B728" s="2">
        <v>0.72400000000000098</v>
      </c>
      <c r="C728" s="7">
        <f t="shared" si="103"/>
        <v>0.77535526023897883</v>
      </c>
      <c r="D728" s="24">
        <f t="shared" si="104"/>
        <v>0.64786354586371087</v>
      </c>
      <c r="E728">
        <f t="shared" si="110"/>
        <v>0.87400154481426595</v>
      </c>
      <c r="G728">
        <f t="shared" si="105"/>
        <v>0.72400000000000098</v>
      </c>
      <c r="H728" s="16">
        <f t="shared" si="106"/>
        <v>2.035323356214068</v>
      </c>
      <c r="I728" s="16">
        <f t="shared" si="107"/>
        <v>0.508830839053517</v>
      </c>
      <c r="J728" s="13">
        <f t="shared" si="108"/>
        <v>0.60896259737224456</v>
      </c>
      <c r="K728" s="7">
        <f t="shared" si="109"/>
        <v>2.035323356214068</v>
      </c>
    </row>
    <row r="729" spans="1:11" x14ac:dyDescent="0.2">
      <c r="A729">
        <f t="shared" si="102"/>
        <v>0.87549820466283024</v>
      </c>
      <c r="B729" s="2">
        <v>0.72500000000000098</v>
      </c>
      <c r="C729" s="7">
        <f t="shared" si="103"/>
        <v>0.77649293990846058</v>
      </c>
      <c r="D729" s="24">
        <f t="shared" si="104"/>
        <v>0.64857602194668396</v>
      </c>
      <c r="E729">
        <f t="shared" si="110"/>
        <v>0.87549820466283024</v>
      </c>
      <c r="G729">
        <f t="shared" si="105"/>
        <v>0.72500000000000098</v>
      </c>
      <c r="H729" s="16">
        <f t="shared" si="106"/>
        <v>2.0375616658421949</v>
      </c>
      <c r="I729" s="16">
        <f t="shared" si="107"/>
        <v>0.50939041646054872</v>
      </c>
      <c r="J729" s="13">
        <f t="shared" si="108"/>
        <v>0.60985612889519014</v>
      </c>
      <c r="K729" s="7">
        <f t="shared" si="109"/>
        <v>2.0375616658421949</v>
      </c>
    </row>
    <row r="730" spans="1:11" x14ac:dyDescent="0.2">
      <c r="A730">
        <f t="shared" si="102"/>
        <v>0.87699185893452791</v>
      </c>
      <c r="B730" s="2">
        <v>0.72600000000000098</v>
      </c>
      <c r="C730" s="7">
        <f t="shared" si="103"/>
        <v>0.77762933639681076</v>
      </c>
      <c r="D730" s="24">
        <f t="shared" si="104"/>
        <v>0.64928930253497663</v>
      </c>
      <c r="E730">
        <f t="shared" si="110"/>
        <v>0.87699185893452791</v>
      </c>
      <c r="G730">
        <f t="shared" si="105"/>
        <v>0.72600000000000098</v>
      </c>
      <c r="H730" s="16">
        <f t="shared" si="106"/>
        <v>2.0398025028983233</v>
      </c>
      <c r="I730" s="16">
        <f t="shared" si="107"/>
        <v>0.50995062572458083</v>
      </c>
      <c r="J730" s="13">
        <f t="shared" si="108"/>
        <v>0.61074865261003164</v>
      </c>
      <c r="K730" s="7">
        <f t="shared" si="109"/>
        <v>2.0398025028983233</v>
      </c>
    </row>
    <row r="731" spans="1:11" x14ac:dyDescent="0.2">
      <c r="A731">
        <f t="shared" si="102"/>
        <v>0.87848248495594761</v>
      </c>
      <c r="B731" s="2">
        <v>0.72700000000000098</v>
      </c>
      <c r="C731" s="7">
        <f t="shared" si="103"/>
        <v>0.77876444254074206</v>
      </c>
      <c r="D731" s="24">
        <f t="shared" si="104"/>
        <v>0.65000339395386753</v>
      </c>
      <c r="E731">
        <f t="shared" si="110"/>
        <v>0.87848248495594761</v>
      </c>
      <c r="G731">
        <f t="shared" si="105"/>
        <v>0.72700000000000098</v>
      </c>
      <c r="H731" s="16">
        <f t="shared" si="106"/>
        <v>2.0420458872539022</v>
      </c>
      <c r="I731" s="16">
        <f t="shared" si="107"/>
        <v>0.51051147181347556</v>
      </c>
      <c r="J731" s="13">
        <f t="shared" si="108"/>
        <v>0.61164016289073642</v>
      </c>
      <c r="K731" s="7">
        <f t="shared" si="109"/>
        <v>2.0420458872539022</v>
      </c>
    </row>
    <row r="732" spans="1:11" x14ac:dyDescent="0.2">
      <c r="A732">
        <f t="shared" si="102"/>
        <v>0.87997005997376754</v>
      </c>
      <c r="B732" s="2">
        <v>0.72800000000000098</v>
      </c>
      <c r="C732" s="7">
        <f t="shared" si="103"/>
        <v>0.7798982511525111</v>
      </c>
      <c r="D732" s="24">
        <f t="shared" si="104"/>
        <v>0.65071830258102081</v>
      </c>
      <c r="E732">
        <f t="shared" si="110"/>
        <v>0.87997005997376754</v>
      </c>
      <c r="G732">
        <f t="shared" si="105"/>
        <v>0.72800000000000098</v>
      </c>
      <c r="H732" s="16">
        <f t="shared" si="106"/>
        <v>2.0442918389449551</v>
      </c>
      <c r="I732" s="16">
        <f t="shared" si="107"/>
        <v>0.51107295973623879</v>
      </c>
      <c r="J732" s="13">
        <f t="shared" si="108"/>
        <v>0.61253065409206409</v>
      </c>
      <c r="K732" s="7">
        <f t="shared" si="109"/>
        <v>2.0442918389449551</v>
      </c>
    </row>
    <row r="733" spans="1:11" x14ac:dyDescent="0.2">
      <c r="A733">
        <f t="shared" si="102"/>
        <v>0.88145456115393872</v>
      </c>
      <c r="B733" s="2">
        <v>0.72900000000000098</v>
      </c>
      <c r="C733" s="7">
        <f t="shared" si="103"/>
        <v>0.78103075501966879</v>
      </c>
      <c r="D733" s="24">
        <f t="shared" si="104"/>
        <v>0.65143403484719553</v>
      </c>
      <c r="E733">
        <f t="shared" si="110"/>
        <v>0.88145456115393872</v>
      </c>
      <c r="G733">
        <f t="shared" si="105"/>
        <v>0.72900000000000098</v>
      </c>
      <c r="H733" s="16">
        <f t="shared" si="106"/>
        <v>2.0465403781743068</v>
      </c>
      <c r="I733" s="16">
        <f t="shared" si="107"/>
        <v>0.5116350945435767</v>
      </c>
      <c r="J733" s="13">
        <f t="shared" si="108"/>
        <v>0.61342012054937023</v>
      </c>
      <c r="K733" s="7">
        <f t="shared" si="109"/>
        <v>2.0465403781743068</v>
      </c>
    </row>
    <row r="734" spans="1:11" x14ac:dyDescent="0.2">
      <c r="A734">
        <f t="shared" si="102"/>
        <v>0.88293596558085607</v>
      </c>
      <c r="B734" s="2">
        <v>0.73000000000000098</v>
      </c>
      <c r="C734" s="7">
        <f t="shared" si="103"/>
        <v>0.782161946904809</v>
      </c>
      <c r="D734" s="24">
        <f t="shared" si="104"/>
        <v>0.65215059723696689</v>
      </c>
      <c r="E734">
        <f t="shared" si="110"/>
        <v>0.88293596558085607</v>
      </c>
      <c r="G734">
        <f t="shared" si="105"/>
        <v>0.73000000000000098</v>
      </c>
      <c r="H734" s="16">
        <f t="shared" si="106"/>
        <v>2.0487915253138511</v>
      </c>
      <c r="I734" s="16">
        <f t="shared" si="107"/>
        <v>0.51219788132846278</v>
      </c>
      <c r="J734" s="13">
        <f t="shared" si="108"/>
        <v>0.61430855657840944</v>
      </c>
      <c r="K734" s="7">
        <f t="shared" si="109"/>
        <v>2.0487915253138511</v>
      </c>
    </row>
    <row r="735" spans="1:11" x14ac:dyDescent="0.2">
      <c r="A735">
        <f t="shared" si="102"/>
        <v>0.88441425025651665</v>
      </c>
      <c r="B735" s="2">
        <v>0.73100000000000098</v>
      </c>
      <c r="C735" s="7">
        <f t="shared" si="103"/>
        <v>0.78329181954531368</v>
      </c>
      <c r="D735" s="24">
        <f t="shared" si="104"/>
        <v>0.65286799628945924</v>
      </c>
      <c r="E735">
        <f t="shared" si="110"/>
        <v>0.88441425025651665</v>
      </c>
      <c r="G735">
        <f t="shared" si="105"/>
        <v>0.73100000000000098</v>
      </c>
      <c r="H735" s="16">
        <f t="shared" si="106"/>
        <v>2.0510453009068534</v>
      </c>
      <c r="I735" s="16">
        <f t="shared" si="107"/>
        <v>0.51276132522671336</v>
      </c>
      <c r="J735" s="13">
        <f t="shared" si="108"/>
        <v>0.61519595647513481</v>
      </c>
      <c r="K735" s="7">
        <f t="shared" si="109"/>
        <v>2.0510453009068534</v>
      </c>
    </row>
    <row r="736" spans="1:11" x14ac:dyDescent="0.2">
      <c r="A736">
        <f t="shared" si="102"/>
        <v>0.88588939209966489</v>
      </c>
      <c r="B736" s="2">
        <v>0.73200000000000098</v>
      </c>
      <c r="C736" s="7">
        <f t="shared" si="103"/>
        <v>0.78442036565309514</v>
      </c>
      <c r="D736" s="24">
        <f t="shared" si="104"/>
        <v>0.65358623859909226</v>
      </c>
      <c r="E736">
        <f t="shared" si="110"/>
        <v>0.88588939209966489</v>
      </c>
      <c r="G736">
        <f t="shared" si="105"/>
        <v>0.73200000000000098</v>
      </c>
      <c r="H736" s="16">
        <f t="shared" si="106"/>
        <v>2.0533017256702939</v>
      </c>
      <c r="I736" s="16">
        <f t="shared" si="107"/>
        <v>0.51332543141757347</v>
      </c>
      <c r="J736" s="13">
        <f t="shared" si="108"/>
        <v>0.61608231451549578</v>
      </c>
      <c r="K736" s="7">
        <f t="shared" si="109"/>
        <v>2.0533017256702939</v>
      </c>
    </row>
    <row r="737" spans="1:11" x14ac:dyDescent="0.2">
      <c r="A737">
        <f t="shared" si="102"/>
        <v>0.88736136794492615</v>
      </c>
      <c r="B737" s="2">
        <v>0.73300000000000098</v>
      </c>
      <c r="C737" s="7">
        <f t="shared" si="103"/>
        <v>0.78554757791433538</v>
      </c>
      <c r="D737" s="24">
        <f t="shared" si="104"/>
        <v>0.65430533081633757</v>
      </c>
      <c r="E737">
        <f t="shared" si="110"/>
        <v>0.88736136794492615</v>
      </c>
      <c r="G737">
        <f t="shared" si="105"/>
        <v>0.73300000000000098</v>
      </c>
      <c r="H737" s="16">
        <f t="shared" si="106"/>
        <v>2.0555608204972455</v>
      </c>
      <c r="I737" s="16">
        <f t="shared" si="107"/>
        <v>0.51389020512431138</v>
      </c>
      <c r="J737" s="13">
        <f t="shared" si="108"/>
        <v>0.61696762495523294</v>
      </c>
      <c r="K737" s="7">
        <f t="shared" si="109"/>
        <v>2.0555608204972455</v>
      </c>
    </row>
    <row r="738" spans="1:11" x14ac:dyDescent="0.2">
      <c r="A738">
        <f t="shared" si="102"/>
        <v>0.88883015454192482</v>
      </c>
      <c r="B738" s="2">
        <v>0.73400000000000098</v>
      </c>
      <c r="C738" s="7">
        <f t="shared" si="103"/>
        <v>0.78667344898922198</v>
      </c>
      <c r="D738" s="24">
        <f t="shared" si="104"/>
        <v>0.65502527964849055</v>
      </c>
      <c r="E738">
        <f t="shared" si="110"/>
        <v>0.88883015454192482</v>
      </c>
      <c r="G738">
        <f t="shared" si="105"/>
        <v>0.73400000000000098</v>
      </c>
      <c r="H738" s="16">
        <f t="shared" si="106"/>
        <v>2.0578226064592977</v>
      </c>
      <c r="I738" s="16">
        <f t="shared" si="107"/>
        <v>0.51445565161482443</v>
      </c>
      <c r="J738" s="13">
        <f t="shared" si="108"/>
        <v>0.61785188202967112</v>
      </c>
      <c r="K738" s="7">
        <f t="shared" si="109"/>
        <v>2.0578226064592977</v>
      </c>
    </row>
    <row r="739" spans="1:11" x14ac:dyDescent="0.2">
      <c r="A739">
        <f t="shared" si="102"/>
        <v>0.89029572855438799</v>
      </c>
      <c r="B739" s="2">
        <v>0.73500000000000099</v>
      </c>
      <c r="C739" s="7">
        <f t="shared" si="103"/>
        <v>0.78779797151167974</v>
      </c>
      <c r="D739" s="24">
        <f t="shared" si="104"/>
        <v>0.6557460918604523</v>
      </c>
      <c r="E739">
        <f t="shared" si="110"/>
        <v>0.89029572855438799</v>
      </c>
      <c r="G739">
        <f t="shared" si="105"/>
        <v>0.73500000000000099</v>
      </c>
      <c r="H739" s="16">
        <f t="shared" si="106"/>
        <v>2.0600871048090146</v>
      </c>
      <c r="I739" s="16">
        <f t="shared" si="107"/>
        <v>0.51502177620225364</v>
      </c>
      <c r="J739" s="13">
        <f t="shared" si="108"/>
        <v>0.61873507995350852</v>
      </c>
      <c r="K739" s="7">
        <f t="shared" si="109"/>
        <v>2.0600871048090146</v>
      </c>
    </row>
    <row r="740" spans="1:11" x14ac:dyDescent="0.2">
      <c r="A740">
        <f t="shared" si="102"/>
        <v>0.89175806655923961</v>
      </c>
      <c r="B740" s="2">
        <v>0.73600000000000099</v>
      </c>
      <c r="C740" s="7">
        <f t="shared" si="103"/>
        <v>0.78892113808910147</v>
      </c>
      <c r="D740" s="24">
        <f t="shared" si="104"/>
        <v>0.65646777427552705</v>
      </c>
      <c r="E740">
        <f t="shared" si="110"/>
        <v>0.89175806655923961</v>
      </c>
      <c r="G740">
        <f t="shared" si="105"/>
        <v>0.73600000000000099</v>
      </c>
      <c r="H740" s="16">
        <f t="shared" si="106"/>
        <v>2.0623543369824384</v>
      </c>
      <c r="I740" s="16">
        <f t="shared" si="107"/>
        <v>0.5155885842456096</v>
      </c>
      <c r="J740" s="13">
        <f t="shared" si="108"/>
        <v>0.61961721292060501</v>
      </c>
      <c r="K740" s="7">
        <f t="shared" si="109"/>
        <v>2.0623543369824384</v>
      </c>
    </row>
    <row r="741" spans="1:11" x14ac:dyDescent="0.2">
      <c r="A741">
        <f t="shared" si="102"/>
        <v>0.89321714504567484</v>
      </c>
      <c r="B741" s="2">
        <v>0.73700000000000099</v>
      </c>
      <c r="C741" s="7">
        <f t="shared" si="103"/>
        <v>0.79004294130207275</v>
      </c>
      <c r="D741" s="24">
        <f t="shared" si="104"/>
        <v>0.65719033377623193</v>
      </c>
      <c r="E741">
        <f t="shared" si="110"/>
        <v>0.89321714504567484</v>
      </c>
      <c r="G741">
        <f t="shared" si="105"/>
        <v>0.73700000000000099</v>
      </c>
      <c r="H741" s="16">
        <f t="shared" si="106"/>
        <v>2.0646243246016343</v>
      </c>
      <c r="I741" s="16">
        <f t="shared" si="107"/>
        <v>0.51615608115040856</v>
      </c>
      <c r="J741" s="13">
        <f t="shared" si="108"/>
        <v>0.62049827510376598</v>
      </c>
      <c r="K741" s="7">
        <f t="shared" si="109"/>
        <v>2.0646243246016343</v>
      </c>
    </row>
    <row r="742" spans="1:11" x14ac:dyDescent="0.2">
      <c r="A742">
        <f t="shared" si="102"/>
        <v>0.89467294041422496</v>
      </c>
      <c r="B742" s="2">
        <v>0.73800000000000099</v>
      </c>
      <c r="C742" s="7">
        <f t="shared" si="103"/>
        <v>0.79116337370409517</v>
      </c>
      <c r="D742" s="24">
        <f t="shared" si="104"/>
        <v>0.65791377730512035</v>
      </c>
      <c r="E742">
        <f t="shared" si="110"/>
        <v>0.89467294041422496</v>
      </c>
      <c r="G742">
        <f t="shared" si="105"/>
        <v>0.73800000000000099</v>
      </c>
      <c r="H742" s="16">
        <f t="shared" si="106"/>
        <v>2.0668970894772771</v>
      </c>
      <c r="I742" s="16">
        <f t="shared" si="107"/>
        <v>0.51672427236931928</v>
      </c>
      <c r="J742" s="13">
        <f t="shared" si="108"/>
        <v>0.62137826065452539</v>
      </c>
      <c r="K742" s="7">
        <f t="shared" si="109"/>
        <v>2.0668970894772771</v>
      </c>
    </row>
    <row r="743" spans="1:11" x14ac:dyDescent="0.2">
      <c r="A743">
        <f t="shared" si="102"/>
        <v>0.89612542897580227</v>
      </c>
      <c r="B743" s="2">
        <v>0.73900000000000099</v>
      </c>
      <c r="C743" s="7">
        <f t="shared" si="103"/>
        <v>0.79228242782130454</v>
      </c>
      <c r="D743" s="24">
        <f t="shared" si="104"/>
        <v>0.6586381118656196</v>
      </c>
      <c r="E743">
        <f t="shared" si="110"/>
        <v>0.89612542897580227</v>
      </c>
      <c r="G743">
        <f t="shared" si="105"/>
        <v>0.73900000000000099</v>
      </c>
      <c r="H743" s="16">
        <f t="shared" si="106"/>
        <v>2.0691726536112829</v>
      </c>
      <c r="I743" s="16">
        <f t="shared" si="107"/>
        <v>0.51729316340282072</v>
      </c>
      <c r="J743" s="13">
        <f t="shared" si="108"/>
        <v>0.62225716370292394</v>
      </c>
      <c r="K743" s="7">
        <f t="shared" si="109"/>
        <v>2.0691726536112829</v>
      </c>
    </row>
    <row r="744" spans="1:11" x14ac:dyDescent="0.2">
      <c r="A744">
        <f t="shared" si="102"/>
        <v>0.89757458695073433</v>
      </c>
      <c r="B744" s="2">
        <v>0.74000000000000099</v>
      </c>
      <c r="C744" s="7">
        <f t="shared" si="103"/>
        <v>0.79340009615218676</v>
      </c>
      <c r="D744" s="24">
        <f t="shared" si="104"/>
        <v>0.65936334452288359</v>
      </c>
      <c r="E744">
        <f t="shared" si="110"/>
        <v>0.89757458695073433</v>
      </c>
      <c r="G744">
        <f t="shared" si="105"/>
        <v>0.74000000000000099</v>
      </c>
      <c r="H744" s="16">
        <f t="shared" si="106"/>
        <v>2.0714510391994869</v>
      </c>
      <c r="I744" s="16">
        <f t="shared" si="107"/>
        <v>0.51786275979987173</v>
      </c>
      <c r="J744" s="13">
        <f t="shared" si="108"/>
        <v>0.62313497835728637</v>
      </c>
      <c r="K744" s="7">
        <f t="shared" si="109"/>
        <v>2.0714510391994869</v>
      </c>
    </row>
    <row r="745" spans="1:11" x14ac:dyDescent="0.2">
      <c r="A745">
        <f t="shared" si="102"/>
        <v>0.89902039046778204</v>
      </c>
      <c r="B745" s="2">
        <v>0.74100000000000099</v>
      </c>
      <c r="C745" s="7">
        <f t="shared" si="103"/>
        <v>0.79451637116729013</v>
      </c>
      <c r="D745" s="24">
        <f t="shared" si="104"/>
        <v>0.66008948240465903</v>
      </c>
      <c r="E745">
        <f t="shared" si="110"/>
        <v>0.89902039046778204</v>
      </c>
      <c r="G745">
        <f t="shared" si="105"/>
        <v>0.74100000000000099</v>
      </c>
      <c r="H745" s="16">
        <f t="shared" si="106"/>
        <v>2.073732268634366</v>
      </c>
      <c r="I745" s="16">
        <f t="shared" si="107"/>
        <v>0.5184330671585915</v>
      </c>
      <c r="J745" s="13">
        <f t="shared" si="108"/>
        <v>0.62401169870399498</v>
      </c>
      <c r="K745" s="7">
        <f t="shared" si="109"/>
        <v>2.073732268634366</v>
      </c>
    </row>
    <row r="746" spans="1:11" x14ac:dyDescent="0.2">
      <c r="A746">
        <f t="shared" si="102"/>
        <v>0.90046281556313912</v>
      </c>
      <c r="B746" s="2">
        <v>0.74200000000000099</v>
      </c>
      <c r="C746" s="7">
        <f t="shared" si="103"/>
        <v>0.7956312453089327</v>
      </c>
      <c r="D746" s="24">
        <f t="shared" si="104"/>
        <v>0.660816532702167</v>
      </c>
      <c r="E746">
        <f t="shared" si="110"/>
        <v>0.90046281556313912</v>
      </c>
      <c r="G746">
        <f t="shared" si="105"/>
        <v>0.74200000000000099</v>
      </c>
      <c r="H746" s="16">
        <f t="shared" si="106"/>
        <v>2.0760163645078071</v>
      </c>
      <c r="I746" s="16">
        <f t="shared" si="107"/>
        <v>0.51900409112695178</v>
      </c>
      <c r="J746" s="13">
        <f t="shared" si="108"/>
        <v>0.62488731880726034</v>
      </c>
      <c r="K746" s="7">
        <f t="shared" si="109"/>
        <v>2.0760163645078071</v>
      </c>
    </row>
    <row r="747" spans="1:11" x14ac:dyDescent="0.2">
      <c r="A747">
        <f t="shared" si="102"/>
        <v>0.90190183817941905</v>
      </c>
      <c r="B747" s="2">
        <v>0.74300000000000099</v>
      </c>
      <c r="C747" s="7">
        <f t="shared" si="103"/>
        <v>0.79674471099090682</v>
      </c>
      <c r="D747" s="24">
        <f t="shared" si="104"/>
        <v>0.6615445026709994</v>
      </c>
      <c r="E747">
        <f t="shared" si="110"/>
        <v>0.90190183817941905</v>
      </c>
      <c r="G747">
        <f t="shared" si="105"/>
        <v>0.74300000000000099</v>
      </c>
      <c r="H747" s="16">
        <f t="shared" si="106"/>
        <v>2.0783033496139249</v>
      </c>
      <c r="I747" s="16">
        <f t="shared" si="107"/>
        <v>0.51957583740348123</v>
      </c>
      <c r="J747" s="13">
        <f t="shared" si="108"/>
        <v>0.62576183270888897</v>
      </c>
      <c r="K747" s="7">
        <f t="shared" si="109"/>
        <v>2.0783033496139249</v>
      </c>
    </row>
    <row r="748" spans="1:11" x14ac:dyDescent="0.2">
      <c r="A748">
        <f t="shared" si="102"/>
        <v>0.90333743416462386</v>
      </c>
      <c r="B748" s="2">
        <v>0.74400000000000099</v>
      </c>
      <c r="C748" s="7">
        <f t="shared" si="103"/>
        <v>0.79785676059818067</v>
      </c>
      <c r="D748" s="24">
        <f t="shared" si="104"/>
        <v>0.66227339963203269</v>
      </c>
      <c r="E748">
        <f t="shared" si="110"/>
        <v>0.90333743416462386</v>
      </c>
      <c r="G748">
        <f t="shared" si="105"/>
        <v>0.74400000000000099</v>
      </c>
      <c r="H748" s="16">
        <f t="shared" si="106"/>
        <v>2.0805932469519313</v>
      </c>
      <c r="I748" s="16">
        <f t="shared" si="107"/>
        <v>0.52014831173798282</v>
      </c>
      <c r="J748" s="13">
        <f t="shared" si="108"/>
        <v>0.62663523442804869</v>
      </c>
      <c r="K748" s="7">
        <f t="shared" si="109"/>
        <v>2.0805932469519313</v>
      </c>
    </row>
    <row r="749" spans="1:11" x14ac:dyDescent="0.2">
      <c r="A749">
        <f t="shared" ref="A749:A812" si="111">E749</f>
        <v>0.90476957927109691</v>
      </c>
      <c r="B749" s="2">
        <v>0.74500000000000099</v>
      </c>
      <c r="C749" s="7">
        <f t="shared" si="103"/>
        <v>0.79896738648659349</v>
      </c>
      <c r="D749" s="24">
        <f t="shared" si="104"/>
        <v>0.66300323097235481</v>
      </c>
      <c r="E749">
        <f t="shared" si="110"/>
        <v>0.90476957927109691</v>
      </c>
      <c r="G749">
        <f t="shared" si="105"/>
        <v>0.74500000000000099</v>
      </c>
      <c r="H749" s="16">
        <f t="shared" si="106"/>
        <v>2.0828860797290467</v>
      </c>
      <c r="I749" s="16">
        <f t="shared" si="107"/>
        <v>0.52072151993226168</v>
      </c>
      <c r="J749" s="13">
        <f t="shared" si="108"/>
        <v>0.62750751796102977</v>
      </c>
      <c r="K749" s="7">
        <f t="shared" si="109"/>
        <v>2.0828860797290467</v>
      </c>
    </row>
    <row r="750" spans="1:11" x14ac:dyDescent="0.2">
      <c r="A750">
        <f t="shared" si="111"/>
        <v>0.9061982491544579</v>
      </c>
      <c r="B750" s="2">
        <v>0.746000000000001</v>
      </c>
      <c r="C750" s="7">
        <f t="shared" si="103"/>
        <v>0.80007658098254975</v>
      </c>
      <c r="D750" s="24">
        <f t="shared" si="104"/>
        <v>0.66373400414621075</v>
      </c>
      <c r="E750">
        <f t="shared" si="110"/>
        <v>0.9061982491544579</v>
      </c>
      <c r="G750">
        <f t="shared" si="105"/>
        <v>0.746000000000001</v>
      </c>
      <c r="H750" s="16">
        <f t="shared" si="106"/>
        <v>2.0851818713634729</v>
      </c>
      <c r="I750" s="16">
        <f t="shared" si="107"/>
        <v>0.52129546784086822</v>
      </c>
      <c r="J750" s="13">
        <f t="shared" si="108"/>
        <v>0.62837867728100438</v>
      </c>
      <c r="K750" s="7">
        <f t="shared" si="109"/>
        <v>2.0851818713634729</v>
      </c>
    </row>
    <row r="751" spans="1:11" x14ac:dyDescent="0.2">
      <c r="A751">
        <f t="shared" si="111"/>
        <v>0.90762341937252233</v>
      </c>
      <c r="B751" s="2">
        <v>0.747000000000001</v>
      </c>
      <c r="C751" s="7">
        <f t="shared" si="103"/>
        <v>0.80118433638270714</v>
      </c>
      <c r="D751" s="24">
        <f t="shared" si="104"/>
        <v>0.66446572667596338</v>
      </c>
      <c r="E751">
        <f t="shared" si="110"/>
        <v>0.90762341937252233</v>
      </c>
      <c r="G751">
        <f t="shared" si="105"/>
        <v>0.747000000000001</v>
      </c>
      <c r="H751" s="16">
        <f t="shared" si="106"/>
        <v>2.08748064548741</v>
      </c>
      <c r="I751" s="16">
        <f t="shared" si="107"/>
        <v>0.52187016137185249</v>
      </c>
      <c r="J751" s="13">
        <f t="shared" si="108"/>
        <v>0.62924870633778163</v>
      </c>
      <c r="K751" s="7">
        <f t="shared" si="109"/>
        <v>2.08748064548741</v>
      </c>
    </row>
    <row r="752" spans="1:11" x14ac:dyDescent="0.2">
      <c r="A752">
        <f t="shared" si="111"/>
        <v>0.90904506538420038</v>
      </c>
      <c r="B752" s="2">
        <v>0.748000000000001</v>
      </c>
      <c r="C752" s="7">
        <f t="shared" si="103"/>
        <v>0.80229064495366165</v>
      </c>
      <c r="D752" s="24">
        <f t="shared" si="104"/>
        <v>0.66519840615307191</v>
      </c>
      <c r="E752">
        <f t="shared" si="110"/>
        <v>0.90904506538420038</v>
      </c>
      <c r="G752">
        <f t="shared" si="105"/>
        <v>0.748000000000001</v>
      </c>
      <c r="H752" s="16">
        <f t="shared" si="106"/>
        <v>2.0897824259501303</v>
      </c>
      <c r="I752" s="16">
        <f t="shared" si="107"/>
        <v>0.52244560648753258</v>
      </c>
      <c r="J752" s="13">
        <f t="shared" si="108"/>
        <v>0.63011759905756015</v>
      </c>
      <c r="K752" s="7">
        <f t="shared" si="109"/>
        <v>2.0897824259501303</v>
      </c>
    </row>
    <row r="753" spans="1:11" x14ac:dyDescent="0.2">
      <c r="A753">
        <f t="shared" si="111"/>
        <v>0.91046316254838122</v>
      </c>
      <c r="B753" s="2">
        <v>0.749000000000001</v>
      </c>
      <c r="C753" s="7">
        <f t="shared" si="103"/>
        <v>0.80339549893162798</v>
      </c>
      <c r="D753" s="24">
        <f t="shared" si="104"/>
        <v>0.66593205023908786</v>
      </c>
      <c r="E753">
        <f t="shared" si="110"/>
        <v>0.91046316254838122</v>
      </c>
      <c r="G753">
        <f t="shared" si="105"/>
        <v>0.749000000000001</v>
      </c>
      <c r="H753" s="16">
        <f t="shared" si="106"/>
        <v>2.0920872368211074</v>
      </c>
      <c r="I753" s="16">
        <f t="shared" si="107"/>
        <v>0.52302180920527686</v>
      </c>
      <c r="J753" s="13">
        <f t="shared" si="108"/>
        <v>0.63098534934267725</v>
      </c>
      <c r="K753" s="7">
        <f t="shared" si="109"/>
        <v>2.0920872368211074</v>
      </c>
    </row>
    <row r="754" spans="1:11" x14ac:dyDescent="0.2">
      <c r="A754">
        <f t="shared" si="111"/>
        <v>0.91187768612279629</v>
      </c>
      <c r="B754" s="2">
        <v>0.750000000000001</v>
      </c>
      <c r="C754" s="7">
        <f t="shared" si="103"/>
        <v>0.80449889052211576</v>
      </c>
      <c r="D754" s="24">
        <f t="shared" si="104"/>
        <v>0.6666666666666673</v>
      </c>
      <c r="E754">
        <f t="shared" si="110"/>
        <v>0.91187768612279629</v>
      </c>
      <c r="G754">
        <f t="shared" si="105"/>
        <v>0.750000000000001</v>
      </c>
      <c r="H754" s="16">
        <f t="shared" si="106"/>
        <v>2.0943951023931975</v>
      </c>
      <c r="I754" s="16">
        <f t="shared" si="107"/>
        <v>0.52359877559829937</v>
      </c>
      <c r="J754" s="13">
        <f t="shared" si="108"/>
        <v>0.6318519510713545</v>
      </c>
      <c r="K754" s="7">
        <f t="shared" si="109"/>
        <v>2.0943951023931975</v>
      </c>
    </row>
    <row r="755" spans="1:11" x14ac:dyDescent="0.2">
      <c r="A755">
        <f t="shared" si="111"/>
        <v>0.91328861126286454</v>
      </c>
      <c r="B755" s="2">
        <v>0.751000000000001</v>
      </c>
      <c r="C755" s="7">
        <f t="shared" si="103"/>
        <v>0.8056008118996022</v>
      </c>
      <c r="D755" s="24">
        <f t="shared" si="104"/>
        <v>0.66740226324060437</v>
      </c>
      <c r="E755">
        <f t="shared" si="110"/>
        <v>0.91328861126286454</v>
      </c>
      <c r="G755">
        <f t="shared" si="105"/>
        <v>0.751000000000001</v>
      </c>
      <c r="H755" s="16">
        <f t="shared" si="106"/>
        <v>2.0967060471858838</v>
      </c>
      <c r="I755" s="16">
        <f t="shared" si="107"/>
        <v>0.52417651179647096</v>
      </c>
      <c r="J755" s="13">
        <f t="shared" si="108"/>
        <v>0.63271739809744076</v>
      </c>
      <c r="K755" s="7">
        <f t="shared" si="109"/>
        <v>2.0967060471858838</v>
      </c>
    </row>
    <row r="756" spans="1:11" x14ac:dyDescent="0.2">
      <c r="A756">
        <f t="shared" si="111"/>
        <v>0.91469591302051911</v>
      </c>
      <c r="B756" s="2">
        <v>0.752000000000001</v>
      </c>
      <c r="C756" s="7">
        <f t="shared" si="103"/>
        <v>0.80670125520719871</v>
      </c>
      <c r="D756" s="24">
        <f t="shared" si="104"/>
        <v>0.66813884783887878</v>
      </c>
      <c r="E756">
        <f t="shared" si="110"/>
        <v>0.91469591302051911</v>
      </c>
      <c r="G756">
        <f t="shared" si="105"/>
        <v>0.752000000000001</v>
      </c>
      <c r="H756" s="16">
        <f t="shared" si="106"/>
        <v>2.0990200959485703</v>
      </c>
      <c r="I756" s="16">
        <f t="shared" si="107"/>
        <v>0.52475502398714258</v>
      </c>
      <c r="J756" s="13">
        <f t="shared" si="108"/>
        <v>0.63358168425015005</v>
      </c>
      <c r="K756" s="7">
        <f t="shared" si="109"/>
        <v>2.0990200959485703</v>
      </c>
    </row>
    <row r="757" spans="1:11" x14ac:dyDescent="0.2">
      <c r="A757">
        <f t="shared" si="111"/>
        <v>0.91609956634301359</v>
      </c>
      <c r="B757" s="2">
        <v>0.753000000000001</v>
      </c>
      <c r="C757" s="7">
        <f t="shared" si="103"/>
        <v>0.80780021255631507</v>
      </c>
      <c r="D757" s="24">
        <f t="shared" si="104"/>
        <v>0.6688764284137273</v>
      </c>
      <c r="E757">
        <f t="shared" si="110"/>
        <v>0.91609956634301359</v>
      </c>
      <c r="G757">
        <f t="shared" si="105"/>
        <v>0.753000000000001</v>
      </c>
      <c r="H757" s="16">
        <f t="shared" si="106"/>
        <v>2.1013372736639448</v>
      </c>
      <c r="I757" s="16">
        <f t="shared" si="107"/>
        <v>0.52533431841598621</v>
      </c>
      <c r="J757" s="13">
        <f t="shared" si="108"/>
        <v>0.63444480333379816</v>
      </c>
      <c r="K757" s="7">
        <f t="shared" si="109"/>
        <v>2.1013372736639448</v>
      </c>
    </row>
    <row r="758" spans="1:11" x14ac:dyDescent="0.2">
      <c r="A758">
        <f t="shared" si="111"/>
        <v>0.91749954607170869</v>
      </c>
      <c r="B758" s="2">
        <v>0.754000000000001</v>
      </c>
      <c r="C758" s="7">
        <f t="shared" si="103"/>
        <v>0.80889767602631746</v>
      </c>
      <c r="D758" s="24">
        <f t="shared" si="104"/>
        <v>0.66961501299273085</v>
      </c>
      <c r="E758">
        <f t="shared" si="110"/>
        <v>0.91749954607170869</v>
      </c>
      <c r="G758">
        <f t="shared" si="105"/>
        <v>0.754000000000001</v>
      </c>
      <c r="H758" s="16">
        <f t="shared" si="106"/>
        <v>2.1036576055513971</v>
      </c>
      <c r="I758" s="16">
        <f t="shared" si="107"/>
        <v>0.52591440138784928</v>
      </c>
      <c r="J758" s="13">
        <f t="shared" si="108"/>
        <v>0.63530674912753382</v>
      </c>
      <c r="K758" s="7">
        <f t="shared" si="109"/>
        <v>2.1036576055513971</v>
      </c>
    </row>
    <row r="759" spans="1:11" x14ac:dyDescent="0.2">
      <c r="A759">
        <f t="shared" si="111"/>
        <v>0.91889582694083927</v>
      </c>
      <c r="B759" s="2">
        <v>0.755000000000001</v>
      </c>
      <c r="C759" s="7">
        <f t="shared" si="103"/>
        <v>0.80999363766418264</v>
      </c>
      <c r="D759" s="24">
        <f t="shared" si="104"/>
        <v>0.67035460967992277</v>
      </c>
      <c r="E759">
        <f t="shared" si="110"/>
        <v>0.91889582694083927</v>
      </c>
      <c r="G759">
        <f t="shared" si="105"/>
        <v>0.755000000000001</v>
      </c>
      <c r="H759" s="16">
        <f t="shared" si="106"/>
        <v>2.1059811170704985</v>
      </c>
      <c r="I759" s="16">
        <f t="shared" si="107"/>
        <v>0.52649527926762463</v>
      </c>
      <c r="J759" s="13">
        <f t="shared" si="108"/>
        <v>0.63616751538506722</v>
      </c>
      <c r="K759" s="7">
        <f t="shared" si="109"/>
        <v>2.1059811170704985</v>
      </c>
    </row>
    <row r="760" spans="1:11" x14ac:dyDescent="0.2">
      <c r="A760">
        <f t="shared" si="111"/>
        <v>0.92028838357625831</v>
      </c>
      <c r="B760" s="2">
        <v>0.756000000000001</v>
      </c>
      <c r="C760" s="7">
        <f t="shared" si="103"/>
        <v>0.81108808948414757</v>
      </c>
      <c r="D760" s="24">
        <f t="shared" si="104"/>
        <v>0.67109522665691801</v>
      </c>
      <c r="E760">
        <f t="shared" si="110"/>
        <v>0.92028838357625831</v>
      </c>
      <c r="G760">
        <f t="shared" si="105"/>
        <v>0.756000000000001</v>
      </c>
      <c r="H760" s="16">
        <f t="shared" si="106"/>
        <v>2.1083078339245507</v>
      </c>
      <c r="I760" s="16">
        <f t="shared" si="107"/>
        <v>0.52707695848113767</v>
      </c>
      <c r="J760" s="13">
        <f t="shared" si="108"/>
        <v>0.63702709583439465</v>
      </c>
      <c r="K760" s="7">
        <f t="shared" si="109"/>
        <v>2.1083078339245507</v>
      </c>
    </row>
    <row r="761" spans="1:11" x14ac:dyDescent="0.2">
      <c r="A761">
        <f t="shared" si="111"/>
        <v>0.92167719049416263</v>
      </c>
      <c r="B761" s="2">
        <v>0.75700000000000101</v>
      </c>
      <c r="C761" s="7">
        <f t="shared" si="103"/>
        <v>0.81218102346735344</v>
      </c>
      <c r="D761" s="24">
        <f t="shared" si="104"/>
        <v>0.67183687218406185</v>
      </c>
      <c r="E761">
        <f t="shared" si="110"/>
        <v>0.92167719049416263</v>
      </c>
      <c r="G761">
        <f t="shared" si="105"/>
        <v>0.75700000000000101</v>
      </c>
      <c r="H761" s="16">
        <f t="shared" si="106"/>
        <v>2.1106377820641935</v>
      </c>
      <c r="I761" s="16">
        <f t="shared" si="107"/>
        <v>0.52765944551604838</v>
      </c>
      <c r="J761" s="13">
        <f t="shared" si="108"/>
        <v>0.63788548417751922</v>
      </c>
      <c r="K761" s="7">
        <f t="shared" si="109"/>
        <v>2.1106377820641935</v>
      </c>
    </row>
    <row r="762" spans="1:11" x14ac:dyDescent="0.2">
      <c r="A762">
        <f t="shared" si="111"/>
        <v>0.92306222209979383</v>
      </c>
      <c r="B762" s="2">
        <v>0.75800000000000101</v>
      </c>
      <c r="C762" s="7">
        <f t="shared" si="103"/>
        <v>0.81327243156148543</v>
      </c>
      <c r="D762" s="24">
        <f t="shared" si="104"/>
        <v>0.67257955460160013</v>
      </c>
      <c r="E762">
        <f t="shared" si="110"/>
        <v>0.92306222209979383</v>
      </c>
      <c r="G762">
        <f t="shared" si="105"/>
        <v>0.75800000000000101</v>
      </c>
      <c r="H762" s="16">
        <f t="shared" si="106"/>
        <v>2.112970987691082</v>
      </c>
      <c r="I762" s="16">
        <f t="shared" si="107"/>
        <v>0.52824274692277051</v>
      </c>
      <c r="J762" s="13">
        <f t="shared" si="108"/>
        <v>0.63874267409016761</v>
      </c>
      <c r="K762" s="7">
        <f t="shared" si="109"/>
        <v>2.112970987691082</v>
      </c>
    </row>
    <row r="763" spans="1:11" x14ac:dyDescent="0.2">
      <c r="A763">
        <f t="shared" si="111"/>
        <v>0.92444345268612027</v>
      </c>
      <c r="B763" s="2">
        <v>0.75900000000000101</v>
      </c>
      <c r="C763" s="7">
        <f t="shared" si="103"/>
        <v>0.81436230568040779</v>
      </c>
      <c r="D763" s="24">
        <f t="shared" si="104"/>
        <v>0.67332328233087224</v>
      </c>
      <c r="E763">
        <f t="shared" si="110"/>
        <v>0.92444345268612027</v>
      </c>
      <c r="G763">
        <f t="shared" si="105"/>
        <v>0.75900000000000101</v>
      </c>
      <c r="H763" s="16">
        <f t="shared" si="106"/>
        <v>2.1153074772616343</v>
      </c>
      <c r="I763" s="16">
        <f t="shared" si="107"/>
        <v>0.52882686931540857</v>
      </c>
      <c r="J763" s="13">
        <f t="shared" si="108"/>
        <v>0.63959865922150361</v>
      </c>
      <c r="K763" s="7">
        <f t="shared" si="109"/>
        <v>2.1153074772616343</v>
      </c>
    </row>
    <row r="764" spans="1:11" x14ac:dyDescent="0.2">
      <c r="A764">
        <f t="shared" si="111"/>
        <v>0.9258208564324929</v>
      </c>
      <c r="B764" s="2">
        <v>0.76000000000000101</v>
      </c>
      <c r="C764" s="7">
        <f t="shared" si="103"/>
        <v>0.81545063770379256</v>
      </c>
      <c r="D764" s="24">
        <f t="shared" si="104"/>
        <v>0.67406806387552443</v>
      </c>
      <c r="E764">
        <f t="shared" si="110"/>
        <v>0.9258208564324929</v>
      </c>
      <c r="G764">
        <f t="shared" si="105"/>
        <v>0.76000000000000101</v>
      </c>
      <c r="H764" s="16">
        <f t="shared" si="106"/>
        <v>2.117647277490843</v>
      </c>
      <c r="I764" s="16">
        <f t="shared" si="107"/>
        <v>0.52941181937271076</v>
      </c>
      <c r="J764" s="13">
        <f t="shared" si="108"/>
        <v>0.64045343319383663</v>
      </c>
      <c r="K764" s="7">
        <f t="shared" si="109"/>
        <v>2.117647277490843</v>
      </c>
    </row>
    <row r="765" spans="1:11" x14ac:dyDescent="0.2">
      <c r="A765">
        <f t="shared" si="111"/>
        <v>0.92719440740328107</v>
      </c>
      <c r="B765" s="2">
        <v>0.76100000000000101</v>
      </c>
      <c r="C765" s="7">
        <f t="shared" si="103"/>
        <v>0.81653741947674519</v>
      </c>
      <c r="D765" s="24">
        <f t="shared" si="104"/>
        <v>0.67481390782274808</v>
      </c>
      <c r="E765">
        <f t="shared" si="110"/>
        <v>0.92719440740328107</v>
      </c>
      <c r="G765">
        <f t="shared" si="105"/>
        <v>0.76100000000000101</v>
      </c>
      <c r="H765" s="16">
        <f t="shared" si="106"/>
        <v>2.1199904153561651</v>
      </c>
      <c r="I765" s="16">
        <f t="shared" si="107"/>
        <v>0.52999760383904126</v>
      </c>
      <c r="J765" s="13">
        <f t="shared" si="108"/>
        <v>0.64130698960232746</v>
      </c>
      <c r="K765" s="7">
        <f t="shared" si="109"/>
        <v>2.1199904153561651</v>
      </c>
    </row>
    <row r="766" spans="1:11" x14ac:dyDescent="0.2">
      <c r="A766">
        <f t="shared" si="111"/>
        <v>0.92856407954648279</v>
      </c>
      <c r="B766" s="2">
        <v>0.76200000000000101</v>
      </c>
      <c r="C766" s="7">
        <f t="shared" si="103"/>
        <v>0.81762264280942232</v>
      </c>
      <c r="D766" s="24">
        <f t="shared" si="104"/>
        <v>0.67556082284453833</v>
      </c>
      <c r="E766">
        <f t="shared" si="110"/>
        <v>0.92856407954648279</v>
      </c>
      <c r="G766">
        <f t="shared" si="105"/>
        <v>0.76200000000000101</v>
      </c>
      <c r="H766" s="16">
        <f t="shared" si="106"/>
        <v>2.1223369181014773</v>
      </c>
      <c r="I766" s="16">
        <f t="shared" si="107"/>
        <v>0.53058422952536932</v>
      </c>
      <c r="J766" s="13">
        <f t="shared" si="108"/>
        <v>0.64215932201468817</v>
      </c>
      <c r="K766" s="7">
        <f t="shared" si="109"/>
        <v>2.1223369181014773</v>
      </c>
    </row>
    <row r="767" spans="1:11" x14ac:dyDescent="0.2">
      <c r="A767">
        <f t="shared" si="111"/>
        <v>0.92992984669231116</v>
      </c>
      <c r="B767" s="2">
        <v>0.76300000000000101</v>
      </c>
      <c r="C767" s="7">
        <f t="shared" si="103"/>
        <v>0.81870629947664675</v>
      </c>
      <c r="D767" s="24">
        <f t="shared" si="104"/>
        <v>0.67630881769897944</v>
      </c>
      <c r="E767">
        <f t="shared" si="110"/>
        <v>0.92992984669231116</v>
      </c>
      <c r="G767">
        <f t="shared" si="105"/>
        <v>0.76300000000000101</v>
      </c>
      <c r="H767" s="16">
        <f t="shared" si="106"/>
        <v>2.1246868132411123</v>
      </c>
      <c r="I767" s="16">
        <f t="shared" si="107"/>
        <v>0.53117170331027808</v>
      </c>
      <c r="J767" s="13">
        <f t="shared" si="108"/>
        <v>0.6430104239708796</v>
      </c>
      <c r="K767" s="7">
        <f t="shared" si="109"/>
        <v>2.1246868132411123</v>
      </c>
    </row>
    <row r="768" spans="1:11" x14ac:dyDescent="0.2">
      <c r="A768">
        <f t="shared" si="111"/>
        <v>0.93129168255175721</v>
      </c>
      <c r="B768" s="2">
        <v>0.76400000000000101</v>
      </c>
      <c r="C768" s="7">
        <f t="shared" si="103"/>
        <v>0.81978838121751507</v>
      </c>
      <c r="D768" s="24">
        <f t="shared" si="104"/>
        <v>0.67705790123155252</v>
      </c>
      <c r="E768">
        <f t="shared" si="110"/>
        <v>0.93129168255175721</v>
      </c>
      <c r="G768">
        <f t="shared" si="105"/>
        <v>0.76400000000000101</v>
      </c>
      <c r="H768" s="16">
        <f t="shared" si="106"/>
        <v>2.1270401285639693</v>
      </c>
      <c r="I768" s="16">
        <f t="shared" si="107"/>
        <v>0.53176003214099232</v>
      </c>
      <c r="J768" s="13">
        <f t="shared" si="108"/>
        <v>0.64386028898280356</v>
      </c>
      <c r="K768" s="7">
        <f t="shared" si="109"/>
        <v>2.1270401285639693</v>
      </c>
    </row>
    <row r="769" spans="1:11" x14ac:dyDescent="0.2">
      <c r="A769">
        <f t="shared" si="111"/>
        <v>0.93264956071512628</v>
      </c>
      <c r="B769" s="2">
        <v>0.76500000000000101</v>
      </c>
      <c r="C769" s="7">
        <f t="shared" si="103"/>
        <v>0.820868879735001</v>
      </c>
      <c r="D769" s="24">
        <f t="shared" si="104"/>
        <v>0.67780808237646872</v>
      </c>
      <c r="E769">
        <f t="shared" si="110"/>
        <v>0.93264956071512628</v>
      </c>
      <c r="G769">
        <f t="shared" si="105"/>
        <v>0.76500000000000101</v>
      </c>
      <c r="H769" s="16">
        <f t="shared" si="106"/>
        <v>2.1293968921376996</v>
      </c>
      <c r="I769" s="16">
        <f t="shared" si="107"/>
        <v>0.53234922303442489</v>
      </c>
      <c r="J769" s="13">
        <f t="shared" si="108"/>
        <v>0.6447089105339906</v>
      </c>
      <c r="K769" s="7">
        <f t="shared" si="109"/>
        <v>2.1293968921376996</v>
      </c>
    </row>
    <row r="770" spans="1:11" x14ac:dyDescent="0.2">
      <c r="A770">
        <f t="shared" si="111"/>
        <v>0.93400345465054757</v>
      </c>
      <c r="B770" s="2">
        <v>0.76600000000000101</v>
      </c>
      <c r="C770" s="7">
        <f t="shared" si="103"/>
        <v>0.82194778669555146</v>
      </c>
      <c r="D770" s="24">
        <f t="shared" si="104"/>
        <v>0.67855937015802814</v>
      </c>
      <c r="E770">
        <f t="shared" si="110"/>
        <v>0.93400345465054757</v>
      </c>
      <c r="G770">
        <f t="shared" si="105"/>
        <v>0.76600000000000101</v>
      </c>
      <c r="H770" s="16">
        <f t="shared" si="106"/>
        <v>2.1317571323129783</v>
      </c>
      <c r="I770" s="16">
        <f t="shared" si="107"/>
        <v>0.53293928307824456</v>
      </c>
      <c r="J770" s="13">
        <f t="shared" si="108"/>
        <v>0.64555628207928373</v>
      </c>
      <c r="K770" s="7">
        <f t="shared" si="109"/>
        <v>2.1317571323129783</v>
      </c>
    </row>
    <row r="771" spans="1:11" x14ac:dyDescent="0.2">
      <c r="A771">
        <f t="shared" si="111"/>
        <v>0.93535333770246243</v>
      </c>
      <c r="B771" s="2">
        <v>0.76700000000000101</v>
      </c>
      <c r="C771" s="7">
        <f t="shared" si="103"/>
        <v>0.82302509372867938</v>
      </c>
      <c r="D771" s="24">
        <f t="shared" si="104"/>
        <v>0.67931177369200402</v>
      </c>
      <c r="E771">
        <f t="shared" si="110"/>
        <v>0.93535333770246243</v>
      </c>
      <c r="G771">
        <f t="shared" si="105"/>
        <v>0.76700000000000101</v>
      </c>
      <c r="H771" s="16">
        <f t="shared" si="106"/>
        <v>2.134120877727852</v>
      </c>
      <c r="I771" s="16">
        <f t="shared" si="107"/>
        <v>0.53353021943196299</v>
      </c>
      <c r="J771" s="13">
        <f t="shared" si="108"/>
        <v>0.64640239704451752</v>
      </c>
      <c r="K771" s="7">
        <f t="shared" si="109"/>
        <v>2.134120877727852</v>
      </c>
    </row>
    <row r="772" spans="1:11" x14ac:dyDescent="0.2">
      <c r="A772">
        <f t="shared" si="111"/>
        <v>0.93669918309007782</v>
      </c>
      <c r="B772" s="2">
        <v>0.76800000000000102</v>
      </c>
      <c r="C772" s="7">
        <f t="shared" ref="C772:C835" si="112">J772/(PI()*($H$1^2)/4)</f>
        <v>0.82410079242654788</v>
      </c>
      <c r="D772" s="24">
        <f t="shared" ref="D772:D835" si="113">K772/(PI()*$H$1)</f>
        <v>0.68006530218705485</v>
      </c>
      <c r="E772">
        <f t="shared" si="110"/>
        <v>0.93669918309007782</v>
      </c>
      <c r="G772">
        <f t="shared" ref="G772:G835" si="114">$H$1*B772</f>
        <v>0.76800000000000102</v>
      </c>
      <c r="H772" s="16">
        <f t="shared" ref="H772:H835" si="115">ACOS((($H$1/2)-G772)/($H$1/2))</f>
        <v>2.1364881573121743</v>
      </c>
      <c r="I772" s="16">
        <f t="shared" ref="I772:I835" si="116">H772/PI()*(PI()*($H$1^2)/4)</f>
        <v>0.53412203932804359</v>
      </c>
      <c r="J772" s="13">
        <f t="shared" ref="J772:J835" si="117">I772-($H$1/2)*SIN(H772)*(($H$1/2)-G772)</f>
        <v>0.64724724882619245</v>
      </c>
      <c r="K772" s="7">
        <f t="shared" ref="K772:K835" si="118">H772/PI()*PI()*$H$1</f>
        <v>2.1364881573121743</v>
      </c>
    </row>
    <row r="773" spans="1:11" x14ac:dyDescent="0.2">
      <c r="A773">
        <f t="shared" si="111"/>
        <v>0.93804096390579916</v>
      </c>
      <c r="B773" s="2">
        <v>0.76900000000000102</v>
      </c>
      <c r="C773" s="7">
        <f t="shared" si="112"/>
        <v>0.82517487434354997</v>
      </c>
      <c r="D773" s="24">
        <f t="shared" si="113"/>
        <v>0.68081996494616281</v>
      </c>
      <c r="E773">
        <f t="shared" si="110"/>
        <v>0.93804096390579916</v>
      </c>
      <c r="G773">
        <f t="shared" si="114"/>
        <v>0.76900000000000102</v>
      </c>
      <c r="H773" s="16">
        <f t="shared" si="115"/>
        <v>2.1388590002921255</v>
      </c>
      <c r="I773" s="16">
        <f t="shared" si="116"/>
        <v>0.53471475007303138</v>
      </c>
      <c r="J773" s="13">
        <f t="shared" si="117"/>
        <v>0.64809083079114427</v>
      </c>
      <c r="K773" s="7">
        <f t="shared" si="118"/>
        <v>2.1388590002921255</v>
      </c>
    </row>
    <row r="774" spans="1:11" x14ac:dyDescent="0.2">
      <c r="A774">
        <f t="shared" si="111"/>
        <v>0.93937865311363256</v>
      </c>
      <c r="B774" s="2">
        <v>0.77000000000000102</v>
      </c>
      <c r="C774" s="7">
        <f t="shared" si="112"/>
        <v>0.82624733099588277</v>
      </c>
      <c r="D774" s="24">
        <f t="shared" si="113"/>
        <v>0.68157577136810044</v>
      </c>
      <c r="E774">
        <f t="shared" si="110"/>
        <v>0.93937865311363256</v>
      </c>
      <c r="G774">
        <f t="shared" si="114"/>
        <v>0.77000000000000102</v>
      </c>
      <c r="H774" s="16">
        <f t="shared" si="115"/>
        <v>2.1412334361948209</v>
      </c>
      <c r="I774" s="16">
        <f t="shared" si="116"/>
        <v>0.53530835904870522</v>
      </c>
      <c r="J774" s="13">
        <f t="shared" si="117"/>
        <v>0.64893313627620985</v>
      </c>
      <c r="K774" s="7">
        <f t="shared" si="118"/>
        <v>2.1412334361948209</v>
      </c>
    </row>
    <row r="775" spans="1:11" x14ac:dyDescent="0.2">
      <c r="A775">
        <f t="shared" si="111"/>
        <v>0.94071222354755657</v>
      </c>
      <c r="B775" s="2">
        <v>0.77100000000000102</v>
      </c>
      <c r="C775" s="7">
        <f t="shared" si="112"/>
        <v>0.82731815386111318</v>
      </c>
      <c r="D775" s="24">
        <f t="shared" si="113"/>
        <v>0.6823327309489261</v>
      </c>
      <c r="E775">
        <f t="shared" si="110"/>
        <v>0.94071222354755657</v>
      </c>
      <c r="G775">
        <f t="shared" si="114"/>
        <v>0.77100000000000102</v>
      </c>
      <c r="H775" s="16">
        <f t="shared" si="115"/>
        <v>2.1436114948530069</v>
      </c>
      <c r="I775" s="16">
        <f t="shared" si="116"/>
        <v>0.53590287371325174</v>
      </c>
      <c r="J775" s="13">
        <f t="shared" si="117"/>
        <v>0.64977415858788579</v>
      </c>
      <c r="K775" s="7">
        <f t="shared" si="118"/>
        <v>2.1436114948530069</v>
      </c>
    </row>
    <row r="776" spans="1:11" x14ac:dyDescent="0.2">
      <c r="A776">
        <f t="shared" si="111"/>
        <v>0.94204164790986666</v>
      </c>
      <c r="B776" s="2">
        <v>0.77200000000000102</v>
      </c>
      <c r="C776" s="7">
        <f t="shared" si="112"/>
        <v>0.82838733437773926</v>
      </c>
      <c r="D776" s="24">
        <f t="shared" si="113"/>
        <v>0.68309085328350849</v>
      </c>
      <c r="E776">
        <f t="shared" si="110"/>
        <v>0.94204164790986666</v>
      </c>
      <c r="G776">
        <f t="shared" si="114"/>
        <v>0.77200000000000102</v>
      </c>
      <c r="H776" s="16">
        <f t="shared" si="115"/>
        <v>2.1459932064098535</v>
      </c>
      <c r="I776" s="16">
        <f t="shared" si="116"/>
        <v>0.53649830160246337</v>
      </c>
      <c r="J776" s="13">
        <f t="shared" si="117"/>
        <v>0.6506138910019843</v>
      </c>
      <c r="K776" s="7">
        <f t="shared" si="118"/>
        <v>2.1459932064098535</v>
      </c>
    </row>
    <row r="777" spans="1:11" x14ac:dyDescent="0.2">
      <c r="A777">
        <f t="shared" si="111"/>
        <v>0.94336689876949054</v>
      </c>
      <c r="B777" s="2">
        <v>0.77300000000000102</v>
      </c>
      <c r="C777" s="7">
        <f t="shared" si="112"/>
        <v>0.82945486394474499</v>
      </c>
      <c r="D777" s="24">
        <f t="shared" si="113"/>
        <v>0.683850148067082</v>
      </c>
      <c r="E777">
        <f t="shared" si="110"/>
        <v>0.94336689876949054</v>
      </c>
      <c r="G777">
        <f t="shared" si="114"/>
        <v>0.77300000000000102</v>
      </c>
      <c r="H777" s="16">
        <f t="shared" si="115"/>
        <v>2.1483786013238371</v>
      </c>
      <c r="I777" s="16">
        <f t="shared" si="116"/>
        <v>0.53709465033095927</v>
      </c>
      <c r="J777" s="13">
        <f t="shared" si="117"/>
        <v>0.65145232676328302</v>
      </c>
      <c r="K777" s="7">
        <f t="shared" si="118"/>
        <v>2.1483786013238371</v>
      </c>
    </row>
    <row r="778" spans="1:11" x14ac:dyDescent="0.2">
      <c r="A778">
        <f t="shared" si="111"/>
        <v>0.94468794856026816</v>
      </c>
      <c r="B778" s="2">
        <v>0.77400000000000102</v>
      </c>
      <c r="C778" s="7">
        <f t="shared" si="112"/>
        <v>0.83052073392114656</v>
      </c>
      <c r="D778" s="24">
        <f t="shared" si="113"/>
        <v>0.68461062509683157</v>
      </c>
      <c r="E778">
        <f t="shared" ref="E778:E841" si="119">C778*(C778/D778)^(2/3)</f>
        <v>0.94468794856026816</v>
      </c>
      <c r="G778">
        <f t="shared" si="114"/>
        <v>0.77400000000000102</v>
      </c>
      <c r="H778" s="16">
        <f t="shared" si="115"/>
        <v>2.1507677103737222</v>
      </c>
      <c r="I778" s="16">
        <f t="shared" si="116"/>
        <v>0.53769192759343054</v>
      </c>
      <c r="J778" s="13">
        <f t="shared" si="117"/>
        <v>0.65228945908516933</v>
      </c>
      <c r="K778" s="7">
        <f t="shared" si="118"/>
        <v>2.1507677103737222</v>
      </c>
    </row>
    <row r="779" spans="1:11" x14ac:dyDescent="0.2">
      <c r="A779">
        <f t="shared" si="111"/>
        <v>0.9460047695792061</v>
      </c>
      <c r="B779" s="2">
        <v>0.77500000000000102</v>
      </c>
      <c r="C779" s="7">
        <f t="shared" si="112"/>
        <v>0.83158493562553459</v>
      </c>
      <c r="D779" s="24">
        <f t="shared" si="113"/>
        <v>0.68537229427351054</v>
      </c>
      <c r="E779">
        <f t="shared" si="119"/>
        <v>0.9460047695792061</v>
      </c>
      <c r="G779">
        <f t="shared" si="114"/>
        <v>0.77500000000000102</v>
      </c>
      <c r="H779" s="16">
        <f t="shared" si="115"/>
        <v>2.1531605646636427</v>
      </c>
      <c r="I779" s="16">
        <f t="shared" si="116"/>
        <v>0.53829014116591067</v>
      </c>
      <c r="J779" s="13">
        <f t="shared" si="117"/>
        <v>0.65312528114928015</v>
      </c>
      <c r="K779" s="7">
        <f t="shared" si="118"/>
        <v>2.1531605646636427</v>
      </c>
    </row>
    <row r="780" spans="1:11" x14ac:dyDescent="0.2">
      <c r="A780">
        <f t="shared" si="111"/>
        <v>0.94731733398469486</v>
      </c>
      <c r="B780" s="2">
        <v>0.77600000000000102</v>
      </c>
      <c r="C780" s="7">
        <f t="shared" si="112"/>
        <v>0.83264746033560688</v>
      </c>
      <c r="D780" s="24">
        <f t="shared" si="113"/>
        <v>0.68613516560308918</v>
      </c>
      <c r="E780">
        <f t="shared" si="119"/>
        <v>0.94731733398469486</v>
      </c>
      <c r="G780">
        <f t="shared" si="114"/>
        <v>0.77600000000000102</v>
      </c>
      <c r="H780" s="16">
        <f t="shared" si="115"/>
        <v>2.1555571956282811</v>
      </c>
      <c r="I780" s="16">
        <f t="shared" si="116"/>
        <v>0.53888929890707027</v>
      </c>
      <c r="J780" s="13">
        <f t="shared" si="117"/>
        <v>0.65395978610513528</v>
      </c>
      <c r="K780" s="7">
        <f t="shared" si="118"/>
        <v>2.1555571956282811</v>
      </c>
    </row>
    <row r="781" spans="1:11" x14ac:dyDescent="0.2">
      <c r="A781">
        <f t="shared" si="111"/>
        <v>0.94862561379469745</v>
      </c>
      <c r="B781" s="2">
        <v>0.77700000000000102</v>
      </c>
      <c r="C781" s="7">
        <f t="shared" si="112"/>
        <v>0.83370829928769652</v>
      </c>
      <c r="D781" s="24">
        <f t="shared" si="113"/>
        <v>0.68689924919843792</v>
      </c>
      <c r="E781">
        <f t="shared" si="119"/>
        <v>0.94862561379469745</v>
      </c>
      <c r="G781">
        <f t="shared" si="114"/>
        <v>0.77700000000000102</v>
      </c>
      <c r="H781" s="16">
        <f t="shared" si="115"/>
        <v>2.1579576350381573</v>
      </c>
      <c r="I781" s="16">
        <f t="shared" si="116"/>
        <v>0.53948940875953932</v>
      </c>
      <c r="J781" s="13">
        <f t="shared" si="117"/>
        <v>0.65479296706976697</v>
      </c>
      <c r="K781" s="7">
        <f t="shared" si="118"/>
        <v>2.1579576350381573</v>
      </c>
    </row>
    <row r="782" spans="1:11" x14ac:dyDescent="0.2">
      <c r="A782">
        <f t="shared" si="111"/>
        <v>0.94992958088489921</v>
      </c>
      <c r="B782" s="2">
        <v>0.77800000000000102</v>
      </c>
      <c r="C782" s="7">
        <f t="shared" si="112"/>
        <v>0.83476744367629063</v>
      </c>
      <c r="D782" s="24">
        <f t="shared" si="113"/>
        <v>0.68766455528104409</v>
      </c>
      <c r="E782">
        <f t="shared" si="119"/>
        <v>0.94992958088489921</v>
      </c>
      <c r="G782">
        <f t="shared" si="114"/>
        <v>0.77800000000000102</v>
      </c>
      <c r="H782" s="16">
        <f t="shared" si="115"/>
        <v>2.1603619150050202</v>
      </c>
      <c r="I782" s="16">
        <f t="shared" si="116"/>
        <v>0.54009047875125504</v>
      </c>
      <c r="J782" s="13">
        <f t="shared" si="117"/>
        <v>0.65562481712734155</v>
      </c>
      <c r="K782" s="7">
        <f t="shared" si="118"/>
        <v>2.1603619150050202</v>
      </c>
    </row>
    <row r="783" spans="1:11" x14ac:dyDescent="0.2">
      <c r="A783">
        <f t="shared" si="111"/>
        <v>0.95122920698682878</v>
      </c>
      <c r="B783" s="2">
        <v>0.77900000000000102</v>
      </c>
      <c r="C783" s="7">
        <f t="shared" si="112"/>
        <v>0.83582488465354354</v>
      </c>
      <c r="D783" s="24">
        <f t="shared" si="113"/>
        <v>0.6884310941827616</v>
      </c>
      <c r="E783">
        <f t="shared" si="119"/>
        <v>0.95122920698682878</v>
      </c>
      <c r="G783">
        <f t="shared" si="114"/>
        <v>0.77900000000000102</v>
      </c>
      <c r="H783" s="16">
        <f t="shared" si="115"/>
        <v>2.1627700679873469</v>
      </c>
      <c r="I783" s="16">
        <f t="shared" si="116"/>
        <v>0.54069251699683674</v>
      </c>
      <c r="J783" s="13">
        <f t="shared" si="117"/>
        <v>0.65645532932877715</v>
      </c>
      <c r="K783" s="7">
        <f t="shared" si="118"/>
        <v>2.1627700679873469</v>
      </c>
    </row>
    <row r="784" spans="1:11" x14ac:dyDescent="0.2">
      <c r="A784">
        <f t="shared" si="111"/>
        <v>0.95252446368593879</v>
      </c>
      <c r="B784" s="2">
        <v>0.78000000000000103</v>
      </c>
      <c r="C784" s="7">
        <f t="shared" si="112"/>
        <v>0.83688061332878161</v>
      </c>
      <c r="D784" s="24">
        <f t="shared" si="113"/>
        <v>0.68919887634760024</v>
      </c>
      <c r="E784">
        <f t="shared" si="119"/>
        <v>0.95252446368593879</v>
      </c>
      <c r="G784">
        <f t="shared" si="114"/>
        <v>0.78000000000000103</v>
      </c>
      <c r="H784" s="16">
        <f t="shared" si="115"/>
        <v>2.165182126795961</v>
      </c>
      <c r="I784" s="16">
        <f t="shared" si="116"/>
        <v>0.54129553169899025</v>
      </c>
      <c r="J784" s="13">
        <f t="shared" si="117"/>
        <v>0.65728449669135514</v>
      </c>
      <c r="K784" s="7">
        <f t="shared" si="118"/>
        <v>2.165182126795961</v>
      </c>
    </row>
    <row r="785" spans="1:11" x14ac:dyDescent="0.2">
      <c r="A785">
        <f t="shared" si="111"/>
        <v>0.95381532241965461</v>
      </c>
      <c r="B785" s="2">
        <v>0.78100000000000103</v>
      </c>
      <c r="C785" s="7">
        <f t="shared" si="112"/>
        <v>0.83793462076800074</v>
      </c>
      <c r="D785" s="24">
        <f t="shared" si="113"/>
        <v>0.68996791233354693</v>
      </c>
      <c r="E785">
        <f t="shared" si="119"/>
        <v>0.95381532241965461</v>
      </c>
      <c r="G785">
        <f t="shared" si="114"/>
        <v>0.78100000000000103</v>
      </c>
      <c r="H785" s="16">
        <f t="shared" si="115"/>
        <v>2.1675981245997575</v>
      </c>
      <c r="I785" s="16">
        <f t="shared" si="116"/>
        <v>0.54189953114993938</v>
      </c>
      <c r="J785" s="13">
        <f t="shared" si="117"/>
        <v>0.65811231219832511</v>
      </c>
      <c r="K785" s="7">
        <f t="shared" si="118"/>
        <v>2.1675981245997575</v>
      </c>
    </row>
    <row r="786" spans="1:11" x14ac:dyDescent="0.2">
      <c r="A786">
        <f t="shared" si="111"/>
        <v>0.95510175447538204</v>
      </c>
      <c r="B786" s="2">
        <v>0.78200000000000103</v>
      </c>
      <c r="C786" s="7">
        <f t="shared" si="112"/>
        <v>0.83898689799335568</v>
      </c>
      <c r="D786" s="24">
        <f t="shared" si="113"/>
        <v>0.69073821281442771</v>
      </c>
      <c r="E786">
        <f t="shared" si="119"/>
        <v>0.95510175447538204</v>
      </c>
      <c r="G786">
        <f t="shared" si="114"/>
        <v>0.78200000000000103</v>
      </c>
      <c r="H786" s="16">
        <f t="shared" si="115"/>
        <v>2.1700180949315491</v>
      </c>
      <c r="I786" s="16">
        <f t="shared" si="116"/>
        <v>0.54250452373288727</v>
      </c>
      <c r="J786" s="13">
        <f t="shared" si="117"/>
        <v>0.65893876879850388</v>
      </c>
      <c r="K786" s="7">
        <f t="shared" si="118"/>
        <v>2.1700180949315491</v>
      </c>
    </row>
    <row r="787" spans="1:11" x14ac:dyDescent="0.2">
      <c r="A787">
        <f t="shared" si="111"/>
        <v>0.95638373098848051</v>
      </c>
      <c r="B787" s="2">
        <v>0.78300000000000103</v>
      </c>
      <c r="C787" s="7">
        <f t="shared" si="112"/>
        <v>0.84003743598264213</v>
      </c>
      <c r="D787" s="24">
        <f t="shared" si="113"/>
        <v>0.69150978858180678</v>
      </c>
      <c r="E787">
        <f t="shared" si="119"/>
        <v>0.95638373098848051</v>
      </c>
      <c r="G787">
        <f t="shared" si="114"/>
        <v>0.78300000000000103</v>
      </c>
      <c r="H787" s="16">
        <f t="shared" si="115"/>
        <v>2.1724420716940354</v>
      </c>
      <c r="I787" s="16">
        <f t="shared" si="116"/>
        <v>0.54311051792350884</v>
      </c>
      <c r="J787" s="13">
        <f t="shared" si="117"/>
        <v>0.65976385940586868</v>
      </c>
      <c r="K787" s="7">
        <f t="shared" si="118"/>
        <v>2.1724420716940354</v>
      </c>
    </row>
    <row r="788" spans="1:11" x14ac:dyDescent="0.2">
      <c r="A788">
        <f t="shared" si="111"/>
        <v>0.95766122294019562</v>
      </c>
      <c r="B788" s="2">
        <v>0.78400000000000103</v>
      </c>
      <c r="C788" s="7">
        <f t="shared" si="112"/>
        <v>0.84108622566877045</v>
      </c>
      <c r="D788" s="24">
        <f t="shared" si="113"/>
        <v>0.69228265054692562</v>
      </c>
      <c r="E788">
        <f t="shared" si="119"/>
        <v>0.95766122294019562</v>
      </c>
      <c r="G788">
        <f t="shared" si="114"/>
        <v>0.78400000000000103</v>
      </c>
      <c r="H788" s="16">
        <f t="shared" si="115"/>
        <v>2.1748700891658914</v>
      </c>
      <c r="I788" s="16">
        <f t="shared" si="116"/>
        <v>0.54371752229147285</v>
      </c>
      <c r="J788" s="13">
        <f t="shared" si="117"/>
        <v>0.66058757689914405</v>
      </c>
      <c r="K788" s="7">
        <f t="shared" si="118"/>
        <v>2.1748700891658914</v>
      </c>
    </row>
    <row r="789" spans="1:11" x14ac:dyDescent="0.2">
      <c r="A789">
        <f t="shared" si="111"/>
        <v>0.95893420115555339</v>
      </c>
      <c r="B789" s="2">
        <v>0.78500000000000103</v>
      </c>
      <c r="C789" s="7">
        <f t="shared" si="112"/>
        <v>0.84213325793923099</v>
      </c>
      <c r="D789" s="24">
        <f t="shared" si="113"/>
        <v>0.69305680974268113</v>
      </c>
      <c r="E789">
        <f t="shared" si="119"/>
        <v>0.95893420115555339</v>
      </c>
      <c r="G789">
        <f t="shared" si="114"/>
        <v>0.78500000000000103</v>
      </c>
      <c r="H789" s="16">
        <f t="shared" si="115"/>
        <v>2.1773021820079861</v>
      </c>
      <c r="I789" s="16">
        <f t="shared" si="116"/>
        <v>0.54432554550199652</v>
      </c>
      <c r="J789" s="13">
        <f t="shared" si="117"/>
        <v>0.66140991412138161</v>
      </c>
      <c r="K789" s="7">
        <f t="shared" si="118"/>
        <v>2.1773021820079861</v>
      </c>
    </row>
    <row r="790" spans="1:11" x14ac:dyDescent="0.2">
      <c r="A790">
        <f t="shared" si="111"/>
        <v>0.96020263630121139</v>
      </c>
      <c r="B790" s="2">
        <v>0.78600000000000103</v>
      </c>
      <c r="C790" s="7">
        <f t="shared" si="112"/>
        <v>0.84317852363555079</v>
      </c>
      <c r="D790" s="24">
        <f t="shared" si="113"/>
        <v>0.69383227732564723</v>
      </c>
      <c r="E790">
        <f t="shared" si="119"/>
        <v>0.96020263630121139</v>
      </c>
      <c r="G790">
        <f t="shared" si="114"/>
        <v>0.78600000000000103</v>
      </c>
      <c r="H790" s="16">
        <f t="shared" si="115"/>
        <v>2.1797383852697294</v>
      </c>
      <c r="I790" s="16">
        <f t="shared" si="116"/>
        <v>0.54493459631743235</v>
      </c>
      <c r="J790" s="13">
        <f t="shared" si="117"/>
        <v>0.66223086387953356</v>
      </c>
      <c r="K790" s="7">
        <f t="shared" si="118"/>
        <v>2.1797383852697294</v>
      </c>
    </row>
    <row r="791" spans="1:11" x14ac:dyDescent="0.2">
      <c r="A791">
        <f t="shared" si="111"/>
        <v>0.96146649888327207</v>
      </c>
      <c r="B791" s="2">
        <v>0.78700000000000103</v>
      </c>
      <c r="C791" s="7">
        <f t="shared" si="112"/>
        <v>0.84422201355274273</v>
      </c>
      <c r="D791" s="24">
        <f t="shared" si="113"/>
        <v>0.69460906457813709</v>
      </c>
      <c r="E791">
        <f t="shared" si="119"/>
        <v>0.96146649888327207</v>
      </c>
      <c r="G791">
        <f t="shared" si="114"/>
        <v>0.78700000000000103</v>
      </c>
      <c r="H791" s="16">
        <f t="shared" si="115"/>
        <v>2.1821787343955537</v>
      </c>
      <c r="I791" s="16">
        <f t="shared" si="116"/>
        <v>0.54554468359888841</v>
      </c>
      <c r="J791" s="13">
        <f t="shared" si="117"/>
        <v>0.66305041894401984</v>
      </c>
      <c r="K791" s="7">
        <f t="shared" si="118"/>
        <v>2.1821787343955537</v>
      </c>
    </row>
    <row r="792" spans="1:11" x14ac:dyDescent="0.2">
      <c r="A792">
        <f t="shared" si="111"/>
        <v>0.96272575924504755</v>
      </c>
      <c r="B792" s="2">
        <v>0.78800000000000103</v>
      </c>
      <c r="C792" s="7">
        <f t="shared" si="112"/>
        <v>0.84526371843874404</v>
      </c>
      <c r="D792" s="24">
        <f t="shared" si="113"/>
        <v>0.69538718291031043</v>
      </c>
      <c r="E792">
        <f t="shared" si="119"/>
        <v>0.96272575924504755</v>
      </c>
      <c r="G792">
        <f t="shared" si="114"/>
        <v>0.78800000000000103</v>
      </c>
      <c r="H792" s="16">
        <f t="shared" si="115"/>
        <v>2.1846232652315329</v>
      </c>
      <c r="I792" s="16">
        <f t="shared" si="116"/>
        <v>0.54615581630788324</v>
      </c>
      <c r="J792" s="13">
        <f t="shared" si="117"/>
        <v>0.66386857204828742</v>
      </c>
      <c r="K792" s="7">
        <f t="shared" si="118"/>
        <v>2.1846232652315329</v>
      </c>
    </row>
    <row r="793" spans="1:11" x14ac:dyDescent="0.2">
      <c r="A793">
        <f t="shared" si="111"/>
        <v>0.96398038756478943</v>
      </c>
      <c r="B793" s="2">
        <v>0.78900000000000103</v>
      </c>
      <c r="C793" s="7">
        <f t="shared" si="112"/>
        <v>0.84630362899384826</v>
      </c>
      <c r="D793" s="24">
        <f t="shared" si="113"/>
        <v>0.6961666438623243</v>
      </c>
      <c r="E793">
        <f t="shared" si="119"/>
        <v>0.96398038756478943</v>
      </c>
      <c r="G793">
        <f t="shared" si="114"/>
        <v>0.78900000000000103</v>
      </c>
      <c r="H793" s="16">
        <f t="shared" si="115"/>
        <v>2.18707201403214</v>
      </c>
      <c r="I793" s="16">
        <f t="shared" si="116"/>
        <v>0.54676800350803501</v>
      </c>
      <c r="J793" s="13">
        <f t="shared" si="117"/>
        <v>0.66468531588836388</v>
      </c>
      <c r="K793" s="7">
        <f t="shared" si="118"/>
        <v>2.18707201403214</v>
      </c>
    </row>
    <row r="794" spans="1:11" x14ac:dyDescent="0.2">
      <c r="A794">
        <f t="shared" si="111"/>
        <v>0.96523035385336364</v>
      </c>
      <c r="B794" s="2">
        <v>0.79000000000000103</v>
      </c>
      <c r="C794" s="7">
        <f t="shared" si="112"/>
        <v>0.84734173587012551</v>
      </c>
      <c r="D794" s="24">
        <f t="shared" si="113"/>
        <v>0.69694745910653089</v>
      </c>
      <c r="E794">
        <f t="shared" si="119"/>
        <v>0.96523035385336364</v>
      </c>
      <c r="G794">
        <f t="shared" si="114"/>
        <v>0.79000000000000103</v>
      </c>
      <c r="H794" s="16">
        <f t="shared" si="115"/>
        <v>2.1895250174671501</v>
      </c>
      <c r="I794" s="16">
        <f t="shared" si="116"/>
        <v>0.54738125436678753</v>
      </c>
      <c r="J794" s="13">
        <f t="shared" si="117"/>
        <v>0.66550064312240231</v>
      </c>
      <c r="K794" s="7">
        <f t="shared" si="118"/>
        <v>2.1895250174671501</v>
      </c>
    </row>
    <row r="795" spans="1:11" x14ac:dyDescent="0.2">
      <c r="A795">
        <f t="shared" si="111"/>
        <v>0.96647562795188802</v>
      </c>
      <c r="B795" s="2">
        <v>0.79100000000000104</v>
      </c>
      <c r="C795" s="7">
        <f t="shared" si="112"/>
        <v>0.84837802967083586</v>
      </c>
      <c r="D795" s="24">
        <f t="shared" si="113"/>
        <v>0.69772964044972152</v>
      </c>
      <c r="E795">
        <f t="shared" si="119"/>
        <v>0.96647562795188802</v>
      </c>
      <c r="G795">
        <f t="shared" si="114"/>
        <v>0.79100000000000104</v>
      </c>
      <c r="H795" s="16">
        <f t="shared" si="115"/>
        <v>2.191982312628693</v>
      </c>
      <c r="I795" s="16">
        <f t="shared" si="116"/>
        <v>0.54799557815717326</v>
      </c>
      <c r="J795" s="13">
        <f t="shared" si="117"/>
        <v>0.66631454637022036</v>
      </c>
      <c r="K795" s="7">
        <f t="shared" si="118"/>
        <v>2.191982312628693</v>
      </c>
    </row>
    <row r="796" spans="1:11" x14ac:dyDescent="0.2">
      <c r="A796">
        <f t="shared" si="111"/>
        <v>0.9677161795293171</v>
      </c>
      <c r="B796" s="2">
        <v>0.79200000000000104</v>
      </c>
      <c r="C796" s="7">
        <f t="shared" si="112"/>
        <v>0.84941250094983067</v>
      </c>
      <c r="D796" s="24">
        <f t="shared" si="113"/>
        <v>0.69851319983541971</v>
      </c>
      <c r="E796">
        <f t="shared" si="119"/>
        <v>0.9677161795293171</v>
      </c>
      <c r="G796">
        <f t="shared" si="114"/>
        <v>0.79200000000000104</v>
      </c>
      <c r="H796" s="16">
        <f t="shared" si="115"/>
        <v>2.1944439370384536</v>
      </c>
      <c r="I796" s="16">
        <f t="shared" si="116"/>
        <v>0.54861098425961341</v>
      </c>
      <c r="J796" s="13">
        <f t="shared" si="117"/>
        <v>0.66712701821283027</v>
      </c>
      <c r="K796" s="7">
        <f t="shared" si="118"/>
        <v>2.1944439370384536</v>
      </c>
    </row>
    <row r="797" spans="1:11" x14ac:dyDescent="0.2">
      <c r="A797">
        <f t="shared" si="111"/>
        <v>0.96895197807998301</v>
      </c>
      <c r="B797" s="2">
        <v>0.79300000000000104</v>
      </c>
      <c r="C797" s="7">
        <f t="shared" si="112"/>
        <v>0.85044514021094686</v>
      </c>
      <c r="D797" s="24">
        <f t="shared" si="113"/>
        <v>0.69929814934622381</v>
      </c>
      <c r="E797">
        <f t="shared" si="119"/>
        <v>0.96895197807998301</v>
      </c>
      <c r="G797">
        <f t="shared" si="114"/>
        <v>0.79300000000000104</v>
      </c>
      <c r="H797" s="16">
        <f t="shared" si="115"/>
        <v>2.1969099286550349</v>
      </c>
      <c r="I797" s="16">
        <f t="shared" si="116"/>
        <v>0.54922748216375872</v>
      </c>
      <c r="J797" s="13">
        <f t="shared" si="117"/>
        <v>0.66793805119196303</v>
      </c>
      <c r="K797" s="7">
        <f t="shared" si="118"/>
        <v>2.1969099286550349</v>
      </c>
    </row>
    <row r="798" spans="1:11" x14ac:dyDescent="0.2">
      <c r="A798">
        <f t="shared" si="111"/>
        <v>0.97018299292108168</v>
      </c>
      <c r="B798" s="2">
        <v>0.79400000000000104</v>
      </c>
      <c r="C798" s="7">
        <f t="shared" si="112"/>
        <v>0.85147593790738829</v>
      </c>
      <c r="D798" s="24">
        <f t="shared" si="113"/>
        <v>0.70008450120619992</v>
      </c>
      <c r="E798">
        <f t="shared" si="119"/>
        <v>0.97018299292108168</v>
      </c>
      <c r="G798">
        <f t="shared" si="114"/>
        <v>0.79400000000000104</v>
      </c>
      <c r="H798" s="16">
        <f t="shared" si="115"/>
        <v>2.1993803258814721</v>
      </c>
      <c r="I798" s="16">
        <f t="shared" si="116"/>
        <v>0.54984508147036804</v>
      </c>
      <c r="J798" s="13">
        <f t="shared" si="117"/>
        <v>0.66874763780958246</v>
      </c>
      <c r="K798" s="7">
        <f t="shared" si="118"/>
        <v>2.1993803258814721</v>
      </c>
    </row>
    <row r="799" spans="1:11" x14ac:dyDescent="0.2">
      <c r="A799">
        <f t="shared" si="111"/>
        <v>0.97140919319011565</v>
      </c>
      <c r="B799" s="2">
        <v>0.79500000000000104</v>
      </c>
      <c r="C799" s="7">
        <f t="shared" si="112"/>
        <v>0.85250488444109973</v>
      </c>
      <c r="D799" s="24">
        <f t="shared" si="113"/>
        <v>0.70087226778332767</v>
      </c>
      <c r="E799">
        <f t="shared" si="119"/>
        <v>0.97140919319011565</v>
      </c>
      <c r="G799">
        <f t="shared" si="114"/>
        <v>0.79500000000000104</v>
      </c>
      <c r="H799" s="16">
        <f t="shared" si="115"/>
        <v>2.2018551675729205</v>
      </c>
      <c r="I799" s="16">
        <f t="shared" si="116"/>
        <v>0.55046379189323014</v>
      </c>
      <c r="J799" s="13">
        <f t="shared" si="117"/>
        <v>0.66955577052739357</v>
      </c>
      <c r="K799" s="7">
        <f t="shared" si="118"/>
        <v>2.2018551675729205</v>
      </c>
    </row>
    <row r="800" spans="1:11" x14ac:dyDescent="0.2">
      <c r="A800">
        <f t="shared" si="111"/>
        <v>0.9726305478422772</v>
      </c>
      <c r="B800" s="2">
        <v>0.79600000000000104</v>
      </c>
      <c r="C800" s="7">
        <f t="shared" si="112"/>
        <v>0.85353197016212867</v>
      </c>
      <c r="D800" s="24">
        <f t="shared" si="113"/>
        <v>0.7016614615920006</v>
      </c>
      <c r="E800">
        <f t="shared" si="119"/>
        <v>0.9726305478422772</v>
      </c>
      <c r="G800">
        <f t="shared" si="114"/>
        <v>0.79600000000000104</v>
      </c>
      <c r="H800" s="16">
        <f t="shared" si="115"/>
        <v>2.2043344930445059</v>
      </c>
      <c r="I800" s="16">
        <f t="shared" si="116"/>
        <v>0.55108362326112648</v>
      </c>
      <c r="J800" s="13">
        <f t="shared" si="117"/>
        <v>0.67036244176634152</v>
      </c>
      <c r="K800" s="7">
        <f t="shared" si="118"/>
        <v>2.2043344930445059</v>
      </c>
    </row>
    <row r="801" spans="1:11" x14ac:dyDescent="0.2">
      <c r="A801">
        <f t="shared" si="111"/>
        <v>0.97384702564778436</v>
      </c>
      <c r="B801" s="2">
        <v>0.79700000000000104</v>
      </c>
      <c r="C801" s="7">
        <f t="shared" si="112"/>
        <v>0.85455718536797709</v>
      </c>
      <c r="D801" s="24">
        <f t="shared" si="113"/>
        <v>0.7024520952955795</v>
      </c>
      <c r="E801">
        <f t="shared" si="119"/>
        <v>0.97384702564778436</v>
      </c>
      <c r="G801">
        <f t="shared" si="114"/>
        <v>0.79700000000000104</v>
      </c>
      <c r="H801" s="16">
        <f t="shared" si="115"/>
        <v>2.2068183420793499</v>
      </c>
      <c r="I801" s="16">
        <f t="shared" si="116"/>
        <v>0.55170458551983748</v>
      </c>
      <c r="J801" s="13">
        <f t="shared" si="117"/>
        <v>0.67116764390610195</v>
      </c>
      <c r="K801" s="7">
        <f t="shared" si="118"/>
        <v>2.2068183420793499</v>
      </c>
    </row>
    <row r="802" spans="1:11" x14ac:dyDescent="0.2">
      <c r="A802">
        <f t="shared" si="111"/>
        <v>0.97505859518915783</v>
      </c>
      <c r="B802" s="2">
        <v>0.79800000000000104</v>
      </c>
      <c r="C802" s="7">
        <f t="shared" si="112"/>
        <v>0.85558052030294207</v>
      </c>
      <c r="D802" s="24">
        <f t="shared" si="113"/>
        <v>0.70324418170900527</v>
      </c>
      <c r="E802">
        <f t="shared" si="119"/>
        <v>0.97505859518915783</v>
      </c>
      <c r="G802">
        <f t="shared" si="114"/>
        <v>0.79800000000000104</v>
      </c>
      <c r="H802" s="16">
        <f t="shared" si="115"/>
        <v>2.2093067549367764</v>
      </c>
      <c r="I802" s="16">
        <f t="shared" si="116"/>
        <v>0.5523266887341941</v>
      </c>
      <c r="J802" s="13">
        <f t="shared" si="117"/>
        <v>0.67197136928456391</v>
      </c>
      <c r="K802" s="7">
        <f t="shared" si="118"/>
        <v>2.2093067549367764</v>
      </c>
    </row>
    <row r="803" spans="1:11" x14ac:dyDescent="0.2">
      <c r="A803">
        <f t="shared" si="111"/>
        <v>0.97626522485844547</v>
      </c>
      <c r="B803" s="2">
        <v>0.79900000000000104</v>
      </c>
      <c r="C803" s="7">
        <f t="shared" si="112"/>
        <v>0.85660196515744591</v>
      </c>
      <c r="D803" s="24">
        <f t="shared" si="113"/>
        <v>0.70403773380146739</v>
      </c>
      <c r="E803">
        <f t="shared" si="119"/>
        <v>0.97626522485844547</v>
      </c>
      <c r="G803">
        <f t="shared" si="114"/>
        <v>0.79900000000000104</v>
      </c>
      <c r="H803" s="16">
        <f t="shared" si="115"/>
        <v>2.2117997723606964</v>
      </c>
      <c r="I803" s="16">
        <f t="shared" si="116"/>
        <v>0.55294994309017409</v>
      </c>
      <c r="J803" s="13">
        <f t="shared" si="117"/>
        <v>0.67277361019730297</v>
      </c>
      <c r="K803" s="7">
        <f t="shared" si="118"/>
        <v>2.2117997723606964</v>
      </c>
    </row>
    <row r="804" spans="1:11" x14ac:dyDescent="0.2">
      <c r="A804">
        <f t="shared" si="111"/>
        <v>0.97746688285438676</v>
      </c>
      <c r="B804" s="2">
        <v>0.80000000000000104</v>
      </c>
      <c r="C804" s="7">
        <f t="shared" si="112"/>
        <v>0.8576215100673541</v>
      </c>
      <c r="D804" s="24">
        <f t="shared" si="113"/>
        <v>0.70483276469913425</v>
      </c>
      <c r="E804">
        <f t="shared" si="119"/>
        <v>0.97746688285438676</v>
      </c>
      <c r="G804">
        <f t="shared" si="114"/>
        <v>0.80000000000000104</v>
      </c>
      <c r="H804" s="16">
        <f t="shared" si="115"/>
        <v>2.2142974355881835</v>
      </c>
      <c r="I804" s="16">
        <f t="shared" si="116"/>
        <v>0.55357435889704587</v>
      </c>
      <c r="J804" s="13">
        <f t="shared" si="117"/>
        <v>0.67357435889704609</v>
      </c>
      <c r="K804" s="7">
        <f t="shared" si="118"/>
        <v>2.2142974355881835</v>
      </c>
    </row>
    <row r="805" spans="1:11" x14ac:dyDescent="0.2">
      <c r="A805">
        <f t="shared" si="111"/>
        <v>0.97866353717951848</v>
      </c>
      <c r="B805" s="2">
        <v>0.80100000000000104</v>
      </c>
      <c r="C805" s="7">
        <f t="shared" si="112"/>
        <v>0.85863914511328232</v>
      </c>
      <c r="D805" s="24">
        <f t="shared" si="113"/>
        <v>0.70562928768794397</v>
      </c>
      <c r="E805">
        <f t="shared" si="119"/>
        <v>0.97866353717951848</v>
      </c>
      <c r="G805">
        <f t="shared" si="114"/>
        <v>0.80100000000000104</v>
      </c>
      <c r="H805" s="16">
        <f t="shared" si="115"/>
        <v>2.2167997863582434</v>
      </c>
      <c r="I805" s="16">
        <f t="shared" si="116"/>
        <v>0.55419994658956084</v>
      </c>
      <c r="J805" s="13">
        <f t="shared" si="117"/>
        <v>0.67437360759312703</v>
      </c>
      <c r="K805" s="7">
        <f t="shared" si="118"/>
        <v>2.2167997863582434</v>
      </c>
    </row>
    <row r="806" spans="1:11" x14ac:dyDescent="0.2">
      <c r="A806">
        <f t="shared" si="111"/>
        <v>0.97985515563722303</v>
      </c>
      <c r="B806" s="2">
        <v>0.80200000000000105</v>
      </c>
      <c r="C806" s="7">
        <f t="shared" si="112"/>
        <v>0.85965486031989158</v>
      </c>
      <c r="D806" s="24">
        <f t="shared" si="113"/>
        <v>0.70642731621645827</v>
      </c>
      <c r="E806">
        <f t="shared" si="119"/>
        <v>0.97985515563722303</v>
      </c>
      <c r="G806">
        <f t="shared" si="114"/>
        <v>0.80200000000000105</v>
      </c>
      <c r="H806" s="16">
        <f t="shared" si="115"/>
        <v>2.2193068669207792</v>
      </c>
      <c r="I806" s="16">
        <f t="shared" si="116"/>
        <v>0.55482671673019479</v>
      </c>
      <c r="J806" s="13">
        <f t="shared" si="117"/>
        <v>0.67517134845093274</v>
      </c>
      <c r="K806" s="7">
        <f t="shared" si="118"/>
        <v>2.2193068669207792</v>
      </c>
    </row>
    <row r="807" spans="1:11" x14ac:dyDescent="0.2">
      <c r="A807">
        <f t="shared" si="111"/>
        <v>0.98104170582870864</v>
      </c>
      <c r="B807" s="2">
        <v>0.80300000000000105</v>
      </c>
      <c r="C807" s="7">
        <f t="shared" si="112"/>
        <v>0.86066864565517032</v>
      </c>
      <c r="D807" s="24">
        <f t="shared" si="113"/>
        <v>0.70722686389878264</v>
      </c>
      <c r="E807">
        <f t="shared" si="119"/>
        <v>0.98104170582870864</v>
      </c>
      <c r="G807">
        <f t="shared" si="114"/>
        <v>0.80300000000000105</v>
      </c>
      <c r="H807" s="16">
        <f t="shared" si="115"/>
        <v>2.2218187200457642</v>
      </c>
      <c r="I807" s="16">
        <f t="shared" si="116"/>
        <v>0.55545468001144105</v>
      </c>
      <c r="J807" s="13">
        <f t="shared" si="117"/>
        <v>0.67596757359133997</v>
      </c>
      <c r="K807" s="7">
        <f t="shared" si="118"/>
        <v>2.2218187200457642</v>
      </c>
    </row>
    <row r="808" spans="1:11" x14ac:dyDescent="0.2">
      <c r="A808">
        <f t="shared" si="111"/>
        <v>0.98222315514993264</v>
      </c>
      <c r="B808" s="2">
        <v>0.80400000000000105</v>
      </c>
      <c r="C808" s="7">
        <f t="shared" si="112"/>
        <v>0.86168049102970556</v>
      </c>
      <c r="D808" s="24">
        <f t="shared" si="113"/>
        <v>0.70802794451755158</v>
      </c>
      <c r="E808">
        <f t="shared" si="119"/>
        <v>0.98222315514993264</v>
      </c>
      <c r="G808">
        <f t="shared" si="114"/>
        <v>0.80400000000000105</v>
      </c>
      <c r="H808" s="16">
        <f t="shared" si="115"/>
        <v>2.2243353890326216</v>
      </c>
      <c r="I808" s="16">
        <f t="shared" si="116"/>
        <v>0.55608384725815541</v>
      </c>
      <c r="J808" s="13">
        <f t="shared" si="117"/>
        <v>0.6767622750901422</v>
      </c>
      <c r="K808" s="7">
        <f t="shared" si="118"/>
        <v>2.2243353890326216</v>
      </c>
    </row>
    <row r="809" spans="1:11" x14ac:dyDescent="0.2">
      <c r="A809">
        <f t="shared" si="111"/>
        <v>0.9833994707884538</v>
      </c>
      <c r="B809" s="2">
        <v>0.80500000000000105</v>
      </c>
      <c r="C809" s="7">
        <f t="shared" si="112"/>
        <v>0.86269038629594008</v>
      </c>
      <c r="D809" s="24">
        <f t="shared" si="113"/>
        <v>0.70883057202698341</v>
      </c>
      <c r="E809">
        <f t="shared" si="119"/>
        <v>0.9833994707884538</v>
      </c>
      <c r="G809">
        <f t="shared" si="114"/>
        <v>0.80500000000000105</v>
      </c>
      <c r="H809" s="16">
        <f t="shared" si="115"/>
        <v>2.2268569177198216</v>
      </c>
      <c r="I809" s="16">
        <f t="shared" si="116"/>
        <v>0.55671422942995541</v>
      </c>
      <c r="J809" s="13">
        <f t="shared" si="117"/>
        <v>0.67755544497746656</v>
      </c>
      <c r="K809" s="7">
        <f t="shared" si="118"/>
        <v>2.2268569177198216</v>
      </c>
    </row>
    <row r="810" spans="1:11" x14ac:dyDescent="0.2">
      <c r="A810">
        <f t="shared" si="111"/>
        <v>0.98457061972022086</v>
      </c>
      <c r="B810" s="2">
        <v>0.80600000000000105</v>
      </c>
      <c r="C810" s="7">
        <f t="shared" si="112"/>
        <v>0.86369832124741719</v>
      </c>
      <c r="D810" s="24">
        <f t="shared" si="113"/>
        <v>0.70963476055600616</v>
      </c>
      <c r="E810">
        <f t="shared" si="119"/>
        <v>0.98457061972022086</v>
      </c>
      <c r="G810">
        <f t="shared" si="114"/>
        <v>0.80600000000000105</v>
      </c>
      <c r="H810" s="16">
        <f t="shared" si="115"/>
        <v>2.2293833504947007</v>
      </c>
      <c r="I810" s="16">
        <f t="shared" si="116"/>
        <v>0.55734583762367518</v>
      </c>
      <c r="J810" s="13">
        <f t="shared" si="117"/>
        <v>0.67834707523718074</v>
      </c>
      <c r="K810" s="7">
        <f t="shared" si="118"/>
        <v>2.2293833504947007</v>
      </c>
    </row>
    <row r="811" spans="1:11" x14ac:dyDescent="0.2">
      <c r="A811">
        <f t="shared" si="111"/>
        <v>0.9857365687062899</v>
      </c>
      <c r="B811" s="2">
        <v>0.80700000000000105</v>
      </c>
      <c r="C811" s="7">
        <f t="shared" si="112"/>
        <v>0.86470428561801227</v>
      </c>
      <c r="D811" s="24">
        <f t="shared" si="113"/>
        <v>0.71044052441145489</v>
      </c>
      <c r="E811">
        <f t="shared" si="119"/>
        <v>0.9857365687062899</v>
      </c>
      <c r="G811">
        <f t="shared" si="114"/>
        <v>0.80700000000000105</v>
      </c>
      <c r="H811" s="16">
        <f t="shared" si="115"/>
        <v>2.2319147323035069</v>
      </c>
      <c r="I811" s="16">
        <f t="shared" si="116"/>
        <v>0.55797868307587672</v>
      </c>
      <c r="J811" s="13">
        <f t="shared" si="117"/>
        <v>0.67913715780628936</v>
      </c>
      <c r="K811" s="7">
        <f t="shared" si="118"/>
        <v>2.2319147323035069</v>
      </c>
    </row>
    <row r="812" spans="1:11" x14ac:dyDescent="0.2">
      <c r="A812">
        <f t="shared" si="111"/>
        <v>0.98689728428947177</v>
      </c>
      <c r="B812" s="2">
        <v>0.80800000000000105</v>
      </c>
      <c r="C812" s="7">
        <f t="shared" si="112"/>
        <v>0.86570826908115039</v>
      </c>
      <c r="D812" s="24">
        <f t="shared" si="113"/>
        <v>0.71124787808134515</v>
      </c>
      <c r="E812">
        <f t="shared" si="119"/>
        <v>0.98689728428947177</v>
      </c>
      <c r="G812">
        <f t="shared" si="114"/>
        <v>0.80800000000000105</v>
      </c>
      <c r="H812" s="16">
        <f t="shared" si="115"/>
        <v>2.2344511086616827</v>
      </c>
      <c r="I812" s="16">
        <f t="shared" si="116"/>
        <v>0.55861277716542068</v>
      </c>
      <c r="J812" s="13">
        <f t="shared" si="117"/>
        <v>0.67992568457431946</v>
      </c>
      <c r="K812" s="7">
        <f t="shared" si="118"/>
        <v>2.2344511086616827</v>
      </c>
    </row>
    <row r="813" spans="1:11" x14ac:dyDescent="0.2">
      <c r="A813">
        <f t="shared" ref="A813:A876" si="120">E813</f>
        <v>0.98805273279090777</v>
      </c>
      <c r="B813" s="2">
        <v>0.80900000000000105</v>
      </c>
      <c r="C813" s="7">
        <f t="shared" si="112"/>
        <v>0.86671026124901052</v>
      </c>
      <c r="D813" s="24">
        <f t="shared" si="113"/>
        <v>0.71205683623822191</v>
      </c>
      <c r="E813">
        <f t="shared" si="119"/>
        <v>0.98805273279090777</v>
      </c>
      <c r="G813">
        <f t="shared" si="114"/>
        <v>0.80900000000000105</v>
      </c>
      <c r="H813" s="16">
        <f t="shared" si="115"/>
        <v>2.2369925256643883</v>
      </c>
      <c r="I813" s="16">
        <f t="shared" si="116"/>
        <v>0.55924813141609708</v>
      </c>
      <c r="J813" s="13">
        <f t="shared" si="117"/>
        <v>0.68071264738269543</v>
      </c>
      <c r="K813" s="7">
        <f t="shared" si="118"/>
        <v>2.2369925256643883</v>
      </c>
    </row>
    <row r="814" spans="1:11" x14ac:dyDescent="0.2">
      <c r="A814">
        <f t="shared" si="120"/>
        <v>0.989202880306569</v>
      </c>
      <c r="B814" s="2">
        <v>0.81000000000000105</v>
      </c>
      <c r="C814" s="7">
        <f t="shared" si="112"/>
        <v>0.86771025167171512</v>
      </c>
      <c r="D814" s="24">
        <f t="shared" si="113"/>
        <v>0.71286741374258833</v>
      </c>
      <c r="E814">
        <f t="shared" si="119"/>
        <v>0.989202880306569</v>
      </c>
      <c r="G814">
        <f t="shared" si="114"/>
        <v>0.81000000000000105</v>
      </c>
      <c r="H814" s="16">
        <f t="shared" si="115"/>
        <v>2.2395390299972711</v>
      </c>
      <c r="I814" s="16">
        <f t="shared" si="116"/>
        <v>0.55988475749931776</v>
      </c>
      <c r="J814" s="13">
        <f t="shared" si="117"/>
        <v>0.68149803802410269</v>
      </c>
      <c r="K814" s="7">
        <f t="shared" si="118"/>
        <v>2.2395390299972711</v>
      </c>
    </row>
    <row r="815" spans="1:11" x14ac:dyDescent="0.2">
      <c r="A815">
        <f t="shared" si="120"/>
        <v>0.99034769270367939</v>
      </c>
      <c r="B815" s="2">
        <v>0.81100000000000105</v>
      </c>
      <c r="C815" s="7">
        <f t="shared" si="112"/>
        <v>0.8687082298365052</v>
      </c>
      <c r="D815" s="24">
        <f t="shared" si="113"/>
        <v>0.71367962564641618</v>
      </c>
      <c r="E815">
        <f t="shared" si="119"/>
        <v>0.99034769270367939</v>
      </c>
      <c r="G815">
        <f t="shared" si="114"/>
        <v>0.81100000000000105</v>
      </c>
      <c r="H815" s="16">
        <f t="shared" si="115"/>
        <v>2.2420906689474949</v>
      </c>
      <c r="I815" s="16">
        <f t="shared" si="116"/>
        <v>0.56052266723687372</v>
      </c>
      <c r="J815" s="13">
        <f t="shared" si="117"/>
        <v>0.68228184824183957</v>
      </c>
      <c r="K815" s="7">
        <f t="shared" si="118"/>
        <v>2.2420906689474949</v>
      </c>
    </row>
    <row r="816" spans="1:11" x14ac:dyDescent="0.2">
      <c r="A816">
        <f t="shared" si="120"/>
        <v>0.99148713561705881</v>
      </c>
      <c r="B816" s="2">
        <v>0.81200000000000105</v>
      </c>
      <c r="C816" s="7">
        <f t="shared" si="112"/>
        <v>0.86970418516690029</v>
      </c>
      <c r="D816" s="24">
        <f t="shared" si="113"/>
        <v>0.71449348719673911</v>
      </c>
      <c r="E816">
        <f t="shared" si="119"/>
        <v>0.99148713561705881</v>
      </c>
      <c r="G816">
        <f t="shared" si="114"/>
        <v>0.81200000000000105</v>
      </c>
      <c r="H816" s="16">
        <f t="shared" si="115"/>
        <v>2.2446474904150286</v>
      </c>
      <c r="I816" s="16">
        <f t="shared" si="116"/>
        <v>0.56116187260375716</v>
      </c>
      <c r="J816" s="13">
        <f t="shared" si="117"/>
        <v>0.68306406972915779</v>
      </c>
      <c r="K816" s="7">
        <f t="shared" si="118"/>
        <v>2.2446474904150286</v>
      </c>
    </row>
    <row r="817" spans="1:11" x14ac:dyDescent="0.2">
      <c r="A817">
        <f t="shared" si="120"/>
        <v>0.99262117444538789</v>
      </c>
      <c r="B817" s="2">
        <v>0.81300000000000106</v>
      </c>
      <c r="C817" s="7">
        <f t="shared" si="112"/>
        <v>0.87069810702184436</v>
      </c>
      <c r="D817" s="24">
        <f t="shared" si="113"/>
        <v>0.71530901383933332</v>
      </c>
      <c r="E817">
        <f t="shared" si="119"/>
        <v>0.99262117444538789</v>
      </c>
      <c r="G817">
        <f t="shared" si="114"/>
        <v>0.81300000000000106</v>
      </c>
      <c r="H817" s="16">
        <f t="shared" si="115"/>
        <v>2.2472095429242094</v>
      </c>
      <c r="I817" s="16">
        <f t="shared" si="116"/>
        <v>0.56180238573105235</v>
      </c>
      <c r="J817" s="13">
        <f t="shared" si="117"/>
        <v>0.68384469412859139</v>
      </c>
      <c r="K817" s="7">
        <f t="shared" si="118"/>
        <v>2.2472095429242094</v>
      </c>
    </row>
    <row r="818" spans="1:11" x14ac:dyDescent="0.2">
      <c r="A818">
        <f t="shared" si="120"/>
        <v>0.99374977434738576</v>
      </c>
      <c r="B818" s="2">
        <v>0.81400000000000095</v>
      </c>
      <c r="C818" s="7">
        <f t="shared" si="112"/>
        <v>0.8716899846948335</v>
      </c>
      <c r="D818" s="24">
        <f t="shared" si="113"/>
        <v>0.71612622122248537</v>
      </c>
      <c r="E818">
        <f t="shared" si="119"/>
        <v>0.99374977434738576</v>
      </c>
      <c r="G818">
        <f t="shared" si="114"/>
        <v>0.81400000000000095</v>
      </c>
      <c r="H818" s="16">
        <f t="shared" si="115"/>
        <v>2.2497768756355789</v>
      </c>
      <c r="I818" s="16">
        <f t="shared" si="116"/>
        <v>0.56244421890889473</v>
      </c>
      <c r="J818" s="13">
        <f t="shared" si="117"/>
        <v>0.68462371303127201</v>
      </c>
      <c r="K818" s="7">
        <f t="shared" si="118"/>
        <v>2.2497768756355789</v>
      </c>
    </row>
    <row r="819" spans="1:11" x14ac:dyDescent="0.2">
      <c r="A819">
        <f t="shared" si="120"/>
        <v>0.99487290023790609</v>
      </c>
      <c r="B819" s="2">
        <v>0.81500000000000095</v>
      </c>
      <c r="C819" s="7">
        <f t="shared" si="112"/>
        <v>0.87267980741303153</v>
      </c>
      <c r="D819" s="24">
        <f t="shared" si="113"/>
        <v>0.71694512520085341</v>
      </c>
      <c r="E819">
        <f t="shared" si="119"/>
        <v>0.99487290023790609</v>
      </c>
      <c r="G819">
        <f t="shared" si="114"/>
        <v>0.81500000000000095</v>
      </c>
      <c r="H819" s="16">
        <f t="shared" si="115"/>
        <v>2.2523495383580157</v>
      </c>
      <c r="I819" s="16">
        <f t="shared" si="116"/>
        <v>0.56308738458950391</v>
      </c>
      <c r="J819" s="13">
        <f t="shared" si="117"/>
        <v>0.68540111797623382</v>
      </c>
      <c r="K819" s="7">
        <f t="shared" si="118"/>
        <v>2.2523495383580157</v>
      </c>
    </row>
    <row r="820" spans="1:11" x14ac:dyDescent="0.2">
      <c r="A820">
        <f t="shared" si="120"/>
        <v>0.99599051678394002</v>
      </c>
      <c r="B820" s="2">
        <v>0.81600000000000095</v>
      </c>
      <c r="C820" s="7">
        <f t="shared" si="112"/>
        <v>0.87366756433636472</v>
      </c>
      <c r="D820" s="24">
        <f t="shared" si="113"/>
        <v>0.7177657418394211</v>
      </c>
      <c r="E820">
        <f t="shared" si="119"/>
        <v>0.99599051678394002</v>
      </c>
      <c r="G820">
        <f t="shared" si="114"/>
        <v>0.81600000000000095</v>
      </c>
      <c r="H820" s="16">
        <f t="shared" si="115"/>
        <v>2.2549275815611534</v>
      </c>
      <c r="I820" s="16">
        <f t="shared" si="116"/>
        <v>0.56373189539028834</v>
      </c>
      <c r="J820" s="13">
        <f t="shared" si="117"/>
        <v>0.68617690044970281</v>
      </c>
      <c r="K820" s="7">
        <f t="shared" si="118"/>
        <v>2.2549275815611534</v>
      </c>
    </row>
    <row r="821" spans="1:11" x14ac:dyDescent="0.2">
      <c r="A821">
        <f t="shared" si="120"/>
        <v>0.99710258840053267</v>
      </c>
      <c r="B821" s="2">
        <v>0.81700000000000095</v>
      </c>
      <c r="C821" s="7">
        <f t="shared" si="112"/>
        <v>0.87465324455660287</v>
      </c>
      <c r="D821" s="24">
        <f t="shared" si="113"/>
        <v>0.71858808741754787</v>
      </c>
      <c r="E821">
        <f t="shared" si="119"/>
        <v>0.99710258840053267</v>
      </c>
      <c r="G821">
        <f t="shared" si="114"/>
        <v>0.81700000000000095</v>
      </c>
      <c r="H821" s="16">
        <f t="shared" si="115"/>
        <v>2.2575110563881085</v>
      </c>
      <c r="I821" s="16">
        <f t="shared" si="116"/>
        <v>0.56437776409702711</v>
      </c>
      <c r="J821" s="13">
        <f t="shared" si="117"/>
        <v>0.68695105188437511</v>
      </c>
      <c r="K821" s="7">
        <f t="shared" si="118"/>
        <v>2.2575110563881085</v>
      </c>
    </row>
    <row r="822" spans="1:11" x14ac:dyDescent="0.2">
      <c r="A822">
        <f t="shared" si="120"/>
        <v>0.9982090792466054</v>
      </c>
      <c r="B822" s="2">
        <v>0.81800000000000095</v>
      </c>
      <c r="C822" s="7">
        <f t="shared" si="112"/>
        <v>0.87563683709642304</v>
      </c>
      <c r="D822" s="24">
        <f t="shared" si="113"/>
        <v>0.71941217843312177</v>
      </c>
      <c r="E822">
        <f t="shared" si="119"/>
        <v>0.9982090792466054</v>
      </c>
      <c r="G822">
        <f t="shared" si="114"/>
        <v>0.81800000000000095</v>
      </c>
      <c r="H822" s="16">
        <f t="shared" si="115"/>
        <v>2.2601000146685246</v>
      </c>
      <c r="I822" s="16">
        <f t="shared" si="116"/>
        <v>0.56502500366713115</v>
      </c>
      <c r="J822" s="13">
        <f t="shared" si="117"/>
        <v>0.68772356365868126</v>
      </c>
      <c r="K822" s="7">
        <f t="shared" si="118"/>
        <v>2.2601000146685246</v>
      </c>
    </row>
    <row r="823" spans="1:11" x14ac:dyDescent="0.2">
      <c r="A823">
        <f t="shared" si="120"/>
        <v>0.99930995322068072</v>
      </c>
      <c r="B823" s="2">
        <v>0.81900000000000095</v>
      </c>
      <c r="C823" s="7">
        <f t="shared" si="112"/>
        <v>0.87661833090845365</v>
      </c>
      <c r="D823" s="24">
        <f t="shared" si="113"/>
        <v>0.72023803160681199</v>
      </c>
      <c r="E823">
        <f t="shared" si="119"/>
        <v>0.99930995322068072</v>
      </c>
      <c r="G823">
        <f t="shared" si="114"/>
        <v>0.81900000000000095</v>
      </c>
      <c r="H823" s="16">
        <f t="shared" si="115"/>
        <v>2.2626945089319337</v>
      </c>
      <c r="I823" s="16">
        <f t="shared" si="116"/>
        <v>0.56567362723298342</v>
      </c>
      <c r="J823" s="13">
        <f t="shared" si="117"/>
        <v>0.68849442709603603</v>
      </c>
      <c r="K823" s="7">
        <f t="shared" si="118"/>
        <v>2.2626945089319337</v>
      </c>
    </row>
    <row r="824" spans="1:11" x14ac:dyDescent="0.2">
      <c r="A824">
        <f t="shared" si="120"/>
        <v>1.0004051739565092</v>
      </c>
      <c r="B824" s="2">
        <v>0.82000000000000095</v>
      </c>
      <c r="C824" s="7">
        <f t="shared" si="112"/>
        <v>0.87759771487430238</v>
      </c>
      <c r="D824" s="24">
        <f t="shared" si="113"/>
        <v>0.72106566388642979</v>
      </c>
      <c r="E824">
        <f t="shared" si="119"/>
        <v>1.0004051739565092</v>
      </c>
      <c r="G824">
        <f t="shared" si="114"/>
        <v>0.82000000000000095</v>
      </c>
      <c r="H824" s="16">
        <f t="shared" si="115"/>
        <v>2.2652945924214549</v>
      </c>
      <c r="I824" s="16">
        <f t="shared" si="116"/>
        <v>0.56632364810536373</v>
      </c>
      <c r="J824" s="13">
        <f t="shared" si="117"/>
        <v>0.6892636334640746</v>
      </c>
      <c r="K824" s="7">
        <f t="shared" si="118"/>
        <v>2.2652945924214549</v>
      </c>
    </row>
    <row r="825" spans="1:11" x14ac:dyDescent="0.2">
      <c r="A825">
        <f t="shared" si="120"/>
        <v>1.001494704818596</v>
      </c>
      <c r="B825" s="2">
        <v>0.82100000000000095</v>
      </c>
      <c r="C825" s="7">
        <f t="shared" si="112"/>
        <v>0.87857497780356497</v>
      </c>
      <c r="D825" s="24">
        <f t="shared" si="113"/>
        <v>0.72189509245139749</v>
      </c>
      <c r="E825">
        <f t="shared" si="119"/>
        <v>1.001494704818596</v>
      </c>
      <c r="G825">
        <f t="shared" si="114"/>
        <v>0.82100000000000095</v>
      </c>
      <c r="H825" s="16">
        <f t="shared" si="115"/>
        <v>2.2679003191078349</v>
      </c>
      <c r="I825" s="16">
        <f t="shared" si="116"/>
        <v>0.56697507977695871</v>
      </c>
      <c r="J825" s="13">
        <f t="shared" si="117"/>
        <v>0.69003117397387381</v>
      </c>
      <c r="K825" s="7">
        <f t="shared" si="118"/>
        <v>2.2679003191078349</v>
      </c>
    </row>
    <row r="826" spans="1:11" x14ac:dyDescent="0.2">
      <c r="A826">
        <f t="shared" si="120"/>
        <v>1.0025785088976207</v>
      </c>
      <c r="B826" s="2">
        <v>0.82200000000000095</v>
      </c>
      <c r="C826" s="7">
        <f t="shared" si="112"/>
        <v>0.87955010843281489</v>
      </c>
      <c r="D826" s="24">
        <f t="shared" si="113"/>
        <v>0.72272633471733017</v>
      </c>
      <c r="E826">
        <f t="shared" si="119"/>
        <v>1.0025785088976207</v>
      </c>
      <c r="G826">
        <f t="shared" si="114"/>
        <v>0.82200000000000095</v>
      </c>
      <c r="H826" s="16">
        <f t="shared" si="115"/>
        <v>2.2705117437038425</v>
      </c>
      <c r="I826" s="16">
        <f t="shared" si="116"/>
        <v>0.56762793592596061</v>
      </c>
      <c r="J826" s="13">
        <f t="shared" si="117"/>
        <v>0.69079703977915929</v>
      </c>
      <c r="K826" s="7">
        <f t="shared" si="118"/>
        <v>2.2705117437038425</v>
      </c>
    </row>
    <row r="827" spans="1:11" x14ac:dyDescent="0.2">
      <c r="A827">
        <f t="shared" si="120"/>
        <v>1.0036565490057525</v>
      </c>
      <c r="B827" s="2">
        <v>0.82300000000000095</v>
      </c>
      <c r="C827" s="7">
        <f t="shared" si="112"/>
        <v>0.88052309542457396</v>
      </c>
      <c r="D827" s="24">
        <f t="shared" si="113"/>
        <v>0.72355940834073451</v>
      </c>
      <c r="E827">
        <f t="shared" si="119"/>
        <v>1.0036565490057525</v>
      </c>
      <c r="G827">
        <f t="shared" si="114"/>
        <v>0.82300000000000095</v>
      </c>
      <c r="H827" s="16">
        <f t="shared" si="115"/>
        <v>2.2731289216790289</v>
      </c>
      <c r="I827" s="16">
        <f t="shared" si="116"/>
        <v>0.56828223041975723</v>
      </c>
      <c r="J827" s="13">
        <f t="shared" si="117"/>
        <v>0.69156122197549652</v>
      </c>
      <c r="K827" s="7">
        <f t="shared" si="118"/>
        <v>2.2731289216790289</v>
      </c>
    </row>
    <row r="828" spans="1:11" x14ac:dyDescent="0.2">
      <c r="A828">
        <f t="shared" si="120"/>
        <v>1.0047287876718511</v>
      </c>
      <c r="B828" s="2">
        <v>0.82400000000000095</v>
      </c>
      <c r="C828" s="7">
        <f t="shared" si="112"/>
        <v>0.88149392736626286</v>
      </c>
      <c r="D828" s="24">
        <f t="shared" si="113"/>
        <v>0.72439433122382602</v>
      </c>
      <c r="E828">
        <f t="shared" si="119"/>
        <v>1.0047287876718511</v>
      </c>
      <c r="G828">
        <f t="shared" si="114"/>
        <v>0.82400000000000095</v>
      </c>
      <c r="H828" s="16">
        <f t="shared" si="115"/>
        <v>2.275751909274863</v>
      </c>
      <c r="I828" s="16">
        <f t="shared" si="116"/>
        <v>0.56893797731871576</v>
      </c>
      <c r="J828" s="13">
        <f t="shared" si="117"/>
        <v>0.69232371159946648</v>
      </c>
      <c r="K828" s="7">
        <f t="shared" si="118"/>
        <v>2.275751909274863</v>
      </c>
    </row>
    <row r="829" spans="1:11" x14ac:dyDescent="0.2">
      <c r="A829">
        <f t="shared" si="120"/>
        <v>1.0057951871365562</v>
      </c>
      <c r="B829" s="2">
        <v>0.82500000000000095</v>
      </c>
      <c r="C829" s="7">
        <f t="shared" si="112"/>
        <v>0.88246259276913042</v>
      </c>
      <c r="D829" s="24">
        <f t="shared" si="113"/>
        <v>0.72523112151947033</v>
      </c>
      <c r="E829">
        <f t="shared" si="119"/>
        <v>1.0057951871365562</v>
      </c>
      <c r="G829">
        <f t="shared" si="114"/>
        <v>0.82500000000000095</v>
      </c>
      <c r="H829" s="16">
        <f t="shared" si="115"/>
        <v>2.2783807635202544</v>
      </c>
      <c r="I829" s="16">
        <f t="shared" si="116"/>
        <v>0.56959519088006361</v>
      </c>
      <c r="J829" s="13">
        <f t="shared" si="117"/>
        <v>0.69308449962782537</v>
      </c>
      <c r="K829" s="7">
        <f t="shared" si="118"/>
        <v>2.2783807635202544</v>
      </c>
    </row>
    <row r="830" spans="1:11" x14ac:dyDescent="0.2">
      <c r="A830">
        <f t="shared" si="120"/>
        <v>1.0068557093472588</v>
      </c>
      <c r="B830" s="2">
        <v>0.82600000000000096</v>
      </c>
      <c r="C830" s="7">
        <f t="shared" si="112"/>
        <v>0.88342908006716414</v>
      </c>
      <c r="D830" s="24">
        <f t="shared" si="113"/>
        <v>0.72606979763625312</v>
      </c>
      <c r="E830">
        <f t="shared" si="119"/>
        <v>1.0068557093472588</v>
      </c>
      <c r="G830">
        <f t="shared" si="114"/>
        <v>0.82600000000000096</v>
      </c>
      <c r="H830" s="16">
        <f t="shared" si="115"/>
        <v>2.2810155422474807</v>
      </c>
      <c r="I830" s="16">
        <f t="shared" si="116"/>
        <v>0.57025388556187018</v>
      </c>
      <c r="J830" s="13">
        <f t="shared" si="117"/>
        <v>0.693843576976648</v>
      </c>
      <c r="K830" s="7">
        <f t="shared" si="118"/>
        <v>2.2810155422474807</v>
      </c>
    </row>
    <row r="831" spans="1:11" x14ac:dyDescent="0.2">
      <c r="A831">
        <f t="shared" si="120"/>
        <v>1.0079103159529506</v>
      </c>
      <c r="B831" s="2">
        <v>0.82700000000000096</v>
      </c>
      <c r="C831" s="7">
        <f t="shared" si="112"/>
        <v>0.88439337761597636</v>
      </c>
      <c r="D831" s="24">
        <f t="shared" si="113"/>
        <v>0.72691037824367921</v>
      </c>
      <c r="E831">
        <f t="shared" si="119"/>
        <v>1.0079103159529506</v>
      </c>
      <c r="G831">
        <f t="shared" si="114"/>
        <v>0.82700000000000096</v>
      </c>
      <c r="H831" s="16">
        <f t="shared" si="115"/>
        <v>2.2836563041085203</v>
      </c>
      <c r="I831" s="16">
        <f t="shared" si="116"/>
        <v>0.57091407602713007</v>
      </c>
      <c r="J831" s="13">
        <f t="shared" si="117"/>
        <v>0.69460093450045379</v>
      </c>
      <c r="K831" s="7">
        <f t="shared" si="118"/>
        <v>2.2836563041085203</v>
      </c>
    </row>
    <row r="832" spans="1:11" x14ac:dyDescent="0.2">
      <c r="A832">
        <f t="shared" si="120"/>
        <v>1.008958968298951</v>
      </c>
      <c r="B832" s="2">
        <v>0.82800000000000096</v>
      </c>
      <c r="C832" s="7">
        <f t="shared" si="112"/>
        <v>0.88535547369167078</v>
      </c>
      <c r="D832" s="24">
        <f t="shared" si="113"/>
        <v>0.72775288227750901</v>
      </c>
      <c r="E832">
        <f t="shared" si="119"/>
        <v>1.008958968298951</v>
      </c>
      <c r="G832">
        <f t="shared" si="114"/>
        <v>0.82800000000000096</v>
      </c>
      <c r="H832" s="16">
        <f t="shared" si="115"/>
        <v>2.2863031085918197</v>
      </c>
      <c r="I832" s="16">
        <f t="shared" si="116"/>
        <v>0.57157577714795493</v>
      </c>
      <c r="J832" s="13">
        <f t="shared" si="117"/>
        <v>0.6953565629913161</v>
      </c>
      <c r="K832" s="7">
        <f t="shared" si="118"/>
        <v>2.2863031085918197</v>
      </c>
    </row>
    <row r="833" spans="1:11" x14ac:dyDescent="0.2">
      <c r="A833">
        <f t="shared" si="120"/>
        <v>1.0100016274215016</v>
      </c>
      <c r="B833" s="2">
        <v>0.82900000000000096</v>
      </c>
      <c r="C833" s="7">
        <f t="shared" si="112"/>
        <v>0.88631535648968462</v>
      </c>
      <c r="D833" s="24">
        <f t="shared" si="113"/>
        <v>0.72859732894523455</v>
      </c>
      <c r="E833">
        <f t="shared" si="119"/>
        <v>1.0100016274215016</v>
      </c>
      <c r="G833">
        <f t="shared" si="114"/>
        <v>0.82900000000000096</v>
      </c>
      <c r="H833" s="16">
        <f t="shared" si="115"/>
        <v>2.2889560160394948</v>
      </c>
      <c r="I833" s="16">
        <f t="shared" si="116"/>
        <v>0.57223900400987371</v>
      </c>
      <c r="J833" s="13">
        <f t="shared" si="117"/>
        <v>0.69611045317795295</v>
      </c>
      <c r="K833" s="7">
        <f t="shared" si="118"/>
        <v>2.2889560160394948</v>
      </c>
    </row>
    <row r="834" spans="1:11" x14ac:dyDescent="0.2">
      <c r="A834">
        <f t="shared" si="120"/>
        <v>1.0110382540422334</v>
      </c>
      <c r="B834" s="2">
        <v>0.83000000000000096</v>
      </c>
      <c r="C834" s="7">
        <f t="shared" si="112"/>
        <v>0.88727301412360904</v>
      </c>
      <c r="D834" s="24">
        <f t="shared" si="113"/>
        <v>0.72944373773170013</v>
      </c>
      <c r="E834">
        <f t="shared" si="119"/>
        <v>1.0110382540422334</v>
      </c>
      <c r="G834">
        <f t="shared" si="114"/>
        <v>0.83000000000000096</v>
      </c>
      <c r="H834" s="16">
        <f t="shared" si="115"/>
        <v>2.2916150876649888</v>
      </c>
      <c r="I834" s="16">
        <f t="shared" si="116"/>
        <v>0.5729037719162472</v>
      </c>
      <c r="J834" s="13">
        <f t="shared" si="117"/>
        <v>0.69686259572480069</v>
      </c>
      <c r="K834" s="7">
        <f t="shared" si="118"/>
        <v>2.2916150876649888</v>
      </c>
    </row>
    <row r="835" spans="1:11" x14ac:dyDescent="0.2">
      <c r="A835">
        <f t="shared" si="120"/>
        <v>1.012068808562494</v>
      </c>
      <c r="B835" s="2">
        <v>0.83100000000000096</v>
      </c>
      <c r="C835" s="7">
        <f t="shared" si="112"/>
        <v>0.88822843462398471</v>
      </c>
      <c r="D835" s="24">
        <f t="shared" si="113"/>
        <v>0.73029212840487112</v>
      </c>
      <c r="E835">
        <f t="shared" si="119"/>
        <v>1.012068808562494</v>
      </c>
      <c r="G835">
        <f t="shared" si="114"/>
        <v>0.83100000000000096</v>
      </c>
      <c r="H835" s="16">
        <f t="shared" si="115"/>
        <v>2.2942803855711968</v>
      </c>
      <c r="I835" s="16">
        <f t="shared" si="116"/>
        <v>0.57357009639279921</v>
      </c>
      <c r="J835" s="13">
        <f t="shared" si="117"/>
        <v>0.69761298123106807</v>
      </c>
      <c r="K835" s="7">
        <f t="shared" si="118"/>
        <v>2.2942803855711968</v>
      </c>
    </row>
    <row r="836" spans="1:11" x14ac:dyDescent="0.2">
      <c r="A836">
        <f t="shared" si="120"/>
        <v>1.0130932510575346</v>
      </c>
      <c r="B836" s="2">
        <v>0.83200000000000096</v>
      </c>
      <c r="C836" s="7">
        <f t="shared" ref="C836:C899" si="121">J836/(PI()*($H$1^2)/4)</f>
        <v>0.88918160593707352</v>
      </c>
      <c r="D836" s="24">
        <f t="shared" ref="D836:D899" si="122">K836/(PI()*$H$1)</f>
        <v>0.73114252102175914</v>
      </c>
      <c r="E836">
        <f t="shared" si="119"/>
        <v>1.0130932510575346</v>
      </c>
      <c r="G836">
        <f t="shared" ref="G836:G899" si="123">$H$1*B836</f>
        <v>0.83200000000000096</v>
      </c>
      <c r="H836" s="16">
        <f t="shared" ref="H836:H899" si="124">ACOS((($H$1/2)-G836)/($H$1/2))</f>
        <v>2.2969519727690795</v>
      </c>
      <c r="I836" s="16">
        <f t="shared" ref="I836:I899" si="125">H836/PI()*(PI()*($H$1^2)/4)</f>
        <v>0.57423799319226987</v>
      </c>
      <c r="J836" s="13">
        <f t="shared" ref="J836:J899" si="126">I836-($H$1/2)*SIN(H836)*(($H$1/2)-G836)</f>
        <v>0.69836160022977112</v>
      </c>
      <c r="K836" s="7">
        <f t="shared" ref="K836:K899" si="127">H836/PI()*PI()*$H$1</f>
        <v>2.2969519727690795</v>
      </c>
    </row>
    <row r="837" spans="1:11" x14ac:dyDescent="0.2">
      <c r="A837">
        <f t="shared" si="120"/>
        <v>1.0141115412705524</v>
      </c>
      <c r="B837" s="2">
        <v>0.83300000000000096</v>
      </c>
      <c r="C837" s="7">
        <f t="shared" si="121"/>
        <v>0.89013251592360398</v>
      </c>
      <c r="D837" s="24">
        <f t="shared" si="122"/>
        <v>0.73199493593450382</v>
      </c>
      <c r="E837">
        <f t="shared" si="119"/>
        <v>1.0141115412705524</v>
      </c>
      <c r="G837">
        <f t="shared" si="123"/>
        <v>0.83300000000000096</v>
      </c>
      <c r="H837" s="16">
        <f t="shared" si="124"/>
        <v>2.2996299131967683</v>
      </c>
      <c r="I837" s="16">
        <f t="shared" si="125"/>
        <v>0.57490747829919209</v>
      </c>
      <c r="J837" s="13">
        <f t="shared" si="126"/>
        <v>0.69910844318674847</v>
      </c>
      <c r="K837" s="7">
        <f t="shared" si="127"/>
        <v>2.2996299131967683</v>
      </c>
    </row>
    <row r="838" spans="1:11" x14ac:dyDescent="0.2">
      <c r="A838">
        <f t="shared" si="120"/>
        <v>1.0151236386065849</v>
      </c>
      <c r="B838" s="2">
        <v>0.83400000000000096</v>
      </c>
      <c r="C838" s="7">
        <f t="shared" si="121"/>
        <v>0.89108115235749363</v>
      </c>
      <c r="D838" s="24">
        <f t="shared" si="122"/>
        <v>0.73284939379662073</v>
      </c>
      <c r="E838">
        <f t="shared" si="119"/>
        <v>1.0151236386065849</v>
      </c>
      <c r="G838">
        <f t="shared" si="123"/>
        <v>0.83400000000000096</v>
      </c>
      <c r="H838" s="16">
        <f t="shared" si="124"/>
        <v>2.3023142717391969</v>
      </c>
      <c r="I838" s="16">
        <f t="shared" si="125"/>
        <v>0.57557856793479922</v>
      </c>
      <c r="J838" s="13">
        <f t="shared" si="126"/>
        <v>0.69985350049965733</v>
      </c>
      <c r="K838" s="7">
        <f t="shared" si="127"/>
        <v>2.3023142717391969</v>
      </c>
    </row>
    <row r="839" spans="1:11" x14ac:dyDescent="0.2">
      <c r="A839">
        <f t="shared" si="120"/>
        <v>1.0161295021262464</v>
      </c>
      <c r="B839" s="2">
        <v>0.83500000000000096</v>
      </c>
      <c r="C839" s="7">
        <f t="shared" si="121"/>
        <v>0.89202750292454136</v>
      </c>
      <c r="D839" s="24">
        <f t="shared" si="122"/>
        <v>0.73370591556941855</v>
      </c>
      <c r="E839">
        <f t="shared" si="119"/>
        <v>1.0161295021262464</v>
      </c>
      <c r="G839">
        <f t="shared" si="123"/>
        <v>0.83500000000000096</v>
      </c>
      <c r="H839" s="16">
        <f t="shared" si="124"/>
        <v>2.3050051142482584</v>
      </c>
      <c r="I839" s="16">
        <f t="shared" si="125"/>
        <v>0.57625127856206459</v>
      </c>
      <c r="J839" s="13">
        <f t="shared" si="126"/>
        <v>0.70059676249694669</v>
      </c>
      <c r="K839" s="7">
        <f t="shared" si="127"/>
        <v>2.3050051142482584</v>
      </c>
    </row>
    <row r="840" spans="1:11" x14ac:dyDescent="0.2">
      <c r="A840">
        <f t="shared" si="120"/>
        <v>1.0171290905393067</v>
      </c>
      <c r="B840" s="2">
        <v>0.83600000000000096</v>
      </c>
      <c r="C840" s="7">
        <f t="shared" si="121"/>
        <v>0.89297155522109484</v>
      </c>
      <c r="D840" s="24">
        <f t="shared" si="122"/>
        <v>0.73456452252859161</v>
      </c>
      <c r="E840">
        <f t="shared" si="119"/>
        <v>1.0171290905393067</v>
      </c>
      <c r="G840">
        <f t="shared" si="123"/>
        <v>0.83600000000000096</v>
      </c>
      <c r="H840" s="16">
        <f t="shared" si="124"/>
        <v>2.3077025075635174</v>
      </c>
      <c r="I840" s="16">
        <f t="shared" si="125"/>
        <v>0.57692562689087934</v>
      </c>
      <c r="J840" s="13">
        <f t="shared" si="126"/>
        <v>0.70133821943681096</v>
      </c>
      <c r="K840" s="7">
        <f t="shared" si="127"/>
        <v>2.3077025075635174</v>
      </c>
    </row>
    <row r="841" spans="1:11" x14ac:dyDescent="0.2">
      <c r="A841">
        <f t="shared" si="120"/>
        <v>1.0181223621981088</v>
      </c>
      <c r="B841" s="2">
        <v>0.83700000000000097</v>
      </c>
      <c r="C841" s="7">
        <f t="shared" si="121"/>
        <v>0.8939132967526906</v>
      </c>
      <c r="D841" s="24">
        <f t="shared" si="122"/>
        <v>0.73542523627099432</v>
      </c>
      <c r="E841">
        <f t="shared" si="119"/>
        <v>1.0181223621981088</v>
      </c>
      <c r="G841">
        <f t="shared" si="123"/>
        <v>0.83700000000000097</v>
      </c>
      <c r="H841" s="16">
        <f t="shared" si="124"/>
        <v>2.3104065195334935</v>
      </c>
      <c r="I841" s="16">
        <f t="shared" si="125"/>
        <v>0.57760162988337338</v>
      </c>
      <c r="J841" s="13">
        <f t="shared" si="126"/>
        <v>0.70207786150612139</v>
      </c>
      <c r="K841" s="7">
        <f t="shared" si="127"/>
        <v>2.3104065195334935</v>
      </c>
    </row>
    <row r="842" spans="1:11" x14ac:dyDescent="0.2">
      <c r="A842">
        <f t="shared" si="120"/>
        <v>1.019109275090812</v>
      </c>
      <c r="B842" s="2">
        <v>0.83800000000000097</v>
      </c>
      <c r="C842" s="7">
        <f t="shared" si="121"/>
        <v>0.89485271493266327</v>
      </c>
      <c r="D842" s="24">
        <f t="shared" si="122"/>
        <v>0.7362880787216034</v>
      </c>
      <c r="E842">
        <f t="shared" ref="E842:E905" si="128">C842*(C842/D842)^(2/3)</f>
        <v>1.019109275090812</v>
      </c>
      <c r="G842">
        <f t="shared" si="123"/>
        <v>0.83800000000000097</v>
      </c>
      <c r="H842" s="16">
        <f t="shared" si="124"/>
        <v>2.3131172190375326</v>
      </c>
      <c r="I842" s="16">
        <f t="shared" si="125"/>
        <v>0.57827930475938316</v>
      </c>
      <c r="J842" s="13">
        <f t="shared" si="126"/>
        <v>0.70281567881933404</v>
      </c>
      <c r="K842" s="7">
        <f t="shared" si="127"/>
        <v>2.3131172190375326</v>
      </c>
    </row>
    <row r="843" spans="1:11" x14ac:dyDescent="0.2">
      <c r="A843">
        <f t="shared" si="120"/>
        <v>1.0200897868344605</v>
      </c>
      <c r="B843" s="2">
        <v>0.83900000000000097</v>
      </c>
      <c r="C843" s="7">
        <f t="shared" si="121"/>
        <v>0.89578979708072637</v>
      </c>
      <c r="D843" s="24">
        <f t="shared" si="122"/>
        <v>0.73715307214067305</v>
      </c>
      <c r="E843">
        <f t="shared" si="128"/>
        <v>1.0200897868344605</v>
      </c>
      <c r="G843">
        <f t="shared" si="123"/>
        <v>0.83900000000000097</v>
      </c>
      <c r="H843" s="16">
        <f t="shared" si="124"/>
        <v>2.3158346760082851</v>
      </c>
      <c r="I843" s="16">
        <f t="shared" si="125"/>
        <v>0.57895866900207127</v>
      </c>
      <c r="J843" s="13">
        <f t="shared" si="126"/>
        <v>0.70355166141737535</v>
      </c>
      <c r="K843" s="7">
        <f t="shared" si="127"/>
        <v>2.3158346760082851</v>
      </c>
    </row>
    <row r="844" spans="1:11" x14ac:dyDescent="0.2">
      <c r="A844">
        <f t="shared" si="120"/>
        <v>1.0210638546678756</v>
      </c>
      <c r="B844" s="2">
        <v>0.84000000000000097</v>
      </c>
      <c r="C844" s="7">
        <f t="shared" si="121"/>
        <v>0.89672453042152356</v>
      </c>
      <c r="D844" s="24">
        <f t="shared" si="122"/>
        <v>0.7380202391310916</v>
      </c>
      <c r="E844">
        <f t="shared" si="128"/>
        <v>1.0210638546678756</v>
      </c>
      <c r="G844">
        <f t="shared" si="123"/>
        <v>0.84000000000000097</v>
      </c>
      <c r="H844" s="16">
        <f t="shared" si="124"/>
        <v>2.3185589614548197</v>
      </c>
      <c r="I844" s="16">
        <f t="shared" si="125"/>
        <v>0.57963974036370491</v>
      </c>
      <c r="J844" s="13">
        <f t="shared" si="126"/>
        <v>0.70428579926650381</v>
      </c>
      <c r="K844" s="7">
        <f t="shared" si="127"/>
        <v>2.3185589614548197</v>
      </c>
    </row>
    <row r="845" spans="1:11" x14ac:dyDescent="0.2">
      <c r="A845">
        <f t="shared" si="120"/>
        <v>1.0220314354443556</v>
      </c>
      <c r="B845" s="2">
        <v>0.84100000000000097</v>
      </c>
      <c r="C845" s="7">
        <f t="shared" si="121"/>
        <v>0.89765690208314797</v>
      </c>
      <c r="D845" s="24">
        <f t="shared" si="122"/>
        <v>0.73888960264594605</v>
      </c>
      <c r="E845">
        <f t="shared" si="128"/>
        <v>1.0220314354443556</v>
      </c>
      <c r="G845">
        <f t="shared" si="123"/>
        <v>0.84100000000000097</v>
      </c>
      <c r="H845" s="16">
        <f t="shared" si="124"/>
        <v>2.3212901474863856</v>
      </c>
      <c r="I845" s="16">
        <f t="shared" si="125"/>
        <v>0.58032253687159641</v>
      </c>
      <c r="J845" s="13">
        <f t="shared" si="126"/>
        <v>0.70501808225714746</v>
      </c>
      <c r="K845" s="7">
        <f t="shared" si="127"/>
        <v>2.3212901474863856</v>
      </c>
    </row>
    <row r="846" spans="1:11" x14ac:dyDescent="0.2">
      <c r="A846">
        <f t="shared" si="120"/>
        <v>1.0229924856241854</v>
      </c>
      <c r="B846" s="2">
        <v>0.84200000000000097</v>
      </c>
      <c r="C846" s="7">
        <f t="shared" si="121"/>
        <v>0.89858689909562883</v>
      </c>
      <c r="D846" s="24">
        <f t="shared" si="122"/>
        <v>0.73976118599630047</v>
      </c>
      <c r="E846">
        <f t="shared" si="128"/>
        <v>1.0229924856241854</v>
      </c>
      <c r="G846">
        <f t="shared" si="123"/>
        <v>0.84200000000000097</v>
      </c>
      <c r="H846" s="16">
        <f t="shared" si="124"/>
        <v>2.32402830733685</v>
      </c>
      <c r="I846" s="16">
        <f t="shared" si="125"/>
        <v>0.58100707683421249</v>
      </c>
      <c r="J846" s="13">
        <f t="shared" si="126"/>
        <v>0.70574850020271507</v>
      </c>
      <c r="K846" s="7">
        <f t="shared" si="127"/>
        <v>2.32402830733685</v>
      </c>
    </row>
    <row r="847" spans="1:11" x14ac:dyDescent="0.2">
      <c r="A847">
        <f t="shared" si="120"/>
        <v>1.023946961266949</v>
      </c>
      <c r="B847" s="2">
        <v>0.84300000000000097</v>
      </c>
      <c r="C847" s="7">
        <f t="shared" si="121"/>
        <v>0.89951450838938762</v>
      </c>
      <c r="D847" s="24">
        <f t="shared" si="122"/>
        <v>0.74063501285919708</v>
      </c>
      <c r="E847">
        <f t="shared" si="128"/>
        <v>1.023946961266949</v>
      </c>
      <c r="G847">
        <f t="shared" si="123"/>
        <v>0.84300000000000097</v>
      </c>
      <c r="H847" s="16">
        <f t="shared" si="124"/>
        <v>2.3267735153898355</v>
      </c>
      <c r="I847" s="16">
        <f t="shared" si="125"/>
        <v>0.58169337884745886</v>
      </c>
      <c r="J847" s="13">
        <f t="shared" si="126"/>
        <v>0.70647704283838364</v>
      </c>
      <c r="K847" s="7">
        <f t="shared" si="127"/>
        <v>2.3267735153898355</v>
      </c>
    </row>
    <row r="848" spans="1:11" x14ac:dyDescent="0.2">
      <c r="A848">
        <f t="shared" si="120"/>
        <v>1.0248948180236295</v>
      </c>
      <c r="B848" s="2">
        <v>0.84400000000000097</v>
      </c>
      <c r="C848" s="7">
        <f t="shared" si="121"/>
        <v>0.90043971679365653</v>
      </c>
      <c r="D848" s="24">
        <f t="shared" si="122"/>
        <v>0.74151110728588743</v>
      </c>
      <c r="E848">
        <f t="shared" si="128"/>
        <v>1.0248948180236295</v>
      </c>
      <c r="G848">
        <f t="shared" si="123"/>
        <v>0.84400000000000097</v>
      </c>
      <c r="H848" s="16">
        <f t="shared" si="124"/>
        <v>2.329525847204577</v>
      </c>
      <c r="I848" s="16">
        <f t="shared" si="125"/>
        <v>0.58238146180114425</v>
      </c>
      <c r="J848" s="13">
        <f t="shared" si="126"/>
        <v>0.70720369981985631</v>
      </c>
      <c r="K848" s="7">
        <f t="shared" si="127"/>
        <v>2.329525847204577</v>
      </c>
    </row>
    <row r="849" spans="1:11" x14ac:dyDescent="0.2">
      <c r="A849">
        <f t="shared" si="120"/>
        <v>1.0258360111285032</v>
      </c>
      <c r="B849" s="2">
        <v>0.84500000000000097</v>
      </c>
      <c r="C849" s="7">
        <f t="shared" si="121"/>
        <v>0.90136251103486653</v>
      </c>
      <c r="D849" s="24">
        <f t="shared" si="122"/>
        <v>0.74238949371030249</v>
      </c>
      <c r="E849">
        <f t="shared" si="128"/>
        <v>1.0258360111285032</v>
      </c>
      <c r="G849">
        <f t="shared" si="123"/>
        <v>0.84500000000000097</v>
      </c>
      <c r="H849" s="16">
        <f t="shared" si="124"/>
        <v>2.3322853795425322</v>
      </c>
      <c r="I849" s="16">
        <f t="shared" si="125"/>
        <v>0.58307134488563306</v>
      </c>
      <c r="J849" s="13">
        <f t="shared" si="126"/>
        <v>0.70792846072209636</v>
      </c>
      <c r="K849" s="7">
        <f t="shared" si="127"/>
        <v>2.3322853795425322</v>
      </c>
    </row>
    <row r="850" spans="1:11" x14ac:dyDescent="0.2">
      <c r="A850">
        <f t="shared" si="120"/>
        <v>1.0267704953908088</v>
      </c>
      <c r="B850" s="2">
        <v>0.84600000000000097</v>
      </c>
      <c r="C850" s="7">
        <f t="shared" si="121"/>
        <v>0.90228287773499571</v>
      </c>
      <c r="D850" s="24">
        <f t="shared" si="122"/>
        <v>0.74327019695776764</v>
      </c>
      <c r="E850">
        <f t="shared" si="128"/>
        <v>1.0267704953908088</v>
      </c>
      <c r="G850">
        <f t="shared" si="123"/>
        <v>0.84600000000000097</v>
      </c>
      <c r="H850" s="16">
        <f t="shared" si="124"/>
        <v>2.3350521903947614</v>
      </c>
      <c r="I850" s="16">
        <f t="shared" si="125"/>
        <v>0.58376304759869035</v>
      </c>
      <c r="J850" s="13">
        <f t="shared" si="126"/>
        <v>0.70865131503803003</v>
      </c>
      <c r="K850" s="7">
        <f t="shared" si="127"/>
        <v>2.3350521903947614</v>
      </c>
    </row>
    <row r="851" spans="1:11" x14ac:dyDescent="0.2">
      <c r="A851">
        <f t="shared" si="120"/>
        <v>1.0276982251861904</v>
      </c>
      <c r="B851" s="2">
        <v>0.84700000000000097</v>
      </c>
      <c r="C851" s="7">
        <f t="shared" si="121"/>
        <v>0.90320080340988329</v>
      </c>
      <c r="D851" s="24">
        <f t="shared" si="122"/>
        <v>0.74415324225397506</v>
      </c>
      <c r="E851">
        <f t="shared" si="128"/>
        <v>1.0276982251861904</v>
      </c>
      <c r="G851">
        <f t="shared" si="123"/>
        <v>0.84700000000000097</v>
      </c>
      <c r="H851" s="16">
        <f t="shared" si="124"/>
        <v>2.3378263590101138</v>
      </c>
      <c r="I851" s="16">
        <f t="shared" si="125"/>
        <v>0.58445658975252845</v>
      </c>
      <c r="J851" s="13">
        <f t="shared" si="126"/>
        <v>0.70937225217722211</v>
      </c>
      <c r="K851" s="7">
        <f t="shared" si="127"/>
        <v>2.3378263590101138</v>
      </c>
    </row>
    <row r="852" spans="1:11" x14ac:dyDescent="0.2">
      <c r="A852">
        <f t="shared" si="120"/>
        <v>1.0286191544479062</v>
      </c>
      <c r="B852" s="2">
        <v>0.84800000000000098</v>
      </c>
      <c r="C852" s="7">
        <f t="shared" si="121"/>
        <v>0.90411627446750464</v>
      </c>
      <c r="D852" s="24">
        <f t="shared" si="122"/>
        <v>0.74503865523421997</v>
      </c>
      <c r="E852">
        <f t="shared" si="128"/>
        <v>1.0286191544479062</v>
      </c>
      <c r="G852">
        <f t="shared" si="123"/>
        <v>0.84800000000000098</v>
      </c>
      <c r="H852" s="16">
        <f t="shared" si="124"/>
        <v>2.340607965924244</v>
      </c>
      <c r="I852" s="16">
        <f t="shared" si="125"/>
        <v>0.58515199148106101</v>
      </c>
      <c r="J852" s="13">
        <f t="shared" si="126"/>
        <v>0.71009126146452139</v>
      </c>
      <c r="K852" s="7">
        <f t="shared" si="127"/>
        <v>2.340607965924244</v>
      </c>
    </row>
    <row r="853" spans="1:11" x14ac:dyDescent="0.2">
      <c r="A853">
        <f t="shared" si="120"/>
        <v>1.0295332366577914</v>
      </c>
      <c r="B853" s="2">
        <v>0.84900000000000098</v>
      </c>
      <c r="C853" s="7">
        <f t="shared" si="121"/>
        <v>0.90502927720620729</v>
      </c>
      <c r="D853" s="24">
        <f t="shared" si="122"/>
        <v>0.7459264619529109</v>
      </c>
      <c r="E853">
        <f t="shared" si="128"/>
        <v>1.0295332366577914</v>
      </c>
      <c r="G853">
        <f t="shared" si="123"/>
        <v>0.84900000000000098</v>
      </c>
      <c r="H853" s="16">
        <f t="shared" si="124"/>
        <v>2.3433970929894912</v>
      </c>
      <c r="I853" s="16">
        <f t="shared" si="125"/>
        <v>0.58584927324737279</v>
      </c>
      <c r="J853" s="13">
        <f t="shared" si="126"/>
        <v>0.71080833213867534</v>
      </c>
      <c r="K853" s="7">
        <f t="shared" si="127"/>
        <v>2.3433970929894912</v>
      </c>
    </row>
    <row r="854" spans="1:11" x14ac:dyDescent="0.2">
      <c r="A854">
        <f t="shared" si="120"/>
        <v>1.0304404248369694</v>
      </c>
      <c r="B854" s="2">
        <v>0.85000000000000098</v>
      </c>
      <c r="C854" s="7">
        <f t="shared" si="121"/>
        <v>0.90593979781290734</v>
      </c>
      <c r="D854" s="24">
        <f t="shared" si="122"/>
        <v>0.74681668889336594</v>
      </c>
      <c r="E854">
        <f t="shared" si="128"/>
        <v>1.0304404248369694</v>
      </c>
      <c r="G854">
        <f t="shared" si="123"/>
        <v>0.85000000000000098</v>
      </c>
      <c r="H854" s="16">
        <f t="shared" si="124"/>
        <v>2.3461938234056525</v>
      </c>
      <c r="I854" s="16">
        <f t="shared" si="125"/>
        <v>0.58654845585141313</v>
      </c>
      <c r="J854" s="13">
        <f t="shared" si="126"/>
        <v>0.71152345335091305</v>
      </c>
      <c r="K854" s="7">
        <f t="shared" si="127"/>
        <v>2.3461938234056525</v>
      </c>
    </row>
    <row r="855" spans="1:11" x14ac:dyDescent="0.2">
      <c r="A855">
        <f t="shared" si="120"/>
        <v>1.0313406715363036</v>
      </c>
      <c r="B855" s="2">
        <v>0.85100000000000098</v>
      </c>
      <c r="C855" s="7">
        <f t="shared" si="121"/>
        <v>0.90684782236124328</v>
      </c>
      <c r="D855" s="24">
        <f t="shared" si="122"/>
        <v>0.74770936297790169</v>
      </c>
      <c r="E855">
        <f t="shared" si="128"/>
        <v>1.0313406715363036</v>
      </c>
      <c r="G855">
        <f t="shared" si="123"/>
        <v>0.85100000000000098</v>
      </c>
      <c r="H855" s="16">
        <f t="shared" si="124"/>
        <v>2.3489982417516799</v>
      </c>
      <c r="I855" s="16">
        <f t="shared" si="125"/>
        <v>0.58724956043791998</v>
      </c>
      <c r="J855" s="13">
        <f t="shared" si="126"/>
        <v>0.71223661416349593</v>
      </c>
      <c r="K855" s="7">
        <f t="shared" si="127"/>
        <v>2.3489982417516799</v>
      </c>
    </row>
    <row r="856" spans="1:11" x14ac:dyDescent="0.2">
      <c r="A856">
        <f t="shared" si="120"/>
        <v>1.0322339288265772</v>
      </c>
      <c r="B856" s="2">
        <v>0.85200000000000098</v>
      </c>
      <c r="C856" s="7">
        <f t="shared" si="121"/>
        <v>0.90775333680968873</v>
      </c>
      <c r="D856" s="24">
        <f t="shared" si="122"/>
        <v>0.74860451157822938</v>
      </c>
      <c r="E856">
        <f t="shared" si="128"/>
        <v>1.0322339288265772</v>
      </c>
      <c r="G856">
        <f t="shared" si="123"/>
        <v>0.85200000000000098</v>
      </c>
      <c r="H856" s="16">
        <f t="shared" si="124"/>
        <v>2.3518104340183408</v>
      </c>
      <c r="I856" s="16">
        <f t="shared" si="125"/>
        <v>0.58795260850458519</v>
      </c>
      <c r="J856" s="13">
        <f t="shared" si="126"/>
        <v>0.71294780354823484</v>
      </c>
      <c r="K856" s="7">
        <f t="shared" si="127"/>
        <v>2.3518104340183408</v>
      </c>
    </row>
    <row r="857" spans="1:11" x14ac:dyDescent="0.2">
      <c r="A857">
        <f t="shared" si="120"/>
        <v>1.0331201482883925</v>
      </c>
      <c r="B857" s="2">
        <v>0.85300000000000098</v>
      </c>
      <c r="C857" s="7">
        <f t="shared" si="121"/>
        <v>0.90865632699961985</v>
      </c>
      <c r="D857" s="24">
        <f t="shared" si="122"/>
        <v>0.74950216252616841</v>
      </c>
      <c r="E857">
        <f t="shared" si="128"/>
        <v>1.0331201482883925</v>
      </c>
      <c r="G857">
        <f t="shared" si="123"/>
        <v>0.85300000000000098</v>
      </c>
      <c r="H857" s="16">
        <f t="shared" si="124"/>
        <v>2.3546304876418738</v>
      </c>
      <c r="I857" s="16">
        <f t="shared" si="125"/>
        <v>0.58865762191046844</v>
      </c>
      <c r="J857" s="13">
        <f t="shared" si="126"/>
        <v>0.71365701038497265</v>
      </c>
      <c r="K857" s="7">
        <f t="shared" si="127"/>
        <v>2.3546304876418738</v>
      </c>
    </row>
    <row r="858" spans="1:11" x14ac:dyDescent="0.2">
      <c r="A858">
        <f t="shared" si="120"/>
        <v>1.0339992810017835</v>
      </c>
      <c r="B858" s="2">
        <v>0.85400000000000098</v>
      </c>
      <c r="C858" s="7">
        <f t="shared" si="121"/>
        <v>0.90955677865333795</v>
      </c>
      <c r="D858" s="24">
        <f t="shared" si="122"/>
        <v>0.75040234412468709</v>
      </c>
      <c r="E858">
        <f t="shared" si="128"/>
        <v>1.0339992810017835</v>
      </c>
      <c r="G858">
        <f t="shared" si="123"/>
        <v>0.85400000000000098</v>
      </c>
      <c r="H858" s="16">
        <f t="shared" si="124"/>
        <v>2.3574584915386767</v>
      </c>
      <c r="I858" s="16">
        <f t="shared" si="125"/>
        <v>0.58936462288466918</v>
      </c>
      <c r="J858" s="13">
        <f t="shared" si="126"/>
        <v>0.71436422346003103</v>
      </c>
      <c r="K858" s="7">
        <f t="shared" si="127"/>
        <v>2.3574584915386767</v>
      </c>
    </row>
    <row r="859" spans="1:11" x14ac:dyDescent="0.2">
      <c r="A859">
        <f t="shared" si="120"/>
        <v>1.0348712775355253</v>
      </c>
      <c r="B859" s="2">
        <v>0.85500000000000098</v>
      </c>
      <c r="C859" s="7">
        <f t="shared" si="121"/>
        <v>0.91045467737204622</v>
      </c>
      <c r="D859" s="24">
        <f t="shared" si="122"/>
        <v>0.7513050851592874</v>
      </c>
      <c r="E859">
        <f t="shared" si="128"/>
        <v>1.0348712775355253</v>
      </c>
      <c r="G859">
        <f t="shared" si="123"/>
        <v>0.85500000000000098</v>
      </c>
      <c r="H859" s="16">
        <f t="shared" si="124"/>
        <v>2.3602945361410712</v>
      </c>
      <c r="I859" s="16">
        <f t="shared" si="125"/>
        <v>0.5900736340352678</v>
      </c>
      <c r="J859" s="13">
        <f t="shared" si="126"/>
        <v>0.71506943146462143</v>
      </c>
      <c r="K859" s="7">
        <f t="shared" si="127"/>
        <v>2.3602945361410712</v>
      </c>
    </row>
    <row r="860" spans="1:11" x14ac:dyDescent="0.2">
      <c r="A860">
        <f t="shared" si="120"/>
        <v>1.0357360879361324</v>
      </c>
      <c r="B860" s="2">
        <v>0.85600000000000098</v>
      </c>
      <c r="C860" s="7">
        <f t="shared" si="121"/>
        <v>0.91135000863377702</v>
      </c>
      <c r="D860" s="24">
        <f t="shared" si="122"/>
        <v>0.75221041490974261</v>
      </c>
      <c r="E860">
        <f t="shared" si="128"/>
        <v>1.0357360879361324</v>
      </c>
      <c r="G860">
        <f t="shared" si="123"/>
        <v>0.85600000000000098</v>
      </c>
      <c r="H860" s="16">
        <f t="shared" si="124"/>
        <v>2.3631387134341777</v>
      </c>
      <c r="I860" s="16">
        <f t="shared" si="125"/>
        <v>0.59078467835854442</v>
      </c>
      <c r="J860" s="13">
        <f t="shared" si="126"/>
        <v>0.71577262299321709</v>
      </c>
      <c r="K860" s="7">
        <f t="shared" si="127"/>
        <v>2.3631387134341777</v>
      </c>
    </row>
    <row r="861" spans="1:11" x14ac:dyDescent="0.2">
      <c r="A861">
        <f t="shared" si="120"/>
        <v>1.0365936617165359</v>
      </c>
      <c r="B861" s="2">
        <v>0.85700000000000098</v>
      </c>
      <c r="C861" s="7">
        <f t="shared" si="121"/>
        <v>0.91224275779127062</v>
      </c>
      <c r="D861" s="24">
        <f t="shared" si="122"/>
        <v>0.75311836316220349</v>
      </c>
      <c r="E861">
        <f t="shared" si="128"/>
        <v>1.0365936617165359</v>
      </c>
      <c r="G861">
        <f t="shared" si="123"/>
        <v>0.85700000000000098</v>
      </c>
      <c r="H861" s="16">
        <f t="shared" si="124"/>
        <v>2.3659911169939485</v>
      </c>
      <c r="I861" s="16">
        <f t="shared" si="125"/>
        <v>0.59149777924848712</v>
      </c>
      <c r="J861" s="13">
        <f t="shared" si="126"/>
        <v>0.7164737865418872</v>
      </c>
      <c r="K861" s="7">
        <f t="shared" si="127"/>
        <v>2.3659911169939485</v>
      </c>
    </row>
    <row r="862" spans="1:11" x14ac:dyDescent="0.2">
      <c r="A862">
        <f t="shared" si="120"/>
        <v>1.0374439478444251</v>
      </c>
      <c r="B862" s="2">
        <v>0.85800000000000098</v>
      </c>
      <c r="C862" s="7">
        <f t="shared" si="121"/>
        <v>0.91313291006980246</v>
      </c>
      <c r="D862" s="24">
        <f t="shared" si="122"/>
        <v>0.75402896022168653</v>
      </c>
      <c r="E862">
        <f t="shared" si="128"/>
        <v>1.0374439478444251</v>
      </c>
      <c r="G862">
        <f t="shared" si="123"/>
        <v>0.85800000000000098</v>
      </c>
      <c r="H862" s="16">
        <f t="shared" si="124"/>
        <v>2.3688518420264009</v>
      </c>
      <c r="I862" s="16">
        <f t="shared" si="125"/>
        <v>0.59221296050660022</v>
      </c>
      <c r="J862" s="13">
        <f t="shared" si="126"/>
        <v>0.71717291050659016</v>
      </c>
      <c r="K862" s="7">
        <f t="shared" si="127"/>
        <v>2.3688518420264009</v>
      </c>
    </row>
    <row r="863" spans="1:11" x14ac:dyDescent="0.2">
      <c r="A863">
        <f t="shared" si="120"/>
        <v>1.0382868947302424</v>
      </c>
      <c r="B863" s="2">
        <v>0.85900000000000098</v>
      </c>
      <c r="C863" s="7">
        <f t="shared" si="121"/>
        <v>0.91402045056495729</v>
      </c>
      <c r="D863" s="24">
        <f t="shared" si="122"/>
        <v>0.75494223692495954</v>
      </c>
      <c r="E863">
        <f t="shared" si="128"/>
        <v>1.0382868947302424</v>
      </c>
      <c r="G863">
        <f t="shared" si="123"/>
        <v>0.85900000000000098</v>
      </c>
      <c r="H863" s="16">
        <f t="shared" si="124"/>
        <v>2.3717209854080981</v>
      </c>
      <c r="I863" s="16">
        <f t="shared" si="125"/>
        <v>0.59293024635202451</v>
      </c>
      <c r="J863" s="13">
        <f t="shared" si="126"/>
        <v>0.71786998318142559</v>
      </c>
      <c r="K863" s="7">
        <f t="shared" si="127"/>
        <v>2.3717209854080981</v>
      </c>
    </row>
    <row r="864" spans="1:11" x14ac:dyDescent="0.2">
      <c r="A864">
        <f t="shared" si="120"/>
        <v>1.0391224502148173</v>
      </c>
      <c r="B864" s="2">
        <v>0.86000000000000099</v>
      </c>
      <c r="C864" s="7">
        <f t="shared" si="121"/>
        <v>0.91490536424034974</v>
      </c>
      <c r="D864" s="24">
        <f t="shared" si="122"/>
        <v>0.75585822465384078</v>
      </c>
      <c r="E864">
        <f t="shared" si="128"/>
        <v>1.0391224502148173</v>
      </c>
      <c r="G864">
        <f t="shared" si="123"/>
        <v>0.86000000000000099</v>
      </c>
      <c r="H864" s="16">
        <f t="shared" si="124"/>
        <v>2.3745986457279296</v>
      </c>
      <c r="I864" s="16">
        <f t="shared" si="125"/>
        <v>0.59364966143198239</v>
      </c>
      <c r="J864" s="13">
        <f t="shared" si="126"/>
        <v>0.71856499275684416</v>
      </c>
      <c r="K864" s="7">
        <f t="shared" si="127"/>
        <v>2.3745986457279296</v>
      </c>
    </row>
    <row r="865" spans="1:11" x14ac:dyDescent="0.2">
      <c r="A865">
        <f t="shared" si="120"/>
        <v>1.03995056155663</v>
      </c>
      <c r="B865" s="2">
        <v>0.86100000000000099</v>
      </c>
      <c r="C865" s="7">
        <f t="shared" si="121"/>
        <v>0.91578763592528833</v>
      </c>
      <c r="D865" s="24">
        <f t="shared" si="122"/>
        <v>0.75677695534892486</v>
      </c>
      <c r="E865">
        <f t="shared" si="128"/>
        <v>1.03995056155663</v>
      </c>
      <c r="G865">
        <f t="shared" si="123"/>
        <v>0.86100000000000099</v>
      </c>
      <c r="H865" s="16">
        <f t="shared" si="124"/>
        <v>2.3774849233302331</v>
      </c>
      <c r="I865" s="16">
        <f t="shared" si="125"/>
        <v>0.59437123083255827</v>
      </c>
      <c r="J865" s="13">
        <f t="shared" si="126"/>
        <v>0.71925792731781246</v>
      </c>
      <c r="K865" s="7">
        <f t="shared" si="127"/>
        <v>2.3774849233302331</v>
      </c>
    </row>
    <row r="866" spans="1:11" x14ac:dyDescent="0.2">
      <c r="A866">
        <f t="shared" si="120"/>
        <v>1.0407711754186824</v>
      </c>
      <c r="B866" s="2">
        <v>0.86200000000000099</v>
      </c>
      <c r="C866" s="7">
        <f t="shared" si="121"/>
        <v>0.91666725031238105</v>
      </c>
      <c r="D866" s="24">
        <f t="shared" si="122"/>
        <v>0.75769846152375742</v>
      </c>
      <c r="E866">
        <f t="shared" si="128"/>
        <v>1.0407711754186824</v>
      </c>
      <c r="G866">
        <f t="shared" si="123"/>
        <v>0.86200000000000099</v>
      </c>
      <c r="H866" s="16">
        <f t="shared" si="124"/>
        <v>2.3803799203593248</v>
      </c>
      <c r="I866" s="16">
        <f t="shared" si="125"/>
        <v>0.59509498008983119</v>
      </c>
      <c r="J866" s="13">
        <f t="shared" si="126"/>
        <v>0.71994877484193309</v>
      </c>
      <c r="K866" s="7">
        <f t="shared" si="127"/>
        <v>2.3803799203593248</v>
      </c>
    </row>
    <row r="867" spans="1:11" x14ac:dyDescent="0.2">
      <c r="A867">
        <f t="shared" si="120"/>
        <v>1.0415842378549718</v>
      </c>
      <c r="B867" s="2">
        <v>0.86300000000000099</v>
      </c>
      <c r="C867" s="7">
        <f t="shared" si="121"/>
        <v>0.91754419195508219</v>
      </c>
      <c r="D867" s="24">
        <f t="shared" si="122"/>
        <v>0.75862277627947117</v>
      </c>
      <c r="E867">
        <f t="shared" si="128"/>
        <v>1.0415842378549718</v>
      </c>
      <c r="G867">
        <f t="shared" si="123"/>
        <v>0.86300000000000099</v>
      </c>
      <c r="H867" s="16">
        <f t="shared" si="124"/>
        <v>2.3832837408054797</v>
      </c>
      <c r="I867" s="16">
        <f t="shared" si="125"/>
        <v>0.59582093520136992</v>
      </c>
      <c r="J867" s="13">
        <f t="shared" si="126"/>
        <v>0.72063752319751728</v>
      </c>
      <c r="K867" s="7">
        <f t="shared" si="127"/>
        <v>2.3832837408054797</v>
      </c>
    </row>
    <row r="868" spans="1:11" x14ac:dyDescent="0.2">
      <c r="A868">
        <f t="shared" si="120"/>
        <v>1.0423896942965414</v>
      </c>
      <c r="B868" s="2">
        <v>0.86400000000000099</v>
      </c>
      <c r="C868" s="7">
        <f t="shared" si="121"/>
        <v>0.9184184452651758</v>
      </c>
      <c r="D868" s="24">
        <f t="shared" si="122"/>
        <v>0.75954993331990583</v>
      </c>
      <c r="E868">
        <f t="shared" si="128"/>
        <v>1.0423896942965414</v>
      </c>
      <c r="G868">
        <f t="shared" si="123"/>
        <v>0.86400000000000099</v>
      </c>
      <c r="H868" s="16">
        <f t="shared" si="124"/>
        <v>2.3861964905524333</v>
      </c>
      <c r="I868" s="16">
        <f t="shared" si="125"/>
        <v>0.59654912263810833</v>
      </c>
      <c r="J868" s="13">
        <f t="shared" si="126"/>
        <v>0.72132416014160894</v>
      </c>
      <c r="K868" s="7">
        <f t="shared" si="127"/>
        <v>2.3861964905524333</v>
      </c>
    </row>
    <row r="869" spans="1:11" x14ac:dyDescent="0.2">
      <c r="A869">
        <f t="shared" si="120"/>
        <v>1.0431874895371032</v>
      </c>
      <c r="B869" s="2">
        <v>0.86500000000000099</v>
      </c>
      <c r="C869" s="7">
        <f t="shared" si="121"/>
        <v>0.91928999451019799</v>
      </c>
      <c r="D869" s="24">
        <f t="shared" si="122"/>
        <v>0.76047996696723041</v>
      </c>
      <c r="E869">
        <f t="shared" si="128"/>
        <v>1.0431874895371032</v>
      </c>
      <c r="G869">
        <f t="shared" si="123"/>
        <v>0.86500000000000099</v>
      </c>
      <c r="H869" s="16">
        <f t="shared" si="124"/>
        <v>2.3891182774264594</v>
      </c>
      <c r="I869" s="16">
        <f t="shared" si="125"/>
        <v>0.59727956935661486</v>
      </c>
      <c r="J869" s="13">
        <f t="shared" si="126"/>
        <v>0.72200867331795981</v>
      </c>
      <c r="K869" s="7">
        <f t="shared" si="127"/>
        <v>2.3891182774264594</v>
      </c>
    </row>
    <row r="870" spans="1:11" x14ac:dyDescent="0.2">
      <c r="A870">
        <f t="shared" si="120"/>
        <v>1.0439775677182008</v>
      </c>
      <c r="B870" s="2">
        <v>0.86600000000000099</v>
      </c>
      <c r="C870" s="7">
        <f t="shared" si="121"/>
        <v>0.92015882381078951</v>
      </c>
      <c r="D870" s="24">
        <f t="shared" si="122"/>
        <v>0.76141291217808615</v>
      </c>
      <c r="E870">
        <f t="shared" si="128"/>
        <v>1.0439775677182008</v>
      </c>
      <c r="G870">
        <f t="shared" si="123"/>
        <v>0.86600000000000099</v>
      </c>
      <c r="H870" s="16">
        <f t="shared" si="124"/>
        <v>2.3920492112470857</v>
      </c>
      <c r="I870" s="16">
        <f t="shared" si="125"/>
        <v>0.59801230281177142</v>
      </c>
      <c r="J870" s="13">
        <f t="shared" si="126"/>
        <v>0.72269105025495028</v>
      </c>
      <c r="K870" s="7">
        <f t="shared" si="127"/>
        <v>2.3920492112470857</v>
      </c>
    </row>
    <row r="871" spans="1:11" x14ac:dyDescent="0.2">
      <c r="A871">
        <f t="shared" si="120"/>
        <v>1.0447598723139127</v>
      </c>
      <c r="B871" s="2">
        <v>0.86700000000000099</v>
      </c>
      <c r="C871" s="7">
        <f t="shared" si="121"/>
        <v>0.9210249171379844</v>
      </c>
      <c r="D871" s="24">
        <f t="shared" si="122"/>
        <v>0.76234880456027621</v>
      </c>
      <c r="E871">
        <f t="shared" si="128"/>
        <v>1.0447598723139127</v>
      </c>
      <c r="G871">
        <f t="shared" si="123"/>
        <v>0.86700000000000099</v>
      </c>
      <c r="H871" s="16">
        <f t="shared" si="124"/>
        <v>2.3949894038795247</v>
      </c>
      <c r="I871" s="16">
        <f t="shared" si="125"/>
        <v>0.59874735096988119</v>
      </c>
      <c r="J871" s="13">
        <f t="shared" si="126"/>
        <v>0.72337127836345994</v>
      </c>
      <c r="K871" s="7">
        <f t="shared" si="127"/>
        <v>2.3949894038795247</v>
      </c>
    </row>
    <row r="872" spans="1:11" x14ac:dyDescent="0.2">
      <c r="A872">
        <f t="shared" si="120"/>
        <v>1.0455343461150604</v>
      </c>
      <c r="B872" s="2">
        <v>0.86800000000000099</v>
      </c>
      <c r="C872" s="7">
        <f t="shared" si="121"/>
        <v>0.92188825831042487</v>
      </c>
      <c r="D872" s="24">
        <f t="shared" si="122"/>
        <v>0.76328768039002037</v>
      </c>
      <c r="E872">
        <f t="shared" si="128"/>
        <v>1.0455343461150604</v>
      </c>
      <c r="G872">
        <f t="shared" si="123"/>
        <v>0.86800000000000099</v>
      </c>
      <c r="H872" s="16">
        <f t="shared" si="124"/>
        <v>2.3979389692888819</v>
      </c>
      <c r="I872" s="16">
        <f t="shared" si="125"/>
        <v>0.59948474232222049</v>
      </c>
      <c r="J872" s="13">
        <f t="shared" si="126"/>
        <v>0.72404934493468009</v>
      </c>
      <c r="K872" s="7">
        <f t="shared" si="127"/>
        <v>2.3979389692888819</v>
      </c>
    </row>
    <row r="873" spans="1:11" x14ac:dyDescent="0.2">
      <c r="A873">
        <f t="shared" si="120"/>
        <v>1.0463009312129139</v>
      </c>
      <c r="B873" s="2">
        <v>0.86900000000000099</v>
      </c>
      <c r="C873" s="7">
        <f t="shared" si="121"/>
        <v>0.92274883099150562</v>
      </c>
      <c r="D873" s="24">
        <f t="shared" si="122"/>
        <v>0.76422957662980029</v>
      </c>
      <c r="E873">
        <f t="shared" si="128"/>
        <v>1.0463009312129139</v>
      </c>
      <c r="G873">
        <f t="shared" si="123"/>
        <v>0.86900000000000099</v>
      </c>
      <c r="H873" s="16">
        <f t="shared" si="124"/>
        <v>2.4008980235962185</v>
      </c>
      <c r="I873" s="16">
        <f t="shared" si="125"/>
        <v>0.60022450589905463</v>
      </c>
      <c r="J873" s="13">
        <f t="shared" si="126"/>
        <v>0.72472523713787096</v>
      </c>
      <c r="K873" s="7">
        <f t="shared" si="127"/>
        <v>2.4008980235962185</v>
      </c>
    </row>
    <row r="874" spans="1:11" x14ac:dyDescent="0.2">
      <c r="A874">
        <f t="shared" si="120"/>
        <v>1.0470595689823674</v>
      </c>
      <c r="B874" s="2">
        <v>0.87000000000000099</v>
      </c>
      <c r="C874" s="7">
        <f t="shared" si="121"/>
        <v>0.92360661868644156</v>
      </c>
      <c r="D874" s="24">
        <f t="shared" si="122"/>
        <v>0.76517453094682053</v>
      </c>
      <c r="E874">
        <f t="shared" si="128"/>
        <v>1.0470595689823674</v>
      </c>
      <c r="G874">
        <f t="shared" si="123"/>
        <v>0.87000000000000099</v>
      </c>
      <c r="H874" s="16">
        <f t="shared" si="124"/>
        <v>2.4038666851365473</v>
      </c>
      <c r="I874" s="16">
        <f t="shared" si="125"/>
        <v>0.60096667128413683</v>
      </c>
      <c r="J874" s="13">
        <f t="shared" si="126"/>
        <v>0.72539894201805855</v>
      </c>
      <c r="K874" s="7">
        <f t="shared" si="127"/>
        <v>2.4038666851365473</v>
      </c>
    </row>
    <row r="875" spans="1:11" x14ac:dyDescent="0.2">
      <c r="A875">
        <f t="shared" si="120"/>
        <v>1.0478102000645655</v>
      </c>
      <c r="B875" s="2">
        <v>0.871000000000001</v>
      </c>
      <c r="C875" s="7">
        <f t="shared" si="121"/>
        <v>0.92446160473925787</v>
      </c>
      <c r="D875" s="24">
        <f t="shared" si="122"/>
        <v>0.76612258173211056</v>
      </c>
      <c r="E875">
        <f t="shared" si="128"/>
        <v>1.0478102000645655</v>
      </c>
      <c r="G875">
        <f t="shared" si="123"/>
        <v>0.871000000000001</v>
      </c>
      <c r="H875" s="16">
        <f t="shared" si="124"/>
        <v>2.4068450745188446</v>
      </c>
      <c r="I875" s="16">
        <f t="shared" si="125"/>
        <v>0.60171126862971114</v>
      </c>
      <c r="J875" s="13">
        <f t="shared" si="126"/>
        <v>0.72607044649367092</v>
      </c>
      <c r="K875" s="7">
        <f t="shared" si="127"/>
        <v>2.4068450745188446</v>
      </c>
    </row>
    <row r="876" spans="1:11" x14ac:dyDescent="0.2">
      <c r="A876">
        <f t="shared" si="120"/>
        <v>1.0485527643489612</v>
      </c>
      <c r="B876" s="2">
        <v>0.872000000000001</v>
      </c>
      <c r="C876" s="7">
        <f t="shared" si="121"/>
        <v>0.92531377232970091</v>
      </c>
      <c r="D876" s="24">
        <f t="shared" si="122"/>
        <v>0.76707376812029593</v>
      </c>
      <c r="E876">
        <f t="shared" si="128"/>
        <v>1.0485527643489612</v>
      </c>
      <c r="G876">
        <f t="shared" si="123"/>
        <v>0.872000000000001</v>
      </c>
      <c r="H876" s="16">
        <f t="shared" si="124"/>
        <v>2.4098333146881621</v>
      </c>
      <c r="I876" s="16">
        <f t="shared" si="125"/>
        <v>0.60245832867204052</v>
      </c>
      <c r="J876" s="13">
        <f t="shared" si="126"/>
        <v>0.72673973735411168</v>
      </c>
      <c r="K876" s="7">
        <f t="shared" si="127"/>
        <v>2.4098333146881621</v>
      </c>
    </row>
    <row r="877" spans="1:11" x14ac:dyDescent="0.2">
      <c r="A877">
        <f t="shared" ref="A877:A940" si="129">E877</f>
        <v>1.0492872009547729</v>
      </c>
      <c r="B877" s="2">
        <v>0.873000000000001</v>
      </c>
      <c r="C877" s="7">
        <f t="shared" si="121"/>
        <v>0.92616310447006356</v>
      </c>
      <c r="D877" s="24">
        <f t="shared" si="122"/>
        <v>0.76802813001006665</v>
      </c>
      <c r="E877">
        <f t="shared" si="128"/>
        <v>1.0492872009547729</v>
      </c>
      <c r="G877">
        <f t="shared" si="123"/>
        <v>0.873000000000001</v>
      </c>
      <c r="H877" s="16">
        <f t="shared" si="124"/>
        <v>2.4128315309899317</v>
      </c>
      <c r="I877" s="16">
        <f t="shared" si="125"/>
        <v>0.60320788274748294</v>
      </c>
      <c r="J877" s="13">
        <f t="shared" si="126"/>
        <v>0.72740680125726698</v>
      </c>
      <c r="K877" s="7">
        <f t="shared" si="127"/>
        <v>2.4128315309899317</v>
      </c>
    </row>
    <row r="878" spans="1:11" x14ac:dyDescent="0.2">
      <c r="A878">
        <f t="shared" si="129"/>
        <v>1.0500134482118284</v>
      </c>
      <c r="B878" s="2">
        <v>0.874000000000001</v>
      </c>
      <c r="C878" s="7">
        <f t="shared" si="121"/>
        <v>0.92700958400192623</v>
      </c>
      <c r="D878" s="24">
        <f t="shared" si="122"/>
        <v>0.76898570808537337</v>
      </c>
      <c r="E878">
        <f t="shared" si="128"/>
        <v>1.0500134482118284</v>
      </c>
      <c r="G878">
        <f t="shared" si="123"/>
        <v>0.874000000000001</v>
      </c>
      <c r="H878" s="16">
        <f t="shared" si="124"/>
        <v>2.4158398512365542</v>
      </c>
      <c r="I878" s="16">
        <f t="shared" si="125"/>
        <v>0.60395996280913855</v>
      </c>
      <c r="J878" s="13">
        <f t="shared" si="126"/>
        <v>0.72807162472694542</v>
      </c>
      <c r="K878" s="7">
        <f t="shared" si="127"/>
        <v>2.4158398512365542</v>
      </c>
    </row>
    <row r="879" spans="1:11" x14ac:dyDescent="0.2">
      <c r="A879">
        <f t="shared" si="129"/>
        <v>1.0507314436407544</v>
      </c>
      <c r="B879" s="2">
        <v>0.875000000000001</v>
      </c>
      <c r="C879" s="7">
        <f t="shared" si="121"/>
        <v>0.92785319359280716</v>
      </c>
      <c r="D879" s="24">
        <f t="shared" si="122"/>
        <v>0.76994654383738514</v>
      </c>
      <c r="E879">
        <f t="shared" si="128"/>
        <v>1.0507314436407544</v>
      </c>
      <c r="G879">
        <f t="shared" si="123"/>
        <v>0.875000000000001</v>
      </c>
      <c r="H879" s="16">
        <f t="shared" si="124"/>
        <v>2.4188584057763807</v>
      </c>
      <c r="I879" s="16">
        <f t="shared" si="125"/>
        <v>0.60471460144409517</v>
      </c>
      <c r="J879" s="13">
        <f t="shared" si="126"/>
        <v>0.72873419415024776</v>
      </c>
      <c r="K879" s="7">
        <f t="shared" si="127"/>
        <v>2.4188584057763807</v>
      </c>
    </row>
    <row r="880" spans="1:11" x14ac:dyDescent="0.2">
      <c r="A880">
        <f t="shared" si="129"/>
        <v>1.0514411239325023</v>
      </c>
      <c r="B880" s="2">
        <v>0.876000000000001</v>
      </c>
      <c r="C880" s="7">
        <f t="shared" si="121"/>
        <v>0.9286939157327212</v>
      </c>
      <c r="D880" s="24">
        <f t="shared" si="122"/>
        <v>0.77091067958723747</v>
      </c>
      <c r="E880">
        <f t="shared" si="128"/>
        <v>1.0514411239325023</v>
      </c>
      <c r="G880">
        <f t="shared" si="123"/>
        <v>0.876000000000001</v>
      </c>
      <c r="H880" s="16">
        <f t="shared" si="124"/>
        <v>2.4218873275651802</v>
      </c>
      <c r="I880" s="16">
        <f t="shared" si="125"/>
        <v>0.60547183189129505</v>
      </c>
      <c r="J880" s="13">
        <f t="shared" si="126"/>
        <v>0.72939449577486382</v>
      </c>
      <c r="K880" s="7">
        <f t="shared" si="127"/>
        <v>2.4218873275651802</v>
      </c>
    </row>
    <row r="881" spans="1:11" x14ac:dyDescent="0.2">
      <c r="A881">
        <f t="shared" si="129"/>
        <v>1.0521424249271618</v>
      </c>
      <c r="B881" s="2">
        <v>0.877000000000001</v>
      </c>
      <c r="C881" s="7">
        <f t="shared" si="121"/>
        <v>0.92953173273064205</v>
      </c>
      <c r="D881" s="24">
        <f t="shared" si="122"/>
        <v>0.77187815850961183</v>
      </c>
      <c r="E881">
        <f t="shared" si="128"/>
        <v>1.0521424249271618</v>
      </c>
      <c r="G881">
        <f t="shared" si="123"/>
        <v>0.877000000000001</v>
      </c>
      <c r="H881" s="16">
        <f t="shared" si="124"/>
        <v>2.4249267522402143</v>
      </c>
      <c r="I881" s="16">
        <f t="shared" si="125"/>
        <v>0.60623168806005356</v>
      </c>
      <c r="J881" s="13">
        <f t="shared" si="126"/>
        <v>0.73005251570629404</v>
      </c>
      <c r="K881" s="7">
        <f t="shared" si="127"/>
        <v>2.4249267522402143</v>
      </c>
    </row>
    <row r="882" spans="1:11" x14ac:dyDescent="0.2">
      <c r="A882">
        <f t="shared" si="129"/>
        <v>1.0528352815920492</v>
      </c>
      <c r="B882" s="2">
        <v>0.878000000000001</v>
      </c>
      <c r="C882" s="7">
        <f t="shared" si="121"/>
        <v>0.93036662671086523</v>
      </c>
      <c r="D882" s="24">
        <f t="shared" si="122"/>
        <v>0.77284902465717975</v>
      </c>
      <c r="E882">
        <f t="shared" si="128"/>
        <v>1.0528352815920492</v>
      </c>
      <c r="G882">
        <f t="shared" si="123"/>
        <v>0.878000000000001</v>
      </c>
      <c r="H882" s="16">
        <f t="shared" si="124"/>
        <v>2.4279768181970329</v>
      </c>
      <c r="I882" s="16">
        <f t="shared" si="125"/>
        <v>0.60699420454925823</v>
      </c>
      <c r="J882" s="13">
        <f t="shared" si="126"/>
        <v>0.7307082399049929</v>
      </c>
      <c r="K882" s="7">
        <f t="shared" si="127"/>
        <v>2.4279768181970329</v>
      </c>
    </row>
    <row r="883" spans="1:11" x14ac:dyDescent="0.2">
      <c r="A883">
        <f t="shared" si="129"/>
        <v>1.0535196279990295</v>
      </c>
      <c r="B883" s="2">
        <v>0.879000000000001</v>
      </c>
      <c r="C883" s="7">
        <f t="shared" si="121"/>
        <v>0.93119857960926911</v>
      </c>
      <c r="D883" s="24">
        <f t="shared" si="122"/>
        <v>0.77382332298595247</v>
      </c>
      <c r="E883">
        <f t="shared" si="128"/>
        <v>1.0535196279990295</v>
      </c>
      <c r="G883">
        <f t="shared" si="123"/>
        <v>0.879000000000001</v>
      </c>
      <c r="H883" s="16">
        <f t="shared" si="124"/>
        <v>2.43103766666911</v>
      </c>
      <c r="I883" s="16">
        <f t="shared" si="125"/>
        <v>0.60775941666727751</v>
      </c>
      <c r="J883" s="13">
        <f t="shared" si="126"/>
        <v>0.73136165418343246</v>
      </c>
      <c r="K883" s="7">
        <f t="shared" si="127"/>
        <v>2.43103766666911</v>
      </c>
    </row>
    <row r="884" spans="1:11" x14ac:dyDescent="0.2">
      <c r="A884">
        <f t="shared" si="129"/>
        <v>1.0541953973010374</v>
      </c>
      <c r="B884" s="2">
        <v>0.880000000000001</v>
      </c>
      <c r="C884" s="7">
        <f t="shared" si="121"/>
        <v>0.93202757316946649</v>
      </c>
      <c r="D884" s="24">
        <f t="shared" si="122"/>
        <v>0.77480109938157571</v>
      </c>
      <c r="E884">
        <f t="shared" si="128"/>
        <v>1.0541953973010374</v>
      </c>
      <c r="G884">
        <f t="shared" si="123"/>
        <v>0.880000000000001</v>
      </c>
      <c r="H884" s="16">
        <f t="shared" si="124"/>
        <v>2.4341094418104534</v>
      </c>
      <c r="I884" s="16">
        <f t="shared" si="125"/>
        <v>0.60852736045261335</v>
      </c>
      <c r="J884" s="13">
        <f t="shared" si="126"/>
        <v>0.73201274420307982</v>
      </c>
      <c r="K884" s="7">
        <f t="shared" si="127"/>
        <v>2.4341094418104534</v>
      </c>
    </row>
    <row r="885" spans="1:11" x14ac:dyDescent="0.2">
      <c r="A885">
        <f t="shared" si="129"/>
        <v>1.0548625217077721</v>
      </c>
      <c r="B885" s="2">
        <v>0.881000000000001</v>
      </c>
      <c r="C885" s="7">
        <f t="shared" si="121"/>
        <v>0.9328535889388494</v>
      </c>
      <c r="D885" s="24">
        <f t="shared" si="122"/>
        <v>0.77578240068661597</v>
      </c>
      <c r="E885">
        <f t="shared" si="128"/>
        <v>1.0548625217077721</v>
      </c>
      <c r="G885">
        <f t="shared" si="123"/>
        <v>0.881000000000001</v>
      </c>
      <c r="H885" s="16">
        <f t="shared" si="124"/>
        <v>2.4371922907813262</v>
      </c>
      <c r="I885" s="16">
        <f t="shared" si="125"/>
        <v>0.60929807269533154</v>
      </c>
      <c r="J885" s="13">
        <f t="shared" si="126"/>
        <v>0.73266149547129045</v>
      </c>
      <c r="K885" s="7">
        <f t="shared" si="127"/>
        <v>2.4371922907813262</v>
      </c>
    </row>
    <row r="886" spans="1:11" x14ac:dyDescent="0.2">
      <c r="A886">
        <f t="shared" si="129"/>
        <v>1.0555209324605122</v>
      </c>
      <c r="B886" s="2">
        <v>0.88200000000000101</v>
      </c>
      <c r="C886" s="7">
        <f t="shared" si="121"/>
        <v>0.93367660826451504</v>
      </c>
      <c r="D886" s="24">
        <f t="shared" si="122"/>
        <v>0.77676727472888207</v>
      </c>
      <c r="E886">
        <f t="shared" si="128"/>
        <v>1.0555209324605122</v>
      </c>
      <c r="G886">
        <f t="shared" si="123"/>
        <v>0.88200000000000101</v>
      </c>
      <c r="H886" s="16">
        <f t="shared" si="124"/>
        <v>2.4402863638372203</v>
      </c>
      <c r="I886" s="16">
        <f t="shared" si="125"/>
        <v>0.61007159095930508</v>
      </c>
      <c r="J886" s="13">
        <f t="shared" si="126"/>
        <v>0.73330789333810886</v>
      </c>
      <c r="K886" s="7">
        <f t="shared" si="127"/>
        <v>2.4402863638372203</v>
      </c>
    </row>
    <row r="887" spans="1:11" x14ac:dyDescent="0.2">
      <c r="A887">
        <f t="shared" si="129"/>
        <v>1.0561705598060327</v>
      </c>
      <c r="B887" s="2">
        <v>0.88300000000000101</v>
      </c>
      <c r="C887" s="7">
        <f t="shared" si="121"/>
        <v>0.93449661228907521</v>
      </c>
      <c r="D887" s="24">
        <f t="shared" si="122"/>
        <v>0.77775577035082899</v>
      </c>
      <c r="E887">
        <f t="shared" si="128"/>
        <v>1.0561705598060327</v>
      </c>
      <c r="G887">
        <f t="shared" si="123"/>
        <v>0.88300000000000101</v>
      </c>
      <c r="H887" s="16">
        <f t="shared" si="124"/>
        <v>2.4433918144212345</v>
      </c>
      <c r="I887" s="16">
        <f t="shared" si="125"/>
        <v>0.61084795360530864</v>
      </c>
      <c r="J887" s="13">
        <f t="shared" si="126"/>
        <v>0.73395192299297696</v>
      </c>
      <c r="K887" s="7">
        <f t="shared" si="127"/>
        <v>2.4433918144212345</v>
      </c>
    </row>
    <row r="888" spans="1:11" x14ac:dyDescent="0.2">
      <c r="A888">
        <f t="shared" si="129"/>
        <v>1.0568113329695612</v>
      </c>
      <c r="B888" s="2">
        <v>0.88400000000000101</v>
      </c>
      <c r="C888" s="7">
        <f t="shared" si="121"/>
        <v>0.9353135819463404</v>
      </c>
      <c r="D888" s="24">
        <f t="shared" si="122"/>
        <v>0.77874793744010051</v>
      </c>
      <c r="E888">
        <f t="shared" si="128"/>
        <v>1.0568113329695612</v>
      </c>
      <c r="G888">
        <f t="shared" si="123"/>
        <v>0.88400000000000101</v>
      </c>
      <c r="H888" s="16">
        <f t="shared" si="124"/>
        <v>2.4465087992600236</v>
      </c>
      <c r="I888" s="16">
        <f t="shared" si="125"/>
        <v>0.61162719981500591</v>
      </c>
      <c r="J888" s="13">
        <f t="shared" si="126"/>
        <v>0.73459356946134446</v>
      </c>
      <c r="K888" s="7">
        <f t="shared" si="127"/>
        <v>2.4465087992600236</v>
      </c>
    </row>
    <row r="889" spans="1:11" x14ac:dyDescent="0.2">
      <c r="A889">
        <f t="shared" si="129"/>
        <v>1.057443180126747</v>
      </c>
      <c r="B889" s="2">
        <v>0.88500000000000101</v>
      </c>
      <c r="C889" s="7">
        <f t="shared" si="121"/>
        <v>0.93612749795687622</v>
      </c>
      <c r="D889" s="24">
        <f t="shared" si="122"/>
        <v>0.77974382696125821</v>
      </c>
      <c r="E889">
        <f t="shared" si="128"/>
        <v>1.057443180126747</v>
      </c>
      <c r="G889">
        <f t="shared" si="123"/>
        <v>0.88500000000000101</v>
      </c>
      <c r="H889" s="16">
        <f t="shared" si="124"/>
        <v>2.4496374784634796</v>
      </c>
      <c r="I889" s="16">
        <f t="shared" si="125"/>
        <v>0.61240936961586989</v>
      </c>
      <c r="J889" s="13">
        <f t="shared" si="126"/>
        <v>0.73523281760117909</v>
      </c>
      <c r="K889" s="7">
        <f t="shared" si="127"/>
        <v>2.4496374784634796</v>
      </c>
    </row>
    <row r="890" spans="1:11" x14ac:dyDescent="0.2">
      <c r="A890">
        <f t="shared" si="129"/>
        <v>1.0580660283745866</v>
      </c>
      <c r="B890" s="2">
        <v>0.88600000000000101</v>
      </c>
      <c r="C890" s="7">
        <f t="shared" si="121"/>
        <v>0.93693834082342553</v>
      </c>
      <c r="D890" s="24">
        <f t="shared" si="122"/>
        <v>0.78074349098875728</v>
      </c>
      <c r="E890">
        <f t="shared" si="128"/>
        <v>1.0580660283745866</v>
      </c>
      <c r="G890">
        <f t="shared" si="123"/>
        <v>0.88600000000000101</v>
      </c>
      <c r="H890" s="16">
        <f t="shared" si="124"/>
        <v>2.4527780156283288</v>
      </c>
      <c r="I890" s="16">
        <f t="shared" si="125"/>
        <v>0.61319450390708219</v>
      </c>
      <c r="J890" s="13">
        <f t="shared" si="126"/>
        <v>0.73586965209937083</v>
      </c>
      <c r="K890" s="7">
        <f t="shared" si="127"/>
        <v>2.4527780156283288</v>
      </c>
    </row>
    <row r="891" spans="1:11" x14ac:dyDescent="0.2">
      <c r="A891">
        <f t="shared" si="129"/>
        <v>1.0586798037012615</v>
      </c>
      <c r="B891" s="2">
        <v>0.88700000000000101</v>
      </c>
      <c r="C891" s="7">
        <f t="shared" si="121"/>
        <v>0.93774609082619176</v>
      </c>
      <c r="D891" s="24">
        <f t="shared" si="122"/>
        <v>0.78174698274123122</v>
      </c>
      <c r="E891">
        <f t="shared" si="128"/>
        <v>1.0586798037012615</v>
      </c>
      <c r="G891">
        <f t="shared" si="123"/>
        <v>0.88700000000000101</v>
      </c>
      <c r="H891" s="16">
        <f t="shared" si="124"/>
        <v>2.4559305779458387</v>
      </c>
      <c r="I891" s="16">
        <f t="shared" si="125"/>
        <v>0.61398264448645967</v>
      </c>
      <c r="J891" s="13">
        <f t="shared" si="126"/>
        <v>0.73650405746802772</v>
      </c>
      <c r="K891" s="7">
        <f t="shared" si="127"/>
        <v>2.4559305779458387</v>
      </c>
    </row>
    <row r="892" spans="1:11" x14ac:dyDescent="0.2">
      <c r="A892">
        <f t="shared" si="129"/>
        <v>1.0592844309548382</v>
      </c>
      <c r="B892" s="2">
        <v>0.88800000000000101</v>
      </c>
      <c r="C892" s="7">
        <f t="shared" si="121"/>
        <v>0.93855072801797934</v>
      </c>
      <c r="D892" s="24">
        <f t="shared" si="122"/>
        <v>0.78275435661714388</v>
      </c>
      <c r="E892">
        <f t="shared" si="128"/>
        <v>1.0592844309548382</v>
      </c>
      <c r="G892">
        <f t="shared" si="123"/>
        <v>0.88800000000000101</v>
      </c>
      <c r="H892" s="16">
        <f t="shared" si="124"/>
        <v>2.4590953363138244</v>
      </c>
      <c r="I892" s="16">
        <f t="shared" si="125"/>
        <v>0.61477383407845609</v>
      </c>
      <c r="J892" s="13">
        <f t="shared" si="126"/>
        <v>0.73713601804065898</v>
      </c>
      <c r="K892" s="7">
        <f t="shared" si="127"/>
        <v>2.4590953363138244</v>
      </c>
    </row>
    <row r="893" spans="1:11" x14ac:dyDescent="0.2">
      <c r="A893">
        <f t="shared" si="129"/>
        <v>1.0598798338107716</v>
      </c>
      <c r="B893" s="2">
        <v>0.88900000000000101</v>
      </c>
      <c r="C893" s="7">
        <f t="shared" si="121"/>
        <v>0.9393522322191814</v>
      </c>
      <c r="D893" s="24">
        <f t="shared" si="122"/>
        <v>0.78376566823188265</v>
      </c>
      <c r="E893">
        <f t="shared" si="128"/>
        <v>1.0598798338107716</v>
      </c>
      <c r="G893">
        <f t="shared" si="123"/>
        <v>0.88900000000000101</v>
      </c>
      <c r="H893" s="16">
        <f t="shared" si="124"/>
        <v>2.4622724654531778</v>
      </c>
      <c r="I893" s="16">
        <f t="shared" si="125"/>
        <v>0.61556811636329445</v>
      </c>
      <c r="J893" s="13">
        <f t="shared" si="126"/>
        <v>0.73776551796823842</v>
      </c>
      <c r="K893" s="7">
        <f t="shared" si="127"/>
        <v>2.4622724654531778</v>
      </c>
    </row>
    <row r="894" spans="1:11" x14ac:dyDescent="0.2">
      <c r="A894">
        <f t="shared" si="129"/>
        <v>1.0604659347381602</v>
      </c>
      <c r="B894" s="2">
        <v>0.89000000000000101</v>
      </c>
      <c r="C894" s="7">
        <f t="shared" si="121"/>
        <v>0.94015058301261401</v>
      </c>
      <c r="D894" s="24">
        <f t="shared" si="122"/>
        <v>0.78478097445635853</v>
      </c>
      <c r="E894">
        <f t="shared" si="128"/>
        <v>1.0604659347381602</v>
      </c>
      <c r="G894">
        <f t="shared" si="123"/>
        <v>0.89000000000000101</v>
      </c>
      <c r="H894" s="16">
        <f t="shared" si="124"/>
        <v>2.4654621440291349</v>
      </c>
      <c r="I894" s="16">
        <f t="shared" si="125"/>
        <v>0.61636553600728372</v>
      </c>
      <c r="J894" s="13">
        <f t="shared" si="126"/>
        <v>0.7383925412151473</v>
      </c>
      <c r="K894" s="7">
        <f t="shared" si="127"/>
        <v>2.4654621440291349</v>
      </c>
    </row>
    <row r="895" spans="1:11" x14ac:dyDescent="0.2">
      <c r="A895">
        <f t="shared" si="129"/>
        <v>1.0610426549646899</v>
      </c>
      <c r="B895" s="2">
        <v>0.89100000000000101</v>
      </c>
      <c r="C895" s="7">
        <f t="shared" si="121"/>
        <v>0.94094575973818673</v>
      </c>
      <c r="D895" s="24">
        <f t="shared" si="122"/>
        <v>0.78580033345719358</v>
      </c>
      <c r="E895">
        <f t="shared" si="128"/>
        <v>1.0610426549646899</v>
      </c>
      <c r="G895">
        <f t="shared" si="123"/>
        <v>0.89100000000000101</v>
      </c>
      <c r="H895" s="16">
        <f t="shared" si="124"/>
        <v>2.4686645547775292</v>
      </c>
      <c r="I895" s="16">
        <f t="shared" si="125"/>
        <v>0.6171661386943823</v>
      </c>
      <c r="J895" s="13">
        <f t="shared" si="126"/>
        <v>0.73901707155498852</v>
      </c>
      <c r="K895" s="7">
        <f t="shared" si="127"/>
        <v>2.4686645547775292</v>
      </c>
    </row>
    <row r="896" spans="1:11" x14ac:dyDescent="0.2">
      <c r="A896">
        <f t="shared" si="129"/>
        <v>1.0616099144401989</v>
      </c>
      <c r="B896" s="2">
        <v>0.89200000000000101</v>
      </c>
      <c r="C896" s="7">
        <f t="shared" si="121"/>
        <v>0.94173774148740375</v>
      </c>
      <c r="D896" s="24">
        <f t="shared" si="122"/>
        <v>0.78682380473857327</v>
      </c>
      <c r="E896">
        <f t="shared" si="128"/>
        <v>1.0616099144401989</v>
      </c>
      <c r="G896">
        <f t="shared" si="123"/>
        <v>0.89200000000000101</v>
      </c>
      <c r="H896" s="16">
        <f t="shared" si="124"/>
        <v>2.4718798846362717</v>
      </c>
      <c r="I896" s="16">
        <f t="shared" si="125"/>
        <v>0.61796997115906793</v>
      </c>
      <c r="J896" s="13">
        <f t="shared" si="126"/>
        <v>0.73963909256626781</v>
      </c>
      <c r="K896" s="7">
        <f t="shared" si="127"/>
        <v>2.4718798846362717</v>
      </c>
    </row>
    <row r="897" spans="1:11" x14ac:dyDescent="0.2">
      <c r="A897">
        <f t="shared" si="129"/>
        <v>1.0621676317988049</v>
      </c>
      <c r="B897" s="2">
        <v>0.89300000000000102</v>
      </c>
      <c r="C897" s="7">
        <f t="shared" si="121"/>
        <v>0.94252650709768959</v>
      </c>
      <c r="D897" s="24">
        <f t="shared" si="122"/>
        <v>0.7878514491858486</v>
      </c>
      <c r="E897">
        <f t="shared" si="128"/>
        <v>1.0621676317988049</v>
      </c>
      <c r="G897">
        <f t="shared" si="123"/>
        <v>0.89300000000000102</v>
      </c>
      <c r="H897" s="16">
        <f t="shared" si="124"/>
        <v>2.475108324882334</v>
      </c>
      <c r="I897" s="16">
        <f t="shared" si="125"/>
        <v>0.6187770812205835</v>
      </c>
      <c r="J897" s="13">
        <f t="shared" si="126"/>
        <v>0.74025858762793739</v>
      </c>
      <c r="K897" s="7">
        <f t="shared" si="127"/>
        <v>2.475108324882334</v>
      </c>
    </row>
    <row r="898" spans="1:11" x14ac:dyDescent="0.2">
      <c r="A898">
        <f t="shared" si="129"/>
        <v>1.0627157243195142</v>
      </c>
      <c r="B898" s="2">
        <v>0.89400000000000102</v>
      </c>
      <c r="C898" s="7">
        <f t="shared" si="121"/>
        <v>0.94331203514653106</v>
      </c>
      <c r="D898" s="24">
        <f t="shared" si="122"/>
        <v>0.78888332911098091</v>
      </c>
      <c r="E898">
        <f t="shared" si="128"/>
        <v>1.0627157243195142</v>
      </c>
      <c r="G898">
        <f t="shared" si="123"/>
        <v>0.89400000000000102</v>
      </c>
      <c r="H898" s="16">
        <f t="shared" si="124"/>
        <v>2.4783500712745168</v>
      </c>
      <c r="I898" s="16">
        <f t="shared" si="125"/>
        <v>0.6195875178186292</v>
      </c>
      <c r="J898" s="13">
        <f t="shared" si="126"/>
        <v>0.74087553991479471</v>
      </c>
      <c r="K898" s="7">
        <f t="shared" si="127"/>
        <v>2.4783500712745168</v>
      </c>
    </row>
    <row r="899" spans="1:11" x14ac:dyDescent="0.2">
      <c r="A899">
        <f t="shared" si="129"/>
        <v>1.0632541078852413</v>
      </c>
      <c r="B899" s="2">
        <v>0.89500000000000102</v>
      </c>
      <c r="C899" s="7">
        <f t="shared" si="121"/>
        <v>0.9440943039454287</v>
      </c>
      <c r="D899" s="24">
        <f t="shared" si="122"/>
        <v>0.78991950829992241</v>
      </c>
      <c r="E899">
        <f t="shared" si="128"/>
        <v>1.0632541078852413</v>
      </c>
      <c r="G899">
        <f t="shared" si="123"/>
        <v>0.89500000000000102</v>
      </c>
      <c r="H899" s="16">
        <f t="shared" si="124"/>
        <v>2.481605324202298</v>
      </c>
      <c r="I899" s="16">
        <f t="shared" si="125"/>
        <v>0.62040133105057449</v>
      </c>
      <c r="J899" s="13">
        <f t="shared" si="126"/>
        <v>0.74148993239273198</v>
      </c>
      <c r="K899" s="7">
        <f t="shared" si="127"/>
        <v>2.481605324202298</v>
      </c>
    </row>
    <row r="900" spans="1:11" x14ac:dyDescent="0.2">
      <c r="A900">
        <f t="shared" si="129"/>
        <v>1.0637826969401556</v>
      </c>
      <c r="B900" s="2">
        <v>0.89600000000000102</v>
      </c>
      <c r="C900" s="7">
        <f t="shared" ref="C900:C963" si="130">J900/(PI()*($H$1^2)/4)</f>
        <v>0.9448732915336473</v>
      </c>
      <c r="D900" s="24">
        <f t="shared" ref="D900:D963" si="131">K900/(PI()*$H$1)</f>
        <v>0.7909600520620359</v>
      </c>
      <c r="E900">
        <f t="shared" si="128"/>
        <v>1.0637826969401556</v>
      </c>
      <c r="G900">
        <f t="shared" ref="G900:G963" si="132">$H$1*B900</f>
        <v>0.89600000000000102</v>
      </c>
      <c r="H900" s="16">
        <f t="shared" ref="H900:H963" si="133">ACOS((($H$1/2)-G900)/($H$1/2))</f>
        <v>2.4848742888410924</v>
      </c>
      <c r="I900" s="16">
        <f t="shared" ref="I900:I963" si="134">H900/PI()*(PI()*($H$1^2)/4)</f>
        <v>0.6212185722102731</v>
      </c>
      <c r="J900" s="13">
        <f t="shared" ref="J900:J963" si="135">I900-($H$1/2)*SIN(H900)*(($H$1/2)-G900)</f>
        <v>0.74210174781382832</v>
      </c>
      <c r="K900" s="7">
        <f t="shared" ref="K900:K963" si="136">H900/PI()*PI()*$H$1</f>
        <v>2.4848742888410924</v>
      </c>
    </row>
    <row r="901" spans="1:11" x14ac:dyDescent="0.2">
      <c r="A901">
        <f t="shared" si="129"/>
        <v>1.0643014044452723</v>
      </c>
      <c r="B901" s="2">
        <v>0.89700000000000102</v>
      </c>
      <c r="C901" s="7">
        <f t="shared" si="130"/>
        <v>0.94564897567175998</v>
      </c>
      <c r="D901" s="24">
        <f t="shared" si="131"/>
        <v>0.79200502728166089</v>
      </c>
      <c r="E901">
        <f t="shared" si="128"/>
        <v>1.0643014044452723</v>
      </c>
      <c r="G901">
        <f t="shared" si="132"/>
        <v>0.89700000000000102</v>
      </c>
      <c r="H901" s="16">
        <f t="shared" si="133"/>
        <v>2.4881571753142495</v>
      </c>
      <c r="I901" s="16">
        <f t="shared" si="134"/>
        <v>0.62203929382856238</v>
      </c>
      <c r="J901" s="13">
        <f t="shared" si="135"/>
        <v>0.74271096871127851</v>
      </c>
      <c r="K901" s="7">
        <f t="shared" si="136"/>
        <v>2.4881571753142495</v>
      </c>
    </row>
    <row r="902" spans="1:11" x14ac:dyDescent="0.2">
      <c r="A902">
        <f t="shared" si="129"/>
        <v>1.0648101418321958</v>
      </c>
      <c r="B902" s="2">
        <v>0.89800000000000102</v>
      </c>
      <c r="C902" s="7">
        <f t="shared" si="130"/>
        <v>0.94642133383497506</v>
      </c>
      <c r="D902" s="24">
        <f t="shared" si="131"/>
        <v>0.79305450247194176</v>
      </c>
      <c r="E902">
        <f t="shared" si="128"/>
        <v>1.0648101418321958</v>
      </c>
      <c r="G902">
        <f t="shared" si="132"/>
        <v>0.89800000000000102</v>
      </c>
      <c r="H902" s="16">
        <f t="shared" si="133"/>
        <v>2.4914541988621606</v>
      </c>
      <c r="I902" s="16">
        <f t="shared" si="134"/>
        <v>0.62286354971554014</v>
      </c>
      <c r="J902" s="13">
        <f t="shared" si="135"/>
        <v>0.74331757739415272</v>
      </c>
      <c r="K902" s="7">
        <f t="shared" si="136"/>
        <v>2.4914541988621606</v>
      </c>
    </row>
    <row r="903" spans="1:11" x14ac:dyDescent="0.2">
      <c r="A903">
        <f t="shared" si="129"/>
        <v>1.0653088189549169</v>
      </c>
      <c r="B903" s="2">
        <v>0.89900000000000102</v>
      </c>
      <c r="C903" s="7">
        <f t="shared" si="130"/>
        <v>0.9471903432062363</v>
      </c>
      <c r="D903" s="24">
        <f t="shared" si="131"/>
        <v>0.79410854783104146</v>
      </c>
      <c r="E903">
        <f t="shared" si="128"/>
        <v>1.0653088189549169</v>
      </c>
      <c r="G903">
        <f t="shared" si="132"/>
        <v>0.89900000000000102</v>
      </c>
      <c r="H903" s="16">
        <f t="shared" si="133"/>
        <v>2.4947655800188588</v>
      </c>
      <c r="I903" s="16">
        <f t="shared" si="134"/>
        <v>0.62369139500471471</v>
      </c>
      <c r="J903" s="13">
        <f t="shared" si="135"/>
        <v>0.74392155594197673</v>
      </c>
      <c r="K903" s="7">
        <f t="shared" si="136"/>
        <v>2.4947655800188588</v>
      </c>
    </row>
    <row r="904" spans="1:11" x14ac:dyDescent="0.2">
      <c r="A904">
        <f t="shared" si="129"/>
        <v>1.0657973440395652</v>
      </c>
      <c r="B904" s="2">
        <v>0.90000000000000102</v>
      </c>
      <c r="C904" s="7">
        <f t="shared" si="130"/>
        <v>0.94795598066908693</v>
      </c>
      <c r="D904" s="24">
        <f t="shared" si="131"/>
        <v>0.79516723530086775</v>
      </c>
      <c r="E904">
        <f t="shared" si="128"/>
        <v>1.0657973440395652</v>
      </c>
      <c r="G904">
        <f t="shared" si="132"/>
        <v>0.90000000000000102</v>
      </c>
      <c r="H904" s="16">
        <f t="shared" si="133"/>
        <v>2.4980915447965124</v>
      </c>
      <c r="I904" s="16">
        <f t="shared" si="134"/>
        <v>0.6245228861991281</v>
      </c>
      <c r="J904" s="13">
        <f t="shared" si="135"/>
        <v>0.74452288619912788</v>
      </c>
      <c r="K904" s="7">
        <f t="shared" si="136"/>
        <v>2.4980915447965124</v>
      </c>
    </row>
    <row r="905" spans="1:11" x14ac:dyDescent="0.2">
      <c r="A905">
        <f t="shared" si="129"/>
        <v>1.0662756236320006</v>
      </c>
      <c r="B905" s="2">
        <v>0.90100000000000102</v>
      </c>
      <c r="C905" s="7">
        <f t="shared" si="130"/>
        <v>0.94871822280028573</v>
      </c>
      <c r="D905" s="24">
        <f t="shared" si="131"/>
        <v>0.79623063862845422</v>
      </c>
      <c r="E905">
        <f t="shared" si="128"/>
        <v>1.0662756236320006</v>
      </c>
      <c r="G905">
        <f t="shared" si="132"/>
        <v>0.90100000000000102</v>
      </c>
      <c r="H905" s="16">
        <f t="shared" si="133"/>
        <v>2.5014323248782611</v>
      </c>
      <c r="I905" s="16">
        <f t="shared" si="134"/>
        <v>0.62535808121956526</v>
      </c>
      <c r="J905" s="13">
        <f t="shared" si="135"/>
        <v>0.74512154976903555</v>
      </c>
      <c r="K905" s="7">
        <f t="shared" si="136"/>
        <v>2.5014323248782611</v>
      </c>
    </row>
    <row r="906" spans="1:11" x14ac:dyDescent="0.2">
      <c r="A906">
        <f t="shared" si="129"/>
        <v>1.0667435625431378</v>
      </c>
      <c r="B906" s="2">
        <v>0.90200000000000102</v>
      </c>
      <c r="C906" s="7">
        <f t="shared" si="130"/>
        <v>0.94947704586216664</v>
      </c>
      <c r="D906" s="24">
        <f t="shared" si="131"/>
        <v>0.79729883343014307</v>
      </c>
      <c r="E906">
        <f t="shared" ref="E906:E969" si="137">C906*(C906/D906)^(2/3)</f>
        <v>1.0667435625431378</v>
      </c>
      <c r="G906">
        <f t="shared" si="132"/>
        <v>0.90200000000000102</v>
      </c>
      <c r="H906" s="16">
        <f t="shared" si="133"/>
        <v>2.5047881578198496</v>
      </c>
      <c r="I906" s="16">
        <f t="shared" si="134"/>
        <v>0.62619703945496241</v>
      </c>
      <c r="J906" s="13">
        <f t="shared" si="135"/>
        <v>0.74571752800818047</v>
      </c>
      <c r="K906" s="7">
        <f t="shared" si="136"/>
        <v>2.5047881578198496</v>
      </c>
    </row>
    <row r="907" spans="1:11" x14ac:dyDescent="0.2">
      <c r="A907">
        <f t="shared" si="129"/>
        <v>1.0672010637918734</v>
      </c>
      <c r="B907" s="2">
        <v>0.90300000000000102</v>
      </c>
      <c r="C907" s="7">
        <f t="shared" si="130"/>
        <v>0.95023242579472789</v>
      </c>
      <c r="D907" s="24">
        <f t="shared" si="131"/>
        <v>0.7983718972587257</v>
      </c>
      <c r="E907">
        <f t="shared" si="137"/>
        <v>1.0672010637918734</v>
      </c>
      <c r="G907">
        <f t="shared" si="132"/>
        <v>0.90300000000000102</v>
      </c>
      <c r="H907" s="16">
        <f t="shared" si="133"/>
        <v>2.5081592872605576</v>
      </c>
      <c r="I907" s="16">
        <f t="shared" si="134"/>
        <v>0.6270398218151394</v>
      </c>
      <c r="J907" s="13">
        <f t="shared" si="135"/>
        <v>0.74631080201988131</v>
      </c>
      <c r="K907" s="7">
        <f t="shared" si="136"/>
        <v>2.5081592872605576</v>
      </c>
    </row>
    <row r="908" spans="1:11" x14ac:dyDescent="0.2">
      <c r="A908">
        <f t="shared" si="129"/>
        <v>1.0676480285454801</v>
      </c>
      <c r="B908" s="2">
        <v>0.90400000000000102</v>
      </c>
      <c r="C908" s="7">
        <f t="shared" si="130"/>
        <v>0.950984338207437</v>
      </c>
      <c r="D908" s="24">
        <f t="shared" si="131"/>
        <v>0.79944990967371177</v>
      </c>
      <c r="E908">
        <f t="shared" si="137"/>
        <v>1.0676480285454801</v>
      </c>
      <c r="G908">
        <f t="shared" si="132"/>
        <v>0.90400000000000102</v>
      </c>
      <c r="H908" s="16">
        <f t="shared" si="133"/>
        <v>2.5115459631439565</v>
      </c>
      <c r="I908" s="16">
        <f t="shared" si="134"/>
        <v>0.62788649078598913</v>
      </c>
      <c r="J908" s="13">
        <f t="shared" si="135"/>
        <v>0.74690135264785884</v>
      </c>
      <c r="K908" s="7">
        <f t="shared" si="136"/>
        <v>2.5115459631439565</v>
      </c>
    </row>
    <row r="909" spans="1:11" x14ac:dyDescent="0.2">
      <c r="A909">
        <f t="shared" si="129"/>
        <v>1.0680843560573385</v>
      </c>
      <c r="B909" s="2">
        <v>0.90500000000000103</v>
      </c>
      <c r="C909" s="7">
        <f t="shared" si="130"/>
        <v>0.95173275837074334</v>
      </c>
      <c r="D909" s="24">
        <f t="shared" si="131"/>
        <v>0.80053295231490573</v>
      </c>
      <c r="E909">
        <f t="shared" si="137"/>
        <v>1.0680843560573385</v>
      </c>
      <c r="G909">
        <f t="shared" si="132"/>
        <v>0.90500000000000103</v>
      </c>
      <c r="H909" s="16">
        <f t="shared" si="133"/>
        <v>2.514948441949056</v>
      </c>
      <c r="I909" s="16">
        <f t="shared" si="134"/>
        <v>0.62873711048726399</v>
      </c>
      <c r="J909" s="13">
        <f t="shared" si="135"/>
        <v>0.74748916046956926</v>
      </c>
      <c r="K909" s="7">
        <f t="shared" si="136"/>
        <v>2.514948441949056</v>
      </c>
    </row>
    <row r="910" spans="1:11" x14ac:dyDescent="0.2">
      <c r="A910">
        <f t="shared" si="129"/>
        <v>1.068509943601847</v>
      </c>
      <c r="B910" s="2">
        <v>0.90600000000000103</v>
      </c>
      <c r="C910" s="7">
        <f t="shared" si="130"/>
        <v>0.95247766120727906</v>
      </c>
      <c r="D910" s="24">
        <f t="shared" si="131"/>
        <v>0.80162110897948291</v>
      </c>
      <c r="E910">
        <f t="shared" si="137"/>
        <v>1.068509943601847</v>
      </c>
      <c r="G910">
        <f t="shared" si="132"/>
        <v>0.90600000000000103</v>
      </c>
      <c r="H910" s="16">
        <f t="shared" si="133"/>
        <v>2.5183669869324463</v>
      </c>
      <c r="I910" s="16">
        <f t="shared" si="134"/>
        <v>0.62959174673311158</v>
      </c>
      <c r="J910" s="13">
        <f t="shared" si="135"/>
        <v>0.74807420578929396</v>
      </c>
      <c r="K910" s="7">
        <f t="shared" si="136"/>
        <v>2.5183669869324463</v>
      </c>
    </row>
    <row r="911" spans="1:11" x14ac:dyDescent="0.2">
      <c r="A911">
        <f t="shared" si="129"/>
        <v>1.0689246864063537</v>
      </c>
      <c r="B911" s="2">
        <v>0.90700000000000103</v>
      </c>
      <c r="C911" s="7">
        <f t="shared" si="130"/>
        <v>0.95321902128273661</v>
      </c>
      <c r="D911" s="24">
        <f t="shared" si="131"/>
        <v>0.80271446570277016</v>
      </c>
      <c r="E911">
        <f t="shared" si="137"/>
        <v>1.0689246864063537</v>
      </c>
      <c r="G911">
        <f t="shared" si="132"/>
        <v>0.90700000000000103</v>
      </c>
      <c r="H911" s="16">
        <f t="shared" si="133"/>
        <v>2.5218018683820786</v>
      </c>
      <c r="I911" s="16">
        <f t="shared" si="134"/>
        <v>0.63045046709551966</v>
      </c>
      <c r="J911" s="13">
        <f t="shared" si="135"/>
        <v>0.74865646863097446</v>
      </c>
      <c r="K911" s="7">
        <f t="shared" si="136"/>
        <v>2.5218018683820786</v>
      </c>
    </row>
    <row r="912" spans="1:11" x14ac:dyDescent="0.2">
      <c r="A912">
        <f t="shared" si="129"/>
        <v>1.069328477579937</v>
      </c>
      <c r="B912" s="2">
        <v>0.90800000000000103</v>
      </c>
      <c r="C912" s="7">
        <f t="shared" si="130"/>
        <v>0.95395681279640621</v>
      </c>
      <c r="D912" s="24">
        <f t="shared" si="131"/>
        <v>0.80381311084295226</v>
      </c>
      <c r="E912">
        <f t="shared" si="137"/>
        <v>1.069328477579937</v>
      </c>
      <c r="G912">
        <f t="shared" si="132"/>
        <v>0.90800000000000103</v>
      </c>
      <c r="H912" s="16">
        <f t="shared" si="133"/>
        <v>2.525253363883377</v>
      </c>
      <c r="I912" s="16">
        <f t="shared" si="134"/>
        <v>0.63131334097084424</v>
      </c>
      <c r="J912" s="13">
        <f t="shared" si="135"/>
        <v>0.74923592873078082</v>
      </c>
      <c r="K912" s="7">
        <f t="shared" si="136"/>
        <v>2.525253363883377</v>
      </c>
    </row>
    <row r="913" spans="1:11" x14ac:dyDescent="0.2">
      <c r="A913">
        <f t="shared" si="129"/>
        <v>1.069721208038855</v>
      </c>
      <c r="B913" s="2">
        <v>0.90900000000000103</v>
      </c>
      <c r="C913" s="7">
        <f t="shared" si="130"/>
        <v>0.95469100957135866</v>
      </c>
      <c r="D913" s="24">
        <f t="shared" si="131"/>
        <v>0.80491713516993912</v>
      </c>
      <c r="E913">
        <f t="shared" si="137"/>
        <v>1.069721208038855</v>
      </c>
      <c r="G913">
        <f t="shared" si="132"/>
        <v>0.90900000000000103</v>
      </c>
      <c r="H913" s="16">
        <f t="shared" si="133"/>
        <v>2.5287217585984232</v>
      </c>
      <c r="I913" s="16">
        <f t="shared" si="134"/>
        <v>0.6321804396496058</v>
      </c>
      <c r="J913" s="13">
        <f t="shared" si="135"/>
        <v>0.74981256552940079</v>
      </c>
      <c r="K913" s="7">
        <f t="shared" si="136"/>
        <v>2.5287217585984232</v>
      </c>
    </row>
    <row r="914" spans="1:11" x14ac:dyDescent="0.2">
      <c r="A914">
        <f t="shared" si="129"/>
        <v>1.0701027664284659</v>
      </c>
      <c r="B914" s="2">
        <v>0.91000000000000103</v>
      </c>
      <c r="C914" s="7">
        <f t="shared" si="130"/>
        <v>0.95542158504425201</v>
      </c>
      <c r="D914" s="24">
        <f t="shared" si="131"/>
        <v>0.80602663195864466</v>
      </c>
      <c r="E914">
        <f t="shared" si="137"/>
        <v>1.0701027664284659</v>
      </c>
      <c r="G914">
        <f t="shared" si="132"/>
        <v>0.91000000000000103</v>
      </c>
      <c r="H914" s="16">
        <f t="shared" si="133"/>
        <v>2.532207345559002</v>
      </c>
      <c r="I914" s="16">
        <f t="shared" si="134"/>
        <v>0.63305183638975049</v>
      </c>
      <c r="J914" s="13">
        <f t="shared" si="135"/>
        <v>0.75038635816403443</v>
      </c>
      <c r="K914" s="7">
        <f t="shared" si="136"/>
        <v>2.532207345559002</v>
      </c>
    </row>
    <row r="915" spans="1:11" x14ac:dyDescent="0.2">
      <c r="A915">
        <f t="shared" si="129"/>
        <v>1.0704730390414081</v>
      </c>
      <c r="B915" s="2">
        <v>0.91100000000000103</v>
      </c>
      <c r="C915" s="7">
        <f t="shared" si="130"/>
        <v>0.95614851225474828</v>
      </c>
      <c r="D915" s="24">
        <f t="shared" si="131"/>
        <v>0.80714169708695105</v>
      </c>
      <c r="E915">
        <f t="shared" si="137"/>
        <v>1.0704730390414081</v>
      </c>
      <c r="G915">
        <f t="shared" si="132"/>
        <v>0.91100000000000103</v>
      </c>
      <c r="H915" s="16">
        <f t="shared" si="133"/>
        <v>2.5357104259743637</v>
      </c>
      <c r="I915" s="16">
        <f t="shared" si="134"/>
        <v>0.63392760649359092</v>
      </c>
      <c r="J915" s="13">
        <f t="shared" si="135"/>
        <v>0.75095728546008189</v>
      </c>
      <c r="K915" s="7">
        <f t="shared" si="136"/>
        <v>2.5357104259743637</v>
      </c>
    </row>
    <row r="916" spans="1:11" x14ac:dyDescent="0.2">
      <c r="A916">
        <f t="shared" si="129"/>
        <v>1.070831909731818</v>
      </c>
      <c r="B916" s="2">
        <v>0.91200000000000103</v>
      </c>
      <c r="C916" s="7">
        <f t="shared" si="130"/>
        <v>0.95687176383451655</v>
      </c>
      <c r="D916" s="24">
        <f t="shared" si="131"/>
        <v>0.80826242913864699</v>
      </c>
      <c r="E916">
        <f t="shared" si="137"/>
        <v>1.070831909731818</v>
      </c>
      <c r="G916">
        <f t="shared" si="132"/>
        <v>0.91200000000000103</v>
      </c>
      <c r="H916" s="16">
        <f t="shared" si="133"/>
        <v>2.539231309554614</v>
      </c>
      <c r="I916" s="16">
        <f t="shared" si="134"/>
        <v>0.63480782738865349</v>
      </c>
      <c r="J916" s="13">
        <f t="shared" si="135"/>
        <v>0.7515253259225062</v>
      </c>
      <c r="K916" s="7">
        <f t="shared" si="136"/>
        <v>2.539231309554614</v>
      </c>
    </row>
    <row r="917" spans="1:11" x14ac:dyDescent="0.2">
      <c r="A917">
        <f t="shared" si="129"/>
        <v>1.071179259825346</v>
      </c>
      <c r="B917" s="2">
        <v>0.91300000000000103</v>
      </c>
      <c r="C917" s="7">
        <f t="shared" si="130"/>
        <v>0.95759131199580494</v>
      </c>
      <c r="D917" s="24">
        <f t="shared" si="131"/>
        <v>0.80938892951165053</v>
      </c>
      <c r="E917">
        <f t="shared" si="137"/>
        <v>1.071179259825346</v>
      </c>
      <c r="G917">
        <f t="shared" si="132"/>
        <v>0.91300000000000103</v>
      </c>
      <c r="H917" s="16">
        <f t="shared" si="133"/>
        <v>2.5427703148507081</v>
      </c>
      <c r="I917" s="16">
        <f t="shared" si="134"/>
        <v>0.63569257871267704</v>
      </c>
      <c r="J917" s="13">
        <f t="shared" si="135"/>
        <v>0.75209045772685812</v>
      </c>
      <c r="K917" s="7">
        <f t="shared" si="136"/>
        <v>2.5427703148507081</v>
      </c>
    </row>
    <row r="918" spans="1:11" x14ac:dyDescent="0.2">
      <c r="A918">
        <f t="shared" si="129"/>
        <v>1.0715149680247025</v>
      </c>
      <c r="B918" s="2">
        <v>0.91400000000000103</v>
      </c>
      <c r="C918" s="7">
        <f t="shared" si="130"/>
        <v>0.95830712851955524</v>
      </c>
      <c r="D918" s="24">
        <f t="shared" si="131"/>
        <v>0.81052130253185695</v>
      </c>
      <c r="E918">
        <f t="shared" si="137"/>
        <v>1.0715149680247025</v>
      </c>
      <c r="G918">
        <f t="shared" si="132"/>
        <v>0.91400000000000103</v>
      </c>
      <c r="H918" s="16">
        <f t="shared" si="133"/>
        <v>2.546327769612112</v>
      </c>
      <c r="I918" s="16">
        <f t="shared" si="134"/>
        <v>0.63658194240302801</v>
      </c>
      <c r="J918" s="13">
        <f t="shared" si="135"/>
        <v>0.75265265870994114</v>
      </c>
      <c r="K918" s="7">
        <f t="shared" si="136"/>
        <v>2.546327769612112</v>
      </c>
    </row>
    <row r="919" spans="1:11" x14ac:dyDescent="0.2">
      <c r="A919">
        <f t="shared" si="129"/>
        <v>1.071838910310472</v>
      </c>
      <c r="B919" s="2">
        <v>0.91500000000000103</v>
      </c>
      <c r="C919" s="7">
        <f t="shared" si="130"/>
        <v>0.95901918474304149</v>
      </c>
      <c r="D919" s="24">
        <f t="shared" si="131"/>
        <v>0.81165965557296649</v>
      </c>
      <c r="E919">
        <f t="shared" si="137"/>
        <v>1.071838910310472</v>
      </c>
      <c r="G919">
        <f t="shared" si="132"/>
        <v>0.91500000000000103</v>
      </c>
      <c r="H919" s="16">
        <f t="shared" si="133"/>
        <v>2.5499040111632532</v>
      </c>
      <c r="I919" s="16">
        <f t="shared" si="134"/>
        <v>0.63747600279081329</v>
      </c>
      <c r="J919" s="13">
        <f t="shared" si="135"/>
        <v>0.75321190636010293</v>
      </c>
      <c r="K919" s="7">
        <f t="shared" si="136"/>
        <v>2.5499040111632532</v>
      </c>
    </row>
    <row r="920" spans="1:11" x14ac:dyDescent="0.2">
      <c r="A920">
        <f t="shared" si="129"/>
        <v>1.0721509598368806</v>
      </c>
      <c r="B920" s="2">
        <v>0.91600000000000104</v>
      </c>
      <c r="C920" s="7">
        <f t="shared" si="130"/>
        <v>0.95972745154700201</v>
      </c>
      <c r="D920" s="24">
        <f t="shared" si="131"/>
        <v>0.81280409918268492</v>
      </c>
      <c r="E920">
        <f t="shared" si="137"/>
        <v>1.0721509598368806</v>
      </c>
      <c r="G920">
        <f t="shared" si="132"/>
        <v>0.91600000000000104</v>
      </c>
      <c r="H920" s="16">
        <f t="shared" si="133"/>
        <v>2.5534993867999924</v>
      </c>
      <c r="I920" s="16">
        <f t="shared" si="134"/>
        <v>0.63837484669999811</v>
      </c>
      <c r="J920" s="13">
        <f t="shared" si="135"/>
        <v>0.7537681778071289</v>
      </c>
      <c r="K920" s="7">
        <f t="shared" si="136"/>
        <v>2.5534993867999924</v>
      </c>
    </row>
    <row r="921" spans="1:11" x14ac:dyDescent="0.2">
      <c r="A921">
        <f t="shared" si="129"/>
        <v>1.0724509868222045</v>
      </c>
      <c r="B921" s="2">
        <v>0.91700000000000104</v>
      </c>
      <c r="C921" s="7">
        <f t="shared" si="130"/>
        <v>0.96043189934224282</v>
      </c>
      <c r="D921" s="24">
        <f t="shared" si="131"/>
        <v>0.81395474721571492</v>
      </c>
      <c r="E921">
        <f t="shared" si="137"/>
        <v>1.0724509868222045</v>
      </c>
      <c r="G921">
        <f t="shared" si="132"/>
        <v>0.91700000000000104</v>
      </c>
      <c r="H921" s="16">
        <f t="shared" si="133"/>
        <v>2.557114254207427</v>
      </c>
      <c r="I921" s="16">
        <f t="shared" si="134"/>
        <v>0.63927856355185675</v>
      </c>
      <c r="J921" s="13">
        <f t="shared" si="135"/>
        <v>0.75432144981172045</v>
      </c>
      <c r="K921" s="7">
        <f t="shared" si="136"/>
        <v>2.557114254207427</v>
      </c>
    </row>
    <row r="922" spans="1:11" x14ac:dyDescent="0.2">
      <c r="A922">
        <f t="shared" si="129"/>
        <v>1.0727388584334727</v>
      </c>
      <c r="B922" s="2">
        <v>0.91800000000000104</v>
      </c>
      <c r="C922" s="7">
        <f t="shared" si="130"/>
        <v>0.96113249805568091</v>
      </c>
      <c r="D922" s="24">
        <f t="shared" si="131"/>
        <v>0.81511171697398854</v>
      </c>
      <c r="E922">
        <f t="shared" si="137"/>
        <v>1.0727388584334727</v>
      </c>
      <c r="G922">
        <f t="shared" si="132"/>
        <v>0.91800000000000104</v>
      </c>
      <c r="H922" s="16">
        <f t="shared" si="133"/>
        <v>2.5607489819004452</v>
      </c>
      <c r="I922" s="16">
        <f t="shared" si="134"/>
        <v>0.6401872454751113</v>
      </c>
      <c r="J922" s="13">
        <f t="shared" si="135"/>
        <v>0.7548716987545333</v>
      </c>
      <c r="K922" s="7">
        <f t="shared" si="136"/>
        <v>2.5607489819004452</v>
      </c>
    </row>
    <row r="923" spans="1:11" x14ac:dyDescent="0.2">
      <c r="A923">
        <f t="shared" si="129"/>
        <v>1.0730144386650853</v>
      </c>
      <c r="B923" s="2">
        <v>0.91900000000000104</v>
      </c>
      <c r="C923" s="7">
        <f t="shared" si="130"/>
        <v>0.96182921711579694</v>
      </c>
      <c r="D923" s="24">
        <f t="shared" si="131"/>
        <v>0.81627512935462943</v>
      </c>
      <c r="E923">
        <f t="shared" si="137"/>
        <v>1.0730144386650853</v>
      </c>
      <c r="G923">
        <f t="shared" si="132"/>
        <v>0.91900000000000104</v>
      </c>
      <c r="H923" s="16">
        <f t="shared" si="133"/>
        <v>2.564403949688562</v>
      </c>
      <c r="I923" s="16">
        <f t="shared" si="134"/>
        <v>0.6411009874221405</v>
      </c>
      <c r="J923" s="13">
        <f t="shared" si="135"/>
        <v>0.75541890062475248</v>
      </c>
      <c r="K923" s="7">
        <f t="shared" si="136"/>
        <v>2.564403949688562</v>
      </c>
    </row>
    <row r="924" spans="1:11" x14ac:dyDescent="0.2">
      <c r="A924">
        <f t="shared" si="129"/>
        <v>1.0732775882109524</v>
      </c>
      <c r="B924" s="2">
        <v>0.92000000000000104</v>
      </c>
      <c r="C924" s="7">
        <f t="shared" si="130"/>
        <v>0.96252202543746779</v>
      </c>
      <c r="D924" s="24">
        <f t="shared" si="131"/>
        <v>0.81744510900617284</v>
      </c>
      <c r="E924">
        <f t="shared" si="137"/>
        <v>1.0732775882109524</v>
      </c>
      <c r="G924">
        <f t="shared" si="132"/>
        <v>0.92000000000000104</v>
      </c>
      <c r="H924" s="16">
        <f t="shared" si="133"/>
        <v>2.5680795491667001</v>
      </c>
      <c r="I924" s="16">
        <f t="shared" si="134"/>
        <v>0.64201988729167503</v>
      </c>
      <c r="J924" s="13">
        <f t="shared" si="135"/>
        <v>0.75596303100817919</v>
      </c>
      <c r="K924" s="7">
        <f t="shared" si="136"/>
        <v>2.5680795491667001</v>
      </c>
    </row>
    <row r="925" spans="1:11" x14ac:dyDescent="0.2">
      <c r="A925">
        <f t="shared" si="129"/>
        <v>1.0735281643297125</v>
      </c>
      <c r="B925" s="2">
        <v>0.92100000000000104</v>
      </c>
      <c r="C925" s="7">
        <f t="shared" si="130"/>
        <v>0.96321089140613902</v>
      </c>
      <c r="D925" s="24">
        <f t="shared" si="131"/>
        <v>0.81862178449361078</v>
      </c>
      <c r="E925">
        <f t="shared" si="137"/>
        <v>1.0735281643297125</v>
      </c>
      <c r="G925">
        <f t="shared" si="132"/>
        <v>0.92100000000000104</v>
      </c>
      <c r="H925" s="16">
        <f t="shared" si="133"/>
        <v>2.5717761842336944</v>
      </c>
      <c r="I925" s="16">
        <f t="shared" si="134"/>
        <v>0.64294404605842359</v>
      </c>
      <c r="J925" s="13">
        <f t="shared" si="135"/>
        <v>0.75650406507480061</v>
      </c>
      <c r="K925" s="7">
        <f t="shared" si="136"/>
        <v>2.5717761842336944</v>
      </c>
    </row>
    <row r="926" spans="1:11" x14ac:dyDescent="0.2">
      <c r="A926">
        <f t="shared" si="129"/>
        <v>1.0737660207025637</v>
      </c>
      <c r="B926" s="2">
        <v>0.92200000000000104</v>
      </c>
      <c r="C926" s="7">
        <f t="shared" si="130"/>
        <v>0.96389578286130617</v>
      </c>
      <c r="D926" s="24">
        <f t="shared" si="131"/>
        <v>0.81980528847288259</v>
      </c>
      <c r="E926">
        <f t="shared" si="137"/>
        <v>1.0737660207025637</v>
      </c>
      <c r="G926">
        <f t="shared" si="132"/>
        <v>0.92200000000000104</v>
      </c>
      <c r="H926" s="16">
        <f t="shared" si="133"/>
        <v>2.5754942716404692</v>
      </c>
      <c r="I926" s="16">
        <f t="shared" si="134"/>
        <v>0.64387356791011729</v>
      </c>
      <c r="J926" s="13">
        <f t="shared" si="135"/>
        <v>0.75704197756581548</v>
      </c>
      <c r="K926" s="7">
        <f t="shared" si="136"/>
        <v>2.5754942716404692</v>
      </c>
    </row>
    <row r="927" spans="1:11" x14ac:dyDescent="0.2">
      <c r="A927">
        <f t="shared" si="129"/>
        <v>1.0739910072831955</v>
      </c>
      <c r="B927" s="2">
        <v>0.92300000000000104</v>
      </c>
      <c r="C927" s="7">
        <f t="shared" si="130"/>
        <v>0.9645766670792596</v>
      </c>
      <c r="D927" s="24">
        <f t="shared" si="131"/>
        <v>0.82099575787547763</v>
      </c>
      <c r="E927">
        <f t="shared" si="137"/>
        <v>1.0739910072831955</v>
      </c>
      <c r="G927">
        <f t="shared" si="132"/>
        <v>0.92300000000000104</v>
      </c>
      <c r="H927" s="16">
        <f t="shared" si="133"/>
        <v>2.5792342415699849</v>
      </c>
      <c r="I927" s="16">
        <f t="shared" si="134"/>
        <v>0.64480856039249623</v>
      </c>
      <c r="J927" s="13">
        <f t="shared" si="135"/>
        <v>0.75757674278008236</v>
      </c>
      <c r="K927" s="7">
        <f t="shared" si="136"/>
        <v>2.5792342415699849</v>
      </c>
    </row>
    <row r="928" spans="1:11" x14ac:dyDescent="0.2">
      <c r="A928">
        <f t="shared" si="129"/>
        <v>1.074202970139279</v>
      </c>
      <c r="B928" s="2">
        <v>0.92400000000000104</v>
      </c>
      <c r="C928" s="7">
        <f t="shared" si="130"/>
        <v>0.96525351075505372</v>
      </c>
      <c r="D928" s="24">
        <f t="shared" si="131"/>
        <v>0.8221933341038733</v>
      </c>
      <c r="E928">
        <f t="shared" si="137"/>
        <v>1.074202970139279</v>
      </c>
      <c r="G928">
        <f t="shared" si="132"/>
        <v>0.92400000000000104</v>
      </c>
      <c r="H928" s="16">
        <f t="shared" si="133"/>
        <v>2.5829965382512268</v>
      </c>
      <c r="I928" s="16">
        <f t="shared" si="134"/>
        <v>0.64574913456280669</v>
      </c>
      <c r="J928" s="13">
        <f t="shared" si="135"/>
        <v>0.7581083345599583</v>
      </c>
      <c r="K928" s="7">
        <f t="shared" si="136"/>
        <v>2.5829965382512268</v>
      </c>
    </row>
    <row r="929" spans="1:11" x14ac:dyDescent="0.2">
      <c r="A929">
        <f t="shared" si="129"/>
        <v>1.0744017512849051</v>
      </c>
      <c r="B929" s="2">
        <v>0.92500000000000104</v>
      </c>
      <c r="C929" s="7">
        <f t="shared" si="130"/>
        <v>0.9659262799836541</v>
      </c>
      <c r="D929" s="24">
        <f t="shared" si="131"/>
        <v>0.82339816323860338</v>
      </c>
      <c r="E929">
        <f t="shared" si="137"/>
        <v>1.0744017512849051</v>
      </c>
      <c r="G929">
        <f t="shared" si="132"/>
        <v>0.92500000000000104</v>
      </c>
      <c r="H929" s="16">
        <f t="shared" si="133"/>
        <v>2.5867816206097256</v>
      </c>
      <c r="I929" s="16">
        <f t="shared" si="134"/>
        <v>0.6466954051524314</v>
      </c>
      <c r="J929" s="13">
        <f t="shared" si="135"/>
        <v>0.75863672627649137</v>
      </c>
      <c r="K929" s="7">
        <f t="shared" si="136"/>
        <v>2.5867816206097256</v>
      </c>
    </row>
    <row r="930" spans="1:11" x14ac:dyDescent="0.2">
      <c r="A930">
        <f t="shared" si="129"/>
        <v>1.0745871885033367</v>
      </c>
      <c r="B930" s="2">
        <v>0.92600000000000104</v>
      </c>
      <c r="C930" s="7">
        <f t="shared" si="130"/>
        <v>0.96659494024021264</v>
      </c>
      <c r="D930" s="24">
        <f t="shared" si="131"/>
        <v>0.82461039625780297</v>
      </c>
      <c r="E930">
        <f t="shared" si="137"/>
        <v>1.0745871885033367</v>
      </c>
      <c r="G930">
        <f t="shared" si="132"/>
        <v>0.92600000000000104</v>
      </c>
      <c r="H930" s="16">
        <f t="shared" si="133"/>
        <v>2.5905899629572819</v>
      </c>
      <c r="I930" s="16">
        <f t="shared" si="134"/>
        <v>0.64764749073932049</v>
      </c>
      <c r="J930" s="13">
        <f t="shared" si="135"/>
        <v>0.75916189081392926</v>
      </c>
      <c r="K930" s="7">
        <f t="shared" si="136"/>
        <v>2.5905899629572819</v>
      </c>
    </row>
    <row r="931" spans="1:11" x14ac:dyDescent="0.2">
      <c r="A931">
        <f t="shared" si="129"/>
        <v>1.0747591151593574</v>
      </c>
      <c r="B931" s="2">
        <v>0.92700000000000105</v>
      </c>
      <c r="C931" s="7">
        <f t="shared" si="130"/>
        <v>0.96725945635941868</v>
      </c>
      <c r="D931" s="24">
        <f t="shared" si="131"/>
        <v>0.8258301892701696</v>
      </c>
      <c r="E931">
        <f t="shared" si="137"/>
        <v>1.0747591151593574</v>
      </c>
      <c r="G931">
        <f t="shared" si="132"/>
        <v>0.92700000000000105</v>
      </c>
      <c r="H931" s="16">
        <f t="shared" si="133"/>
        <v>2.5944220557238333</v>
      </c>
      <c r="I931" s="16">
        <f t="shared" si="134"/>
        <v>0.64860551393095833</v>
      </c>
      <c r="J931" s="13">
        <f t="shared" si="135"/>
        <v>0.75968380055350171</v>
      </c>
      <c r="K931" s="7">
        <f t="shared" si="136"/>
        <v>2.5944220557238333</v>
      </c>
    </row>
    <row r="932" spans="1:11" x14ac:dyDescent="0.2">
      <c r="A932">
        <f t="shared" si="129"/>
        <v>1.0749173600004633</v>
      </c>
      <c r="B932" s="2">
        <v>0.92800000000000105</v>
      </c>
      <c r="C932" s="7">
        <f t="shared" si="130"/>
        <v>0.9679197925138705</v>
      </c>
      <c r="D932" s="24">
        <f t="shared" si="131"/>
        <v>0.82705770376235221</v>
      </c>
      <c r="E932">
        <f t="shared" si="137"/>
        <v>1.0749173600004633</v>
      </c>
      <c r="G932">
        <f t="shared" si="132"/>
        <v>0.92800000000000105</v>
      </c>
      <c r="H932" s="16">
        <f t="shared" si="133"/>
        <v>2.5982784062346491</v>
      </c>
      <c r="I932" s="16">
        <f t="shared" si="134"/>
        <v>0.64956960155866228</v>
      </c>
      <c r="J932" s="13">
        <f t="shared" si="135"/>
        <v>0.76020242735643306</v>
      </c>
      <c r="K932" s="7">
        <f t="shared" si="136"/>
        <v>2.5982784062346491</v>
      </c>
    </row>
    <row r="933" spans="1:11" x14ac:dyDescent="0.2">
      <c r="A933">
        <f t="shared" si="129"/>
        <v>1.0750617469460519</v>
      </c>
      <c r="B933" s="2">
        <v>0.92900000000000105</v>
      </c>
      <c r="C933" s="7">
        <f t="shared" si="130"/>
        <v>0.96857591219140382</v>
      </c>
      <c r="D933" s="24">
        <f t="shared" si="131"/>
        <v>0.8282931068618743</v>
      </c>
      <c r="E933">
        <f t="shared" si="137"/>
        <v>1.0750617469460519</v>
      </c>
      <c r="G933">
        <f t="shared" si="132"/>
        <v>0.92900000000000105</v>
      </c>
      <c r="H933" s="16">
        <f t="shared" si="133"/>
        <v>2.6021595395363297</v>
      </c>
      <c r="I933" s="16">
        <f t="shared" si="134"/>
        <v>0.65053988488408243</v>
      </c>
      <c r="J933" s="13">
        <f t="shared" si="135"/>
        <v>0.76071774254613667</v>
      </c>
      <c r="K933" s="7">
        <f t="shared" si="136"/>
        <v>2.6021595395363297</v>
      </c>
    </row>
    <row r="934" spans="1:11" x14ac:dyDescent="0.2">
      <c r="A934">
        <f t="shared" si="129"/>
        <v>1.0751920948637108</v>
      </c>
      <c r="B934" s="2">
        <v>0.93000000000000105</v>
      </c>
      <c r="C934" s="7">
        <f t="shared" si="130"/>
        <v>0.96922777817131511</v>
      </c>
      <c r="D934" s="24">
        <f t="shared" si="131"/>
        <v>0.82953657161680228</v>
      </c>
      <c r="E934">
        <f t="shared" si="137"/>
        <v>1.0751920948637108</v>
      </c>
      <c r="G934">
        <f t="shared" si="132"/>
        <v>0.93000000000000105</v>
      </c>
      <c r="H934" s="16">
        <f t="shared" si="133"/>
        <v>2.6060659992754092</v>
      </c>
      <c r="I934" s="16">
        <f t="shared" si="134"/>
        <v>0.65151649981885229</v>
      </c>
      <c r="J934" s="13">
        <f t="shared" si="135"/>
        <v>0.76122971688954033</v>
      </c>
      <c r="K934" s="7">
        <f t="shared" si="136"/>
        <v>2.6060659992754092</v>
      </c>
    </row>
    <row r="935" spans="1:11" x14ac:dyDescent="0.2">
      <c r="A935">
        <f t="shared" si="129"/>
        <v>1.0753082173316</v>
      </c>
      <c r="B935" s="2">
        <v>0.93100000000000105</v>
      </c>
      <c r="C935" s="7">
        <f t="shared" si="130"/>
        <v>0.9698753524994056</v>
      </c>
      <c r="D935" s="24">
        <f t="shared" si="131"/>
        <v>0.83078827729347915</v>
      </c>
      <c r="E935">
        <f t="shared" si="137"/>
        <v>1.0753082173316</v>
      </c>
      <c r="G935">
        <f t="shared" si="132"/>
        <v>0.93100000000000105</v>
      </c>
      <c r="H935" s="16">
        <f t="shared" si="133"/>
        <v>2.6099983486337139</v>
      </c>
      <c r="I935" s="16">
        <f t="shared" si="134"/>
        <v>0.65249958715842848</v>
      </c>
      <c r="J935" s="13">
        <f t="shared" si="135"/>
        <v>0.76173832057748592</v>
      </c>
      <c r="K935" s="7">
        <f t="shared" si="136"/>
        <v>2.6099983486337139</v>
      </c>
    </row>
    <row r="936" spans="1:11" x14ac:dyDescent="0.2">
      <c r="A936">
        <f t="shared" si="129"/>
        <v>1.0754099223858566</v>
      </c>
      <c r="B936" s="2">
        <v>0.93200000000000105</v>
      </c>
      <c r="C936" s="7">
        <f t="shared" si="130"/>
        <v>0.97051859646177185</v>
      </c>
      <c r="D936" s="24">
        <f t="shared" si="131"/>
        <v>0.83204840969376892</v>
      </c>
      <c r="E936">
        <f t="shared" si="137"/>
        <v>1.0754099223858566</v>
      </c>
      <c r="G936">
        <f t="shared" si="132"/>
        <v>0.93200000000000105</v>
      </c>
      <c r="H936" s="16">
        <f t="shared" si="133"/>
        <v>2.6139571713250147</v>
      </c>
      <c r="I936" s="16">
        <f t="shared" si="134"/>
        <v>0.65348929283125368</v>
      </c>
      <c r="J936" s="13">
        <f t="shared" si="135"/>
        <v>0.7622435232041449</v>
      </c>
      <c r="K936" s="7">
        <f t="shared" si="136"/>
        <v>2.6139571713250147</v>
      </c>
    </row>
    <row r="937" spans="1:11" x14ac:dyDescent="0.2">
      <c r="A937">
        <f t="shared" si="129"/>
        <v>1.0754970122518257</v>
      </c>
      <c r="B937" s="2">
        <v>0.93300000000000105</v>
      </c>
      <c r="C937" s="7">
        <f t="shared" si="130"/>
        <v>0.97115747055726132</v>
      </c>
      <c r="D937" s="24">
        <f t="shared" si="131"/>
        <v>0.83331716149340118</v>
      </c>
      <c r="E937">
        <f t="shared" si="137"/>
        <v>1.0754970122518257</v>
      </c>
      <c r="G937">
        <f t="shared" si="132"/>
        <v>0.93300000000000105</v>
      </c>
      <c r="H937" s="16">
        <f t="shared" si="133"/>
        <v>2.6179430726579684</v>
      </c>
      <c r="I937" s="16">
        <f t="shared" si="134"/>
        <v>0.65448576816449211</v>
      </c>
      <c r="J937" s="13">
        <f t="shared" si="135"/>
        <v>0.76274529374538447</v>
      </c>
      <c r="K937" s="7">
        <f t="shared" si="136"/>
        <v>2.6179430726579684</v>
      </c>
    </row>
    <row r="938" spans="1:11" x14ac:dyDescent="0.2">
      <c r="A938">
        <f t="shared" si="129"/>
        <v>1.0755692830578181</v>
      </c>
      <c r="B938" s="2">
        <v>0.93400000000000105</v>
      </c>
      <c r="C938" s="7">
        <f t="shared" si="130"/>
        <v>0.9717919344684991</v>
      </c>
      <c r="D938" s="24">
        <f t="shared" si="131"/>
        <v>0.83459473260314987</v>
      </c>
      <c r="E938">
        <f t="shared" si="137"/>
        <v>1.0755692830578181</v>
      </c>
      <c r="G938">
        <f t="shared" si="132"/>
        <v>0.93400000000000105</v>
      </c>
      <c r="H938" s="16">
        <f t="shared" si="133"/>
        <v>2.6219566806707935</v>
      </c>
      <c r="I938" s="16">
        <f t="shared" si="134"/>
        <v>0.65548917016769837</v>
      </c>
      <c r="J938" s="13">
        <f t="shared" si="135"/>
        <v>0.76324360053601259</v>
      </c>
      <c r="K938" s="7">
        <f t="shared" si="136"/>
        <v>2.6219566806707935</v>
      </c>
    </row>
    <row r="939" spans="1:11" x14ac:dyDescent="0.2">
      <c r="A939">
        <f t="shared" si="129"/>
        <v>1.0756265245299717</v>
      </c>
      <c r="B939" s="2">
        <v>0.93500000000000105</v>
      </c>
      <c r="C939" s="7">
        <f t="shared" si="130"/>
        <v>0.97242194703139617</v>
      </c>
      <c r="D939" s="24">
        <f t="shared" si="131"/>
        <v>0.83588133055476355</v>
      </c>
      <c r="E939">
        <f t="shared" si="137"/>
        <v>1.0756265245299717</v>
      </c>
      <c r="G939">
        <f t="shared" si="132"/>
        <v>0.93500000000000105</v>
      </c>
      <c r="H939" s="16">
        <f t="shared" si="133"/>
        <v>2.6259986473437067</v>
      </c>
      <c r="I939" s="16">
        <f t="shared" si="134"/>
        <v>0.65649966183592667</v>
      </c>
      <c r="J939" s="13">
        <f t="shared" si="135"/>
        <v>0.76373841124582931</v>
      </c>
      <c r="K939" s="7">
        <f t="shared" si="136"/>
        <v>2.6259986473437067</v>
      </c>
    </row>
    <row r="940" spans="1:11" x14ac:dyDescent="0.2">
      <c r="A940">
        <f t="shared" si="129"/>
        <v>1.0756685196666438</v>
      </c>
      <c r="B940" s="2">
        <v>0.93600000000000105</v>
      </c>
      <c r="C940" s="7">
        <f t="shared" si="130"/>
        <v>0.97304746620302851</v>
      </c>
      <c r="D940" s="24">
        <f t="shared" si="131"/>
        <v>0.83717717091374888</v>
      </c>
      <c r="E940">
        <f t="shared" si="137"/>
        <v>1.0756685196666438</v>
      </c>
      <c r="G940">
        <f t="shared" si="132"/>
        <v>0.93600000000000105</v>
      </c>
      <c r="H940" s="16">
        <f t="shared" si="133"/>
        <v>2.6300696498957201</v>
      </c>
      <c r="I940" s="16">
        <f t="shared" si="134"/>
        <v>0.65751741247393003</v>
      </c>
      <c r="J940" s="13">
        <f t="shared" si="135"/>
        <v>0.76422969285439923</v>
      </c>
      <c r="K940" s="7">
        <f t="shared" si="136"/>
        <v>2.6300696498957201</v>
      </c>
    </row>
    <row r="941" spans="1:11" x14ac:dyDescent="0.2">
      <c r="A941">
        <f t="shared" ref="A941:A1004" si="138">E941</f>
        <v>1.075695044390611</v>
      </c>
      <c r="B941" s="2">
        <v>0.93700000000000105</v>
      </c>
      <c r="C941" s="7">
        <f t="shared" si="130"/>
        <v>0.97366844902777649</v>
      </c>
      <c r="D941" s="24">
        <f t="shared" si="131"/>
        <v>0.83848247772132478</v>
      </c>
      <c r="E941">
        <f t="shared" si="137"/>
        <v>1.075695044390611</v>
      </c>
      <c r="G941">
        <f t="shared" si="132"/>
        <v>0.93700000000000105</v>
      </c>
      <c r="H941" s="16">
        <f t="shared" si="133"/>
        <v>2.6341703921730812</v>
      </c>
      <c r="I941" s="16">
        <f t="shared" si="134"/>
        <v>0.65854259804327031</v>
      </c>
      <c r="J941" s="13">
        <f t="shared" si="135"/>
        <v>0.76471741162445761</v>
      </c>
      <c r="K941" s="7">
        <f t="shared" si="136"/>
        <v>2.6341703921730812</v>
      </c>
    </row>
    <row r="942" spans="1:11" x14ac:dyDescent="0.2">
      <c r="A942">
        <f t="shared" si="138"/>
        <v>1.0757058671771758</v>
      </c>
      <c r="B942" s="2">
        <v>0.93800000000000106</v>
      </c>
      <c r="C942" s="7">
        <f t="shared" si="130"/>
        <v>0.97428485160160039</v>
      </c>
      <c r="D942" s="24">
        <f t="shared" si="131"/>
        <v>0.83979748396811038</v>
      </c>
      <c r="E942">
        <f t="shared" si="137"/>
        <v>1.0757058671771758</v>
      </c>
      <c r="G942">
        <f t="shared" si="132"/>
        <v>0.93800000000000106</v>
      </c>
      <c r="H942" s="16">
        <f t="shared" si="133"/>
        <v>2.6383016061374076</v>
      </c>
      <c r="I942" s="16">
        <f t="shared" si="134"/>
        <v>0.6595754015343519</v>
      </c>
      <c r="J942" s="13">
        <f t="shared" si="135"/>
        <v>0.76520153307385241</v>
      </c>
      <c r="K942" s="7">
        <f t="shared" si="136"/>
        <v>2.6383016061374076</v>
      </c>
    </row>
    <row r="943" spans="1:11" x14ac:dyDescent="0.2">
      <c r="A943">
        <f t="shared" si="138"/>
        <v>1.0757007486560821</v>
      </c>
      <c r="B943" s="2">
        <v>0.93900000000000095</v>
      </c>
      <c r="C943" s="7">
        <f t="shared" si="130"/>
        <v>0.97489662903431829</v>
      </c>
      <c r="D943" s="24">
        <f t="shared" si="131"/>
        <v>0.84112243210237081</v>
      </c>
      <c r="E943">
        <f t="shared" si="137"/>
        <v>1.0757007486560821</v>
      </c>
      <c r="G943">
        <f t="shared" si="132"/>
        <v>0.93900000000000095</v>
      </c>
      <c r="H943" s="16">
        <f t="shared" si="133"/>
        <v>2.6424640534623878</v>
      </c>
      <c r="I943" s="16">
        <f t="shared" si="134"/>
        <v>0.66061601336559694</v>
      </c>
      <c r="J943" s="13">
        <f t="shared" si="135"/>
        <v>0.76568202194591706</v>
      </c>
      <c r="K943" s="7">
        <f t="shared" si="136"/>
        <v>2.6424640534623878</v>
      </c>
    </row>
    <row r="944" spans="1:11" x14ac:dyDescent="0.2">
      <c r="A944">
        <f t="shared" si="138"/>
        <v>1.0756794411849153</v>
      </c>
      <c r="B944" s="2">
        <v>0.94000000000000095</v>
      </c>
      <c r="C944" s="7">
        <f t="shared" si="130"/>
        <v>0.975503735409738</v>
      </c>
      <c r="D944" s="24">
        <f t="shared" si="131"/>
        <v>0.84245757457595705</v>
      </c>
      <c r="E944">
        <f t="shared" si="137"/>
        <v>1.0756794411849153</v>
      </c>
      <c r="G944">
        <f t="shared" si="132"/>
        <v>0.94000000000000095</v>
      </c>
      <c r="H944" s="16">
        <f t="shared" si="133"/>
        <v>2.6466585272489018</v>
      </c>
      <c r="I944" s="16">
        <f t="shared" si="134"/>
        <v>0.66166463181222546</v>
      </c>
      <c r="J944" s="13">
        <f t="shared" si="135"/>
        <v>0.76615884217815855</v>
      </c>
      <c r="K944" s="7">
        <f t="shared" si="136"/>
        <v>2.6466585272489018</v>
      </c>
    </row>
    <row r="945" spans="1:11" x14ac:dyDescent="0.2">
      <c r="A945">
        <f t="shared" si="138"/>
        <v>1.0756416883914299</v>
      </c>
      <c r="B945" s="2">
        <v>0.94100000000000095</v>
      </c>
      <c r="C945" s="7">
        <f t="shared" si="130"/>
        <v>0.97610612374348549</v>
      </c>
      <c r="D945" s="24">
        <f t="shared" si="131"/>
        <v>0.84380317443140607</v>
      </c>
      <c r="E945">
        <f t="shared" si="137"/>
        <v>1.0756416883914299</v>
      </c>
      <c r="G945">
        <f t="shared" si="132"/>
        <v>0.94100000000000095</v>
      </c>
      <c r="H945" s="16">
        <f t="shared" si="133"/>
        <v>2.6508858538694522</v>
      </c>
      <c r="I945" s="16">
        <f t="shared" si="134"/>
        <v>0.66272146346736305</v>
      </c>
      <c r="J945" s="13">
        <f t="shared" si="135"/>
        <v>0.76663195686913588</v>
      </c>
      <c r="K945" s="7">
        <f t="shared" si="136"/>
        <v>2.6508858538694522</v>
      </c>
    </row>
    <row r="946" spans="1:11" x14ac:dyDescent="0.2">
      <c r="A946">
        <f t="shared" si="138"/>
        <v>1.0755872246819456</v>
      </c>
      <c r="B946" s="2">
        <v>0.94200000000000095</v>
      </c>
      <c r="C946" s="7">
        <f t="shared" si="130"/>
        <v>0.97670374593835452</v>
      </c>
      <c r="D946" s="24">
        <f t="shared" si="131"/>
        <v>0.84515950593406708</v>
      </c>
      <c r="E946">
        <f t="shared" si="137"/>
        <v>1.0755872246819456</v>
      </c>
      <c r="G946">
        <f t="shared" si="132"/>
        <v>0.94200000000000095</v>
      </c>
      <c r="H946" s="16">
        <f t="shared" si="133"/>
        <v>2.6551468949540444</v>
      </c>
      <c r="I946" s="16">
        <f t="shared" si="134"/>
        <v>0.66378672373851111</v>
      </c>
      <c r="J946" s="13">
        <f t="shared" si="135"/>
        <v>0.76710132824339161</v>
      </c>
      <c r="K946" s="7">
        <f t="shared" si="136"/>
        <v>2.6551468949540444</v>
      </c>
    </row>
    <row r="947" spans="1:11" x14ac:dyDescent="0.2">
      <c r="A947">
        <f t="shared" si="138"/>
        <v>1.0755157747126562</v>
      </c>
      <c r="B947" s="2">
        <v>0.94300000000000095</v>
      </c>
      <c r="C947" s="7">
        <f t="shared" si="130"/>
        <v>0.97729655273698546</v>
      </c>
      <c r="D947" s="24">
        <f t="shared" si="131"/>
        <v>0.84652685525353588</v>
      </c>
      <c r="E947">
        <f t="shared" si="137"/>
        <v>1.0755157747126562</v>
      </c>
      <c r="G947">
        <f t="shared" si="132"/>
        <v>0.94300000000000095</v>
      </c>
      <c r="H947" s="16">
        <f t="shared" si="133"/>
        <v>2.6594425495309784</v>
      </c>
      <c r="I947" s="16">
        <f t="shared" si="134"/>
        <v>0.66486063738274459</v>
      </c>
      <c r="J947" s="13">
        <f t="shared" si="135"/>
        <v>0.76756691761428586</v>
      </c>
      <c r="K947" s="7">
        <f t="shared" si="136"/>
        <v>2.6594425495309784</v>
      </c>
    </row>
    <row r="948" spans="1:11" x14ac:dyDescent="0.2">
      <c r="A948">
        <f t="shared" si="138"/>
        <v>1.0754270528203316</v>
      </c>
      <c r="B948" s="2">
        <v>0.94400000000000095</v>
      </c>
      <c r="C948" s="7">
        <f t="shared" si="130"/>
        <v>0.97788449367166563</v>
      </c>
      <c r="D948" s="24">
        <f t="shared" si="131"/>
        <v>0.84790552119918783</v>
      </c>
      <c r="E948">
        <f t="shared" si="137"/>
        <v>1.0754270528203316</v>
      </c>
      <c r="G948">
        <f t="shared" si="132"/>
        <v>0.94400000000000095</v>
      </c>
      <c r="H948" s="16">
        <f t="shared" si="133"/>
        <v>2.6637737563375929</v>
      </c>
      <c r="I948" s="16">
        <f t="shared" si="134"/>
        <v>0.66594343908439824</v>
      </c>
      <c r="J948" s="13">
        <f t="shared" si="135"/>
        <v>0.76802868534456981</v>
      </c>
      <c r="K948" s="7">
        <f t="shared" si="136"/>
        <v>2.6637737563375929</v>
      </c>
    </row>
    <row r="949" spans="1:11" x14ac:dyDescent="0.2">
      <c r="A949">
        <f t="shared" si="138"/>
        <v>1.0753207624084824</v>
      </c>
      <c r="B949" s="2">
        <v>0.94500000000000095</v>
      </c>
      <c r="C949" s="7">
        <f t="shared" si="130"/>
        <v>0.97846751701101975</v>
      </c>
      <c r="D949" s="24">
        <f t="shared" si="131"/>
        <v>0.84929581601514603</v>
      </c>
      <c r="E949">
        <f t="shared" si="137"/>
        <v>1.0753207624084824</v>
      </c>
      <c r="G949">
        <f t="shared" si="132"/>
        <v>0.94500000000000095</v>
      </c>
      <c r="H949" s="16">
        <f t="shared" si="133"/>
        <v>2.6681414963177312</v>
      </c>
      <c r="I949" s="16">
        <f t="shared" si="134"/>
        <v>0.66703537407943281</v>
      </c>
      <c r="J949" s="13">
        <f t="shared" si="135"/>
        <v>0.76848659080451642</v>
      </c>
      <c r="K949" s="7">
        <f t="shared" si="136"/>
        <v>2.6681414963177312</v>
      </c>
    </row>
    <row r="950" spans="1:11" x14ac:dyDescent="0.2">
      <c r="A950">
        <f t="shared" si="138"/>
        <v>1.0751965952846099</v>
      </c>
      <c r="B950" s="2">
        <v>0.94600000000000095</v>
      </c>
      <c r="C950" s="7">
        <f t="shared" si="130"/>
        <v>0.979045569703339</v>
      </c>
      <c r="D950" s="24">
        <f t="shared" si="131"/>
        <v>0.85069806624066346</v>
      </c>
      <c r="E950">
        <f t="shared" si="137"/>
        <v>1.0751965952846099</v>
      </c>
      <c r="G950">
        <f t="shared" si="132"/>
        <v>0.94600000000000095</v>
      </c>
      <c r="H950" s="16">
        <f t="shared" si="133"/>
        <v>2.6725467953247115</v>
      </c>
      <c r="I950" s="16">
        <f t="shared" si="134"/>
        <v>0.66813669883117788</v>
      </c>
      <c r="J950" s="13">
        <f t="shared" si="135"/>
        <v>0.76894059232741085</v>
      </c>
      <c r="K950" s="7">
        <f t="shared" si="136"/>
        <v>2.6725467953247115</v>
      </c>
    </row>
    <row r="951" spans="1:11" x14ac:dyDescent="0.2">
      <c r="A951">
        <f t="shared" si="138"/>
        <v>1.0750542309436331</v>
      </c>
      <c r="B951" s="2">
        <v>0.94700000000000095</v>
      </c>
      <c r="C951" s="7">
        <f t="shared" si="130"/>
        <v>0.97961859731627055</v>
      </c>
      <c r="D951" s="24">
        <f t="shared" si="131"/>
        <v>0.85211261364261748</v>
      </c>
      <c r="E951">
        <f t="shared" si="137"/>
        <v>1.0750542309436331</v>
      </c>
      <c r="G951">
        <f t="shared" si="132"/>
        <v>0.94700000000000095</v>
      </c>
      <c r="H951" s="16">
        <f t="shared" si="133"/>
        <v>2.6769907270508448</v>
      </c>
      <c r="I951" s="16">
        <f t="shared" si="134"/>
        <v>0.66924768176271121</v>
      </c>
      <c r="J951" s="13">
        <f t="shared" si="135"/>
        <v>0.76939064716218331</v>
      </c>
      <c r="K951" s="7">
        <f t="shared" si="136"/>
        <v>2.6769907270508448</v>
      </c>
    </row>
    <row r="952" spans="1:11" x14ac:dyDescent="0.2">
      <c r="A952">
        <f t="shared" si="138"/>
        <v>1.0748933357919901</v>
      </c>
      <c r="B952" s="2">
        <v>0.94800000000000095</v>
      </c>
      <c r="C952" s="7">
        <f t="shared" si="130"/>
        <v>0.98018654397255911</v>
      </c>
      <c r="D952" s="24">
        <f t="shared" si="131"/>
        <v>0.85353981622763975</v>
      </c>
      <c r="E952">
        <f t="shared" si="137"/>
        <v>1.0748933357919901</v>
      </c>
      <c r="G952">
        <f t="shared" si="132"/>
        <v>0.94800000000000095</v>
      </c>
      <c r="H952" s="16">
        <f t="shared" si="133"/>
        <v>2.6814744162071351</v>
      </c>
      <c r="I952" s="16">
        <f t="shared" si="134"/>
        <v>0.67036860405178378</v>
      </c>
      <c r="J952" s="13">
        <f t="shared" si="135"/>
        <v>0.76983671142294008</v>
      </c>
      <c r="K952" s="7">
        <f t="shared" si="136"/>
        <v>2.6814744162071351</v>
      </c>
    </row>
    <row r="953" spans="1:11" x14ac:dyDescent="0.2">
      <c r="A953">
        <f t="shared" si="138"/>
        <v>1.0747135623062278</v>
      </c>
      <c r="B953" s="2">
        <v>0.94900000000000095</v>
      </c>
      <c r="C953" s="7">
        <f t="shared" si="130"/>
        <v>0.98074935228150362</v>
      </c>
      <c r="D953" s="24">
        <f t="shared" si="131"/>
        <v>0.85498004934235727</v>
      </c>
      <c r="E953">
        <f t="shared" si="137"/>
        <v>1.0747135623062278</v>
      </c>
      <c r="G953">
        <f t="shared" si="132"/>
        <v>0.94900000000000095</v>
      </c>
      <c r="H953" s="16">
        <f t="shared" si="133"/>
        <v>2.6859990419797883</v>
      </c>
      <c r="I953" s="16">
        <f t="shared" si="134"/>
        <v>0.67149976049494708</v>
      </c>
      <c r="J953" s="13">
        <f t="shared" si="135"/>
        <v>0.77027874003512997</v>
      </c>
      <c r="K953" s="7">
        <f t="shared" si="136"/>
        <v>2.6859990419797883</v>
      </c>
    </row>
    <row r="954" spans="1:11" x14ac:dyDescent="0.2">
      <c r="A954">
        <f t="shared" si="138"/>
        <v>1.0745145481191196</v>
      </c>
      <c r="B954" s="2">
        <v>0.95000000000000095</v>
      </c>
      <c r="C954" s="7">
        <f t="shared" si="130"/>
        <v>0.98130696326575129</v>
      </c>
      <c r="D954" s="24">
        <f t="shared" si="131"/>
        <v>0.85643370687129516</v>
      </c>
      <c r="E954">
        <f t="shared" si="137"/>
        <v>1.0745145481191196</v>
      </c>
      <c r="G954">
        <f t="shared" si="132"/>
        <v>0.95000000000000095</v>
      </c>
      <c r="H954" s="16">
        <f t="shared" si="133"/>
        <v>2.6905658417935352</v>
      </c>
      <c r="I954" s="16">
        <f t="shared" si="134"/>
        <v>0.6726414604483838</v>
      </c>
      <c r="J954" s="13">
        <f t="shared" si="135"/>
        <v>0.77071668667804827</v>
      </c>
      <c r="K954" s="7">
        <f t="shared" si="136"/>
        <v>2.6905658417935352</v>
      </c>
    </row>
    <row r="955" spans="1:11" x14ac:dyDescent="0.2">
      <c r="A955">
        <f t="shared" si="138"/>
        <v>1.0742959150254403</v>
      </c>
      <c r="B955" s="2">
        <v>0.95100000000000096</v>
      </c>
      <c r="C955" s="7">
        <f t="shared" si="130"/>
        <v>0.98185931628301415</v>
      </c>
      <c r="D955" s="24">
        <f t="shared" si="131"/>
        <v>0.85790120254325453</v>
      </c>
      <c r="E955">
        <f t="shared" si="137"/>
        <v>1.0742959150254403</v>
      </c>
      <c r="G955">
        <f t="shared" si="132"/>
        <v>0.95100000000000096</v>
      </c>
      <c r="H955" s="16">
        <f t="shared" si="133"/>
        <v>2.6951761154157374</v>
      </c>
      <c r="I955" s="16">
        <f t="shared" si="134"/>
        <v>0.67379402885393436</v>
      </c>
      <c r="J955" s="13">
        <f t="shared" si="135"/>
        <v>0.77115050372335359</v>
      </c>
      <c r="K955" s="7">
        <f t="shared" si="136"/>
        <v>2.6951761154157374</v>
      </c>
    </row>
    <row r="956" spans="1:11" x14ac:dyDescent="0.2">
      <c r="A956">
        <f t="shared" si="138"/>
        <v>1.0740572678985092</v>
      </c>
      <c r="B956" s="2">
        <v>0.95200000000000096</v>
      </c>
      <c r="C956" s="7">
        <f t="shared" si="130"/>
        <v>0.98240634894224466</v>
      </c>
      <c r="D956" s="24">
        <f t="shared" si="131"/>
        <v>0.85938297135840691</v>
      </c>
      <c r="E956">
        <f t="shared" si="137"/>
        <v>1.0740572678985092</v>
      </c>
      <c r="G956">
        <f t="shared" si="132"/>
        <v>0.95200000000000096</v>
      </c>
      <c r="H956" s="16">
        <f t="shared" si="133"/>
        <v>2.6998312294397389</v>
      </c>
      <c r="I956" s="16">
        <f t="shared" si="134"/>
        <v>0.67495780735993471</v>
      </c>
      <c r="J956" s="13">
        <f t="shared" si="135"/>
        <v>0.77158014216923165</v>
      </c>
      <c r="K956" s="7">
        <f t="shared" si="136"/>
        <v>2.6998312294397389</v>
      </c>
    </row>
    <row r="957" spans="1:11" x14ac:dyDescent="0.2">
      <c r="A957">
        <f t="shared" si="138"/>
        <v>1.0737981935073944</v>
      </c>
      <c r="B957" s="2">
        <v>0.95300000000000096</v>
      </c>
      <c r="C957" s="7">
        <f t="shared" si="130"/>
        <v>0.98294799701375279</v>
      </c>
      <c r="D957" s="24">
        <f t="shared" si="131"/>
        <v>0.86087947115002794</v>
      </c>
      <c r="E957">
        <f t="shared" si="137"/>
        <v>1.0737981935073944</v>
      </c>
      <c r="G957">
        <f t="shared" si="132"/>
        <v>0.95300000000000096</v>
      </c>
      <c r="H957" s="16">
        <f t="shared" si="133"/>
        <v>2.7045326221911941</v>
      </c>
      <c r="I957" s="16">
        <f t="shared" si="134"/>
        <v>0.67613315554779851</v>
      </c>
      <c r="J957" s="13">
        <f t="shared" si="135"/>
        <v>0.77200555156980188</v>
      </c>
      <c r="K957" s="7">
        <f t="shared" si="136"/>
        <v>2.7045326221911941</v>
      </c>
    </row>
    <row r="958" spans="1:11" x14ac:dyDescent="0.2">
      <c r="A958">
        <f t="shared" si="138"/>
        <v>1.0735182592233126</v>
      </c>
      <c r="B958" s="2">
        <v>0.95400000000000096</v>
      </c>
      <c r="C958" s="7">
        <f t="shared" si="130"/>
        <v>0.98348419433269252</v>
      </c>
      <c r="D958" s="24">
        <f t="shared" si="131"/>
        <v>0.86239118429671846</v>
      </c>
      <c r="E958">
        <f t="shared" si="137"/>
        <v>1.0735182592233126</v>
      </c>
      <c r="G958">
        <f t="shared" si="132"/>
        <v>0.95400000000000096</v>
      </c>
      <c r="H958" s="16">
        <f t="shared" si="133"/>
        <v>2.7092818091071722</v>
      </c>
      <c r="I958" s="16">
        <f t="shared" si="134"/>
        <v>0.67732045227679305</v>
      </c>
      <c r="J958" s="13">
        <f t="shared" si="135"/>
        <v>0.7724266799593158</v>
      </c>
      <c r="K958" s="7">
        <f t="shared" si="136"/>
        <v>2.7092818091071722</v>
      </c>
    </row>
    <row r="959" spans="1:11" x14ac:dyDescent="0.2">
      <c r="A959">
        <f t="shared" si="138"/>
        <v>1.0732170116021169</v>
      </c>
      <c r="B959" s="2">
        <v>0.95500000000000096</v>
      </c>
      <c r="C959" s="7">
        <f t="shared" si="130"/>
        <v>0.9840148726952691</v>
      </c>
      <c r="D959" s="24">
        <f t="shared" si="131"/>
        <v>0.86391861960322547</v>
      </c>
      <c r="E959">
        <f t="shared" si="137"/>
        <v>1.0732170116021169</v>
      </c>
      <c r="G959">
        <f t="shared" si="132"/>
        <v>0.95500000000000096</v>
      </c>
      <c r="H959" s="16">
        <f t="shared" si="133"/>
        <v>2.7140803886449283</v>
      </c>
      <c r="I959" s="16">
        <f t="shared" si="134"/>
        <v>0.67852009716123207</v>
      </c>
      <c r="J959" s="13">
        <f t="shared" si="135"/>
        <v>0.77284347377063822</v>
      </c>
      <c r="K959" s="7">
        <f t="shared" si="136"/>
        <v>2.7140803886449283</v>
      </c>
    </row>
    <row r="960" spans="1:11" x14ac:dyDescent="0.2">
      <c r="A960">
        <f t="shared" si="138"/>
        <v>1.0728939748279165</v>
      </c>
      <c r="B960" s="2">
        <v>0.95600000000000096</v>
      </c>
      <c r="C960" s="7">
        <f t="shared" si="130"/>
        <v>0.9845399617469488</v>
      </c>
      <c r="D960" s="24">
        <f t="shared" si="131"/>
        <v>0.86546231437059884</v>
      </c>
      <c r="E960">
        <f t="shared" si="137"/>
        <v>1.0728939748279165</v>
      </c>
      <c r="G960">
        <f t="shared" si="132"/>
        <v>0.95600000000000096</v>
      </c>
      <c r="H960" s="16">
        <f t="shared" si="133"/>
        <v>2.7189300487854933</v>
      </c>
      <c r="I960" s="16">
        <f t="shared" si="134"/>
        <v>0.67973251219637332</v>
      </c>
      <c r="J960" s="13">
        <f t="shared" si="135"/>
        <v>0.77325587774744753</v>
      </c>
      <c r="K960" s="7">
        <f t="shared" si="136"/>
        <v>2.7189300487854933</v>
      </c>
    </row>
    <row r="961" spans="1:11" x14ac:dyDescent="0.2">
      <c r="A961">
        <f t="shared" si="138"/>
        <v>1.0725486490006497</v>
      </c>
      <c r="B961" s="2">
        <v>0.95700000000000096</v>
      </c>
      <c r="C961" s="7">
        <f t="shared" si="130"/>
        <v>0.98505938886185618</v>
      </c>
      <c r="D961" s="24">
        <f t="shared" si="131"/>
        <v>0.8670228366795083</v>
      </c>
      <c r="E961">
        <f t="shared" si="137"/>
        <v>1.0725486490006497</v>
      </c>
      <c r="G961">
        <f t="shared" si="132"/>
        <v>0.95700000000000096</v>
      </c>
      <c r="H961" s="16">
        <f t="shared" si="133"/>
        <v>2.7238325742069263</v>
      </c>
      <c r="I961" s="16">
        <f t="shared" si="134"/>
        <v>0.68095814355173157</v>
      </c>
      <c r="J961" s="13">
        <f t="shared" si="135"/>
        <v>0.77366383484951462</v>
      </c>
      <c r="K961" s="7">
        <f t="shared" si="136"/>
        <v>2.7238325742069263</v>
      </c>
    </row>
    <row r="962" spans="1:11" x14ac:dyDescent="0.2">
      <c r="A962">
        <f t="shared" si="138"/>
        <v>1.0721805082478675</v>
      </c>
      <c r="B962" s="2">
        <v>0.95800000000000096</v>
      </c>
      <c r="C962" s="7">
        <f t="shared" si="130"/>
        <v>0.98557307901244473</v>
      </c>
      <c r="D962" s="24">
        <f t="shared" si="131"/>
        <v>0.86860078791417084</v>
      </c>
      <c r="E962">
        <f t="shared" si="137"/>
        <v>1.0721805082478675</v>
      </c>
      <c r="G962">
        <f t="shared" si="132"/>
        <v>0.95800000000000096</v>
      </c>
      <c r="H962" s="16">
        <f t="shared" si="133"/>
        <v>2.7287898542134652</v>
      </c>
      <c r="I962" s="16">
        <f t="shared" si="134"/>
        <v>0.6821974635533663</v>
      </c>
      <c r="J962" s="13">
        <f t="shared" si="135"/>
        <v>0.77406728615034226</v>
      </c>
      <c r="K962" s="7">
        <f t="shared" si="136"/>
        <v>2.7287898542134652</v>
      </c>
    </row>
    <row r="963" spans="1:11" x14ac:dyDescent="0.2">
      <c r="A963">
        <f t="shared" si="138"/>
        <v>1.0717889986379321</v>
      </c>
      <c r="B963" s="2">
        <v>0.95900000000000096</v>
      </c>
      <c r="C963" s="7">
        <f t="shared" si="130"/>
        <v>0.98608095462840639</v>
      </c>
      <c r="D963" s="24">
        <f t="shared" si="131"/>
        <v>0.87019680555861156</v>
      </c>
      <c r="E963">
        <f t="shared" si="137"/>
        <v>1.0717889986379321</v>
      </c>
      <c r="G963">
        <f t="shared" si="132"/>
        <v>0.95900000000000096</v>
      </c>
      <c r="H963" s="16">
        <f t="shared" si="133"/>
        <v>2.7338038915202398</v>
      </c>
      <c r="I963" s="16">
        <f t="shared" si="134"/>
        <v>0.68345097288005996</v>
      </c>
      <c r="J963" s="13">
        <f t="shared" si="135"/>
        <v>0.77446617072635293</v>
      </c>
      <c r="K963" s="7">
        <f t="shared" si="136"/>
        <v>2.7338038915202398</v>
      </c>
    </row>
    <row r="964" spans="1:11" x14ac:dyDescent="0.2">
      <c r="A964">
        <f t="shared" si="138"/>
        <v>1.0713735358682539</v>
      </c>
      <c r="B964" s="2">
        <v>0.96000000000000096</v>
      </c>
      <c r="C964" s="7">
        <f t="shared" ref="C964:C1004" si="139">J964/(PI()*($H$1^2)/4)</f>
        <v>0.98658293544364772</v>
      </c>
      <c r="D964" s="24">
        <f t="shared" ref="D964:D1004" si="140">K964/(PI()*$H$1)</f>
        <v>0.87181156630205181</v>
      </c>
      <c r="E964">
        <f t="shared" si="137"/>
        <v>1.0713735358682539</v>
      </c>
      <c r="G964">
        <f t="shared" ref="G964:G1004" si="141">$H$1*B964</f>
        <v>0.96000000000000096</v>
      </c>
      <c r="H964" s="16">
        <f t="shared" ref="H964:H1004" si="142">ACOS((($H$1/2)-G964)/($H$1/2))</f>
        <v>2.7388768120091367</v>
      </c>
      <c r="I964" s="16">
        <f t="shared" ref="I964:I1004" si="143">H964/PI()*(PI()*($H$1^2)/4)</f>
        <v>0.68471920300228417</v>
      </c>
      <c r="J964" s="13">
        <f t="shared" ref="J964:J1004" si="144">I964-($H$1/2)*SIN(H964)*(($H$1/2)-G964)</f>
        <v>0.7748604255367042</v>
      </c>
      <c r="K964" s="7">
        <f t="shared" ref="K964:K1004" si="145">H964/PI()*PI()*$H$1</f>
        <v>2.7388768120091367</v>
      </c>
    </row>
    <row r="965" spans="1:11" x14ac:dyDescent="0.2">
      <c r="A965">
        <f t="shared" si="138"/>
        <v>1.0709335026979101</v>
      </c>
      <c r="B965" s="2">
        <v>0.96100000000000096</v>
      </c>
      <c r="C965" s="7">
        <f t="shared" si="139"/>
        <v>0.98707893833000038</v>
      </c>
      <c r="D965" s="24">
        <f t="shared" si="140"/>
        <v>0.87344578949623197</v>
      </c>
      <c r="E965">
        <f t="shared" si="137"/>
        <v>1.0709335026979101</v>
      </c>
      <c r="G965">
        <f t="shared" si="141"/>
        <v>0.96100000000000096</v>
      </c>
      <c r="H965" s="16">
        <f t="shared" si="142"/>
        <v>2.7440108755902992</v>
      </c>
      <c r="I965" s="16">
        <f t="shared" si="143"/>
        <v>0.6860027188975748</v>
      </c>
      <c r="J965" s="13">
        <f t="shared" si="144"/>
        <v>0.77524998529268541</v>
      </c>
      <c r="K965" s="7">
        <f t="shared" si="145"/>
        <v>2.7440108755902992</v>
      </c>
    </row>
    <row r="966" spans="1:11" x14ac:dyDescent="0.2">
      <c r="A966">
        <f t="shared" si="138"/>
        <v>1.0704682460889032</v>
      </c>
      <c r="B966" s="2">
        <v>0.96200000000000097</v>
      </c>
      <c r="C966" s="7">
        <f t="shared" si="139"/>
        <v>0.98756887711614649</v>
      </c>
      <c r="D966" s="24">
        <f t="shared" si="140"/>
        <v>0.87510024101467376</v>
      </c>
      <c r="E966">
        <f t="shared" si="137"/>
        <v>1.0704682460889032</v>
      </c>
      <c r="G966">
        <f t="shared" si="141"/>
        <v>0.96200000000000097</v>
      </c>
      <c r="H966" s="16">
        <f t="shared" si="142"/>
        <v>2.7492084883263566</v>
      </c>
      <c r="I966" s="16">
        <f t="shared" si="143"/>
        <v>0.68730212208158914</v>
      </c>
      <c r="J966" s="13">
        <f t="shared" si="144"/>
        <v>0.77563478231550176</v>
      </c>
      <c r="K966" s="7">
        <f t="shared" si="145"/>
        <v>2.7492084883263566</v>
      </c>
    </row>
    <row r="967" spans="1:11" x14ac:dyDescent="0.2">
      <c r="A967">
        <f t="shared" si="138"/>
        <v>1.0699770740142338</v>
      </c>
      <c r="B967" s="2">
        <v>0.96300000000000097</v>
      </c>
      <c r="C967" s="7">
        <f t="shared" si="139"/>
        <v>0.98805266239002365</v>
      </c>
      <c r="D967" s="24">
        <f t="shared" si="140"/>
        <v>0.87677573757249483</v>
      </c>
      <c r="E967">
        <f t="shared" si="137"/>
        <v>1.0699770740142338</v>
      </c>
      <c r="G967">
        <f t="shared" si="141"/>
        <v>0.96300000000000097</v>
      </c>
      <c r="H967" s="16">
        <f t="shared" si="142"/>
        <v>2.754472216003522</v>
      </c>
      <c r="I967" s="16">
        <f t="shared" si="143"/>
        <v>0.6886180540008805</v>
      </c>
      <c r="J967" s="13">
        <f t="shared" si="144"/>
        <v>0.77601474638108359</v>
      </c>
      <c r="K967" s="7">
        <f t="shared" si="145"/>
        <v>2.754472216003522</v>
      </c>
    </row>
    <row r="968" spans="1:11" x14ac:dyDescent="0.2">
      <c r="A968">
        <f t="shared" si="138"/>
        <v>1.0694592518836261</v>
      </c>
      <c r="B968" s="2">
        <v>0.96400000000000097</v>
      </c>
      <c r="C968" s="7">
        <f t="shared" si="139"/>
        <v>0.98853020128271218</v>
      </c>
      <c r="D968" s="24">
        <f t="shared" si="140"/>
        <v>0.878473151575769</v>
      </c>
      <c r="E968">
        <f t="shared" si="137"/>
        <v>1.0694592518836261</v>
      </c>
      <c r="G968">
        <f t="shared" si="141"/>
        <v>0.96400000000000097</v>
      </c>
      <c r="H968" s="16">
        <f t="shared" si="142"/>
        <v>2.7598047993663086</v>
      </c>
      <c r="I968" s="16">
        <f t="shared" si="143"/>
        <v>0.68995119984157716</v>
      </c>
      <c r="J968" s="13">
        <f t="shared" si="144"/>
        <v>0.776389804550352</v>
      </c>
      <c r="K968" s="7">
        <f t="shared" si="145"/>
        <v>2.7598047993663086</v>
      </c>
    </row>
    <row r="969" spans="1:11" x14ac:dyDescent="0.2">
      <c r="A969">
        <f t="shared" si="138"/>
        <v>1.0689139985289056</v>
      </c>
      <c r="B969" s="2">
        <v>0.96500000000000097</v>
      </c>
      <c r="C969" s="7">
        <f t="shared" si="139"/>
        <v>0.98900139723151359</v>
      </c>
      <c r="D969" s="24">
        <f t="shared" si="140"/>
        <v>0.88019341658198669</v>
      </c>
      <c r="E969">
        <f t="shared" si="137"/>
        <v>1.0689139985289056</v>
      </c>
      <c r="G969">
        <f t="shared" si="141"/>
        <v>0.96500000000000097</v>
      </c>
      <c r="H969" s="16">
        <f t="shared" si="142"/>
        <v>2.7652091712720699</v>
      </c>
      <c r="I969" s="16">
        <f t="shared" si="143"/>
        <v>0.69130229281801747</v>
      </c>
      <c r="J969" s="13">
        <f t="shared" si="144"/>
        <v>0.77675988098314097</v>
      </c>
      <c r="K969" s="7">
        <f t="shared" si="145"/>
        <v>2.7652091712720699</v>
      </c>
    </row>
    <row r="970" spans="1:11" x14ac:dyDescent="0.2">
      <c r="A970">
        <f t="shared" si="138"/>
        <v>1.0683404816802671</v>
      </c>
      <c r="B970" s="2">
        <v>0.96600000000000097</v>
      </c>
      <c r="C970" s="7">
        <f t="shared" si="139"/>
        <v>0.98946614971956104</v>
      </c>
      <c r="D970" s="24">
        <f t="shared" si="140"/>
        <v>0.8819375334684314</v>
      </c>
      <c r="E970">
        <f t="shared" ref="E970:E1004" si="146">C970*(C970/D970)^(2/3)</f>
        <v>1.0683404816802671</v>
      </c>
      <c r="G970">
        <f t="shared" si="141"/>
        <v>0.96600000000000097</v>
      </c>
      <c r="H970" s="16">
        <f t="shared" si="142"/>
        <v>2.7706884760695263</v>
      </c>
      <c r="I970" s="16">
        <f t="shared" si="143"/>
        <v>0.69267211901738157</v>
      </c>
      <c r="J970" s="13">
        <f t="shared" si="144"/>
        <v>0.77712489673368779</v>
      </c>
      <c r="K970" s="7">
        <f t="shared" si="145"/>
        <v>2.7706884760695263</v>
      </c>
    </row>
    <row r="971" spans="1:11" x14ac:dyDescent="0.2">
      <c r="A971">
        <f t="shared" si="138"/>
        <v>1.0677378128515673</v>
      </c>
      <c r="B971" s="2">
        <v>0.96700000000000097</v>
      </c>
      <c r="C971" s="7">
        <f t="shared" si="139"/>
        <v>0.98992435398888567</v>
      </c>
      <c r="D971" s="24">
        <f t="shared" si="140"/>
        <v>0.88370657742395697</v>
      </c>
      <c r="E971">
        <f t="shared" si="146"/>
        <v>1.0677378128515673</v>
      </c>
      <c r="G971">
        <f t="shared" si="141"/>
        <v>0.96700000000000097</v>
      </c>
      <c r="H971" s="16">
        <f t="shared" si="142"/>
        <v>2.776246091564083</v>
      </c>
      <c r="I971" s="16">
        <f t="shared" si="143"/>
        <v>0.69406152289102074</v>
      </c>
      <c r="J971" s="13">
        <f t="shared" si="144"/>
        <v>0.77748476952527623</v>
      </c>
      <c r="K971" s="7">
        <f t="shared" si="145"/>
        <v>2.776246091564083</v>
      </c>
    </row>
    <row r="972" spans="1:11" x14ac:dyDescent="0.2">
      <c r="A972">
        <f t="shared" si="138"/>
        <v>1.0671050415366552</v>
      </c>
      <c r="B972" s="2">
        <v>0.96800000000000097</v>
      </c>
      <c r="C972" s="7">
        <f t="shared" si="139"/>
        <v>0.99037590072334603</v>
      </c>
      <c r="D972" s="24">
        <f t="shared" si="140"/>
        <v>0.88550170590260147</v>
      </c>
      <c r="E972">
        <f t="shared" si="146"/>
        <v>1.0671050415366552</v>
      </c>
      <c r="G972">
        <f t="shared" si="141"/>
        <v>0.96800000000000097</v>
      </c>
      <c r="H972" s="16">
        <f t="shared" si="142"/>
        <v>2.7818856540048422</v>
      </c>
      <c r="I972" s="16">
        <f t="shared" si="143"/>
        <v>0.69547141350121056</v>
      </c>
      <c r="J972" s="13">
        <f t="shared" si="144"/>
        <v>0.77783941350120955</v>
      </c>
      <c r="K972" s="7">
        <f t="shared" si="145"/>
        <v>2.7818856540048422</v>
      </c>
    </row>
    <row r="973" spans="1:11" x14ac:dyDescent="0.2">
      <c r="A973">
        <f t="shared" si="138"/>
        <v>1.0664411485988752</v>
      </c>
      <c r="B973" s="2">
        <v>0.96900000000000097</v>
      </c>
      <c r="C973" s="7">
        <f t="shared" si="139"/>
        <v>0.99082067569721965</v>
      </c>
      <c r="D973" s="24">
        <f t="shared" si="140"/>
        <v>0.88732416770583422</v>
      </c>
      <c r="E973">
        <f t="shared" si="146"/>
        <v>1.0664411485988752</v>
      </c>
      <c r="G973">
        <f t="shared" si="141"/>
        <v>0.96900000000000097</v>
      </c>
      <c r="H973" s="16">
        <f t="shared" si="142"/>
        <v>2.7876110866173263</v>
      </c>
      <c r="I973" s="16">
        <f t="shared" si="143"/>
        <v>0.69690277165433157</v>
      </c>
      <c r="J973" s="13">
        <f t="shared" si="144"/>
        <v>0.77818873894881502</v>
      </c>
      <c r="K973" s="7">
        <f t="shared" si="145"/>
        <v>2.7876110866173263</v>
      </c>
    </row>
    <row r="974" spans="1:11" x14ac:dyDescent="0.2">
      <c r="A974">
        <f t="shared" si="138"/>
        <v>1.0657450387111767</v>
      </c>
      <c r="B974" s="2">
        <v>0.97000000000000097</v>
      </c>
      <c r="C974" s="7">
        <f t="shared" si="139"/>
        <v>0.99125855938451535</v>
      </c>
      <c r="D974" s="24">
        <f t="shared" si="140"/>
        <v>0.88917531339554245</v>
      </c>
      <c r="E974">
        <f t="shared" si="146"/>
        <v>1.0657450387111767</v>
      </c>
      <c r="G974">
        <f t="shared" si="141"/>
        <v>0.97000000000000097</v>
      </c>
      <c r="H974" s="16">
        <f t="shared" si="142"/>
        <v>2.7934266323168382</v>
      </c>
      <c r="I974" s="16">
        <f t="shared" si="143"/>
        <v>0.69835665807920955</v>
      </c>
      <c r="J974" s="13">
        <f t="shared" si="144"/>
        <v>0.7785326519925988</v>
      </c>
      <c r="K974" s="7">
        <f t="shared" si="145"/>
        <v>2.7934266323168382</v>
      </c>
    </row>
    <row r="975" spans="1:11" x14ac:dyDescent="0.2">
      <c r="A975">
        <f t="shared" si="138"/>
        <v>1.0650155316733472</v>
      </c>
      <c r="B975" s="2">
        <v>0.97100000000000097</v>
      </c>
      <c r="C975" s="7">
        <f t="shared" si="139"/>
        <v>0.99168942652316416</v>
      </c>
      <c r="D975" s="24">
        <f t="shared" si="140"/>
        <v>0.89105660728406777</v>
      </c>
      <c r="E975">
        <f t="shared" si="146"/>
        <v>1.0650155316733472</v>
      </c>
      <c r="G975">
        <f t="shared" si="141"/>
        <v>0.97100000000000097</v>
      </c>
      <c r="H975" s="16">
        <f t="shared" si="142"/>
        <v>2.7993368913762726</v>
      </c>
      <c r="I975" s="16">
        <f t="shared" si="143"/>
        <v>0.69983422284406815</v>
      </c>
      <c r="J975" s="13">
        <f t="shared" si="144"/>
        <v>0.7788710542519619</v>
      </c>
      <c r="K975" s="7">
        <f t="shared" si="145"/>
        <v>2.7993368913762726</v>
      </c>
    </row>
    <row r="976" spans="1:11" x14ac:dyDescent="0.2">
      <c r="A976">
        <f t="shared" si="138"/>
        <v>1.0642513523939876</v>
      </c>
      <c r="B976" s="2">
        <v>0.97200000000000097</v>
      </c>
      <c r="C976" s="7">
        <f t="shared" si="139"/>
        <v>0.99211314562715169</v>
      </c>
      <c r="D976" s="24">
        <f t="shared" si="140"/>
        <v>0.89296964130336565</v>
      </c>
      <c r="E976">
        <f t="shared" si="146"/>
        <v>1.0642513523939876</v>
      </c>
      <c r="G976">
        <f t="shared" si="141"/>
        <v>0.97200000000000097</v>
      </c>
      <c r="H976" s="16">
        <f t="shared" si="142"/>
        <v>2.8053468649973663</v>
      </c>
      <c r="I976" s="16">
        <f t="shared" si="143"/>
        <v>0.70133671624934157</v>
      </c>
      <c r="J976" s="13">
        <f t="shared" si="144"/>
        <v>0.77920384245803009</v>
      </c>
      <c r="K976" s="7">
        <f t="shared" si="145"/>
        <v>2.8053468649973663</v>
      </c>
    </row>
    <row r="977" spans="1:11" x14ac:dyDescent="0.2">
      <c r="A977">
        <f t="shared" si="138"/>
        <v>1.0634511192754525</v>
      </c>
      <c r="B977" s="2">
        <v>0.97300000000000098</v>
      </c>
      <c r="C977" s="7">
        <f t="shared" si="139"/>
        <v>0.9925295784382977</v>
      </c>
      <c r="D977" s="24">
        <f t="shared" si="140"/>
        <v>0.89491615112620793</v>
      </c>
      <c r="E977">
        <f t="shared" si="146"/>
        <v>1.0634511192754525</v>
      </c>
      <c r="G977">
        <f t="shared" si="141"/>
        <v>0.97300000000000098</v>
      </c>
      <c r="H977" s="16">
        <f t="shared" si="142"/>
        <v>2.811462005956948</v>
      </c>
      <c r="I977" s="16">
        <f t="shared" si="143"/>
        <v>0.70286550148923699</v>
      </c>
      <c r="J977" s="13">
        <f t="shared" si="144"/>
        <v>0.77953090802308256</v>
      </c>
      <c r="K977" s="7">
        <f t="shared" si="145"/>
        <v>2.811462005956948</v>
      </c>
    </row>
    <row r="978" spans="1:11" x14ac:dyDescent="0.2">
      <c r="A978">
        <f t="shared" si="138"/>
        <v>1.0626133306768437</v>
      </c>
      <c r="B978" s="2">
        <v>0.97400000000000098</v>
      </c>
      <c r="C978" s="7">
        <f t="shared" si="139"/>
        <v>0.99293857930772067</v>
      </c>
      <c r="D978" s="24">
        <f t="shared" si="140"/>
        <v>0.89689803500309218</v>
      </c>
      <c r="E978">
        <f t="shared" si="146"/>
        <v>1.0626133306768437</v>
      </c>
      <c r="G978">
        <f t="shared" si="141"/>
        <v>0.97400000000000098</v>
      </c>
      <c r="H978" s="16">
        <f t="shared" si="142"/>
        <v>2.8176882777848355</v>
      </c>
      <c r="I978" s="16">
        <f t="shared" si="143"/>
        <v>0.70442206944620889</v>
      </c>
      <c r="J978" s="13">
        <f t="shared" si="144"/>
        <v>0.77985213655475538</v>
      </c>
      <c r="K978" s="7">
        <f t="shared" si="145"/>
        <v>2.8176882777848355</v>
      </c>
    </row>
    <row r="979" spans="1:11" x14ac:dyDescent="0.2">
      <c r="A979">
        <f t="shared" si="138"/>
        <v>1.0617363490486604</v>
      </c>
      <c r="B979" s="2">
        <v>0.97500000000000098</v>
      </c>
      <c r="C979" s="7">
        <f t="shared" si="139"/>
        <v>0.99333999449492982</v>
      </c>
      <c r="D979" s="24">
        <f t="shared" si="140"/>
        <v>0.89891737589574217</v>
      </c>
      <c r="E979">
        <f t="shared" si="146"/>
        <v>1.0617363490486604</v>
      </c>
      <c r="G979">
        <f t="shared" si="141"/>
        <v>0.97500000000000098</v>
      </c>
      <c r="H979" s="16">
        <f t="shared" si="142"/>
        <v>2.824032224298278</v>
      </c>
      <c r="I979" s="16">
        <f t="shared" si="143"/>
        <v>0.70600805607456951</v>
      </c>
      <c r="J979" s="13">
        <f t="shared" si="144"/>
        <v>0.78016740730554923</v>
      </c>
      <c r="K979" s="7">
        <f t="shared" si="145"/>
        <v>2.824032224298278</v>
      </c>
    </row>
    <row r="980" spans="1:11" x14ac:dyDescent="0.2">
      <c r="A980">
        <f t="shared" si="138"/>
        <v>1.0608183822266923</v>
      </c>
      <c r="B980" s="2">
        <v>0.97600000000000098</v>
      </c>
      <c r="C980" s="7">
        <f t="shared" si="139"/>
        <v>0.99373366136986041</v>
      </c>
      <c r="D980" s="24">
        <f t="shared" si="140"/>
        <v>0.90097646764086958</v>
      </c>
      <c r="E980">
        <f t="shared" si="146"/>
        <v>1.0608183822266923</v>
      </c>
      <c r="G980">
        <f t="shared" si="141"/>
        <v>0.97600000000000098</v>
      </c>
      <c r="H980" s="16">
        <f t="shared" si="142"/>
        <v>2.830501051797838</v>
      </c>
      <c r="I980" s="16">
        <f t="shared" si="143"/>
        <v>0.70762526294945949</v>
      </c>
      <c r="J980" s="13">
        <f t="shared" si="144"/>
        <v>0.78047659254611013</v>
      </c>
      <c r="K980" s="7">
        <f t="shared" si="145"/>
        <v>2.830501051797838</v>
      </c>
    </row>
    <row r="981" spans="1:11" x14ac:dyDescent="0.2">
      <c r="A981">
        <f t="shared" si="138"/>
        <v>1.0598574612333422</v>
      </c>
      <c r="B981" s="2">
        <v>0.97700000000000098</v>
      </c>
      <c r="C981" s="7">
        <f t="shared" si="139"/>
        <v>0.99411940749983496</v>
      </c>
      <c r="D981" s="24">
        <f t="shared" si="140"/>
        <v>0.9030778460790132</v>
      </c>
      <c r="E981">
        <f t="shared" si="146"/>
        <v>1.0598574612333422</v>
      </c>
      <c r="G981">
        <f t="shared" si="141"/>
        <v>0.97700000000000098</v>
      </c>
      <c r="H981" s="16">
        <f t="shared" si="142"/>
        <v>2.8371027268615219</v>
      </c>
      <c r="I981" s="16">
        <f t="shared" si="143"/>
        <v>0.70927568171538047</v>
      </c>
      <c r="J981" s="13">
        <f t="shared" si="144"/>
        <v>0.78077955684812983</v>
      </c>
      <c r="K981" s="7">
        <f t="shared" si="145"/>
        <v>2.8371027268615219</v>
      </c>
    </row>
    <row r="982" spans="1:11" x14ac:dyDescent="0.2">
      <c r="A982">
        <f t="shared" si="138"/>
        <v>1.0588514137494227</v>
      </c>
      <c r="B982" s="2">
        <v>0.97800000000000098</v>
      </c>
      <c r="C982" s="7">
        <f t="shared" si="139"/>
        <v>0.99449704959916285</v>
      </c>
      <c r="D982" s="24">
        <f t="shared" si="140"/>
        <v>0.90522432635082684</v>
      </c>
      <c r="E982">
        <f t="shared" si="146"/>
        <v>1.0588514137494227</v>
      </c>
      <c r="G982">
        <f t="shared" si="141"/>
        <v>0.97800000000000098</v>
      </c>
      <c r="H982" s="16">
        <f t="shared" si="142"/>
        <v>2.8438460935145269</v>
      </c>
      <c r="I982" s="16">
        <f t="shared" si="143"/>
        <v>0.71096152337863172</v>
      </c>
      <c r="J982" s="13">
        <f t="shared" si="144"/>
        <v>0.78107615625936355</v>
      </c>
      <c r="K982" s="7">
        <f t="shared" si="145"/>
        <v>2.8438460935145269</v>
      </c>
    </row>
    <row r="983" spans="1:11" x14ac:dyDescent="0.2">
      <c r="A983">
        <f t="shared" si="138"/>
        <v>1.0577978321706676</v>
      </c>
      <c r="B983" s="2">
        <v>0.97900000000000098</v>
      </c>
      <c r="C983" s="7">
        <f t="shared" si="139"/>
        <v>0.99486639231357399</v>
      </c>
      <c r="D983" s="24">
        <f t="shared" si="140"/>
        <v>0.90741904792322914</v>
      </c>
      <c r="E983">
        <f t="shared" si="146"/>
        <v>1.0577978321706676</v>
      </c>
      <c r="G983">
        <f t="shared" si="141"/>
        <v>0.97900000000000098</v>
      </c>
      <c r="H983" s="16">
        <f t="shared" si="142"/>
        <v>2.8507410146830612</v>
      </c>
      <c r="I983" s="16">
        <f t="shared" si="143"/>
        <v>0.7126852536707653</v>
      </c>
      <c r="J983" s="13">
        <f t="shared" si="144"/>
        <v>0.7813662373489263</v>
      </c>
      <c r="K983" s="7">
        <f t="shared" si="145"/>
        <v>2.8507410146830612</v>
      </c>
    </row>
    <row r="984" spans="1:11" x14ac:dyDescent="0.2">
      <c r="A984">
        <f t="shared" si="138"/>
        <v>1.0566940348247993</v>
      </c>
      <c r="B984" s="2">
        <v>0.98000000000000098</v>
      </c>
      <c r="C984" s="7">
        <f t="shared" si="139"/>
        <v>0.99522722680447029</v>
      </c>
      <c r="D984" s="24">
        <f t="shared" si="140"/>
        <v>0.90966552939826906</v>
      </c>
      <c r="E984">
        <f t="shared" si="146"/>
        <v>1.0566940348247993</v>
      </c>
      <c r="G984">
        <f t="shared" si="141"/>
        <v>0.98000000000000098</v>
      </c>
      <c r="H984" s="16">
        <f t="shared" si="142"/>
        <v>2.8577985443814722</v>
      </c>
      <c r="I984" s="16">
        <f t="shared" si="143"/>
        <v>0.71444963609536805</v>
      </c>
      <c r="J984" s="13">
        <f t="shared" si="144"/>
        <v>0.78164963609536664</v>
      </c>
      <c r="K984" s="7">
        <f t="shared" si="145"/>
        <v>2.8577985443814722</v>
      </c>
    </row>
    <row r="985" spans="1:11" x14ac:dyDescent="0.2">
      <c r="A985">
        <f t="shared" si="138"/>
        <v>1.0555370184584054</v>
      </c>
      <c r="B985" s="2">
        <v>0.98100000000000098</v>
      </c>
      <c r="C985" s="7">
        <f t="shared" si="139"/>
        <v>0.99557932908845115</v>
      </c>
      <c r="D985" s="24">
        <f t="shared" si="140"/>
        <v>0.91196773583472002</v>
      </c>
      <c r="E985">
        <f t="shared" si="146"/>
        <v>1.0555370184584054</v>
      </c>
      <c r="G985">
        <f t="shared" si="141"/>
        <v>0.98100000000000098</v>
      </c>
      <c r="H985" s="16">
        <f t="shared" si="142"/>
        <v>2.8650311392092735</v>
      </c>
      <c r="I985" s="16">
        <f t="shared" si="143"/>
        <v>0.71625778480231839</v>
      </c>
      <c r="J985" s="13">
        <f t="shared" si="144"/>
        <v>0.78192617658253327</v>
      </c>
      <c r="K985" s="7">
        <f t="shared" si="145"/>
        <v>2.8650311392092735</v>
      </c>
    </row>
    <row r="986" spans="1:11" x14ac:dyDescent="0.2">
      <c r="A986">
        <f t="shared" si="138"/>
        <v>1.0543233994501064</v>
      </c>
      <c r="B986" s="2">
        <v>0.98200000000000098</v>
      </c>
      <c r="C986" s="7">
        <f t="shared" si="139"/>
        <v>0.99592245807480773</v>
      </c>
      <c r="D986" s="24">
        <f t="shared" si="140"/>
        <v>0.9143301622611677</v>
      </c>
      <c r="E986">
        <f t="shared" si="146"/>
        <v>1.0543233994501064</v>
      </c>
      <c r="G986">
        <f t="shared" si="141"/>
        <v>0.98200000000000098</v>
      </c>
      <c r="H986" s="16">
        <f t="shared" si="142"/>
        <v>2.872452920715248</v>
      </c>
      <c r="I986" s="16">
        <f t="shared" si="143"/>
        <v>0.71811323017881201</v>
      </c>
      <c r="J986" s="13">
        <f t="shared" si="144"/>
        <v>0.78219566945822616</v>
      </c>
      <c r="K986" s="7">
        <f t="shared" si="145"/>
        <v>2.872452920715248</v>
      </c>
    </row>
    <row r="987" spans="1:11" x14ac:dyDescent="0.2">
      <c r="A987">
        <f t="shared" si="138"/>
        <v>1.0530493402784462</v>
      </c>
      <c r="B987" s="2">
        <v>0.98300000000000098</v>
      </c>
      <c r="C987" s="7">
        <f t="shared" si="139"/>
        <v>0.99625635322636041</v>
      </c>
      <c r="D987" s="24">
        <f t="shared" si="140"/>
        <v>0.91675793841016318</v>
      </c>
      <c r="E987">
        <f t="shared" si="146"/>
        <v>1.0530493402784462</v>
      </c>
      <c r="G987">
        <f t="shared" si="141"/>
        <v>0.98300000000000098</v>
      </c>
      <c r="H987" s="16">
        <f t="shared" si="142"/>
        <v>2.8800800044294927</v>
      </c>
      <c r="I987" s="16">
        <f t="shared" si="143"/>
        <v>0.72002000110737319</v>
      </c>
      <c r="J987" s="13">
        <f t="shared" si="144"/>
        <v>0.78245791009702292</v>
      </c>
      <c r="K987" s="7">
        <f t="shared" si="145"/>
        <v>2.8800800044294927</v>
      </c>
    </row>
    <row r="988" spans="1:11" x14ac:dyDescent="0.2">
      <c r="A988">
        <f t="shared" si="138"/>
        <v>1.0517104564299118</v>
      </c>
      <c r="B988" s="2">
        <v>0.98400000000000098</v>
      </c>
      <c r="C988" s="7">
        <f t="shared" si="139"/>
        <v>0.99658073174514683</v>
      </c>
      <c r="D988" s="24">
        <f t="shared" si="140"/>
        <v>0.91925696166064164</v>
      </c>
      <c r="E988">
        <f t="shared" si="146"/>
        <v>1.0517104564299118</v>
      </c>
      <c r="G988">
        <f t="shared" si="141"/>
        <v>0.98400000000000098</v>
      </c>
      <c r="H988" s="16">
        <f t="shared" si="142"/>
        <v>2.8879309175143457</v>
      </c>
      <c r="I988" s="16">
        <f t="shared" si="143"/>
        <v>0.72198272937858643</v>
      </c>
      <c r="J988" s="13">
        <f t="shared" si="144"/>
        <v>0.78271267638992337</v>
      </c>
      <c r="K988" s="7">
        <f t="shared" si="145"/>
        <v>2.8879309175143457</v>
      </c>
    </row>
    <row r="989" spans="1:11" x14ac:dyDescent="0.2">
      <c r="A989">
        <f t="shared" si="138"/>
        <v>1.0503016969504957</v>
      </c>
      <c r="B989" s="2">
        <v>0.98500000000000099</v>
      </c>
      <c r="C989" s="7">
        <f t="shared" si="139"/>
        <v>0.99689528515099901</v>
      </c>
      <c r="D989" s="24">
        <f t="shared" si="140"/>
        <v>0.92183406806904633</v>
      </c>
      <c r="E989">
        <f t="shared" si="146"/>
        <v>1.0503016969504957</v>
      </c>
      <c r="G989">
        <f t="shared" si="141"/>
        <v>0.98500000000000099</v>
      </c>
      <c r="H989" s="16">
        <f t="shared" si="142"/>
        <v>2.8960271360745091</v>
      </c>
      <c r="I989" s="16">
        <f t="shared" si="143"/>
        <v>0.72400678401862728</v>
      </c>
      <c r="J989" s="13">
        <f t="shared" si="144"/>
        <v>0.78295972605717012</v>
      </c>
      <c r="K989" s="7">
        <f t="shared" si="145"/>
        <v>2.8960271360745091</v>
      </c>
    </row>
    <row r="990" spans="1:11" x14ac:dyDescent="0.2">
      <c r="A990">
        <f t="shared" si="138"/>
        <v>1.0488171888546556</v>
      </c>
      <c r="B990" s="2">
        <v>0.98600000000000099</v>
      </c>
      <c r="C990" s="7">
        <f t="shared" si="139"/>
        <v>0.99719967507325213</v>
      </c>
      <c r="D990" s="24">
        <f t="shared" si="140"/>
        <v>0.92449725573996988</v>
      </c>
      <c r="E990">
        <f t="shared" si="146"/>
        <v>1.0488171888546556</v>
      </c>
      <c r="G990">
        <f t="shared" si="141"/>
        <v>0.98600000000000099</v>
      </c>
      <c r="H990" s="16">
        <f t="shared" si="142"/>
        <v>2.9043937868966134</v>
      </c>
      <c r="I990" s="16">
        <f t="shared" si="143"/>
        <v>0.72609844672415336</v>
      </c>
      <c r="J990" s="13">
        <f t="shared" si="144"/>
        <v>0.78319879334306441</v>
      </c>
      <c r="K990" s="7">
        <f t="shared" si="145"/>
        <v>2.9043937868966134</v>
      </c>
    </row>
    <row r="991" spans="1:11" x14ac:dyDescent="0.2">
      <c r="A991">
        <f t="shared" si="138"/>
        <v>1.0472500309845223</v>
      </c>
      <c r="B991" s="2">
        <v>0.98700000000000099</v>
      </c>
      <c r="C991" s="7">
        <f t="shared" si="139"/>
        <v>0.99749352800608915</v>
      </c>
      <c r="D991" s="24">
        <f t="shared" si="140"/>
        <v>0.92725598155238886</v>
      </c>
      <c r="E991">
        <f t="shared" si="146"/>
        <v>1.0472500309845223</v>
      </c>
      <c r="G991">
        <f t="shared" si="141"/>
        <v>0.98700000000000099</v>
      </c>
      <c r="H991" s="16">
        <f t="shared" si="142"/>
        <v>2.9130605796421776</v>
      </c>
      <c r="I991" s="16">
        <f t="shared" si="143"/>
        <v>0.72826514491054439</v>
      </c>
      <c r="J991" s="13">
        <f t="shared" si="144"/>
        <v>0.78342958489682357</v>
      </c>
      <c r="K991" s="7">
        <f t="shared" si="145"/>
        <v>2.9130605796421776</v>
      </c>
    </row>
    <row r="992" spans="1:11" x14ac:dyDescent="0.2">
      <c r="A992">
        <f t="shared" si="138"/>
        <v>1.0455920155693583</v>
      </c>
      <c r="B992" s="2">
        <v>0.98800000000000099</v>
      </c>
      <c r="C992" s="7">
        <f t="shared" si="139"/>
        <v>0.99777642867384719</v>
      </c>
      <c r="D992" s="24">
        <f t="shared" si="140"/>
        <v>0.93012156302343307</v>
      </c>
      <c r="E992">
        <f t="shared" si="146"/>
        <v>1.0455920155693583</v>
      </c>
      <c r="G992">
        <f t="shared" si="141"/>
        <v>0.98800000000000099</v>
      </c>
      <c r="H992" s="16">
        <f t="shared" si="142"/>
        <v>2.922063069339873</v>
      </c>
      <c r="I992" s="16">
        <f t="shared" si="143"/>
        <v>0.73051576733496826</v>
      </c>
      <c r="J992" s="13">
        <f t="shared" si="144"/>
        <v>0.78365177456170465</v>
      </c>
      <c r="K992" s="7">
        <f t="shared" si="145"/>
        <v>2.922063069339873</v>
      </c>
    </row>
    <row r="993" spans="1:11" x14ac:dyDescent="0.2">
      <c r="A993">
        <f t="shared" si="138"/>
        <v>1.0438332436946314</v>
      </c>
      <c r="B993" s="2">
        <v>0.98900000000000099</v>
      </c>
      <c r="C993" s="7">
        <f t="shared" si="139"/>
        <v>0.99804791149270433</v>
      </c>
      <c r="D993" s="24">
        <f t="shared" si="140"/>
        <v>0.93310773477130526</v>
      </c>
      <c r="E993">
        <f t="shared" si="146"/>
        <v>1.0438332436946314</v>
      </c>
      <c r="G993">
        <f t="shared" si="141"/>
        <v>0.98900000000000099</v>
      </c>
      <c r="H993" s="16">
        <f t="shared" si="142"/>
        <v>2.9314444045653456</v>
      </c>
      <c r="I993" s="16">
        <f t="shared" si="143"/>
        <v>0.7328611011413364</v>
      </c>
      <c r="J993" s="13">
        <f t="shared" si="144"/>
        <v>0.78386499666902898</v>
      </c>
      <c r="K993" s="7">
        <f t="shared" si="145"/>
        <v>2.9314444045653456</v>
      </c>
    </row>
    <row r="994" spans="1:11" x14ac:dyDescent="0.2">
      <c r="A994">
        <f t="shared" si="138"/>
        <v>1.0419615804192108</v>
      </c>
      <c r="B994" s="2">
        <v>0.99000000000000099</v>
      </c>
      <c r="C994" s="7">
        <f t="shared" si="139"/>
        <v>0.99830744936198357</v>
      </c>
      <c r="D994" s="24">
        <f t="shared" si="140"/>
        <v>0.93623143914148332</v>
      </c>
      <c r="E994">
        <f t="shared" si="146"/>
        <v>1.0419615804192108</v>
      </c>
      <c r="G994">
        <f t="shared" si="141"/>
        <v>0.99000000000000099</v>
      </c>
      <c r="H994" s="16">
        <f t="shared" si="142"/>
        <v>2.9412578112666834</v>
      </c>
      <c r="I994" s="16">
        <f t="shared" si="143"/>
        <v>0.73531445281667085</v>
      </c>
      <c r="J994" s="13">
        <f t="shared" si="144"/>
        <v>0.78406883723489296</v>
      </c>
      <c r="K994" s="7">
        <f t="shared" si="145"/>
        <v>2.9412578112666834</v>
      </c>
    </row>
    <row r="995" spans="1:11" x14ac:dyDescent="0.2">
      <c r="A995">
        <f t="shared" si="138"/>
        <v>1.0399618589818935</v>
      </c>
      <c r="B995" s="2">
        <v>0.99100000000000099</v>
      </c>
      <c r="C995" s="7">
        <f t="shared" si="139"/>
        <v>0.99855443860275361</v>
      </c>
      <c r="D995" s="24">
        <f t="shared" si="140"/>
        <v>0.93951398401521979</v>
      </c>
      <c r="E995">
        <f t="shared" si="146"/>
        <v>1.0399618589818935</v>
      </c>
      <c r="G995">
        <f t="shared" si="141"/>
        <v>0.99100000000000099</v>
      </c>
      <c r="H995" s="16">
        <f t="shared" si="142"/>
        <v>2.9515702301270927</v>
      </c>
      <c r="I995" s="16">
        <f t="shared" si="143"/>
        <v>0.73789255753177319</v>
      </c>
      <c r="J995" s="13">
        <f t="shared" si="144"/>
        <v>0.78426282213097276</v>
      </c>
      <c r="K995" s="7">
        <f t="shared" si="145"/>
        <v>2.9515702301270927</v>
      </c>
    </row>
    <row r="996" spans="1:11" x14ac:dyDescent="0.2">
      <c r="A996">
        <f t="shared" si="138"/>
        <v>1.03781467591104</v>
      </c>
      <c r="B996" s="2">
        <v>0.99200000000000099</v>
      </c>
      <c r="C996" s="7">
        <f t="shared" si="139"/>
        <v>0.99878817814978427</v>
      </c>
      <c r="D996" s="24">
        <f t="shared" si="140"/>
        <v>0.94298280056321149</v>
      </c>
      <c r="E996">
        <f t="shared" si="146"/>
        <v>1.03781467591104</v>
      </c>
      <c r="G996">
        <f t="shared" si="141"/>
        <v>0.99200000000000099</v>
      </c>
      <c r="H996" s="16">
        <f t="shared" si="142"/>
        <v>2.9624678387109142</v>
      </c>
      <c r="I996" s="16">
        <f t="shared" si="143"/>
        <v>0.74061695967772856</v>
      </c>
      <c r="J996" s="13">
        <f t="shared" si="144"/>
        <v>0.78444640074192395</v>
      </c>
      <c r="K996" s="7">
        <f t="shared" si="145"/>
        <v>2.9624678387109142</v>
      </c>
    </row>
    <row r="997" spans="1:11" x14ac:dyDescent="0.2">
      <c r="A997">
        <f t="shared" si="138"/>
        <v>1.0354944851487491</v>
      </c>
      <c r="B997" s="2">
        <v>0.99300000000000099</v>
      </c>
      <c r="C997" s="7">
        <f t="shared" si="139"/>
        <v>0.9990078398210257</v>
      </c>
      <c r="D997" s="24">
        <f t="shared" si="140"/>
        <v>0.946674231203115</v>
      </c>
      <c r="E997">
        <f t="shared" si="146"/>
        <v>1.0354944851487491</v>
      </c>
      <c r="G997">
        <f t="shared" si="141"/>
        <v>0.99300000000000099</v>
      </c>
      <c r="H997" s="16">
        <f t="shared" si="142"/>
        <v>2.9740648100904714</v>
      </c>
      <c r="I997" s="16">
        <f t="shared" si="143"/>
        <v>0.74351620252261785</v>
      </c>
      <c r="J997" s="13">
        <f t="shared" si="144"/>
        <v>0.78461892261508581</v>
      </c>
      <c r="K997" s="7">
        <f t="shared" si="145"/>
        <v>2.9740648100904714</v>
      </c>
    </row>
    <row r="998" spans="1:11" x14ac:dyDescent="0.2">
      <c r="A998">
        <f t="shared" si="138"/>
        <v>1.0329664150754516</v>
      </c>
      <c r="B998" s="2">
        <v>0.99400000000000099</v>
      </c>
      <c r="C998" s="7">
        <f t="shared" si="139"/>
        <v>0.99921242403264043</v>
      </c>
      <c r="D998" s="24">
        <f t="shared" si="140"/>
        <v>0.95063819849873699</v>
      </c>
      <c r="E998">
        <f t="shared" si="146"/>
        <v>1.0329664150754516</v>
      </c>
      <c r="G998">
        <f t="shared" si="141"/>
        <v>0.99400000000000099</v>
      </c>
      <c r="H998" s="16">
        <f t="shared" si="142"/>
        <v>2.9865179806254676</v>
      </c>
      <c r="I998" s="16">
        <f t="shared" si="143"/>
        <v>0.7466294951563669</v>
      </c>
      <c r="J998" s="13">
        <f t="shared" si="144"/>
        <v>0.78477960267914815</v>
      </c>
      <c r="K998" s="7">
        <f t="shared" si="145"/>
        <v>2.9865179806254676</v>
      </c>
    </row>
    <row r="999" spans="1:11" x14ac:dyDescent="0.2">
      <c r="A999">
        <f t="shared" si="138"/>
        <v>1.0301805704912503</v>
      </c>
      <c r="B999" s="2">
        <v>0.99500000000000099</v>
      </c>
      <c r="C999" s="7">
        <f t="shared" si="139"/>
        <v>0.99940069024429923</v>
      </c>
      <c r="D999" s="24">
        <f t="shared" si="140"/>
        <v>0.95494658635559238</v>
      </c>
      <c r="E999">
        <f t="shared" si="146"/>
        <v>1.0301805704912503</v>
      </c>
      <c r="G999">
        <f t="shared" si="141"/>
        <v>0.99500000000000099</v>
      </c>
      <c r="H999" s="16">
        <f t="shared" si="142"/>
        <v>3.0000531802653798</v>
      </c>
      <c r="I999" s="16">
        <f t="shared" si="143"/>
        <v>0.75001329506634495</v>
      </c>
      <c r="J999" s="13">
        <f t="shared" si="144"/>
        <v>0.78492746661601476</v>
      </c>
      <c r="K999" s="7">
        <f t="shared" si="145"/>
        <v>3.0000531802653798</v>
      </c>
    </row>
    <row r="1000" spans="1:11" x14ac:dyDescent="0.2">
      <c r="A1000">
        <f t="shared" si="138"/>
        <v>1.027060846608514</v>
      </c>
      <c r="B1000" s="2">
        <v>0.996000000000001</v>
      </c>
      <c r="C1000" s="7">
        <f t="shared" si="139"/>
        <v>0.9995710397965365</v>
      </c>
      <c r="D1000" s="24">
        <f t="shared" si="140"/>
        <v>0.95970973963856376</v>
      </c>
      <c r="E1000">
        <f t="shared" si="146"/>
        <v>1.027060846608514</v>
      </c>
      <c r="G1000">
        <f t="shared" si="141"/>
        <v>0.996000000000001</v>
      </c>
      <c r="H1000" s="16">
        <f t="shared" si="142"/>
        <v>3.0150170676270851</v>
      </c>
      <c r="I1000" s="16">
        <f t="shared" si="143"/>
        <v>0.75375426690677128</v>
      </c>
      <c r="J1000" s="13">
        <f t="shared" si="144"/>
        <v>0.78506125884147748</v>
      </c>
      <c r="K1000" s="7">
        <f t="shared" si="145"/>
        <v>3.0150170676270851</v>
      </c>
    </row>
    <row r="1001" spans="1:11" x14ac:dyDescent="0.2">
      <c r="A1001">
        <f t="shared" si="138"/>
        <v>1.023479932025481</v>
      </c>
      <c r="B1001" s="2">
        <v>0.997000000000001</v>
      </c>
      <c r="C1001" s="7">
        <f t="shared" si="139"/>
        <v>0.99972129838427581</v>
      </c>
      <c r="D1001" s="24">
        <f t="shared" si="140"/>
        <v>0.96511344088280004</v>
      </c>
      <c r="E1001">
        <f t="shared" si="146"/>
        <v>1.023479932025481</v>
      </c>
      <c r="G1001">
        <f t="shared" si="141"/>
        <v>0.997000000000001</v>
      </c>
      <c r="H1001" s="16">
        <f t="shared" si="142"/>
        <v>3.0319932957581717</v>
      </c>
      <c r="I1001" s="16">
        <f t="shared" si="143"/>
        <v>0.75799832393954292</v>
      </c>
      <c r="J1001" s="13">
        <f t="shared" si="144"/>
        <v>0.78517927166032264</v>
      </c>
      <c r="K1001" s="7">
        <f t="shared" si="145"/>
        <v>3.0319932957581717</v>
      </c>
    </row>
    <row r="1002" spans="1:11" x14ac:dyDescent="0.2">
      <c r="A1002">
        <f t="shared" si="138"/>
        <v>1.0191911722285758</v>
      </c>
      <c r="B1002" s="2">
        <v>0.998000000000001</v>
      </c>
      <c r="C1002" s="7">
        <f t="shared" si="139"/>
        <v>0.99984824846223974</v>
      </c>
      <c r="D1002" s="24">
        <f t="shared" si="140"/>
        <v>0.971519999544742</v>
      </c>
      <c r="E1002">
        <f t="shared" si="146"/>
        <v>1.0191911722285758</v>
      </c>
      <c r="G1002">
        <f t="shared" si="141"/>
        <v>0.998000000000001</v>
      </c>
      <c r="H1002" s="16">
        <f t="shared" si="142"/>
        <v>3.0521200933853208</v>
      </c>
      <c r="I1002" s="16">
        <f t="shared" si="143"/>
        <v>0.76303002334633019</v>
      </c>
      <c r="J1002" s="13">
        <f t="shared" si="144"/>
        <v>0.78527897801839863</v>
      </c>
      <c r="K1002" s="7">
        <f t="shared" si="145"/>
        <v>3.0521200933853208</v>
      </c>
    </row>
    <row r="1003" spans="1:11" x14ac:dyDescent="0.2">
      <c r="A1003">
        <f t="shared" si="138"/>
        <v>1.013562034497304</v>
      </c>
      <c r="B1003" s="2">
        <v>0.999000000000001</v>
      </c>
      <c r="C1003" s="7">
        <f t="shared" si="139"/>
        <v>0.99994633161531354</v>
      </c>
      <c r="D1003" s="24">
        <f t="shared" si="140"/>
        <v>0.97986495836663257</v>
      </c>
      <c r="E1003">
        <f t="shared" si="146"/>
        <v>1.013562034497304</v>
      </c>
      <c r="G1003">
        <f t="shared" si="141"/>
        <v>0.999000000000001</v>
      </c>
      <c r="H1003" s="16">
        <f t="shared" si="142"/>
        <v>3.0783365547146815</v>
      </c>
      <c r="I1003" s="16">
        <f t="shared" si="143"/>
        <v>0.76958413867867037</v>
      </c>
      <c r="J1003" s="13">
        <f t="shared" si="144"/>
        <v>0.78535601234668306</v>
      </c>
      <c r="K1003" s="7">
        <f t="shared" si="145"/>
        <v>3.0783365547146815</v>
      </c>
    </row>
    <row r="1004" spans="1:11" x14ac:dyDescent="0.2">
      <c r="A1004">
        <f t="shared" si="138"/>
        <v>1</v>
      </c>
      <c r="B1004" s="2">
        <v>1</v>
      </c>
      <c r="C1004" s="7">
        <f t="shared" si="139"/>
        <v>1</v>
      </c>
      <c r="D1004" s="24">
        <f t="shared" si="140"/>
        <v>1</v>
      </c>
      <c r="E1004">
        <f t="shared" si="146"/>
        <v>1</v>
      </c>
      <c r="G1004">
        <f t="shared" si="141"/>
        <v>1</v>
      </c>
      <c r="H1004" s="16">
        <f t="shared" si="142"/>
        <v>3.1415926535897931</v>
      </c>
      <c r="I1004" s="16">
        <f t="shared" si="143"/>
        <v>0.78539816339744828</v>
      </c>
      <c r="J1004" s="13">
        <f t="shared" si="144"/>
        <v>0.78539816339744828</v>
      </c>
      <c r="K1004" s="7">
        <f t="shared" si="145"/>
        <v>3.1415926535897931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Ventilation</vt:lpstr>
      <vt:lpstr>Air</vt:lpstr>
      <vt:lpstr>Depth</vt:lpstr>
    </vt:vector>
  </TitlesOfParts>
  <Company>CH2M HILL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Ward, Matthew/AUS</dc:creator>
  <cp:lastModifiedBy>Anderson, Terry</cp:lastModifiedBy>
  <dcterms:created xsi:type="dcterms:W3CDTF">2009-05-01T19:18:48Z</dcterms:created>
  <dcterms:modified xsi:type="dcterms:W3CDTF">2015-02-16T00:06:43Z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FormControlButton" visible="true"/>
      </mso:documentControls>
    </mso:qat>
  </mso:ribbon>
</mso:customUI>
</file>