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 date1904="1"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anthonywohns/Documents/kivisild_lab/dissertation/"/>
    </mc:Choice>
  </mc:AlternateContent>
  <bookViews>
    <workbookView xWindow="3200" yWindow="460" windowWidth="25600" windowHeight="17460" tabRatio="500"/>
  </bookViews>
  <sheets>
    <sheet name="Human Summary" sheetId="1" r:id="rId1"/>
    <sheet name="Pathogen Summary" sheetId="2" r:id="rId2"/>
    <sheet name="Charts" sheetId="3" r:id="rId3"/>
    <sheet name="FYR" sheetId="4" r:id="rId4"/>
  </sheets>
  <definedNames>
    <definedName name="_xlnm._FilterDatabase" localSheetId="2" hidden="1">Charts!$A$1:$B$1</definedName>
    <definedName name="_xlnm._FilterDatabase" localSheetId="3" hidden="1">FYR!$A$1:$S$1</definedName>
    <definedName name="_xlnm._FilterDatabase" localSheetId="0" hidden="1">'Human Summary'!$A$1:$AD$87</definedName>
    <definedName name="_xlnm._FilterDatabase" localSheetId="1" hidden="1">'Pathogen Summary'!$A$1:$D$1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5" i="1" l="1"/>
  <c r="R35" i="1"/>
  <c r="S35" i="1"/>
  <c r="T35" i="1"/>
  <c r="P39" i="1"/>
  <c r="R39" i="1"/>
  <c r="S39" i="1"/>
  <c r="T39" i="1"/>
  <c r="P40" i="1"/>
  <c r="R40" i="1"/>
  <c r="S40" i="1"/>
  <c r="T40" i="1"/>
  <c r="P50" i="1"/>
  <c r="R50" i="1"/>
  <c r="S50" i="1"/>
  <c r="T50" i="1"/>
  <c r="P51" i="1"/>
  <c r="R51" i="1"/>
  <c r="S51" i="1"/>
  <c r="T51" i="1"/>
  <c r="P52" i="1"/>
  <c r="R52" i="1"/>
  <c r="S52" i="1"/>
  <c r="T52" i="1"/>
  <c r="P53" i="1"/>
  <c r="R53" i="1"/>
  <c r="S53" i="1"/>
  <c r="T53" i="1"/>
  <c r="P54" i="1"/>
  <c r="R54" i="1"/>
  <c r="S54" i="1"/>
  <c r="T54" i="1"/>
  <c r="P55" i="1"/>
  <c r="R55" i="1"/>
  <c r="S55" i="1"/>
  <c r="T55" i="1"/>
  <c r="P56" i="1"/>
  <c r="R56" i="1"/>
  <c r="S56" i="1"/>
  <c r="T56" i="1"/>
  <c r="P57" i="1"/>
  <c r="R57" i="1"/>
  <c r="S57" i="1"/>
  <c r="T57" i="1"/>
  <c r="P58" i="1"/>
  <c r="R58" i="1"/>
  <c r="S58" i="1"/>
  <c r="T58" i="1"/>
  <c r="P59" i="1"/>
  <c r="R59" i="1"/>
  <c r="S59" i="1"/>
  <c r="T59" i="1"/>
  <c r="P60" i="1"/>
  <c r="R60" i="1"/>
  <c r="S60" i="1"/>
  <c r="T60" i="1"/>
  <c r="P61" i="1"/>
  <c r="R61" i="1"/>
  <c r="S61" i="1"/>
  <c r="T61" i="1"/>
  <c r="P76" i="1"/>
  <c r="R76" i="1"/>
  <c r="S76" i="1"/>
  <c r="T76" i="1"/>
  <c r="P77" i="1"/>
  <c r="R77" i="1"/>
  <c r="S77" i="1"/>
  <c r="T77" i="1"/>
  <c r="P78" i="1"/>
  <c r="R78" i="1"/>
  <c r="S78" i="1"/>
  <c r="T78" i="1"/>
  <c r="P79" i="1"/>
  <c r="R79" i="1"/>
  <c r="S79" i="1"/>
  <c r="T79" i="1"/>
  <c r="P80" i="1"/>
  <c r="R80" i="1"/>
  <c r="S80" i="1"/>
  <c r="T80" i="1"/>
  <c r="P81" i="1"/>
  <c r="R81" i="1"/>
  <c r="S81" i="1"/>
  <c r="T81" i="1"/>
  <c r="P82" i="1"/>
  <c r="R82" i="1"/>
  <c r="S82" i="1"/>
  <c r="T82" i="1"/>
  <c r="P83" i="1"/>
  <c r="R83" i="1"/>
  <c r="S83" i="1"/>
  <c r="T83" i="1"/>
  <c r="P84" i="1"/>
  <c r="R84" i="1"/>
  <c r="S84" i="1"/>
  <c r="T84" i="1"/>
  <c r="P85" i="1"/>
  <c r="R85" i="1"/>
  <c r="S85" i="1"/>
  <c r="T85" i="1"/>
  <c r="P86" i="1"/>
  <c r="R86" i="1"/>
  <c r="S86" i="1"/>
  <c r="T86" i="1"/>
  <c r="P87" i="1"/>
  <c r="R87" i="1"/>
  <c r="S87" i="1"/>
  <c r="T87" i="1"/>
  <c r="Q39" i="1"/>
  <c r="Q40" i="1"/>
  <c r="Q50" i="1"/>
  <c r="Q51" i="1"/>
  <c r="Q52" i="1"/>
  <c r="Q53" i="1"/>
  <c r="Q54" i="1"/>
  <c r="Q55" i="1"/>
  <c r="Q56" i="1"/>
  <c r="Q57" i="1"/>
  <c r="Q58" i="1"/>
  <c r="Q59" i="1"/>
  <c r="Q60" i="1"/>
  <c r="Q61" i="1"/>
  <c r="Q76" i="1"/>
  <c r="Q77" i="1"/>
  <c r="Q78" i="1"/>
  <c r="Q79" i="1"/>
  <c r="Q80" i="1"/>
  <c r="Q81" i="1"/>
  <c r="Q82" i="1"/>
  <c r="Q83" i="1"/>
  <c r="Q84" i="1"/>
  <c r="Q85" i="1"/>
  <c r="Q86" i="1"/>
  <c r="Q87" i="1"/>
  <c r="Q35" i="1"/>
  <c r="Q19" i="1"/>
  <c r="P19" i="1"/>
  <c r="R19" i="1"/>
  <c r="S19" i="1"/>
  <c r="T19" i="1"/>
  <c r="J87" i="1"/>
  <c r="K87" i="1"/>
  <c r="L87" i="1"/>
  <c r="J86" i="1"/>
  <c r="K86" i="1"/>
  <c r="L86" i="1"/>
  <c r="J85" i="1"/>
  <c r="K85" i="1"/>
  <c r="L85" i="1"/>
  <c r="J84" i="1"/>
  <c r="K84" i="1"/>
  <c r="L84" i="1"/>
  <c r="J83" i="1"/>
  <c r="K83" i="1"/>
  <c r="L83" i="1"/>
  <c r="J82" i="1"/>
  <c r="K82" i="1"/>
  <c r="L82" i="1"/>
  <c r="J81" i="1"/>
  <c r="K81" i="1"/>
  <c r="L81" i="1"/>
  <c r="J80" i="1"/>
  <c r="K80" i="1"/>
  <c r="L80" i="1"/>
  <c r="J79" i="1"/>
  <c r="K79" i="1"/>
  <c r="L79" i="1"/>
  <c r="J78" i="1"/>
  <c r="K78" i="1"/>
  <c r="L78" i="1"/>
  <c r="J77" i="1"/>
  <c r="K77" i="1"/>
  <c r="L77" i="1"/>
  <c r="J76" i="1"/>
  <c r="K76" i="1"/>
  <c r="L76" i="1"/>
  <c r="J61" i="1"/>
  <c r="K61" i="1"/>
  <c r="L61" i="1"/>
  <c r="J60" i="1"/>
  <c r="K60" i="1"/>
  <c r="L60" i="1"/>
  <c r="J59" i="1"/>
  <c r="K59" i="1"/>
  <c r="L59" i="1"/>
  <c r="J58" i="1"/>
  <c r="K58" i="1"/>
  <c r="L58" i="1"/>
  <c r="J57" i="1"/>
  <c r="K57" i="1"/>
  <c r="L57" i="1"/>
  <c r="J56" i="1"/>
  <c r="K56" i="1"/>
  <c r="L56" i="1"/>
  <c r="J55" i="1"/>
  <c r="K55" i="1"/>
  <c r="L55" i="1"/>
  <c r="J54" i="1"/>
  <c r="K54" i="1"/>
  <c r="L54" i="1"/>
  <c r="J53" i="1"/>
  <c r="K53" i="1"/>
  <c r="L53" i="1"/>
  <c r="J52" i="1"/>
  <c r="K52" i="1"/>
  <c r="L52" i="1"/>
  <c r="J51" i="1"/>
  <c r="K51" i="1"/>
  <c r="L51" i="1"/>
  <c r="J50" i="1"/>
  <c r="K50" i="1"/>
  <c r="L50" i="1"/>
  <c r="J40" i="1"/>
  <c r="K40" i="1"/>
  <c r="L40" i="1"/>
  <c r="J39" i="1"/>
  <c r="K39" i="1"/>
  <c r="L39" i="1"/>
  <c r="J35" i="1"/>
  <c r="K35" i="1"/>
  <c r="L35" i="1"/>
  <c r="J19" i="1"/>
  <c r="K19" i="1"/>
  <c r="L19" i="1"/>
  <c r="D140" i="3"/>
  <c r="E133" i="3"/>
  <c r="D107" i="3"/>
  <c r="E103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27" i="3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69" i="4"/>
  <c r="F127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69" i="4"/>
  <c r="E127" i="4"/>
  <c r="B127" i="4"/>
  <c r="E126" i="4"/>
  <c r="B126" i="4"/>
  <c r="E125" i="4"/>
  <c r="B125" i="4"/>
  <c r="E124" i="4"/>
  <c r="B124" i="4"/>
  <c r="E123" i="4"/>
  <c r="B123" i="4"/>
  <c r="E122" i="4"/>
  <c r="B122" i="4"/>
  <c r="E121" i="4"/>
  <c r="B121" i="4"/>
  <c r="E120" i="4"/>
  <c r="B120" i="4"/>
  <c r="E119" i="4"/>
  <c r="B119" i="4"/>
  <c r="E118" i="4"/>
  <c r="B118" i="4"/>
  <c r="E117" i="4"/>
  <c r="B117" i="4"/>
  <c r="E116" i="4"/>
  <c r="B116" i="4"/>
  <c r="E115" i="4"/>
  <c r="B115" i="4"/>
  <c r="E114" i="4"/>
  <c r="B114" i="4"/>
  <c r="E113" i="4"/>
  <c r="B113" i="4"/>
  <c r="E112" i="4"/>
  <c r="B112" i="4"/>
  <c r="E111" i="4"/>
  <c r="B111" i="4"/>
  <c r="E110" i="4"/>
  <c r="B110" i="4"/>
  <c r="E109" i="4"/>
  <c r="B109" i="4"/>
  <c r="E108" i="4"/>
  <c r="B108" i="4"/>
  <c r="E107" i="4"/>
  <c r="B107" i="4"/>
  <c r="E106" i="4"/>
  <c r="B106" i="4"/>
  <c r="E105" i="4"/>
  <c r="B105" i="4"/>
  <c r="E104" i="4"/>
  <c r="B104" i="4"/>
  <c r="E103" i="4"/>
  <c r="B103" i="4"/>
  <c r="E102" i="4"/>
  <c r="B102" i="4"/>
  <c r="E101" i="4"/>
  <c r="B101" i="4"/>
  <c r="E100" i="4"/>
  <c r="B100" i="4"/>
  <c r="E99" i="4"/>
  <c r="B99" i="4"/>
  <c r="E98" i="4"/>
  <c r="B98" i="4"/>
  <c r="E97" i="4"/>
  <c r="B97" i="4"/>
  <c r="E96" i="4"/>
  <c r="B96" i="4"/>
  <c r="E95" i="4"/>
  <c r="B95" i="4"/>
  <c r="E94" i="4"/>
  <c r="B94" i="4"/>
  <c r="E93" i="4"/>
  <c r="B93" i="4"/>
  <c r="E92" i="4"/>
  <c r="B92" i="4"/>
  <c r="E91" i="4"/>
  <c r="B91" i="4"/>
  <c r="E90" i="4"/>
  <c r="B90" i="4"/>
  <c r="E89" i="4"/>
  <c r="B89" i="4"/>
  <c r="E88" i="4"/>
  <c r="B88" i="4"/>
  <c r="E87" i="4"/>
  <c r="B87" i="4"/>
  <c r="E86" i="4"/>
  <c r="B86" i="4"/>
  <c r="E85" i="4"/>
  <c r="B85" i="4"/>
  <c r="E84" i="4"/>
  <c r="B84" i="4"/>
  <c r="E83" i="4"/>
  <c r="B83" i="4"/>
  <c r="E82" i="4"/>
  <c r="B82" i="4"/>
  <c r="E81" i="4"/>
  <c r="B81" i="4"/>
  <c r="E80" i="4"/>
  <c r="B80" i="4"/>
  <c r="E79" i="4"/>
  <c r="B79" i="4"/>
  <c r="E78" i="4"/>
  <c r="B78" i="4"/>
  <c r="E77" i="4"/>
  <c r="B77" i="4"/>
  <c r="E76" i="4"/>
  <c r="B76" i="4"/>
  <c r="E75" i="4"/>
  <c r="B75" i="4"/>
  <c r="E74" i="4"/>
  <c r="B74" i="4"/>
  <c r="E73" i="4"/>
  <c r="B73" i="4"/>
  <c r="E72" i="4"/>
  <c r="B72" i="4"/>
  <c r="E71" i="4"/>
  <c r="B71" i="4"/>
  <c r="E70" i="4"/>
  <c r="B70" i="4"/>
  <c r="E69" i="4"/>
  <c r="B69" i="4"/>
  <c r="G60" i="4"/>
  <c r="F60" i="4"/>
  <c r="E60" i="4"/>
  <c r="G59" i="4"/>
  <c r="F59" i="4"/>
  <c r="E59" i="4"/>
  <c r="G58" i="4"/>
  <c r="F58" i="4"/>
  <c r="E58" i="4"/>
  <c r="G57" i="4"/>
  <c r="F57" i="4"/>
  <c r="E57" i="4"/>
  <c r="G56" i="4"/>
  <c r="F56" i="4"/>
  <c r="E56" i="4"/>
  <c r="G55" i="4"/>
  <c r="F55" i="4"/>
  <c r="E55" i="4"/>
  <c r="G54" i="4"/>
  <c r="F54" i="4"/>
  <c r="E54" i="4"/>
  <c r="G53" i="4"/>
  <c r="F53" i="4"/>
  <c r="E53" i="4"/>
  <c r="G52" i="4"/>
  <c r="F52" i="4"/>
  <c r="E52" i="4"/>
  <c r="G51" i="4"/>
  <c r="F51" i="4"/>
  <c r="E51" i="4"/>
  <c r="G50" i="4"/>
  <c r="F50" i="4"/>
  <c r="E50" i="4"/>
  <c r="G49" i="4"/>
  <c r="F49" i="4"/>
  <c r="E49" i="4"/>
  <c r="G48" i="4"/>
  <c r="F48" i="4"/>
  <c r="E48" i="4"/>
  <c r="G47" i="4"/>
  <c r="F47" i="4"/>
  <c r="E47" i="4"/>
  <c r="G46" i="4"/>
  <c r="F46" i="4"/>
  <c r="E46" i="4"/>
  <c r="G45" i="4"/>
  <c r="F45" i="4"/>
  <c r="E45" i="4"/>
  <c r="G44" i="4"/>
  <c r="F44" i="4"/>
  <c r="E44" i="4"/>
  <c r="G43" i="4"/>
  <c r="F43" i="4"/>
  <c r="E43" i="4"/>
  <c r="G42" i="4"/>
  <c r="F42" i="4"/>
  <c r="E42" i="4"/>
  <c r="G41" i="4"/>
  <c r="F41" i="4"/>
  <c r="E41" i="4"/>
  <c r="G40" i="4"/>
  <c r="F40" i="4"/>
  <c r="E40" i="4"/>
  <c r="G39" i="4"/>
  <c r="F39" i="4"/>
  <c r="E39" i="4"/>
  <c r="G38" i="4"/>
  <c r="F38" i="4"/>
  <c r="E38" i="4"/>
  <c r="G37" i="4"/>
  <c r="F37" i="4"/>
  <c r="E37" i="4"/>
  <c r="G36" i="4"/>
  <c r="F36" i="4"/>
  <c r="E36" i="4"/>
  <c r="G35" i="4"/>
  <c r="F35" i="4"/>
  <c r="E35" i="4"/>
  <c r="G34" i="4"/>
  <c r="F34" i="4"/>
  <c r="E34" i="4"/>
  <c r="G33" i="4"/>
  <c r="F33" i="4"/>
  <c r="E33" i="4"/>
  <c r="G32" i="4"/>
  <c r="F32" i="4"/>
  <c r="E32" i="4"/>
  <c r="G31" i="4"/>
  <c r="F31" i="4"/>
  <c r="E31" i="4"/>
  <c r="G30" i="4"/>
  <c r="F30" i="4"/>
  <c r="E30" i="4"/>
  <c r="G29" i="4"/>
  <c r="F29" i="4"/>
  <c r="E29" i="4"/>
  <c r="G28" i="4"/>
  <c r="F28" i="4"/>
  <c r="E28" i="4"/>
  <c r="G27" i="4"/>
  <c r="F27" i="4"/>
  <c r="E27" i="4"/>
  <c r="G26" i="4"/>
  <c r="F26" i="4"/>
  <c r="E26" i="4"/>
  <c r="G25" i="4"/>
  <c r="F25" i="4"/>
  <c r="E25" i="4"/>
  <c r="G24" i="4"/>
  <c r="F24" i="4"/>
  <c r="E24" i="4"/>
  <c r="G23" i="4"/>
  <c r="F23" i="4"/>
  <c r="E23" i="4"/>
  <c r="G22" i="4"/>
  <c r="F22" i="4"/>
  <c r="E22" i="4"/>
  <c r="G21" i="4"/>
  <c r="F21" i="4"/>
  <c r="E21" i="4"/>
  <c r="G20" i="4"/>
  <c r="F20" i="4"/>
  <c r="E20" i="4"/>
  <c r="G19" i="4"/>
  <c r="F19" i="4"/>
  <c r="E19" i="4"/>
  <c r="G18" i="4"/>
  <c r="F18" i="4"/>
  <c r="E18" i="4"/>
  <c r="G17" i="4"/>
  <c r="F17" i="4"/>
  <c r="E17" i="4"/>
  <c r="G16" i="4"/>
  <c r="F16" i="4"/>
  <c r="E16" i="4"/>
  <c r="G15" i="4"/>
  <c r="F15" i="4"/>
  <c r="E15" i="4"/>
  <c r="G14" i="4"/>
  <c r="F14" i="4"/>
  <c r="E14" i="4"/>
  <c r="G13" i="4"/>
  <c r="F13" i="4"/>
  <c r="E13" i="4"/>
  <c r="G12" i="4"/>
  <c r="F12" i="4"/>
  <c r="E12" i="4"/>
  <c r="G11" i="4"/>
  <c r="F11" i="4"/>
  <c r="E11" i="4"/>
  <c r="G10" i="4"/>
  <c r="F10" i="4"/>
  <c r="E10" i="4"/>
  <c r="G9" i="4"/>
  <c r="F9" i="4"/>
  <c r="E9" i="4"/>
  <c r="G8" i="4"/>
  <c r="F8" i="4"/>
  <c r="E8" i="4"/>
  <c r="G7" i="4"/>
  <c r="F7" i="4"/>
  <c r="E7" i="4"/>
  <c r="G6" i="4"/>
  <c r="F6" i="4"/>
  <c r="E6" i="4"/>
  <c r="G5" i="4"/>
  <c r="F5" i="4"/>
  <c r="E5" i="4"/>
  <c r="G4" i="4"/>
  <c r="F4" i="4"/>
  <c r="E4" i="4"/>
  <c r="G3" i="4"/>
  <c r="F3" i="4"/>
  <c r="E3" i="4"/>
  <c r="G2" i="4"/>
  <c r="F2" i="4"/>
  <c r="E2" i="4"/>
  <c r="N4" i="1"/>
  <c r="Q4" i="1"/>
  <c r="N5" i="1"/>
  <c r="Q5" i="1"/>
  <c r="N6" i="1"/>
  <c r="Q6" i="1"/>
  <c r="N7" i="1"/>
  <c r="Q7" i="1"/>
  <c r="N8" i="1"/>
  <c r="Q8" i="1"/>
  <c r="N9" i="1"/>
  <c r="Q9" i="1"/>
  <c r="N10" i="1"/>
  <c r="Q10" i="1"/>
  <c r="N11" i="1"/>
  <c r="Q11" i="1"/>
  <c r="N12" i="1"/>
  <c r="Q12" i="1"/>
  <c r="N13" i="1"/>
  <c r="Q13" i="1"/>
  <c r="N14" i="1"/>
  <c r="Q14" i="1"/>
  <c r="N15" i="1"/>
  <c r="Q15" i="1"/>
  <c r="N16" i="1"/>
  <c r="Q16" i="1"/>
  <c r="N17" i="1"/>
  <c r="Q17" i="1"/>
  <c r="N18" i="1"/>
  <c r="Q18" i="1"/>
  <c r="N20" i="1"/>
  <c r="Q20" i="1"/>
  <c r="N21" i="1"/>
  <c r="Q21" i="1"/>
  <c r="N22" i="1"/>
  <c r="Q22" i="1"/>
  <c r="N23" i="1"/>
  <c r="Q23" i="1"/>
  <c r="N24" i="1"/>
  <c r="Q24" i="1"/>
  <c r="N25" i="1"/>
  <c r="Q25" i="1"/>
  <c r="N26" i="1"/>
  <c r="Q26" i="1"/>
  <c r="N27" i="1"/>
  <c r="Q27" i="1"/>
  <c r="N28" i="1"/>
  <c r="Q28" i="1"/>
  <c r="N29" i="1"/>
  <c r="Q29" i="1"/>
  <c r="N30" i="1"/>
  <c r="Q30" i="1"/>
  <c r="N31" i="1"/>
  <c r="Q31" i="1"/>
  <c r="N32" i="1"/>
  <c r="Q32" i="1"/>
  <c r="N33" i="1"/>
  <c r="Q33" i="1"/>
  <c r="N34" i="1"/>
  <c r="Q34" i="1"/>
  <c r="N36" i="1"/>
  <c r="Q36" i="1"/>
  <c r="N37" i="1"/>
  <c r="Q37" i="1"/>
  <c r="N38" i="1"/>
  <c r="Q38" i="1"/>
  <c r="N41" i="1"/>
  <c r="Q41" i="1"/>
  <c r="N42" i="1"/>
  <c r="Q42" i="1"/>
  <c r="N43" i="1"/>
  <c r="Q43" i="1"/>
  <c r="N44" i="1"/>
  <c r="Q44" i="1"/>
  <c r="N45" i="1"/>
  <c r="Q45" i="1"/>
  <c r="N46" i="1"/>
  <c r="Q46" i="1"/>
  <c r="N47" i="1"/>
  <c r="Q47" i="1"/>
  <c r="N48" i="1"/>
  <c r="Q48" i="1"/>
  <c r="N49" i="1"/>
  <c r="Q49" i="1"/>
  <c r="N62" i="1"/>
  <c r="Q62" i="1"/>
  <c r="N63" i="1"/>
  <c r="Q63" i="1"/>
  <c r="N64" i="1"/>
  <c r="Q64" i="1"/>
  <c r="N65" i="1"/>
  <c r="Q65" i="1"/>
  <c r="N66" i="1"/>
  <c r="Q66" i="1"/>
  <c r="N67" i="1"/>
  <c r="Q67" i="1"/>
  <c r="N68" i="1"/>
  <c r="Q68" i="1"/>
  <c r="N69" i="1"/>
  <c r="Q69" i="1"/>
  <c r="N70" i="1"/>
  <c r="Q70" i="1"/>
  <c r="N71" i="1"/>
  <c r="Q71" i="1"/>
  <c r="N72" i="1"/>
  <c r="Q72" i="1"/>
  <c r="N73" i="1"/>
  <c r="Q73" i="1"/>
  <c r="N74" i="1"/>
  <c r="Q74" i="1"/>
  <c r="N75" i="1"/>
  <c r="Q75" i="1"/>
  <c r="N2" i="1"/>
  <c r="Q2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6" i="1"/>
  <c r="T37" i="1"/>
  <c r="T38" i="1"/>
  <c r="T41" i="1"/>
  <c r="T42" i="1"/>
  <c r="T43" i="1"/>
  <c r="T44" i="1"/>
  <c r="T45" i="1"/>
  <c r="T46" i="1"/>
  <c r="T47" i="1"/>
  <c r="T48" i="1"/>
  <c r="T49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6" i="1"/>
  <c r="S37" i="1"/>
  <c r="S38" i="1"/>
  <c r="S41" i="1"/>
  <c r="S42" i="1"/>
  <c r="S43" i="1"/>
  <c r="S44" i="1"/>
  <c r="S45" i="1"/>
  <c r="S46" i="1"/>
  <c r="S47" i="1"/>
  <c r="S48" i="1"/>
  <c r="S49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2" i="1"/>
  <c r="K45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49" i="1"/>
  <c r="R48" i="1"/>
  <c r="R47" i="1"/>
  <c r="R46" i="1"/>
  <c r="R45" i="1"/>
  <c r="R44" i="1"/>
  <c r="R43" i="1"/>
  <c r="R42" i="1"/>
  <c r="R41" i="1"/>
  <c r="R38" i="1"/>
  <c r="R37" i="1"/>
  <c r="R36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6" i="1"/>
  <c r="J37" i="1"/>
  <c r="J38" i="1"/>
  <c r="J41" i="1"/>
  <c r="J42" i="1"/>
  <c r="J43" i="1"/>
  <c r="J44" i="1"/>
  <c r="J45" i="1"/>
  <c r="J46" i="1"/>
  <c r="J47" i="1"/>
  <c r="J48" i="1"/>
  <c r="J49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6" i="1"/>
  <c r="K37" i="1"/>
  <c r="K38" i="1"/>
  <c r="K41" i="1"/>
  <c r="K42" i="1"/>
  <c r="K43" i="1"/>
  <c r="K44" i="1"/>
  <c r="K46" i="1"/>
  <c r="K47" i="1"/>
  <c r="K48" i="1"/>
  <c r="K49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6" i="1"/>
  <c r="L37" i="1"/>
  <c r="L38" i="1"/>
  <c r="L41" i="1"/>
  <c r="L42" i="1"/>
  <c r="L43" i="1"/>
  <c r="L44" i="1"/>
  <c r="L45" i="1"/>
  <c r="L46" i="1"/>
  <c r="L47" i="1"/>
  <c r="L48" i="1"/>
  <c r="L49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2" i="1"/>
  <c r="K2" i="1"/>
  <c r="J2" i="1"/>
  <c r="I2" i="2"/>
  <c r="K2" i="2"/>
  <c r="H34" i="2"/>
  <c r="J34" i="2"/>
  <c r="H35" i="2"/>
  <c r="J35" i="2"/>
  <c r="H36" i="2"/>
  <c r="J36" i="2"/>
  <c r="H37" i="2"/>
  <c r="J37" i="2"/>
  <c r="H38" i="2"/>
  <c r="J38" i="2"/>
  <c r="H39" i="2"/>
  <c r="J39" i="2"/>
  <c r="H40" i="2"/>
  <c r="J40" i="2"/>
  <c r="H41" i="2"/>
  <c r="J41" i="2"/>
  <c r="H42" i="2"/>
  <c r="J42" i="2"/>
  <c r="H43" i="2"/>
  <c r="J43" i="2"/>
  <c r="H44" i="2"/>
  <c r="J44" i="2"/>
  <c r="H45" i="2"/>
  <c r="J45" i="2"/>
  <c r="H46" i="2"/>
  <c r="J46" i="2"/>
  <c r="H33" i="2"/>
  <c r="J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33" i="2"/>
  <c r="G46" i="2"/>
  <c r="I15" i="2"/>
  <c r="K15" i="2"/>
  <c r="J15" i="2"/>
  <c r="H15" i="2"/>
  <c r="G45" i="2"/>
  <c r="I14" i="2"/>
  <c r="K14" i="2"/>
  <c r="J14" i="2"/>
  <c r="H14" i="2"/>
  <c r="G44" i="2"/>
  <c r="I13" i="2"/>
  <c r="K13" i="2"/>
  <c r="J13" i="2"/>
  <c r="H13" i="2"/>
  <c r="G43" i="2"/>
  <c r="I12" i="2"/>
  <c r="K12" i="2"/>
  <c r="J12" i="2"/>
  <c r="H12" i="2"/>
  <c r="G42" i="2"/>
  <c r="I11" i="2"/>
  <c r="K11" i="2"/>
  <c r="J11" i="2"/>
  <c r="H11" i="2"/>
  <c r="G41" i="2"/>
  <c r="I10" i="2"/>
  <c r="K10" i="2"/>
  <c r="J10" i="2"/>
  <c r="H10" i="2"/>
  <c r="G40" i="2"/>
  <c r="I9" i="2"/>
  <c r="K9" i="2"/>
  <c r="J9" i="2"/>
  <c r="H9" i="2"/>
  <c r="G39" i="2"/>
  <c r="I8" i="2"/>
  <c r="K8" i="2"/>
  <c r="J8" i="2"/>
  <c r="H8" i="2"/>
  <c r="G38" i="2"/>
  <c r="I7" i="2"/>
  <c r="K7" i="2"/>
  <c r="J7" i="2"/>
  <c r="H7" i="2"/>
  <c r="G37" i="2"/>
  <c r="I6" i="2"/>
  <c r="K6" i="2"/>
  <c r="J6" i="2"/>
  <c r="H6" i="2"/>
  <c r="G36" i="2"/>
  <c r="I5" i="2"/>
  <c r="K5" i="2"/>
  <c r="J5" i="2"/>
  <c r="H5" i="2"/>
  <c r="G35" i="2"/>
  <c r="I4" i="2"/>
  <c r="K4" i="2"/>
  <c r="J4" i="2"/>
  <c r="H4" i="2"/>
  <c r="G34" i="2"/>
  <c r="I3" i="2"/>
  <c r="K3" i="2"/>
  <c r="J3" i="2"/>
  <c r="H3" i="2"/>
  <c r="G33" i="2"/>
  <c r="J2" i="2"/>
  <c r="H2" i="2"/>
</calcChain>
</file>

<file path=xl/sharedStrings.xml><?xml version="1.0" encoding="utf-8"?>
<sst xmlns="http://schemas.openxmlformats.org/spreadsheetml/2006/main" count="1478" uniqueCount="418">
  <si>
    <t>Aligned Reads TB_f11</t>
    <phoneticPr fontId="6" type="noConversion"/>
  </si>
  <si>
    <t>%Unique TB_f11</t>
    <phoneticPr fontId="6" type="noConversion"/>
  </si>
  <si>
    <t>Aligned Reads M. Leprae</t>
    <phoneticPr fontId="6" type="noConversion"/>
  </si>
  <si>
    <t>Duplicates M. Leprae</t>
    <phoneticPr fontId="6" type="noConversion"/>
  </si>
  <si>
    <t>% Unique M. Leprae</t>
    <phoneticPr fontId="6" type="noConversion"/>
  </si>
  <si>
    <t>Male</t>
    <phoneticPr fontId="6" type="noConversion"/>
  </si>
  <si>
    <t>Aligned Reads Y. PESTIS CO92</t>
    <phoneticPr fontId="6" type="noConversion"/>
  </si>
  <si>
    <t>J-16</t>
    <phoneticPr fontId="6" type="noConversion"/>
  </si>
  <si>
    <t>J-19</t>
  </si>
  <si>
    <t>J-20</t>
  </si>
  <si>
    <t>J-21</t>
  </si>
  <si>
    <t>J-22</t>
  </si>
  <si>
    <t>J-23</t>
  </si>
  <si>
    <t>J-24</t>
  </si>
  <si>
    <t>J-25</t>
  </si>
  <si>
    <t>Unique mtDNA reads</t>
    <phoneticPr fontId="6" type="noConversion"/>
  </si>
  <si>
    <t>J-37</t>
  </si>
  <si>
    <t>J-40</t>
  </si>
  <si>
    <t>J-74</t>
  </si>
  <si>
    <t>J-75</t>
  </si>
  <si>
    <t>T2b23</t>
    <phoneticPr fontId="6" type="noConversion"/>
  </si>
  <si>
    <t>U4a1b</t>
    <phoneticPr fontId="6" type="noConversion"/>
  </si>
  <si>
    <t>H1at</t>
    <phoneticPr fontId="6" type="noConversion"/>
  </si>
  <si>
    <t>H5a1c1a</t>
    <phoneticPr fontId="6" type="noConversion"/>
  </si>
  <si>
    <t>H2a</t>
    <phoneticPr fontId="6" type="noConversion"/>
  </si>
  <si>
    <t>XX?</t>
    <phoneticPr fontId="6" type="noConversion"/>
  </si>
  <si>
    <t>H2a2a1</t>
    <phoneticPr fontId="6" type="noConversion"/>
  </si>
  <si>
    <t>U4b1a1a1</t>
    <phoneticPr fontId="6" type="noConversion"/>
  </si>
  <si>
    <t>H2a</t>
    <phoneticPr fontId="6" type="noConversion"/>
  </si>
  <si>
    <t>T2b3 +151</t>
    <phoneticPr fontId="6" type="noConversion"/>
  </si>
  <si>
    <t>H14b</t>
    <phoneticPr fontId="6" type="noConversion"/>
  </si>
  <si>
    <t>H+16311</t>
    <phoneticPr fontId="6" type="noConversion"/>
  </si>
  <si>
    <t>Female</t>
    <phoneticPr fontId="6" type="noConversion"/>
  </si>
  <si>
    <t>Male</t>
    <phoneticPr fontId="6" type="noConversion"/>
  </si>
  <si>
    <t>H59a</t>
    <phoneticPr fontId="6" type="noConversion"/>
  </si>
  <si>
    <t>Female</t>
    <phoneticPr fontId="6" type="noConversion"/>
  </si>
  <si>
    <t>H46</t>
    <phoneticPr fontId="6" type="noConversion"/>
  </si>
  <si>
    <t>U5a1i</t>
    <phoneticPr fontId="6" type="noConversion"/>
  </si>
  <si>
    <t>T2b3+151</t>
    <phoneticPr fontId="6" type="noConversion"/>
  </si>
  <si>
    <t>J-10</t>
    <phoneticPr fontId="6" type="noConversion"/>
  </si>
  <si>
    <t>J-11</t>
    <phoneticPr fontId="6" type="noConversion"/>
  </si>
  <si>
    <t>H5a1c1a</t>
  </si>
  <si>
    <t>H2a</t>
  </si>
  <si>
    <t>J1c2b</t>
  </si>
  <si>
    <t>I2'3</t>
  </si>
  <si>
    <t>U4b1a1a1</t>
  </si>
  <si>
    <t>H7a</t>
  </si>
  <si>
    <t>T2b</t>
  </si>
  <si>
    <t>H59a</t>
  </si>
  <si>
    <t>H14b</t>
  </si>
  <si>
    <t>H15b</t>
  </si>
  <si>
    <t>J1b1a1a</t>
  </si>
  <si>
    <t>H2a2b5</t>
  </si>
  <si>
    <t>H</t>
  </si>
  <si>
    <t>H1a1</t>
  </si>
  <si>
    <t>J1c+16261</t>
  </si>
  <si>
    <t>K2a6</t>
  </si>
  <si>
    <t>H1c3</t>
  </si>
  <si>
    <t>H27a</t>
  </si>
  <si>
    <t>V17</t>
  </si>
  <si>
    <t>K2b1</t>
  </si>
  <si>
    <t>H7b1</t>
  </si>
  <si>
    <t>T1a1</t>
    <phoneticPr fontId="6" type="noConversion"/>
  </si>
  <si>
    <t>H59a</t>
    <phoneticPr fontId="6" type="noConversion"/>
  </si>
  <si>
    <t>H2a2b5</t>
    <phoneticPr fontId="6" type="noConversion"/>
  </si>
  <si>
    <t>J1c+16261</t>
    <phoneticPr fontId="6" type="noConversion"/>
  </si>
  <si>
    <t>W1+119?</t>
    <phoneticPr fontId="6" type="noConversion"/>
  </si>
  <si>
    <t>H5a1c1a</t>
    <phoneticPr fontId="6" type="noConversion"/>
  </si>
  <si>
    <t>Cov (X)</t>
    <phoneticPr fontId="6" type="noConversion"/>
  </si>
  <si>
    <t>qPCR Mean SQ</t>
    <phoneticPr fontId="6" type="noConversion"/>
  </si>
  <si>
    <t>post-1350</t>
    <phoneticPr fontId="6" type="noConversion"/>
  </si>
  <si>
    <t>T2e</t>
    <phoneticPr fontId="6" type="noConversion"/>
  </si>
  <si>
    <t>T2b?</t>
    <phoneticPr fontId="6" type="noConversion"/>
  </si>
  <si>
    <t>H2+152</t>
    <phoneticPr fontId="6" type="noConversion"/>
  </si>
  <si>
    <t>U4a1b</t>
    <phoneticPr fontId="6" type="noConversion"/>
  </si>
  <si>
    <t>K1a1a2</t>
    <phoneticPr fontId="6" type="noConversion"/>
  </si>
  <si>
    <t>T2b</t>
    <phoneticPr fontId="6" type="noConversion"/>
  </si>
  <si>
    <t>H1c+152?</t>
    <phoneticPr fontId="6" type="noConversion"/>
  </si>
  <si>
    <t>H3+152</t>
    <phoneticPr fontId="6" type="noConversion"/>
  </si>
  <si>
    <t>U5b2a2b</t>
    <phoneticPr fontId="6" type="noConversion"/>
  </si>
  <si>
    <t>H27+16093</t>
    <phoneticPr fontId="6" type="noConversion"/>
  </si>
  <si>
    <t>T1a1</t>
    <phoneticPr fontId="6" type="noConversion"/>
  </si>
  <si>
    <t>H1a1?</t>
    <phoneticPr fontId="6" type="noConversion"/>
  </si>
  <si>
    <t>T2b?</t>
    <phoneticPr fontId="6" type="noConversion"/>
  </si>
  <si>
    <t>H1c</t>
    <phoneticPr fontId="6" type="noConversion"/>
  </si>
  <si>
    <t>H1q</t>
    <phoneticPr fontId="6" type="noConversion"/>
  </si>
  <si>
    <t>X2b+226</t>
    <phoneticPr fontId="6" type="noConversion"/>
  </si>
  <si>
    <t>J1c+16261</t>
    <phoneticPr fontId="6" type="noConversion"/>
  </si>
  <si>
    <t>H2+152</t>
    <phoneticPr fontId="6" type="noConversion"/>
  </si>
  <si>
    <t>J?</t>
    <phoneticPr fontId="6" type="noConversion"/>
  </si>
  <si>
    <t>U5b</t>
    <phoneticPr fontId="6" type="noConversion"/>
  </si>
  <si>
    <t>%Dup mtDNA</t>
    <phoneticPr fontId="6" type="noConversion"/>
  </si>
  <si>
    <t>Haplogroup</t>
    <phoneticPr fontId="6" type="noConversion"/>
  </si>
  <si>
    <t>K</t>
    <phoneticPr fontId="6" type="noConversion"/>
  </si>
  <si>
    <t>T</t>
    <phoneticPr fontId="6" type="noConversion"/>
  </si>
  <si>
    <t>U</t>
    <phoneticPr fontId="6" type="noConversion"/>
  </si>
  <si>
    <t>W</t>
    <phoneticPr fontId="6" type="noConversion"/>
  </si>
  <si>
    <t>X</t>
    <phoneticPr fontId="6" type="noConversion"/>
  </si>
  <si>
    <t>PRE</t>
    <phoneticPr fontId="6" type="noConversion"/>
  </si>
  <si>
    <t>POST</t>
    <phoneticPr fontId="6" type="noConversion"/>
  </si>
  <si>
    <t>U5a1i</t>
  </si>
  <si>
    <t>T2b4+152</t>
  </si>
  <si>
    <t>H+16311</t>
  </si>
  <si>
    <t>H1e1a</t>
  </si>
  <si>
    <t>K1a+195</t>
    <phoneticPr fontId="6" type="noConversion"/>
  </si>
  <si>
    <t>K1a1a2a</t>
    <phoneticPr fontId="6" type="noConversion"/>
  </si>
  <si>
    <t>H1c5a</t>
    <phoneticPr fontId="6" type="noConversion"/>
  </si>
  <si>
    <t>J1c5a</t>
    <phoneticPr fontId="6" type="noConversion"/>
  </si>
  <si>
    <t>T2b3+151</t>
    <phoneticPr fontId="6" type="noConversion"/>
  </si>
  <si>
    <t>T2b19b</t>
    <phoneticPr fontId="6" type="noConversion"/>
  </si>
  <si>
    <t>W1i</t>
    <phoneticPr fontId="6" type="noConversion"/>
  </si>
  <si>
    <t>H1+16239</t>
    <phoneticPr fontId="6" type="noConversion"/>
  </si>
  <si>
    <t>U5b1</t>
    <phoneticPr fontId="6" type="noConversion"/>
  </si>
  <si>
    <t>H3k</t>
    <phoneticPr fontId="6" type="noConversion"/>
  </si>
  <si>
    <t>U5a'b</t>
    <phoneticPr fontId="6" type="noConversion"/>
  </si>
  <si>
    <t>H1a1</t>
    <phoneticPr fontId="6" type="noConversion"/>
  </si>
  <si>
    <t>H2a? LOW</t>
    <phoneticPr fontId="6" type="noConversion"/>
  </si>
  <si>
    <t>rCRS</t>
    <phoneticPr fontId="6" type="noConversion"/>
  </si>
  <si>
    <t>U5b2a2b</t>
    <phoneticPr fontId="6" type="noConversion"/>
  </si>
  <si>
    <t>J1c8a1</t>
    <phoneticPr fontId="6" type="noConversion"/>
  </si>
  <si>
    <t>T1a1</t>
    <phoneticPr fontId="6" type="noConversion"/>
  </si>
  <si>
    <t>U5a1a1</t>
    <phoneticPr fontId="6" type="noConversion"/>
  </si>
  <si>
    <t>Number</t>
    <phoneticPr fontId="6" type="noConversion"/>
  </si>
  <si>
    <t>H</t>
    <phoneticPr fontId="6" type="noConversion"/>
  </si>
  <si>
    <t>H2</t>
    <phoneticPr fontId="6" type="noConversion"/>
  </si>
  <si>
    <t>H1</t>
    <phoneticPr fontId="6" type="noConversion"/>
  </si>
  <si>
    <t>H3</t>
    <phoneticPr fontId="6" type="noConversion"/>
  </si>
  <si>
    <t>H46</t>
    <phoneticPr fontId="6" type="noConversion"/>
  </si>
  <si>
    <t>H59</t>
    <phoneticPr fontId="6" type="noConversion"/>
  </si>
  <si>
    <t>H5</t>
    <phoneticPr fontId="6" type="noConversion"/>
  </si>
  <si>
    <t>H7</t>
    <phoneticPr fontId="6" type="noConversion"/>
  </si>
  <si>
    <t>HV16</t>
    <phoneticPr fontId="6" type="noConversion"/>
  </si>
  <si>
    <t>J</t>
    <phoneticPr fontId="6" type="noConversion"/>
  </si>
  <si>
    <t>J1</t>
    <phoneticPr fontId="6" type="noConversion"/>
  </si>
  <si>
    <t>K1</t>
    <phoneticPr fontId="6" type="noConversion"/>
  </si>
  <si>
    <t>K2</t>
    <phoneticPr fontId="6" type="noConversion"/>
  </si>
  <si>
    <t>T1</t>
    <phoneticPr fontId="6" type="noConversion"/>
  </si>
  <si>
    <t>T2</t>
    <phoneticPr fontId="6" type="noConversion"/>
  </si>
  <si>
    <t>U4</t>
    <phoneticPr fontId="6" type="noConversion"/>
  </si>
  <si>
    <t>U5</t>
    <phoneticPr fontId="6" type="noConversion"/>
  </si>
  <si>
    <t>W1</t>
    <phoneticPr fontId="6" type="noConversion"/>
  </si>
  <si>
    <t>X2</t>
    <phoneticPr fontId="6" type="noConversion"/>
  </si>
  <si>
    <t>H</t>
    <phoneticPr fontId="6" type="noConversion"/>
  </si>
  <si>
    <t>H27</t>
    <phoneticPr fontId="6" type="noConversion"/>
  </si>
  <si>
    <t>H14</t>
    <phoneticPr fontId="6" type="noConversion"/>
  </si>
  <si>
    <t>H15</t>
    <phoneticPr fontId="6" type="noConversion"/>
  </si>
  <si>
    <t>Female</t>
    <phoneticPr fontId="6" type="noConversion"/>
  </si>
  <si>
    <t>Aligned Reads HUMAN</t>
    <phoneticPr fontId="6" type="noConversion"/>
  </si>
  <si>
    <t>J-26</t>
  </si>
  <si>
    <t>J-27</t>
  </si>
  <si>
    <t>J-28</t>
  </si>
  <si>
    <t>J-29</t>
  </si>
  <si>
    <t>J-30</t>
  </si>
  <si>
    <t>J-31</t>
  </si>
  <si>
    <t>J-32</t>
  </si>
  <si>
    <t>J-33</t>
  </si>
  <si>
    <t>J-35</t>
  </si>
  <si>
    <t>J-36</t>
  </si>
  <si>
    <t>H2a2 (rCRS)</t>
    <phoneticPr fontId="6" type="noConversion"/>
  </si>
  <si>
    <t>HV16</t>
    <phoneticPr fontId="6" type="noConversion"/>
  </si>
  <si>
    <t>H3+152</t>
    <phoneticPr fontId="6" type="noConversion"/>
  </si>
  <si>
    <t>X2b+226</t>
    <phoneticPr fontId="6" type="noConversion"/>
  </si>
  <si>
    <t>Aligned</t>
    <phoneticPr fontId="6" type="noConversion"/>
  </si>
  <si>
    <t>J-17</t>
  </si>
  <si>
    <t>%Human</t>
  </si>
  <si>
    <t>%human/ul/mg</t>
    <phoneticPr fontId="6" type="noConversion"/>
  </si>
  <si>
    <t>J-01</t>
    <phoneticPr fontId="6" type="noConversion"/>
  </si>
  <si>
    <t>J-02</t>
    <phoneticPr fontId="6" type="noConversion"/>
  </si>
  <si>
    <t>J-03</t>
    <phoneticPr fontId="6" type="noConversion"/>
  </si>
  <si>
    <t>J-04</t>
    <phoneticPr fontId="6" type="noConversion"/>
  </si>
  <si>
    <t>J-05</t>
    <phoneticPr fontId="6" type="noConversion"/>
  </si>
  <si>
    <t>J-06</t>
    <phoneticPr fontId="6" type="noConversion"/>
  </si>
  <si>
    <t>J-07</t>
    <phoneticPr fontId="6" type="noConversion"/>
  </si>
  <si>
    <t>J-08</t>
    <phoneticPr fontId="6" type="noConversion"/>
  </si>
  <si>
    <t>J-09</t>
    <phoneticPr fontId="6" type="noConversion"/>
  </si>
  <si>
    <t>K2a6</t>
    <phoneticPr fontId="6" type="noConversion"/>
  </si>
  <si>
    <t>H1c3</t>
    <phoneticPr fontId="6" type="noConversion"/>
  </si>
  <si>
    <t>H27+16093</t>
    <phoneticPr fontId="6" type="noConversion"/>
  </si>
  <si>
    <t>J1b1a1a?</t>
    <phoneticPr fontId="6" type="noConversion"/>
  </si>
  <si>
    <t>H2a2a?</t>
    <phoneticPr fontId="6" type="noConversion"/>
  </si>
  <si>
    <t>J1c8a1</t>
    <phoneticPr fontId="6" type="noConversion"/>
  </si>
  <si>
    <t>Female</t>
    <phoneticPr fontId="6" type="noConversion"/>
  </si>
  <si>
    <t>K2a6</t>
    <phoneticPr fontId="6" type="noConversion"/>
  </si>
  <si>
    <t>XY?</t>
    <phoneticPr fontId="6" type="noConversion"/>
  </si>
  <si>
    <t>H2a2a1</t>
    <phoneticPr fontId="6" type="noConversion"/>
  </si>
  <si>
    <t>H1at</t>
    <phoneticPr fontId="6" type="noConversion"/>
  </si>
  <si>
    <t>LOWQUAL</t>
    <phoneticPr fontId="6" type="noConversion"/>
  </si>
  <si>
    <t>H2a2a1?</t>
    <phoneticPr fontId="6" type="noConversion"/>
  </si>
  <si>
    <t>Male</t>
    <phoneticPr fontId="6" type="noConversion"/>
  </si>
  <si>
    <t>J-69</t>
  </si>
  <si>
    <t>J-70</t>
  </si>
  <si>
    <t>J-71</t>
  </si>
  <si>
    <t>J-72</t>
  </si>
  <si>
    <t>LOWQUAL</t>
  </si>
  <si>
    <t>J1c2</t>
    <phoneticPr fontId="6" type="noConversion"/>
  </si>
  <si>
    <t>J-41</t>
  </si>
  <si>
    <t>J-42</t>
  </si>
  <si>
    <t>J-43</t>
  </si>
  <si>
    <t>J-44</t>
  </si>
  <si>
    <t>J-45</t>
  </si>
  <si>
    <t>J-46</t>
  </si>
  <si>
    <t>J-47</t>
  </si>
  <si>
    <t>J-48</t>
  </si>
  <si>
    <t>J-61</t>
  </si>
  <si>
    <t>J-62</t>
  </si>
  <si>
    <t>J-63</t>
  </si>
  <si>
    <t>J-64</t>
  </si>
  <si>
    <t>J-65</t>
  </si>
  <si>
    <t>J-66</t>
  </si>
  <si>
    <t>J-67</t>
  </si>
  <si>
    <t>J-68</t>
  </si>
  <si>
    <t>H15b</t>
    <phoneticPr fontId="6" type="noConversion"/>
  </si>
  <si>
    <t>J1b1a1a?</t>
    <phoneticPr fontId="6" type="noConversion"/>
  </si>
  <si>
    <t>J-12</t>
    <phoneticPr fontId="6" type="noConversion"/>
  </si>
  <si>
    <t>J-13</t>
    <phoneticPr fontId="6" type="noConversion"/>
  </si>
  <si>
    <t>J-14</t>
    <phoneticPr fontId="6" type="noConversion"/>
  </si>
  <si>
    <t>Human/ul/mg</t>
    <phoneticPr fontId="6" type="noConversion"/>
  </si>
  <si>
    <t>uls used</t>
    <phoneticPr fontId="6" type="noConversion"/>
  </si>
  <si>
    <t>ID</t>
    <phoneticPr fontId="6" type="noConversion"/>
  </si>
  <si>
    <t>Age</t>
    <phoneticPr fontId="6" type="noConversion"/>
  </si>
  <si>
    <t>Unknown</t>
    <phoneticPr fontId="6" type="noConversion"/>
  </si>
  <si>
    <t>post-1350</t>
    <phoneticPr fontId="6" type="noConversion"/>
  </si>
  <si>
    <t>Pre-1350</t>
    <phoneticPr fontId="6" type="noConversion"/>
  </si>
  <si>
    <t>unknown</t>
    <phoneticPr fontId="6" type="noConversion"/>
  </si>
  <si>
    <t>14-15th</t>
    <phoneticPr fontId="6" type="noConversion"/>
  </si>
  <si>
    <t>% Aligned TB_f11</t>
    <phoneticPr fontId="6" type="noConversion"/>
  </si>
  <si>
    <t>Coverage (X) TB</t>
    <phoneticPr fontId="6" type="noConversion"/>
  </si>
  <si>
    <t>Raw Reads</t>
    <phoneticPr fontId="6" type="noConversion"/>
  </si>
  <si>
    <t>J-1</t>
    <phoneticPr fontId="6" type="noConversion"/>
  </si>
  <si>
    <t>J-2</t>
    <phoneticPr fontId="6" type="noConversion"/>
  </si>
  <si>
    <t>J-3</t>
  </si>
  <si>
    <t>J-4</t>
  </si>
  <si>
    <t>J-5</t>
  </si>
  <si>
    <t>J-6</t>
  </si>
  <si>
    <t>J-7</t>
  </si>
  <si>
    <t>J-8</t>
  </si>
  <si>
    <t>J-10</t>
  </si>
  <si>
    <t>J-11</t>
  </si>
  <si>
    <t>J-12</t>
  </si>
  <si>
    <t>J-13</t>
  </si>
  <si>
    <t>J-14</t>
  </si>
  <si>
    <t>J-15</t>
    <phoneticPr fontId="6" type="noConversion"/>
  </si>
  <si>
    <t>MtDNA</t>
    <phoneticPr fontId="6" type="noConversion"/>
  </si>
  <si>
    <t>SAMPLE ID</t>
    <phoneticPr fontId="6" type="noConversion"/>
  </si>
  <si>
    <t>J-09</t>
    <phoneticPr fontId="6" type="noConversion"/>
  </si>
  <si>
    <t>J-16</t>
    <phoneticPr fontId="6" type="noConversion"/>
  </si>
  <si>
    <t>WEIGHT (mg)</t>
    <phoneticPr fontId="6" type="noConversion"/>
  </si>
  <si>
    <t>J-3</t>
    <phoneticPr fontId="6" type="noConversion"/>
  </si>
  <si>
    <t>J-4</t>
    <phoneticPr fontId="6" type="noConversion"/>
  </si>
  <si>
    <t>J-5</t>
    <phoneticPr fontId="6" type="noConversion"/>
  </si>
  <si>
    <t>J-6</t>
    <phoneticPr fontId="6" type="noConversion"/>
  </si>
  <si>
    <t>J-7</t>
    <phoneticPr fontId="6" type="noConversion"/>
  </si>
  <si>
    <t>J-8</t>
    <phoneticPr fontId="6" type="noConversion"/>
  </si>
  <si>
    <t>H1q</t>
  </si>
  <si>
    <t>H46</t>
  </si>
  <si>
    <t>H1g1</t>
  </si>
  <si>
    <t>T2e</t>
  </si>
  <si>
    <t>T1a1</t>
  </si>
  <si>
    <t>H2a2a1</t>
  </si>
  <si>
    <t>HV16</t>
  </si>
  <si>
    <t>H3+152</t>
  </si>
  <si>
    <t>U5a1a1</t>
  </si>
  <si>
    <t>X2b+226</t>
  </si>
  <si>
    <t>T2b23</t>
  </si>
  <si>
    <t>U4a1b</t>
  </si>
  <si>
    <t>H1at</t>
  </si>
  <si>
    <t>H1a1</t>
    <phoneticPr fontId="6" type="noConversion"/>
  </si>
  <si>
    <t>T2b</t>
    <phoneticPr fontId="6" type="noConversion"/>
  </si>
  <si>
    <t>J-73</t>
  </si>
  <si>
    <t>mtDNA Cov (X)</t>
    <phoneticPr fontId="6" type="noConversion"/>
  </si>
  <si>
    <t>Duplicates</t>
    <phoneticPr fontId="6" type="noConversion"/>
  </si>
  <si>
    <t>%Dup</t>
    <phoneticPr fontId="6" type="noConversion"/>
  </si>
  <si>
    <t>% Unique Human</t>
    <phoneticPr fontId="6" type="noConversion"/>
  </si>
  <si>
    <t>Genetic Sex</t>
    <phoneticPr fontId="6" type="noConversion"/>
  </si>
  <si>
    <t>Biological Sex</t>
    <phoneticPr fontId="6" type="noConversion"/>
  </si>
  <si>
    <t>H2a2b5</t>
    <phoneticPr fontId="6" type="noConversion"/>
  </si>
  <si>
    <t>J-02</t>
    <phoneticPr fontId="6" type="noConversion"/>
  </si>
  <si>
    <t xml:space="preserve">14th </t>
    <phoneticPr fontId="6" type="noConversion"/>
  </si>
  <si>
    <t>13th</t>
    <phoneticPr fontId="6" type="noConversion"/>
  </si>
  <si>
    <t>12th</t>
    <phoneticPr fontId="6" type="noConversion"/>
  </si>
  <si>
    <t>H1a1</t>
    <phoneticPr fontId="6" type="noConversion"/>
  </si>
  <si>
    <t>U5a1i</t>
    <phoneticPr fontId="6" type="noConversion"/>
  </si>
  <si>
    <t>HV0</t>
    <phoneticPr fontId="6" type="noConversion"/>
  </si>
  <si>
    <t>H+16311</t>
    <phoneticPr fontId="6" type="noConversion"/>
  </si>
  <si>
    <t>H1e1a</t>
    <phoneticPr fontId="6" type="noConversion"/>
  </si>
  <si>
    <t>LOWQUAL</t>
    <phoneticPr fontId="6" type="noConversion"/>
  </si>
  <si>
    <t>H1c</t>
    <phoneticPr fontId="6" type="noConversion"/>
  </si>
  <si>
    <t>J</t>
    <phoneticPr fontId="6" type="noConversion"/>
  </si>
  <si>
    <t>T2b3+151</t>
    <phoneticPr fontId="6" type="noConversion"/>
  </si>
  <si>
    <t>T2b19b?</t>
    <phoneticPr fontId="6" type="noConversion"/>
  </si>
  <si>
    <t>W1+119?</t>
    <phoneticPr fontId="6" type="noConversion"/>
  </si>
  <si>
    <t>H1+16239</t>
    <phoneticPr fontId="6" type="noConversion"/>
  </si>
  <si>
    <t>U5b</t>
    <phoneticPr fontId="6" type="noConversion"/>
  </si>
  <si>
    <t>H46</t>
    <phoneticPr fontId="6" type="noConversion"/>
  </si>
  <si>
    <t>15th</t>
    <phoneticPr fontId="6" type="noConversion"/>
  </si>
  <si>
    <t>T2b23?</t>
    <phoneticPr fontId="6" type="noConversion"/>
  </si>
  <si>
    <t>H2a2?</t>
    <phoneticPr fontId="6" type="noConversion"/>
  </si>
  <si>
    <t>K2b1</t>
    <phoneticPr fontId="6" type="noConversion"/>
  </si>
  <si>
    <t>H1+16239</t>
    <phoneticPr fontId="6" type="noConversion"/>
  </si>
  <si>
    <t>HV16</t>
    <phoneticPr fontId="6" type="noConversion"/>
  </si>
  <si>
    <t>H2a?</t>
    <phoneticPr fontId="6" type="noConversion"/>
  </si>
  <si>
    <t>H14b?</t>
    <phoneticPr fontId="6" type="noConversion"/>
  </si>
  <si>
    <t>H1g1</t>
    <phoneticPr fontId="6" type="noConversion"/>
  </si>
  <si>
    <t>HV0?</t>
    <phoneticPr fontId="6" type="noConversion"/>
  </si>
  <si>
    <t>Female</t>
    <phoneticPr fontId="6" type="noConversion"/>
  </si>
  <si>
    <t>T2b19b?</t>
    <phoneticPr fontId="6" type="noConversion"/>
  </si>
  <si>
    <t>H7b1?</t>
    <phoneticPr fontId="6" type="noConversion"/>
  </si>
  <si>
    <t>Dup. TB_f11</t>
    <phoneticPr fontId="6" type="noConversion"/>
  </si>
  <si>
    <t>Unique Reads TB_f11</t>
    <phoneticPr fontId="6" type="noConversion"/>
  </si>
  <si>
    <t>Unique Reads M. Leprae</t>
    <phoneticPr fontId="6" type="noConversion"/>
  </si>
  <si>
    <t>% Aligned M. Leprae</t>
    <phoneticPr fontId="6" type="noConversion"/>
  </si>
  <si>
    <t>Coverage (X) TN</t>
    <phoneticPr fontId="6" type="noConversion"/>
  </si>
  <si>
    <t>H1q</t>
    <phoneticPr fontId="6" type="noConversion"/>
  </si>
  <si>
    <t>H46</t>
    <phoneticPr fontId="6" type="noConversion"/>
  </si>
  <si>
    <t>H1g1</t>
    <phoneticPr fontId="6" type="noConversion"/>
  </si>
  <si>
    <t>DURING</t>
    <phoneticPr fontId="6" type="noConversion"/>
  </si>
  <si>
    <t>H</t>
    <phoneticPr fontId="6" type="noConversion"/>
  </si>
  <si>
    <t>X</t>
    <phoneticPr fontId="6" type="noConversion"/>
  </si>
  <si>
    <t>J</t>
    <phoneticPr fontId="6" type="noConversion"/>
  </si>
  <si>
    <t>K</t>
    <phoneticPr fontId="6" type="noConversion"/>
  </si>
  <si>
    <t>T</t>
    <phoneticPr fontId="6" type="noConversion"/>
  </si>
  <si>
    <t>H</t>
    <phoneticPr fontId="6" type="noConversion"/>
  </si>
  <si>
    <t>T</t>
    <phoneticPr fontId="6" type="noConversion"/>
  </si>
  <si>
    <t>Haplogroup</t>
    <phoneticPr fontId="6" type="noConversion"/>
  </si>
  <si>
    <t>Males</t>
    <phoneticPr fontId="6" type="noConversion"/>
  </si>
  <si>
    <t>Females</t>
    <phoneticPr fontId="6" type="noConversion"/>
  </si>
  <si>
    <t>Children</t>
    <phoneticPr fontId="6" type="noConversion"/>
  </si>
  <si>
    <t>Wrongly sexed</t>
    <phoneticPr fontId="6" type="noConversion"/>
  </si>
  <si>
    <t>Total mtDNA reads</t>
    <phoneticPr fontId="6" type="noConversion"/>
  </si>
  <si>
    <t>Dup mtDNA reads</t>
    <phoneticPr fontId="6" type="noConversion"/>
  </si>
  <si>
    <t>%mtDNA (of total)</t>
    <phoneticPr fontId="6" type="noConversion"/>
  </si>
  <si>
    <t>%mtDNA (of Human)</t>
    <phoneticPr fontId="6" type="noConversion"/>
  </si>
  <si>
    <t>Total Reads</t>
    <phoneticPr fontId="6" type="noConversion"/>
  </si>
  <si>
    <t>% Dup</t>
    <phoneticPr fontId="6" type="noConversion"/>
  </si>
  <si>
    <t>% Human</t>
    <phoneticPr fontId="6" type="noConversion"/>
  </si>
  <si>
    <t>Cov. (X)</t>
    <phoneticPr fontId="6" type="noConversion"/>
  </si>
  <si>
    <t>Genetic Sex</t>
    <phoneticPr fontId="6" type="noConversion"/>
  </si>
  <si>
    <t>F</t>
  </si>
  <si>
    <t>F?</t>
  </si>
  <si>
    <t>M</t>
  </si>
  <si>
    <t>M?</t>
  </si>
  <si>
    <t>?</t>
  </si>
  <si>
    <t>mtDNA coverage (x)</t>
    <phoneticPr fontId="6" type="noConversion"/>
  </si>
  <si>
    <t>% mtDNA (of total)</t>
    <phoneticPr fontId="6" type="noConversion"/>
  </si>
  <si>
    <t>% mtDNA (of Human)</t>
    <phoneticPr fontId="6" type="noConversion"/>
  </si>
  <si>
    <t>Haplogroup</t>
    <phoneticPr fontId="6" type="noConversion"/>
  </si>
  <si>
    <t>H2a2a1</t>
    <phoneticPr fontId="6" type="noConversion"/>
  </si>
  <si>
    <t>K2b1</t>
    <phoneticPr fontId="6" type="noConversion"/>
  </si>
  <si>
    <t>H7b1?</t>
    <phoneticPr fontId="6" type="noConversion"/>
  </si>
  <si>
    <t>H2a2a</t>
    <phoneticPr fontId="6" type="noConversion"/>
  </si>
  <si>
    <t>K1a+195</t>
    <phoneticPr fontId="6" type="noConversion"/>
  </si>
  <si>
    <t>K1a1a2</t>
    <phoneticPr fontId="6" type="noConversion"/>
  </si>
  <si>
    <t>H1c+152?</t>
    <phoneticPr fontId="6" type="noConversion"/>
  </si>
  <si>
    <t>K</t>
    <phoneticPr fontId="6" type="noConversion"/>
  </si>
  <si>
    <t>X</t>
    <phoneticPr fontId="6" type="noConversion"/>
  </si>
  <si>
    <t>W</t>
    <phoneticPr fontId="6" type="noConversion"/>
  </si>
  <si>
    <t>Female</t>
  </si>
  <si>
    <t>Male</t>
  </si>
  <si>
    <t>CAT #</t>
  </si>
  <si>
    <t>Context #</t>
  </si>
  <si>
    <t>J-18</t>
  </si>
  <si>
    <t>J-34</t>
  </si>
  <si>
    <t>J-38</t>
  </si>
  <si>
    <t>J-39</t>
  </si>
  <si>
    <t>J-49</t>
  </si>
  <si>
    <t>J-50</t>
  </si>
  <si>
    <t>J-51</t>
  </si>
  <si>
    <t>J-52</t>
  </si>
  <si>
    <t>J-53</t>
  </si>
  <si>
    <t>J-54</t>
  </si>
  <si>
    <t>J-55</t>
  </si>
  <si>
    <t>J-56</t>
  </si>
  <si>
    <t>J-57</t>
  </si>
  <si>
    <t>J-58</t>
  </si>
  <si>
    <t>J-59</t>
  </si>
  <si>
    <t>J-60</t>
  </si>
  <si>
    <t>J-76</t>
  </si>
  <si>
    <t>J-77</t>
  </si>
  <si>
    <t>J-78</t>
  </si>
  <si>
    <t>J-79</t>
  </si>
  <si>
    <t>J-80</t>
  </si>
  <si>
    <t>J-81</t>
  </si>
  <si>
    <t>J-82</t>
  </si>
  <si>
    <t>J-83</t>
  </si>
  <si>
    <t>J-84</t>
  </si>
  <si>
    <t>J-85</t>
  </si>
  <si>
    <t>J-86</t>
  </si>
  <si>
    <t>J-87</t>
  </si>
  <si>
    <t>Consistent with XX</t>
  </si>
  <si>
    <t>Consistent with XY</t>
  </si>
  <si>
    <t>Not Assigned</t>
  </si>
  <si>
    <t>N/A</t>
  </si>
  <si>
    <t>H15a1</t>
  </si>
  <si>
    <t>H1bk</t>
  </si>
  <si>
    <t>H5a1g</t>
  </si>
  <si>
    <t>H5</t>
  </si>
  <si>
    <t>H4a1a4b</t>
  </si>
  <si>
    <t>U5b1b1d</t>
  </si>
  <si>
    <t>X2c1a</t>
  </si>
  <si>
    <t>U5b2a1b</t>
  </si>
  <si>
    <t>H1a</t>
  </si>
  <si>
    <t>U4a3a</t>
  </si>
  <si>
    <t>Undetermined</t>
  </si>
  <si>
    <t>Non-adult</t>
  </si>
  <si>
    <t>?Male</t>
  </si>
  <si>
    <t>?Female</t>
  </si>
  <si>
    <t>Und</t>
  </si>
  <si>
    <t>Unclear</t>
  </si>
  <si>
    <t>Post</t>
  </si>
  <si>
    <t>Pre</t>
  </si>
  <si>
    <t>PSN</t>
  </si>
  <si>
    <t>Sarah</t>
  </si>
  <si>
    <t>Listing</t>
  </si>
  <si>
    <t>Freddi</t>
  </si>
  <si>
    <t>Pre?</t>
  </si>
  <si>
    <t>None</t>
  </si>
  <si>
    <t>No</t>
  </si>
  <si>
    <t>Pre or Post Plague Assignment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</si>
</sst>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%"/>
  </numFmts>
  <fonts count="7" x14ac:knownFonts="1"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4" fillId="0" borderId="0" xfId="0" applyFont="1" applyAlignment="1">
      <alignment horizontal="center" vertical="center" wrapText="1"/>
    </xf>
    <xf numFmtId="1" fontId="0" fillId="0" borderId="0" xfId="0" applyNumberFormat="1" applyAlignment="1">
      <alignment wrapText="1"/>
    </xf>
    <xf numFmtId="10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10" fontId="0" fillId="0" borderId="0" xfId="0" applyNumberFormat="1" applyAlignment="1">
      <alignment wrapText="1"/>
    </xf>
    <xf numFmtId="10" fontId="0" fillId="0" borderId="0" xfId="0" applyNumberFormat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Alignment="1">
      <alignment wrapText="1"/>
    </xf>
    <xf numFmtId="3" fontId="5" fillId="0" borderId="0" xfId="0" applyNumberFormat="1" applyFont="1" applyAlignment="1">
      <alignment horizontal="center" vertical="center" wrapText="1"/>
    </xf>
    <xf numFmtId="3" fontId="0" fillId="0" borderId="0" xfId="0" applyNumberForma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2" fontId="3" fillId="0" borderId="0" xfId="0" applyNumberFormat="1" applyFont="1" applyAlignment="1">
      <alignment wrapText="1"/>
    </xf>
    <xf numFmtId="2" fontId="0" fillId="0" borderId="0" xfId="0" applyNumberFormat="1" applyAlignment="1">
      <alignment wrapText="1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 wrapText="1"/>
    </xf>
    <xf numFmtId="10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3" fontId="2" fillId="0" borderId="0" xfId="0" applyNumberFormat="1" applyFont="1" applyAlignment="1">
      <alignment wrapText="1"/>
    </xf>
    <xf numFmtId="10" fontId="2" fillId="0" borderId="0" xfId="0" applyNumberFormat="1" applyFont="1" applyAlignment="1">
      <alignment wrapText="1"/>
    </xf>
    <xf numFmtId="164" fontId="2" fillId="0" borderId="0" xfId="0" applyNumberFormat="1" applyFont="1" applyFill="1" applyAlignment="1">
      <alignment wrapText="1"/>
    </xf>
    <xf numFmtId="0" fontId="2" fillId="0" borderId="0" xfId="0" applyFont="1" applyAlignment="1">
      <alignment wrapText="1"/>
    </xf>
    <xf numFmtId="2" fontId="2" fillId="0" borderId="0" xfId="0" applyNumberFormat="1" applyFont="1" applyAlignment="1">
      <alignment wrapText="1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164" fontId="2" fillId="0" borderId="0" xfId="0" applyNumberFormat="1" applyFont="1" applyAlignment="1">
      <alignment wrapText="1"/>
    </xf>
    <xf numFmtId="165" fontId="1" fillId="0" borderId="0" xfId="0" applyNumberFormat="1" applyFont="1" applyAlignment="1">
      <alignment horizontal="center" vertical="center" wrapText="1"/>
    </xf>
    <xf numFmtId="165" fontId="2" fillId="0" borderId="0" xfId="0" applyNumberFormat="1" applyFont="1" applyAlignment="1">
      <alignment wrapText="1"/>
    </xf>
    <xf numFmtId="10" fontId="2" fillId="0" borderId="0" xfId="0" applyNumberFormat="1" applyFont="1" applyAlignment="1">
      <alignment wrapText="1"/>
    </xf>
    <xf numFmtId="0" fontId="0" fillId="0" borderId="0" xfId="0" applyFont="1" applyFill="1" applyAlignment="1">
      <alignment horizont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/>
    <xf numFmtId="3" fontId="0" fillId="0" borderId="0" xfId="0" applyNumberFormat="1" applyFont="1" applyFill="1" applyAlignment="1">
      <alignment wrapText="1"/>
    </xf>
    <xf numFmtId="10" fontId="0" fillId="0" borderId="0" xfId="0" applyNumberFormat="1" applyFont="1" applyFill="1" applyAlignment="1">
      <alignment wrapText="1"/>
    </xf>
    <xf numFmtId="164" fontId="0" fillId="0" borderId="0" xfId="0" applyNumberFormat="1" applyFont="1" applyFill="1" applyAlignment="1">
      <alignment wrapText="1"/>
    </xf>
    <xf numFmtId="0" fontId="0" fillId="0" borderId="0" xfId="0" applyFont="1" applyFill="1" applyAlignment="1">
      <alignment wrapText="1"/>
    </xf>
    <xf numFmtId="2" fontId="0" fillId="0" borderId="0" xfId="0" applyNumberFormat="1" applyFont="1" applyFill="1" applyAlignment="1">
      <alignment wrapText="1"/>
    </xf>
    <xf numFmtId="165" fontId="0" fillId="0" borderId="0" xfId="0" applyNumberFormat="1" applyFont="1" applyFill="1" applyAlignment="1">
      <alignment wrapText="1"/>
    </xf>
    <xf numFmtId="1" fontId="0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0" fillId="0" borderId="0" xfId="0" applyFill="1"/>
    <xf numFmtId="3" fontId="1" fillId="0" borderId="0" xfId="0" applyNumberFormat="1" applyFont="1" applyFill="1" applyAlignment="1">
      <alignment horizontal="center" vertical="center" wrapText="1"/>
    </xf>
    <xf numFmtId="10" fontId="1" fillId="0" borderId="0" xfId="0" applyNumberFormat="1" applyFont="1" applyFill="1" applyAlignment="1">
      <alignment horizontal="center" vertical="center" wrapText="1"/>
    </xf>
    <xf numFmtId="2" fontId="1" fillId="0" borderId="0" xfId="0" applyNumberFormat="1" applyFont="1" applyFill="1" applyAlignment="1">
      <alignment horizontal="center" vertical="center" wrapText="1"/>
    </xf>
    <xf numFmtId="165" fontId="1" fillId="0" borderId="0" xfId="0" applyNumberFormat="1" applyFont="1" applyFill="1" applyAlignment="1">
      <alignment horizontal="center" vertical="center" wrapText="1"/>
    </xf>
    <xf numFmtId="1" fontId="1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wrapText="1"/>
    </xf>
    <xf numFmtId="3" fontId="2" fillId="0" borderId="0" xfId="0" applyNumberFormat="1" applyFont="1" applyFill="1" applyAlignment="1">
      <alignment wrapText="1"/>
    </xf>
    <xf numFmtId="10" fontId="2" fillId="0" borderId="0" xfId="0" applyNumberFormat="1" applyFont="1" applyFill="1" applyAlignment="1">
      <alignment wrapText="1"/>
    </xf>
    <xf numFmtId="2" fontId="2" fillId="0" borderId="0" xfId="0" applyNumberFormat="1" applyFont="1" applyFill="1" applyAlignment="1">
      <alignment wrapText="1"/>
    </xf>
    <xf numFmtId="165" fontId="2" fillId="0" borderId="0" xfId="0" applyNumberFormat="1" applyFont="1" applyFill="1" applyAlignment="1">
      <alignment wrapText="1"/>
    </xf>
    <xf numFmtId="1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" fontId="0" fillId="0" borderId="0" xfId="0" applyNumberFormat="1" applyFont="1" applyFill="1" applyAlignment="1">
      <alignment wrapText="1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Alignment="1">
      <alignment wrapText="1"/>
    </xf>
    <xf numFmtId="0" fontId="1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Charts!$F$1</c:f>
              <c:strCache>
                <c:ptCount val="1"/>
                <c:pt idx="0">
                  <c:v>Number</c:v>
                </c:pt>
              </c:strCache>
            </c:strRef>
          </c:tx>
          <c:cat>
            <c:strRef>
              <c:f>Charts!$E$2:$E$24</c:f>
              <c:strCache>
                <c:ptCount val="23"/>
                <c:pt idx="0">
                  <c:v>H</c:v>
                </c:pt>
                <c:pt idx="1">
                  <c:v>H2</c:v>
                </c:pt>
                <c:pt idx="2">
                  <c:v>H1</c:v>
                </c:pt>
                <c:pt idx="3">
                  <c:v>H3</c:v>
                </c:pt>
                <c:pt idx="4">
                  <c:v>H46</c:v>
                </c:pt>
                <c:pt idx="5">
                  <c:v>H59</c:v>
                </c:pt>
                <c:pt idx="6">
                  <c:v>H27</c:v>
                </c:pt>
                <c:pt idx="7">
                  <c:v>H5</c:v>
                </c:pt>
                <c:pt idx="8">
                  <c:v>H7</c:v>
                </c:pt>
                <c:pt idx="9">
                  <c:v>HV0</c:v>
                </c:pt>
                <c:pt idx="10">
                  <c:v>HV16</c:v>
                </c:pt>
                <c:pt idx="11">
                  <c:v>H14</c:v>
                </c:pt>
                <c:pt idx="12">
                  <c:v>H15</c:v>
                </c:pt>
                <c:pt idx="13">
                  <c:v>J</c:v>
                </c:pt>
                <c:pt idx="14">
                  <c:v>J1</c:v>
                </c:pt>
                <c:pt idx="15">
                  <c:v>K1</c:v>
                </c:pt>
                <c:pt idx="16">
                  <c:v>K2</c:v>
                </c:pt>
                <c:pt idx="17">
                  <c:v>T1</c:v>
                </c:pt>
                <c:pt idx="18">
                  <c:v>T2</c:v>
                </c:pt>
                <c:pt idx="19">
                  <c:v>U4</c:v>
                </c:pt>
                <c:pt idx="20">
                  <c:v>U5</c:v>
                </c:pt>
                <c:pt idx="21">
                  <c:v>W1</c:v>
                </c:pt>
                <c:pt idx="22">
                  <c:v>X2</c:v>
                </c:pt>
              </c:strCache>
            </c:strRef>
          </c:cat>
          <c:val>
            <c:numRef>
              <c:f>Charts!$F$2:$F$24</c:f>
              <c:numCache>
                <c:formatCode>General</c:formatCode>
                <c:ptCount val="23"/>
                <c:pt idx="0">
                  <c:v>1.0</c:v>
                </c:pt>
                <c:pt idx="1">
                  <c:v>9.0</c:v>
                </c:pt>
                <c:pt idx="2">
                  <c:v>9.0</c:v>
                </c:pt>
                <c:pt idx="3">
                  <c:v>1.0</c:v>
                </c:pt>
                <c:pt idx="4">
                  <c:v>2.0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4.0</c:v>
                </c:pt>
                <c:pt idx="15">
                  <c:v>2.0</c:v>
                </c:pt>
                <c:pt idx="16">
                  <c:v>2.0</c:v>
                </c:pt>
                <c:pt idx="17">
                  <c:v>1.0</c:v>
                </c:pt>
                <c:pt idx="18">
                  <c:v>5.0</c:v>
                </c:pt>
                <c:pt idx="19">
                  <c:v>1.0</c:v>
                </c:pt>
                <c:pt idx="20">
                  <c:v>4.0</c:v>
                </c:pt>
                <c:pt idx="21">
                  <c:v>1.0</c:v>
                </c:pt>
                <c:pt idx="22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Haplogroup Distribution for Entire Sample Population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Charts!$H$1</c:f>
              <c:strCache>
                <c:ptCount val="1"/>
                <c:pt idx="0">
                  <c:v>Number</c:v>
                </c:pt>
              </c:strCache>
            </c:strRef>
          </c:tx>
          <c:cat>
            <c:strRef>
              <c:f>Charts!$G$2:$G$8</c:f>
              <c:strCache>
                <c:ptCount val="7"/>
                <c:pt idx="0">
                  <c:v>H</c:v>
                </c:pt>
                <c:pt idx="1">
                  <c:v>J</c:v>
                </c:pt>
                <c:pt idx="2">
                  <c:v>K</c:v>
                </c:pt>
                <c:pt idx="3">
                  <c:v>T</c:v>
                </c:pt>
                <c:pt idx="4">
                  <c:v>U</c:v>
                </c:pt>
                <c:pt idx="5">
                  <c:v>W</c:v>
                </c:pt>
                <c:pt idx="6">
                  <c:v>X</c:v>
                </c:pt>
              </c:strCache>
            </c:strRef>
          </c:cat>
          <c:val>
            <c:numRef>
              <c:f>Charts!$H$2:$H$8</c:f>
              <c:numCache>
                <c:formatCode>General</c:formatCode>
                <c:ptCount val="7"/>
                <c:pt idx="0">
                  <c:v>30.0</c:v>
                </c:pt>
                <c:pt idx="1">
                  <c:v>5.0</c:v>
                </c:pt>
                <c:pt idx="2">
                  <c:v>4.0</c:v>
                </c:pt>
                <c:pt idx="3">
                  <c:v>6.0</c:v>
                </c:pt>
                <c:pt idx="4">
                  <c:v>5.0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Pre-1350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Charts!$D$100</c:f>
              <c:strCache>
                <c:ptCount val="1"/>
                <c:pt idx="0">
                  <c:v>Number</c:v>
                </c:pt>
              </c:strCache>
            </c:strRef>
          </c:tx>
          <c:cat>
            <c:strRef>
              <c:f>Charts!$C$101:$C$106</c:f>
              <c:strCache>
                <c:ptCount val="6"/>
                <c:pt idx="0">
                  <c:v>H</c:v>
                </c:pt>
                <c:pt idx="1">
                  <c:v>X</c:v>
                </c:pt>
                <c:pt idx="2">
                  <c:v>T</c:v>
                </c:pt>
                <c:pt idx="3">
                  <c:v>U</c:v>
                </c:pt>
                <c:pt idx="4">
                  <c:v>J</c:v>
                </c:pt>
                <c:pt idx="5">
                  <c:v>K</c:v>
                </c:pt>
              </c:strCache>
            </c:strRef>
          </c:cat>
          <c:val>
            <c:numRef>
              <c:f>Charts!$D$101:$D$106</c:f>
              <c:numCache>
                <c:formatCode>General</c:formatCode>
                <c:ptCount val="6"/>
                <c:pt idx="0">
                  <c:v>15.0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2.0</c:v>
                </c:pt>
                <c:pt idx="5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Post-1350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Charts!$D$132</c:f>
              <c:strCache>
                <c:ptCount val="1"/>
                <c:pt idx="0">
                  <c:v>Number</c:v>
                </c:pt>
              </c:strCache>
            </c:strRef>
          </c:tx>
          <c:cat>
            <c:strRef>
              <c:f>Charts!$C$133:$C$136</c:f>
              <c:strCache>
                <c:ptCount val="4"/>
                <c:pt idx="0">
                  <c:v>T</c:v>
                </c:pt>
                <c:pt idx="1">
                  <c:v>H</c:v>
                </c:pt>
                <c:pt idx="2">
                  <c:v>U</c:v>
                </c:pt>
                <c:pt idx="3">
                  <c:v>J</c:v>
                </c:pt>
              </c:strCache>
            </c:strRef>
          </c:cat>
          <c:val>
            <c:numRef>
              <c:f>Charts!$D$133:$D$136</c:f>
              <c:numCache>
                <c:formatCode>General</c:formatCode>
                <c:ptCount val="4"/>
                <c:pt idx="0">
                  <c:v>5.0</c:v>
                </c:pt>
                <c:pt idx="1">
                  <c:v>7.0</c:v>
                </c:pt>
                <c:pt idx="2">
                  <c:v>1.0</c:v>
                </c:pt>
                <c:pt idx="3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During 14th Century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Charts!$D$150</c:f>
              <c:strCache>
                <c:ptCount val="1"/>
                <c:pt idx="0">
                  <c:v>Number</c:v>
                </c:pt>
              </c:strCache>
            </c:strRef>
          </c:tx>
          <c:cat>
            <c:strRef>
              <c:f>Charts!$C$151:$C$154</c:f>
              <c:strCache>
                <c:ptCount val="4"/>
                <c:pt idx="0">
                  <c:v>H</c:v>
                </c:pt>
                <c:pt idx="1">
                  <c:v>W</c:v>
                </c:pt>
                <c:pt idx="2">
                  <c:v>U</c:v>
                </c:pt>
                <c:pt idx="3">
                  <c:v>T</c:v>
                </c:pt>
              </c:strCache>
            </c:strRef>
          </c:cat>
          <c:val>
            <c:numRef>
              <c:f>Charts!$D$151:$D$154</c:f>
              <c:numCache>
                <c:formatCode>General</c:formatCode>
                <c:ptCount val="4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Charts!$B$163</c:f>
              <c:strCache>
                <c:ptCount val="1"/>
                <c:pt idx="0">
                  <c:v>%Human</c:v>
                </c:pt>
              </c:strCache>
            </c:strRef>
          </c:tx>
          <c:invertIfNegative val="0"/>
          <c:cat>
            <c:strRef>
              <c:f>Charts!$A$164:$A$222</c:f>
              <c:strCache>
                <c:ptCount val="59"/>
                <c:pt idx="0">
                  <c:v>J-32</c:v>
                </c:pt>
                <c:pt idx="1">
                  <c:v>J-45</c:v>
                </c:pt>
                <c:pt idx="2">
                  <c:v>J-44</c:v>
                </c:pt>
                <c:pt idx="3">
                  <c:v>J-27</c:v>
                </c:pt>
                <c:pt idx="4">
                  <c:v>J-73</c:v>
                </c:pt>
                <c:pt idx="5">
                  <c:v>J-02</c:v>
                </c:pt>
                <c:pt idx="6">
                  <c:v>J-22</c:v>
                </c:pt>
                <c:pt idx="7">
                  <c:v>J-68</c:v>
                </c:pt>
                <c:pt idx="8">
                  <c:v>J-63</c:v>
                </c:pt>
                <c:pt idx="9">
                  <c:v>J-42</c:v>
                </c:pt>
                <c:pt idx="10">
                  <c:v>J-12</c:v>
                </c:pt>
                <c:pt idx="11">
                  <c:v>J-47</c:v>
                </c:pt>
                <c:pt idx="12">
                  <c:v>J-05</c:v>
                </c:pt>
                <c:pt idx="13">
                  <c:v>J-48</c:v>
                </c:pt>
                <c:pt idx="14">
                  <c:v>J-23</c:v>
                </c:pt>
                <c:pt idx="15">
                  <c:v>J-08</c:v>
                </c:pt>
                <c:pt idx="16">
                  <c:v>J-10</c:v>
                </c:pt>
                <c:pt idx="17">
                  <c:v>J-09</c:v>
                </c:pt>
                <c:pt idx="18">
                  <c:v>J-29</c:v>
                </c:pt>
                <c:pt idx="19">
                  <c:v>J-69</c:v>
                </c:pt>
                <c:pt idx="20">
                  <c:v>J-35</c:v>
                </c:pt>
                <c:pt idx="21">
                  <c:v>J-16</c:v>
                </c:pt>
                <c:pt idx="22">
                  <c:v>J-46</c:v>
                </c:pt>
                <c:pt idx="23">
                  <c:v>J-01</c:v>
                </c:pt>
                <c:pt idx="24">
                  <c:v>J-61</c:v>
                </c:pt>
                <c:pt idx="25">
                  <c:v>J-71</c:v>
                </c:pt>
                <c:pt idx="26">
                  <c:v>J-62</c:v>
                </c:pt>
                <c:pt idx="27">
                  <c:v>J-21</c:v>
                </c:pt>
                <c:pt idx="28">
                  <c:v>J-15</c:v>
                </c:pt>
                <c:pt idx="29">
                  <c:v>J-11</c:v>
                </c:pt>
                <c:pt idx="30">
                  <c:v>J-06</c:v>
                </c:pt>
                <c:pt idx="31">
                  <c:v>J-70</c:v>
                </c:pt>
                <c:pt idx="32">
                  <c:v>J-30</c:v>
                </c:pt>
                <c:pt idx="33">
                  <c:v>J-67</c:v>
                </c:pt>
                <c:pt idx="34">
                  <c:v>J-40</c:v>
                </c:pt>
                <c:pt idx="35">
                  <c:v>J-66</c:v>
                </c:pt>
                <c:pt idx="36">
                  <c:v>J-74</c:v>
                </c:pt>
                <c:pt idx="37">
                  <c:v>J-19</c:v>
                </c:pt>
                <c:pt idx="38">
                  <c:v>J-33</c:v>
                </c:pt>
                <c:pt idx="39">
                  <c:v>J-03</c:v>
                </c:pt>
                <c:pt idx="40">
                  <c:v>J-24</c:v>
                </c:pt>
                <c:pt idx="41">
                  <c:v>J-37</c:v>
                </c:pt>
                <c:pt idx="42">
                  <c:v>J-07</c:v>
                </c:pt>
                <c:pt idx="43">
                  <c:v>J-25</c:v>
                </c:pt>
                <c:pt idx="44">
                  <c:v>J-28</c:v>
                </c:pt>
                <c:pt idx="45">
                  <c:v>J-64</c:v>
                </c:pt>
                <c:pt idx="46">
                  <c:v>J-26</c:v>
                </c:pt>
                <c:pt idx="47">
                  <c:v>J-41</c:v>
                </c:pt>
                <c:pt idx="48">
                  <c:v>J-13</c:v>
                </c:pt>
                <c:pt idx="49">
                  <c:v>J-20</c:v>
                </c:pt>
                <c:pt idx="50">
                  <c:v>J-43</c:v>
                </c:pt>
                <c:pt idx="51">
                  <c:v>J-31</c:v>
                </c:pt>
                <c:pt idx="52">
                  <c:v>J-36</c:v>
                </c:pt>
                <c:pt idx="53">
                  <c:v>J-72</c:v>
                </c:pt>
                <c:pt idx="54">
                  <c:v>J-17</c:v>
                </c:pt>
                <c:pt idx="55">
                  <c:v>J-65</c:v>
                </c:pt>
                <c:pt idx="56">
                  <c:v>J-04</c:v>
                </c:pt>
                <c:pt idx="57">
                  <c:v>J-75</c:v>
                </c:pt>
                <c:pt idx="58">
                  <c:v>J-14</c:v>
                </c:pt>
              </c:strCache>
            </c:strRef>
          </c:cat>
          <c:val>
            <c:numRef>
              <c:f>Charts!$B$164:$B$222</c:f>
              <c:numCache>
                <c:formatCode>0.00%</c:formatCode>
                <c:ptCount val="59"/>
                <c:pt idx="0">
                  <c:v>0.671732996201526</c:v>
                </c:pt>
                <c:pt idx="1">
                  <c:v>0.661975524326311</c:v>
                </c:pt>
                <c:pt idx="2">
                  <c:v>0.630677137675219</c:v>
                </c:pt>
                <c:pt idx="3">
                  <c:v>0.494200271560098</c:v>
                </c:pt>
                <c:pt idx="4">
                  <c:v>0.436202386013409</c:v>
                </c:pt>
                <c:pt idx="5">
                  <c:v>0.368586265797052</c:v>
                </c:pt>
                <c:pt idx="6">
                  <c:v>0.333907641816495</c:v>
                </c:pt>
                <c:pt idx="7">
                  <c:v>0.288769174954171</c:v>
                </c:pt>
                <c:pt idx="8">
                  <c:v>0.239755059951373</c:v>
                </c:pt>
                <c:pt idx="9">
                  <c:v>0.234751343423714</c:v>
                </c:pt>
                <c:pt idx="10">
                  <c:v>0.223407382452396</c:v>
                </c:pt>
                <c:pt idx="11">
                  <c:v>0.220623084355137</c:v>
                </c:pt>
                <c:pt idx="12">
                  <c:v>0.176828973398114</c:v>
                </c:pt>
                <c:pt idx="13">
                  <c:v>0.171329678239537</c:v>
                </c:pt>
                <c:pt idx="14">
                  <c:v>0.16646139756097</c:v>
                </c:pt>
                <c:pt idx="15">
                  <c:v>0.139872917774889</c:v>
                </c:pt>
                <c:pt idx="16">
                  <c:v>0.134915444119769</c:v>
                </c:pt>
                <c:pt idx="17">
                  <c:v>0.129067591916886</c:v>
                </c:pt>
                <c:pt idx="18">
                  <c:v>0.0983030911370617</c:v>
                </c:pt>
                <c:pt idx="19">
                  <c:v>0.0952016435442032</c:v>
                </c:pt>
                <c:pt idx="20">
                  <c:v>0.0922376502842937</c:v>
                </c:pt>
                <c:pt idx="21">
                  <c:v>0.0919724552948841</c:v>
                </c:pt>
                <c:pt idx="22">
                  <c:v>0.0860757362741259</c:v>
                </c:pt>
                <c:pt idx="23">
                  <c:v>0.0809626094111746</c:v>
                </c:pt>
                <c:pt idx="24">
                  <c:v>0.0726295495789474</c:v>
                </c:pt>
                <c:pt idx="25">
                  <c:v>0.0725306038235485</c:v>
                </c:pt>
                <c:pt idx="26">
                  <c:v>0.0672048430512903</c:v>
                </c:pt>
                <c:pt idx="27">
                  <c:v>0.0553480566929529</c:v>
                </c:pt>
                <c:pt idx="28">
                  <c:v>0.0494521127210498</c:v>
                </c:pt>
                <c:pt idx="29">
                  <c:v>0.0494227606968252</c:v>
                </c:pt>
                <c:pt idx="30">
                  <c:v>0.0475300335874365</c:v>
                </c:pt>
                <c:pt idx="31">
                  <c:v>0.0419931004697387</c:v>
                </c:pt>
                <c:pt idx="32">
                  <c:v>0.0402305634756647</c:v>
                </c:pt>
                <c:pt idx="33">
                  <c:v>0.0373664179477666</c:v>
                </c:pt>
                <c:pt idx="34">
                  <c:v>0.0367197815834095</c:v>
                </c:pt>
                <c:pt idx="35">
                  <c:v>0.0317670134959591</c:v>
                </c:pt>
                <c:pt idx="36">
                  <c:v>0.030782166421199</c:v>
                </c:pt>
                <c:pt idx="37">
                  <c:v>0.0229293255974087</c:v>
                </c:pt>
                <c:pt idx="38">
                  <c:v>0.0224027708847561</c:v>
                </c:pt>
                <c:pt idx="39">
                  <c:v>0.0204654878004634</c:v>
                </c:pt>
                <c:pt idx="40">
                  <c:v>0.0203936181162515</c:v>
                </c:pt>
                <c:pt idx="41">
                  <c:v>0.0198153498389364</c:v>
                </c:pt>
                <c:pt idx="42">
                  <c:v>0.019668392575454</c:v>
                </c:pt>
                <c:pt idx="43">
                  <c:v>0.0169132226773176</c:v>
                </c:pt>
                <c:pt idx="44">
                  <c:v>0.0161541910224471</c:v>
                </c:pt>
                <c:pt idx="45">
                  <c:v>0.0136334432008565</c:v>
                </c:pt>
                <c:pt idx="46">
                  <c:v>0.0125376616686902</c:v>
                </c:pt>
                <c:pt idx="47">
                  <c:v>0.0114482068451283</c:v>
                </c:pt>
                <c:pt idx="48">
                  <c:v>0.00980705868661921</c:v>
                </c:pt>
                <c:pt idx="49">
                  <c:v>0.00963602050647178</c:v>
                </c:pt>
                <c:pt idx="50">
                  <c:v>0.00931103401710779</c:v>
                </c:pt>
                <c:pt idx="51">
                  <c:v>0.00871255697808161</c:v>
                </c:pt>
                <c:pt idx="52">
                  <c:v>0.00672633733513049</c:v>
                </c:pt>
                <c:pt idx="53">
                  <c:v>0.00602645741002289</c:v>
                </c:pt>
                <c:pt idx="54">
                  <c:v>0.00288479704092551</c:v>
                </c:pt>
                <c:pt idx="55">
                  <c:v>0.00259184133831576</c:v>
                </c:pt>
                <c:pt idx="56">
                  <c:v>0.00229313610196114</c:v>
                </c:pt>
                <c:pt idx="57">
                  <c:v>0.000817268297600977</c:v>
                </c:pt>
                <c:pt idx="58">
                  <c:v>0.000565861036539162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888160"/>
        <c:axId val="-2106624544"/>
      </c:barChart>
      <c:catAx>
        <c:axId val="2120888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106624544"/>
        <c:crosses val="autoZero"/>
        <c:auto val="1"/>
        <c:lblAlgn val="ctr"/>
        <c:lblOffset val="100"/>
        <c:noMultiLvlLbl val="0"/>
      </c:catAx>
      <c:valAx>
        <c:axId val="-2106624544"/>
        <c:scaling>
          <c:orientation val="minMax"/>
          <c:max val="1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 Unique Human Mapped Reads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2120888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Charts!$B$226</c:f>
              <c:strCache>
                <c:ptCount val="1"/>
                <c:pt idx="0">
                  <c:v>Human/ul/mg</c:v>
                </c:pt>
              </c:strCache>
            </c:strRef>
          </c:tx>
          <c:invertIfNegative val="0"/>
          <c:cat>
            <c:strRef>
              <c:f>Charts!$A$227:$A$285</c:f>
              <c:strCache>
                <c:ptCount val="59"/>
                <c:pt idx="0">
                  <c:v>J-1</c:v>
                </c:pt>
                <c:pt idx="1">
                  <c:v>J-2</c:v>
                </c:pt>
                <c:pt idx="2">
                  <c:v>J-3</c:v>
                </c:pt>
                <c:pt idx="3">
                  <c:v>J-4</c:v>
                </c:pt>
                <c:pt idx="4">
                  <c:v>J-5</c:v>
                </c:pt>
                <c:pt idx="5">
                  <c:v>J-6</c:v>
                </c:pt>
                <c:pt idx="6">
                  <c:v>J-7</c:v>
                </c:pt>
                <c:pt idx="7">
                  <c:v>J-8</c:v>
                </c:pt>
                <c:pt idx="8">
                  <c:v>J-09</c:v>
                </c:pt>
                <c:pt idx="9">
                  <c:v>J-10</c:v>
                </c:pt>
                <c:pt idx="10">
                  <c:v>J-11</c:v>
                </c:pt>
                <c:pt idx="11">
                  <c:v>J-12</c:v>
                </c:pt>
                <c:pt idx="12">
                  <c:v>J-13</c:v>
                </c:pt>
                <c:pt idx="13">
                  <c:v>J-14</c:v>
                </c:pt>
                <c:pt idx="14">
                  <c:v>J-15</c:v>
                </c:pt>
                <c:pt idx="15">
                  <c:v>J-16</c:v>
                </c:pt>
                <c:pt idx="16">
                  <c:v>J-17</c:v>
                </c:pt>
                <c:pt idx="17">
                  <c:v>J-19</c:v>
                </c:pt>
                <c:pt idx="18">
                  <c:v>J-20</c:v>
                </c:pt>
                <c:pt idx="19">
                  <c:v>J-21</c:v>
                </c:pt>
                <c:pt idx="20">
                  <c:v>J-22</c:v>
                </c:pt>
                <c:pt idx="21">
                  <c:v>J-23</c:v>
                </c:pt>
                <c:pt idx="22">
                  <c:v>J-24</c:v>
                </c:pt>
                <c:pt idx="23">
                  <c:v>J-25</c:v>
                </c:pt>
                <c:pt idx="24">
                  <c:v>J-26</c:v>
                </c:pt>
                <c:pt idx="25">
                  <c:v>J-27</c:v>
                </c:pt>
                <c:pt idx="26">
                  <c:v>J-28</c:v>
                </c:pt>
                <c:pt idx="27">
                  <c:v>J-29</c:v>
                </c:pt>
                <c:pt idx="28">
                  <c:v>J-30</c:v>
                </c:pt>
                <c:pt idx="29">
                  <c:v>J-31</c:v>
                </c:pt>
                <c:pt idx="30">
                  <c:v>J-32</c:v>
                </c:pt>
                <c:pt idx="31">
                  <c:v>J-33</c:v>
                </c:pt>
                <c:pt idx="32">
                  <c:v>J-35</c:v>
                </c:pt>
                <c:pt idx="33">
                  <c:v>J-36</c:v>
                </c:pt>
                <c:pt idx="34">
                  <c:v>J-37</c:v>
                </c:pt>
                <c:pt idx="35">
                  <c:v>J-40</c:v>
                </c:pt>
                <c:pt idx="36">
                  <c:v>J-41</c:v>
                </c:pt>
                <c:pt idx="37">
                  <c:v>J-42</c:v>
                </c:pt>
                <c:pt idx="38">
                  <c:v>J-43</c:v>
                </c:pt>
                <c:pt idx="39">
                  <c:v>J-44</c:v>
                </c:pt>
                <c:pt idx="40">
                  <c:v>J-45</c:v>
                </c:pt>
                <c:pt idx="41">
                  <c:v>J-46</c:v>
                </c:pt>
                <c:pt idx="42">
                  <c:v>J-47</c:v>
                </c:pt>
                <c:pt idx="43">
                  <c:v>J-48</c:v>
                </c:pt>
                <c:pt idx="44">
                  <c:v>J-61</c:v>
                </c:pt>
                <c:pt idx="45">
                  <c:v>J-62</c:v>
                </c:pt>
                <c:pt idx="46">
                  <c:v>J-63</c:v>
                </c:pt>
                <c:pt idx="47">
                  <c:v>J-64</c:v>
                </c:pt>
                <c:pt idx="48">
                  <c:v>J-65</c:v>
                </c:pt>
                <c:pt idx="49">
                  <c:v>J-66</c:v>
                </c:pt>
                <c:pt idx="50">
                  <c:v>J-67</c:v>
                </c:pt>
                <c:pt idx="51">
                  <c:v>J-68</c:v>
                </c:pt>
                <c:pt idx="52">
                  <c:v>J-69</c:v>
                </c:pt>
                <c:pt idx="53">
                  <c:v>J-70</c:v>
                </c:pt>
                <c:pt idx="54">
                  <c:v>J-71</c:v>
                </c:pt>
                <c:pt idx="55">
                  <c:v>J-72</c:v>
                </c:pt>
                <c:pt idx="56">
                  <c:v>J-73</c:v>
                </c:pt>
                <c:pt idx="57">
                  <c:v>J-74</c:v>
                </c:pt>
                <c:pt idx="58">
                  <c:v>J-75</c:v>
                </c:pt>
              </c:strCache>
            </c:strRef>
          </c:cat>
          <c:val>
            <c:numRef>
              <c:f>Charts!$B$227:$B$285</c:f>
              <c:numCache>
                <c:formatCode>0.00</c:formatCode>
                <c:ptCount val="59"/>
                <c:pt idx="0">
                  <c:v>15071.66765473294</c:v>
                </c:pt>
                <c:pt idx="1">
                  <c:v>35590.38484848484</c:v>
                </c:pt>
                <c:pt idx="2">
                  <c:v>1353.913252427184</c:v>
                </c:pt>
                <c:pt idx="3">
                  <c:v>552.488886962552</c:v>
                </c:pt>
                <c:pt idx="4">
                  <c:v>9313.962014563105</c:v>
                </c:pt>
                <c:pt idx="5">
                  <c:v>5967.305898058253</c:v>
                </c:pt>
                <c:pt idx="6">
                  <c:v>6853.27204368932</c:v>
                </c:pt>
                <c:pt idx="7">
                  <c:v>7105.25762466902</c:v>
                </c:pt>
                <c:pt idx="8">
                  <c:v>34432.60960900597</c:v>
                </c:pt>
                <c:pt idx="9">
                  <c:v>28480.0776699029</c:v>
                </c:pt>
                <c:pt idx="10">
                  <c:v>3145.951877022653</c:v>
                </c:pt>
                <c:pt idx="11">
                  <c:v>31988.17552956752</c:v>
                </c:pt>
                <c:pt idx="12">
                  <c:v>1227.744915687276</c:v>
                </c:pt>
                <c:pt idx="13">
                  <c:v>94.95157105030891</c:v>
                </c:pt>
                <c:pt idx="14">
                  <c:v>3494.075658036677</c:v>
                </c:pt>
                <c:pt idx="15">
                  <c:v>5306.173433095216</c:v>
                </c:pt>
                <c:pt idx="16">
                  <c:v>1129.122222222222</c:v>
                </c:pt>
                <c:pt idx="17">
                  <c:v>2590.489658017403</c:v>
                </c:pt>
                <c:pt idx="18">
                  <c:v>2741.933947644487</c:v>
                </c:pt>
                <c:pt idx="19">
                  <c:v>4214.158987700503</c:v>
                </c:pt>
                <c:pt idx="20">
                  <c:v>34407.11520346217</c:v>
                </c:pt>
                <c:pt idx="21">
                  <c:v>10273.83438155302</c:v>
                </c:pt>
                <c:pt idx="22">
                  <c:v>2954.490897030611</c:v>
                </c:pt>
                <c:pt idx="23">
                  <c:v>5407.116259976512</c:v>
                </c:pt>
                <c:pt idx="24">
                  <c:v>1233.051436953054</c:v>
                </c:pt>
                <c:pt idx="25">
                  <c:v>21542.50757290008</c:v>
                </c:pt>
                <c:pt idx="26">
                  <c:v>954.5636754888436</c:v>
                </c:pt>
                <c:pt idx="27">
                  <c:v>5664.345728719378</c:v>
                </c:pt>
                <c:pt idx="28">
                  <c:v>8130.54347346667</c:v>
                </c:pt>
                <c:pt idx="29">
                  <c:v>360.507197144213</c:v>
                </c:pt>
                <c:pt idx="30">
                  <c:v>22619.25261171297</c:v>
                </c:pt>
                <c:pt idx="31">
                  <c:v>1110.622376994371</c:v>
                </c:pt>
                <c:pt idx="32">
                  <c:v>14165.04482020197</c:v>
                </c:pt>
                <c:pt idx="33">
                  <c:v>461.6588932207465</c:v>
                </c:pt>
                <c:pt idx="34">
                  <c:v>1622.658097340924</c:v>
                </c:pt>
                <c:pt idx="35">
                  <c:v>1880.579500910891</c:v>
                </c:pt>
                <c:pt idx="36">
                  <c:v>901.4979765322194</c:v>
                </c:pt>
                <c:pt idx="37">
                  <c:v>17220.29282410995</c:v>
                </c:pt>
                <c:pt idx="38">
                  <c:v>481.1029645712767</c:v>
                </c:pt>
                <c:pt idx="39">
                  <c:v>34469.78738617158</c:v>
                </c:pt>
                <c:pt idx="40">
                  <c:v>30681.82830014473</c:v>
                </c:pt>
                <c:pt idx="41">
                  <c:v>10364.60807178458</c:v>
                </c:pt>
                <c:pt idx="42">
                  <c:v>29421.03909215295</c:v>
                </c:pt>
                <c:pt idx="43">
                  <c:v>5929.453333333333</c:v>
                </c:pt>
                <c:pt idx="44">
                  <c:v>3773.681185249881</c:v>
                </c:pt>
                <c:pt idx="45">
                  <c:v>5636.918757593824</c:v>
                </c:pt>
                <c:pt idx="46">
                  <c:v>30276.31936351992</c:v>
                </c:pt>
                <c:pt idx="47">
                  <c:v>1638.121615601333</c:v>
                </c:pt>
                <c:pt idx="48">
                  <c:v>308.975970055719</c:v>
                </c:pt>
                <c:pt idx="49">
                  <c:v>7392.644803628375</c:v>
                </c:pt>
                <c:pt idx="50">
                  <c:v>5280.736720485177</c:v>
                </c:pt>
                <c:pt idx="51">
                  <c:v>46948.18788848756</c:v>
                </c:pt>
                <c:pt idx="52">
                  <c:v>4495.622188439718</c:v>
                </c:pt>
                <c:pt idx="53">
                  <c:v>2888.388260959226</c:v>
                </c:pt>
                <c:pt idx="54">
                  <c:v>20542.14824976764</c:v>
                </c:pt>
                <c:pt idx="55">
                  <c:v>513.4959341959462</c:v>
                </c:pt>
                <c:pt idx="56">
                  <c:v>11847.11922807356</c:v>
                </c:pt>
                <c:pt idx="57">
                  <c:v>735.56875</c:v>
                </c:pt>
                <c:pt idx="58">
                  <c:v>43.20506102145211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3152176"/>
        <c:axId val="-2063150128"/>
      </c:barChart>
      <c:catAx>
        <c:axId val="-2063152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63150128"/>
        <c:crosses val="autoZero"/>
        <c:auto val="1"/>
        <c:lblAlgn val="ctr"/>
        <c:lblOffset val="100"/>
        <c:noMultiLvlLbl val="0"/>
      </c:catAx>
      <c:valAx>
        <c:axId val="-20631501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063152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Charts!$D$164:$D$222</c:f>
              <c:strCache>
                <c:ptCount val="59"/>
                <c:pt idx="0">
                  <c:v>J-01</c:v>
                </c:pt>
                <c:pt idx="1">
                  <c:v>J-02</c:v>
                </c:pt>
                <c:pt idx="2">
                  <c:v>J-03</c:v>
                </c:pt>
                <c:pt idx="3">
                  <c:v>J-04</c:v>
                </c:pt>
                <c:pt idx="4">
                  <c:v>J-05</c:v>
                </c:pt>
                <c:pt idx="5">
                  <c:v>J-06</c:v>
                </c:pt>
                <c:pt idx="6">
                  <c:v>J-07</c:v>
                </c:pt>
                <c:pt idx="7">
                  <c:v>J-08</c:v>
                </c:pt>
                <c:pt idx="8">
                  <c:v>J-09</c:v>
                </c:pt>
                <c:pt idx="9">
                  <c:v>J-10</c:v>
                </c:pt>
                <c:pt idx="10">
                  <c:v>J-11</c:v>
                </c:pt>
                <c:pt idx="11">
                  <c:v>J-12</c:v>
                </c:pt>
                <c:pt idx="12">
                  <c:v>J-13</c:v>
                </c:pt>
                <c:pt idx="13">
                  <c:v>J-14</c:v>
                </c:pt>
                <c:pt idx="14">
                  <c:v>J-15</c:v>
                </c:pt>
                <c:pt idx="15">
                  <c:v>J-16</c:v>
                </c:pt>
                <c:pt idx="16">
                  <c:v>J-17</c:v>
                </c:pt>
                <c:pt idx="17">
                  <c:v>J-19</c:v>
                </c:pt>
                <c:pt idx="18">
                  <c:v>J-20</c:v>
                </c:pt>
                <c:pt idx="19">
                  <c:v>J-21</c:v>
                </c:pt>
                <c:pt idx="20">
                  <c:v>J-22</c:v>
                </c:pt>
                <c:pt idx="21">
                  <c:v>J-23</c:v>
                </c:pt>
                <c:pt idx="22">
                  <c:v>J-24</c:v>
                </c:pt>
                <c:pt idx="23">
                  <c:v>J-25</c:v>
                </c:pt>
                <c:pt idx="24">
                  <c:v>J-26</c:v>
                </c:pt>
                <c:pt idx="25">
                  <c:v>J-27</c:v>
                </c:pt>
                <c:pt idx="26">
                  <c:v>J-28</c:v>
                </c:pt>
                <c:pt idx="27">
                  <c:v>J-29</c:v>
                </c:pt>
                <c:pt idx="28">
                  <c:v>J-30</c:v>
                </c:pt>
                <c:pt idx="29">
                  <c:v>J-31</c:v>
                </c:pt>
                <c:pt idx="30">
                  <c:v>J-32</c:v>
                </c:pt>
                <c:pt idx="31">
                  <c:v>J-33</c:v>
                </c:pt>
                <c:pt idx="32">
                  <c:v>J-35</c:v>
                </c:pt>
                <c:pt idx="33">
                  <c:v>J-36</c:v>
                </c:pt>
                <c:pt idx="34">
                  <c:v>J-37</c:v>
                </c:pt>
                <c:pt idx="35">
                  <c:v>J-40</c:v>
                </c:pt>
                <c:pt idx="36">
                  <c:v>J-41</c:v>
                </c:pt>
                <c:pt idx="37">
                  <c:v>J-42</c:v>
                </c:pt>
                <c:pt idx="38">
                  <c:v>J-43</c:v>
                </c:pt>
                <c:pt idx="39">
                  <c:v>J-44</c:v>
                </c:pt>
                <c:pt idx="40">
                  <c:v>J-45</c:v>
                </c:pt>
                <c:pt idx="41">
                  <c:v>J-46</c:v>
                </c:pt>
                <c:pt idx="42">
                  <c:v>J-47</c:v>
                </c:pt>
                <c:pt idx="43">
                  <c:v>J-48</c:v>
                </c:pt>
                <c:pt idx="44">
                  <c:v>J-61</c:v>
                </c:pt>
                <c:pt idx="45">
                  <c:v>J-62</c:v>
                </c:pt>
                <c:pt idx="46">
                  <c:v>J-63</c:v>
                </c:pt>
                <c:pt idx="47">
                  <c:v>J-64</c:v>
                </c:pt>
                <c:pt idx="48">
                  <c:v>J-65</c:v>
                </c:pt>
                <c:pt idx="49">
                  <c:v>J-66</c:v>
                </c:pt>
                <c:pt idx="50">
                  <c:v>J-67</c:v>
                </c:pt>
                <c:pt idx="51">
                  <c:v>J-68</c:v>
                </c:pt>
                <c:pt idx="52">
                  <c:v>J-69</c:v>
                </c:pt>
                <c:pt idx="53">
                  <c:v>J-70</c:v>
                </c:pt>
                <c:pt idx="54">
                  <c:v>J-71</c:v>
                </c:pt>
                <c:pt idx="55">
                  <c:v>J-72</c:v>
                </c:pt>
                <c:pt idx="56">
                  <c:v>J-73</c:v>
                </c:pt>
                <c:pt idx="57">
                  <c:v>J-74</c:v>
                </c:pt>
                <c:pt idx="58">
                  <c:v>J-75</c:v>
                </c:pt>
              </c:strCache>
            </c:strRef>
          </c:cat>
          <c:val>
            <c:numRef>
              <c:f>Charts!$E$164:$E$222</c:f>
              <c:numCache>
                <c:formatCode>0.00%</c:formatCode>
                <c:ptCount val="59"/>
                <c:pt idx="0">
                  <c:v>0.0809626094111746</c:v>
                </c:pt>
                <c:pt idx="1">
                  <c:v>0.368586265797052</c:v>
                </c:pt>
                <c:pt idx="2">
                  <c:v>0.0204654878004634</c:v>
                </c:pt>
                <c:pt idx="3">
                  <c:v>0.00229313610196114</c:v>
                </c:pt>
                <c:pt idx="4">
                  <c:v>0.176828973398114</c:v>
                </c:pt>
                <c:pt idx="5">
                  <c:v>0.0475300335874365</c:v>
                </c:pt>
                <c:pt idx="6">
                  <c:v>0.019668392575454</c:v>
                </c:pt>
                <c:pt idx="7">
                  <c:v>0.139872917774889</c:v>
                </c:pt>
                <c:pt idx="8">
                  <c:v>0.129067591916886</c:v>
                </c:pt>
                <c:pt idx="9">
                  <c:v>0.134915444119769</c:v>
                </c:pt>
                <c:pt idx="10">
                  <c:v>0.0494521127210498</c:v>
                </c:pt>
                <c:pt idx="11">
                  <c:v>0.223407382452396</c:v>
                </c:pt>
                <c:pt idx="12">
                  <c:v>0.00980705868661921</c:v>
                </c:pt>
                <c:pt idx="13">
                  <c:v>0.000565861036539162</c:v>
                </c:pt>
                <c:pt idx="14">
                  <c:v>0.0494227606968252</c:v>
                </c:pt>
                <c:pt idx="15">
                  <c:v>0.0919724552948841</c:v>
                </c:pt>
                <c:pt idx="16">
                  <c:v>0.00288479704092551</c:v>
                </c:pt>
                <c:pt idx="17">
                  <c:v>0.0229293255974087</c:v>
                </c:pt>
                <c:pt idx="18">
                  <c:v>0.00963602050647178</c:v>
                </c:pt>
                <c:pt idx="19">
                  <c:v>0.0553480566929529</c:v>
                </c:pt>
                <c:pt idx="20">
                  <c:v>0.333907641816495</c:v>
                </c:pt>
                <c:pt idx="21">
                  <c:v>0.16646139756097</c:v>
                </c:pt>
                <c:pt idx="22">
                  <c:v>0.0203936181162515</c:v>
                </c:pt>
                <c:pt idx="23">
                  <c:v>0.0169132226773176</c:v>
                </c:pt>
                <c:pt idx="24">
                  <c:v>0.0114482068451283</c:v>
                </c:pt>
                <c:pt idx="25">
                  <c:v>0.494200271560098</c:v>
                </c:pt>
                <c:pt idx="26">
                  <c:v>0.0161541910224471</c:v>
                </c:pt>
                <c:pt idx="27">
                  <c:v>0.0983030911370617</c:v>
                </c:pt>
                <c:pt idx="28">
                  <c:v>0.0402305634756647</c:v>
                </c:pt>
                <c:pt idx="29">
                  <c:v>0.00871255697808161</c:v>
                </c:pt>
                <c:pt idx="30">
                  <c:v>0.671732996201526</c:v>
                </c:pt>
                <c:pt idx="31">
                  <c:v>0.0224027708847561</c:v>
                </c:pt>
                <c:pt idx="32">
                  <c:v>0.0922376502842937</c:v>
                </c:pt>
                <c:pt idx="33">
                  <c:v>0.00672633733513049</c:v>
                </c:pt>
                <c:pt idx="34">
                  <c:v>0.0198153498389364</c:v>
                </c:pt>
                <c:pt idx="35">
                  <c:v>0.0367197815834095</c:v>
                </c:pt>
                <c:pt idx="36">
                  <c:v>0.0125376616686902</c:v>
                </c:pt>
                <c:pt idx="37">
                  <c:v>0.234751343423714</c:v>
                </c:pt>
                <c:pt idx="38">
                  <c:v>0.00931103401710779</c:v>
                </c:pt>
                <c:pt idx="39">
                  <c:v>0.630677137675219</c:v>
                </c:pt>
                <c:pt idx="40">
                  <c:v>0.661975524326311</c:v>
                </c:pt>
                <c:pt idx="41">
                  <c:v>0.0860757362741259</c:v>
                </c:pt>
                <c:pt idx="42">
                  <c:v>0.220623084355137</c:v>
                </c:pt>
                <c:pt idx="43">
                  <c:v>0.171329678239537</c:v>
                </c:pt>
                <c:pt idx="44">
                  <c:v>0.0726295495789474</c:v>
                </c:pt>
                <c:pt idx="45">
                  <c:v>0.0672048430512903</c:v>
                </c:pt>
                <c:pt idx="46">
                  <c:v>0.239755059951373</c:v>
                </c:pt>
                <c:pt idx="47">
                  <c:v>0.0136334432008565</c:v>
                </c:pt>
                <c:pt idx="48">
                  <c:v>0.00259184133831576</c:v>
                </c:pt>
                <c:pt idx="49">
                  <c:v>0.030782166421199</c:v>
                </c:pt>
                <c:pt idx="50">
                  <c:v>0.0373664179477666</c:v>
                </c:pt>
                <c:pt idx="51">
                  <c:v>0.288769174954171</c:v>
                </c:pt>
                <c:pt idx="52">
                  <c:v>0.0952016435442032</c:v>
                </c:pt>
                <c:pt idx="53">
                  <c:v>0.0419931004697387</c:v>
                </c:pt>
                <c:pt idx="54">
                  <c:v>0.0725306038235485</c:v>
                </c:pt>
                <c:pt idx="55">
                  <c:v>0.00602645741002289</c:v>
                </c:pt>
                <c:pt idx="56">
                  <c:v>0.436202386013409</c:v>
                </c:pt>
                <c:pt idx="57">
                  <c:v>0.0317670134959591</c:v>
                </c:pt>
                <c:pt idx="58">
                  <c:v>0.000817268297600977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3159648"/>
        <c:axId val="-2112000848"/>
      </c:barChart>
      <c:catAx>
        <c:axId val="-2063159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12000848"/>
        <c:crosses val="autoZero"/>
        <c:auto val="1"/>
        <c:lblAlgn val="ctr"/>
        <c:lblOffset val="100"/>
        <c:noMultiLvlLbl val="0"/>
      </c:catAx>
      <c:valAx>
        <c:axId val="-211200084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-2063159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165100</xdr:colOff>
      <xdr:row>0</xdr:row>
      <xdr:rowOff>38100</xdr:rowOff>
    </xdr:from>
    <xdr:to>
      <xdr:col>19</xdr:col>
      <xdr:colOff>927100</xdr:colOff>
      <xdr:row>14</xdr:row>
      <xdr:rowOff>304800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495300</xdr:colOff>
      <xdr:row>14</xdr:row>
      <xdr:rowOff>304800</xdr:rowOff>
    </xdr:from>
    <xdr:to>
      <xdr:col>12</xdr:col>
      <xdr:colOff>482600</xdr:colOff>
      <xdr:row>29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88900</xdr:colOff>
      <xdr:row>98</xdr:row>
      <xdr:rowOff>38100</xdr:rowOff>
    </xdr:from>
    <xdr:to>
      <xdr:col>13</xdr:col>
      <xdr:colOff>850900</xdr:colOff>
      <xdr:row>113</xdr:row>
      <xdr:rowOff>139700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101600</xdr:colOff>
      <xdr:row>115</xdr:row>
      <xdr:rowOff>152400</xdr:rowOff>
    </xdr:from>
    <xdr:to>
      <xdr:col>13</xdr:col>
      <xdr:colOff>863600</xdr:colOff>
      <xdr:row>130</xdr:row>
      <xdr:rowOff>254000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127000</xdr:colOff>
      <xdr:row>133</xdr:row>
      <xdr:rowOff>279400</xdr:rowOff>
    </xdr:from>
    <xdr:to>
      <xdr:col>13</xdr:col>
      <xdr:colOff>889000</xdr:colOff>
      <xdr:row>148</xdr:row>
      <xdr:rowOff>50800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50800</xdr:colOff>
      <xdr:row>192</xdr:row>
      <xdr:rowOff>0</xdr:rowOff>
    </xdr:from>
    <xdr:to>
      <xdr:col>19</xdr:col>
      <xdr:colOff>711200</xdr:colOff>
      <xdr:row>215</xdr:row>
      <xdr:rowOff>152400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762000</xdr:colOff>
      <xdr:row>266</xdr:row>
      <xdr:rowOff>152400</xdr:rowOff>
    </xdr:from>
    <xdr:to>
      <xdr:col>17</xdr:col>
      <xdr:colOff>317500</xdr:colOff>
      <xdr:row>283</xdr:row>
      <xdr:rowOff>88900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266700</xdr:colOff>
      <xdr:row>221</xdr:row>
      <xdr:rowOff>139700</xdr:rowOff>
    </xdr:from>
    <xdr:to>
      <xdr:col>19</xdr:col>
      <xdr:colOff>939800</xdr:colOff>
      <xdr:row>242</xdr:row>
      <xdr:rowOff>101600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7"/>
  <sheetViews>
    <sheetView tabSelected="1" workbookViewId="0">
      <selection activeCell="L62" sqref="L62"/>
    </sheetView>
  </sheetViews>
  <sheetFormatPr baseColWidth="10" defaultColWidth="9.5" defaultRowHeight="13" x14ac:dyDescent="0.15"/>
  <cols>
    <col min="1" max="3" width="6.33203125" style="63" customWidth="1"/>
    <col min="4" max="4" width="8.1640625" style="40" customWidth="1"/>
    <col min="5" max="5" width="13" style="40" bestFit="1" customWidth="1"/>
    <col min="6" max="6" width="13" style="40" customWidth="1"/>
    <col min="7" max="7" width="12.1640625" style="64" customWidth="1"/>
    <col min="8" max="8" width="13.5" style="64" customWidth="1"/>
    <col min="9" max="9" width="9.6640625" style="64" customWidth="1"/>
    <col min="10" max="10" width="9.6640625" style="65" customWidth="1"/>
    <col min="11" max="12" width="9.6640625" style="40" customWidth="1"/>
    <col min="13" max="13" width="12.83203125" style="40" bestFit="1" customWidth="1"/>
    <col min="14" max="16" width="9.6640625" style="40" customWidth="1"/>
    <col min="17" max="17" width="10.83203125" style="65" customWidth="1"/>
    <col min="18" max="18" width="9.6640625" style="66" customWidth="1"/>
    <col min="19" max="19" width="9.6640625" style="67" customWidth="1"/>
    <col min="20" max="20" width="9.6640625" style="66" customWidth="1"/>
    <col min="21" max="21" width="9.6640625" style="75" customWidth="1"/>
    <col min="22" max="22" width="17.5" style="40" bestFit="1" customWidth="1"/>
    <col min="23" max="23" width="14.83203125" style="40" customWidth="1"/>
    <col min="24" max="16384" width="9.5" style="40"/>
  </cols>
  <sheetData>
    <row r="1" spans="1:30" s="62" customFormat="1" ht="39" x14ac:dyDescent="0.15">
      <c r="A1" s="55" t="s">
        <v>218</v>
      </c>
      <c r="B1" s="55" t="s">
        <v>410</v>
      </c>
      <c r="C1" s="55" t="s">
        <v>412</v>
      </c>
      <c r="D1" s="55" t="s">
        <v>358</v>
      </c>
      <c r="E1" s="55" t="s">
        <v>359</v>
      </c>
      <c r="F1" s="76" t="s">
        <v>417</v>
      </c>
      <c r="G1" s="57" t="s">
        <v>227</v>
      </c>
      <c r="H1" s="57" t="s">
        <v>162</v>
      </c>
      <c r="I1" s="57" t="s">
        <v>270</v>
      </c>
      <c r="J1" s="58" t="s">
        <v>271</v>
      </c>
      <c r="K1" s="55" t="s">
        <v>272</v>
      </c>
      <c r="L1" s="55" t="s">
        <v>68</v>
      </c>
      <c r="M1" s="55" t="s">
        <v>242</v>
      </c>
      <c r="N1" s="55" t="s">
        <v>328</v>
      </c>
      <c r="O1" s="55" t="s">
        <v>329</v>
      </c>
      <c r="P1" s="55" t="s">
        <v>15</v>
      </c>
      <c r="Q1" s="58" t="s">
        <v>91</v>
      </c>
      <c r="R1" s="59" t="s">
        <v>269</v>
      </c>
      <c r="S1" s="60" t="s">
        <v>330</v>
      </c>
      <c r="T1" s="59" t="s">
        <v>331</v>
      </c>
      <c r="U1" s="61" t="s">
        <v>69</v>
      </c>
      <c r="V1" s="55" t="s">
        <v>273</v>
      </c>
      <c r="W1" s="55" t="s">
        <v>274</v>
      </c>
      <c r="X1" s="55"/>
      <c r="Y1" s="55"/>
      <c r="Z1" s="55"/>
      <c r="AA1" s="55"/>
      <c r="AB1" s="55"/>
      <c r="AC1" s="55"/>
      <c r="AD1" s="55"/>
    </row>
    <row r="2" spans="1:30" x14ac:dyDescent="0.15">
      <c r="A2" s="63" t="s">
        <v>166</v>
      </c>
      <c r="B2" s="63">
        <v>131</v>
      </c>
      <c r="C2" s="45" t="s">
        <v>415</v>
      </c>
      <c r="D2" s="63">
        <v>2767</v>
      </c>
      <c r="E2" s="63">
        <v>5064</v>
      </c>
      <c r="F2" s="56" t="s">
        <v>407</v>
      </c>
      <c r="G2" s="64">
        <v>32834626</v>
      </c>
      <c r="H2" s="64">
        <v>2607507</v>
      </c>
      <c r="I2" s="64">
        <v>39563</v>
      </c>
      <c r="J2" s="65">
        <f>I2/H2</f>
        <v>1.5172730121146368E-2</v>
      </c>
      <c r="K2" s="65">
        <f>(H2-I2)/G2</f>
        <v>7.8208413276886421E-2</v>
      </c>
      <c r="L2" s="35">
        <f>((H2-I2)*75)/2800000000</f>
        <v>6.8784214285714282E-2</v>
      </c>
      <c r="M2" s="56" t="s">
        <v>253</v>
      </c>
      <c r="N2" s="40">
        <f>P2+O2</f>
        <v>2628</v>
      </c>
      <c r="O2" s="40">
        <v>249</v>
      </c>
      <c r="P2" s="40">
        <v>2379</v>
      </c>
      <c r="Q2" s="65">
        <f>O2/N2</f>
        <v>9.4748858447488579E-2</v>
      </c>
      <c r="R2" s="66">
        <f>(P2*75)/16569</f>
        <v>10.768604019554591</v>
      </c>
      <c r="S2" s="67">
        <f>P2/G2</f>
        <v>7.2454000237432274E-5</v>
      </c>
      <c r="T2" s="65">
        <f>P2/(H2-I2)</f>
        <v>9.2642207150934758E-4</v>
      </c>
      <c r="U2" s="68">
        <v>762</v>
      </c>
      <c r="V2" s="40" t="s">
        <v>33</v>
      </c>
      <c r="W2" s="40" t="s">
        <v>341</v>
      </c>
      <c r="X2" s="65"/>
      <c r="Y2" s="35"/>
      <c r="AB2" s="65"/>
    </row>
    <row r="3" spans="1:30" x14ac:dyDescent="0.15">
      <c r="A3" s="63" t="s">
        <v>276</v>
      </c>
      <c r="B3" s="63">
        <v>196</v>
      </c>
      <c r="C3" s="45" t="s">
        <v>413</v>
      </c>
      <c r="D3" s="63">
        <v>2791</v>
      </c>
      <c r="E3" s="63">
        <v>1243</v>
      </c>
      <c r="F3" s="56" t="s">
        <v>408</v>
      </c>
      <c r="G3" s="64">
        <v>73222554</v>
      </c>
      <c r="H3" s="64">
        <v>23179080</v>
      </c>
      <c r="I3" s="64">
        <v>507934</v>
      </c>
      <c r="J3" s="65">
        <v>2.1134768963001323E-2</v>
      </c>
      <c r="K3" s="65">
        <v>0.32320783293082073</v>
      </c>
      <c r="L3" s="35">
        <v>0.63391347321428571</v>
      </c>
      <c r="M3" s="56" t="s">
        <v>254</v>
      </c>
      <c r="N3" s="40">
        <v>19934</v>
      </c>
      <c r="O3" s="40">
        <v>5659</v>
      </c>
      <c r="P3" s="40">
        <v>14275</v>
      </c>
      <c r="Q3" s="65">
        <v>0.28388682652754088</v>
      </c>
      <c r="R3" s="66">
        <v>64.616150642766613</v>
      </c>
      <c r="S3" s="67">
        <v>1.2429061512344E-4</v>
      </c>
      <c r="T3" s="65">
        <v>4.000017485190268E-4</v>
      </c>
      <c r="U3" s="68">
        <v>865</v>
      </c>
      <c r="V3" s="40" t="s">
        <v>33</v>
      </c>
      <c r="W3" s="40" t="s">
        <v>356</v>
      </c>
      <c r="X3" s="65"/>
      <c r="Y3" s="35"/>
      <c r="AB3" s="65"/>
    </row>
    <row r="4" spans="1:30" x14ac:dyDescent="0.15">
      <c r="A4" s="63" t="s">
        <v>168</v>
      </c>
      <c r="B4" s="63">
        <v>193</v>
      </c>
      <c r="C4" s="45" t="s">
        <v>415</v>
      </c>
      <c r="D4" s="62">
        <v>2789</v>
      </c>
      <c r="E4" s="62">
        <v>1240</v>
      </c>
      <c r="F4" s="56" t="s">
        <v>409</v>
      </c>
      <c r="G4" s="64">
        <v>36353348</v>
      </c>
      <c r="H4" s="64">
        <v>741389</v>
      </c>
      <c r="I4" s="64">
        <v>11673</v>
      </c>
      <c r="J4" s="65">
        <f t="shared" ref="J4:J35" si="0">I4/H4</f>
        <v>1.5744770963691125E-2</v>
      </c>
      <c r="K4" s="65">
        <f t="shared" ref="K4:K35" si="1">(H4-I4)/G4</f>
        <v>2.0072869216887532E-2</v>
      </c>
      <c r="L4" s="35">
        <f t="shared" ref="L4:L35" si="2">((H4-I4)*75)/2800000000</f>
        <v>1.9545964285714285E-2</v>
      </c>
      <c r="M4" s="56" t="s">
        <v>255</v>
      </c>
      <c r="N4" s="40">
        <f t="shared" ref="N4:N18" si="3">P4+O4</f>
        <v>8275</v>
      </c>
      <c r="O4" s="40">
        <v>1801</v>
      </c>
      <c r="P4" s="40">
        <v>6474</v>
      </c>
      <c r="Q4" s="65">
        <f t="shared" ref="Q4:Q35" si="4">O4/N4</f>
        <v>0.21764350453172204</v>
      </c>
      <c r="R4" s="66">
        <f t="shared" ref="R4:R35" si="5">(P4*75)/16569</f>
        <v>29.304725692558392</v>
      </c>
      <c r="S4" s="67">
        <f t="shared" ref="S4:S35" si="6">P4/G4</f>
        <v>1.7808538569817557E-4</v>
      </c>
      <c r="T4" s="65">
        <f t="shared" ref="T4:T35" si="7">P4/(H4-I4)</f>
        <v>8.8719447017743883E-3</v>
      </c>
      <c r="U4" s="68">
        <v>6720</v>
      </c>
      <c r="V4" s="40" t="s">
        <v>5</v>
      </c>
      <c r="W4" s="40" t="s">
        <v>403</v>
      </c>
      <c r="X4" s="65"/>
      <c r="Y4" s="35"/>
      <c r="AB4" s="65"/>
    </row>
    <row r="5" spans="1:30" x14ac:dyDescent="0.15">
      <c r="A5" s="63" t="s">
        <v>169</v>
      </c>
      <c r="B5" s="63">
        <v>53</v>
      </c>
      <c r="C5" s="45" t="s">
        <v>415</v>
      </c>
      <c r="D5" s="62">
        <v>2725</v>
      </c>
      <c r="E5" s="62">
        <v>2201</v>
      </c>
      <c r="F5" s="56" t="s">
        <v>407</v>
      </c>
      <c r="G5" s="64">
        <v>44306136</v>
      </c>
      <c r="H5" s="64">
        <v>98932</v>
      </c>
      <c r="I5" s="64">
        <v>1882</v>
      </c>
      <c r="J5" s="65">
        <f t="shared" si="0"/>
        <v>1.9023167428132454E-2</v>
      </c>
      <c r="K5" s="65">
        <f t="shared" si="1"/>
        <v>2.1904415225918144E-3</v>
      </c>
      <c r="L5" s="35">
        <f t="shared" si="2"/>
        <v>2.5995535714285712E-3</v>
      </c>
      <c r="M5" s="56" t="s">
        <v>256</v>
      </c>
      <c r="N5" s="40">
        <f t="shared" si="3"/>
        <v>4328</v>
      </c>
      <c r="O5" s="40">
        <v>656</v>
      </c>
      <c r="P5" s="40">
        <v>3672</v>
      </c>
      <c r="Q5" s="65">
        <f t="shared" si="4"/>
        <v>0.15157116451016636</v>
      </c>
      <c r="R5" s="66">
        <f t="shared" si="5"/>
        <v>16.621401412275937</v>
      </c>
      <c r="S5" s="67">
        <f t="shared" si="6"/>
        <v>8.2877911086626918E-5</v>
      </c>
      <c r="T5" s="65">
        <f t="shared" si="7"/>
        <v>3.7836166924265842E-2</v>
      </c>
      <c r="U5" s="68">
        <v>573</v>
      </c>
      <c r="V5" s="40" t="s">
        <v>5</v>
      </c>
      <c r="W5" s="40" t="s">
        <v>403</v>
      </c>
      <c r="X5" s="65"/>
      <c r="Y5" s="35"/>
      <c r="AB5" s="65"/>
    </row>
    <row r="6" spans="1:30" x14ac:dyDescent="0.15">
      <c r="A6" s="63" t="s">
        <v>170</v>
      </c>
      <c r="B6" s="63">
        <v>31</v>
      </c>
      <c r="C6" s="45" t="s">
        <v>415</v>
      </c>
      <c r="D6" s="62">
        <v>2710</v>
      </c>
      <c r="E6" s="62">
        <v>1232</v>
      </c>
      <c r="F6" s="56" t="s">
        <v>408</v>
      </c>
      <c r="G6" s="64">
        <v>22538026</v>
      </c>
      <c r="H6" s="64">
        <v>3967506</v>
      </c>
      <c r="I6" s="64">
        <v>63685</v>
      </c>
      <c r="J6" s="65">
        <f t="shared" si="0"/>
        <v>1.6051645542565027E-2</v>
      </c>
      <c r="K6" s="65">
        <f t="shared" si="1"/>
        <v>0.17321042224372268</v>
      </c>
      <c r="L6" s="35">
        <f t="shared" si="2"/>
        <v>0.10456663392857143</v>
      </c>
      <c r="M6" s="56" t="s">
        <v>257</v>
      </c>
      <c r="N6" s="40">
        <f t="shared" si="3"/>
        <v>3480</v>
      </c>
      <c r="O6" s="40">
        <v>398</v>
      </c>
      <c r="P6" s="40">
        <v>3082</v>
      </c>
      <c r="Q6" s="65">
        <f t="shared" si="4"/>
        <v>0.11436781609195402</v>
      </c>
      <c r="R6" s="66">
        <f t="shared" si="5"/>
        <v>13.950751403222887</v>
      </c>
      <c r="S6" s="67">
        <f t="shared" si="6"/>
        <v>1.3674666982813847E-4</v>
      </c>
      <c r="T6" s="65">
        <f t="shared" si="7"/>
        <v>7.8948291942688975E-4</v>
      </c>
      <c r="U6" s="68">
        <v>2630</v>
      </c>
      <c r="V6" s="40" t="s">
        <v>33</v>
      </c>
      <c r="W6" s="40" t="s">
        <v>357</v>
      </c>
      <c r="X6" s="65"/>
      <c r="Y6" s="35"/>
      <c r="AB6" s="65"/>
    </row>
    <row r="7" spans="1:30" s="51" customFormat="1" x14ac:dyDescent="0.15">
      <c r="A7" s="45" t="s">
        <v>171</v>
      </c>
      <c r="B7" s="45" t="s">
        <v>416</v>
      </c>
      <c r="C7" s="45" t="s">
        <v>415</v>
      </c>
      <c r="D7" s="46">
        <v>2248</v>
      </c>
      <c r="E7" s="46">
        <v>2094.1</v>
      </c>
      <c r="F7" s="47" t="s">
        <v>409</v>
      </c>
      <c r="G7" s="48">
        <v>33574161</v>
      </c>
      <c r="H7" s="48">
        <v>1588268</v>
      </c>
      <c r="I7" s="48">
        <v>23674</v>
      </c>
      <c r="J7" s="49">
        <f t="shared" si="0"/>
        <v>1.490554490803819E-2</v>
      </c>
      <c r="K7" s="49">
        <f t="shared" si="1"/>
        <v>4.6601134723813352E-2</v>
      </c>
      <c r="L7" s="50">
        <f t="shared" si="2"/>
        <v>4.1908767857142856E-2</v>
      </c>
      <c r="M7" s="47" t="s">
        <v>117</v>
      </c>
      <c r="N7" s="51">
        <f t="shared" si="3"/>
        <v>2159</v>
      </c>
      <c r="O7" s="51">
        <v>154</v>
      </c>
      <c r="P7" s="51">
        <v>2005</v>
      </c>
      <c r="Q7" s="49">
        <f t="shared" si="4"/>
        <v>7.1329319129226493E-2</v>
      </c>
      <c r="R7" s="52">
        <f t="shared" si="5"/>
        <v>9.0756835053412992</v>
      </c>
      <c r="S7" s="53">
        <f t="shared" si="6"/>
        <v>5.9718543674107002E-5</v>
      </c>
      <c r="T7" s="49">
        <f t="shared" si="7"/>
        <v>1.281482608267704E-3</v>
      </c>
      <c r="U7" s="54">
        <v>1160</v>
      </c>
      <c r="V7" s="51" t="s">
        <v>5</v>
      </c>
      <c r="W7" s="51" t="e">
        <v>#N/A</v>
      </c>
      <c r="X7" s="49"/>
      <c r="Y7" s="50"/>
      <c r="AB7" s="49"/>
    </row>
    <row r="8" spans="1:30" x14ac:dyDescent="0.15">
      <c r="A8" s="63" t="s">
        <v>172</v>
      </c>
      <c r="B8" s="63">
        <v>223</v>
      </c>
      <c r="C8" s="45" t="s">
        <v>415</v>
      </c>
      <c r="D8" s="62">
        <v>2806</v>
      </c>
      <c r="E8" s="62">
        <v>1317</v>
      </c>
      <c r="F8" s="56" t="s">
        <v>409</v>
      </c>
      <c r="G8" s="64">
        <v>64326304</v>
      </c>
      <c r="H8" s="64">
        <v>525475</v>
      </c>
      <c r="I8" s="64">
        <v>7699</v>
      </c>
      <c r="J8" s="65">
        <f t="shared" si="0"/>
        <v>1.4651505780484323E-2</v>
      </c>
      <c r="K8" s="65">
        <f t="shared" si="1"/>
        <v>8.0492110972208205E-3</v>
      </c>
      <c r="L8" s="35">
        <f t="shared" si="2"/>
        <v>1.3868999999999999E-2</v>
      </c>
      <c r="M8" s="56" t="s">
        <v>259</v>
      </c>
      <c r="N8" s="40">
        <f t="shared" si="3"/>
        <v>11973</v>
      </c>
      <c r="O8" s="40">
        <v>3346</v>
      </c>
      <c r="P8" s="40">
        <v>8627</v>
      </c>
      <c r="Q8" s="65">
        <f t="shared" si="4"/>
        <v>0.27946212311033158</v>
      </c>
      <c r="R8" s="66">
        <f t="shared" si="5"/>
        <v>39.050334962882495</v>
      </c>
      <c r="S8" s="67">
        <f t="shared" si="6"/>
        <v>1.3411309936289828E-4</v>
      </c>
      <c r="T8" s="65">
        <f t="shared" si="7"/>
        <v>1.6661645190198079E-2</v>
      </c>
      <c r="U8" s="68">
        <v>807</v>
      </c>
      <c r="V8" s="40" t="s">
        <v>32</v>
      </c>
      <c r="W8" s="40" t="s">
        <v>403</v>
      </c>
      <c r="X8" s="65"/>
      <c r="Y8" s="35"/>
      <c r="AB8" s="65"/>
    </row>
    <row r="9" spans="1:30" x14ac:dyDescent="0.15">
      <c r="A9" s="63" t="s">
        <v>173</v>
      </c>
      <c r="B9" s="63">
        <v>54</v>
      </c>
      <c r="C9" s="45" t="s">
        <v>415</v>
      </c>
      <c r="D9" s="62">
        <v>2726</v>
      </c>
      <c r="E9" s="62">
        <v>2203</v>
      </c>
      <c r="F9" s="56" t="s">
        <v>409</v>
      </c>
      <c r="G9" s="64">
        <v>35042981</v>
      </c>
      <c r="H9" s="64">
        <v>4885284</v>
      </c>
      <c r="I9" s="64">
        <v>82007</v>
      </c>
      <c r="J9" s="65">
        <f t="shared" si="0"/>
        <v>1.6786536872779555E-2</v>
      </c>
      <c r="K9" s="65">
        <f t="shared" si="1"/>
        <v>0.13706816209499986</v>
      </c>
      <c r="L9" s="35">
        <f t="shared" si="2"/>
        <v>0.12865920535714287</v>
      </c>
      <c r="M9" s="56" t="s">
        <v>260</v>
      </c>
      <c r="N9" s="40">
        <f t="shared" si="3"/>
        <v>5680</v>
      </c>
      <c r="O9" s="40">
        <v>983</v>
      </c>
      <c r="P9" s="40">
        <v>4697</v>
      </c>
      <c r="Q9" s="65">
        <f t="shared" si="4"/>
        <v>0.17306338028169013</v>
      </c>
      <c r="R9" s="66">
        <f t="shared" si="5"/>
        <v>21.261089987325729</v>
      </c>
      <c r="S9" s="67">
        <f t="shared" si="6"/>
        <v>1.3403540069835954E-4</v>
      </c>
      <c r="T9" s="65">
        <f t="shared" si="7"/>
        <v>9.7787406389429556E-4</v>
      </c>
      <c r="U9" s="68">
        <v>1450</v>
      </c>
      <c r="V9" s="40" t="s">
        <v>5</v>
      </c>
      <c r="W9" s="40" t="s">
        <v>357</v>
      </c>
      <c r="X9" s="65"/>
      <c r="Y9" s="35"/>
      <c r="AB9" s="65"/>
    </row>
    <row r="10" spans="1:30" x14ac:dyDescent="0.15">
      <c r="A10" s="69" t="s">
        <v>244</v>
      </c>
      <c r="B10" s="69">
        <v>62</v>
      </c>
      <c r="C10" s="70" t="s">
        <v>413</v>
      </c>
      <c r="D10" s="69">
        <v>2203</v>
      </c>
      <c r="E10" s="62">
        <v>2220</v>
      </c>
      <c r="F10" s="56" t="s">
        <v>409</v>
      </c>
      <c r="G10" s="64">
        <v>49607914</v>
      </c>
      <c r="H10" s="64">
        <v>6396880</v>
      </c>
      <c r="I10" s="64">
        <v>90590</v>
      </c>
      <c r="J10" s="65">
        <f t="shared" si="0"/>
        <v>1.4161591275746926E-2</v>
      </c>
      <c r="K10" s="65">
        <f t="shared" si="1"/>
        <v>0.12712266030778879</v>
      </c>
      <c r="L10" s="35">
        <f t="shared" si="2"/>
        <v>0.16891848214285715</v>
      </c>
      <c r="M10" s="56" t="s">
        <v>261</v>
      </c>
      <c r="N10" s="40">
        <f t="shared" si="3"/>
        <v>5986</v>
      </c>
      <c r="O10" s="40">
        <v>1033</v>
      </c>
      <c r="P10" s="40">
        <v>4953</v>
      </c>
      <c r="Q10" s="65">
        <f t="shared" si="4"/>
        <v>0.17256932843301034</v>
      </c>
      <c r="R10" s="66">
        <f t="shared" si="5"/>
        <v>22.419880499728407</v>
      </c>
      <c r="S10" s="67">
        <f t="shared" si="6"/>
        <v>9.9842940382455916E-5</v>
      </c>
      <c r="T10" s="65">
        <f t="shared" si="7"/>
        <v>7.854063165506185E-4</v>
      </c>
      <c r="U10" s="68">
        <v>5370</v>
      </c>
      <c r="V10" s="40" t="s">
        <v>146</v>
      </c>
      <c r="W10" s="40" t="s">
        <v>356</v>
      </c>
    </row>
    <row r="11" spans="1:30" x14ac:dyDescent="0.15">
      <c r="A11" s="63" t="s">
        <v>236</v>
      </c>
      <c r="B11" s="63">
        <v>36</v>
      </c>
      <c r="C11" s="45" t="s">
        <v>415</v>
      </c>
      <c r="D11" s="62">
        <v>2250</v>
      </c>
      <c r="E11" s="62">
        <v>2150</v>
      </c>
      <c r="F11" s="56" t="s">
        <v>408</v>
      </c>
      <c r="G11" s="64">
        <v>19544649</v>
      </c>
      <c r="H11" s="64">
        <v>2564954</v>
      </c>
      <c r="I11" s="64">
        <v>45056</v>
      </c>
      <c r="J11" s="65">
        <f t="shared" si="0"/>
        <v>1.7566007031705053E-2</v>
      </c>
      <c r="K11" s="65">
        <f t="shared" si="1"/>
        <v>0.1289303276820167</v>
      </c>
      <c r="L11" s="35">
        <f t="shared" si="2"/>
        <v>6.7497267857142856E-2</v>
      </c>
      <c r="M11" s="56" t="s">
        <v>262</v>
      </c>
      <c r="N11" s="40">
        <f t="shared" si="3"/>
        <v>6020</v>
      </c>
      <c r="O11" s="40">
        <v>1082</v>
      </c>
      <c r="P11" s="40">
        <v>4938</v>
      </c>
      <c r="Q11" s="65">
        <f t="shared" si="4"/>
        <v>0.17973421926910299</v>
      </c>
      <c r="R11" s="66">
        <f t="shared" si="5"/>
        <v>22.351982618142316</v>
      </c>
      <c r="S11" s="67">
        <f t="shared" si="6"/>
        <v>2.526522732641553E-4</v>
      </c>
      <c r="T11" s="65">
        <f t="shared" si="7"/>
        <v>1.9596031267932273E-3</v>
      </c>
      <c r="U11" s="68">
        <v>262</v>
      </c>
      <c r="V11" s="40" t="s">
        <v>33</v>
      </c>
      <c r="W11" s="40" t="s">
        <v>357</v>
      </c>
      <c r="X11" s="65"/>
      <c r="Y11" s="35"/>
      <c r="AB11" s="65"/>
    </row>
    <row r="12" spans="1:30" x14ac:dyDescent="0.15">
      <c r="A12" s="63" t="s">
        <v>237</v>
      </c>
      <c r="B12" s="63">
        <v>230</v>
      </c>
      <c r="C12" s="45" t="s">
        <v>415</v>
      </c>
      <c r="D12" s="62">
        <v>2809</v>
      </c>
      <c r="E12" s="62">
        <v>1341</v>
      </c>
      <c r="F12" s="56" t="s">
        <v>407</v>
      </c>
      <c r="G12" s="64">
        <v>32743414</v>
      </c>
      <c r="H12" s="64">
        <v>1578058</v>
      </c>
      <c r="I12" s="64">
        <v>21928</v>
      </c>
      <c r="J12" s="65">
        <f t="shared" si="0"/>
        <v>1.3895560239230751E-2</v>
      </c>
      <c r="K12" s="65">
        <f t="shared" si="1"/>
        <v>4.7524977083941218E-2</v>
      </c>
      <c r="L12" s="35">
        <f t="shared" si="2"/>
        <v>4.1682053571428575E-2</v>
      </c>
      <c r="M12" s="56" t="s">
        <v>263</v>
      </c>
      <c r="N12" s="40">
        <f t="shared" si="3"/>
        <v>1447</v>
      </c>
      <c r="O12" s="40">
        <v>91</v>
      </c>
      <c r="P12" s="40">
        <v>1356</v>
      </c>
      <c r="Q12" s="65">
        <f t="shared" si="4"/>
        <v>6.2888735314443681E-2</v>
      </c>
      <c r="R12" s="66">
        <f t="shared" si="5"/>
        <v>6.1379684953829443</v>
      </c>
      <c r="S12" s="67">
        <f t="shared" si="6"/>
        <v>4.1412908256909314E-5</v>
      </c>
      <c r="T12" s="65">
        <f t="shared" si="7"/>
        <v>8.713924929151163E-4</v>
      </c>
      <c r="U12" s="68">
        <v>436</v>
      </c>
      <c r="V12" s="40" t="s">
        <v>32</v>
      </c>
      <c r="W12" s="40" t="s">
        <v>356</v>
      </c>
      <c r="X12" s="65"/>
      <c r="Y12" s="35"/>
      <c r="AB12" s="65"/>
    </row>
    <row r="13" spans="1:30" x14ac:dyDescent="0.15">
      <c r="A13" s="63" t="s">
        <v>238</v>
      </c>
      <c r="B13" s="63">
        <v>85</v>
      </c>
      <c r="C13" s="45" t="s">
        <v>415</v>
      </c>
      <c r="D13" s="62">
        <v>2744</v>
      </c>
      <c r="E13" s="62">
        <v>2280</v>
      </c>
      <c r="F13" s="56" t="s">
        <v>409</v>
      </c>
      <c r="G13" s="64">
        <v>32508872</v>
      </c>
      <c r="H13" s="64">
        <v>7221781</v>
      </c>
      <c r="I13" s="64">
        <v>126207</v>
      </c>
      <c r="J13" s="65">
        <f t="shared" si="0"/>
        <v>1.7475883026638443E-2</v>
      </c>
      <c r="K13" s="65">
        <f t="shared" si="1"/>
        <v>0.21826577064870167</v>
      </c>
      <c r="L13" s="35">
        <f t="shared" si="2"/>
        <v>0.19006001785714285</v>
      </c>
      <c r="M13" s="56" t="s">
        <v>264</v>
      </c>
      <c r="N13" s="40">
        <f t="shared" si="3"/>
        <v>6650</v>
      </c>
      <c r="O13" s="40">
        <v>1156</v>
      </c>
      <c r="P13" s="40">
        <v>5494</v>
      </c>
      <c r="Q13" s="65">
        <f t="shared" si="4"/>
        <v>0.17383458646616542</v>
      </c>
      <c r="R13" s="66">
        <f t="shared" si="5"/>
        <v>24.868730762266885</v>
      </c>
      <c r="S13" s="67">
        <f t="shared" si="6"/>
        <v>1.6900001944084679E-4</v>
      </c>
      <c r="T13" s="65">
        <f t="shared" si="7"/>
        <v>7.7428549120902689E-4</v>
      </c>
      <c r="U13" s="68">
        <v>2380</v>
      </c>
      <c r="V13" s="40" t="s">
        <v>33</v>
      </c>
      <c r="W13" s="40" t="s">
        <v>357</v>
      </c>
      <c r="X13" s="65"/>
      <c r="Y13" s="35"/>
      <c r="AB13" s="65"/>
    </row>
    <row r="14" spans="1:30" x14ac:dyDescent="0.15">
      <c r="A14" s="63" t="s">
        <v>239</v>
      </c>
      <c r="B14" s="63">
        <v>194</v>
      </c>
      <c r="C14" s="45" t="s">
        <v>415</v>
      </c>
      <c r="D14" s="62">
        <v>2790</v>
      </c>
      <c r="E14" s="62">
        <v>1241</v>
      </c>
      <c r="F14" s="56" t="s">
        <v>409</v>
      </c>
      <c r="G14" s="64">
        <v>24060425</v>
      </c>
      <c r="H14" s="64">
        <v>230314</v>
      </c>
      <c r="I14" s="64">
        <v>3170</v>
      </c>
      <c r="J14" s="65">
        <f t="shared" si="0"/>
        <v>1.3763818091822469E-2</v>
      </c>
      <c r="K14" s="65">
        <f t="shared" si="1"/>
        <v>9.440564744803967E-3</v>
      </c>
      <c r="L14" s="35">
        <f t="shared" si="2"/>
        <v>6.0842142857142857E-3</v>
      </c>
      <c r="M14" s="56" t="s">
        <v>265</v>
      </c>
      <c r="N14" s="40">
        <f t="shared" si="3"/>
        <v>2797</v>
      </c>
      <c r="O14" s="40">
        <v>251</v>
      </c>
      <c r="P14" s="40">
        <v>2546</v>
      </c>
      <c r="Q14" s="65">
        <f t="shared" si="4"/>
        <v>8.973900607794065E-2</v>
      </c>
      <c r="R14" s="66">
        <f t="shared" si="5"/>
        <v>11.524533767879776</v>
      </c>
      <c r="S14" s="67">
        <f t="shared" si="6"/>
        <v>1.0581691719909354E-4</v>
      </c>
      <c r="T14" s="65">
        <f t="shared" si="7"/>
        <v>1.1208748635226992E-2</v>
      </c>
      <c r="U14" s="68">
        <v>1180</v>
      </c>
      <c r="V14" s="40" t="s">
        <v>32</v>
      </c>
      <c r="W14" s="40" t="s">
        <v>356</v>
      </c>
      <c r="X14" s="65"/>
      <c r="Y14" s="35"/>
      <c r="AB14" s="65"/>
    </row>
    <row r="15" spans="1:30" x14ac:dyDescent="0.15">
      <c r="A15" s="63" t="s">
        <v>240</v>
      </c>
      <c r="B15" s="63">
        <v>87</v>
      </c>
      <c r="C15" s="45" t="s">
        <v>413</v>
      </c>
      <c r="D15" s="62">
        <v>2261</v>
      </c>
      <c r="E15" s="62">
        <v>3171</v>
      </c>
      <c r="F15" s="56" t="s">
        <v>408</v>
      </c>
      <c r="G15" s="64">
        <v>26078841</v>
      </c>
      <c r="H15" s="64">
        <v>14078</v>
      </c>
      <c r="I15" s="64">
        <v>413</v>
      </c>
      <c r="J15" s="65">
        <f t="shared" si="0"/>
        <v>2.9336553487711324E-2</v>
      </c>
      <c r="K15" s="65">
        <f t="shared" si="1"/>
        <v>5.2398801004998653E-4</v>
      </c>
      <c r="L15" s="35">
        <f t="shared" si="2"/>
        <v>3.6602678571428572E-4</v>
      </c>
      <c r="M15" s="56" t="s">
        <v>41</v>
      </c>
      <c r="N15" s="40">
        <f t="shared" si="3"/>
        <v>2902</v>
      </c>
      <c r="O15" s="40">
        <v>254</v>
      </c>
      <c r="P15" s="40">
        <v>2648</v>
      </c>
      <c r="Q15" s="65">
        <f t="shared" si="4"/>
        <v>8.7525844245348039E-2</v>
      </c>
      <c r="R15" s="66">
        <f t="shared" si="5"/>
        <v>11.986239362665218</v>
      </c>
      <c r="S15" s="67">
        <f t="shared" si="6"/>
        <v>1.0153825471001568E-4</v>
      </c>
      <c r="T15" s="65">
        <f t="shared" si="7"/>
        <v>0.19377972923527259</v>
      </c>
      <c r="U15" s="68">
        <v>5340</v>
      </c>
      <c r="V15" s="51" t="s">
        <v>389</v>
      </c>
      <c r="W15" s="40" t="s">
        <v>403</v>
      </c>
      <c r="X15" s="65"/>
      <c r="Y15" s="35"/>
      <c r="AB15" s="65"/>
    </row>
    <row r="16" spans="1:30" x14ac:dyDescent="0.15">
      <c r="A16" s="63" t="s">
        <v>241</v>
      </c>
      <c r="B16" s="63">
        <v>356</v>
      </c>
      <c r="C16" s="45" t="s">
        <v>415</v>
      </c>
      <c r="D16" s="62">
        <v>2360</v>
      </c>
      <c r="E16" s="62">
        <v>3475</v>
      </c>
      <c r="F16" s="56" t="s">
        <v>409</v>
      </c>
      <c r="G16" s="64">
        <v>23484281</v>
      </c>
      <c r="H16" s="64">
        <v>1137032</v>
      </c>
      <c r="I16" s="64">
        <v>15675</v>
      </c>
      <c r="J16" s="65">
        <f t="shared" si="0"/>
        <v>1.3785891689943642E-2</v>
      </c>
      <c r="K16" s="65">
        <f t="shared" si="1"/>
        <v>4.7749258323045954E-2</v>
      </c>
      <c r="L16" s="35">
        <f t="shared" si="2"/>
        <v>3.0036348214285715E-2</v>
      </c>
      <c r="M16" s="56" t="s">
        <v>42</v>
      </c>
      <c r="N16" s="40">
        <f t="shared" si="3"/>
        <v>1088</v>
      </c>
      <c r="O16" s="40">
        <v>38</v>
      </c>
      <c r="P16" s="40">
        <v>1050</v>
      </c>
      <c r="Q16" s="65">
        <f t="shared" si="4"/>
        <v>3.4926470588235295E-2</v>
      </c>
      <c r="R16" s="66">
        <f t="shared" si="5"/>
        <v>4.752851711026616</v>
      </c>
      <c r="S16" s="67">
        <f t="shared" si="6"/>
        <v>4.4710757804337291E-5</v>
      </c>
      <c r="T16" s="65">
        <f t="shared" si="7"/>
        <v>9.3636549288050105E-4</v>
      </c>
      <c r="U16" s="68">
        <v>3490</v>
      </c>
      <c r="V16" s="40" t="s">
        <v>33</v>
      </c>
      <c r="W16" s="40" t="s">
        <v>357</v>
      </c>
      <c r="X16" s="65"/>
      <c r="Y16" s="35"/>
      <c r="AB16" s="65"/>
    </row>
    <row r="17" spans="1:23" x14ac:dyDescent="0.15">
      <c r="A17" s="69" t="s">
        <v>245</v>
      </c>
      <c r="B17" s="69">
        <v>71</v>
      </c>
      <c r="C17" s="70" t="s">
        <v>413</v>
      </c>
      <c r="D17" s="69">
        <v>2258</v>
      </c>
      <c r="E17" s="62">
        <v>2248</v>
      </c>
      <c r="F17" s="56" t="s">
        <v>409</v>
      </c>
      <c r="G17" s="64">
        <v>32418717</v>
      </c>
      <c r="H17" s="64">
        <v>2808215</v>
      </c>
      <c r="I17" s="64">
        <v>35813</v>
      </c>
      <c r="J17" s="65">
        <f t="shared" si="0"/>
        <v>1.2752940925107229E-2</v>
      </c>
      <c r="K17" s="65">
        <f t="shared" si="1"/>
        <v>8.5518560157701484E-2</v>
      </c>
      <c r="L17" s="35">
        <f t="shared" si="2"/>
        <v>7.4260767857142862E-2</v>
      </c>
      <c r="M17" s="56" t="s">
        <v>43</v>
      </c>
      <c r="N17" s="40">
        <f t="shared" si="3"/>
        <v>3356</v>
      </c>
      <c r="O17" s="40">
        <v>363</v>
      </c>
      <c r="P17" s="40">
        <v>2993</v>
      </c>
      <c r="Q17" s="65">
        <f t="shared" si="4"/>
        <v>0.10816448152562574</v>
      </c>
      <c r="R17" s="66">
        <f t="shared" si="5"/>
        <v>13.547890639145391</v>
      </c>
      <c r="S17" s="67">
        <f t="shared" si="6"/>
        <v>9.2323209459523026E-5</v>
      </c>
      <c r="T17" s="65">
        <f t="shared" si="7"/>
        <v>1.0795692688145514E-3</v>
      </c>
      <c r="U17" s="68">
        <v>1290</v>
      </c>
      <c r="V17" s="40" t="s">
        <v>32</v>
      </c>
      <c r="W17" s="40" t="s">
        <v>356</v>
      </c>
    </row>
    <row r="18" spans="1:23" x14ac:dyDescent="0.15">
      <c r="A18" s="69" t="s">
        <v>163</v>
      </c>
      <c r="B18" s="69">
        <v>49</v>
      </c>
      <c r="C18" s="70" t="s">
        <v>413</v>
      </c>
      <c r="D18" s="69">
        <v>2265</v>
      </c>
      <c r="E18" s="62">
        <v>2192</v>
      </c>
      <c r="F18" s="56" t="s">
        <v>408</v>
      </c>
      <c r="G18" s="64">
        <v>34066868</v>
      </c>
      <c r="H18" s="64">
        <v>99712</v>
      </c>
      <c r="I18" s="64">
        <v>1967</v>
      </c>
      <c r="J18" s="65">
        <f t="shared" si="0"/>
        <v>1.972681322207959E-2</v>
      </c>
      <c r="K18" s="65">
        <f t="shared" si="1"/>
        <v>2.8692100488956016E-3</v>
      </c>
      <c r="L18" s="35">
        <f t="shared" si="2"/>
        <v>2.618169642857143E-3</v>
      </c>
      <c r="M18" s="56" t="s">
        <v>44</v>
      </c>
      <c r="N18" s="40">
        <f t="shared" si="3"/>
        <v>584</v>
      </c>
      <c r="O18" s="40">
        <v>22</v>
      </c>
      <c r="P18" s="40">
        <v>562</v>
      </c>
      <c r="Q18" s="65">
        <f t="shared" si="4"/>
        <v>3.7671232876712327E-2</v>
      </c>
      <c r="R18" s="66">
        <f t="shared" si="5"/>
        <v>2.543907296759008</v>
      </c>
      <c r="S18" s="67">
        <f t="shared" si="6"/>
        <v>1.6496967082503741E-5</v>
      </c>
      <c r="T18" s="65">
        <f t="shared" si="7"/>
        <v>5.749654713796102E-3</v>
      </c>
      <c r="U18" s="68">
        <v>20.8</v>
      </c>
      <c r="V18" s="40" t="s">
        <v>188</v>
      </c>
      <c r="W18" s="40" t="s">
        <v>357</v>
      </c>
    </row>
    <row r="19" spans="1:23" x14ac:dyDescent="0.15">
      <c r="A19" s="45" t="s">
        <v>360</v>
      </c>
      <c r="B19" s="45">
        <v>45</v>
      </c>
      <c r="C19" s="45" t="s">
        <v>411</v>
      </c>
      <c r="D19" s="69">
        <v>2719</v>
      </c>
      <c r="E19" s="69">
        <v>2184</v>
      </c>
      <c r="F19" s="56" t="s">
        <v>408</v>
      </c>
      <c r="G19" s="64">
        <v>19376552</v>
      </c>
      <c r="H19" s="64">
        <v>814</v>
      </c>
      <c r="I19" s="64">
        <v>62</v>
      </c>
      <c r="J19" s="65">
        <f t="shared" si="0"/>
        <v>7.6167076167076173E-2</v>
      </c>
      <c r="K19" s="40">
        <f t="shared" si="1"/>
        <v>3.8809794436079239E-5</v>
      </c>
      <c r="L19" s="40">
        <f t="shared" si="2"/>
        <v>2.0142857142857144E-5</v>
      </c>
      <c r="M19" s="51" t="s">
        <v>402</v>
      </c>
      <c r="N19" s="40">
        <v>107</v>
      </c>
      <c r="O19" s="40">
        <v>10</v>
      </c>
      <c r="P19" s="40">
        <f>N19-O19</f>
        <v>97</v>
      </c>
      <c r="Q19" s="65">
        <f t="shared" si="4"/>
        <v>9.3457943925233641E-2</v>
      </c>
      <c r="R19" s="66">
        <f t="shared" si="5"/>
        <v>0.43907296759007786</v>
      </c>
      <c r="S19" s="67">
        <f t="shared" si="6"/>
        <v>5.0060506121006464E-6</v>
      </c>
      <c r="T19" s="65">
        <f t="shared" si="7"/>
        <v>0.12898936170212766</v>
      </c>
      <c r="U19" s="71" t="s">
        <v>391</v>
      </c>
      <c r="V19" s="51" t="s">
        <v>390</v>
      </c>
      <c r="W19" s="40" t="s">
        <v>403</v>
      </c>
    </row>
    <row r="20" spans="1:23" x14ac:dyDescent="0.15">
      <c r="A20" s="69" t="s">
        <v>8</v>
      </c>
      <c r="B20" s="69">
        <v>89</v>
      </c>
      <c r="C20" s="70" t="s">
        <v>413</v>
      </c>
      <c r="D20" s="69">
        <v>2273</v>
      </c>
      <c r="E20" s="62">
        <v>3199</v>
      </c>
      <c r="F20" s="56" t="s">
        <v>408</v>
      </c>
      <c r="G20" s="64">
        <v>31668354</v>
      </c>
      <c r="H20" s="64">
        <v>727073</v>
      </c>
      <c r="I20" s="64">
        <v>8782</v>
      </c>
      <c r="J20" s="65">
        <f t="shared" si="0"/>
        <v>1.2078567076483379E-2</v>
      </c>
      <c r="K20" s="65">
        <f t="shared" si="1"/>
        <v>2.2681665109591739E-2</v>
      </c>
      <c r="L20" s="35">
        <f t="shared" si="2"/>
        <v>1.9239937499999998E-2</v>
      </c>
      <c r="M20" s="56" t="s">
        <v>45</v>
      </c>
      <c r="N20" s="40">
        <f t="shared" ref="N20:N34" si="8">P20+O20</f>
        <v>2905</v>
      </c>
      <c r="O20" s="40">
        <v>290</v>
      </c>
      <c r="P20" s="40">
        <v>2615</v>
      </c>
      <c r="Q20" s="65">
        <f t="shared" si="4"/>
        <v>9.9827882960413075E-2</v>
      </c>
      <c r="R20" s="66">
        <f t="shared" si="5"/>
        <v>11.83686402317581</v>
      </c>
      <c r="S20" s="67">
        <f t="shared" si="6"/>
        <v>8.2574547448850669E-5</v>
      </c>
      <c r="T20" s="65">
        <f t="shared" si="7"/>
        <v>3.6405857793011466E-3</v>
      </c>
      <c r="U20" s="68">
        <v>4340</v>
      </c>
      <c r="V20" s="40" t="s">
        <v>5</v>
      </c>
      <c r="W20" s="40" t="s">
        <v>357</v>
      </c>
    </row>
    <row r="21" spans="1:23" x14ac:dyDescent="0.15">
      <c r="A21" s="69" t="s">
        <v>9</v>
      </c>
      <c r="B21" s="69">
        <v>90</v>
      </c>
      <c r="C21" s="70" t="s">
        <v>413</v>
      </c>
      <c r="D21" s="69">
        <v>2281</v>
      </c>
      <c r="E21" s="62">
        <v>3183</v>
      </c>
      <c r="F21" s="56" t="s">
        <v>408</v>
      </c>
      <c r="G21" s="64">
        <v>38629951</v>
      </c>
      <c r="H21" s="64">
        <v>192404</v>
      </c>
      <c r="I21" s="64">
        <v>1876</v>
      </c>
      <c r="J21" s="65">
        <f t="shared" si="0"/>
        <v>9.7503170412257534E-3</v>
      </c>
      <c r="K21" s="65">
        <f t="shared" si="1"/>
        <v>4.9321315473581625E-3</v>
      </c>
      <c r="L21" s="35">
        <f t="shared" si="2"/>
        <v>5.1034285714285713E-3</v>
      </c>
      <c r="M21" s="56" t="s">
        <v>46</v>
      </c>
      <c r="N21" s="40">
        <f t="shared" si="8"/>
        <v>1517</v>
      </c>
      <c r="O21" s="40">
        <v>92</v>
      </c>
      <c r="P21" s="40">
        <v>1425</v>
      </c>
      <c r="Q21" s="65">
        <f t="shared" si="4"/>
        <v>6.0646011865524062E-2</v>
      </c>
      <c r="R21" s="66">
        <f t="shared" si="5"/>
        <v>6.4502987506789786</v>
      </c>
      <c r="S21" s="67">
        <f t="shared" si="6"/>
        <v>3.6888475473344504E-5</v>
      </c>
      <c r="T21" s="65">
        <f t="shared" si="7"/>
        <v>7.4792156533422909E-3</v>
      </c>
      <c r="U21" s="68">
        <v>250</v>
      </c>
      <c r="V21" s="40" t="s">
        <v>32</v>
      </c>
      <c r="W21" s="40" t="s">
        <v>356</v>
      </c>
    </row>
    <row r="22" spans="1:23" x14ac:dyDescent="0.15">
      <c r="A22" s="69" t="s">
        <v>10</v>
      </c>
      <c r="B22" s="69">
        <v>115</v>
      </c>
      <c r="C22" s="70" t="s">
        <v>413</v>
      </c>
      <c r="D22" s="69">
        <v>2293</v>
      </c>
      <c r="E22" s="62">
        <v>3285</v>
      </c>
      <c r="F22" s="56" t="s">
        <v>409</v>
      </c>
      <c r="G22" s="64">
        <v>34383321</v>
      </c>
      <c r="H22" s="64">
        <v>668042</v>
      </c>
      <c r="I22" s="64">
        <v>6661</v>
      </c>
      <c r="J22" s="65">
        <f t="shared" si="0"/>
        <v>9.9709299714688601E-3</v>
      </c>
      <c r="K22" s="65">
        <f t="shared" si="1"/>
        <v>1.9235518290976025E-2</v>
      </c>
      <c r="L22" s="35">
        <f t="shared" si="2"/>
        <v>1.77155625E-2</v>
      </c>
      <c r="M22" s="56" t="s">
        <v>47</v>
      </c>
      <c r="N22" s="40">
        <f t="shared" si="8"/>
        <v>3810</v>
      </c>
      <c r="O22" s="40">
        <v>404</v>
      </c>
      <c r="P22" s="40">
        <v>3406</v>
      </c>
      <c r="Q22" s="65">
        <f t="shared" si="4"/>
        <v>0.10603674540682415</v>
      </c>
      <c r="R22" s="66">
        <f t="shared" si="5"/>
        <v>15.417345645482527</v>
      </c>
      <c r="S22" s="67">
        <f t="shared" si="6"/>
        <v>9.9059657442630394E-5</v>
      </c>
      <c r="T22" s="65">
        <f t="shared" si="7"/>
        <v>5.1498304305687649E-3</v>
      </c>
      <c r="U22" s="68">
        <v>2620</v>
      </c>
      <c r="V22" s="40" t="s">
        <v>33</v>
      </c>
      <c r="W22" s="40" t="s">
        <v>357</v>
      </c>
    </row>
    <row r="23" spans="1:23" x14ac:dyDescent="0.15">
      <c r="A23" s="69" t="s">
        <v>11</v>
      </c>
      <c r="B23" s="69">
        <v>404</v>
      </c>
      <c r="C23" s="70" t="s">
        <v>413</v>
      </c>
      <c r="D23" s="69">
        <v>2310</v>
      </c>
      <c r="E23" s="62">
        <v>4097</v>
      </c>
      <c r="F23" s="56" t="s">
        <v>414</v>
      </c>
      <c r="G23" s="64">
        <v>36931952</v>
      </c>
      <c r="H23" s="64">
        <v>12177935</v>
      </c>
      <c r="I23" s="64">
        <v>184840</v>
      </c>
      <c r="J23" s="65">
        <f t="shared" si="0"/>
        <v>1.5178271192940346E-2</v>
      </c>
      <c r="K23" s="65">
        <f t="shared" si="1"/>
        <v>0.32473493412966636</v>
      </c>
      <c r="L23" s="35">
        <f t="shared" si="2"/>
        <v>0.32124361607142859</v>
      </c>
      <c r="M23" s="56" t="s">
        <v>48</v>
      </c>
      <c r="N23" s="40">
        <f t="shared" si="8"/>
        <v>2792</v>
      </c>
      <c r="O23" s="40">
        <v>242</v>
      </c>
      <c r="P23" s="40">
        <v>2550</v>
      </c>
      <c r="Q23" s="65">
        <f t="shared" si="4"/>
        <v>8.6676217765042973E-2</v>
      </c>
      <c r="R23" s="66">
        <f t="shared" si="5"/>
        <v>11.542639869636067</v>
      </c>
      <c r="S23" s="67">
        <f t="shared" si="6"/>
        <v>6.9045903666288744E-5</v>
      </c>
      <c r="T23" s="65">
        <f t="shared" si="7"/>
        <v>2.1262234644184842E-4</v>
      </c>
      <c r="U23" s="68">
        <v>3150</v>
      </c>
      <c r="V23" s="40" t="s">
        <v>35</v>
      </c>
      <c r="W23" s="40" t="s">
        <v>356</v>
      </c>
    </row>
    <row r="24" spans="1:23" x14ac:dyDescent="0.15">
      <c r="A24" s="69" t="s">
        <v>12</v>
      </c>
      <c r="B24" s="69">
        <v>127</v>
      </c>
      <c r="C24" s="70" t="s">
        <v>413</v>
      </c>
      <c r="D24" s="69">
        <v>2763</v>
      </c>
      <c r="E24" s="62">
        <v>5039</v>
      </c>
      <c r="F24" s="56" t="s">
        <v>408</v>
      </c>
      <c r="G24" s="64">
        <v>38785671</v>
      </c>
      <c r="H24" s="64">
        <v>3538514</v>
      </c>
      <c r="I24" s="64">
        <v>49116</v>
      </c>
      <c r="J24" s="65">
        <f t="shared" si="0"/>
        <v>1.3880402903591734E-2</v>
      </c>
      <c r="K24" s="65">
        <f t="shared" si="1"/>
        <v>8.9966163019327416E-2</v>
      </c>
      <c r="L24" s="35">
        <f t="shared" si="2"/>
        <v>9.3466017857142855E-2</v>
      </c>
      <c r="M24" s="56" t="s">
        <v>47</v>
      </c>
      <c r="N24" s="40">
        <f t="shared" si="8"/>
        <v>12141</v>
      </c>
      <c r="O24" s="40">
        <v>3248</v>
      </c>
      <c r="P24" s="40">
        <v>8893</v>
      </c>
      <c r="Q24" s="65">
        <f t="shared" si="4"/>
        <v>0.26752326826455813</v>
      </c>
      <c r="R24" s="66">
        <f t="shared" si="5"/>
        <v>40.254390729675897</v>
      </c>
      <c r="S24" s="67">
        <f t="shared" si="6"/>
        <v>2.2928570708496959E-4</v>
      </c>
      <c r="T24" s="65">
        <f t="shared" si="7"/>
        <v>2.5485771471182137E-3</v>
      </c>
      <c r="U24" s="68">
        <v>11600</v>
      </c>
      <c r="V24" s="40" t="s">
        <v>5</v>
      </c>
      <c r="W24" s="40" t="s">
        <v>403</v>
      </c>
    </row>
    <row r="25" spans="1:23" x14ac:dyDescent="0.15">
      <c r="A25" s="69" t="s">
        <v>13</v>
      </c>
      <c r="B25" s="69">
        <v>225</v>
      </c>
      <c r="C25" s="70" t="s">
        <v>413</v>
      </c>
      <c r="D25" s="69">
        <v>2321</v>
      </c>
      <c r="E25" s="62">
        <v>1322</v>
      </c>
      <c r="F25" s="56" t="s">
        <v>409</v>
      </c>
      <c r="G25" s="64">
        <v>38939976</v>
      </c>
      <c r="H25" s="64">
        <v>789813</v>
      </c>
      <c r="I25" s="64">
        <v>8730</v>
      </c>
      <c r="J25" s="65">
        <f t="shared" si="0"/>
        <v>1.1053249313445082E-2</v>
      </c>
      <c r="K25" s="65">
        <f t="shared" si="1"/>
        <v>2.0058641022274899E-2</v>
      </c>
      <c r="L25" s="35">
        <f t="shared" si="2"/>
        <v>2.0921866071428572E-2</v>
      </c>
      <c r="M25" s="56" t="s">
        <v>49</v>
      </c>
      <c r="N25" s="40">
        <f t="shared" si="8"/>
        <v>1986</v>
      </c>
      <c r="O25" s="40">
        <v>141</v>
      </c>
      <c r="P25" s="40">
        <v>1845</v>
      </c>
      <c r="Q25" s="65">
        <f t="shared" si="4"/>
        <v>7.0996978851963752E-2</v>
      </c>
      <c r="R25" s="66">
        <f t="shared" si="5"/>
        <v>8.3514394350896257</v>
      </c>
      <c r="S25" s="67">
        <f t="shared" si="6"/>
        <v>4.7380614718406607E-5</v>
      </c>
      <c r="T25" s="65">
        <f t="shared" si="7"/>
        <v>2.3621049235484576E-3</v>
      </c>
      <c r="U25" s="68">
        <v>383</v>
      </c>
      <c r="V25" s="40" t="s">
        <v>33</v>
      </c>
      <c r="W25" s="40" t="s">
        <v>357</v>
      </c>
    </row>
    <row r="26" spans="1:23" x14ac:dyDescent="0.15">
      <c r="A26" s="69" t="s">
        <v>14</v>
      </c>
      <c r="B26" s="69">
        <v>239</v>
      </c>
      <c r="C26" s="70" t="s">
        <v>413</v>
      </c>
      <c r="D26" s="69">
        <v>2324</v>
      </c>
      <c r="E26" s="62">
        <v>1361</v>
      </c>
      <c r="F26" s="56" t="s">
        <v>409</v>
      </c>
      <c r="G26" s="64">
        <v>48211628</v>
      </c>
      <c r="H26" s="64">
        <v>228290</v>
      </c>
      <c r="I26" s="64">
        <v>2382</v>
      </c>
      <c r="J26" s="65">
        <f t="shared" si="0"/>
        <v>1.0434096981908975E-2</v>
      </c>
      <c r="K26" s="65">
        <f t="shared" si="1"/>
        <v>4.6857575520992574E-3</v>
      </c>
      <c r="L26" s="35">
        <f t="shared" si="2"/>
        <v>6.0511071428571428E-3</v>
      </c>
      <c r="M26" s="56" t="s">
        <v>50</v>
      </c>
      <c r="N26" s="40">
        <f t="shared" si="8"/>
        <v>2392</v>
      </c>
      <c r="O26" s="40">
        <v>232</v>
      </c>
      <c r="P26" s="40">
        <v>2160</v>
      </c>
      <c r="Q26" s="65">
        <f t="shared" si="4"/>
        <v>9.6989966555183951E-2</v>
      </c>
      <c r="R26" s="66">
        <f t="shared" si="5"/>
        <v>9.7772949483976106</v>
      </c>
      <c r="S26" s="67">
        <f t="shared" si="6"/>
        <v>4.4802469644874886E-5</v>
      </c>
      <c r="T26" s="65">
        <f t="shared" si="7"/>
        <v>9.5614143810754827E-3</v>
      </c>
      <c r="U26" s="68">
        <v>68.900000000000006</v>
      </c>
      <c r="V26" s="40" t="s">
        <v>5</v>
      </c>
      <c r="W26" s="40" t="s">
        <v>357</v>
      </c>
    </row>
    <row r="27" spans="1:23" x14ac:dyDescent="0.15">
      <c r="A27" s="69" t="s">
        <v>148</v>
      </c>
      <c r="B27" s="69">
        <v>331</v>
      </c>
      <c r="C27" s="70" t="s">
        <v>413</v>
      </c>
      <c r="D27" s="69">
        <v>2343</v>
      </c>
      <c r="E27" s="62">
        <v>3297</v>
      </c>
      <c r="F27" s="56" t="s">
        <v>409</v>
      </c>
      <c r="G27" s="64">
        <v>28458780</v>
      </c>
      <c r="H27" s="64">
        <v>326261</v>
      </c>
      <c r="I27" s="64">
        <v>2950</v>
      </c>
      <c r="J27" s="65">
        <f t="shared" si="0"/>
        <v>9.0418407348717752E-3</v>
      </c>
      <c r="K27" s="65">
        <f t="shared" si="1"/>
        <v>1.1360676740183522E-2</v>
      </c>
      <c r="L27" s="35">
        <f t="shared" si="2"/>
        <v>8.6601160714285721E-3</v>
      </c>
      <c r="M27" s="56" t="s">
        <v>51</v>
      </c>
      <c r="N27" s="40">
        <f t="shared" si="8"/>
        <v>1253</v>
      </c>
      <c r="O27" s="40">
        <v>61</v>
      </c>
      <c r="P27" s="40">
        <v>1192</v>
      </c>
      <c r="Q27" s="65">
        <f t="shared" si="4"/>
        <v>4.8683160415003993E-2</v>
      </c>
      <c r="R27" s="66">
        <f t="shared" si="5"/>
        <v>5.3956183233749773</v>
      </c>
      <c r="S27" s="67">
        <f t="shared" si="6"/>
        <v>4.1885140543621333E-5</v>
      </c>
      <c r="T27" s="65">
        <f t="shared" si="7"/>
        <v>3.6868525970350529E-3</v>
      </c>
      <c r="U27" s="68">
        <v>625</v>
      </c>
      <c r="V27" s="40" t="s">
        <v>32</v>
      </c>
      <c r="W27" s="40" t="s">
        <v>356</v>
      </c>
    </row>
    <row r="28" spans="1:23" x14ac:dyDescent="0.15">
      <c r="A28" s="69" t="s">
        <v>149</v>
      </c>
      <c r="B28" s="69">
        <v>335</v>
      </c>
      <c r="C28" s="70" t="s">
        <v>413</v>
      </c>
      <c r="D28" s="69">
        <v>2346</v>
      </c>
      <c r="E28" s="62">
        <v>3310</v>
      </c>
      <c r="F28" s="56" t="s">
        <v>409</v>
      </c>
      <c r="G28" s="64">
        <v>26542191</v>
      </c>
      <c r="H28" s="64">
        <v>13334397</v>
      </c>
      <c r="I28" s="64">
        <v>204630</v>
      </c>
      <c r="J28" s="65">
        <f t="shared" si="0"/>
        <v>1.5346025770794134E-2</v>
      </c>
      <c r="K28" s="65">
        <f t="shared" si="1"/>
        <v>0.49467532653954605</v>
      </c>
      <c r="L28" s="35">
        <f t="shared" si="2"/>
        <v>0.35169018749999997</v>
      </c>
      <c r="M28" s="56" t="s">
        <v>52</v>
      </c>
      <c r="N28" s="40">
        <f t="shared" si="8"/>
        <v>3072</v>
      </c>
      <c r="O28" s="40">
        <v>296</v>
      </c>
      <c r="P28" s="40">
        <v>2776</v>
      </c>
      <c r="Q28" s="65">
        <f t="shared" si="4"/>
        <v>9.6354166666666671E-2</v>
      </c>
      <c r="R28" s="66">
        <f t="shared" si="5"/>
        <v>12.565634618866557</v>
      </c>
      <c r="S28" s="67">
        <f t="shared" si="6"/>
        <v>1.0458820072540357E-4</v>
      </c>
      <c r="T28" s="65">
        <f t="shared" si="7"/>
        <v>2.1142797126559823E-4</v>
      </c>
      <c r="U28" s="68">
        <v>2700</v>
      </c>
      <c r="V28" s="40" t="s">
        <v>32</v>
      </c>
      <c r="W28" s="40" t="s">
        <v>356</v>
      </c>
    </row>
    <row r="29" spans="1:23" x14ac:dyDescent="0.15">
      <c r="A29" s="69" t="s">
        <v>150</v>
      </c>
      <c r="B29" s="69">
        <v>339</v>
      </c>
      <c r="C29" s="70" t="s">
        <v>413</v>
      </c>
      <c r="D29" s="69">
        <v>2349</v>
      </c>
      <c r="E29" s="62">
        <v>3347</v>
      </c>
      <c r="F29" s="56" t="s">
        <v>408</v>
      </c>
      <c r="G29" s="64">
        <v>27823306</v>
      </c>
      <c r="H29" s="64">
        <v>440634</v>
      </c>
      <c r="I29" s="64">
        <v>4281</v>
      </c>
      <c r="J29" s="65">
        <f t="shared" si="0"/>
        <v>9.7155462356513563E-3</v>
      </c>
      <c r="K29" s="65">
        <f t="shared" si="1"/>
        <v>1.5683003306652343E-2</v>
      </c>
      <c r="L29" s="35">
        <f t="shared" si="2"/>
        <v>1.1688026785714286E-2</v>
      </c>
      <c r="M29" s="56" t="s">
        <v>53</v>
      </c>
      <c r="N29" s="40">
        <f t="shared" si="8"/>
        <v>368</v>
      </c>
      <c r="O29" s="40">
        <v>10</v>
      </c>
      <c r="P29" s="40">
        <v>358</v>
      </c>
      <c r="Q29" s="65">
        <f t="shared" si="4"/>
        <v>2.717391304347826E-2</v>
      </c>
      <c r="R29" s="66">
        <f t="shared" si="5"/>
        <v>1.6204961071881223</v>
      </c>
      <c r="S29" s="67">
        <f t="shared" si="6"/>
        <v>1.2866910927119876E-5</v>
      </c>
      <c r="T29" s="65">
        <f t="shared" si="7"/>
        <v>8.2043666481037138E-4</v>
      </c>
      <c r="U29" s="68">
        <v>1270</v>
      </c>
      <c r="V29" s="40" t="s">
        <v>304</v>
      </c>
      <c r="W29" s="40" t="s">
        <v>356</v>
      </c>
    </row>
    <row r="30" spans="1:23" x14ac:dyDescent="0.15">
      <c r="A30" s="69" t="s">
        <v>151</v>
      </c>
      <c r="B30" s="69">
        <v>344</v>
      </c>
      <c r="C30" s="70" t="s">
        <v>413</v>
      </c>
      <c r="D30" s="69">
        <v>2352</v>
      </c>
      <c r="E30" s="62">
        <v>3369</v>
      </c>
      <c r="F30" s="56" t="s">
        <v>408</v>
      </c>
      <c r="G30" s="64">
        <v>34789140</v>
      </c>
      <c r="H30" s="64">
        <v>3442338</v>
      </c>
      <c r="I30" s="64">
        <v>46549</v>
      </c>
      <c r="J30" s="65">
        <f t="shared" si="0"/>
        <v>1.3522495466743823E-2</v>
      </c>
      <c r="K30" s="65">
        <f t="shared" si="1"/>
        <v>9.7610604918661401E-2</v>
      </c>
      <c r="L30" s="35">
        <f t="shared" si="2"/>
        <v>9.0958633928571425E-2</v>
      </c>
      <c r="M30" s="56" t="s">
        <v>54</v>
      </c>
      <c r="N30" s="40">
        <f t="shared" si="8"/>
        <v>2271</v>
      </c>
      <c r="O30" s="40">
        <v>169</v>
      </c>
      <c r="P30" s="40">
        <v>2102</v>
      </c>
      <c r="Q30" s="65">
        <f t="shared" si="4"/>
        <v>7.4416556583003085E-2</v>
      </c>
      <c r="R30" s="66">
        <f t="shared" si="5"/>
        <v>9.5147564729313778</v>
      </c>
      <c r="S30" s="67">
        <f t="shared" si="6"/>
        <v>6.042115441772921E-5</v>
      </c>
      <c r="T30" s="65">
        <f t="shared" si="7"/>
        <v>6.1900194623399751E-4</v>
      </c>
      <c r="U30" s="68">
        <v>653</v>
      </c>
      <c r="V30" s="40" t="s">
        <v>33</v>
      </c>
      <c r="W30" s="40" t="s">
        <v>357</v>
      </c>
    </row>
    <row r="31" spans="1:23" x14ac:dyDescent="0.15">
      <c r="A31" s="72" t="s">
        <v>152</v>
      </c>
      <c r="B31" s="72">
        <v>351</v>
      </c>
      <c r="C31" s="73" t="s">
        <v>413</v>
      </c>
      <c r="D31" s="72">
        <v>2354</v>
      </c>
      <c r="E31" s="62">
        <v>3393</v>
      </c>
      <c r="F31" s="56" t="s">
        <v>409</v>
      </c>
      <c r="G31" s="64">
        <v>55106213</v>
      </c>
      <c r="H31" s="64">
        <v>1198873</v>
      </c>
      <c r="I31" s="64">
        <v>19604</v>
      </c>
      <c r="J31" s="65">
        <f t="shared" si="0"/>
        <v>1.6352023942485985E-2</v>
      </c>
      <c r="K31" s="65">
        <f t="shared" si="1"/>
        <v>2.1399928171438671E-2</v>
      </c>
      <c r="L31" s="35">
        <f t="shared" si="2"/>
        <v>3.1587562499999999E-2</v>
      </c>
      <c r="M31" s="56" t="s">
        <v>55</v>
      </c>
      <c r="N31" s="40">
        <f t="shared" si="8"/>
        <v>22120</v>
      </c>
      <c r="O31" s="40">
        <v>9453</v>
      </c>
      <c r="P31" s="40">
        <v>12667</v>
      </c>
      <c r="Q31" s="65">
        <f t="shared" si="4"/>
        <v>0.42735081374321882</v>
      </c>
      <c r="R31" s="66">
        <f t="shared" si="5"/>
        <v>57.337497736737284</v>
      </c>
      <c r="S31" s="67">
        <f t="shared" si="6"/>
        <v>2.2986518779651943E-4</v>
      </c>
      <c r="T31" s="65">
        <f t="shared" si="7"/>
        <v>1.0741399968963825E-2</v>
      </c>
      <c r="U31" s="74">
        <v>1220</v>
      </c>
      <c r="V31" s="40" t="s">
        <v>33</v>
      </c>
      <c r="W31" s="40" t="s">
        <v>403</v>
      </c>
    </row>
    <row r="32" spans="1:23" x14ac:dyDescent="0.15">
      <c r="A32" s="72" t="s">
        <v>153</v>
      </c>
      <c r="B32" s="72">
        <v>353</v>
      </c>
      <c r="C32" s="73" t="s">
        <v>413</v>
      </c>
      <c r="D32" s="72">
        <v>2356</v>
      </c>
      <c r="E32" s="62">
        <v>3398</v>
      </c>
      <c r="F32" s="56" t="s">
        <v>409</v>
      </c>
      <c r="G32" s="64">
        <v>33492923</v>
      </c>
      <c r="H32" s="64">
        <v>288094</v>
      </c>
      <c r="I32" s="64">
        <v>3424</v>
      </c>
      <c r="J32" s="65">
        <f t="shared" si="0"/>
        <v>1.1885009753760925E-2</v>
      </c>
      <c r="K32" s="65">
        <f t="shared" si="1"/>
        <v>8.4994074718411413E-3</v>
      </c>
      <c r="L32" s="35">
        <f t="shared" si="2"/>
        <v>7.6250892857142854E-3</v>
      </c>
      <c r="M32" s="56" t="s">
        <v>56</v>
      </c>
      <c r="N32" s="40">
        <f t="shared" si="8"/>
        <v>2498</v>
      </c>
      <c r="O32" s="40">
        <v>198</v>
      </c>
      <c r="P32" s="40">
        <v>2300</v>
      </c>
      <c r="Q32" s="65">
        <f t="shared" si="4"/>
        <v>7.9263410728582867E-2</v>
      </c>
      <c r="R32" s="66">
        <f t="shared" si="5"/>
        <v>10.411008509867825</v>
      </c>
      <c r="S32" s="67">
        <f t="shared" si="6"/>
        <v>6.8671223470104421E-5</v>
      </c>
      <c r="T32" s="65">
        <f t="shared" si="7"/>
        <v>8.0795306846524039E-3</v>
      </c>
      <c r="U32" s="74">
        <v>1900</v>
      </c>
      <c r="V32" s="51" t="s">
        <v>389</v>
      </c>
      <c r="W32" s="40" t="s">
        <v>357</v>
      </c>
    </row>
    <row r="33" spans="1:23" x14ac:dyDescent="0.15">
      <c r="A33" s="72" t="s">
        <v>154</v>
      </c>
      <c r="B33" s="72">
        <v>357</v>
      </c>
      <c r="C33" s="73" t="s">
        <v>413</v>
      </c>
      <c r="D33" s="72">
        <v>2364</v>
      </c>
      <c r="E33" s="62">
        <v>3531</v>
      </c>
      <c r="F33" s="56" t="s">
        <v>409</v>
      </c>
      <c r="G33" s="64">
        <v>32398011</v>
      </c>
      <c r="H33" s="64">
        <v>11583284</v>
      </c>
      <c r="I33" s="64">
        <v>199199</v>
      </c>
      <c r="J33" s="65">
        <f t="shared" si="0"/>
        <v>1.7197109213587441E-2</v>
      </c>
      <c r="K33" s="65">
        <f t="shared" si="1"/>
        <v>0.35138221911215478</v>
      </c>
      <c r="L33" s="35">
        <f t="shared" si="2"/>
        <v>0.30493084821428573</v>
      </c>
      <c r="M33" s="40" t="s">
        <v>115</v>
      </c>
      <c r="N33" s="40">
        <f t="shared" si="8"/>
        <v>2415</v>
      </c>
      <c r="O33" s="40">
        <v>207</v>
      </c>
      <c r="P33" s="40">
        <v>2208</v>
      </c>
      <c r="Q33" s="65">
        <f t="shared" si="4"/>
        <v>8.5714285714285715E-2</v>
      </c>
      <c r="R33" s="66">
        <f t="shared" si="5"/>
        <v>9.9945681694731121</v>
      </c>
      <c r="S33" s="67">
        <f t="shared" si="6"/>
        <v>6.8152331944081388E-5</v>
      </c>
      <c r="T33" s="65">
        <f t="shared" si="7"/>
        <v>1.9395498188919005E-4</v>
      </c>
      <c r="U33" s="74">
        <v>3120</v>
      </c>
      <c r="V33" s="40" t="s">
        <v>32</v>
      </c>
      <c r="W33" s="40" t="s">
        <v>356</v>
      </c>
    </row>
    <row r="34" spans="1:23" x14ac:dyDescent="0.15">
      <c r="A34" s="72" t="s">
        <v>155</v>
      </c>
      <c r="B34" s="72">
        <v>104</v>
      </c>
      <c r="C34" s="73" t="s">
        <v>413</v>
      </c>
      <c r="D34" s="72">
        <v>2366</v>
      </c>
      <c r="E34" s="62">
        <v>3241</v>
      </c>
      <c r="F34" s="56" t="s">
        <v>409</v>
      </c>
      <c r="G34" s="64">
        <v>25770830</v>
      </c>
      <c r="H34" s="64">
        <v>577047</v>
      </c>
      <c r="I34" s="64">
        <v>7359</v>
      </c>
      <c r="J34" s="65">
        <f t="shared" si="0"/>
        <v>1.2752860685524749E-2</v>
      </c>
      <c r="K34" s="65">
        <f t="shared" si="1"/>
        <v>2.2105923635366034E-2</v>
      </c>
      <c r="L34" s="35">
        <f t="shared" si="2"/>
        <v>1.52595E-2</v>
      </c>
      <c r="M34" s="56" t="s">
        <v>57</v>
      </c>
      <c r="N34" s="40">
        <f t="shared" si="8"/>
        <v>6496</v>
      </c>
      <c r="O34" s="40">
        <v>1324</v>
      </c>
      <c r="P34" s="40">
        <v>5172</v>
      </c>
      <c r="Q34" s="65">
        <f t="shared" si="4"/>
        <v>0.20381773399014777</v>
      </c>
      <c r="R34" s="66">
        <f t="shared" si="5"/>
        <v>23.411189570885387</v>
      </c>
      <c r="S34" s="67">
        <f t="shared" si="6"/>
        <v>2.0069202272491807E-4</v>
      </c>
      <c r="T34" s="65">
        <f t="shared" si="7"/>
        <v>9.0786535788010287E-3</v>
      </c>
      <c r="U34" s="68">
        <v>4960</v>
      </c>
      <c r="V34" s="40" t="s">
        <v>5</v>
      </c>
      <c r="W34" s="40" t="s">
        <v>403</v>
      </c>
    </row>
    <row r="35" spans="1:23" x14ac:dyDescent="0.15">
      <c r="A35" s="45" t="s">
        <v>361</v>
      </c>
      <c r="B35" s="45">
        <v>20</v>
      </c>
      <c r="C35" s="45" t="s">
        <v>411</v>
      </c>
      <c r="D35" s="69">
        <v>2237</v>
      </c>
      <c r="E35" s="69">
        <v>1212</v>
      </c>
      <c r="F35" s="56" t="s">
        <v>407</v>
      </c>
      <c r="G35" s="64">
        <v>24134059</v>
      </c>
      <c r="H35" s="64">
        <v>1414477</v>
      </c>
      <c r="I35" s="64">
        <v>80253</v>
      </c>
      <c r="J35" s="65">
        <f t="shared" si="0"/>
        <v>5.6736871649379947E-2</v>
      </c>
      <c r="K35" s="40">
        <f t="shared" si="1"/>
        <v>5.5283862528056303E-2</v>
      </c>
      <c r="L35" s="40">
        <f t="shared" si="2"/>
        <v>3.5738142857142857E-2</v>
      </c>
      <c r="M35" s="51" t="s">
        <v>402</v>
      </c>
      <c r="N35" s="40">
        <v>295</v>
      </c>
      <c r="O35" s="40">
        <v>22</v>
      </c>
      <c r="P35" s="40">
        <f>N35-O35</f>
        <v>273</v>
      </c>
      <c r="Q35" s="65">
        <f t="shared" si="4"/>
        <v>7.4576271186440682E-2</v>
      </c>
      <c r="R35" s="66">
        <f t="shared" si="5"/>
        <v>1.2357414448669202</v>
      </c>
      <c r="S35" s="67">
        <f t="shared" si="6"/>
        <v>1.1311814560493118E-5</v>
      </c>
      <c r="T35" s="65">
        <f t="shared" si="7"/>
        <v>2.0461331830337335E-4</v>
      </c>
      <c r="U35" s="71" t="s">
        <v>391</v>
      </c>
      <c r="V35" s="51" t="s">
        <v>357</v>
      </c>
      <c r="W35" s="40" t="s">
        <v>403</v>
      </c>
    </row>
    <row r="36" spans="1:23" x14ac:dyDescent="0.15">
      <c r="A36" s="72" t="s">
        <v>156</v>
      </c>
      <c r="B36" s="72">
        <v>18</v>
      </c>
      <c r="C36" s="73" t="s">
        <v>413</v>
      </c>
      <c r="D36" s="72">
        <v>2701</v>
      </c>
      <c r="E36" s="62">
        <v>1210</v>
      </c>
      <c r="F36" s="56" t="s">
        <v>408</v>
      </c>
      <c r="G36" s="64">
        <v>50845300</v>
      </c>
      <c r="H36" s="64">
        <v>501170</v>
      </c>
      <c r="I36" s="64">
        <v>4948</v>
      </c>
      <c r="J36" s="65">
        <f t="shared" ref="J36:J67" si="9">I36/H36</f>
        <v>9.872897420037113E-3</v>
      </c>
      <c r="K36" s="65">
        <f t="shared" ref="K36:K68" si="10">(H36-I36)/G36</f>
        <v>9.7594467925255623E-3</v>
      </c>
      <c r="L36" s="35">
        <f t="shared" ref="L36:L68" si="11">((H36-I36)*75)/2800000000</f>
        <v>1.3291660714285714E-2</v>
      </c>
      <c r="M36" s="56" t="s">
        <v>58</v>
      </c>
      <c r="N36" s="40">
        <f>P36+O36</f>
        <v>11177</v>
      </c>
      <c r="O36" s="40">
        <v>2909</v>
      </c>
      <c r="P36" s="40">
        <v>8268</v>
      </c>
      <c r="Q36" s="65">
        <f t="shared" ref="Q36:Q68" si="12">O36/N36</f>
        <v>0.26026661894962871</v>
      </c>
      <c r="R36" s="66">
        <f t="shared" ref="R36:R68" si="13">(P36*75)/16569</f>
        <v>37.425312330255295</v>
      </c>
      <c r="S36" s="67">
        <f t="shared" ref="S36:S68" si="14">P36/G36</f>
        <v>1.6261090012252853E-4</v>
      </c>
      <c r="T36" s="65">
        <f t="shared" ref="T36:T68" si="15">P36/(H36-I36)</f>
        <v>1.6661897295968335E-2</v>
      </c>
      <c r="U36" s="68">
        <v>273</v>
      </c>
      <c r="V36" s="40" t="s">
        <v>33</v>
      </c>
      <c r="W36" s="40" t="s">
        <v>357</v>
      </c>
    </row>
    <row r="37" spans="1:23" x14ac:dyDescent="0.15">
      <c r="A37" s="72" t="s">
        <v>157</v>
      </c>
      <c r="B37" s="72">
        <v>19</v>
      </c>
      <c r="C37" s="73" t="s">
        <v>413</v>
      </c>
      <c r="D37" s="72">
        <v>2702</v>
      </c>
      <c r="E37" s="62">
        <v>1211</v>
      </c>
      <c r="F37" s="56" t="s">
        <v>408</v>
      </c>
      <c r="G37" s="64">
        <v>38021584</v>
      </c>
      <c r="H37" s="64">
        <v>240079</v>
      </c>
      <c r="I37" s="64">
        <v>3394</v>
      </c>
      <c r="J37" s="65">
        <f t="shared" si="9"/>
        <v>1.4137013233144089E-2</v>
      </c>
      <c r="K37" s="65">
        <f t="shared" si="10"/>
        <v>6.2250168220240381E-3</v>
      </c>
      <c r="L37" s="35">
        <f t="shared" si="11"/>
        <v>6.3397767857142854E-3</v>
      </c>
      <c r="M37" s="56" t="s">
        <v>258</v>
      </c>
      <c r="N37" s="40">
        <f>P37+O37</f>
        <v>4735</v>
      </c>
      <c r="O37" s="40">
        <v>663</v>
      </c>
      <c r="P37" s="40">
        <v>4072</v>
      </c>
      <c r="Q37" s="65">
        <f t="shared" si="12"/>
        <v>0.14002111932418163</v>
      </c>
      <c r="R37" s="66">
        <f t="shared" si="13"/>
        <v>18.432011587905123</v>
      </c>
      <c r="S37" s="67">
        <f t="shared" si="14"/>
        <v>1.0709706360471463E-4</v>
      </c>
      <c r="T37" s="65">
        <f t="shared" si="15"/>
        <v>1.7204301075268817E-2</v>
      </c>
      <c r="U37" s="68">
        <v>1240</v>
      </c>
      <c r="V37" s="40" t="s">
        <v>33</v>
      </c>
      <c r="W37" s="40" t="s">
        <v>357</v>
      </c>
    </row>
    <row r="38" spans="1:23" x14ac:dyDescent="0.15">
      <c r="A38" s="72" t="s">
        <v>16</v>
      </c>
      <c r="B38" s="73"/>
      <c r="C38" s="73" t="s">
        <v>413</v>
      </c>
      <c r="D38" s="72">
        <v>2704</v>
      </c>
      <c r="E38" s="46">
        <v>1220</v>
      </c>
      <c r="F38" s="56" t="s">
        <v>408</v>
      </c>
      <c r="G38" s="64">
        <v>36887918</v>
      </c>
      <c r="H38" s="64">
        <v>721244</v>
      </c>
      <c r="I38" s="64">
        <v>7918</v>
      </c>
      <c r="J38" s="65">
        <f t="shared" si="9"/>
        <v>1.097825423851013E-2</v>
      </c>
      <c r="K38" s="65">
        <f t="shared" si="10"/>
        <v>1.9337659555630111E-2</v>
      </c>
      <c r="L38" s="35">
        <f t="shared" si="11"/>
        <v>1.9106946428571428E-2</v>
      </c>
      <c r="M38" s="56" t="s">
        <v>59</v>
      </c>
      <c r="N38" s="40">
        <f>P38+O38</f>
        <v>918</v>
      </c>
      <c r="O38" s="40">
        <v>41</v>
      </c>
      <c r="P38" s="40">
        <v>877</v>
      </c>
      <c r="Q38" s="65">
        <f t="shared" si="12"/>
        <v>4.4662309368191724E-2</v>
      </c>
      <c r="R38" s="66">
        <f t="shared" si="13"/>
        <v>3.9697628100669924</v>
      </c>
      <c r="S38" s="67">
        <f t="shared" si="14"/>
        <v>2.3774722119041795E-5</v>
      </c>
      <c r="T38" s="65">
        <f t="shared" si="15"/>
        <v>1.229451891561502E-3</v>
      </c>
      <c r="U38" s="68">
        <v>710</v>
      </c>
      <c r="V38" s="40" t="s">
        <v>33</v>
      </c>
      <c r="W38" s="40" t="s">
        <v>404</v>
      </c>
    </row>
    <row r="39" spans="1:23" x14ac:dyDescent="0.15">
      <c r="A39" s="45" t="s">
        <v>362</v>
      </c>
      <c r="B39" s="45">
        <v>83</v>
      </c>
      <c r="C39" s="45" t="s">
        <v>411</v>
      </c>
      <c r="D39" s="69">
        <v>2742</v>
      </c>
      <c r="E39" s="69">
        <v>2273</v>
      </c>
      <c r="F39" s="56" t="s">
        <v>409</v>
      </c>
      <c r="G39" s="64">
        <v>30815989</v>
      </c>
      <c r="H39" s="64">
        <v>38766</v>
      </c>
      <c r="I39" s="64">
        <v>2776</v>
      </c>
      <c r="J39" s="65">
        <f t="shared" si="9"/>
        <v>7.1609142031677245E-2</v>
      </c>
      <c r="K39" s="40">
        <f t="shared" si="10"/>
        <v>1.1679002092063312E-3</v>
      </c>
      <c r="L39" s="40">
        <f t="shared" si="11"/>
        <v>9.6401785714285719E-4</v>
      </c>
      <c r="M39" s="51" t="s">
        <v>402</v>
      </c>
      <c r="N39" s="40">
        <v>278</v>
      </c>
      <c r="O39" s="40">
        <v>18</v>
      </c>
      <c r="P39" s="40">
        <f>N39-O39</f>
        <v>260</v>
      </c>
      <c r="Q39" s="65">
        <f t="shared" si="12"/>
        <v>6.4748201438848921E-2</v>
      </c>
      <c r="R39" s="66">
        <f t="shared" si="13"/>
        <v>1.1768966141589716</v>
      </c>
      <c r="S39" s="67">
        <f t="shared" si="14"/>
        <v>8.4371785049637713E-6</v>
      </c>
      <c r="T39" s="65">
        <f t="shared" si="15"/>
        <v>7.2242289524868022E-3</v>
      </c>
      <c r="U39" s="71" t="s">
        <v>391</v>
      </c>
      <c r="V39" s="51" t="s">
        <v>357</v>
      </c>
      <c r="W39" s="40" t="e">
        <v>#N/A</v>
      </c>
    </row>
    <row r="40" spans="1:23" x14ac:dyDescent="0.15">
      <c r="A40" s="45" t="s">
        <v>363</v>
      </c>
      <c r="B40" s="45">
        <v>28</v>
      </c>
      <c r="C40" s="45" t="s">
        <v>411</v>
      </c>
      <c r="D40" s="69">
        <v>2707</v>
      </c>
      <c r="E40" s="69">
        <v>1221</v>
      </c>
      <c r="F40" s="56" t="s">
        <v>408</v>
      </c>
      <c r="G40" s="64">
        <v>21861323</v>
      </c>
      <c r="H40" s="64">
        <v>119012</v>
      </c>
      <c r="I40" s="64">
        <v>7041</v>
      </c>
      <c r="J40" s="65">
        <f t="shared" si="9"/>
        <v>5.9162101300709175E-2</v>
      </c>
      <c r="K40" s="40">
        <f t="shared" si="10"/>
        <v>5.1218766586084473E-3</v>
      </c>
      <c r="L40" s="40">
        <f t="shared" si="11"/>
        <v>2.9992232142857143E-3</v>
      </c>
      <c r="M40" s="51" t="s">
        <v>402</v>
      </c>
      <c r="N40" s="40">
        <v>208</v>
      </c>
      <c r="O40" s="40">
        <v>16</v>
      </c>
      <c r="P40" s="40">
        <f>N40-O40</f>
        <v>192</v>
      </c>
      <c r="Q40" s="65">
        <f t="shared" si="12"/>
        <v>7.6923076923076927E-2</v>
      </c>
      <c r="R40" s="66">
        <f t="shared" si="13"/>
        <v>0.86909288430200982</v>
      </c>
      <c r="S40" s="67">
        <f t="shared" si="14"/>
        <v>8.7826340610767244E-6</v>
      </c>
      <c r="T40" s="65">
        <f t="shared" si="15"/>
        <v>1.7147297067990818E-3</v>
      </c>
      <c r="U40" s="71" t="s">
        <v>391</v>
      </c>
      <c r="V40" s="51" t="s">
        <v>356</v>
      </c>
      <c r="W40" s="40" t="s">
        <v>403</v>
      </c>
    </row>
    <row r="41" spans="1:23" x14ac:dyDescent="0.15">
      <c r="A41" s="72" t="s">
        <v>17</v>
      </c>
      <c r="B41" s="72">
        <v>29</v>
      </c>
      <c r="C41" s="73" t="s">
        <v>413</v>
      </c>
      <c r="D41" s="72">
        <v>2708</v>
      </c>
      <c r="E41" s="62">
        <v>1264</v>
      </c>
      <c r="F41" s="56" t="s">
        <v>408</v>
      </c>
      <c r="G41" s="64">
        <v>36114839</v>
      </c>
      <c r="H41" s="64">
        <v>1305623</v>
      </c>
      <c r="I41" s="64">
        <v>14601</v>
      </c>
      <c r="J41" s="65">
        <f t="shared" si="9"/>
        <v>1.1183166963204538E-2</v>
      </c>
      <c r="K41" s="65">
        <f t="shared" si="10"/>
        <v>3.5747688090205801E-2</v>
      </c>
      <c r="L41" s="35">
        <f t="shared" si="11"/>
        <v>3.458094642857143E-2</v>
      </c>
      <c r="M41" s="56" t="s">
        <v>60</v>
      </c>
      <c r="N41" s="40">
        <f t="shared" ref="N41:N49" si="16">P41+O41</f>
        <v>5598</v>
      </c>
      <c r="O41" s="40">
        <v>876</v>
      </c>
      <c r="P41" s="40">
        <v>4722</v>
      </c>
      <c r="Q41" s="65">
        <f t="shared" si="12"/>
        <v>0.15648445873526259</v>
      </c>
      <c r="R41" s="66">
        <f t="shared" si="13"/>
        <v>21.374253123302552</v>
      </c>
      <c r="S41" s="67">
        <f t="shared" si="14"/>
        <v>1.307495791411392E-4</v>
      </c>
      <c r="T41" s="65">
        <f t="shared" si="15"/>
        <v>3.6575674155823836E-3</v>
      </c>
      <c r="U41" s="68">
        <v>2097</v>
      </c>
      <c r="V41" s="40" t="s">
        <v>32</v>
      </c>
      <c r="W41" s="40" t="s">
        <v>356</v>
      </c>
    </row>
    <row r="42" spans="1:23" x14ac:dyDescent="0.15">
      <c r="A42" s="72" t="s">
        <v>195</v>
      </c>
      <c r="B42" s="72">
        <v>30</v>
      </c>
      <c r="C42" s="73" t="s">
        <v>413</v>
      </c>
      <c r="D42" s="72">
        <v>2709</v>
      </c>
      <c r="E42" s="62">
        <v>1231</v>
      </c>
      <c r="F42" s="56" t="s">
        <v>408</v>
      </c>
      <c r="G42" s="64">
        <v>34097666</v>
      </c>
      <c r="H42" s="64">
        <v>214327</v>
      </c>
      <c r="I42" s="64">
        <v>2080</v>
      </c>
      <c r="J42" s="65">
        <f t="shared" si="9"/>
        <v>9.7047968758019292E-3</v>
      </c>
      <c r="K42" s="65">
        <f t="shared" si="10"/>
        <v>6.2246782521712778E-3</v>
      </c>
      <c r="L42" s="35">
        <f t="shared" si="11"/>
        <v>5.6851875000000001E-3</v>
      </c>
      <c r="M42" s="56" t="s">
        <v>61</v>
      </c>
      <c r="N42" s="40">
        <f t="shared" si="16"/>
        <v>2987</v>
      </c>
      <c r="O42" s="40">
        <v>295</v>
      </c>
      <c r="P42" s="40">
        <v>2692</v>
      </c>
      <c r="Q42" s="65">
        <f t="shared" si="12"/>
        <v>9.8761298962169397E-2</v>
      </c>
      <c r="R42" s="66">
        <f t="shared" si="13"/>
        <v>12.185406481984428</v>
      </c>
      <c r="S42" s="67">
        <f t="shared" si="14"/>
        <v>7.8949685295175335E-5</v>
      </c>
      <c r="T42" s="65">
        <f t="shared" si="15"/>
        <v>1.2683335924653823E-2</v>
      </c>
      <c r="U42" s="68">
        <v>2264</v>
      </c>
      <c r="V42" s="40" t="s">
        <v>32</v>
      </c>
      <c r="W42" s="40" t="s">
        <v>356</v>
      </c>
    </row>
    <row r="43" spans="1:23" x14ac:dyDescent="0.15">
      <c r="A43" s="72" t="s">
        <v>196</v>
      </c>
      <c r="B43" s="72">
        <v>34</v>
      </c>
      <c r="C43" s="73" t="s">
        <v>413</v>
      </c>
      <c r="D43" s="72">
        <v>2711</v>
      </c>
      <c r="E43" s="62">
        <v>2145</v>
      </c>
      <c r="F43" s="56" t="s">
        <v>409</v>
      </c>
      <c r="G43" s="64">
        <v>46666029</v>
      </c>
      <c r="H43" s="64">
        <v>10836230</v>
      </c>
      <c r="I43" s="64">
        <v>164530</v>
      </c>
      <c r="J43" s="65">
        <f t="shared" si="9"/>
        <v>1.5183324827915243E-2</v>
      </c>
      <c r="K43" s="65">
        <f t="shared" si="10"/>
        <v>0.22868241049608057</v>
      </c>
      <c r="L43" s="35">
        <f t="shared" si="11"/>
        <v>0.28584910714285716</v>
      </c>
      <c r="M43" s="56" t="s">
        <v>100</v>
      </c>
      <c r="N43" s="40">
        <f t="shared" si="16"/>
        <v>6375</v>
      </c>
      <c r="O43" s="40">
        <v>1142</v>
      </c>
      <c r="P43" s="40">
        <v>5233</v>
      </c>
      <c r="Q43" s="65">
        <f t="shared" si="12"/>
        <v>0.17913725490196078</v>
      </c>
      <c r="R43" s="66">
        <f t="shared" si="13"/>
        <v>23.68730762266884</v>
      </c>
      <c r="S43" s="67">
        <f t="shared" si="14"/>
        <v>1.1213724656109051E-4</v>
      </c>
      <c r="T43" s="65">
        <f t="shared" si="15"/>
        <v>4.9036236026125176E-4</v>
      </c>
      <c r="U43" s="68">
        <v>2666</v>
      </c>
      <c r="V43" s="40" t="s">
        <v>32</v>
      </c>
      <c r="W43" s="40" t="s">
        <v>341</v>
      </c>
    </row>
    <row r="44" spans="1:23" x14ac:dyDescent="0.15">
      <c r="A44" s="72" t="s">
        <v>197</v>
      </c>
      <c r="B44" s="72">
        <v>41</v>
      </c>
      <c r="C44" s="73" t="s">
        <v>413</v>
      </c>
      <c r="D44" s="72">
        <v>2717</v>
      </c>
      <c r="E44" s="62">
        <v>2176</v>
      </c>
      <c r="F44" s="56" t="s">
        <v>408</v>
      </c>
      <c r="G44" s="64">
        <v>33046813</v>
      </c>
      <c r="H44" s="64">
        <v>29178</v>
      </c>
      <c r="I44" s="64">
        <v>244</v>
      </c>
      <c r="J44" s="65">
        <f t="shared" si="9"/>
        <v>8.3624648707930627E-3</v>
      </c>
      <c r="K44" s="65">
        <f t="shared" si="10"/>
        <v>8.7554585066947305E-4</v>
      </c>
      <c r="L44" s="35">
        <f t="shared" si="11"/>
        <v>7.7501785714285715E-4</v>
      </c>
      <c r="M44" s="56" t="s">
        <v>101</v>
      </c>
      <c r="N44" s="40">
        <f t="shared" si="16"/>
        <v>771</v>
      </c>
      <c r="O44" s="40">
        <v>27</v>
      </c>
      <c r="P44" s="40">
        <v>744</v>
      </c>
      <c r="Q44" s="65">
        <f t="shared" si="12"/>
        <v>3.5019455252918288E-2</v>
      </c>
      <c r="R44" s="66">
        <f t="shared" si="13"/>
        <v>3.3677349266702881</v>
      </c>
      <c r="S44" s="67">
        <f t="shared" si="14"/>
        <v>2.2513517415431257E-5</v>
      </c>
      <c r="T44" s="65">
        <f t="shared" si="15"/>
        <v>2.5713693232874819E-2</v>
      </c>
      <c r="U44" s="68">
        <v>142</v>
      </c>
      <c r="V44" s="40" t="s">
        <v>33</v>
      </c>
      <c r="W44" s="40" t="s">
        <v>357</v>
      </c>
    </row>
    <row r="45" spans="1:23" x14ac:dyDescent="0.15">
      <c r="A45" s="72" t="s">
        <v>198</v>
      </c>
      <c r="B45" s="72">
        <v>50</v>
      </c>
      <c r="C45" s="73" t="s">
        <v>413</v>
      </c>
      <c r="D45" s="72">
        <v>2722</v>
      </c>
      <c r="E45" s="62">
        <v>2194</v>
      </c>
      <c r="F45" s="56" t="s">
        <v>407</v>
      </c>
      <c r="G45" s="64">
        <v>55611453</v>
      </c>
      <c r="H45" s="64">
        <v>35607452</v>
      </c>
      <c r="I45" s="64">
        <v>736439</v>
      </c>
      <c r="J45" s="65">
        <f t="shared" si="9"/>
        <v>2.0682159453588537E-2</v>
      </c>
      <c r="K45" s="65">
        <f t="shared" si="10"/>
        <v>0.62704732782292161</v>
      </c>
      <c r="L45" s="35">
        <f t="shared" si="11"/>
        <v>0.93404499107142858</v>
      </c>
      <c r="M45" s="56" t="s">
        <v>102</v>
      </c>
      <c r="N45" s="40">
        <f t="shared" si="16"/>
        <v>11720</v>
      </c>
      <c r="O45" s="40">
        <v>3686</v>
      </c>
      <c r="P45" s="40">
        <v>8034</v>
      </c>
      <c r="Q45" s="65">
        <f t="shared" si="12"/>
        <v>0.3145051194539249</v>
      </c>
      <c r="R45" s="66">
        <f t="shared" si="13"/>
        <v>36.36610537751222</v>
      </c>
      <c r="S45" s="67">
        <f t="shared" si="14"/>
        <v>1.4446664430796296E-4</v>
      </c>
      <c r="T45" s="65">
        <f t="shared" si="15"/>
        <v>2.3039193039789237E-4</v>
      </c>
      <c r="U45" s="68">
        <v>14640</v>
      </c>
      <c r="V45" s="40" t="s">
        <v>32</v>
      </c>
      <c r="W45" s="40" t="s">
        <v>356</v>
      </c>
    </row>
    <row r="46" spans="1:23" x14ac:dyDescent="0.15">
      <c r="A46" s="72" t="s">
        <v>199</v>
      </c>
      <c r="B46" s="72">
        <v>57</v>
      </c>
      <c r="C46" s="73" t="s">
        <v>413</v>
      </c>
      <c r="D46" s="72">
        <v>2729</v>
      </c>
      <c r="E46" s="62">
        <v>2209</v>
      </c>
      <c r="F46" s="56" t="s">
        <v>408</v>
      </c>
      <c r="G46" s="64">
        <v>36906931</v>
      </c>
      <c r="H46" s="64">
        <v>24489602</v>
      </c>
      <c r="I46" s="64">
        <v>435964</v>
      </c>
      <c r="J46" s="65">
        <f t="shared" si="9"/>
        <v>1.7802004295537348E-2</v>
      </c>
      <c r="K46" s="65">
        <f t="shared" si="10"/>
        <v>0.6517376912211964</v>
      </c>
      <c r="L46" s="35">
        <f t="shared" si="11"/>
        <v>0.64429387500000002</v>
      </c>
      <c r="M46" s="56" t="s">
        <v>103</v>
      </c>
      <c r="N46" s="40">
        <f t="shared" si="16"/>
        <v>13469</v>
      </c>
      <c r="O46" s="40">
        <v>4042</v>
      </c>
      <c r="P46" s="40">
        <v>9427</v>
      </c>
      <c r="Q46" s="65">
        <f t="shared" si="12"/>
        <v>0.30009651793006165</v>
      </c>
      <c r="R46" s="66">
        <f t="shared" si="13"/>
        <v>42.671555314140868</v>
      </c>
      <c r="S46" s="67">
        <f t="shared" si="14"/>
        <v>2.5542627751952608E-4</v>
      </c>
      <c r="T46" s="65">
        <f t="shared" si="15"/>
        <v>3.9191576758575977E-4</v>
      </c>
      <c r="U46" s="68">
        <v>2274</v>
      </c>
      <c r="V46" s="40" t="s">
        <v>5</v>
      </c>
      <c r="W46" s="40" t="s">
        <v>357</v>
      </c>
    </row>
    <row r="47" spans="1:23" x14ac:dyDescent="0.15">
      <c r="A47" s="72" t="s">
        <v>200</v>
      </c>
      <c r="B47" s="72">
        <v>65</v>
      </c>
      <c r="C47" s="73" t="s">
        <v>413</v>
      </c>
      <c r="D47" s="72">
        <v>2733</v>
      </c>
      <c r="E47" s="62">
        <v>2228</v>
      </c>
      <c r="F47" s="56" t="s">
        <v>409</v>
      </c>
      <c r="G47" s="64">
        <v>32504979</v>
      </c>
      <c r="H47" s="64">
        <v>2797165</v>
      </c>
      <c r="I47" s="64">
        <v>36824</v>
      </c>
      <c r="J47" s="65">
        <f t="shared" si="9"/>
        <v>1.3164757888790972E-2</v>
      </c>
      <c r="K47" s="65">
        <f t="shared" si="10"/>
        <v>8.492055940106899E-2</v>
      </c>
      <c r="L47" s="35">
        <f t="shared" si="11"/>
        <v>7.3937705357142863E-2</v>
      </c>
      <c r="M47" s="56" t="s">
        <v>104</v>
      </c>
      <c r="N47" s="40">
        <f t="shared" si="16"/>
        <v>4034</v>
      </c>
      <c r="O47" s="40">
        <v>491</v>
      </c>
      <c r="P47" s="40">
        <v>3543</v>
      </c>
      <c r="Q47" s="65">
        <f t="shared" si="12"/>
        <v>0.12171541893901834</v>
      </c>
      <c r="R47" s="66">
        <f t="shared" si="13"/>
        <v>16.037479630635524</v>
      </c>
      <c r="S47" s="67">
        <f t="shared" si="14"/>
        <v>1.0899868601668686E-4</v>
      </c>
      <c r="T47" s="65">
        <f t="shared" si="15"/>
        <v>1.2835370702387857E-3</v>
      </c>
      <c r="U47" s="68">
        <v>409</v>
      </c>
      <c r="V47" s="40" t="s">
        <v>5</v>
      </c>
      <c r="W47" s="40" t="s">
        <v>357</v>
      </c>
    </row>
    <row r="48" spans="1:23" x14ac:dyDescent="0.15">
      <c r="A48" s="72" t="s">
        <v>201</v>
      </c>
      <c r="B48" s="72">
        <v>68</v>
      </c>
      <c r="C48" s="73" t="s">
        <v>413</v>
      </c>
      <c r="D48" s="72">
        <v>2735</v>
      </c>
      <c r="E48" s="62">
        <v>2239</v>
      </c>
      <c r="F48" s="56" t="s">
        <v>407</v>
      </c>
      <c r="G48" s="64">
        <v>32210759</v>
      </c>
      <c r="H48" s="64">
        <v>6877520</v>
      </c>
      <c r="I48" s="64">
        <v>104311</v>
      </c>
      <c r="J48" s="65">
        <f t="shared" si="9"/>
        <v>1.5166949714431947E-2</v>
      </c>
      <c r="K48" s="65">
        <f t="shared" si="10"/>
        <v>0.21027784536216609</v>
      </c>
      <c r="L48" s="35">
        <f t="shared" si="11"/>
        <v>0.18142524107142857</v>
      </c>
      <c r="M48" s="56" t="s">
        <v>105</v>
      </c>
      <c r="N48" s="40">
        <f t="shared" si="16"/>
        <v>4519</v>
      </c>
      <c r="O48" s="40">
        <v>651</v>
      </c>
      <c r="P48" s="40">
        <v>3868</v>
      </c>
      <c r="Q48" s="65">
        <f t="shared" si="12"/>
        <v>0.14405842000442576</v>
      </c>
      <c r="R48" s="66">
        <f t="shared" si="13"/>
        <v>17.508600398334238</v>
      </c>
      <c r="S48" s="67">
        <f t="shared" si="14"/>
        <v>1.2008409984999112E-4</v>
      </c>
      <c r="T48" s="65">
        <f t="shared" si="15"/>
        <v>5.7107347492156232E-4</v>
      </c>
      <c r="U48" s="68">
        <v>1293</v>
      </c>
      <c r="V48" s="40" t="s">
        <v>33</v>
      </c>
      <c r="W48" s="40" t="s">
        <v>357</v>
      </c>
    </row>
    <row r="49" spans="1:23" x14ac:dyDescent="0.15">
      <c r="A49" s="72" t="s">
        <v>202</v>
      </c>
      <c r="B49" s="72">
        <v>78</v>
      </c>
      <c r="C49" s="73" t="s">
        <v>413</v>
      </c>
      <c r="D49" s="72">
        <v>2739</v>
      </c>
      <c r="E49" s="62">
        <v>2260</v>
      </c>
      <c r="F49" s="56" t="s">
        <v>409</v>
      </c>
      <c r="G49" s="64">
        <v>31387977</v>
      </c>
      <c r="H49" s="64">
        <v>5072853</v>
      </c>
      <c r="I49" s="64">
        <v>80319</v>
      </c>
      <c r="J49" s="65">
        <f t="shared" si="9"/>
        <v>1.5833102201069104E-2</v>
      </c>
      <c r="K49" s="65">
        <f t="shared" si="10"/>
        <v>0.15905880140029413</v>
      </c>
      <c r="L49" s="35">
        <f t="shared" si="11"/>
        <v>0.13372858928571429</v>
      </c>
      <c r="M49" s="56" t="s">
        <v>106</v>
      </c>
      <c r="N49" s="40">
        <f t="shared" si="16"/>
        <v>6953</v>
      </c>
      <c r="O49" s="40">
        <v>1459</v>
      </c>
      <c r="P49" s="40">
        <v>5494</v>
      </c>
      <c r="Q49" s="65">
        <f t="shared" si="12"/>
        <v>0.20983748022436358</v>
      </c>
      <c r="R49" s="66">
        <f t="shared" si="13"/>
        <v>24.868730762266885</v>
      </c>
      <c r="S49" s="67">
        <f t="shared" si="14"/>
        <v>1.7503517349971298E-4</v>
      </c>
      <c r="T49" s="65">
        <f t="shared" si="15"/>
        <v>1.1004431817590026E-3</v>
      </c>
      <c r="U49" s="74">
        <v>627</v>
      </c>
      <c r="V49" s="40" t="s">
        <v>33</v>
      </c>
      <c r="W49" s="40" t="s">
        <v>357</v>
      </c>
    </row>
    <row r="50" spans="1:23" x14ac:dyDescent="0.15">
      <c r="A50" s="45" t="s">
        <v>364</v>
      </c>
      <c r="B50" s="45">
        <v>75</v>
      </c>
      <c r="C50" s="45" t="s">
        <v>411</v>
      </c>
      <c r="D50" s="69">
        <v>2738</v>
      </c>
      <c r="E50" s="69">
        <v>2255</v>
      </c>
      <c r="F50" s="56" t="s">
        <v>409</v>
      </c>
      <c r="G50" s="64">
        <v>26768775</v>
      </c>
      <c r="H50" s="64">
        <v>5060091</v>
      </c>
      <c r="I50" s="64">
        <v>144789</v>
      </c>
      <c r="J50" s="65">
        <f t="shared" si="9"/>
        <v>2.8613912279443196E-2</v>
      </c>
      <c r="K50" s="40">
        <f t="shared" si="10"/>
        <v>0.18362072974949359</v>
      </c>
      <c r="L50" s="40">
        <f t="shared" si="11"/>
        <v>0.13165987500000001</v>
      </c>
      <c r="M50" s="51" t="s">
        <v>399</v>
      </c>
      <c r="N50" s="40">
        <v>3360</v>
      </c>
      <c r="O50" s="40">
        <v>651</v>
      </c>
      <c r="P50" s="40">
        <f t="shared" ref="P50:P61" si="17">N50-O50</f>
        <v>2709</v>
      </c>
      <c r="Q50" s="65">
        <f t="shared" si="12"/>
        <v>0.19375000000000001</v>
      </c>
      <c r="R50" s="66">
        <f t="shared" si="13"/>
        <v>12.262357414448669</v>
      </c>
      <c r="S50" s="67">
        <f t="shared" si="14"/>
        <v>1.0119999887929127E-4</v>
      </c>
      <c r="T50" s="65">
        <f t="shared" si="15"/>
        <v>5.511360237885688E-4</v>
      </c>
      <c r="U50" s="71" t="s">
        <v>391</v>
      </c>
      <c r="V50" s="51" t="s">
        <v>356</v>
      </c>
      <c r="W50" s="40" t="s">
        <v>405</v>
      </c>
    </row>
    <row r="51" spans="1:23" x14ac:dyDescent="0.15">
      <c r="A51" s="45" t="s">
        <v>365</v>
      </c>
      <c r="B51" s="45">
        <v>51</v>
      </c>
      <c r="C51" s="45" t="s">
        <v>411</v>
      </c>
      <c r="D51" s="69">
        <v>2723</v>
      </c>
      <c r="E51" s="69">
        <v>2196</v>
      </c>
      <c r="F51" s="56" t="s">
        <v>408</v>
      </c>
      <c r="G51" s="64">
        <v>22463212</v>
      </c>
      <c r="H51" s="64">
        <v>78887</v>
      </c>
      <c r="I51" s="64">
        <v>3912</v>
      </c>
      <c r="J51" s="65">
        <f t="shared" si="9"/>
        <v>4.9589919758642111E-2</v>
      </c>
      <c r="K51" s="40">
        <f t="shared" si="10"/>
        <v>3.337679402215498E-3</v>
      </c>
      <c r="L51" s="40">
        <f t="shared" si="11"/>
        <v>2.0082589285714287E-3</v>
      </c>
      <c r="M51" s="51" t="s">
        <v>402</v>
      </c>
      <c r="N51" s="40">
        <v>288</v>
      </c>
      <c r="O51" s="40">
        <v>17</v>
      </c>
      <c r="P51" s="40">
        <f t="shared" si="17"/>
        <v>271</v>
      </c>
      <c r="Q51" s="65">
        <f t="shared" si="12"/>
        <v>5.9027777777777776E-2</v>
      </c>
      <c r="R51" s="66">
        <f t="shared" si="13"/>
        <v>1.2266883939887743</v>
      </c>
      <c r="S51" s="67">
        <f t="shared" si="14"/>
        <v>1.2064169629881961E-5</v>
      </c>
      <c r="T51" s="65">
        <f t="shared" si="15"/>
        <v>3.614538179393131E-3</v>
      </c>
      <c r="U51" s="71" t="s">
        <v>391</v>
      </c>
      <c r="V51" s="51" t="s">
        <v>390</v>
      </c>
      <c r="W51" s="40" t="s">
        <v>356</v>
      </c>
    </row>
    <row r="52" spans="1:23" x14ac:dyDescent="0.15">
      <c r="A52" s="45" t="s">
        <v>366</v>
      </c>
      <c r="B52" s="45">
        <v>128</v>
      </c>
      <c r="C52" s="45" t="s">
        <v>411</v>
      </c>
      <c r="D52" s="69">
        <v>2764</v>
      </c>
      <c r="E52" s="69">
        <v>5041</v>
      </c>
      <c r="F52" s="56" t="s">
        <v>408</v>
      </c>
      <c r="G52" s="64">
        <v>23592460</v>
      </c>
      <c r="H52" s="64">
        <v>8723089</v>
      </c>
      <c r="I52" s="64">
        <v>392876</v>
      </c>
      <c r="J52" s="65">
        <f t="shared" si="9"/>
        <v>4.5038632530288294E-2</v>
      </c>
      <c r="K52" s="40">
        <f t="shared" si="10"/>
        <v>0.35308793572183655</v>
      </c>
      <c r="L52" s="40">
        <f t="shared" si="11"/>
        <v>0.22313070535714286</v>
      </c>
      <c r="M52" s="51" t="s">
        <v>398</v>
      </c>
      <c r="N52" s="40">
        <v>3361</v>
      </c>
      <c r="O52" s="40">
        <v>355</v>
      </c>
      <c r="P52" s="40">
        <f t="shared" si="17"/>
        <v>3006</v>
      </c>
      <c r="Q52" s="65">
        <f t="shared" si="12"/>
        <v>0.10562332639095508</v>
      </c>
      <c r="R52" s="66">
        <f t="shared" si="13"/>
        <v>13.606735469853341</v>
      </c>
      <c r="S52" s="67">
        <f t="shared" si="14"/>
        <v>1.2741358891781528E-4</v>
      </c>
      <c r="T52" s="65">
        <f t="shared" si="15"/>
        <v>3.6085511859060504E-4</v>
      </c>
      <c r="U52" s="71" t="s">
        <v>391</v>
      </c>
      <c r="V52" s="51" t="s">
        <v>357</v>
      </c>
      <c r="W52" s="40" t="s">
        <v>406</v>
      </c>
    </row>
    <row r="53" spans="1:23" x14ac:dyDescent="0.15">
      <c r="A53" s="45" t="s">
        <v>367</v>
      </c>
      <c r="B53" s="45">
        <v>130</v>
      </c>
      <c r="C53" s="45" t="s">
        <v>411</v>
      </c>
      <c r="D53" s="69">
        <v>2766</v>
      </c>
      <c r="E53" s="69">
        <v>5059</v>
      </c>
      <c r="F53" s="56" t="s">
        <v>409</v>
      </c>
      <c r="G53" s="64">
        <v>47569229</v>
      </c>
      <c r="H53" s="64">
        <v>424471</v>
      </c>
      <c r="I53" s="64">
        <v>6467</v>
      </c>
      <c r="J53" s="65">
        <f t="shared" si="9"/>
        <v>1.5235434222832656E-2</v>
      </c>
      <c r="K53" s="40">
        <f t="shared" si="10"/>
        <v>8.7872771702900629E-3</v>
      </c>
      <c r="L53" s="40">
        <f t="shared" si="11"/>
        <v>1.1196535714285714E-2</v>
      </c>
      <c r="M53" s="51" t="s">
        <v>47</v>
      </c>
      <c r="N53" s="40">
        <v>748</v>
      </c>
      <c r="O53" s="40">
        <v>33</v>
      </c>
      <c r="P53" s="40">
        <f t="shared" si="17"/>
        <v>715</v>
      </c>
      <c r="Q53" s="65">
        <f t="shared" si="12"/>
        <v>4.4117647058823532E-2</v>
      </c>
      <c r="R53" s="66">
        <f t="shared" si="13"/>
        <v>3.2364656889371717</v>
      </c>
      <c r="S53" s="67">
        <f t="shared" si="14"/>
        <v>1.5030725009228129E-5</v>
      </c>
      <c r="T53" s="65">
        <f t="shared" si="15"/>
        <v>1.7105099472732319E-3</v>
      </c>
      <c r="U53" s="71" t="s">
        <v>391</v>
      </c>
      <c r="V53" s="51" t="s">
        <v>356</v>
      </c>
      <c r="W53" s="40" t="s">
        <v>406</v>
      </c>
    </row>
    <row r="54" spans="1:23" x14ac:dyDescent="0.15">
      <c r="A54" s="45" t="s">
        <v>368</v>
      </c>
      <c r="B54" s="45">
        <v>46</v>
      </c>
      <c r="C54" s="45" t="s">
        <v>411</v>
      </c>
      <c r="D54" s="69">
        <v>2720</v>
      </c>
      <c r="E54" s="69">
        <v>2186</v>
      </c>
      <c r="F54" s="56" t="s">
        <v>408</v>
      </c>
      <c r="G54" s="64">
        <v>34587583</v>
      </c>
      <c r="H54" s="64">
        <v>324863</v>
      </c>
      <c r="I54" s="64">
        <v>5579</v>
      </c>
      <c r="J54" s="65">
        <f t="shared" si="9"/>
        <v>1.7173393091857184E-2</v>
      </c>
      <c r="K54" s="40">
        <f t="shared" si="10"/>
        <v>9.2311740892678153E-3</v>
      </c>
      <c r="L54" s="40">
        <f t="shared" si="11"/>
        <v>8.5522500000000008E-3</v>
      </c>
      <c r="M54" s="51" t="s">
        <v>402</v>
      </c>
      <c r="N54" s="40">
        <v>103</v>
      </c>
      <c r="O54" s="40">
        <v>1</v>
      </c>
      <c r="P54" s="40">
        <f t="shared" si="17"/>
        <v>102</v>
      </c>
      <c r="Q54" s="65">
        <f t="shared" si="12"/>
        <v>9.7087378640776691E-3</v>
      </c>
      <c r="R54" s="66">
        <f t="shared" si="13"/>
        <v>0.46170559478544271</v>
      </c>
      <c r="S54" s="67">
        <f t="shared" si="14"/>
        <v>2.9490352072302943E-6</v>
      </c>
      <c r="T54" s="65">
        <f t="shared" si="15"/>
        <v>3.1946480249558386E-4</v>
      </c>
      <c r="U54" s="71" t="s">
        <v>391</v>
      </c>
      <c r="V54" s="51" t="s">
        <v>357</v>
      </c>
      <c r="W54" s="40" t="s">
        <v>403</v>
      </c>
    </row>
    <row r="55" spans="1:23" x14ac:dyDescent="0.15">
      <c r="A55" s="45" t="s">
        <v>369</v>
      </c>
      <c r="B55" s="45">
        <v>66</v>
      </c>
      <c r="C55" s="45" t="s">
        <v>411</v>
      </c>
      <c r="D55" s="69">
        <v>2734</v>
      </c>
      <c r="E55" s="69">
        <v>2230</v>
      </c>
      <c r="F55" s="56" t="s">
        <v>409</v>
      </c>
      <c r="G55" s="64">
        <v>34466383</v>
      </c>
      <c r="H55" s="64">
        <v>194269</v>
      </c>
      <c r="I55" s="64">
        <v>3142</v>
      </c>
      <c r="J55" s="65">
        <f t="shared" si="9"/>
        <v>1.6173450215937694E-2</v>
      </c>
      <c r="K55" s="40">
        <f t="shared" si="10"/>
        <v>5.5453164319563212E-3</v>
      </c>
      <c r="L55" s="40">
        <f t="shared" si="11"/>
        <v>5.1194732142857144E-3</v>
      </c>
      <c r="M55" s="51" t="s">
        <v>53</v>
      </c>
      <c r="N55" s="40">
        <v>583</v>
      </c>
      <c r="O55" s="40">
        <v>17</v>
      </c>
      <c r="P55" s="40">
        <f t="shared" si="17"/>
        <v>566</v>
      </c>
      <c r="Q55" s="65">
        <f t="shared" si="12"/>
        <v>2.9159519725557463E-2</v>
      </c>
      <c r="R55" s="66">
        <f t="shared" si="13"/>
        <v>2.5620133985152997</v>
      </c>
      <c r="S55" s="67">
        <f t="shared" si="14"/>
        <v>1.642179859720122E-5</v>
      </c>
      <c r="T55" s="65">
        <f t="shared" si="15"/>
        <v>2.9613816990796695E-3</v>
      </c>
      <c r="U55" s="71" t="s">
        <v>391</v>
      </c>
      <c r="V55" s="51" t="s">
        <v>357</v>
      </c>
      <c r="W55" s="40" t="s">
        <v>357</v>
      </c>
    </row>
    <row r="56" spans="1:23" x14ac:dyDescent="0.15">
      <c r="A56" s="45" t="s">
        <v>370</v>
      </c>
      <c r="B56" s="45">
        <v>26</v>
      </c>
      <c r="C56" s="45" t="s">
        <v>413</v>
      </c>
      <c r="D56" s="69">
        <v>2705</v>
      </c>
      <c r="E56" s="69">
        <v>1219</v>
      </c>
      <c r="F56" s="56" t="s">
        <v>408</v>
      </c>
      <c r="G56" s="64">
        <v>30730466</v>
      </c>
      <c r="H56" s="64">
        <v>27836</v>
      </c>
      <c r="I56" s="64">
        <v>648</v>
      </c>
      <c r="J56" s="65">
        <f t="shared" si="9"/>
        <v>2.3279206782583703E-2</v>
      </c>
      <c r="K56" s="40">
        <f t="shared" si="10"/>
        <v>8.8472462474210444E-4</v>
      </c>
      <c r="L56" s="40">
        <f t="shared" si="11"/>
        <v>7.2824999999999995E-4</v>
      </c>
      <c r="M56" s="51" t="s">
        <v>397</v>
      </c>
      <c r="N56" s="40">
        <v>1058</v>
      </c>
      <c r="O56" s="40">
        <v>41</v>
      </c>
      <c r="P56" s="40">
        <f t="shared" si="17"/>
        <v>1017</v>
      </c>
      <c r="Q56" s="65">
        <f t="shared" si="12"/>
        <v>3.8752362948960305E-2</v>
      </c>
      <c r="R56" s="66">
        <f t="shared" si="13"/>
        <v>4.6034763715372078</v>
      </c>
      <c r="S56" s="67">
        <f t="shared" si="14"/>
        <v>3.3094193885637788E-5</v>
      </c>
      <c r="T56" s="65">
        <f t="shared" si="15"/>
        <v>3.7406208621450637E-2</v>
      </c>
      <c r="U56" s="71" t="s">
        <v>391</v>
      </c>
      <c r="V56" s="51" t="s">
        <v>389</v>
      </c>
      <c r="W56" s="40" t="s">
        <v>403</v>
      </c>
    </row>
    <row r="57" spans="1:23" x14ac:dyDescent="0.15">
      <c r="A57" s="45" t="s">
        <v>371</v>
      </c>
      <c r="B57" s="45">
        <v>42</v>
      </c>
      <c r="C57" s="45" t="s">
        <v>411</v>
      </c>
      <c r="D57" s="69">
        <v>2255</v>
      </c>
      <c r="E57" s="69">
        <v>2178</v>
      </c>
      <c r="F57" s="56" t="s">
        <v>408</v>
      </c>
      <c r="G57" s="64">
        <v>30987670</v>
      </c>
      <c r="H57" s="64">
        <v>6837</v>
      </c>
      <c r="I57" s="64">
        <v>96</v>
      </c>
      <c r="J57" s="65">
        <f t="shared" si="9"/>
        <v>1.4041246160596753E-2</v>
      </c>
      <c r="K57" s="40">
        <f t="shared" si="10"/>
        <v>2.1753813694285501E-4</v>
      </c>
      <c r="L57" s="40">
        <f t="shared" si="11"/>
        <v>1.805625E-4</v>
      </c>
      <c r="M57" s="51" t="s">
        <v>402</v>
      </c>
      <c r="N57" s="40">
        <v>14</v>
      </c>
      <c r="O57" s="40">
        <v>0</v>
      </c>
      <c r="P57" s="40">
        <f t="shared" si="17"/>
        <v>14</v>
      </c>
      <c r="Q57" s="65">
        <f t="shared" si="12"/>
        <v>0</v>
      </c>
      <c r="R57" s="66">
        <f t="shared" si="13"/>
        <v>6.3371356147021551E-2</v>
      </c>
      <c r="S57" s="67">
        <f t="shared" si="14"/>
        <v>4.5179260008900316E-7</v>
      </c>
      <c r="T57" s="65">
        <f t="shared" si="15"/>
        <v>2.0768431983385254E-3</v>
      </c>
      <c r="U57" s="71" t="s">
        <v>391</v>
      </c>
      <c r="V57" s="51" t="s">
        <v>389</v>
      </c>
      <c r="W57" s="40" t="e">
        <v>#N/A</v>
      </c>
    </row>
    <row r="58" spans="1:23" x14ac:dyDescent="0.15">
      <c r="A58" s="45" t="s">
        <v>372</v>
      </c>
      <c r="B58" s="45">
        <v>231</v>
      </c>
      <c r="C58" s="45" t="s">
        <v>411</v>
      </c>
      <c r="D58" s="69">
        <v>2054</v>
      </c>
      <c r="E58" s="69">
        <v>1343</v>
      </c>
      <c r="F58" s="56" t="s">
        <v>409</v>
      </c>
      <c r="G58" s="64">
        <v>37539303</v>
      </c>
      <c r="H58" s="64">
        <v>274539</v>
      </c>
      <c r="I58" s="64">
        <v>3915</v>
      </c>
      <c r="J58" s="65">
        <f t="shared" si="9"/>
        <v>1.426026903281501E-2</v>
      </c>
      <c r="K58" s="40">
        <f t="shared" si="10"/>
        <v>7.2090843029237912E-3</v>
      </c>
      <c r="L58" s="40">
        <f t="shared" si="11"/>
        <v>7.2488571428571428E-3</v>
      </c>
      <c r="M58" s="51" t="s">
        <v>402</v>
      </c>
      <c r="N58" s="40">
        <v>258</v>
      </c>
      <c r="O58" s="40">
        <v>5</v>
      </c>
      <c r="P58" s="40">
        <f t="shared" si="17"/>
        <v>253</v>
      </c>
      <c r="Q58" s="65">
        <f t="shared" si="12"/>
        <v>1.937984496124031E-2</v>
      </c>
      <c r="R58" s="66">
        <f t="shared" si="13"/>
        <v>1.1452109360854608</v>
      </c>
      <c r="S58" s="67">
        <f t="shared" si="14"/>
        <v>6.7396030235297652E-6</v>
      </c>
      <c r="T58" s="65">
        <f t="shared" si="15"/>
        <v>9.3487643372354261E-4</v>
      </c>
      <c r="U58" s="71" t="s">
        <v>391</v>
      </c>
      <c r="V58" s="51" t="s">
        <v>357</v>
      </c>
      <c r="W58" s="40" t="e">
        <v>#N/A</v>
      </c>
    </row>
    <row r="59" spans="1:23" x14ac:dyDescent="0.15">
      <c r="A59" s="45" t="s">
        <v>373</v>
      </c>
      <c r="B59" s="45">
        <v>60</v>
      </c>
      <c r="C59" s="45" t="s">
        <v>411</v>
      </c>
      <c r="D59" s="69">
        <v>2731</v>
      </c>
      <c r="E59" s="69">
        <v>2215</v>
      </c>
      <c r="F59" s="56" t="s">
        <v>409</v>
      </c>
      <c r="G59" s="64">
        <v>36830838</v>
      </c>
      <c r="H59" s="64">
        <v>4203835</v>
      </c>
      <c r="I59" s="64">
        <v>71780</v>
      </c>
      <c r="J59" s="65">
        <f t="shared" si="9"/>
        <v>1.707488519411442E-2</v>
      </c>
      <c r="K59" s="40">
        <f t="shared" si="10"/>
        <v>0.11219008918558954</v>
      </c>
      <c r="L59" s="40">
        <f t="shared" si="11"/>
        <v>0.11068004464285715</v>
      </c>
      <c r="M59" s="51" t="s">
        <v>396</v>
      </c>
      <c r="N59" s="40">
        <v>1604</v>
      </c>
      <c r="O59" s="40">
        <v>92</v>
      </c>
      <c r="P59" s="40">
        <f t="shared" si="17"/>
        <v>1512</v>
      </c>
      <c r="Q59" s="65">
        <f t="shared" si="12"/>
        <v>5.7356608478802994E-2</v>
      </c>
      <c r="R59" s="66">
        <f t="shared" si="13"/>
        <v>6.8441064638783269</v>
      </c>
      <c r="S59" s="67">
        <f t="shared" si="14"/>
        <v>4.1052554926933783E-5</v>
      </c>
      <c r="T59" s="65">
        <f t="shared" si="15"/>
        <v>3.6591962110862512E-4</v>
      </c>
      <c r="U59" s="71" t="s">
        <v>391</v>
      </c>
      <c r="V59" s="51" t="s">
        <v>357</v>
      </c>
      <c r="W59" s="40" t="s">
        <v>404</v>
      </c>
    </row>
    <row r="60" spans="1:23" x14ac:dyDescent="0.15">
      <c r="A60" s="45" t="s">
        <v>374</v>
      </c>
      <c r="B60" s="45">
        <v>27</v>
      </c>
      <c r="C60" s="45" t="s">
        <v>411</v>
      </c>
      <c r="D60" s="69">
        <v>2706</v>
      </c>
      <c r="E60" s="69">
        <v>1220</v>
      </c>
      <c r="F60" s="56" t="s">
        <v>408</v>
      </c>
      <c r="G60" s="64">
        <v>34879688</v>
      </c>
      <c r="H60" s="64">
        <v>283762</v>
      </c>
      <c r="I60" s="64">
        <v>3748</v>
      </c>
      <c r="J60" s="65">
        <f t="shared" si="9"/>
        <v>1.3208251985819102E-2</v>
      </c>
      <c r="K60" s="40">
        <f t="shared" si="10"/>
        <v>8.0279961219836601E-3</v>
      </c>
      <c r="L60" s="40">
        <f t="shared" si="11"/>
        <v>7.5003750000000001E-3</v>
      </c>
      <c r="M60" s="51" t="s">
        <v>402</v>
      </c>
      <c r="N60" s="40">
        <v>114</v>
      </c>
      <c r="O60" s="40">
        <v>1</v>
      </c>
      <c r="P60" s="40">
        <f t="shared" si="17"/>
        <v>113</v>
      </c>
      <c r="Q60" s="65">
        <f t="shared" si="12"/>
        <v>8.771929824561403E-3</v>
      </c>
      <c r="R60" s="66">
        <f t="shared" si="13"/>
        <v>0.51149737461524536</v>
      </c>
      <c r="S60" s="67">
        <f t="shared" si="14"/>
        <v>3.239707878120928E-6</v>
      </c>
      <c r="T60" s="65">
        <f t="shared" si="15"/>
        <v>4.0355125100887811E-4</v>
      </c>
      <c r="U60" s="71" t="s">
        <v>391</v>
      </c>
      <c r="V60" s="51" t="s">
        <v>357</v>
      </c>
      <c r="W60" s="40" t="s">
        <v>357</v>
      </c>
    </row>
    <row r="61" spans="1:23" x14ac:dyDescent="0.15">
      <c r="A61" s="45" t="s">
        <v>375</v>
      </c>
      <c r="B61" s="45">
        <v>306</v>
      </c>
      <c r="C61" s="45" t="s">
        <v>411</v>
      </c>
      <c r="D61" s="69">
        <v>2842</v>
      </c>
      <c r="E61" s="69">
        <v>1508</v>
      </c>
      <c r="F61" s="56" t="s">
        <v>409</v>
      </c>
      <c r="G61" s="64">
        <v>45091878</v>
      </c>
      <c r="H61" s="64">
        <v>10478239</v>
      </c>
      <c r="I61" s="64">
        <v>206953</v>
      </c>
      <c r="J61" s="65">
        <f t="shared" si="9"/>
        <v>1.9750742467317266E-2</v>
      </c>
      <c r="K61" s="40">
        <f t="shared" si="10"/>
        <v>0.2277857222979269</v>
      </c>
      <c r="L61" s="40">
        <f t="shared" si="11"/>
        <v>0.27512373214285712</v>
      </c>
      <c r="M61" s="51" t="s">
        <v>395</v>
      </c>
      <c r="N61" s="40">
        <v>1765</v>
      </c>
      <c r="O61" s="40">
        <v>95</v>
      </c>
      <c r="P61" s="40">
        <f t="shared" si="17"/>
        <v>1670</v>
      </c>
      <c r="Q61" s="65">
        <f t="shared" si="12"/>
        <v>5.3824362606232294E-2</v>
      </c>
      <c r="R61" s="66">
        <f t="shared" si="13"/>
        <v>7.5592974832518562</v>
      </c>
      <c r="S61" s="67">
        <f t="shared" si="14"/>
        <v>3.7035494507458752E-5</v>
      </c>
      <c r="T61" s="65">
        <f t="shared" si="15"/>
        <v>1.6258918308768736E-4</v>
      </c>
      <c r="U61" s="71" t="s">
        <v>391</v>
      </c>
      <c r="V61" s="51" t="s">
        <v>356</v>
      </c>
      <c r="W61" s="40" t="s">
        <v>356</v>
      </c>
    </row>
    <row r="62" spans="1:23" x14ac:dyDescent="0.15">
      <c r="A62" s="72" t="s">
        <v>203</v>
      </c>
      <c r="B62" s="72">
        <v>92</v>
      </c>
      <c r="C62" s="73" t="s">
        <v>413</v>
      </c>
      <c r="D62" s="72">
        <v>2747</v>
      </c>
      <c r="E62" s="62">
        <v>3192</v>
      </c>
      <c r="F62" s="56" t="s">
        <v>408</v>
      </c>
      <c r="G62" s="64">
        <v>37803828</v>
      </c>
      <c r="H62" s="64">
        <v>2709597</v>
      </c>
      <c r="I62" s="64">
        <v>33628</v>
      </c>
      <c r="J62" s="65">
        <f t="shared" si="9"/>
        <v>1.2410701665229184E-2</v>
      </c>
      <c r="K62" s="65">
        <f t="shared" si="10"/>
        <v>7.0785662235051963E-2</v>
      </c>
      <c r="L62" s="35">
        <f t="shared" si="11"/>
        <v>7.1677741071428575E-2</v>
      </c>
      <c r="M62" s="56" t="s">
        <v>84</v>
      </c>
      <c r="N62" s="40">
        <f t="shared" ref="N62:N68" si="18">P62+O62</f>
        <v>3469</v>
      </c>
      <c r="O62" s="40">
        <v>401</v>
      </c>
      <c r="P62" s="40">
        <v>3068</v>
      </c>
      <c r="Q62" s="65">
        <f t="shared" si="12"/>
        <v>0.11559527241279907</v>
      </c>
      <c r="R62" s="66">
        <f t="shared" si="13"/>
        <v>13.887380047075865</v>
      </c>
      <c r="S62" s="67">
        <f t="shared" si="14"/>
        <v>8.1155802528780943E-5</v>
      </c>
      <c r="T62" s="65">
        <f t="shared" si="15"/>
        <v>1.146500576053011E-3</v>
      </c>
      <c r="U62" s="74">
        <v>495</v>
      </c>
      <c r="V62" s="40" t="s">
        <v>33</v>
      </c>
      <c r="W62" s="40" t="s">
        <v>404</v>
      </c>
    </row>
    <row r="63" spans="1:23" x14ac:dyDescent="0.15">
      <c r="A63" s="72" t="s">
        <v>204</v>
      </c>
      <c r="B63" s="72">
        <v>94</v>
      </c>
      <c r="C63" s="73" t="s">
        <v>413</v>
      </c>
      <c r="D63" s="72">
        <v>2748</v>
      </c>
      <c r="E63" s="62">
        <v>3207</v>
      </c>
      <c r="F63" s="56" t="s">
        <v>408</v>
      </c>
      <c r="G63" s="64">
        <v>27230106</v>
      </c>
      <c r="H63" s="64">
        <v>1776000</v>
      </c>
      <c r="I63" s="64">
        <v>19769</v>
      </c>
      <c r="J63" s="65">
        <f t="shared" si="9"/>
        <v>1.1131193693693694E-2</v>
      </c>
      <c r="K63" s="65">
        <f t="shared" si="10"/>
        <v>6.4495929615551256E-2</v>
      </c>
      <c r="L63" s="35">
        <f t="shared" si="11"/>
        <v>4.7041901785714282E-2</v>
      </c>
      <c r="M63" s="56" t="s">
        <v>107</v>
      </c>
      <c r="N63" s="40">
        <f t="shared" si="18"/>
        <v>2076</v>
      </c>
      <c r="O63" s="40">
        <v>126</v>
      </c>
      <c r="P63" s="40">
        <v>1950</v>
      </c>
      <c r="Q63" s="65">
        <f t="shared" si="12"/>
        <v>6.0693641618497107E-2</v>
      </c>
      <c r="R63" s="66">
        <f t="shared" si="13"/>
        <v>8.8267246061922862</v>
      </c>
      <c r="S63" s="67">
        <f t="shared" si="14"/>
        <v>7.1611913666439641E-5</v>
      </c>
      <c r="T63" s="65">
        <f t="shared" si="15"/>
        <v>1.1103322968333891E-3</v>
      </c>
      <c r="U63" s="68">
        <v>2864</v>
      </c>
      <c r="V63" s="40" t="s">
        <v>32</v>
      </c>
      <c r="W63" s="40" t="s">
        <v>356</v>
      </c>
    </row>
    <row r="64" spans="1:23" x14ac:dyDescent="0.15">
      <c r="A64" s="72" t="s">
        <v>205</v>
      </c>
      <c r="B64" s="72">
        <v>91</v>
      </c>
      <c r="C64" s="73" t="s">
        <v>413</v>
      </c>
      <c r="D64" s="72">
        <v>2746</v>
      </c>
      <c r="E64" s="62">
        <v>3186</v>
      </c>
      <c r="F64" s="56" t="s">
        <v>408</v>
      </c>
      <c r="G64" s="64">
        <v>42987172</v>
      </c>
      <c r="H64" s="64">
        <v>8166149</v>
      </c>
      <c r="I64" s="64">
        <v>138458</v>
      </c>
      <c r="J64" s="65">
        <f t="shared" si="9"/>
        <v>1.6955115563039566E-2</v>
      </c>
      <c r="K64" s="65">
        <f t="shared" si="10"/>
        <v>0.18674619954064436</v>
      </c>
      <c r="L64" s="35">
        <f t="shared" si="11"/>
        <v>0.2150274375</v>
      </c>
      <c r="M64" s="56" t="s">
        <v>108</v>
      </c>
      <c r="N64" s="40">
        <f t="shared" si="18"/>
        <v>9309</v>
      </c>
      <c r="O64" s="40">
        <v>2149</v>
      </c>
      <c r="P64" s="40">
        <v>7160</v>
      </c>
      <c r="Q64" s="65">
        <f t="shared" si="12"/>
        <v>0.23085186378773231</v>
      </c>
      <c r="R64" s="66">
        <f t="shared" si="13"/>
        <v>32.409922143762451</v>
      </c>
      <c r="S64" s="67">
        <f t="shared" si="14"/>
        <v>1.6656131740883071E-4</v>
      </c>
      <c r="T64" s="65">
        <f t="shared" si="15"/>
        <v>8.9191275548597968E-4</v>
      </c>
      <c r="U64" s="68">
        <v>1075</v>
      </c>
      <c r="V64" s="40" t="s">
        <v>32</v>
      </c>
      <c r="W64" s="40" t="s">
        <v>405</v>
      </c>
    </row>
    <row r="65" spans="1:23" x14ac:dyDescent="0.15">
      <c r="A65" s="69" t="s">
        <v>206</v>
      </c>
      <c r="B65" s="69">
        <v>99</v>
      </c>
      <c r="C65" s="70" t="s">
        <v>413</v>
      </c>
      <c r="D65" s="69">
        <v>2750</v>
      </c>
      <c r="E65" s="62">
        <v>3220</v>
      </c>
      <c r="F65" s="56" t="s">
        <v>409</v>
      </c>
      <c r="G65" s="64">
        <v>32460912</v>
      </c>
      <c r="H65" s="64">
        <v>431135</v>
      </c>
      <c r="I65" s="64">
        <v>5087</v>
      </c>
      <c r="J65" s="65">
        <f t="shared" si="9"/>
        <v>1.179908845257286E-2</v>
      </c>
      <c r="K65" s="65">
        <f t="shared" si="10"/>
        <v>1.3124954714765869E-2</v>
      </c>
      <c r="L65" s="35">
        <f t="shared" si="11"/>
        <v>1.1412E-2</v>
      </c>
      <c r="M65" s="56" t="s">
        <v>109</v>
      </c>
      <c r="N65" s="40">
        <f t="shared" si="18"/>
        <v>1555</v>
      </c>
      <c r="O65" s="40">
        <v>73</v>
      </c>
      <c r="P65" s="40">
        <v>1482</v>
      </c>
      <c r="Q65" s="65">
        <f t="shared" si="12"/>
        <v>4.694533762057878E-2</v>
      </c>
      <c r="R65" s="66">
        <f t="shared" si="13"/>
        <v>6.7083107007061376</v>
      </c>
      <c r="S65" s="67">
        <f t="shared" si="14"/>
        <v>4.5654909510860323E-5</v>
      </c>
      <c r="T65" s="65">
        <f t="shared" si="15"/>
        <v>3.4784812978819286E-3</v>
      </c>
      <c r="U65" s="68">
        <v>996</v>
      </c>
      <c r="V65" s="40" t="s">
        <v>33</v>
      </c>
      <c r="W65" s="40" t="s">
        <v>357</v>
      </c>
    </row>
    <row r="66" spans="1:23" x14ac:dyDescent="0.15">
      <c r="A66" s="69" t="s">
        <v>207</v>
      </c>
      <c r="B66" s="69">
        <v>106</v>
      </c>
      <c r="C66" s="70" t="s">
        <v>413</v>
      </c>
      <c r="D66" s="69">
        <v>2752</v>
      </c>
      <c r="E66" s="62">
        <v>3248</v>
      </c>
      <c r="F66" s="56" t="s">
        <v>409</v>
      </c>
      <c r="G66" s="64">
        <v>27613573</v>
      </c>
      <c r="H66" s="64">
        <v>68072</v>
      </c>
      <c r="I66" s="64">
        <v>608</v>
      </c>
      <c r="J66" s="65">
        <f t="shared" si="9"/>
        <v>8.9317193559760259E-3</v>
      </c>
      <c r="K66" s="65">
        <f t="shared" si="10"/>
        <v>2.4431463469070085E-3</v>
      </c>
      <c r="L66" s="35">
        <f t="shared" si="11"/>
        <v>1.8070714285714285E-3</v>
      </c>
      <c r="M66" s="56" t="s">
        <v>110</v>
      </c>
      <c r="N66" s="40">
        <f t="shared" si="18"/>
        <v>748</v>
      </c>
      <c r="O66" s="40">
        <v>23</v>
      </c>
      <c r="P66" s="40">
        <v>725</v>
      </c>
      <c r="Q66" s="65">
        <f t="shared" si="12"/>
        <v>3.074866310160428E-2</v>
      </c>
      <c r="R66" s="66">
        <f t="shared" si="13"/>
        <v>3.2817309433279016</v>
      </c>
      <c r="S66" s="67">
        <f t="shared" si="14"/>
        <v>2.6255204279431714E-5</v>
      </c>
      <c r="T66" s="65">
        <f t="shared" si="15"/>
        <v>1.0746472192576781E-2</v>
      </c>
      <c r="U66" s="68">
        <v>3052</v>
      </c>
      <c r="V66" s="51" t="s">
        <v>388</v>
      </c>
      <c r="W66" s="40" t="s">
        <v>403</v>
      </c>
    </row>
    <row r="67" spans="1:23" x14ac:dyDescent="0.15">
      <c r="A67" s="69" t="s">
        <v>208</v>
      </c>
      <c r="B67" s="69">
        <v>113</v>
      </c>
      <c r="C67" s="70" t="s">
        <v>413</v>
      </c>
      <c r="D67" s="69">
        <v>2757</v>
      </c>
      <c r="E67" s="62">
        <v>3275</v>
      </c>
      <c r="F67" s="56" t="s">
        <v>408</v>
      </c>
      <c r="G67" s="64">
        <v>41258662</v>
      </c>
      <c r="H67" s="64">
        <v>1263029</v>
      </c>
      <c r="I67" s="64">
        <v>23609</v>
      </c>
      <c r="J67" s="65">
        <f t="shared" si="9"/>
        <v>1.8692365733486722E-2</v>
      </c>
      <c r="K67" s="65">
        <f t="shared" si="10"/>
        <v>3.0040237368822092E-2</v>
      </c>
      <c r="L67" s="35">
        <f t="shared" si="11"/>
        <v>3.3198749999999999E-2</v>
      </c>
      <c r="M67" s="56" t="s">
        <v>111</v>
      </c>
      <c r="N67" s="40">
        <f t="shared" si="18"/>
        <v>1665</v>
      </c>
      <c r="O67" s="40">
        <v>115</v>
      </c>
      <c r="P67" s="40">
        <v>1550</v>
      </c>
      <c r="Q67" s="65">
        <f t="shared" si="12"/>
        <v>6.9069069069069067E-2</v>
      </c>
      <c r="R67" s="66">
        <f t="shared" si="13"/>
        <v>7.0161144305630998</v>
      </c>
      <c r="S67" s="67">
        <f t="shared" si="14"/>
        <v>3.7567868778682161E-5</v>
      </c>
      <c r="T67" s="65">
        <f t="shared" si="15"/>
        <v>1.2505849510254796E-3</v>
      </c>
      <c r="U67" s="68">
        <v>351</v>
      </c>
      <c r="V67" s="40" t="s">
        <v>33</v>
      </c>
      <c r="W67" s="40" t="s">
        <v>357</v>
      </c>
    </row>
    <row r="68" spans="1:23" x14ac:dyDescent="0.15">
      <c r="A68" s="69" t="s">
        <v>209</v>
      </c>
      <c r="B68" s="69">
        <v>192</v>
      </c>
      <c r="C68" s="70" t="s">
        <v>413</v>
      </c>
      <c r="D68" s="69">
        <v>2788</v>
      </c>
      <c r="E68" s="62">
        <v>1239</v>
      </c>
      <c r="F68" s="56" t="s">
        <v>408</v>
      </c>
      <c r="G68" s="64">
        <v>47693065</v>
      </c>
      <c r="H68" s="64">
        <v>1599954</v>
      </c>
      <c r="I68" s="64">
        <v>22095</v>
      </c>
      <c r="J68" s="65">
        <f t="shared" ref="J68" si="19">I68/H68</f>
        <v>1.380977203094589E-2</v>
      </c>
      <c r="K68" s="65">
        <f t="shared" si="10"/>
        <v>3.3083614986791056E-2</v>
      </c>
      <c r="L68" s="35">
        <f t="shared" si="11"/>
        <v>4.2264080357142859E-2</v>
      </c>
      <c r="M68" s="56" t="s">
        <v>112</v>
      </c>
      <c r="N68" s="40">
        <f t="shared" si="18"/>
        <v>6206</v>
      </c>
      <c r="O68" s="40">
        <v>1167</v>
      </c>
      <c r="P68" s="40">
        <v>5039</v>
      </c>
      <c r="Q68" s="65">
        <f t="shared" si="12"/>
        <v>0.18804382855301321</v>
      </c>
      <c r="R68" s="66">
        <f t="shared" si="13"/>
        <v>22.809161687488682</v>
      </c>
      <c r="S68" s="67">
        <f t="shared" si="14"/>
        <v>1.0565477391733998E-4</v>
      </c>
      <c r="T68" s="65">
        <f t="shared" si="15"/>
        <v>3.1935679930842997E-3</v>
      </c>
      <c r="U68" s="68">
        <v>850</v>
      </c>
      <c r="V68" s="40" t="s">
        <v>33</v>
      </c>
      <c r="W68" s="40" t="s">
        <v>403</v>
      </c>
    </row>
    <row r="69" spans="1:23" x14ac:dyDescent="0.15">
      <c r="A69" s="69" t="s">
        <v>189</v>
      </c>
      <c r="B69" s="69">
        <v>86</v>
      </c>
      <c r="C69" s="70" t="s">
        <v>413</v>
      </c>
      <c r="D69" s="69">
        <v>2745</v>
      </c>
      <c r="E69" s="62">
        <v>3167</v>
      </c>
      <c r="F69" s="56" t="s">
        <v>408</v>
      </c>
      <c r="G69" s="64">
        <v>35603545</v>
      </c>
      <c r="H69" s="64">
        <v>3294398</v>
      </c>
      <c r="I69" s="64">
        <v>43098</v>
      </c>
      <c r="J69" s="65">
        <f t="shared" ref="J69:J87" si="20">I69/H69</f>
        <v>1.3082208039222947E-2</v>
      </c>
      <c r="K69" s="65">
        <f t="shared" ref="K69:K87" si="21">(H69-I69)/G69</f>
        <v>9.1319558206914508E-2</v>
      </c>
      <c r="L69" s="35">
        <f t="shared" ref="L69:L87" si="22">((H69-I69)*75)/2800000000</f>
        <v>8.7088392857142857E-2</v>
      </c>
      <c r="M69" s="56" t="s">
        <v>76</v>
      </c>
      <c r="N69" s="40">
        <f t="shared" ref="N69:N75" si="23">P69+O69</f>
        <v>1758</v>
      </c>
      <c r="O69" s="40">
        <v>101</v>
      </c>
      <c r="P69" s="40">
        <v>1657</v>
      </c>
      <c r="Q69" s="65">
        <f t="shared" ref="Q69:Q87" si="24">O69/N69</f>
        <v>5.7451649601820247E-2</v>
      </c>
      <c r="R69" s="66">
        <f t="shared" ref="R69:R87" si="25">(P69*75)/16569</f>
        <v>7.500452652543907</v>
      </c>
      <c r="S69" s="67">
        <f t="shared" ref="S69:S87" si="26">P69/G69</f>
        <v>4.6540309398965749E-5</v>
      </c>
      <c r="T69" s="65">
        <f t="shared" ref="T69:T87" si="27">P69/(H69-I69)</f>
        <v>5.0964229692738289E-4</v>
      </c>
      <c r="U69" s="68">
        <v>1566</v>
      </c>
      <c r="V69" s="40" t="s">
        <v>33</v>
      </c>
      <c r="W69" s="40" t="s">
        <v>404</v>
      </c>
    </row>
    <row r="70" spans="1:23" x14ac:dyDescent="0.15">
      <c r="A70" s="69" t="s">
        <v>190</v>
      </c>
      <c r="B70" s="69">
        <v>203</v>
      </c>
      <c r="C70" s="70" t="s">
        <v>413</v>
      </c>
      <c r="D70" s="69">
        <v>2794</v>
      </c>
      <c r="E70" s="62">
        <v>1277</v>
      </c>
      <c r="F70" s="56" t="s">
        <v>407</v>
      </c>
      <c r="G70" s="64">
        <v>49082182</v>
      </c>
      <c r="H70" s="64">
        <v>1610138</v>
      </c>
      <c r="I70" s="64">
        <v>19524</v>
      </c>
      <c r="J70" s="65">
        <f t="shared" si="20"/>
        <v>1.2125668731500033E-2</v>
      </c>
      <c r="K70" s="65">
        <f t="shared" si="21"/>
        <v>3.2407157448705114E-2</v>
      </c>
      <c r="L70" s="35">
        <f t="shared" si="22"/>
        <v>4.2605732142857143E-2</v>
      </c>
      <c r="M70" s="56" t="s">
        <v>113</v>
      </c>
      <c r="N70" s="40">
        <f t="shared" si="23"/>
        <v>4992</v>
      </c>
      <c r="O70" s="40">
        <v>849</v>
      </c>
      <c r="P70" s="40">
        <v>4143</v>
      </c>
      <c r="Q70" s="65">
        <f t="shared" si="24"/>
        <v>0.17007211538461539</v>
      </c>
      <c r="R70" s="66">
        <f t="shared" si="25"/>
        <v>18.753394894079303</v>
      </c>
      <c r="S70" s="67">
        <f t="shared" si="26"/>
        <v>8.4409450256306859E-5</v>
      </c>
      <c r="T70" s="65">
        <f t="shared" si="27"/>
        <v>2.60465455478199E-3</v>
      </c>
      <c r="U70" s="68">
        <v>755</v>
      </c>
      <c r="V70" s="40" t="s">
        <v>33</v>
      </c>
      <c r="W70" s="40" t="s">
        <v>357</v>
      </c>
    </row>
    <row r="71" spans="1:23" x14ac:dyDescent="0.15">
      <c r="A71" s="69" t="s">
        <v>191</v>
      </c>
      <c r="B71" s="69">
        <v>248</v>
      </c>
      <c r="C71" s="70" t="s">
        <v>413</v>
      </c>
      <c r="D71" s="69">
        <v>2813</v>
      </c>
      <c r="E71" s="62">
        <v>1381</v>
      </c>
      <c r="F71" s="56" t="s">
        <v>409</v>
      </c>
      <c r="G71" s="64">
        <v>66541277</v>
      </c>
      <c r="H71" s="64">
        <v>4687012</v>
      </c>
      <c r="I71" s="64">
        <v>86022</v>
      </c>
      <c r="J71" s="65">
        <f t="shared" si="20"/>
        <v>1.8353270697834781E-2</v>
      </c>
      <c r="K71" s="65">
        <f t="shared" si="21"/>
        <v>6.914490084102233E-2</v>
      </c>
      <c r="L71" s="35">
        <f t="shared" si="22"/>
        <v>0.12324080357142857</v>
      </c>
      <c r="M71" s="56" t="s">
        <v>79</v>
      </c>
      <c r="N71" s="40">
        <f t="shared" si="23"/>
        <v>5864</v>
      </c>
      <c r="O71" s="40">
        <v>1267</v>
      </c>
      <c r="P71" s="40">
        <v>4597</v>
      </c>
      <c r="Q71" s="65">
        <f t="shared" si="24"/>
        <v>0.21606412005457026</v>
      </c>
      <c r="R71" s="66">
        <f t="shared" si="25"/>
        <v>20.80843744341843</v>
      </c>
      <c r="S71" s="67">
        <f t="shared" si="26"/>
        <v>6.9084938060326077E-5</v>
      </c>
      <c r="T71" s="65">
        <f t="shared" si="27"/>
        <v>9.9913279533317824E-4</v>
      </c>
      <c r="U71" s="68">
        <v>366</v>
      </c>
      <c r="V71" s="40" t="s">
        <v>33</v>
      </c>
      <c r="W71" s="40" t="s">
        <v>341</v>
      </c>
    </row>
    <row r="72" spans="1:23" x14ac:dyDescent="0.15">
      <c r="A72" s="69" t="s">
        <v>192</v>
      </c>
      <c r="B72" s="69">
        <v>262</v>
      </c>
      <c r="C72" s="70" t="s">
        <v>413</v>
      </c>
      <c r="D72" s="69">
        <v>2823</v>
      </c>
      <c r="E72" s="62">
        <v>1425</v>
      </c>
      <c r="F72" s="56" t="s">
        <v>407</v>
      </c>
      <c r="G72" s="64">
        <v>49279200</v>
      </c>
      <c r="H72" s="64">
        <v>294523</v>
      </c>
      <c r="I72" s="64">
        <v>5048</v>
      </c>
      <c r="J72" s="65">
        <f t="shared" si="20"/>
        <v>1.7139578233278895E-2</v>
      </c>
      <c r="K72" s="65">
        <f t="shared" si="21"/>
        <v>5.8741822107501746E-3</v>
      </c>
      <c r="L72" s="35">
        <f t="shared" si="22"/>
        <v>7.753794642857143E-3</v>
      </c>
      <c r="M72" s="56" t="s">
        <v>180</v>
      </c>
      <c r="N72" s="40">
        <f t="shared" si="23"/>
        <v>9388</v>
      </c>
      <c r="O72" s="40">
        <v>2430</v>
      </c>
      <c r="P72" s="40">
        <v>6958</v>
      </c>
      <c r="Q72" s="65">
        <f t="shared" si="24"/>
        <v>0.25884107371112058</v>
      </c>
      <c r="R72" s="66">
        <f t="shared" si="25"/>
        <v>31.49556400506971</v>
      </c>
      <c r="S72" s="67">
        <f t="shared" si="26"/>
        <v>1.4119547395249923E-4</v>
      </c>
      <c r="T72" s="65">
        <f t="shared" si="27"/>
        <v>2.4036618015372657E-2</v>
      </c>
      <c r="U72" s="68">
        <v>10720</v>
      </c>
      <c r="V72" s="40" t="s">
        <v>181</v>
      </c>
      <c r="W72" s="40" t="s">
        <v>403</v>
      </c>
    </row>
    <row r="73" spans="1:23" x14ac:dyDescent="0.15">
      <c r="A73" s="69" t="s">
        <v>268</v>
      </c>
      <c r="B73" s="69">
        <v>264</v>
      </c>
      <c r="C73" s="70" t="s">
        <v>413</v>
      </c>
      <c r="D73" s="69">
        <v>2825</v>
      </c>
      <c r="E73" s="62">
        <v>1433</v>
      </c>
      <c r="F73" s="56" t="s">
        <v>407</v>
      </c>
      <c r="G73" s="64">
        <v>7727115</v>
      </c>
      <c r="H73" s="64">
        <v>2550954</v>
      </c>
      <c r="I73" s="64">
        <v>38122</v>
      </c>
      <c r="J73" s="65">
        <f t="shared" si="20"/>
        <v>1.4944213027753539E-2</v>
      </c>
      <c r="K73" s="65">
        <f t="shared" si="21"/>
        <v>0.32519666136714676</v>
      </c>
      <c r="L73" s="35">
        <f t="shared" si="22"/>
        <v>6.7308000000000007E-2</v>
      </c>
      <c r="M73" s="56" t="s">
        <v>81</v>
      </c>
      <c r="N73" s="40">
        <f t="shared" si="23"/>
        <v>2769</v>
      </c>
      <c r="O73" s="40">
        <v>479</v>
      </c>
      <c r="P73" s="40">
        <v>2290</v>
      </c>
      <c r="Q73" s="65">
        <f t="shared" si="24"/>
        <v>0.17298663777537018</v>
      </c>
      <c r="R73" s="66">
        <f t="shared" si="25"/>
        <v>10.365743255477096</v>
      </c>
      <c r="S73" s="67">
        <f t="shared" si="26"/>
        <v>2.9635899038645084E-4</v>
      </c>
      <c r="T73" s="65">
        <f t="shared" si="27"/>
        <v>9.1132236456714969E-4</v>
      </c>
      <c r="U73" s="68">
        <v>3496</v>
      </c>
      <c r="V73" s="40" t="s">
        <v>33</v>
      </c>
      <c r="W73" s="40" t="s">
        <v>357</v>
      </c>
    </row>
    <row r="74" spans="1:23" x14ac:dyDescent="0.15">
      <c r="A74" s="69" t="s">
        <v>18</v>
      </c>
      <c r="B74" s="69">
        <v>314</v>
      </c>
      <c r="C74" s="70" t="s">
        <v>415</v>
      </c>
      <c r="D74" s="69">
        <v>2844</v>
      </c>
      <c r="E74" s="62">
        <v>1525</v>
      </c>
      <c r="F74" s="56" t="s">
        <v>409</v>
      </c>
      <c r="G74" s="64">
        <v>3942958</v>
      </c>
      <c r="H74" s="64">
        <v>94909</v>
      </c>
      <c r="I74" s="64">
        <v>1257</v>
      </c>
      <c r="J74" s="65">
        <f t="shared" si="20"/>
        <v>1.324426555964134E-2</v>
      </c>
      <c r="K74" s="65">
        <f t="shared" si="21"/>
        <v>2.3751711278689754E-2</v>
      </c>
      <c r="L74" s="35">
        <f t="shared" si="22"/>
        <v>2.5085357142857144E-3</v>
      </c>
      <c r="M74" s="56" t="s">
        <v>114</v>
      </c>
      <c r="N74" s="40">
        <f t="shared" si="23"/>
        <v>233</v>
      </c>
      <c r="O74" s="40">
        <v>4</v>
      </c>
      <c r="P74" s="40">
        <v>229</v>
      </c>
      <c r="Q74" s="65">
        <f t="shared" si="24"/>
        <v>1.7167381974248927E-2</v>
      </c>
      <c r="R74" s="66">
        <f t="shared" si="25"/>
        <v>1.0365743255477096</v>
      </c>
      <c r="S74" s="67">
        <f t="shared" si="26"/>
        <v>5.8078224520778565E-5</v>
      </c>
      <c r="T74" s="65">
        <f t="shared" si="27"/>
        <v>2.4452227395036943E-3</v>
      </c>
      <c r="U74" s="68">
        <v>215</v>
      </c>
      <c r="V74" s="40" t="s">
        <v>32</v>
      </c>
      <c r="W74" s="40" t="s">
        <v>356</v>
      </c>
    </row>
    <row r="75" spans="1:23" x14ac:dyDescent="0.15">
      <c r="A75" s="69" t="s">
        <v>19</v>
      </c>
      <c r="B75" s="69">
        <v>338</v>
      </c>
      <c r="C75" s="70" t="s">
        <v>415</v>
      </c>
      <c r="D75" s="69">
        <v>2852</v>
      </c>
      <c r="E75" s="62">
        <v>3318</v>
      </c>
      <c r="F75" s="56" t="s">
        <v>409</v>
      </c>
      <c r="G75" s="64">
        <v>12140444</v>
      </c>
      <c r="H75" s="64">
        <v>5150</v>
      </c>
      <c r="I75" s="64">
        <v>32</v>
      </c>
      <c r="J75" s="65">
        <f t="shared" si="20"/>
        <v>6.2135922330097092E-3</v>
      </c>
      <c r="K75" s="65">
        <f t="shared" si="21"/>
        <v>4.2156613053031671E-4</v>
      </c>
      <c r="L75" s="35">
        <f t="shared" si="22"/>
        <v>1.3708928571428571E-4</v>
      </c>
      <c r="M75" s="56" t="s">
        <v>116</v>
      </c>
      <c r="N75" s="40">
        <f t="shared" si="23"/>
        <v>73</v>
      </c>
      <c r="O75" s="40">
        <v>2</v>
      </c>
      <c r="P75" s="40">
        <v>71</v>
      </c>
      <c r="Q75" s="65">
        <f t="shared" si="24"/>
        <v>2.7397260273972601E-2</v>
      </c>
      <c r="R75" s="66">
        <f t="shared" si="25"/>
        <v>0.32138330617418071</v>
      </c>
      <c r="S75" s="67">
        <f t="shared" si="26"/>
        <v>5.8482210370559755E-6</v>
      </c>
      <c r="T75" s="65">
        <f t="shared" si="27"/>
        <v>1.3872606486908948E-2</v>
      </c>
      <c r="U75" s="68">
        <v>660</v>
      </c>
      <c r="V75" s="51" t="s">
        <v>389</v>
      </c>
      <c r="W75" s="40" t="s">
        <v>356</v>
      </c>
    </row>
    <row r="76" spans="1:23" x14ac:dyDescent="0.15">
      <c r="A76" s="45" t="s">
        <v>376</v>
      </c>
      <c r="B76" s="45">
        <v>259</v>
      </c>
      <c r="C76" s="45" t="s">
        <v>411</v>
      </c>
      <c r="D76" s="69">
        <v>2821</v>
      </c>
      <c r="E76" s="69">
        <v>1414</v>
      </c>
      <c r="F76" s="56" t="s">
        <v>409</v>
      </c>
      <c r="G76" s="64">
        <v>34094842</v>
      </c>
      <c r="H76" s="64">
        <v>2709597</v>
      </c>
      <c r="I76" s="64">
        <v>33628</v>
      </c>
      <c r="J76" s="65">
        <f t="shared" si="20"/>
        <v>1.2410701665229184E-2</v>
      </c>
      <c r="K76" s="40">
        <f t="shared" si="21"/>
        <v>7.8486036098950093E-2</v>
      </c>
      <c r="L76" s="40">
        <f t="shared" si="22"/>
        <v>7.1677741071428575E-2</v>
      </c>
      <c r="M76" s="51" t="s">
        <v>402</v>
      </c>
      <c r="N76" s="40">
        <v>448</v>
      </c>
      <c r="O76" s="40">
        <v>9</v>
      </c>
      <c r="P76" s="40">
        <f t="shared" ref="P76:P87" si="28">N76-O76</f>
        <v>439</v>
      </c>
      <c r="Q76" s="65">
        <f t="shared" si="24"/>
        <v>2.0089285714285716E-2</v>
      </c>
      <c r="R76" s="66">
        <f t="shared" si="25"/>
        <v>1.9871446677530327</v>
      </c>
      <c r="S76" s="67">
        <f t="shared" si="26"/>
        <v>1.287584790684761E-5</v>
      </c>
      <c r="T76" s="65">
        <f t="shared" si="27"/>
        <v>1.6405272258385653E-4</v>
      </c>
      <c r="U76" s="71" t="s">
        <v>391</v>
      </c>
      <c r="V76" s="51" t="s">
        <v>356</v>
      </c>
      <c r="W76" s="40" t="s">
        <v>356</v>
      </c>
    </row>
    <row r="77" spans="1:23" x14ac:dyDescent="0.15">
      <c r="A77" s="45" t="s">
        <v>377</v>
      </c>
      <c r="B77" s="45">
        <v>151</v>
      </c>
      <c r="C77" s="45" t="s">
        <v>411</v>
      </c>
      <c r="D77" s="69">
        <v>2773</v>
      </c>
      <c r="E77" s="69">
        <v>5110</v>
      </c>
      <c r="F77" s="56" t="s">
        <v>409</v>
      </c>
      <c r="G77" s="64">
        <v>41911316</v>
      </c>
      <c r="H77" s="64">
        <v>17369335</v>
      </c>
      <c r="I77" s="64">
        <v>294833</v>
      </c>
      <c r="J77" s="65">
        <f t="shared" si="20"/>
        <v>1.6974340122981105E-2</v>
      </c>
      <c r="K77" s="40">
        <f t="shared" si="21"/>
        <v>0.40739598823382212</v>
      </c>
      <c r="L77" s="40">
        <f t="shared" si="22"/>
        <v>0.45735273214285715</v>
      </c>
      <c r="M77" s="51" t="s">
        <v>400</v>
      </c>
      <c r="N77" s="40">
        <v>636</v>
      </c>
      <c r="O77" s="40">
        <v>9</v>
      </c>
      <c r="P77" s="40">
        <f t="shared" si="28"/>
        <v>627</v>
      </c>
      <c r="Q77" s="65">
        <f t="shared" si="24"/>
        <v>1.4150943396226415E-2</v>
      </c>
      <c r="R77" s="66">
        <f t="shared" si="25"/>
        <v>2.8381314502987505</v>
      </c>
      <c r="S77" s="67">
        <f t="shared" si="26"/>
        <v>1.4960160162949786E-5</v>
      </c>
      <c r="T77" s="65">
        <f t="shared" si="27"/>
        <v>3.6721422387604625E-5</v>
      </c>
      <c r="U77" s="71" t="s">
        <v>391</v>
      </c>
      <c r="V77" s="51" t="s">
        <v>356</v>
      </c>
      <c r="W77" s="40" t="s">
        <v>357</v>
      </c>
    </row>
    <row r="78" spans="1:23" x14ac:dyDescent="0.15">
      <c r="A78" s="45" t="s">
        <v>378</v>
      </c>
      <c r="B78" s="45">
        <v>204</v>
      </c>
      <c r="C78" s="45" t="s">
        <v>411</v>
      </c>
      <c r="D78" s="69">
        <v>2795</v>
      </c>
      <c r="E78" s="69">
        <v>1279</v>
      </c>
      <c r="F78" s="56" t="s">
        <v>407</v>
      </c>
      <c r="G78" s="64">
        <v>39223415</v>
      </c>
      <c r="H78" s="64">
        <v>1851774</v>
      </c>
      <c r="I78" s="64">
        <v>30028</v>
      </c>
      <c r="J78" s="65">
        <f t="shared" si="20"/>
        <v>1.6215801712303985E-2</v>
      </c>
      <c r="K78" s="40">
        <f t="shared" si="21"/>
        <v>4.6445369430479215E-2</v>
      </c>
      <c r="L78" s="40">
        <f t="shared" si="22"/>
        <v>4.8796767857142855E-2</v>
      </c>
      <c r="M78" s="51" t="s">
        <v>401</v>
      </c>
      <c r="N78" s="40">
        <v>776</v>
      </c>
      <c r="O78" s="40">
        <v>34</v>
      </c>
      <c r="P78" s="40">
        <f t="shared" si="28"/>
        <v>742</v>
      </c>
      <c r="Q78" s="65">
        <f t="shared" si="24"/>
        <v>4.3814432989690719E-2</v>
      </c>
      <c r="R78" s="66">
        <f t="shared" si="25"/>
        <v>3.3586818757921422</v>
      </c>
      <c r="S78" s="67">
        <f t="shared" si="26"/>
        <v>1.8917271736792934E-5</v>
      </c>
      <c r="T78" s="65">
        <f t="shared" si="27"/>
        <v>4.0730156673872208E-4</v>
      </c>
      <c r="U78" s="71" t="s">
        <v>391</v>
      </c>
      <c r="V78" s="51" t="s">
        <v>356</v>
      </c>
      <c r="W78" s="40" t="s">
        <v>356</v>
      </c>
    </row>
    <row r="79" spans="1:23" x14ac:dyDescent="0.15">
      <c r="A79" s="45" t="s">
        <v>379</v>
      </c>
      <c r="B79" s="45">
        <v>279</v>
      </c>
      <c r="C79" s="45" t="s">
        <v>411</v>
      </c>
      <c r="D79" s="69">
        <v>2330</v>
      </c>
      <c r="E79" s="69">
        <v>2317</v>
      </c>
      <c r="F79" s="56" t="s">
        <v>409</v>
      </c>
      <c r="G79" s="64">
        <v>43756761</v>
      </c>
      <c r="H79" s="64">
        <v>211565</v>
      </c>
      <c r="I79" s="64">
        <v>2360</v>
      </c>
      <c r="J79" s="65">
        <f t="shared" si="20"/>
        <v>1.115496419540094E-2</v>
      </c>
      <c r="K79" s="40">
        <f t="shared" si="21"/>
        <v>4.7810897154841967E-3</v>
      </c>
      <c r="L79" s="40">
        <f t="shared" si="22"/>
        <v>5.6037053571428574E-3</v>
      </c>
      <c r="M79" s="51" t="s">
        <v>402</v>
      </c>
      <c r="N79" s="40">
        <v>127</v>
      </c>
      <c r="O79" s="40">
        <v>2</v>
      </c>
      <c r="P79" s="40">
        <f t="shared" si="28"/>
        <v>125</v>
      </c>
      <c r="Q79" s="65">
        <f t="shared" si="24"/>
        <v>1.5748031496062992E-2</v>
      </c>
      <c r="R79" s="66">
        <f t="shared" si="25"/>
        <v>0.56581567988412096</v>
      </c>
      <c r="S79" s="67">
        <f t="shared" si="26"/>
        <v>2.8567013906719469E-6</v>
      </c>
      <c r="T79" s="65">
        <f t="shared" si="27"/>
        <v>5.9750005975000599E-4</v>
      </c>
      <c r="U79" s="71" t="s">
        <v>391</v>
      </c>
      <c r="V79" s="51" t="s">
        <v>389</v>
      </c>
      <c r="W79" s="40" t="s">
        <v>357</v>
      </c>
    </row>
    <row r="80" spans="1:23" x14ac:dyDescent="0.15">
      <c r="A80" s="45" t="s">
        <v>380</v>
      </c>
      <c r="B80" s="45">
        <v>116</v>
      </c>
      <c r="C80" s="45" t="s">
        <v>411</v>
      </c>
      <c r="D80" s="69">
        <v>2758</v>
      </c>
      <c r="E80" s="69">
        <v>3288</v>
      </c>
      <c r="F80" s="56" t="s">
        <v>409</v>
      </c>
      <c r="G80" s="64">
        <v>22104173</v>
      </c>
      <c r="H80" s="64">
        <v>4090278</v>
      </c>
      <c r="I80" s="64">
        <v>143254</v>
      </c>
      <c r="J80" s="65">
        <f t="shared" si="20"/>
        <v>3.5023047333213049E-2</v>
      </c>
      <c r="K80" s="40">
        <f t="shared" si="21"/>
        <v>0.17856465383255912</v>
      </c>
      <c r="L80" s="40">
        <f t="shared" si="22"/>
        <v>0.10572385714285715</v>
      </c>
      <c r="M80" s="51" t="s">
        <v>394</v>
      </c>
      <c r="N80" s="40">
        <v>1734</v>
      </c>
      <c r="O80" s="40">
        <v>120</v>
      </c>
      <c r="P80" s="40">
        <f t="shared" si="28"/>
        <v>1614</v>
      </c>
      <c r="Q80" s="65">
        <f t="shared" si="24"/>
        <v>6.9204152249134954E-2</v>
      </c>
      <c r="R80" s="66">
        <f t="shared" si="25"/>
        <v>7.3058120586637694</v>
      </c>
      <c r="S80" s="67">
        <f t="shared" si="26"/>
        <v>7.301788671306545E-5</v>
      </c>
      <c r="T80" s="65">
        <f t="shared" si="27"/>
        <v>4.0891567925606734E-4</v>
      </c>
      <c r="U80" s="71" t="s">
        <v>391</v>
      </c>
      <c r="V80" s="51" t="s">
        <v>357</v>
      </c>
      <c r="W80" s="40" t="s">
        <v>357</v>
      </c>
    </row>
    <row r="81" spans="1:23" x14ac:dyDescent="0.15">
      <c r="A81" s="45" t="s">
        <v>381</v>
      </c>
      <c r="B81" s="45">
        <v>265</v>
      </c>
      <c r="C81" s="45" t="s">
        <v>411</v>
      </c>
      <c r="D81" s="69">
        <v>2826</v>
      </c>
      <c r="E81" s="69">
        <v>1443</v>
      </c>
      <c r="F81" s="56" t="s">
        <v>408</v>
      </c>
      <c r="G81" s="64">
        <v>48689291</v>
      </c>
      <c r="H81" s="64">
        <v>272531</v>
      </c>
      <c r="I81" s="64">
        <v>4090</v>
      </c>
      <c r="J81" s="65">
        <f t="shared" si="20"/>
        <v>1.5007467040446774E-2</v>
      </c>
      <c r="K81" s="40">
        <f t="shared" si="21"/>
        <v>5.5133478940985192E-3</v>
      </c>
      <c r="L81" s="40">
        <f t="shared" si="22"/>
        <v>7.1903839285714288E-3</v>
      </c>
      <c r="M81" s="51" t="s">
        <v>402</v>
      </c>
      <c r="N81" s="40">
        <v>84</v>
      </c>
      <c r="O81" s="40">
        <v>2</v>
      </c>
      <c r="P81" s="40">
        <f t="shared" si="28"/>
        <v>82</v>
      </c>
      <c r="Q81" s="65">
        <f t="shared" si="24"/>
        <v>2.3809523809523808E-2</v>
      </c>
      <c r="R81" s="66">
        <f t="shared" si="25"/>
        <v>0.37117508600398336</v>
      </c>
      <c r="S81" s="67">
        <f t="shared" si="26"/>
        <v>1.6841485738619606E-6</v>
      </c>
      <c r="T81" s="65">
        <f t="shared" si="27"/>
        <v>3.0546749565081338E-4</v>
      </c>
      <c r="U81" s="71" t="s">
        <v>391</v>
      </c>
      <c r="V81" s="51" t="s">
        <v>357</v>
      </c>
      <c r="W81" s="40" t="s">
        <v>357</v>
      </c>
    </row>
    <row r="82" spans="1:23" x14ac:dyDescent="0.15">
      <c r="A82" s="45" t="s">
        <v>382</v>
      </c>
      <c r="B82" s="45">
        <v>212</v>
      </c>
      <c r="C82" s="45" t="s">
        <v>411</v>
      </c>
      <c r="D82" s="69">
        <v>2318</v>
      </c>
      <c r="E82" s="69">
        <v>1294</v>
      </c>
      <c r="F82" s="56" t="s">
        <v>409</v>
      </c>
      <c r="G82" s="64">
        <v>43216078</v>
      </c>
      <c r="H82" s="64">
        <v>1168661</v>
      </c>
      <c r="I82" s="64">
        <v>29241</v>
      </c>
      <c r="J82" s="65">
        <f t="shared" si="20"/>
        <v>2.5020942771257021E-2</v>
      </c>
      <c r="K82" s="40">
        <f t="shared" si="21"/>
        <v>2.6365650302648935E-2</v>
      </c>
      <c r="L82" s="40">
        <f t="shared" si="22"/>
        <v>3.0520178571428573E-2</v>
      </c>
      <c r="M82" s="51" t="s">
        <v>42</v>
      </c>
      <c r="N82" s="40">
        <v>615</v>
      </c>
      <c r="O82" s="40">
        <v>9</v>
      </c>
      <c r="P82" s="40">
        <f t="shared" si="28"/>
        <v>606</v>
      </c>
      <c r="Q82" s="65">
        <f t="shared" si="24"/>
        <v>1.4634146341463415E-2</v>
      </c>
      <c r="R82" s="66">
        <f t="shared" si="25"/>
        <v>2.7430744160782186</v>
      </c>
      <c r="S82" s="67">
        <f t="shared" si="26"/>
        <v>1.4022558918928274E-5</v>
      </c>
      <c r="T82" s="65">
        <f t="shared" si="27"/>
        <v>5.3184953748398303E-4</v>
      </c>
      <c r="U82" s="71" t="s">
        <v>391</v>
      </c>
      <c r="V82" s="51" t="s">
        <v>356</v>
      </c>
      <c r="W82" s="40" t="s">
        <v>403</v>
      </c>
    </row>
    <row r="83" spans="1:23" x14ac:dyDescent="0.15">
      <c r="A83" s="45" t="s">
        <v>383</v>
      </c>
      <c r="B83" s="45">
        <v>332</v>
      </c>
      <c r="C83" s="45" t="s">
        <v>411</v>
      </c>
      <c r="D83" s="69">
        <v>2332</v>
      </c>
      <c r="E83" s="69">
        <v>3299</v>
      </c>
      <c r="F83" s="56" t="s">
        <v>409</v>
      </c>
      <c r="G83" s="64">
        <v>29852474</v>
      </c>
      <c r="H83" s="64">
        <v>5786137</v>
      </c>
      <c r="I83" s="64">
        <v>188396</v>
      </c>
      <c r="J83" s="65">
        <f t="shared" si="20"/>
        <v>3.255989272289958E-2</v>
      </c>
      <c r="K83" s="40">
        <f t="shared" si="21"/>
        <v>0.18751347040784627</v>
      </c>
      <c r="L83" s="40">
        <f t="shared" si="22"/>
        <v>0.14993949107142857</v>
      </c>
      <c r="M83" s="51" t="s">
        <v>393</v>
      </c>
      <c r="N83" s="40">
        <v>2004</v>
      </c>
      <c r="O83" s="40">
        <v>131</v>
      </c>
      <c r="P83" s="40">
        <f t="shared" si="28"/>
        <v>1873</v>
      </c>
      <c r="Q83" s="65">
        <f t="shared" si="24"/>
        <v>6.5369261477045915E-2</v>
      </c>
      <c r="R83" s="66">
        <f t="shared" si="25"/>
        <v>8.4781821473836683</v>
      </c>
      <c r="S83" s="67">
        <f t="shared" si="26"/>
        <v>6.2741868563389425E-5</v>
      </c>
      <c r="T83" s="65">
        <f t="shared" si="27"/>
        <v>3.3459926066604369E-4</v>
      </c>
      <c r="U83" s="71" t="s">
        <v>391</v>
      </c>
      <c r="V83" s="51" t="s">
        <v>356</v>
      </c>
      <c r="W83" s="40" t="s">
        <v>357</v>
      </c>
    </row>
    <row r="84" spans="1:23" x14ac:dyDescent="0.15">
      <c r="A84" s="45" t="s">
        <v>384</v>
      </c>
      <c r="B84" s="45">
        <v>139</v>
      </c>
      <c r="C84" s="45" t="s">
        <v>411</v>
      </c>
      <c r="D84" s="69">
        <v>2769</v>
      </c>
      <c r="E84" s="69">
        <v>5093</v>
      </c>
      <c r="F84" s="56" t="s">
        <v>409</v>
      </c>
      <c r="G84" s="64">
        <v>39309953</v>
      </c>
      <c r="H84" s="64">
        <v>282847</v>
      </c>
      <c r="I84" s="64">
        <v>4298</v>
      </c>
      <c r="J84" s="65">
        <f t="shared" si="20"/>
        <v>1.5195494383889523E-2</v>
      </c>
      <c r="K84" s="40">
        <f t="shared" si="21"/>
        <v>7.0859662437144097E-3</v>
      </c>
      <c r="L84" s="40">
        <f t="shared" si="22"/>
        <v>7.461133928571429E-3</v>
      </c>
      <c r="M84" s="51" t="s">
        <v>402</v>
      </c>
      <c r="N84" s="40">
        <v>414</v>
      </c>
      <c r="O84" s="40">
        <v>10</v>
      </c>
      <c r="P84" s="40">
        <f t="shared" si="28"/>
        <v>404</v>
      </c>
      <c r="Q84" s="65">
        <f t="shared" si="24"/>
        <v>2.4154589371980676E-2</v>
      </c>
      <c r="R84" s="66">
        <f t="shared" si="25"/>
        <v>1.8287162773854788</v>
      </c>
      <c r="S84" s="67">
        <f t="shared" si="26"/>
        <v>1.0277295421849017E-5</v>
      </c>
      <c r="T84" s="65">
        <f t="shared" si="27"/>
        <v>1.4503731838922415E-3</v>
      </c>
      <c r="U84" s="71" t="s">
        <v>391</v>
      </c>
      <c r="V84" s="51" t="s">
        <v>356</v>
      </c>
      <c r="W84" s="40" t="s">
        <v>357</v>
      </c>
    </row>
    <row r="85" spans="1:23" x14ac:dyDescent="0.15">
      <c r="A85" s="45" t="s">
        <v>385</v>
      </c>
      <c r="B85" s="45">
        <v>112</v>
      </c>
      <c r="C85" s="45" t="s">
        <v>411</v>
      </c>
      <c r="D85" s="69">
        <v>2292</v>
      </c>
      <c r="E85" s="69">
        <v>3267</v>
      </c>
      <c r="F85" s="56" t="s">
        <v>409</v>
      </c>
      <c r="G85" s="64">
        <v>35582515</v>
      </c>
      <c r="H85" s="64">
        <v>187441</v>
      </c>
      <c r="I85" s="64">
        <v>5324</v>
      </c>
      <c r="J85" s="65">
        <f t="shared" si="20"/>
        <v>2.8403604334163817E-2</v>
      </c>
      <c r="K85" s="40">
        <f t="shared" si="21"/>
        <v>5.1181598602572081E-3</v>
      </c>
      <c r="L85" s="40">
        <f t="shared" si="22"/>
        <v>4.8781339285714287E-3</v>
      </c>
      <c r="M85" s="51" t="s">
        <v>392</v>
      </c>
      <c r="N85" s="40">
        <v>2874</v>
      </c>
      <c r="O85" s="40">
        <v>242</v>
      </c>
      <c r="P85" s="40">
        <f t="shared" si="28"/>
        <v>2632</v>
      </c>
      <c r="Q85" s="65">
        <f t="shared" si="24"/>
        <v>8.4203201113430756E-2</v>
      </c>
      <c r="R85" s="66">
        <f t="shared" si="25"/>
        <v>11.913814955640051</v>
      </c>
      <c r="S85" s="67">
        <f t="shared" si="26"/>
        <v>7.3968914226552E-5</v>
      </c>
      <c r="T85" s="65">
        <f t="shared" si="27"/>
        <v>1.445224773085434E-2</v>
      </c>
      <c r="U85" s="71" t="s">
        <v>391</v>
      </c>
      <c r="V85" s="51" t="s">
        <v>357</v>
      </c>
      <c r="W85" s="40" t="s">
        <v>403</v>
      </c>
    </row>
    <row r="86" spans="1:23" x14ac:dyDescent="0.15">
      <c r="A86" s="45" t="s">
        <v>386</v>
      </c>
      <c r="B86" s="45">
        <v>294</v>
      </c>
      <c r="C86" s="45" t="s">
        <v>411</v>
      </c>
      <c r="D86" s="69">
        <v>2840</v>
      </c>
      <c r="E86" s="69">
        <v>1485</v>
      </c>
      <c r="F86" s="56" t="s">
        <v>409</v>
      </c>
      <c r="G86" s="64">
        <v>43235367</v>
      </c>
      <c r="H86" s="64">
        <v>1233241</v>
      </c>
      <c r="I86" s="64">
        <v>20569</v>
      </c>
      <c r="J86" s="65">
        <f t="shared" si="20"/>
        <v>1.6678816224890348E-2</v>
      </c>
      <c r="K86" s="40">
        <f t="shared" si="21"/>
        <v>2.8048148637202501E-2</v>
      </c>
      <c r="L86" s="40">
        <f t="shared" si="22"/>
        <v>3.2482285714285714E-2</v>
      </c>
      <c r="M86" s="51" t="s">
        <v>402</v>
      </c>
      <c r="N86" s="40">
        <v>289</v>
      </c>
      <c r="O86" s="40">
        <v>5</v>
      </c>
      <c r="P86" s="40">
        <f t="shared" si="28"/>
        <v>284</v>
      </c>
      <c r="Q86" s="65">
        <f t="shared" si="24"/>
        <v>1.7301038062283738E-2</v>
      </c>
      <c r="R86" s="66">
        <f t="shared" si="25"/>
        <v>1.2855332246967228</v>
      </c>
      <c r="S86" s="67">
        <f t="shared" si="26"/>
        <v>6.5686964100478207E-6</v>
      </c>
      <c r="T86" s="65">
        <f t="shared" si="27"/>
        <v>2.3419358243614101E-4</v>
      </c>
      <c r="U86" s="71" t="s">
        <v>391</v>
      </c>
      <c r="V86" s="51" t="s">
        <v>357</v>
      </c>
      <c r="W86" s="40" t="s">
        <v>405</v>
      </c>
    </row>
    <row r="87" spans="1:23" x14ac:dyDescent="0.15">
      <c r="A87" s="45" t="s">
        <v>387</v>
      </c>
      <c r="B87" s="45">
        <v>188</v>
      </c>
      <c r="C87" s="45" t="s">
        <v>411</v>
      </c>
      <c r="D87" s="69">
        <v>2784</v>
      </c>
      <c r="E87" s="69">
        <v>1235</v>
      </c>
      <c r="F87" s="56" t="s">
        <v>408</v>
      </c>
      <c r="G87" s="64">
        <v>42922596</v>
      </c>
      <c r="H87" s="64">
        <v>638120</v>
      </c>
      <c r="I87" s="64">
        <v>7958</v>
      </c>
      <c r="J87" s="65">
        <f t="shared" si="20"/>
        <v>1.2471008587726446E-2</v>
      </c>
      <c r="K87" s="40">
        <f t="shared" si="21"/>
        <v>1.4681358042742801E-2</v>
      </c>
      <c r="L87" s="40">
        <f t="shared" si="22"/>
        <v>1.6879339285714286E-2</v>
      </c>
      <c r="M87" s="51" t="s">
        <v>402</v>
      </c>
      <c r="N87" s="40">
        <v>262</v>
      </c>
      <c r="O87" s="40">
        <v>6</v>
      </c>
      <c r="P87" s="40">
        <f t="shared" si="28"/>
        <v>256</v>
      </c>
      <c r="Q87" s="65">
        <f t="shared" si="24"/>
        <v>2.2900763358778626E-2</v>
      </c>
      <c r="R87" s="66">
        <f t="shared" si="25"/>
        <v>1.1587905124026796</v>
      </c>
      <c r="S87" s="67">
        <f t="shared" si="26"/>
        <v>5.9642245310605168E-6</v>
      </c>
      <c r="T87" s="65">
        <f t="shared" si="27"/>
        <v>4.0624474341518531E-4</v>
      </c>
      <c r="U87" s="71" t="s">
        <v>391</v>
      </c>
      <c r="V87" s="51" t="s">
        <v>388</v>
      </c>
      <c r="W87" s="40" t="e">
        <v>#N/A</v>
      </c>
    </row>
  </sheetData>
  <autoFilter ref="A1:AD87">
    <sortState ref="A2:AC87">
      <sortCondition ref="A1:A87"/>
    </sortState>
  </autoFilter>
  <sortState ref="A2:AC103">
    <sortCondition ref="A2:A103"/>
  </sortState>
  <phoneticPr fontId="6" type="noConversion"/>
  <pageMargins left="0.75" right="0.75" top="1" bottom="1" header="0.5" footer="0.5"/>
  <pageSetup paperSize="10" orientation="landscape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view="pageLayout" workbookViewId="0">
      <selection activeCell="K3" sqref="K3"/>
    </sheetView>
  </sheetViews>
  <sheetFormatPr baseColWidth="10" defaultColWidth="10.83203125" defaultRowHeight="13" x14ac:dyDescent="0.15"/>
  <cols>
    <col min="1" max="1" width="4.33203125" style="3" customWidth="1"/>
    <col min="2" max="2" width="8.5" style="3" customWidth="1"/>
    <col min="3" max="3" width="10.5" style="3" customWidth="1"/>
    <col min="4" max="4" width="12.5" style="3" customWidth="1"/>
    <col min="5" max="5" width="12.33203125" style="3" customWidth="1"/>
    <col min="6" max="6" width="10.33203125" style="3" customWidth="1"/>
    <col min="7" max="7" width="6.6640625" style="3" customWidth="1"/>
    <col min="8" max="8" width="9" style="3" customWidth="1"/>
    <col min="9" max="9" width="8.6640625" style="3" customWidth="1"/>
    <col min="10" max="10" width="8.83203125" style="3" customWidth="1"/>
    <col min="11" max="11" width="9.1640625" style="3" customWidth="1"/>
    <col min="12" max="12" width="12.33203125" style="3" customWidth="1"/>
    <col min="13" max="13" width="9.6640625" style="3" customWidth="1"/>
    <col min="14" max="14" width="10.83203125" style="3"/>
    <col min="15" max="15" width="12.5" style="3" customWidth="1"/>
    <col min="16" max="16" width="10.33203125" style="3" customWidth="1"/>
    <col min="17" max="16384" width="10.83203125" style="3"/>
  </cols>
  <sheetData>
    <row r="1" spans="1:16" s="2" customFormat="1" ht="52" x14ac:dyDescent="0.15">
      <c r="A1" s="1" t="s">
        <v>218</v>
      </c>
      <c r="B1" s="1" t="s">
        <v>219</v>
      </c>
      <c r="C1" s="1" t="s">
        <v>227</v>
      </c>
      <c r="D1" s="1" t="s">
        <v>147</v>
      </c>
      <c r="E1" s="5" t="s">
        <v>6</v>
      </c>
      <c r="F1" s="5" t="s">
        <v>0</v>
      </c>
      <c r="G1" s="5" t="s">
        <v>307</v>
      </c>
      <c r="H1" s="5" t="s">
        <v>1</v>
      </c>
      <c r="I1" s="5" t="s">
        <v>308</v>
      </c>
      <c r="J1" s="5" t="s">
        <v>225</v>
      </c>
      <c r="K1" s="5" t="s">
        <v>226</v>
      </c>
      <c r="O1" s="5"/>
      <c r="P1" s="5"/>
    </row>
    <row r="2" spans="1:16" ht="26" x14ac:dyDescent="0.15">
      <c r="A2" s="3" t="s">
        <v>228</v>
      </c>
      <c r="B2" s="2" t="s">
        <v>220</v>
      </c>
      <c r="C2" s="4">
        <v>32834626</v>
      </c>
      <c r="D2" s="4">
        <v>2672201</v>
      </c>
      <c r="E2" s="3">
        <v>214</v>
      </c>
      <c r="F2" s="3">
        <v>2782</v>
      </c>
      <c r="G2" s="3">
        <v>497</v>
      </c>
      <c r="H2" s="7">
        <f t="shared" ref="H2:H15" si="0">(F2-G2)/F2</f>
        <v>0.82135154565061108</v>
      </c>
      <c r="I2" s="6">
        <f t="shared" ref="I2:I9" si="1">F2-G2</f>
        <v>2285</v>
      </c>
      <c r="J2" s="7">
        <f t="shared" ref="J2:J15" si="2">I2/C2</f>
        <v>6.9591168786268496E-5</v>
      </c>
      <c r="K2" s="8">
        <f t="shared" ref="K2:K9" si="3">(I2*75)/4500000</f>
        <v>3.808333333333333E-2</v>
      </c>
    </row>
    <row r="3" spans="1:16" ht="26" x14ac:dyDescent="0.15">
      <c r="A3" s="3" t="s">
        <v>229</v>
      </c>
      <c r="B3" s="2" t="s">
        <v>221</v>
      </c>
      <c r="C3" s="4">
        <v>31593315</v>
      </c>
      <c r="D3" s="4">
        <v>11744827</v>
      </c>
      <c r="E3" s="3">
        <v>185</v>
      </c>
      <c r="F3" s="3">
        <v>4399</v>
      </c>
      <c r="G3" s="3">
        <v>727</v>
      </c>
      <c r="H3" s="7">
        <f t="shared" ref="H3:H9" si="4">(F3-G3)/F3</f>
        <v>0.8347351670834281</v>
      </c>
      <c r="I3" s="6">
        <f t="shared" si="1"/>
        <v>3672</v>
      </c>
      <c r="J3" s="7">
        <f t="shared" si="2"/>
        <v>1.1622711956627533E-4</v>
      </c>
      <c r="K3" s="8">
        <f t="shared" si="3"/>
        <v>6.1199999999999997E-2</v>
      </c>
    </row>
    <row r="4" spans="1:16" ht="26" x14ac:dyDescent="0.15">
      <c r="A4" s="3" t="s">
        <v>230</v>
      </c>
      <c r="B4" s="2" t="s">
        <v>222</v>
      </c>
      <c r="C4" s="4">
        <v>36353348</v>
      </c>
      <c r="D4" s="4">
        <v>757701</v>
      </c>
      <c r="E4" s="3">
        <v>255</v>
      </c>
      <c r="F4" s="3">
        <v>3991</v>
      </c>
      <c r="G4" s="3">
        <v>847</v>
      </c>
      <c r="H4" s="7">
        <f t="shared" si="4"/>
        <v>0.78777248809822098</v>
      </c>
      <c r="I4" s="6">
        <f t="shared" si="1"/>
        <v>3144</v>
      </c>
      <c r="J4" s="7">
        <f t="shared" si="2"/>
        <v>8.6484469050828554E-5</v>
      </c>
      <c r="K4" s="8">
        <f t="shared" si="3"/>
        <v>5.2400000000000002E-2</v>
      </c>
    </row>
    <row r="5" spans="1:16" ht="26" x14ac:dyDescent="0.15">
      <c r="A5" s="3" t="s">
        <v>231</v>
      </c>
      <c r="B5" s="2" t="s">
        <v>223</v>
      </c>
      <c r="C5" s="4">
        <v>44306136</v>
      </c>
      <c r="D5" s="4">
        <v>108763</v>
      </c>
      <c r="E5" s="3">
        <v>431</v>
      </c>
      <c r="F5" s="3">
        <v>6297</v>
      </c>
      <c r="G5" s="3">
        <v>1306</v>
      </c>
      <c r="H5" s="7">
        <f t="shared" si="4"/>
        <v>0.79259965062728288</v>
      </c>
      <c r="I5" s="6">
        <f t="shared" si="1"/>
        <v>4991</v>
      </c>
      <c r="J5" s="7">
        <f t="shared" si="2"/>
        <v>1.1264805398511846E-4</v>
      </c>
      <c r="K5" s="8">
        <f t="shared" si="3"/>
        <v>8.3183333333333331E-2</v>
      </c>
    </row>
    <row r="6" spans="1:16" x14ac:dyDescent="0.15">
      <c r="A6" s="3" t="s">
        <v>232</v>
      </c>
      <c r="B6" s="2" t="s">
        <v>224</v>
      </c>
      <c r="C6" s="4">
        <v>22538026</v>
      </c>
      <c r="D6" s="4">
        <v>4018170</v>
      </c>
      <c r="E6" s="3">
        <v>128</v>
      </c>
      <c r="F6" s="3">
        <v>2050</v>
      </c>
      <c r="G6" s="3">
        <v>315</v>
      </c>
      <c r="H6" s="7">
        <f t="shared" si="4"/>
        <v>0.84634146341463412</v>
      </c>
      <c r="I6" s="6">
        <f t="shared" si="1"/>
        <v>1735</v>
      </c>
      <c r="J6" s="7">
        <f t="shared" si="2"/>
        <v>7.6981009783199289E-5</v>
      </c>
      <c r="K6" s="8">
        <f t="shared" si="3"/>
        <v>2.8916666666666667E-2</v>
      </c>
    </row>
    <row r="7" spans="1:16" ht="26" x14ac:dyDescent="0.15">
      <c r="A7" s="3" t="s">
        <v>233</v>
      </c>
      <c r="B7" s="2" t="s">
        <v>70</v>
      </c>
      <c r="C7" s="4">
        <v>33574161</v>
      </c>
      <c r="D7" s="4">
        <v>1619585</v>
      </c>
      <c r="E7" s="3">
        <v>213</v>
      </c>
      <c r="F7" s="3">
        <v>4891</v>
      </c>
      <c r="G7" s="3">
        <v>759</v>
      </c>
      <c r="H7" s="7">
        <f t="shared" si="4"/>
        <v>0.84481701083622984</v>
      </c>
      <c r="I7" s="6">
        <f t="shared" si="1"/>
        <v>4132</v>
      </c>
      <c r="J7" s="7">
        <f t="shared" si="2"/>
        <v>1.2307083414534172E-4</v>
      </c>
      <c r="K7" s="8">
        <f t="shared" si="3"/>
        <v>6.8866666666666673E-2</v>
      </c>
    </row>
    <row r="8" spans="1:16" ht="26" x14ac:dyDescent="0.15">
      <c r="A8" s="3" t="s">
        <v>234</v>
      </c>
      <c r="B8" s="2" t="s">
        <v>222</v>
      </c>
      <c r="C8" s="4">
        <v>64326304</v>
      </c>
      <c r="D8" s="4">
        <v>1261639</v>
      </c>
      <c r="E8" s="3">
        <v>428</v>
      </c>
      <c r="F8" s="3">
        <v>9805</v>
      </c>
      <c r="G8" s="3">
        <v>3122</v>
      </c>
      <c r="H8" s="7">
        <f t="shared" si="4"/>
        <v>0.68159102498725144</v>
      </c>
      <c r="I8" s="6">
        <f t="shared" si="1"/>
        <v>6683</v>
      </c>
      <c r="J8" s="7">
        <f t="shared" si="2"/>
        <v>1.0389218071661633E-4</v>
      </c>
      <c r="K8" s="8">
        <f t="shared" si="3"/>
        <v>0.11138333333333333</v>
      </c>
    </row>
    <row r="9" spans="1:16" ht="26" x14ac:dyDescent="0.15">
      <c r="A9" s="3" t="s">
        <v>235</v>
      </c>
      <c r="B9" s="2" t="s">
        <v>222</v>
      </c>
      <c r="C9" s="4">
        <v>35042981</v>
      </c>
      <c r="D9" s="4">
        <v>4965463</v>
      </c>
      <c r="E9" s="3">
        <v>242</v>
      </c>
      <c r="F9" s="3">
        <v>6851</v>
      </c>
      <c r="G9" s="3">
        <v>2205</v>
      </c>
      <c r="H9" s="7">
        <f t="shared" si="4"/>
        <v>0.67814917530287544</v>
      </c>
      <c r="I9" s="6">
        <f t="shared" si="1"/>
        <v>4646</v>
      </c>
      <c r="J9" s="7">
        <f t="shared" si="2"/>
        <v>1.3258004505952277E-4</v>
      </c>
      <c r="K9" s="8">
        <f t="shared" si="3"/>
        <v>7.743333333333334E-2</v>
      </c>
    </row>
    <row r="10" spans="1:16" ht="26" x14ac:dyDescent="0.15">
      <c r="A10" s="3" t="s">
        <v>236</v>
      </c>
      <c r="B10" s="2" t="s">
        <v>277</v>
      </c>
      <c r="C10" s="4">
        <v>19544649</v>
      </c>
      <c r="D10" s="4">
        <v>2646720</v>
      </c>
      <c r="E10" s="3">
        <v>242</v>
      </c>
      <c r="F10" s="3">
        <v>10711</v>
      </c>
      <c r="G10" s="3">
        <v>2879</v>
      </c>
      <c r="H10" s="7">
        <f t="shared" si="0"/>
        <v>0.73121090467743444</v>
      </c>
      <c r="I10" s="6">
        <f t="shared" ref="I10:I15" si="5">F10-G10</f>
        <v>7832</v>
      </c>
      <c r="J10" s="7">
        <f t="shared" si="2"/>
        <v>4.0072349214355293E-4</v>
      </c>
      <c r="K10" s="8">
        <f t="shared" ref="K10:K15" si="6">(I10*75)/4500000</f>
        <v>0.13053333333333333</v>
      </c>
    </row>
    <row r="11" spans="1:16" ht="26" x14ac:dyDescent="0.15">
      <c r="A11" s="3" t="s">
        <v>237</v>
      </c>
      <c r="B11" s="2" t="s">
        <v>278</v>
      </c>
      <c r="C11" s="4">
        <v>32743414</v>
      </c>
      <c r="D11" s="4">
        <v>1622870</v>
      </c>
      <c r="E11" s="3">
        <v>180</v>
      </c>
      <c r="F11" s="3">
        <v>6883</v>
      </c>
      <c r="G11" s="3">
        <v>3094</v>
      </c>
      <c r="H11" s="7">
        <f t="shared" si="0"/>
        <v>0.55048670637803288</v>
      </c>
      <c r="I11" s="6">
        <f t="shared" si="5"/>
        <v>3789</v>
      </c>
      <c r="J11" s="7">
        <f t="shared" si="2"/>
        <v>1.157179272753904E-4</v>
      </c>
      <c r="K11" s="8">
        <f t="shared" si="6"/>
        <v>6.3149999999999998E-2</v>
      </c>
    </row>
    <row r="12" spans="1:16" ht="26" x14ac:dyDescent="0.15">
      <c r="A12" s="3" t="s">
        <v>238</v>
      </c>
      <c r="B12" s="2" t="s">
        <v>279</v>
      </c>
      <c r="C12" s="4">
        <v>32508872</v>
      </c>
      <c r="D12" s="4">
        <v>7340274</v>
      </c>
      <c r="E12" s="3">
        <v>242</v>
      </c>
      <c r="F12" s="3">
        <v>4529</v>
      </c>
      <c r="G12" s="3">
        <v>940</v>
      </c>
      <c r="H12" s="7">
        <f t="shared" si="0"/>
        <v>0.79244866416427473</v>
      </c>
      <c r="I12" s="6">
        <f t="shared" si="5"/>
        <v>3589</v>
      </c>
      <c r="J12" s="7">
        <f t="shared" si="2"/>
        <v>1.1040063155682547E-4</v>
      </c>
      <c r="K12" s="8">
        <f t="shared" si="6"/>
        <v>5.9816666666666664E-2</v>
      </c>
    </row>
    <row r="13" spans="1:16" ht="26" x14ac:dyDescent="0.15">
      <c r="A13" s="3" t="s">
        <v>239</v>
      </c>
      <c r="B13" s="2" t="s">
        <v>221</v>
      </c>
      <c r="C13" s="4">
        <v>24060425</v>
      </c>
      <c r="D13" s="4">
        <v>241720</v>
      </c>
      <c r="E13" s="3">
        <v>286</v>
      </c>
      <c r="F13" s="3">
        <v>4948</v>
      </c>
      <c r="G13" s="3">
        <v>1062</v>
      </c>
      <c r="H13" s="7">
        <f t="shared" si="0"/>
        <v>0.78536782538399352</v>
      </c>
      <c r="I13" s="6">
        <f t="shared" si="5"/>
        <v>3886</v>
      </c>
      <c r="J13" s="7">
        <f t="shared" si="2"/>
        <v>1.6151003151440593E-4</v>
      </c>
      <c r="K13" s="8">
        <f t="shared" si="6"/>
        <v>6.4766666666666667E-2</v>
      </c>
    </row>
    <row r="14" spans="1:16" ht="26" x14ac:dyDescent="0.15">
      <c r="A14" s="3" t="s">
        <v>240</v>
      </c>
      <c r="B14" s="2" t="s">
        <v>294</v>
      </c>
      <c r="C14" s="4">
        <v>26078841</v>
      </c>
      <c r="D14" s="4">
        <v>15926</v>
      </c>
      <c r="E14" s="3">
        <v>144</v>
      </c>
      <c r="F14" s="3">
        <v>1606</v>
      </c>
      <c r="G14" s="3">
        <v>327</v>
      </c>
      <c r="H14" s="7">
        <f t="shared" si="0"/>
        <v>0.79638854296388539</v>
      </c>
      <c r="I14" s="6">
        <f t="shared" si="5"/>
        <v>1279</v>
      </c>
      <c r="J14" s="7">
        <f t="shared" si="2"/>
        <v>4.9043590549135219E-5</v>
      </c>
      <c r="K14" s="8">
        <f t="shared" si="6"/>
        <v>2.1316666666666668E-2</v>
      </c>
    </row>
    <row r="15" spans="1:16" ht="26" x14ac:dyDescent="0.15">
      <c r="A15" s="3" t="s">
        <v>241</v>
      </c>
      <c r="B15" s="2" t="s">
        <v>279</v>
      </c>
      <c r="C15" s="4">
        <v>23484281</v>
      </c>
      <c r="D15" s="4">
        <v>1170021</v>
      </c>
      <c r="E15" s="3">
        <v>134</v>
      </c>
      <c r="F15" s="3">
        <v>3928</v>
      </c>
      <c r="G15" s="3">
        <v>1031</v>
      </c>
      <c r="H15" s="7">
        <f t="shared" si="0"/>
        <v>0.73752545824847249</v>
      </c>
      <c r="I15" s="6">
        <f t="shared" si="5"/>
        <v>2897</v>
      </c>
      <c r="J15" s="7">
        <f t="shared" si="2"/>
        <v>1.2335910986587155E-4</v>
      </c>
      <c r="K15" s="8">
        <f t="shared" si="6"/>
        <v>4.8283333333333331E-2</v>
      </c>
    </row>
    <row r="32" spans="1:10" ht="65" x14ac:dyDescent="0.15">
      <c r="A32" s="1" t="s">
        <v>218</v>
      </c>
      <c r="B32" s="1" t="s">
        <v>219</v>
      </c>
      <c r="C32" s="1" t="s">
        <v>227</v>
      </c>
      <c r="D32" s="1" t="s">
        <v>147</v>
      </c>
      <c r="E32" s="5" t="s">
        <v>2</v>
      </c>
      <c r="F32" s="5" t="s">
        <v>3</v>
      </c>
      <c r="G32" s="5" t="s">
        <v>4</v>
      </c>
      <c r="H32" s="5" t="s">
        <v>309</v>
      </c>
      <c r="I32" s="5" t="s">
        <v>310</v>
      </c>
      <c r="J32" s="5" t="s">
        <v>311</v>
      </c>
    </row>
    <row r="33" spans="1:10" ht="26" x14ac:dyDescent="0.15">
      <c r="A33" s="3" t="s">
        <v>228</v>
      </c>
      <c r="B33" s="2" t="s">
        <v>220</v>
      </c>
      <c r="C33" s="4">
        <v>32834626</v>
      </c>
      <c r="D33" s="4">
        <v>2672201</v>
      </c>
      <c r="E33" s="3">
        <v>1839</v>
      </c>
      <c r="F33" s="3">
        <v>460</v>
      </c>
      <c r="G33" s="7">
        <f t="shared" ref="G33:G40" si="7">(E33-F33)/E33</f>
        <v>0.74986405655247412</v>
      </c>
      <c r="H33" s="3">
        <f>E33-F33</f>
        <v>1379</v>
      </c>
      <c r="I33" s="9">
        <f>H33/C33</f>
        <v>4.1998346501647375E-5</v>
      </c>
      <c r="J33" s="3">
        <f>(H33*75)/3300000</f>
        <v>3.1340909090909093E-2</v>
      </c>
    </row>
    <row r="34" spans="1:10" ht="26" x14ac:dyDescent="0.15">
      <c r="A34" s="3" t="s">
        <v>229</v>
      </c>
      <c r="B34" s="2" t="s">
        <v>221</v>
      </c>
      <c r="C34" s="4">
        <v>31593315</v>
      </c>
      <c r="D34" s="4">
        <v>11744827</v>
      </c>
      <c r="E34" s="3">
        <v>2599</v>
      </c>
      <c r="F34" s="3">
        <v>626</v>
      </c>
      <c r="G34" s="7">
        <f t="shared" si="7"/>
        <v>0.75913813005001929</v>
      </c>
      <c r="H34" s="3">
        <f t="shared" ref="H34:H46" si="8">E34-F34</f>
        <v>1973</v>
      </c>
      <c r="I34" s="9">
        <f t="shared" ref="I34:I46" si="9">H34/C34</f>
        <v>6.2449920180899032E-5</v>
      </c>
      <c r="J34" s="3">
        <f t="shared" ref="J34:J46" si="10">(H34*75)/3300000</f>
        <v>4.4840909090909091E-2</v>
      </c>
    </row>
    <row r="35" spans="1:10" ht="26" x14ac:dyDescent="0.15">
      <c r="A35" s="3" t="s">
        <v>230</v>
      </c>
      <c r="B35" s="2" t="s">
        <v>222</v>
      </c>
      <c r="C35" s="4">
        <v>36353348</v>
      </c>
      <c r="D35" s="4">
        <v>757701</v>
      </c>
      <c r="E35" s="3">
        <v>2458</v>
      </c>
      <c r="F35" s="3">
        <v>767</v>
      </c>
      <c r="G35" s="7">
        <f t="shared" si="7"/>
        <v>0.68795768917819367</v>
      </c>
      <c r="H35" s="3">
        <f t="shared" si="8"/>
        <v>1691</v>
      </c>
      <c r="I35" s="9">
        <f t="shared" si="9"/>
        <v>4.6515660675875022E-5</v>
      </c>
      <c r="J35" s="3">
        <f t="shared" si="10"/>
        <v>3.8431818181818185E-2</v>
      </c>
    </row>
    <row r="36" spans="1:10" ht="26" x14ac:dyDescent="0.15">
      <c r="A36" s="3" t="s">
        <v>231</v>
      </c>
      <c r="B36" s="2" t="s">
        <v>223</v>
      </c>
      <c r="C36" s="4">
        <v>44306136</v>
      </c>
      <c r="D36" s="4">
        <v>108763</v>
      </c>
      <c r="E36" s="3">
        <v>3628</v>
      </c>
      <c r="F36" s="3">
        <v>1107</v>
      </c>
      <c r="G36" s="7">
        <f t="shared" si="7"/>
        <v>0.69487320837927236</v>
      </c>
      <c r="H36" s="3">
        <f t="shared" si="8"/>
        <v>2521</v>
      </c>
      <c r="I36" s="9">
        <f t="shared" si="9"/>
        <v>5.689956804177191E-5</v>
      </c>
      <c r="J36" s="3">
        <f t="shared" si="10"/>
        <v>5.7295454545454545E-2</v>
      </c>
    </row>
    <row r="37" spans="1:10" x14ac:dyDescent="0.15">
      <c r="A37" s="3" t="s">
        <v>232</v>
      </c>
      <c r="B37" s="2" t="s">
        <v>224</v>
      </c>
      <c r="C37" s="4">
        <v>22538026</v>
      </c>
      <c r="D37" s="4">
        <v>4018170</v>
      </c>
      <c r="E37" s="3">
        <v>1288</v>
      </c>
      <c r="F37" s="3">
        <v>291</v>
      </c>
      <c r="G37" s="7">
        <f t="shared" si="7"/>
        <v>0.77406832298136641</v>
      </c>
      <c r="H37" s="3">
        <f t="shared" si="8"/>
        <v>997</v>
      </c>
      <c r="I37" s="9">
        <f t="shared" si="9"/>
        <v>4.4236349714034405E-5</v>
      </c>
      <c r="J37" s="3">
        <f t="shared" si="10"/>
        <v>2.265909090909091E-2</v>
      </c>
    </row>
    <row r="38" spans="1:10" ht="26" x14ac:dyDescent="0.15">
      <c r="A38" s="3" t="s">
        <v>233</v>
      </c>
      <c r="B38" s="2" t="s">
        <v>70</v>
      </c>
      <c r="C38" s="4">
        <v>33574161</v>
      </c>
      <c r="D38" s="4">
        <v>1619585</v>
      </c>
      <c r="E38" s="3">
        <v>2741</v>
      </c>
      <c r="F38" s="3">
        <v>638</v>
      </c>
      <c r="G38" s="7">
        <f t="shared" si="7"/>
        <v>0.76723823422108717</v>
      </c>
      <c r="H38" s="3">
        <f t="shared" si="8"/>
        <v>2103</v>
      </c>
      <c r="I38" s="9">
        <f t="shared" si="9"/>
        <v>6.263745503573418E-5</v>
      </c>
      <c r="J38" s="3">
        <f t="shared" si="10"/>
        <v>4.7795454545454544E-2</v>
      </c>
    </row>
    <row r="39" spans="1:10" ht="26" x14ac:dyDescent="0.15">
      <c r="A39" s="3" t="s">
        <v>234</v>
      </c>
      <c r="B39" s="2" t="s">
        <v>222</v>
      </c>
      <c r="C39" s="4">
        <v>64326304</v>
      </c>
      <c r="D39" s="4">
        <v>1261639</v>
      </c>
      <c r="E39" s="3">
        <v>6240</v>
      </c>
      <c r="F39" s="3">
        <v>2665</v>
      </c>
      <c r="G39" s="7">
        <f t="shared" si="7"/>
        <v>0.57291666666666663</v>
      </c>
      <c r="H39" s="3">
        <f t="shared" si="8"/>
        <v>3575</v>
      </c>
      <c r="I39" s="9">
        <f t="shared" si="9"/>
        <v>5.5576020658671759E-5</v>
      </c>
      <c r="J39" s="3">
        <f t="shared" si="10"/>
        <v>8.1250000000000003E-2</v>
      </c>
    </row>
    <row r="40" spans="1:10" ht="26" x14ac:dyDescent="0.15">
      <c r="A40" s="3" t="s">
        <v>235</v>
      </c>
      <c r="B40" s="2" t="s">
        <v>222</v>
      </c>
      <c r="C40" s="4">
        <v>35042981</v>
      </c>
      <c r="D40" s="4">
        <v>4965463</v>
      </c>
      <c r="E40" s="3">
        <v>4915</v>
      </c>
      <c r="F40" s="3">
        <v>2125</v>
      </c>
      <c r="G40" s="7">
        <f t="shared" si="7"/>
        <v>0.56765005086469988</v>
      </c>
      <c r="H40" s="3">
        <f t="shared" si="8"/>
        <v>2790</v>
      </c>
      <c r="I40" s="9">
        <f t="shared" si="9"/>
        <v>7.9616514359894214E-5</v>
      </c>
      <c r="J40" s="3">
        <f t="shared" si="10"/>
        <v>6.3409090909090915E-2</v>
      </c>
    </row>
    <row r="41" spans="1:10" ht="26" x14ac:dyDescent="0.15">
      <c r="A41" s="3" t="s">
        <v>236</v>
      </c>
      <c r="B41" s="2" t="s">
        <v>277</v>
      </c>
      <c r="C41" s="4">
        <v>19544649</v>
      </c>
      <c r="D41" s="4">
        <v>2646720</v>
      </c>
      <c r="E41" s="3">
        <v>6264</v>
      </c>
      <c r="F41" s="3">
        <v>2450</v>
      </c>
      <c r="G41" s="7">
        <f t="shared" ref="G41:G46" si="11">(E41-F41)/E41</f>
        <v>0.60887611749680715</v>
      </c>
      <c r="H41" s="3">
        <f t="shared" si="8"/>
        <v>3814</v>
      </c>
      <c r="I41" s="9">
        <f t="shared" si="9"/>
        <v>1.9514292633241969E-4</v>
      </c>
      <c r="J41" s="3">
        <f t="shared" si="10"/>
        <v>8.6681818181818179E-2</v>
      </c>
    </row>
    <row r="42" spans="1:10" ht="26" x14ac:dyDescent="0.15">
      <c r="A42" s="3" t="s">
        <v>237</v>
      </c>
      <c r="B42" s="2" t="s">
        <v>278</v>
      </c>
      <c r="C42" s="4">
        <v>32743414</v>
      </c>
      <c r="D42" s="4">
        <v>1622870</v>
      </c>
      <c r="E42" s="3">
        <v>5382</v>
      </c>
      <c r="F42" s="3">
        <v>2929</v>
      </c>
      <c r="G42" s="7">
        <f t="shared" si="11"/>
        <v>0.45577852099591232</v>
      </c>
      <c r="H42" s="3">
        <f t="shared" si="8"/>
        <v>2453</v>
      </c>
      <c r="I42" s="9">
        <f t="shared" si="9"/>
        <v>7.4915828874777689E-5</v>
      </c>
      <c r="J42" s="3">
        <f t="shared" si="10"/>
        <v>5.5750000000000001E-2</v>
      </c>
    </row>
    <row r="43" spans="1:10" ht="26" x14ac:dyDescent="0.15">
      <c r="A43" s="3" t="s">
        <v>238</v>
      </c>
      <c r="B43" s="2" t="s">
        <v>279</v>
      </c>
      <c r="C43" s="4">
        <v>32508872</v>
      </c>
      <c r="D43" s="4">
        <v>7340274</v>
      </c>
      <c r="E43" s="3">
        <v>2934</v>
      </c>
      <c r="F43" s="3">
        <v>863</v>
      </c>
      <c r="G43" s="7">
        <f t="shared" si="11"/>
        <v>0.70586230402181327</v>
      </c>
      <c r="H43" s="3">
        <f t="shared" si="8"/>
        <v>2071</v>
      </c>
      <c r="I43" s="9">
        <f t="shared" si="9"/>
        <v>6.3705686250817932E-5</v>
      </c>
      <c r="J43" s="3">
        <f t="shared" si="10"/>
        <v>4.7068181818181822E-2</v>
      </c>
    </row>
    <row r="44" spans="1:10" ht="26" x14ac:dyDescent="0.15">
      <c r="A44" s="3" t="s">
        <v>239</v>
      </c>
      <c r="B44" s="2" t="s">
        <v>221</v>
      </c>
      <c r="C44" s="4">
        <v>24060425</v>
      </c>
      <c r="D44" s="4">
        <v>241720</v>
      </c>
      <c r="E44" s="3">
        <v>3123</v>
      </c>
      <c r="F44" s="3">
        <v>957</v>
      </c>
      <c r="G44" s="7">
        <f t="shared" si="11"/>
        <v>0.69356388088376564</v>
      </c>
      <c r="H44" s="3">
        <f t="shared" si="8"/>
        <v>2166</v>
      </c>
      <c r="I44" s="9">
        <f t="shared" si="9"/>
        <v>9.0023347467885548E-5</v>
      </c>
      <c r="J44" s="3">
        <f t="shared" si="10"/>
        <v>4.9227272727272731E-2</v>
      </c>
    </row>
    <row r="45" spans="1:10" ht="26" x14ac:dyDescent="0.15">
      <c r="A45" s="3" t="s">
        <v>240</v>
      </c>
      <c r="B45" s="2" t="s">
        <v>294</v>
      </c>
      <c r="C45" s="4">
        <v>26078841</v>
      </c>
      <c r="D45" s="4">
        <v>15926</v>
      </c>
      <c r="E45" s="3">
        <v>1179</v>
      </c>
      <c r="F45" s="3">
        <v>328</v>
      </c>
      <c r="G45" s="7">
        <f t="shared" si="11"/>
        <v>0.72179813401187443</v>
      </c>
      <c r="H45" s="3">
        <f t="shared" si="8"/>
        <v>851</v>
      </c>
      <c r="I45" s="9">
        <f t="shared" si="9"/>
        <v>3.2631818262168939E-5</v>
      </c>
      <c r="J45" s="3">
        <f t="shared" si="10"/>
        <v>1.9340909090909093E-2</v>
      </c>
    </row>
    <row r="46" spans="1:10" ht="26" x14ac:dyDescent="0.15">
      <c r="A46" s="3" t="s">
        <v>241</v>
      </c>
      <c r="B46" s="2" t="s">
        <v>279</v>
      </c>
      <c r="C46" s="4">
        <v>23484281</v>
      </c>
      <c r="D46" s="4">
        <v>1170021</v>
      </c>
      <c r="E46" s="3">
        <v>2742</v>
      </c>
      <c r="F46" s="3">
        <v>916</v>
      </c>
      <c r="G46" s="7">
        <f t="shared" si="11"/>
        <v>0.66593727206418674</v>
      </c>
      <c r="H46" s="3">
        <f t="shared" si="8"/>
        <v>1826</v>
      </c>
      <c r="I46" s="9">
        <f t="shared" si="9"/>
        <v>7.7754136905447524E-5</v>
      </c>
      <c r="J46" s="3">
        <f t="shared" si="10"/>
        <v>4.1500000000000002E-2</v>
      </c>
    </row>
  </sheetData>
  <phoneticPr fontId="6" type="noConversion"/>
  <pageMargins left="0.75" right="0.75" top="1" bottom="1" header="0.5" footer="0.5"/>
  <pageSetup paperSize="10" orientation="landscape" horizontalDpi="4294967292" verticalDpi="4294967292" r:id="rId1"/>
  <extLst>
    <ext xmlns:mx="http://schemas.microsoft.com/office/mac/excel/2008/main" uri="{64002731-A6B0-56B0-2670-7721B7C09600}">
      <mx:PLV Mode="1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5"/>
  <sheetViews>
    <sheetView view="pageLayout" topLeftCell="A157" workbookViewId="0">
      <selection activeCell="B167" sqref="B167"/>
    </sheetView>
  </sheetViews>
  <sheetFormatPr baseColWidth="10" defaultColWidth="11" defaultRowHeight="13" x14ac:dyDescent="0.15"/>
  <cols>
    <col min="1" max="1" width="4.33203125" style="3" customWidth="1"/>
    <col min="2" max="3" width="8.6640625" style="3" customWidth="1"/>
  </cols>
  <sheetData>
    <row r="1" spans="1:8" ht="26" x14ac:dyDescent="0.15">
      <c r="A1" s="1" t="s">
        <v>218</v>
      </c>
      <c r="B1" s="1" t="s">
        <v>242</v>
      </c>
      <c r="C1" s="1" t="s">
        <v>242</v>
      </c>
      <c r="D1" s="1" t="s">
        <v>122</v>
      </c>
      <c r="E1" s="1" t="s">
        <v>92</v>
      </c>
      <c r="F1" s="1" t="s">
        <v>122</v>
      </c>
      <c r="G1" s="1" t="s">
        <v>92</v>
      </c>
      <c r="H1" s="1" t="s">
        <v>122</v>
      </c>
    </row>
    <row r="2" spans="1:8" ht="26" x14ac:dyDescent="0.15">
      <c r="A2" s="12" t="s">
        <v>198</v>
      </c>
      <c r="B2" s="3" t="s">
        <v>283</v>
      </c>
      <c r="C2" s="3" t="s">
        <v>283</v>
      </c>
      <c r="D2">
        <v>1</v>
      </c>
      <c r="E2" t="s">
        <v>142</v>
      </c>
      <c r="F2">
        <v>1</v>
      </c>
      <c r="G2" t="s">
        <v>123</v>
      </c>
      <c r="H2">
        <v>30</v>
      </c>
    </row>
    <row r="3" spans="1:8" ht="26" x14ac:dyDescent="0.15">
      <c r="A3" s="11" t="s">
        <v>208</v>
      </c>
      <c r="B3" s="3" t="s">
        <v>291</v>
      </c>
      <c r="C3" s="3" t="s">
        <v>291</v>
      </c>
      <c r="D3">
        <v>1</v>
      </c>
      <c r="E3" t="s">
        <v>124</v>
      </c>
      <c r="F3">
        <v>9</v>
      </c>
      <c r="G3" t="s">
        <v>132</v>
      </c>
      <c r="H3">
        <v>5</v>
      </c>
    </row>
    <row r="4" spans="1:8" x14ac:dyDescent="0.15">
      <c r="A4" s="11" t="s">
        <v>13</v>
      </c>
      <c r="B4" s="3" t="s">
        <v>30</v>
      </c>
      <c r="C4" s="3" t="s">
        <v>30</v>
      </c>
      <c r="D4">
        <v>1</v>
      </c>
      <c r="E4" t="s">
        <v>125</v>
      </c>
      <c r="F4">
        <v>9</v>
      </c>
      <c r="G4" t="s">
        <v>93</v>
      </c>
      <c r="H4">
        <v>4</v>
      </c>
    </row>
    <row r="5" spans="1:8" x14ac:dyDescent="0.15">
      <c r="A5" s="11" t="s">
        <v>14</v>
      </c>
      <c r="B5" s="3" t="s">
        <v>211</v>
      </c>
      <c r="C5" s="3" t="s">
        <v>211</v>
      </c>
      <c r="D5">
        <v>1</v>
      </c>
      <c r="E5" t="s">
        <v>126</v>
      </c>
      <c r="F5">
        <v>1</v>
      </c>
      <c r="G5" t="s">
        <v>94</v>
      </c>
      <c r="H5">
        <v>6</v>
      </c>
    </row>
    <row r="6" spans="1:8" x14ac:dyDescent="0.15">
      <c r="A6" s="11" t="s">
        <v>151</v>
      </c>
      <c r="B6" s="3" t="s">
        <v>266</v>
      </c>
      <c r="C6" s="3" t="s">
        <v>266</v>
      </c>
      <c r="D6">
        <v>2</v>
      </c>
      <c r="E6" t="s">
        <v>127</v>
      </c>
      <c r="F6">
        <v>2</v>
      </c>
      <c r="G6" t="s">
        <v>95</v>
      </c>
      <c r="H6">
        <v>5</v>
      </c>
    </row>
    <row r="7" spans="1:8" x14ac:dyDescent="0.15">
      <c r="A7" s="12" t="s">
        <v>154</v>
      </c>
      <c r="B7" s="3" t="s">
        <v>280</v>
      </c>
      <c r="C7" s="13" t="s">
        <v>22</v>
      </c>
      <c r="E7" t="s">
        <v>128</v>
      </c>
      <c r="F7">
        <v>1</v>
      </c>
      <c r="G7" t="s">
        <v>96</v>
      </c>
      <c r="H7">
        <v>1</v>
      </c>
    </row>
    <row r="8" spans="1:8" ht="26" x14ac:dyDescent="0.15">
      <c r="A8" s="3" t="s">
        <v>239</v>
      </c>
      <c r="B8" s="13" t="s">
        <v>22</v>
      </c>
      <c r="C8" s="3" t="s">
        <v>286</v>
      </c>
      <c r="D8">
        <v>1</v>
      </c>
      <c r="E8" s="3" t="s">
        <v>143</v>
      </c>
      <c r="F8">
        <v>1</v>
      </c>
      <c r="G8" s="3" t="s">
        <v>97</v>
      </c>
      <c r="H8">
        <v>1</v>
      </c>
    </row>
    <row r="9" spans="1:8" ht="26" x14ac:dyDescent="0.15">
      <c r="A9" s="12" t="s">
        <v>203</v>
      </c>
      <c r="B9" s="3" t="s">
        <v>286</v>
      </c>
      <c r="C9" s="3" t="s">
        <v>352</v>
      </c>
      <c r="D9">
        <v>1</v>
      </c>
      <c r="E9" t="s">
        <v>129</v>
      </c>
      <c r="F9">
        <v>1</v>
      </c>
    </row>
    <row r="10" spans="1:8" ht="26" x14ac:dyDescent="0.15">
      <c r="A10" s="12" t="s">
        <v>202</v>
      </c>
      <c r="B10" s="3" t="s">
        <v>352</v>
      </c>
      <c r="C10" s="3" t="s">
        <v>176</v>
      </c>
      <c r="D10">
        <v>1</v>
      </c>
      <c r="E10" s="3" t="s">
        <v>130</v>
      </c>
      <c r="F10">
        <v>1</v>
      </c>
    </row>
    <row r="11" spans="1:8" x14ac:dyDescent="0.15">
      <c r="A11" s="12" t="s">
        <v>155</v>
      </c>
      <c r="B11" s="3" t="s">
        <v>176</v>
      </c>
      <c r="C11" s="3" t="s">
        <v>284</v>
      </c>
      <c r="D11">
        <v>1</v>
      </c>
      <c r="E11" t="s">
        <v>282</v>
      </c>
      <c r="F11">
        <v>1</v>
      </c>
    </row>
    <row r="12" spans="1:8" x14ac:dyDescent="0.15">
      <c r="A12" s="12" t="s">
        <v>199</v>
      </c>
      <c r="B12" s="3" t="s">
        <v>284</v>
      </c>
      <c r="C12" s="13" t="s">
        <v>314</v>
      </c>
      <c r="D12">
        <v>1</v>
      </c>
      <c r="E12" t="s">
        <v>131</v>
      </c>
      <c r="F12">
        <v>1</v>
      </c>
    </row>
    <row r="13" spans="1:8" ht="26" x14ac:dyDescent="0.15">
      <c r="A13" s="3" t="s">
        <v>168</v>
      </c>
      <c r="B13" s="13" t="s">
        <v>314</v>
      </c>
      <c r="C13" s="13" t="s">
        <v>312</v>
      </c>
      <c r="D13">
        <v>1</v>
      </c>
      <c r="E13" s="13" t="s">
        <v>144</v>
      </c>
      <c r="F13">
        <v>1</v>
      </c>
    </row>
    <row r="14" spans="1:8" ht="26" x14ac:dyDescent="0.15">
      <c r="A14" s="3" t="s">
        <v>166</v>
      </c>
      <c r="B14" s="13" t="s">
        <v>312</v>
      </c>
      <c r="C14" s="3" t="s">
        <v>73</v>
      </c>
      <c r="D14">
        <v>1</v>
      </c>
      <c r="E14" s="3" t="s">
        <v>145</v>
      </c>
      <c r="F14">
        <v>1</v>
      </c>
    </row>
    <row r="15" spans="1:8" ht="26" x14ac:dyDescent="0.15">
      <c r="A15" s="11" t="s">
        <v>190</v>
      </c>
      <c r="B15" s="3" t="s">
        <v>73</v>
      </c>
      <c r="C15" s="3" t="s">
        <v>177</v>
      </c>
      <c r="D15">
        <v>1</v>
      </c>
      <c r="E15" t="s">
        <v>132</v>
      </c>
      <c r="F15">
        <v>1</v>
      </c>
    </row>
    <row r="16" spans="1:8" ht="26" x14ac:dyDescent="0.15">
      <c r="A16" s="12" t="s">
        <v>156</v>
      </c>
      <c r="B16" s="3" t="s">
        <v>177</v>
      </c>
      <c r="C16" s="13" t="s">
        <v>24</v>
      </c>
      <c r="D16">
        <v>1</v>
      </c>
      <c r="E16" t="s">
        <v>133</v>
      </c>
      <c r="F16">
        <v>4</v>
      </c>
    </row>
    <row r="17" spans="1:6" ht="26" x14ac:dyDescent="0.15">
      <c r="A17" s="3" t="s">
        <v>241</v>
      </c>
      <c r="B17" s="13" t="s">
        <v>24</v>
      </c>
      <c r="D17">
        <v>2</v>
      </c>
      <c r="E17" s="13" t="s">
        <v>134</v>
      </c>
      <c r="F17">
        <v>2</v>
      </c>
    </row>
    <row r="18" spans="1:6" x14ac:dyDescent="0.15">
      <c r="A18" s="11" t="s">
        <v>9</v>
      </c>
      <c r="B18" s="3" t="s">
        <v>28</v>
      </c>
      <c r="E18" s="3" t="s">
        <v>135</v>
      </c>
      <c r="F18">
        <v>2</v>
      </c>
    </row>
    <row r="19" spans="1:6" ht="26" x14ac:dyDescent="0.15">
      <c r="A19" s="3" t="s">
        <v>171</v>
      </c>
      <c r="B19" s="13" t="s">
        <v>158</v>
      </c>
      <c r="C19" s="13" t="s">
        <v>158</v>
      </c>
      <c r="D19">
        <v>1</v>
      </c>
      <c r="E19" t="s">
        <v>136</v>
      </c>
      <c r="F19">
        <v>1</v>
      </c>
    </row>
    <row r="20" spans="1:6" x14ac:dyDescent="0.15">
      <c r="A20" s="12" t="s">
        <v>197</v>
      </c>
      <c r="B20" s="3" t="s">
        <v>349</v>
      </c>
      <c r="C20" s="3" t="s">
        <v>349</v>
      </c>
      <c r="D20">
        <v>1</v>
      </c>
      <c r="E20" t="s">
        <v>137</v>
      </c>
      <c r="F20">
        <v>5</v>
      </c>
    </row>
    <row r="21" spans="1:6" x14ac:dyDescent="0.15">
      <c r="A21" s="11" t="s">
        <v>163</v>
      </c>
      <c r="B21" s="3" t="s">
        <v>26</v>
      </c>
      <c r="C21" s="3" t="s">
        <v>26</v>
      </c>
      <c r="D21">
        <v>2</v>
      </c>
      <c r="E21" t="s">
        <v>138</v>
      </c>
      <c r="F21">
        <v>1</v>
      </c>
    </row>
    <row r="22" spans="1:6" x14ac:dyDescent="0.15">
      <c r="A22" s="12" t="s">
        <v>157</v>
      </c>
      <c r="B22" s="3" t="s">
        <v>346</v>
      </c>
      <c r="E22" t="s">
        <v>139</v>
      </c>
      <c r="F22">
        <v>4</v>
      </c>
    </row>
    <row r="23" spans="1:6" x14ac:dyDescent="0.15">
      <c r="A23" s="11" t="s">
        <v>149</v>
      </c>
      <c r="B23" s="3" t="s">
        <v>64</v>
      </c>
      <c r="C23" s="3" t="s">
        <v>64</v>
      </c>
      <c r="D23">
        <v>1</v>
      </c>
      <c r="E23" s="13" t="s">
        <v>140</v>
      </c>
      <c r="F23">
        <v>1</v>
      </c>
    </row>
    <row r="24" spans="1:6" ht="26" x14ac:dyDescent="0.15">
      <c r="A24" s="3" t="s">
        <v>173</v>
      </c>
      <c r="B24" s="13" t="s">
        <v>160</v>
      </c>
      <c r="C24" s="13" t="s">
        <v>160</v>
      </c>
      <c r="D24">
        <v>1</v>
      </c>
      <c r="E24" t="s">
        <v>141</v>
      </c>
      <c r="F24">
        <v>1</v>
      </c>
    </row>
    <row r="25" spans="1:6" ht="26" x14ac:dyDescent="0.15">
      <c r="A25" s="3" t="s">
        <v>167</v>
      </c>
      <c r="B25" s="13" t="s">
        <v>313</v>
      </c>
      <c r="C25" s="13" t="s">
        <v>313</v>
      </c>
      <c r="D25">
        <v>2</v>
      </c>
    </row>
    <row r="26" spans="1:6" x14ac:dyDescent="0.15">
      <c r="A26" s="11" t="s">
        <v>210</v>
      </c>
      <c r="B26" s="3" t="s">
        <v>293</v>
      </c>
      <c r="C26" s="3" t="s">
        <v>63</v>
      </c>
      <c r="D26">
        <v>1</v>
      </c>
    </row>
    <row r="27" spans="1:6" x14ac:dyDescent="0.15">
      <c r="A27" s="11" t="s">
        <v>11</v>
      </c>
      <c r="B27" s="3" t="s">
        <v>63</v>
      </c>
      <c r="C27" s="13" t="s">
        <v>23</v>
      </c>
      <c r="D27">
        <v>1</v>
      </c>
    </row>
    <row r="28" spans="1:6" ht="26" x14ac:dyDescent="0.15">
      <c r="A28" s="3" t="s">
        <v>240</v>
      </c>
      <c r="B28" s="13" t="s">
        <v>23</v>
      </c>
      <c r="C28" s="3" t="s">
        <v>348</v>
      </c>
      <c r="D28">
        <v>1</v>
      </c>
    </row>
    <row r="29" spans="1:6" x14ac:dyDescent="0.15">
      <c r="A29" s="12" t="s">
        <v>195</v>
      </c>
      <c r="B29" s="3" t="s">
        <v>348</v>
      </c>
      <c r="C29" s="3" t="s">
        <v>282</v>
      </c>
      <c r="D29">
        <v>1</v>
      </c>
    </row>
    <row r="30" spans="1:6" x14ac:dyDescent="0.15">
      <c r="A30" s="12" t="s">
        <v>16</v>
      </c>
      <c r="B30" s="3" t="s">
        <v>282</v>
      </c>
      <c r="C30" s="13" t="s">
        <v>159</v>
      </c>
      <c r="D30">
        <v>1</v>
      </c>
    </row>
    <row r="31" spans="1:6" ht="26" x14ac:dyDescent="0.15">
      <c r="A31" s="3" t="s">
        <v>172</v>
      </c>
      <c r="B31" s="13" t="s">
        <v>159</v>
      </c>
      <c r="C31" s="3" t="s">
        <v>287</v>
      </c>
      <c r="D31">
        <v>1</v>
      </c>
    </row>
    <row r="32" spans="1:6" ht="26" x14ac:dyDescent="0.15">
      <c r="A32" s="12" t="s">
        <v>204</v>
      </c>
      <c r="B32" s="3" t="s">
        <v>287</v>
      </c>
      <c r="C32" s="3" t="s">
        <v>212</v>
      </c>
      <c r="D32">
        <v>1</v>
      </c>
    </row>
    <row r="33" spans="1:4" ht="26" x14ac:dyDescent="0.15">
      <c r="A33" s="11" t="s">
        <v>148</v>
      </c>
      <c r="B33" s="3" t="s">
        <v>212</v>
      </c>
      <c r="C33" s="3" t="s">
        <v>65</v>
      </c>
      <c r="D33">
        <v>1</v>
      </c>
    </row>
    <row r="34" spans="1:4" ht="26" x14ac:dyDescent="0.15">
      <c r="A34" s="12" t="s">
        <v>152</v>
      </c>
      <c r="B34" s="3" t="s">
        <v>65</v>
      </c>
      <c r="C34" s="3" t="s">
        <v>194</v>
      </c>
      <c r="D34">
        <v>1</v>
      </c>
    </row>
    <row r="35" spans="1:4" x14ac:dyDescent="0.15">
      <c r="A35" s="11" t="s">
        <v>7</v>
      </c>
      <c r="B35" s="3" t="s">
        <v>194</v>
      </c>
      <c r="C35" s="3" t="s">
        <v>119</v>
      </c>
      <c r="D35">
        <v>1</v>
      </c>
    </row>
    <row r="36" spans="1:4" ht="26" x14ac:dyDescent="0.15">
      <c r="A36" s="11" t="s">
        <v>192</v>
      </c>
      <c r="B36" s="3" t="s">
        <v>119</v>
      </c>
      <c r="C36" s="3" t="s">
        <v>350</v>
      </c>
      <c r="D36">
        <v>1</v>
      </c>
    </row>
    <row r="37" spans="1:4" ht="26" x14ac:dyDescent="0.15">
      <c r="A37" s="12" t="s">
        <v>200</v>
      </c>
      <c r="B37" s="3" t="s">
        <v>350</v>
      </c>
      <c r="C37" s="3" t="s">
        <v>351</v>
      </c>
      <c r="D37">
        <v>1</v>
      </c>
    </row>
    <row r="38" spans="1:4" x14ac:dyDescent="0.15">
      <c r="A38" s="12" t="s">
        <v>201</v>
      </c>
      <c r="B38" s="3" t="s">
        <v>351</v>
      </c>
      <c r="C38" s="3" t="s">
        <v>175</v>
      </c>
      <c r="D38">
        <v>1</v>
      </c>
    </row>
    <row r="39" spans="1:4" x14ac:dyDescent="0.15">
      <c r="A39" s="12" t="s">
        <v>153</v>
      </c>
      <c r="B39" s="3" t="s">
        <v>175</v>
      </c>
      <c r="C39" s="3" t="s">
        <v>347</v>
      </c>
      <c r="D39">
        <v>1</v>
      </c>
    </row>
    <row r="40" spans="1:4" ht="26" x14ac:dyDescent="0.15">
      <c r="A40" s="12" t="s">
        <v>17</v>
      </c>
      <c r="B40" s="3" t="s">
        <v>347</v>
      </c>
      <c r="C40" s="3" t="s">
        <v>193</v>
      </c>
      <c r="D40">
        <v>3</v>
      </c>
    </row>
    <row r="41" spans="1:4" ht="26" x14ac:dyDescent="0.15">
      <c r="A41" s="11" t="s">
        <v>150</v>
      </c>
      <c r="B41" s="3" t="s">
        <v>193</v>
      </c>
      <c r="C41" s="13" t="s">
        <v>62</v>
      </c>
      <c r="D41">
        <v>2</v>
      </c>
    </row>
    <row r="42" spans="1:4" ht="26" x14ac:dyDescent="0.15">
      <c r="A42" s="11" t="s">
        <v>18</v>
      </c>
      <c r="B42" s="3" t="s">
        <v>285</v>
      </c>
      <c r="C42" s="3" t="s">
        <v>267</v>
      </c>
      <c r="D42">
        <v>2</v>
      </c>
    </row>
    <row r="43" spans="1:4" ht="26" x14ac:dyDescent="0.15">
      <c r="A43" s="11" t="s">
        <v>19</v>
      </c>
      <c r="B43" s="3" t="s">
        <v>285</v>
      </c>
      <c r="C43" s="3" t="s">
        <v>289</v>
      </c>
      <c r="D43">
        <v>1</v>
      </c>
    </row>
    <row r="44" spans="1:4" ht="26" x14ac:dyDescent="0.15">
      <c r="A44" s="3" t="s">
        <v>170</v>
      </c>
      <c r="B44" s="13" t="s">
        <v>62</v>
      </c>
      <c r="C44" s="13" t="s">
        <v>20</v>
      </c>
      <c r="D44">
        <v>1</v>
      </c>
    </row>
    <row r="45" spans="1:4" ht="26" x14ac:dyDescent="0.15">
      <c r="A45" s="11" t="s">
        <v>268</v>
      </c>
      <c r="B45" s="3" t="s">
        <v>120</v>
      </c>
      <c r="C45" s="3" t="s">
        <v>29</v>
      </c>
      <c r="D45">
        <v>2</v>
      </c>
    </row>
    <row r="46" spans="1:4" x14ac:dyDescent="0.15">
      <c r="A46" s="11" t="s">
        <v>12</v>
      </c>
      <c r="B46" s="3" t="s">
        <v>267</v>
      </c>
      <c r="C46" s="13" t="s">
        <v>71</v>
      </c>
      <c r="D46">
        <v>1</v>
      </c>
    </row>
    <row r="47" spans="1:4" x14ac:dyDescent="0.15">
      <c r="A47" s="11" t="s">
        <v>189</v>
      </c>
      <c r="B47" s="3" t="s">
        <v>72</v>
      </c>
      <c r="C47" s="13" t="s">
        <v>21</v>
      </c>
      <c r="D47">
        <v>1</v>
      </c>
    </row>
    <row r="48" spans="1:4" x14ac:dyDescent="0.15">
      <c r="A48" s="11" t="s">
        <v>206</v>
      </c>
      <c r="B48" s="3" t="s">
        <v>289</v>
      </c>
      <c r="C48" s="3" t="s">
        <v>121</v>
      </c>
      <c r="D48">
        <v>1</v>
      </c>
    </row>
    <row r="49" spans="1:4" ht="26" x14ac:dyDescent="0.15">
      <c r="A49" s="3" t="s">
        <v>237</v>
      </c>
      <c r="B49" s="13" t="s">
        <v>20</v>
      </c>
      <c r="C49" s="3" t="s">
        <v>281</v>
      </c>
      <c r="D49">
        <v>1</v>
      </c>
    </row>
    <row r="50" spans="1:4" ht="26" x14ac:dyDescent="0.15">
      <c r="A50" s="11" t="s">
        <v>10</v>
      </c>
      <c r="B50" s="3" t="s">
        <v>29</v>
      </c>
      <c r="C50" s="3" t="s">
        <v>292</v>
      </c>
      <c r="D50">
        <v>1</v>
      </c>
    </row>
    <row r="51" spans="1:4" ht="26" x14ac:dyDescent="0.15">
      <c r="A51" s="12" t="s">
        <v>205</v>
      </c>
      <c r="B51" s="3" t="s">
        <v>288</v>
      </c>
      <c r="C51" s="3" t="s">
        <v>118</v>
      </c>
      <c r="D51">
        <v>1</v>
      </c>
    </row>
    <row r="52" spans="1:4" ht="26" x14ac:dyDescent="0.15">
      <c r="A52" s="3" t="s">
        <v>169</v>
      </c>
      <c r="B52" s="13" t="s">
        <v>71</v>
      </c>
      <c r="C52" s="3" t="s">
        <v>290</v>
      </c>
      <c r="D52">
        <v>1</v>
      </c>
    </row>
    <row r="53" spans="1:4" ht="26" x14ac:dyDescent="0.15">
      <c r="A53" s="3" t="s">
        <v>238</v>
      </c>
      <c r="B53" s="13" t="s">
        <v>21</v>
      </c>
      <c r="C53" s="13" t="s">
        <v>161</v>
      </c>
      <c r="D53">
        <v>1</v>
      </c>
    </row>
    <row r="54" spans="1:4" ht="26" x14ac:dyDescent="0.15">
      <c r="A54" s="11" t="s">
        <v>8</v>
      </c>
      <c r="B54" s="3" t="s">
        <v>27</v>
      </c>
    </row>
    <row r="55" spans="1:4" x14ac:dyDescent="0.15">
      <c r="A55" s="11" t="s">
        <v>174</v>
      </c>
      <c r="B55" s="3" t="s">
        <v>121</v>
      </c>
    </row>
    <row r="56" spans="1:4" x14ac:dyDescent="0.15">
      <c r="A56" s="12" t="s">
        <v>196</v>
      </c>
      <c r="B56" s="3" t="s">
        <v>281</v>
      </c>
    </row>
    <row r="57" spans="1:4" x14ac:dyDescent="0.15">
      <c r="A57" s="11" t="s">
        <v>209</v>
      </c>
      <c r="B57" s="3" t="s">
        <v>292</v>
      </c>
    </row>
    <row r="58" spans="1:4" x14ac:dyDescent="0.15">
      <c r="A58" s="11" t="s">
        <v>191</v>
      </c>
      <c r="B58" s="3" t="s">
        <v>118</v>
      </c>
    </row>
    <row r="59" spans="1:4" ht="26" x14ac:dyDescent="0.15">
      <c r="A59" s="11" t="s">
        <v>207</v>
      </c>
      <c r="B59" s="3" t="s">
        <v>290</v>
      </c>
    </row>
    <row r="60" spans="1:4" ht="26" x14ac:dyDescent="0.15">
      <c r="A60" s="3" t="s">
        <v>236</v>
      </c>
      <c r="B60" s="13" t="s">
        <v>161</v>
      </c>
    </row>
    <row r="99" spans="1:5" x14ac:dyDescent="0.15">
      <c r="A99" s="3" t="s">
        <v>98</v>
      </c>
    </row>
    <row r="100" spans="1:5" ht="26" x14ac:dyDescent="0.15">
      <c r="A100" s="16" t="s">
        <v>218</v>
      </c>
      <c r="B100" s="1" t="s">
        <v>242</v>
      </c>
      <c r="C100" s="16" t="s">
        <v>323</v>
      </c>
      <c r="D100" s="17" t="s">
        <v>122</v>
      </c>
    </row>
    <row r="101" spans="1:5" ht="26" x14ac:dyDescent="0.15">
      <c r="A101" s="3" t="s">
        <v>166</v>
      </c>
      <c r="B101" s="13" t="s">
        <v>312</v>
      </c>
      <c r="C101" s="3" t="s">
        <v>316</v>
      </c>
      <c r="D101">
        <v>15</v>
      </c>
    </row>
    <row r="102" spans="1:5" ht="26" x14ac:dyDescent="0.15">
      <c r="A102" s="3" t="s">
        <v>167</v>
      </c>
      <c r="B102" s="13" t="s">
        <v>313</v>
      </c>
      <c r="C102" s="3" t="s">
        <v>317</v>
      </c>
      <c r="D102">
        <v>1</v>
      </c>
    </row>
    <row r="103" spans="1:5" ht="26" x14ac:dyDescent="0.15">
      <c r="A103" s="3" t="s">
        <v>172</v>
      </c>
      <c r="B103" s="13" t="s">
        <v>159</v>
      </c>
      <c r="C103" s="3" t="s">
        <v>94</v>
      </c>
      <c r="D103">
        <v>2</v>
      </c>
      <c r="E103">
        <f>D103/D107</f>
        <v>7.6923076923076927E-2</v>
      </c>
    </row>
    <row r="104" spans="1:5" ht="26" x14ac:dyDescent="0.15">
      <c r="A104" s="3" t="s">
        <v>236</v>
      </c>
      <c r="B104" s="13" t="s">
        <v>161</v>
      </c>
      <c r="C104" s="3" t="s">
        <v>95</v>
      </c>
      <c r="D104">
        <v>3</v>
      </c>
    </row>
    <row r="105" spans="1:5" ht="26" x14ac:dyDescent="0.15">
      <c r="A105" s="3" t="s">
        <v>237</v>
      </c>
      <c r="B105" s="13" t="s">
        <v>20</v>
      </c>
      <c r="C105" s="3" t="s">
        <v>318</v>
      </c>
      <c r="D105">
        <v>2</v>
      </c>
    </row>
    <row r="106" spans="1:5" ht="26" x14ac:dyDescent="0.15">
      <c r="A106" s="3" t="s">
        <v>238</v>
      </c>
      <c r="B106" s="13" t="s">
        <v>21</v>
      </c>
      <c r="C106" s="3" t="s">
        <v>319</v>
      </c>
      <c r="D106">
        <v>3</v>
      </c>
    </row>
    <row r="107" spans="1:5" ht="26" x14ac:dyDescent="0.15">
      <c r="A107" s="3" t="s">
        <v>241</v>
      </c>
      <c r="B107" s="13" t="s">
        <v>24</v>
      </c>
      <c r="D107">
        <f>SUM(D101:D106)</f>
        <v>26</v>
      </c>
    </row>
    <row r="108" spans="1:5" x14ac:dyDescent="0.15">
      <c r="A108" s="11" t="s">
        <v>7</v>
      </c>
      <c r="B108" s="3" t="s">
        <v>194</v>
      </c>
    </row>
    <row r="109" spans="1:5" x14ac:dyDescent="0.15">
      <c r="A109" s="11" t="s">
        <v>9</v>
      </c>
      <c r="B109" s="3" t="s">
        <v>28</v>
      </c>
    </row>
    <row r="110" spans="1:5" x14ac:dyDescent="0.15">
      <c r="A110" s="11" t="s">
        <v>12</v>
      </c>
      <c r="B110" s="3" t="s">
        <v>267</v>
      </c>
    </row>
    <row r="111" spans="1:5" x14ac:dyDescent="0.15">
      <c r="A111" s="11" t="s">
        <v>14</v>
      </c>
      <c r="B111" s="3" t="s">
        <v>211</v>
      </c>
    </row>
    <row r="112" spans="1:5" ht="26" x14ac:dyDescent="0.15">
      <c r="A112" s="11" t="s">
        <v>148</v>
      </c>
      <c r="B112" s="3" t="s">
        <v>212</v>
      </c>
    </row>
    <row r="113" spans="1:2" x14ac:dyDescent="0.15">
      <c r="A113" s="11" t="s">
        <v>149</v>
      </c>
      <c r="B113" s="3" t="s">
        <v>64</v>
      </c>
    </row>
    <row r="114" spans="1:2" ht="26" x14ac:dyDescent="0.15">
      <c r="A114" s="11" t="s">
        <v>150</v>
      </c>
      <c r="B114" s="3" t="s">
        <v>193</v>
      </c>
    </row>
    <row r="115" spans="1:2" x14ac:dyDescent="0.15">
      <c r="A115" s="12" t="s">
        <v>153</v>
      </c>
      <c r="B115" s="3" t="s">
        <v>175</v>
      </c>
    </row>
    <row r="116" spans="1:2" x14ac:dyDescent="0.15">
      <c r="A116" s="12" t="s">
        <v>154</v>
      </c>
      <c r="B116" s="3" t="s">
        <v>280</v>
      </c>
    </row>
    <row r="117" spans="1:2" ht="26" x14ac:dyDescent="0.15">
      <c r="A117" s="12" t="s">
        <v>156</v>
      </c>
      <c r="B117" s="3" t="s">
        <v>177</v>
      </c>
    </row>
    <row r="118" spans="1:2" x14ac:dyDescent="0.15">
      <c r="A118" s="12" t="s">
        <v>17</v>
      </c>
      <c r="B118" s="3" t="s">
        <v>347</v>
      </c>
    </row>
    <row r="119" spans="1:2" x14ac:dyDescent="0.15">
      <c r="A119" s="12" t="s">
        <v>196</v>
      </c>
      <c r="B119" s="3" t="s">
        <v>281</v>
      </c>
    </row>
    <row r="120" spans="1:2" x14ac:dyDescent="0.15">
      <c r="A120" s="12" t="s">
        <v>197</v>
      </c>
      <c r="B120" s="3" t="s">
        <v>349</v>
      </c>
    </row>
    <row r="121" spans="1:2" ht="26" x14ac:dyDescent="0.15">
      <c r="A121" s="12" t="s">
        <v>198</v>
      </c>
      <c r="B121" s="3" t="s">
        <v>283</v>
      </c>
    </row>
    <row r="122" spans="1:2" x14ac:dyDescent="0.15">
      <c r="A122" s="12" t="s">
        <v>199</v>
      </c>
      <c r="B122" s="3" t="s">
        <v>284</v>
      </c>
    </row>
    <row r="123" spans="1:2" x14ac:dyDescent="0.15">
      <c r="A123" s="12" t="s">
        <v>201</v>
      </c>
      <c r="B123" s="3" t="s">
        <v>351</v>
      </c>
    </row>
    <row r="124" spans="1:2" ht="26" x14ac:dyDescent="0.15">
      <c r="A124" s="12" t="s">
        <v>202</v>
      </c>
      <c r="B124" s="3" t="s">
        <v>352</v>
      </c>
    </row>
    <row r="125" spans="1:2" x14ac:dyDescent="0.15">
      <c r="A125" s="12" t="s">
        <v>203</v>
      </c>
      <c r="B125" s="3" t="s">
        <v>286</v>
      </c>
    </row>
    <row r="126" spans="1:2" x14ac:dyDescent="0.15">
      <c r="A126" s="11" t="s">
        <v>210</v>
      </c>
      <c r="B126" s="3" t="s">
        <v>293</v>
      </c>
    </row>
    <row r="127" spans="1:2" x14ac:dyDescent="0.15">
      <c r="A127" s="11" t="s">
        <v>191</v>
      </c>
      <c r="B127" s="3" t="s">
        <v>118</v>
      </c>
    </row>
    <row r="128" spans="1:2" ht="26" x14ac:dyDescent="0.15">
      <c r="A128" s="11" t="s">
        <v>18</v>
      </c>
      <c r="B128" s="3" t="s">
        <v>285</v>
      </c>
    </row>
    <row r="129" spans="1:5" ht="26" x14ac:dyDescent="0.15">
      <c r="A129" s="11" t="s">
        <v>19</v>
      </c>
      <c r="B129" s="3" t="s">
        <v>285</v>
      </c>
    </row>
    <row r="131" spans="1:5" ht="26" x14ac:dyDescent="0.15">
      <c r="A131" s="3" t="s">
        <v>99</v>
      </c>
    </row>
    <row r="132" spans="1:5" ht="26" x14ac:dyDescent="0.15">
      <c r="A132" s="1" t="s">
        <v>218</v>
      </c>
      <c r="B132" s="1" t="s">
        <v>242</v>
      </c>
      <c r="C132" s="16" t="s">
        <v>323</v>
      </c>
      <c r="D132" s="17" t="s">
        <v>122</v>
      </c>
    </row>
    <row r="133" spans="1:5" ht="26" x14ac:dyDescent="0.15">
      <c r="A133" s="3" t="s">
        <v>170</v>
      </c>
      <c r="B133" s="13" t="s">
        <v>62</v>
      </c>
      <c r="C133" s="3" t="s">
        <v>320</v>
      </c>
      <c r="D133">
        <v>5</v>
      </c>
      <c r="E133">
        <f>D133/D140</f>
        <v>0.33333333333333331</v>
      </c>
    </row>
    <row r="134" spans="1:5" ht="26" x14ac:dyDescent="0.15">
      <c r="A134" s="3" t="s">
        <v>171</v>
      </c>
      <c r="B134" s="13" t="s">
        <v>158</v>
      </c>
      <c r="C134" s="3" t="s">
        <v>321</v>
      </c>
      <c r="D134">
        <v>7</v>
      </c>
    </row>
    <row r="135" spans="1:5" ht="26" x14ac:dyDescent="0.15">
      <c r="A135" s="3" t="s">
        <v>239</v>
      </c>
      <c r="B135" s="13" t="s">
        <v>22</v>
      </c>
      <c r="C135" s="3" t="s">
        <v>95</v>
      </c>
      <c r="D135">
        <v>1</v>
      </c>
    </row>
    <row r="136" spans="1:5" ht="26" x14ac:dyDescent="0.15">
      <c r="A136" s="3" t="s">
        <v>240</v>
      </c>
      <c r="B136" s="13" t="s">
        <v>23</v>
      </c>
      <c r="C136" s="3" t="s">
        <v>318</v>
      </c>
      <c r="D136">
        <v>2</v>
      </c>
    </row>
    <row r="137" spans="1:5" ht="26" x14ac:dyDescent="0.15">
      <c r="A137" s="11" t="s">
        <v>8</v>
      </c>
      <c r="B137" s="3" t="s">
        <v>27</v>
      </c>
      <c r="C137" s="3" t="s">
        <v>353</v>
      </c>
      <c r="D137">
        <v>0</v>
      </c>
    </row>
    <row r="138" spans="1:5" ht="26" x14ac:dyDescent="0.15">
      <c r="A138" s="11" t="s">
        <v>10</v>
      </c>
      <c r="B138" s="3" t="s">
        <v>29</v>
      </c>
      <c r="C138" s="3" t="s">
        <v>354</v>
      </c>
      <c r="D138">
        <v>0</v>
      </c>
    </row>
    <row r="139" spans="1:5" x14ac:dyDescent="0.15">
      <c r="A139" s="11" t="s">
        <v>151</v>
      </c>
      <c r="B139" s="3" t="s">
        <v>266</v>
      </c>
      <c r="C139" s="3" t="s">
        <v>355</v>
      </c>
      <c r="D139">
        <v>0</v>
      </c>
    </row>
    <row r="140" spans="1:5" ht="26" x14ac:dyDescent="0.15">
      <c r="A140" s="12" t="s">
        <v>152</v>
      </c>
      <c r="B140" s="3" t="s">
        <v>65</v>
      </c>
      <c r="D140">
        <f>SUM(D133:D139)</f>
        <v>15</v>
      </c>
    </row>
    <row r="141" spans="1:5" x14ac:dyDescent="0.15">
      <c r="A141" s="12" t="s">
        <v>16</v>
      </c>
      <c r="B141" s="3" t="s">
        <v>282</v>
      </c>
    </row>
    <row r="142" spans="1:5" x14ac:dyDescent="0.15">
      <c r="A142" s="12" t="s">
        <v>195</v>
      </c>
      <c r="B142" s="3" t="s">
        <v>348</v>
      </c>
    </row>
    <row r="143" spans="1:5" x14ac:dyDescent="0.15">
      <c r="A143" s="12" t="s">
        <v>204</v>
      </c>
      <c r="B143" s="3" t="s">
        <v>287</v>
      </c>
    </row>
    <row r="144" spans="1:5" ht="26" x14ac:dyDescent="0.15">
      <c r="A144" s="12" t="s">
        <v>205</v>
      </c>
      <c r="B144" s="3" t="s">
        <v>288</v>
      </c>
    </row>
    <row r="145" spans="1:4" x14ac:dyDescent="0.15">
      <c r="A145" s="11" t="s">
        <v>206</v>
      </c>
      <c r="B145" s="3" t="s">
        <v>289</v>
      </c>
    </row>
    <row r="146" spans="1:4" x14ac:dyDescent="0.15">
      <c r="A146" s="11" t="s">
        <v>189</v>
      </c>
      <c r="B146" s="3" t="s">
        <v>72</v>
      </c>
    </row>
    <row r="147" spans="1:4" x14ac:dyDescent="0.15">
      <c r="A147" s="11" t="s">
        <v>190</v>
      </c>
      <c r="B147" s="3" t="s">
        <v>73</v>
      </c>
    </row>
    <row r="149" spans="1:4" ht="39" x14ac:dyDescent="0.15">
      <c r="A149" s="3" t="s">
        <v>315</v>
      </c>
    </row>
    <row r="150" spans="1:4" ht="26" x14ac:dyDescent="0.15">
      <c r="A150" s="1" t="s">
        <v>218</v>
      </c>
      <c r="B150" s="1" t="s">
        <v>242</v>
      </c>
      <c r="C150" s="16" t="s">
        <v>323</v>
      </c>
      <c r="D150" s="17" t="s">
        <v>122</v>
      </c>
    </row>
    <row r="151" spans="1:4" x14ac:dyDescent="0.15">
      <c r="A151" s="11" t="s">
        <v>13</v>
      </c>
      <c r="B151" s="3" t="s">
        <v>30</v>
      </c>
      <c r="C151" s="3" t="s">
        <v>142</v>
      </c>
      <c r="D151">
        <v>3</v>
      </c>
    </row>
    <row r="152" spans="1:4" x14ac:dyDescent="0.15">
      <c r="A152" s="12" t="s">
        <v>157</v>
      </c>
      <c r="B152" s="3" t="s">
        <v>346</v>
      </c>
      <c r="C152" s="3" t="s">
        <v>96</v>
      </c>
      <c r="D152">
        <v>1</v>
      </c>
    </row>
    <row r="153" spans="1:4" ht="26" x14ac:dyDescent="0.15">
      <c r="A153" s="11" t="s">
        <v>207</v>
      </c>
      <c r="B153" s="3" t="s">
        <v>290</v>
      </c>
      <c r="C153" s="3" t="s">
        <v>95</v>
      </c>
      <c r="D153">
        <v>1</v>
      </c>
    </row>
    <row r="154" spans="1:4" ht="26" x14ac:dyDescent="0.15">
      <c r="A154" s="11" t="s">
        <v>208</v>
      </c>
      <c r="B154" s="3" t="s">
        <v>291</v>
      </c>
      <c r="C154" s="3" t="s">
        <v>322</v>
      </c>
      <c r="D154">
        <v>1</v>
      </c>
    </row>
    <row r="155" spans="1:4" x14ac:dyDescent="0.15">
      <c r="A155" s="11" t="s">
        <v>209</v>
      </c>
      <c r="B155" s="3" t="s">
        <v>292</v>
      </c>
    </row>
    <row r="156" spans="1:4" x14ac:dyDescent="0.15">
      <c r="A156" s="11" t="s">
        <v>268</v>
      </c>
      <c r="B156" s="3" t="s">
        <v>120</v>
      </c>
    </row>
    <row r="158" spans="1:4" x14ac:dyDescent="0.15">
      <c r="B158" s="3" t="s">
        <v>324</v>
      </c>
      <c r="C158" s="3">
        <v>39</v>
      </c>
    </row>
    <row r="159" spans="1:4" x14ac:dyDescent="0.15">
      <c r="B159" s="3" t="s">
        <v>325</v>
      </c>
      <c r="C159" s="3">
        <v>20</v>
      </c>
    </row>
    <row r="160" spans="1:4" x14ac:dyDescent="0.15">
      <c r="B160" s="3" t="s">
        <v>326</v>
      </c>
      <c r="C160" s="3">
        <v>7</v>
      </c>
    </row>
    <row r="161" spans="1:6" ht="26" x14ac:dyDescent="0.15">
      <c r="B161" s="3" t="s">
        <v>327</v>
      </c>
      <c r="C161" s="3">
        <v>3</v>
      </c>
    </row>
    <row r="163" spans="1:6" ht="26" x14ac:dyDescent="0.15">
      <c r="A163" s="1" t="s">
        <v>218</v>
      </c>
      <c r="B163" s="1" t="s">
        <v>164</v>
      </c>
      <c r="C163" s="3" t="s">
        <v>165</v>
      </c>
    </row>
    <row r="164" spans="1:6" x14ac:dyDescent="0.15">
      <c r="A164" s="12" t="s">
        <v>154</v>
      </c>
      <c r="B164" s="10">
        <v>0.67173299620152604</v>
      </c>
      <c r="D164" s="36" t="s">
        <v>166</v>
      </c>
      <c r="E164" s="34">
        <v>8.0962609411174655E-2</v>
      </c>
      <c r="F164">
        <v>762</v>
      </c>
    </row>
    <row r="165" spans="1:6" x14ac:dyDescent="0.15">
      <c r="A165" s="12" t="s">
        <v>199</v>
      </c>
      <c r="B165" s="10">
        <v>0.66197552432631102</v>
      </c>
      <c r="D165" s="36" t="s">
        <v>276</v>
      </c>
      <c r="E165" s="34">
        <v>0.36858626579705234</v>
      </c>
      <c r="F165">
        <v>696</v>
      </c>
    </row>
    <row r="166" spans="1:6" x14ac:dyDescent="0.15">
      <c r="A166" s="12" t="s">
        <v>198</v>
      </c>
      <c r="B166" s="10">
        <v>0.63067713767521905</v>
      </c>
      <c r="D166" s="36" t="s">
        <v>168</v>
      </c>
      <c r="E166" s="34">
        <v>2.0465487800463384E-2</v>
      </c>
      <c r="F166">
        <v>6720</v>
      </c>
    </row>
    <row r="167" spans="1:6" x14ac:dyDescent="0.15">
      <c r="A167" s="11" t="s">
        <v>149</v>
      </c>
      <c r="B167" s="10">
        <v>0.49420027156009799</v>
      </c>
      <c r="D167" s="36" t="s">
        <v>169</v>
      </c>
      <c r="E167" s="34">
        <v>2.2931361019611369E-3</v>
      </c>
      <c r="F167">
        <v>573</v>
      </c>
    </row>
    <row r="168" spans="1:6" x14ac:dyDescent="0.15">
      <c r="A168" s="11" t="s">
        <v>268</v>
      </c>
      <c r="B168" s="10">
        <v>0.43620238601340899</v>
      </c>
      <c r="D168" s="36" t="s">
        <v>170</v>
      </c>
      <c r="E168" s="34">
        <v>0.17682897339811393</v>
      </c>
      <c r="F168">
        <v>2630</v>
      </c>
    </row>
    <row r="169" spans="1:6" ht="26" x14ac:dyDescent="0.15">
      <c r="A169" s="3" t="s">
        <v>167</v>
      </c>
      <c r="B169" s="10">
        <v>0.368586265797052</v>
      </c>
      <c r="D169" s="36" t="s">
        <v>171</v>
      </c>
      <c r="E169" s="34">
        <v>4.7530033587436481E-2</v>
      </c>
      <c r="F169">
        <v>1160</v>
      </c>
    </row>
    <row r="170" spans="1:6" x14ac:dyDescent="0.15">
      <c r="A170" s="11" t="s">
        <v>11</v>
      </c>
      <c r="B170" s="10">
        <v>0.33390764181649502</v>
      </c>
      <c r="D170" s="36" t="s">
        <v>172</v>
      </c>
      <c r="E170" s="34">
        <v>1.9668392575454049E-2</v>
      </c>
      <c r="F170">
        <v>807</v>
      </c>
    </row>
    <row r="171" spans="1:6" x14ac:dyDescent="0.15">
      <c r="A171" s="11" t="s">
        <v>210</v>
      </c>
      <c r="B171" s="10">
        <v>0.28876917495417098</v>
      </c>
      <c r="D171" s="36" t="s">
        <v>173</v>
      </c>
      <c r="E171" s="34">
        <v>0.13987291777488908</v>
      </c>
      <c r="F171">
        <v>1450</v>
      </c>
    </row>
    <row r="172" spans="1:6" x14ac:dyDescent="0.15">
      <c r="A172" s="12" t="s">
        <v>205</v>
      </c>
      <c r="B172" s="10">
        <v>0.239755059951373</v>
      </c>
      <c r="D172" s="38" t="s">
        <v>174</v>
      </c>
      <c r="E172" s="34">
        <v>0.12906759191688649</v>
      </c>
      <c r="F172">
        <v>5370</v>
      </c>
    </row>
    <row r="173" spans="1:6" x14ac:dyDescent="0.15">
      <c r="A173" s="12" t="s">
        <v>196</v>
      </c>
      <c r="B173" s="10">
        <v>0.23475134342371401</v>
      </c>
      <c r="D173" s="36" t="s">
        <v>236</v>
      </c>
      <c r="E173" s="34">
        <v>0.13491544411976905</v>
      </c>
      <c r="F173">
        <v>262</v>
      </c>
    </row>
    <row r="174" spans="1:6" ht="26" x14ac:dyDescent="0.15">
      <c r="A174" s="3" t="s">
        <v>238</v>
      </c>
      <c r="B174" s="10">
        <v>0.223407382452396</v>
      </c>
      <c r="D174" s="36" t="s">
        <v>237</v>
      </c>
      <c r="E174" s="34">
        <v>4.9452112721049796E-2</v>
      </c>
      <c r="F174">
        <v>436</v>
      </c>
    </row>
    <row r="175" spans="1:6" x14ac:dyDescent="0.15">
      <c r="A175" s="12" t="s">
        <v>201</v>
      </c>
      <c r="B175" s="10">
        <v>0.220623084355137</v>
      </c>
      <c r="D175" s="36" t="s">
        <v>238</v>
      </c>
      <c r="E175" s="34">
        <v>0.22340738245239639</v>
      </c>
      <c r="F175">
        <v>2380</v>
      </c>
    </row>
    <row r="176" spans="1:6" ht="26" x14ac:dyDescent="0.15">
      <c r="A176" s="3" t="s">
        <v>170</v>
      </c>
      <c r="B176" s="10">
        <v>0.17682897339811399</v>
      </c>
      <c r="D176" s="36" t="s">
        <v>239</v>
      </c>
      <c r="E176" s="34">
        <v>9.8070586866192098E-3</v>
      </c>
      <c r="F176">
        <v>1180</v>
      </c>
    </row>
    <row r="177" spans="1:6" x14ac:dyDescent="0.15">
      <c r="A177" s="12" t="s">
        <v>202</v>
      </c>
      <c r="B177" s="10">
        <v>0.17132967823953699</v>
      </c>
      <c r="D177" s="36" t="s">
        <v>240</v>
      </c>
      <c r="E177" s="34">
        <v>5.6586103653916218E-4</v>
      </c>
      <c r="F177">
        <v>5340</v>
      </c>
    </row>
    <row r="178" spans="1:6" x14ac:dyDescent="0.15">
      <c r="A178" s="11" t="s">
        <v>12</v>
      </c>
      <c r="B178" s="10">
        <v>0.16646139756097</v>
      </c>
      <c r="D178" s="36" t="s">
        <v>241</v>
      </c>
      <c r="E178" s="34">
        <v>4.9422760696825253E-2</v>
      </c>
      <c r="F178">
        <v>3490</v>
      </c>
    </row>
    <row r="179" spans="1:6" ht="26" x14ac:dyDescent="0.15">
      <c r="A179" s="3" t="s">
        <v>173</v>
      </c>
      <c r="B179" s="10">
        <v>0.139872917774889</v>
      </c>
      <c r="D179" s="38" t="s">
        <v>245</v>
      </c>
      <c r="E179" s="34">
        <v>9.1972455294884126E-2</v>
      </c>
      <c r="F179">
        <v>1290</v>
      </c>
    </row>
    <row r="180" spans="1:6" ht="26" x14ac:dyDescent="0.15">
      <c r="A180" s="3" t="s">
        <v>236</v>
      </c>
      <c r="B180" s="10">
        <v>0.134915444119769</v>
      </c>
      <c r="D180" s="38" t="s">
        <v>163</v>
      </c>
      <c r="E180" s="34">
        <v>2.8847970409255114E-3</v>
      </c>
      <c r="F180">
        <v>20.8</v>
      </c>
    </row>
    <row r="181" spans="1:6" x14ac:dyDescent="0.15">
      <c r="A181" s="11" t="s">
        <v>174</v>
      </c>
      <c r="B181" s="10">
        <v>0.12906759191688599</v>
      </c>
      <c r="D181" s="38" t="s">
        <v>8</v>
      </c>
      <c r="E181" s="34">
        <v>2.2929325597408692E-2</v>
      </c>
      <c r="F181">
        <v>4340</v>
      </c>
    </row>
    <row r="182" spans="1:6" x14ac:dyDescent="0.15">
      <c r="A182" s="11" t="s">
        <v>151</v>
      </c>
      <c r="B182" s="10">
        <v>9.8303091137061704E-2</v>
      </c>
      <c r="D182" s="38" t="s">
        <v>9</v>
      </c>
      <c r="E182" s="34">
        <v>9.6360205064717781E-3</v>
      </c>
      <c r="F182">
        <v>250</v>
      </c>
    </row>
    <row r="183" spans="1:6" x14ac:dyDescent="0.15">
      <c r="A183" s="11" t="s">
        <v>189</v>
      </c>
      <c r="B183" s="10">
        <v>9.5201643544203199E-2</v>
      </c>
      <c r="D183" s="38" t="s">
        <v>10</v>
      </c>
      <c r="E183" s="34">
        <v>5.5348056692952959E-2</v>
      </c>
      <c r="F183">
        <v>2620</v>
      </c>
    </row>
    <row r="184" spans="1:6" x14ac:dyDescent="0.15">
      <c r="A184" s="12" t="s">
        <v>156</v>
      </c>
      <c r="B184" s="10">
        <v>9.2237650284293704E-2</v>
      </c>
      <c r="D184" s="38" t="s">
        <v>11</v>
      </c>
      <c r="E184" s="34">
        <v>0.33390764181649535</v>
      </c>
      <c r="F184">
        <v>3150</v>
      </c>
    </row>
    <row r="185" spans="1:6" x14ac:dyDescent="0.15">
      <c r="A185" s="11" t="s">
        <v>7</v>
      </c>
      <c r="B185" s="10">
        <v>9.1972455294884098E-2</v>
      </c>
      <c r="D185" s="38" t="s">
        <v>12</v>
      </c>
      <c r="E185" s="34">
        <v>0.16646139756097039</v>
      </c>
      <c r="F185">
        <v>11600</v>
      </c>
    </row>
    <row r="186" spans="1:6" x14ac:dyDescent="0.15">
      <c r="A186" s="12" t="s">
        <v>200</v>
      </c>
      <c r="B186" s="10">
        <v>8.6075736274125902E-2</v>
      </c>
      <c r="D186" s="38" t="s">
        <v>13</v>
      </c>
      <c r="E186" s="34">
        <v>2.0393618116251535E-2</v>
      </c>
      <c r="F186">
        <v>383</v>
      </c>
    </row>
    <row r="187" spans="1:6" ht="26" x14ac:dyDescent="0.15">
      <c r="A187" s="3" t="s">
        <v>166</v>
      </c>
      <c r="B187" s="10">
        <v>8.0962609411174599E-2</v>
      </c>
      <c r="D187" s="38" t="s">
        <v>14</v>
      </c>
      <c r="E187" s="34">
        <v>1.6913222677317596E-2</v>
      </c>
      <c r="F187">
        <v>68.900000000000006</v>
      </c>
    </row>
    <row r="188" spans="1:6" x14ac:dyDescent="0.15">
      <c r="A188" s="12" t="s">
        <v>203</v>
      </c>
      <c r="B188" s="10">
        <v>7.2629549578947405E-2</v>
      </c>
      <c r="D188" s="38" t="s">
        <v>148</v>
      </c>
      <c r="E188" s="34">
        <v>1.1448206845128287E-2</v>
      </c>
      <c r="F188">
        <v>625</v>
      </c>
    </row>
    <row r="189" spans="1:6" x14ac:dyDescent="0.15">
      <c r="A189" s="11" t="s">
        <v>191</v>
      </c>
      <c r="B189" s="10">
        <v>7.2530603823548506E-2</v>
      </c>
      <c r="D189" s="38" t="s">
        <v>149</v>
      </c>
      <c r="E189" s="34">
        <v>0.49420027156009844</v>
      </c>
      <c r="F189">
        <v>2700</v>
      </c>
    </row>
    <row r="190" spans="1:6" x14ac:dyDescent="0.15">
      <c r="A190" s="12" t="s">
        <v>204</v>
      </c>
      <c r="B190" s="10">
        <v>6.7204843051290306E-2</v>
      </c>
      <c r="D190" s="38" t="s">
        <v>150</v>
      </c>
      <c r="E190" s="34">
        <v>1.6154191022447154E-2</v>
      </c>
      <c r="F190">
        <v>1270</v>
      </c>
    </row>
    <row r="191" spans="1:6" x14ac:dyDescent="0.15">
      <c r="A191" s="11" t="s">
        <v>10</v>
      </c>
      <c r="B191" s="10">
        <v>5.5348056692952903E-2</v>
      </c>
      <c r="D191" s="38" t="s">
        <v>151</v>
      </c>
      <c r="E191" s="34">
        <v>9.8303091137061732E-2</v>
      </c>
      <c r="F191">
        <v>653</v>
      </c>
    </row>
    <row r="192" spans="1:6" ht="26" x14ac:dyDescent="0.15">
      <c r="A192" s="3" t="s">
        <v>241</v>
      </c>
      <c r="B192" s="10">
        <v>4.9452112721049803E-2</v>
      </c>
      <c r="D192" s="32" t="s">
        <v>152</v>
      </c>
      <c r="E192" s="34">
        <v>4.0230563475664713E-2</v>
      </c>
      <c r="F192">
        <v>1220</v>
      </c>
    </row>
    <row r="193" spans="1:6" ht="26" x14ac:dyDescent="0.15">
      <c r="A193" s="3" t="s">
        <v>237</v>
      </c>
      <c r="B193" s="10">
        <v>4.9422760696825198E-2</v>
      </c>
      <c r="D193" s="32" t="s">
        <v>153</v>
      </c>
      <c r="E193" s="34">
        <v>8.7125569780816085E-3</v>
      </c>
      <c r="F193">
        <v>1900</v>
      </c>
    </row>
    <row r="194" spans="1:6" ht="26" x14ac:dyDescent="0.15">
      <c r="A194" s="3" t="s">
        <v>171</v>
      </c>
      <c r="B194" s="10">
        <v>4.7530033587436502E-2</v>
      </c>
      <c r="D194" s="32" t="s">
        <v>154</v>
      </c>
      <c r="E194" s="34">
        <v>0.67173299620152604</v>
      </c>
      <c r="F194">
        <v>3120</v>
      </c>
    </row>
    <row r="195" spans="1:6" x14ac:dyDescent="0.15">
      <c r="A195" s="11" t="s">
        <v>190</v>
      </c>
      <c r="B195" s="10">
        <v>4.1993100469738698E-2</v>
      </c>
      <c r="D195" s="32" t="s">
        <v>155</v>
      </c>
      <c r="E195" s="34">
        <v>2.2402770884756135E-2</v>
      </c>
      <c r="F195">
        <v>4960</v>
      </c>
    </row>
    <row r="196" spans="1:6" x14ac:dyDescent="0.15">
      <c r="A196" s="12" t="s">
        <v>152</v>
      </c>
      <c r="B196" s="10">
        <v>4.0230563475664699E-2</v>
      </c>
      <c r="D196" s="32" t="s">
        <v>156</v>
      </c>
      <c r="E196" s="34">
        <v>9.2237650284293732E-2</v>
      </c>
      <c r="F196">
        <v>273</v>
      </c>
    </row>
    <row r="197" spans="1:6" x14ac:dyDescent="0.15">
      <c r="A197" s="11" t="s">
        <v>209</v>
      </c>
      <c r="B197" s="10">
        <v>3.73664179477666E-2</v>
      </c>
      <c r="D197" s="32" t="s">
        <v>157</v>
      </c>
      <c r="E197" s="34">
        <v>6.7263373351304882E-3</v>
      </c>
      <c r="F197">
        <v>1240</v>
      </c>
    </row>
    <row r="198" spans="1:6" x14ac:dyDescent="0.15">
      <c r="A198" s="12" t="s">
        <v>17</v>
      </c>
      <c r="B198" s="10">
        <v>3.6719781583409501E-2</v>
      </c>
      <c r="D198" s="32" t="s">
        <v>16</v>
      </c>
      <c r="E198" s="34">
        <v>1.9815349838936423E-2</v>
      </c>
      <c r="F198">
        <v>710</v>
      </c>
    </row>
    <row r="199" spans="1:6" x14ac:dyDescent="0.15">
      <c r="A199" s="11" t="s">
        <v>208</v>
      </c>
      <c r="B199" s="10">
        <v>3.1767013495959097E-2</v>
      </c>
      <c r="D199" s="32" t="s">
        <v>17</v>
      </c>
      <c r="E199" s="34">
        <v>3.6719781583409522E-2</v>
      </c>
      <c r="F199">
        <v>2160</v>
      </c>
    </row>
    <row r="200" spans="1:6" x14ac:dyDescent="0.15">
      <c r="A200" s="11" t="s">
        <v>18</v>
      </c>
      <c r="B200" s="10">
        <v>3.0782166421198999E-2</v>
      </c>
      <c r="D200" s="32" t="s">
        <v>195</v>
      </c>
      <c r="E200" s="34">
        <v>1.2537661668690168E-2</v>
      </c>
      <c r="F200">
        <v>2097</v>
      </c>
    </row>
    <row r="201" spans="1:6" x14ac:dyDescent="0.15">
      <c r="A201" s="11" t="s">
        <v>8</v>
      </c>
      <c r="B201" s="10">
        <v>2.2929325597408699E-2</v>
      </c>
      <c r="D201" s="32" t="s">
        <v>196</v>
      </c>
      <c r="E201" s="34">
        <v>0.23475134342371407</v>
      </c>
      <c r="F201">
        <v>2264</v>
      </c>
    </row>
    <row r="202" spans="1:6" x14ac:dyDescent="0.15">
      <c r="A202" s="12" t="s">
        <v>155</v>
      </c>
      <c r="B202" s="10">
        <v>2.2402770884756101E-2</v>
      </c>
      <c r="D202" s="32" t="s">
        <v>197</v>
      </c>
      <c r="E202" s="34">
        <v>9.3110340171077919E-3</v>
      </c>
      <c r="F202">
        <v>2666</v>
      </c>
    </row>
    <row r="203" spans="1:6" ht="26" x14ac:dyDescent="0.15">
      <c r="A203" s="3" t="s">
        <v>168</v>
      </c>
      <c r="B203" s="10">
        <v>2.0465487800463401E-2</v>
      </c>
      <c r="D203" s="32" t="s">
        <v>198</v>
      </c>
      <c r="E203" s="34">
        <v>0.63067713767521949</v>
      </c>
      <c r="F203">
        <v>142</v>
      </c>
    </row>
    <row r="204" spans="1:6" x14ac:dyDescent="0.15">
      <c r="A204" s="11" t="s">
        <v>13</v>
      </c>
      <c r="B204" s="10">
        <v>2.03936181162515E-2</v>
      </c>
      <c r="D204" s="32" t="s">
        <v>199</v>
      </c>
      <c r="E204" s="34">
        <v>0.66197552432631146</v>
      </c>
      <c r="F204">
        <v>14640</v>
      </c>
    </row>
    <row r="205" spans="1:6" x14ac:dyDescent="0.15">
      <c r="A205" s="12" t="s">
        <v>16</v>
      </c>
      <c r="B205" s="10">
        <v>1.9815349838936399E-2</v>
      </c>
      <c r="D205" s="32" t="s">
        <v>200</v>
      </c>
      <c r="E205" s="34">
        <v>8.6075736274125875E-2</v>
      </c>
      <c r="F205">
        <v>2274</v>
      </c>
    </row>
    <row r="206" spans="1:6" ht="26" x14ac:dyDescent="0.15">
      <c r="A206" s="3" t="s">
        <v>172</v>
      </c>
      <c r="B206" s="10">
        <v>1.9668392575454E-2</v>
      </c>
      <c r="D206" s="32" t="s">
        <v>201</v>
      </c>
      <c r="E206" s="34">
        <v>0.22062308435513736</v>
      </c>
      <c r="F206">
        <v>409</v>
      </c>
    </row>
    <row r="207" spans="1:6" x14ac:dyDescent="0.15">
      <c r="A207" s="11" t="s">
        <v>14</v>
      </c>
      <c r="B207" s="10">
        <v>1.69132226773176E-2</v>
      </c>
      <c r="D207" s="32" t="s">
        <v>202</v>
      </c>
      <c r="E207" s="34">
        <v>0.17132967823953738</v>
      </c>
      <c r="F207">
        <v>1293</v>
      </c>
    </row>
    <row r="208" spans="1:6" x14ac:dyDescent="0.15">
      <c r="A208" s="11" t="s">
        <v>150</v>
      </c>
      <c r="B208" s="10">
        <v>1.6154191022447102E-2</v>
      </c>
      <c r="D208" s="32" t="s">
        <v>203</v>
      </c>
      <c r="E208" s="34">
        <v>7.2629549578947405E-2</v>
      </c>
      <c r="F208">
        <v>627</v>
      </c>
    </row>
    <row r="209" spans="1:6" x14ac:dyDescent="0.15">
      <c r="A209" s="11" t="s">
        <v>206</v>
      </c>
      <c r="B209" s="10">
        <v>1.36334432008565E-2</v>
      </c>
      <c r="D209" s="32" t="s">
        <v>204</v>
      </c>
      <c r="E209" s="34">
        <v>6.7204843051290361E-2</v>
      </c>
      <c r="F209">
        <v>495</v>
      </c>
    </row>
    <row r="210" spans="1:6" x14ac:dyDescent="0.15">
      <c r="A210" s="11" t="s">
        <v>148</v>
      </c>
      <c r="B210" s="10">
        <v>1.2537661668690201E-2</v>
      </c>
      <c r="D210" s="32" t="s">
        <v>205</v>
      </c>
      <c r="E210" s="34">
        <v>0.23975505995137339</v>
      </c>
      <c r="F210">
        <v>2864</v>
      </c>
    </row>
    <row r="211" spans="1:6" x14ac:dyDescent="0.15">
      <c r="A211" s="12" t="s">
        <v>195</v>
      </c>
      <c r="B211" s="10">
        <v>1.14482068451283E-2</v>
      </c>
      <c r="D211" s="38" t="s">
        <v>206</v>
      </c>
      <c r="E211" s="34">
        <v>1.3633443200856464E-2</v>
      </c>
      <c r="F211">
        <v>1075</v>
      </c>
    </row>
    <row r="212" spans="1:6" ht="26" x14ac:dyDescent="0.15">
      <c r="A212" s="3" t="s">
        <v>239</v>
      </c>
      <c r="B212" s="10">
        <v>9.8070586866192098E-3</v>
      </c>
      <c r="D212" s="38" t="s">
        <v>207</v>
      </c>
      <c r="E212" s="34">
        <v>2.5918413383157622E-3</v>
      </c>
      <c r="F212">
        <v>996</v>
      </c>
    </row>
    <row r="213" spans="1:6" x14ac:dyDescent="0.15">
      <c r="A213" s="11" t="s">
        <v>9</v>
      </c>
      <c r="B213" s="10">
        <v>9.6360205064717798E-3</v>
      </c>
      <c r="D213" s="38" t="s">
        <v>208</v>
      </c>
      <c r="E213" s="34">
        <v>3.078216642119902E-2</v>
      </c>
      <c r="F213">
        <v>3052</v>
      </c>
    </row>
    <row r="214" spans="1:6" x14ac:dyDescent="0.15">
      <c r="A214" s="12" t="s">
        <v>197</v>
      </c>
      <c r="B214" s="10">
        <v>9.3110340171077902E-3</v>
      </c>
      <c r="D214" s="38" t="s">
        <v>209</v>
      </c>
      <c r="E214" s="34">
        <v>3.7366417947766621E-2</v>
      </c>
      <c r="F214">
        <v>351</v>
      </c>
    </row>
    <row r="215" spans="1:6" x14ac:dyDescent="0.15">
      <c r="A215" s="12" t="s">
        <v>153</v>
      </c>
      <c r="B215" s="10">
        <v>8.7125569780816103E-3</v>
      </c>
      <c r="D215" s="38" t="s">
        <v>210</v>
      </c>
      <c r="E215" s="34">
        <v>0.28876917495417104</v>
      </c>
      <c r="F215">
        <v>850</v>
      </c>
    </row>
    <row r="216" spans="1:6" x14ac:dyDescent="0.15">
      <c r="A216" s="12" t="s">
        <v>157</v>
      </c>
      <c r="B216" s="10">
        <v>6.72633733513049E-3</v>
      </c>
      <c r="D216" s="38" t="s">
        <v>189</v>
      </c>
      <c r="E216" s="34">
        <v>9.5201643544203254E-2</v>
      </c>
      <c r="F216">
        <v>1034</v>
      </c>
    </row>
    <row r="217" spans="1:6" x14ac:dyDescent="0.15">
      <c r="A217" s="11" t="s">
        <v>192</v>
      </c>
      <c r="B217" s="10">
        <v>6.0264574100228896E-3</v>
      </c>
      <c r="D217" s="38" t="s">
        <v>190</v>
      </c>
      <c r="E217" s="34">
        <v>4.1993100469738691E-2</v>
      </c>
      <c r="F217">
        <v>1566</v>
      </c>
    </row>
    <row r="218" spans="1:6" x14ac:dyDescent="0.15">
      <c r="A218" s="11" t="s">
        <v>163</v>
      </c>
      <c r="B218" s="10">
        <v>2.8847970409255101E-3</v>
      </c>
      <c r="D218" s="38" t="s">
        <v>191</v>
      </c>
      <c r="E218" s="34">
        <v>7.2530603823548506E-2</v>
      </c>
      <c r="F218">
        <v>755</v>
      </c>
    </row>
    <row r="219" spans="1:6" x14ac:dyDescent="0.15">
      <c r="A219" s="11" t="s">
        <v>207</v>
      </c>
      <c r="B219" s="10">
        <v>2.5918413383157601E-3</v>
      </c>
      <c r="D219" s="38" t="s">
        <v>192</v>
      </c>
      <c r="E219" s="34">
        <v>6.0264574100228896E-3</v>
      </c>
      <c r="F219">
        <v>366</v>
      </c>
    </row>
    <row r="220" spans="1:6" ht="26" x14ac:dyDescent="0.15">
      <c r="A220" s="3" t="s">
        <v>169</v>
      </c>
      <c r="B220" s="10">
        <v>2.2931361019611399E-3</v>
      </c>
      <c r="D220" s="38" t="s">
        <v>268</v>
      </c>
      <c r="E220" s="34">
        <v>0.43620238601340861</v>
      </c>
      <c r="F220">
        <v>10720</v>
      </c>
    </row>
    <row r="221" spans="1:6" x14ac:dyDescent="0.15">
      <c r="A221" s="11" t="s">
        <v>19</v>
      </c>
      <c r="B221" s="10">
        <v>8.1726829760097697E-4</v>
      </c>
      <c r="D221" s="38" t="s">
        <v>18</v>
      </c>
      <c r="E221" s="34">
        <v>3.1767013495959125E-2</v>
      </c>
      <c r="F221">
        <v>3496</v>
      </c>
    </row>
    <row r="222" spans="1:6" ht="26" x14ac:dyDescent="0.15">
      <c r="A222" s="3" t="s">
        <v>240</v>
      </c>
      <c r="B222" s="10">
        <v>5.6586103653916196E-4</v>
      </c>
      <c r="D222" s="38" t="s">
        <v>19</v>
      </c>
      <c r="E222" s="34">
        <v>8.172682976009774E-4</v>
      </c>
      <c r="F222">
        <v>215</v>
      </c>
    </row>
    <row r="223" spans="1:6" x14ac:dyDescent="0.15">
      <c r="F223">
        <v>660</v>
      </c>
    </row>
    <row r="226" spans="1:5" ht="52" x14ac:dyDescent="0.15">
      <c r="A226" s="18" t="s">
        <v>243</v>
      </c>
      <c r="B226" s="23" t="s">
        <v>216</v>
      </c>
      <c r="C226" s="18" t="s">
        <v>246</v>
      </c>
      <c r="D226" s="14" t="s">
        <v>162</v>
      </c>
      <c r="E226" s="17" t="s">
        <v>217</v>
      </c>
    </row>
    <row r="227" spans="1:5" x14ac:dyDescent="0.15">
      <c r="A227" s="11" t="s">
        <v>228</v>
      </c>
      <c r="B227" s="24">
        <f>D227/E227/C227</f>
        <v>15071.667654732941</v>
      </c>
      <c r="C227" s="2">
        <v>160</v>
      </c>
      <c r="D227" s="15">
        <v>2672201</v>
      </c>
      <c r="E227" s="25">
        <v>1.10812264658419</v>
      </c>
    </row>
    <row r="228" spans="1:5" x14ac:dyDescent="0.15">
      <c r="A228" s="11" t="s">
        <v>229</v>
      </c>
      <c r="B228" s="24">
        <f t="shared" ref="B228:B285" si="0">D228/E228/C228</f>
        <v>35590.384848484849</v>
      </c>
      <c r="C228" s="2">
        <v>330</v>
      </c>
      <c r="D228" s="15">
        <v>11744827</v>
      </c>
      <c r="E228" s="25">
        <v>1</v>
      </c>
    </row>
    <row r="229" spans="1:5" x14ac:dyDescent="0.15">
      <c r="A229" s="11" t="s">
        <v>247</v>
      </c>
      <c r="B229" s="24">
        <f t="shared" si="0"/>
        <v>1353.9132524271845</v>
      </c>
      <c r="C229" s="2">
        <v>420</v>
      </c>
      <c r="D229" s="15">
        <v>757701</v>
      </c>
      <c r="E229" s="25">
        <v>1.3324708926261319</v>
      </c>
    </row>
    <row r="230" spans="1:5" x14ac:dyDescent="0.15">
      <c r="A230" s="11" t="s">
        <v>248</v>
      </c>
      <c r="B230" s="24">
        <f t="shared" si="0"/>
        <v>552.48888696255199</v>
      </c>
      <c r="C230" s="2">
        <v>140</v>
      </c>
      <c r="D230" s="15">
        <v>108763</v>
      </c>
      <c r="E230" s="25">
        <v>1.4061433447098977</v>
      </c>
    </row>
    <row r="231" spans="1:5" x14ac:dyDescent="0.15">
      <c r="A231" s="11" t="s">
        <v>249</v>
      </c>
      <c r="B231" s="24">
        <f t="shared" si="0"/>
        <v>9313.9620145631052</v>
      </c>
      <c r="C231" s="2">
        <v>280</v>
      </c>
      <c r="D231" s="15">
        <v>4018170</v>
      </c>
      <c r="E231" s="25">
        <v>1.5407629020194467</v>
      </c>
    </row>
    <row r="232" spans="1:5" x14ac:dyDescent="0.15">
      <c r="A232" s="11" t="s">
        <v>250</v>
      </c>
      <c r="B232" s="24">
        <f t="shared" si="0"/>
        <v>5967.3058980582528</v>
      </c>
      <c r="C232" s="2">
        <v>200</v>
      </c>
      <c r="D232" s="15">
        <v>1619585</v>
      </c>
      <c r="E232" s="25">
        <v>1.3570487483530962</v>
      </c>
    </row>
    <row r="233" spans="1:5" x14ac:dyDescent="0.15">
      <c r="A233" s="11" t="s">
        <v>251</v>
      </c>
      <c r="B233" s="24">
        <f t="shared" si="0"/>
        <v>6853.2720436893196</v>
      </c>
      <c r="C233" s="2">
        <v>100</v>
      </c>
      <c r="D233" s="15">
        <v>1261639</v>
      </c>
      <c r="E233" s="25">
        <v>1.8409294012511173</v>
      </c>
    </row>
    <row r="234" spans="1:5" x14ac:dyDescent="0.15">
      <c r="A234" s="11" t="s">
        <v>252</v>
      </c>
      <c r="B234" s="24">
        <f t="shared" si="0"/>
        <v>7105.2576246690205</v>
      </c>
      <c r="C234" s="2">
        <v>440</v>
      </c>
      <c r="D234" s="15">
        <v>4965463</v>
      </c>
      <c r="E234" s="25">
        <v>1.5882806476484195</v>
      </c>
    </row>
    <row r="235" spans="1:5" x14ac:dyDescent="0.15">
      <c r="A235" s="11" t="s">
        <v>244</v>
      </c>
      <c r="B235" s="24">
        <f t="shared" si="0"/>
        <v>34432.609609005973</v>
      </c>
      <c r="C235" s="2">
        <v>170</v>
      </c>
      <c r="D235" s="15">
        <v>6456213</v>
      </c>
      <c r="E235" s="25">
        <v>1.1029580377630905</v>
      </c>
    </row>
    <row r="236" spans="1:5" x14ac:dyDescent="0.15">
      <c r="A236" s="11" t="s">
        <v>39</v>
      </c>
      <c r="B236" s="24">
        <f t="shared" si="0"/>
        <v>28480.077669902905</v>
      </c>
      <c r="C236" s="2">
        <v>90</v>
      </c>
      <c r="D236" s="15">
        <v>2646720</v>
      </c>
      <c r="E236" s="25">
        <v>1.0325814536340854</v>
      </c>
    </row>
    <row r="237" spans="1:5" x14ac:dyDescent="0.15">
      <c r="A237" s="11" t="s">
        <v>40</v>
      </c>
      <c r="B237" s="24">
        <f t="shared" si="0"/>
        <v>3145.9518770226532</v>
      </c>
      <c r="C237" s="2">
        <v>450</v>
      </c>
      <c r="D237" s="15">
        <v>1622870</v>
      </c>
      <c r="E237" s="25">
        <v>1.146355036171397</v>
      </c>
    </row>
    <row r="238" spans="1:5" x14ac:dyDescent="0.15">
      <c r="A238" s="11" t="s">
        <v>213</v>
      </c>
      <c r="B238" s="24">
        <f t="shared" si="0"/>
        <v>31988.175529567521</v>
      </c>
      <c r="C238" s="2">
        <v>220</v>
      </c>
      <c r="D238" s="15">
        <v>7340274</v>
      </c>
      <c r="E238" s="25">
        <v>1.0430379746835443</v>
      </c>
    </row>
    <row r="239" spans="1:5" x14ac:dyDescent="0.15">
      <c r="A239" s="11" t="s">
        <v>214</v>
      </c>
      <c r="B239" s="24">
        <f t="shared" si="0"/>
        <v>1227.7449156872765</v>
      </c>
      <c r="C239" s="2">
        <v>190</v>
      </c>
      <c r="D239" s="15">
        <v>241720</v>
      </c>
      <c r="E239" s="25">
        <v>1.0362173038229376</v>
      </c>
    </row>
    <row r="240" spans="1:5" x14ac:dyDescent="0.15">
      <c r="A240" s="11" t="s">
        <v>215</v>
      </c>
      <c r="B240" s="24">
        <f t="shared" si="0"/>
        <v>94.951571050308914</v>
      </c>
      <c r="C240" s="2">
        <v>110</v>
      </c>
      <c r="D240" s="15">
        <v>15926</v>
      </c>
      <c r="E240" s="25">
        <v>1.5247964470762398</v>
      </c>
    </row>
    <row r="241" spans="1:5" x14ac:dyDescent="0.15">
      <c r="A241" s="11" t="s">
        <v>241</v>
      </c>
      <c r="B241" s="24">
        <f t="shared" si="0"/>
        <v>3494.0756580366769</v>
      </c>
      <c r="C241" s="2">
        <v>270</v>
      </c>
      <c r="D241" s="15">
        <v>1170021</v>
      </c>
      <c r="E241" s="25">
        <v>1.2402167369054788</v>
      </c>
    </row>
    <row r="242" spans="1:5" x14ac:dyDescent="0.15">
      <c r="A242" s="11" t="s">
        <v>245</v>
      </c>
      <c r="B242" s="24">
        <f t="shared" si="0"/>
        <v>5306.1734330952168</v>
      </c>
      <c r="C242" s="2">
        <v>490</v>
      </c>
      <c r="D242" s="15">
        <v>2947018</v>
      </c>
      <c r="E242" s="26">
        <v>1.1334575706605381</v>
      </c>
    </row>
    <row r="243" spans="1:5" x14ac:dyDescent="0.15">
      <c r="A243" s="11" t="s">
        <v>163</v>
      </c>
      <c r="B243" s="24">
        <f t="shared" si="0"/>
        <v>1129.1222222222223</v>
      </c>
      <c r="C243" s="2">
        <v>90</v>
      </c>
      <c r="D243" s="15">
        <v>101621</v>
      </c>
      <c r="E243" s="26">
        <v>1</v>
      </c>
    </row>
    <row r="244" spans="1:5" x14ac:dyDescent="0.15">
      <c r="A244" s="11" t="s">
        <v>8</v>
      </c>
      <c r="B244" s="24">
        <f t="shared" si="0"/>
        <v>2590.4896580174027</v>
      </c>
      <c r="C244" s="2">
        <v>280</v>
      </c>
      <c r="D244" s="15">
        <v>731029</v>
      </c>
      <c r="E244" s="26">
        <v>1.0078472419538678</v>
      </c>
    </row>
    <row r="245" spans="1:5" x14ac:dyDescent="0.15">
      <c r="A245" s="11" t="s">
        <v>9</v>
      </c>
      <c r="B245" s="24">
        <f t="shared" si="0"/>
        <v>2741.9339476444875</v>
      </c>
      <c r="C245" s="2">
        <v>110</v>
      </c>
      <c r="D245" s="15">
        <v>376251</v>
      </c>
      <c r="E245" s="26">
        <v>1.2474639074737934</v>
      </c>
    </row>
    <row r="246" spans="1:5" x14ac:dyDescent="0.15">
      <c r="A246" s="11" t="s">
        <v>10</v>
      </c>
      <c r="B246" s="24">
        <f t="shared" si="0"/>
        <v>4214.1589877005026</v>
      </c>
      <c r="C246" s="2">
        <v>390</v>
      </c>
      <c r="D246" s="15">
        <v>1929069</v>
      </c>
      <c r="E246" s="26">
        <v>1.1737409014864395</v>
      </c>
    </row>
    <row r="247" spans="1:5" x14ac:dyDescent="0.15">
      <c r="A247" s="11" t="s">
        <v>11</v>
      </c>
      <c r="B247" s="24">
        <f t="shared" si="0"/>
        <v>34407.115203462177</v>
      </c>
      <c r="C247" s="2">
        <v>320</v>
      </c>
      <c r="D247" s="15">
        <v>12372914</v>
      </c>
      <c r="E247" s="26">
        <v>1.1237604786497573</v>
      </c>
    </row>
    <row r="248" spans="1:5" x14ac:dyDescent="0.15">
      <c r="A248" s="11" t="s">
        <v>12</v>
      </c>
      <c r="B248" s="24">
        <f t="shared" si="0"/>
        <v>10273.834381553015</v>
      </c>
      <c r="C248" s="2">
        <v>570</v>
      </c>
      <c r="D248" s="15">
        <v>6549003</v>
      </c>
      <c r="E248" s="26">
        <v>1.1183243296191472</v>
      </c>
    </row>
    <row r="249" spans="1:5" x14ac:dyDescent="0.15">
      <c r="A249" s="11" t="s">
        <v>13</v>
      </c>
      <c r="B249" s="24">
        <f t="shared" si="0"/>
        <v>2954.4908970306105</v>
      </c>
      <c r="C249" s="2">
        <v>270</v>
      </c>
      <c r="D249" s="15">
        <v>803272</v>
      </c>
      <c r="E249" s="26">
        <v>1.0069692495825813</v>
      </c>
    </row>
    <row r="250" spans="1:5" x14ac:dyDescent="0.15">
      <c r="A250" s="11" t="s">
        <v>14</v>
      </c>
      <c r="B250" s="24">
        <f t="shared" si="0"/>
        <v>5407.1162599765121</v>
      </c>
      <c r="C250" s="2">
        <v>150</v>
      </c>
      <c r="D250" s="15">
        <v>832309</v>
      </c>
      <c r="E250" s="26">
        <v>1.0261896360058604</v>
      </c>
    </row>
    <row r="251" spans="1:5" x14ac:dyDescent="0.15">
      <c r="A251" s="11" t="s">
        <v>148</v>
      </c>
      <c r="B251" s="24">
        <f t="shared" si="0"/>
        <v>1233.051436953054</v>
      </c>
      <c r="C251" s="2">
        <v>240</v>
      </c>
      <c r="D251" s="15">
        <v>328975</v>
      </c>
      <c r="E251" s="26">
        <v>1.1116561122979773</v>
      </c>
    </row>
    <row r="252" spans="1:5" x14ac:dyDescent="0.15">
      <c r="A252" s="11" t="s">
        <v>149</v>
      </c>
      <c r="B252" s="24">
        <f t="shared" si="0"/>
        <v>21542.507572900082</v>
      </c>
      <c r="C252" s="2">
        <v>450</v>
      </c>
      <c r="D252" s="15">
        <v>13403641</v>
      </c>
      <c r="E252" s="26">
        <v>1.3826556072032554</v>
      </c>
    </row>
    <row r="253" spans="1:5" x14ac:dyDescent="0.15">
      <c r="A253" s="11" t="s">
        <v>150</v>
      </c>
      <c r="B253" s="24">
        <f t="shared" si="0"/>
        <v>954.56367548884361</v>
      </c>
      <c r="C253" s="2">
        <v>330</v>
      </c>
      <c r="D253" s="15">
        <v>448971</v>
      </c>
      <c r="E253" s="26">
        <v>1.425277555341129</v>
      </c>
    </row>
    <row r="254" spans="1:5" x14ac:dyDescent="0.15">
      <c r="A254" s="11" t="s">
        <v>151</v>
      </c>
      <c r="B254" s="24">
        <f t="shared" si="0"/>
        <v>5664.3457287193787</v>
      </c>
      <c r="C254" s="2">
        <v>440</v>
      </c>
      <c r="D254" s="15">
        <v>3473850</v>
      </c>
      <c r="E254" s="26">
        <v>1.3938262271552058</v>
      </c>
    </row>
    <row r="255" spans="1:5" x14ac:dyDescent="0.15">
      <c r="A255" s="19" t="s">
        <v>152</v>
      </c>
      <c r="B255" s="24">
        <f t="shared" si="0"/>
        <v>8130.5434734666705</v>
      </c>
      <c r="C255" s="21">
        <v>180</v>
      </c>
      <c r="D255" s="15">
        <v>2278089</v>
      </c>
      <c r="E255" s="26">
        <v>1.5566056612699914</v>
      </c>
    </row>
    <row r="256" spans="1:5" x14ac:dyDescent="0.15">
      <c r="A256" s="11" t="s">
        <v>153</v>
      </c>
      <c r="B256" s="24">
        <f t="shared" si="0"/>
        <v>360.50719714421302</v>
      </c>
      <c r="C256" s="2">
        <v>580</v>
      </c>
      <c r="D256" s="15">
        <v>295623</v>
      </c>
      <c r="E256" s="26">
        <v>1.4138270515090843</v>
      </c>
    </row>
    <row r="257" spans="1:5" x14ac:dyDescent="0.15">
      <c r="A257" s="11" t="s">
        <v>154</v>
      </c>
      <c r="B257" s="24">
        <f t="shared" si="0"/>
        <v>22619.252611712971</v>
      </c>
      <c r="C257" s="2">
        <v>680</v>
      </c>
      <c r="D257" s="15">
        <v>22179369</v>
      </c>
      <c r="E257" s="26">
        <v>1.4419892503767822</v>
      </c>
    </row>
    <row r="258" spans="1:5" x14ac:dyDescent="0.15">
      <c r="A258" s="11" t="s">
        <v>155</v>
      </c>
      <c r="B258" s="24">
        <f t="shared" si="0"/>
        <v>1110.6223769943711</v>
      </c>
      <c r="C258" s="2">
        <v>470</v>
      </c>
      <c r="D258" s="15">
        <v>585370</v>
      </c>
      <c r="E258" s="26">
        <v>1.1214145427872064</v>
      </c>
    </row>
    <row r="259" spans="1:5" x14ac:dyDescent="0.15">
      <c r="A259" s="11" t="s">
        <v>156</v>
      </c>
      <c r="B259" s="24">
        <f t="shared" si="0"/>
        <v>14165.044820201971</v>
      </c>
      <c r="C259" s="2">
        <v>190</v>
      </c>
      <c r="D259" s="15">
        <v>4741839</v>
      </c>
      <c r="E259" s="26">
        <v>1.7618756371901976</v>
      </c>
    </row>
    <row r="260" spans="1:5" x14ac:dyDescent="0.15">
      <c r="A260" s="11" t="s">
        <v>157</v>
      </c>
      <c r="B260" s="24">
        <f t="shared" si="0"/>
        <v>461.65889322074656</v>
      </c>
      <c r="C260" s="2">
        <v>360</v>
      </c>
      <c r="D260" s="15">
        <v>262282</v>
      </c>
      <c r="E260" s="26">
        <v>1.578137282330534</v>
      </c>
    </row>
    <row r="261" spans="1:5" x14ac:dyDescent="0.15">
      <c r="A261" s="11" t="s">
        <v>16</v>
      </c>
      <c r="B261" s="24">
        <f t="shared" si="0"/>
        <v>1622.6580973409236</v>
      </c>
      <c r="C261" s="2">
        <v>370</v>
      </c>
      <c r="D261" s="15">
        <v>736237</v>
      </c>
      <c r="E261" s="26">
        <v>1.2262778788646211</v>
      </c>
    </row>
    <row r="262" spans="1:5" x14ac:dyDescent="0.15">
      <c r="A262" s="11" t="s">
        <v>17</v>
      </c>
      <c r="B262" s="24">
        <f t="shared" si="0"/>
        <v>1880.5795009108911</v>
      </c>
      <c r="C262" s="2">
        <v>620</v>
      </c>
      <c r="D262" s="15">
        <v>1329369</v>
      </c>
      <c r="E262" s="26">
        <v>1.1401504415785368</v>
      </c>
    </row>
    <row r="263" spans="1:5" x14ac:dyDescent="0.15">
      <c r="A263" s="11" t="s">
        <v>195</v>
      </c>
      <c r="B263" s="24">
        <f t="shared" si="0"/>
        <v>901.49797653221947</v>
      </c>
      <c r="C263" s="2">
        <v>340</v>
      </c>
      <c r="D263" s="15">
        <v>343724</v>
      </c>
      <c r="E263" s="26">
        <v>1.1214145427872064</v>
      </c>
    </row>
    <row r="264" spans="1:5" x14ac:dyDescent="0.15">
      <c r="A264" s="11" t="s">
        <v>196</v>
      </c>
      <c r="B264" s="24">
        <f t="shared" si="0"/>
        <v>17220.292824109954</v>
      </c>
      <c r="C264" s="2">
        <v>500</v>
      </c>
      <c r="D264" s="15">
        <v>11013491</v>
      </c>
      <c r="E264" s="26">
        <v>1.2791293519213711</v>
      </c>
    </row>
    <row r="265" spans="1:5" x14ac:dyDescent="0.15">
      <c r="A265" s="11" t="s">
        <v>197</v>
      </c>
      <c r="B265" s="24">
        <f t="shared" si="0"/>
        <v>481.10296457127674</v>
      </c>
      <c r="C265" s="2">
        <v>450</v>
      </c>
      <c r="D265" s="15">
        <v>311682</v>
      </c>
      <c r="E265" s="26">
        <v>1.4396641003529964</v>
      </c>
    </row>
    <row r="266" spans="1:5" x14ac:dyDescent="0.15">
      <c r="A266" s="11" t="s">
        <v>198</v>
      </c>
      <c r="B266" s="24">
        <f t="shared" si="0"/>
        <v>34469.787386171578</v>
      </c>
      <c r="C266" s="2">
        <v>610</v>
      </c>
      <c r="D266" s="15">
        <v>35713065</v>
      </c>
      <c r="E266" s="26">
        <v>1.6984731452161064</v>
      </c>
    </row>
    <row r="267" spans="1:5" x14ac:dyDescent="0.15">
      <c r="A267" s="11" t="s">
        <v>199</v>
      </c>
      <c r="B267" s="24">
        <f t="shared" si="0"/>
        <v>30681.828300144727</v>
      </c>
      <c r="C267" s="2">
        <v>790</v>
      </c>
      <c r="D267" s="15">
        <v>24772757</v>
      </c>
      <c r="E267" s="26">
        <v>1.0220355823129563</v>
      </c>
    </row>
    <row r="268" spans="1:5" x14ac:dyDescent="0.15">
      <c r="A268" s="11" t="s">
        <v>200</v>
      </c>
      <c r="B268" s="24">
        <f t="shared" si="0"/>
        <v>10364.608071784578</v>
      </c>
      <c r="C268" s="2">
        <v>250</v>
      </c>
      <c r="D268" s="15">
        <v>2829351</v>
      </c>
      <c r="E268" s="26">
        <v>1.0919278299397741</v>
      </c>
    </row>
    <row r="269" spans="1:5" x14ac:dyDescent="0.15">
      <c r="A269" s="11" t="s">
        <v>201</v>
      </c>
      <c r="B269" s="24">
        <f t="shared" si="0"/>
        <v>29421.039092152947</v>
      </c>
      <c r="C269" s="2">
        <v>230</v>
      </c>
      <c r="D269" s="15">
        <v>7122497</v>
      </c>
      <c r="E269" s="26">
        <v>1.0525589583655817</v>
      </c>
    </row>
    <row r="270" spans="1:5" x14ac:dyDescent="0.15">
      <c r="A270" s="11" t="s">
        <v>202</v>
      </c>
      <c r="B270" s="24">
        <f t="shared" si="0"/>
        <v>5929.4533333333329</v>
      </c>
      <c r="C270" s="2">
        <v>900</v>
      </c>
      <c r="D270" s="15">
        <v>5336508</v>
      </c>
      <c r="E270" s="26">
        <v>1</v>
      </c>
    </row>
    <row r="271" spans="1:5" x14ac:dyDescent="0.15">
      <c r="A271" s="20" t="s">
        <v>203</v>
      </c>
      <c r="B271" s="24">
        <f t="shared" si="0"/>
        <v>3773.6811852498813</v>
      </c>
      <c r="C271" s="22">
        <v>450</v>
      </c>
      <c r="D271" s="15">
        <v>2777286</v>
      </c>
      <c r="E271" s="26">
        <v>1.6354711391068382</v>
      </c>
    </row>
    <row r="272" spans="1:5" x14ac:dyDescent="0.15">
      <c r="A272" s="11" t="s">
        <v>204</v>
      </c>
      <c r="B272" s="24">
        <f t="shared" si="0"/>
        <v>5636.918757593824</v>
      </c>
      <c r="C272" s="2">
        <v>190</v>
      </c>
      <c r="D272" s="15">
        <v>1826232</v>
      </c>
      <c r="E272" s="26">
        <v>1.7051420788125613</v>
      </c>
    </row>
    <row r="273" spans="1:5" x14ac:dyDescent="0.15">
      <c r="A273" s="11" t="s">
        <v>205</v>
      </c>
      <c r="B273" s="24">
        <f t="shared" si="0"/>
        <v>30276.319363519917</v>
      </c>
      <c r="C273" s="2">
        <v>210</v>
      </c>
      <c r="D273" s="15">
        <v>10380231</v>
      </c>
      <c r="E273" s="26">
        <v>1.6326182464612748</v>
      </c>
    </row>
    <row r="274" spans="1:5" x14ac:dyDescent="0.15">
      <c r="A274" s="11" t="s">
        <v>206</v>
      </c>
      <c r="B274" s="24">
        <f t="shared" si="0"/>
        <v>1638.1216156013334</v>
      </c>
      <c r="C274" s="2">
        <v>200</v>
      </c>
      <c r="D274" s="15">
        <v>446866</v>
      </c>
      <c r="E274" s="26">
        <v>1.3639585600485507</v>
      </c>
    </row>
    <row r="275" spans="1:5" x14ac:dyDescent="0.15">
      <c r="A275" s="11" t="s">
        <v>207</v>
      </c>
      <c r="B275" s="24">
        <f t="shared" si="0"/>
        <v>308.9759700557189</v>
      </c>
      <c r="C275" s="2">
        <v>160</v>
      </c>
      <c r="D275" s="15">
        <v>72858</v>
      </c>
      <c r="E275" s="26">
        <v>1.4737796596864234</v>
      </c>
    </row>
    <row r="276" spans="1:5" x14ac:dyDescent="0.15">
      <c r="A276" s="11" t="s">
        <v>208</v>
      </c>
      <c r="B276" s="24">
        <f t="shared" si="0"/>
        <v>7392.6448036283746</v>
      </c>
      <c r="C276" s="2">
        <v>80</v>
      </c>
      <c r="D276" s="15">
        <v>1291604</v>
      </c>
      <c r="E276" s="26">
        <v>2.1839342250118481</v>
      </c>
    </row>
    <row r="277" spans="1:5" x14ac:dyDescent="0.15">
      <c r="A277" s="11" t="s">
        <v>209</v>
      </c>
      <c r="B277" s="24">
        <f t="shared" si="0"/>
        <v>5280.7367204851771</v>
      </c>
      <c r="C277" s="2">
        <v>180</v>
      </c>
      <c r="D277" s="15">
        <v>1756658</v>
      </c>
      <c r="E277" s="26">
        <v>1.8480775747165947</v>
      </c>
    </row>
    <row r="278" spans="1:5" x14ac:dyDescent="0.15">
      <c r="A278" s="11" t="s">
        <v>210</v>
      </c>
      <c r="B278" s="24">
        <f t="shared" si="0"/>
        <v>46948.187888487562</v>
      </c>
      <c r="C278" s="2">
        <v>150</v>
      </c>
      <c r="D278" s="15">
        <v>12046098</v>
      </c>
      <c r="E278" s="26">
        <v>1.7105520705239536</v>
      </c>
    </row>
    <row r="279" spans="1:5" x14ac:dyDescent="0.15">
      <c r="A279" s="11" t="s">
        <v>189</v>
      </c>
      <c r="B279" s="24">
        <f t="shared" si="0"/>
        <v>4495.6221884397182</v>
      </c>
      <c r="C279" s="2">
        <v>420</v>
      </c>
      <c r="D279" s="15">
        <v>3386062</v>
      </c>
      <c r="E279" s="26">
        <v>1.7933118138093478</v>
      </c>
    </row>
    <row r="280" spans="1:5" x14ac:dyDescent="0.15">
      <c r="A280" s="11" t="s">
        <v>190</v>
      </c>
      <c r="B280" s="24">
        <f t="shared" si="0"/>
        <v>2888.3882609592265</v>
      </c>
      <c r="C280" s="2">
        <v>350</v>
      </c>
      <c r="D280" s="15">
        <v>2078825</v>
      </c>
      <c r="E280" s="26">
        <v>2.0563371206984158</v>
      </c>
    </row>
    <row r="281" spans="1:5" x14ac:dyDescent="0.15">
      <c r="A281" s="11" t="s">
        <v>191</v>
      </c>
      <c r="B281" s="24">
        <f t="shared" si="0"/>
        <v>20542.148249767641</v>
      </c>
      <c r="C281" s="2">
        <v>130</v>
      </c>
      <c r="D281" s="15">
        <v>4852092</v>
      </c>
      <c r="E281" s="26">
        <v>1.8169367761138029</v>
      </c>
    </row>
    <row r="282" spans="1:5" x14ac:dyDescent="0.15">
      <c r="A282" s="11" t="s">
        <v>192</v>
      </c>
      <c r="B282" s="24">
        <f t="shared" si="0"/>
        <v>513.49593419594623</v>
      </c>
      <c r="C282" s="2">
        <v>360</v>
      </c>
      <c r="D282" s="15">
        <v>304782</v>
      </c>
      <c r="E282" s="26">
        <v>1.6487310030844451</v>
      </c>
    </row>
    <row r="283" spans="1:5" x14ac:dyDescent="0.15">
      <c r="A283" s="11" t="s">
        <v>268</v>
      </c>
      <c r="B283" s="24">
        <f t="shared" si="0"/>
        <v>11847.119228073563</v>
      </c>
      <c r="C283" s="2">
        <v>170</v>
      </c>
      <c r="D283" s="15">
        <v>3134102</v>
      </c>
      <c r="E283" s="26">
        <v>1.5561499604022204</v>
      </c>
    </row>
    <row r="284" spans="1:5" x14ac:dyDescent="0.15">
      <c r="A284" s="11" t="s">
        <v>18</v>
      </c>
      <c r="B284" s="24">
        <f t="shared" si="0"/>
        <v>735.56875000000002</v>
      </c>
      <c r="C284" s="2">
        <v>160</v>
      </c>
      <c r="D284" s="15">
        <v>117691</v>
      </c>
      <c r="E284" s="26">
        <v>1</v>
      </c>
    </row>
    <row r="285" spans="1:5" x14ac:dyDescent="0.15">
      <c r="A285" s="11" t="s">
        <v>19</v>
      </c>
      <c r="B285" s="24">
        <f t="shared" si="0"/>
        <v>43.20506102145211</v>
      </c>
      <c r="C285" s="2">
        <v>200</v>
      </c>
      <c r="D285" s="15">
        <v>11861</v>
      </c>
      <c r="E285" s="26">
        <v>1.372640116641751</v>
      </c>
    </row>
  </sheetData>
  <autoFilter ref="A1:B1"/>
  <sortState ref="A2:B60">
    <sortCondition ref="B3:B60"/>
  </sortState>
  <phoneticPr fontId="6" type="noConversion"/>
  <pageMargins left="0.75" right="0.75" top="1" bottom="1" header="0.5" footer="0.5"/>
  <pageSetup paperSize="10" orientation="portrait" horizontalDpi="4294967292" verticalDpi="4294967292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7"/>
  <sheetViews>
    <sheetView view="pageLayout" topLeftCell="A46" workbookViewId="0">
      <selection activeCell="G2" sqref="G2:G60"/>
    </sheetView>
  </sheetViews>
  <sheetFormatPr baseColWidth="10" defaultColWidth="9.5" defaultRowHeight="13" x14ac:dyDescent="0.15"/>
  <cols>
    <col min="1" max="1" width="6.33203125" style="36" customWidth="1"/>
    <col min="2" max="4" width="9.5" style="33"/>
    <col min="5" max="5" width="9.5" style="34"/>
    <col min="6" max="7" width="9.5" style="36"/>
    <col min="8" max="8" width="8.83203125" style="36" customWidth="1"/>
    <col min="9" max="16384" width="9.5" style="36"/>
  </cols>
  <sheetData>
    <row r="1" spans="1:16" s="31" customFormat="1" ht="26" x14ac:dyDescent="0.15">
      <c r="A1" s="27" t="s">
        <v>218</v>
      </c>
      <c r="B1" s="28" t="s">
        <v>332</v>
      </c>
      <c r="C1" s="28" t="s">
        <v>162</v>
      </c>
      <c r="D1" s="28" t="s">
        <v>270</v>
      </c>
      <c r="E1" s="29" t="s">
        <v>333</v>
      </c>
      <c r="F1" s="27" t="s">
        <v>334</v>
      </c>
      <c r="G1" s="27" t="s">
        <v>335</v>
      </c>
      <c r="H1" s="27" t="s">
        <v>336</v>
      </c>
      <c r="I1" s="27" t="s">
        <v>274</v>
      </c>
      <c r="J1" s="27"/>
      <c r="K1" s="27"/>
      <c r="L1" s="27"/>
      <c r="M1" s="27"/>
      <c r="N1" s="27"/>
      <c r="O1" s="27"/>
      <c r="P1" s="27"/>
    </row>
    <row r="2" spans="1:16" x14ac:dyDescent="0.15">
      <c r="A2" s="36" t="s">
        <v>166</v>
      </c>
      <c r="B2" s="33">
        <v>32834626</v>
      </c>
      <c r="C2" s="33">
        <v>2704165</v>
      </c>
      <c r="D2" s="33">
        <v>45788</v>
      </c>
      <c r="E2" s="34">
        <f t="shared" ref="E2:E60" si="0">D2/C2</f>
        <v>1.6932398725669477E-2</v>
      </c>
      <c r="F2" s="34">
        <f t="shared" ref="F2:F60" si="1">(C2-D2)/B2</f>
        <v>8.0962609411174655E-2</v>
      </c>
      <c r="G2" s="35">
        <f t="shared" ref="G2:G60" si="2">((C2-D2)*75)/2800000000</f>
        <v>7.1206526785714291E-2</v>
      </c>
      <c r="H2" s="40" t="s">
        <v>339</v>
      </c>
      <c r="I2" s="40" t="s">
        <v>339</v>
      </c>
      <c r="J2" s="34"/>
      <c r="K2" s="41"/>
      <c r="N2" s="34"/>
    </row>
    <row r="3" spans="1:16" x14ac:dyDescent="0.15">
      <c r="A3" s="36" t="s">
        <v>276</v>
      </c>
      <c r="B3" s="33">
        <v>31593315</v>
      </c>
      <c r="C3" s="33">
        <v>11907543</v>
      </c>
      <c r="D3" s="33">
        <v>262681</v>
      </c>
      <c r="E3" s="34">
        <f t="shared" si="0"/>
        <v>2.2060050507480847E-2</v>
      </c>
      <c r="F3" s="34">
        <f t="shared" si="1"/>
        <v>0.36858626579705234</v>
      </c>
      <c r="G3" s="35">
        <f t="shared" si="2"/>
        <v>0.31191594642857146</v>
      </c>
      <c r="H3" s="40" t="s">
        <v>339</v>
      </c>
      <c r="I3" s="40" t="s">
        <v>337</v>
      </c>
      <c r="J3" s="34"/>
      <c r="K3" s="41"/>
      <c r="N3" s="34"/>
    </row>
    <row r="4" spans="1:16" x14ac:dyDescent="0.15">
      <c r="A4" s="36" t="s">
        <v>168</v>
      </c>
      <c r="B4" s="33">
        <v>36353348</v>
      </c>
      <c r="C4" s="33">
        <v>757684</v>
      </c>
      <c r="D4" s="33">
        <v>13695</v>
      </c>
      <c r="E4" s="34">
        <f t="shared" si="0"/>
        <v>1.8074817470079874E-2</v>
      </c>
      <c r="F4" s="34">
        <f t="shared" si="1"/>
        <v>2.0465487800463384E-2</v>
      </c>
      <c r="G4" s="35">
        <f t="shared" si="2"/>
        <v>1.9928276785714287E-2</v>
      </c>
      <c r="H4" s="40" t="s">
        <v>339</v>
      </c>
      <c r="I4" s="40" t="s">
        <v>339</v>
      </c>
      <c r="J4" s="34"/>
      <c r="K4" s="41"/>
      <c r="N4" s="34"/>
    </row>
    <row r="5" spans="1:16" x14ac:dyDescent="0.15">
      <c r="A5" s="36" t="s">
        <v>169</v>
      </c>
      <c r="B5" s="33">
        <v>44306136</v>
      </c>
      <c r="C5" s="33">
        <v>105361</v>
      </c>
      <c r="D5" s="33">
        <v>3761</v>
      </c>
      <c r="E5" s="34">
        <f t="shared" si="0"/>
        <v>3.5696320270308751E-2</v>
      </c>
      <c r="F5" s="34">
        <f t="shared" si="1"/>
        <v>2.2931361019611369E-3</v>
      </c>
      <c r="G5" s="35">
        <f t="shared" si="2"/>
        <v>2.7214285714285713E-3</v>
      </c>
      <c r="H5" s="39" t="s">
        <v>339</v>
      </c>
      <c r="I5" s="39" t="s">
        <v>337</v>
      </c>
      <c r="J5" s="34"/>
      <c r="K5" s="41"/>
      <c r="N5" s="34"/>
    </row>
    <row r="6" spans="1:16" x14ac:dyDescent="0.15">
      <c r="A6" s="36" t="s">
        <v>170</v>
      </c>
      <c r="B6" s="33">
        <v>22538026</v>
      </c>
      <c r="C6" s="33">
        <v>4056945</v>
      </c>
      <c r="D6" s="33">
        <v>71569</v>
      </c>
      <c r="E6" s="34">
        <f t="shared" si="0"/>
        <v>1.7641106793412284E-2</v>
      </c>
      <c r="F6" s="34">
        <f t="shared" si="1"/>
        <v>0.17682897339811393</v>
      </c>
      <c r="G6" s="35">
        <f t="shared" si="2"/>
        <v>0.10675114285714286</v>
      </c>
      <c r="H6" s="40" t="s">
        <v>339</v>
      </c>
      <c r="I6" s="40" t="s">
        <v>339</v>
      </c>
      <c r="J6" s="34"/>
      <c r="K6" s="41"/>
      <c r="N6" s="34"/>
    </row>
    <row r="7" spans="1:16" x14ac:dyDescent="0.15">
      <c r="A7" s="36" t="s">
        <v>171</v>
      </c>
      <c r="B7" s="33">
        <v>33574161</v>
      </c>
      <c r="C7" s="33">
        <v>1623938</v>
      </c>
      <c r="D7" s="33">
        <v>28157</v>
      </c>
      <c r="E7" s="34">
        <f t="shared" si="0"/>
        <v>1.7338716133251393E-2</v>
      </c>
      <c r="F7" s="34">
        <f t="shared" si="1"/>
        <v>4.7530033587436481E-2</v>
      </c>
      <c r="G7" s="35">
        <f t="shared" si="2"/>
        <v>4.2744133928571432E-2</v>
      </c>
      <c r="H7" s="40" t="s">
        <v>339</v>
      </c>
      <c r="I7" s="40" t="s">
        <v>339</v>
      </c>
      <c r="J7" s="34"/>
      <c r="K7" s="41"/>
      <c r="N7" s="34"/>
    </row>
    <row r="8" spans="1:16" x14ac:dyDescent="0.15">
      <c r="A8" s="36" t="s">
        <v>172</v>
      </c>
      <c r="B8" s="33">
        <v>64326304</v>
      </c>
      <c r="C8" s="33">
        <v>1292505</v>
      </c>
      <c r="D8" s="33">
        <v>27310</v>
      </c>
      <c r="E8" s="34">
        <f t="shared" si="0"/>
        <v>2.1129512071520033E-2</v>
      </c>
      <c r="F8" s="34">
        <f t="shared" si="1"/>
        <v>1.9668392575454049E-2</v>
      </c>
      <c r="G8" s="35">
        <f t="shared" si="2"/>
        <v>3.3889151785714285E-2</v>
      </c>
      <c r="H8" s="40" t="s">
        <v>337</v>
      </c>
      <c r="I8" s="40" t="s">
        <v>341</v>
      </c>
      <c r="J8" s="34"/>
      <c r="K8" s="41"/>
      <c r="N8" s="34"/>
    </row>
    <row r="9" spans="1:16" x14ac:dyDescent="0.15">
      <c r="A9" s="36" t="s">
        <v>173</v>
      </c>
      <c r="B9" s="33">
        <v>35042981</v>
      </c>
      <c r="C9" s="33">
        <v>4993648</v>
      </c>
      <c r="D9" s="33">
        <v>92084</v>
      </c>
      <c r="E9" s="34">
        <f t="shared" si="0"/>
        <v>1.8440226463699482E-2</v>
      </c>
      <c r="F9" s="34">
        <f t="shared" si="1"/>
        <v>0.13987291777488908</v>
      </c>
      <c r="G9" s="35">
        <f t="shared" si="2"/>
        <v>0.13129189285714285</v>
      </c>
      <c r="H9" s="40" t="s">
        <v>339</v>
      </c>
      <c r="I9" s="40" t="s">
        <v>339</v>
      </c>
      <c r="J9" s="34"/>
      <c r="K9" s="41"/>
      <c r="N9" s="34"/>
    </row>
    <row r="10" spans="1:16" x14ac:dyDescent="0.15">
      <c r="A10" s="38" t="s">
        <v>174</v>
      </c>
      <c r="B10" s="33">
        <v>49607914</v>
      </c>
      <c r="C10" s="33">
        <v>6510752</v>
      </c>
      <c r="D10" s="33">
        <v>107978</v>
      </c>
      <c r="E10" s="34">
        <f t="shared" si="0"/>
        <v>1.6584566575412487E-2</v>
      </c>
      <c r="F10" s="34">
        <f t="shared" si="1"/>
        <v>0.12906759191688649</v>
      </c>
      <c r="G10" s="35">
        <f t="shared" si="2"/>
        <v>0.171502875</v>
      </c>
      <c r="H10" s="36" t="s">
        <v>337</v>
      </c>
      <c r="I10" s="36" t="s">
        <v>337</v>
      </c>
    </row>
    <row r="11" spans="1:16" x14ac:dyDescent="0.15">
      <c r="A11" s="36" t="s">
        <v>236</v>
      </c>
      <c r="B11" s="33">
        <v>19544649</v>
      </c>
      <c r="C11" s="33">
        <v>2688630</v>
      </c>
      <c r="D11" s="33">
        <v>51755</v>
      </c>
      <c r="E11" s="34">
        <f t="shared" si="0"/>
        <v>1.9249580641441923E-2</v>
      </c>
      <c r="F11" s="34">
        <f t="shared" si="1"/>
        <v>0.13491544411976905</v>
      </c>
      <c r="G11" s="35">
        <f t="shared" si="2"/>
        <v>7.0630580357142855E-2</v>
      </c>
      <c r="H11" s="40" t="s">
        <v>339</v>
      </c>
      <c r="I11" s="40" t="s">
        <v>339</v>
      </c>
      <c r="J11" s="34"/>
      <c r="K11" s="41"/>
      <c r="N11" s="34"/>
    </row>
    <row r="12" spans="1:16" x14ac:dyDescent="0.15">
      <c r="A12" s="36" t="s">
        <v>237</v>
      </c>
      <c r="B12" s="33">
        <v>32743414</v>
      </c>
      <c r="C12" s="33">
        <v>1645952</v>
      </c>
      <c r="D12" s="33">
        <v>26721</v>
      </c>
      <c r="E12" s="34">
        <f t="shared" si="0"/>
        <v>1.6234373784897737E-2</v>
      </c>
      <c r="F12" s="34">
        <f t="shared" si="1"/>
        <v>4.9452112721049796E-2</v>
      </c>
      <c r="G12" s="35">
        <f t="shared" si="2"/>
        <v>4.3372258928571432E-2</v>
      </c>
      <c r="H12" s="40" t="s">
        <v>337</v>
      </c>
      <c r="I12" s="40" t="s">
        <v>337</v>
      </c>
      <c r="J12" s="34"/>
      <c r="K12" s="41"/>
      <c r="N12" s="34"/>
    </row>
    <row r="13" spans="1:16" x14ac:dyDescent="0.15">
      <c r="A13" s="36" t="s">
        <v>238</v>
      </c>
      <c r="B13" s="33">
        <v>32508872</v>
      </c>
      <c r="C13" s="33">
        <v>7404370</v>
      </c>
      <c r="D13" s="33">
        <v>141648</v>
      </c>
      <c r="E13" s="34">
        <f t="shared" si="0"/>
        <v>1.913032438951592E-2</v>
      </c>
      <c r="F13" s="34">
        <f t="shared" si="1"/>
        <v>0.22340738245239639</v>
      </c>
      <c r="G13" s="35">
        <f t="shared" si="2"/>
        <v>0.19453719642857142</v>
      </c>
      <c r="H13" s="40" t="s">
        <v>339</v>
      </c>
      <c r="I13" s="40" t="s">
        <v>339</v>
      </c>
      <c r="J13" s="34"/>
      <c r="K13" s="41"/>
      <c r="N13" s="34"/>
    </row>
    <row r="14" spans="1:16" x14ac:dyDescent="0.15">
      <c r="A14" s="36" t="s">
        <v>239</v>
      </c>
      <c r="B14" s="33">
        <v>24060425</v>
      </c>
      <c r="C14" s="33">
        <v>240375</v>
      </c>
      <c r="D14" s="33">
        <v>4413</v>
      </c>
      <c r="E14" s="34">
        <f t="shared" si="0"/>
        <v>1.8358814352574103E-2</v>
      </c>
      <c r="F14" s="34">
        <f t="shared" si="1"/>
        <v>9.8070586866192098E-3</v>
      </c>
      <c r="G14" s="35">
        <f t="shared" si="2"/>
        <v>6.3204107142857142E-3</v>
      </c>
      <c r="H14" s="40" t="s">
        <v>337</v>
      </c>
      <c r="I14" s="40" t="s">
        <v>337</v>
      </c>
      <c r="J14" s="34"/>
      <c r="K14" s="41"/>
      <c r="N14" s="34"/>
    </row>
    <row r="15" spans="1:16" x14ac:dyDescent="0.15">
      <c r="A15" s="36" t="s">
        <v>240</v>
      </c>
      <c r="B15" s="33">
        <v>26078841</v>
      </c>
      <c r="C15" s="33">
        <v>15772</v>
      </c>
      <c r="D15" s="33">
        <v>1015</v>
      </c>
      <c r="E15" s="34">
        <f t="shared" si="0"/>
        <v>6.4354552371290896E-2</v>
      </c>
      <c r="F15" s="34">
        <f t="shared" si="1"/>
        <v>5.6586103653916218E-4</v>
      </c>
      <c r="G15" s="35">
        <f t="shared" si="2"/>
        <v>3.952767857142857E-4</v>
      </c>
      <c r="H15" s="40" t="s">
        <v>183</v>
      </c>
      <c r="I15" s="40" t="s">
        <v>341</v>
      </c>
      <c r="J15" s="34"/>
      <c r="K15" s="41"/>
      <c r="N15" s="34"/>
    </row>
    <row r="16" spans="1:16" x14ac:dyDescent="0.15">
      <c r="A16" s="36" t="s">
        <v>241</v>
      </c>
      <c r="B16" s="33">
        <v>23484281</v>
      </c>
      <c r="C16" s="33">
        <v>1179186</v>
      </c>
      <c r="D16" s="33">
        <v>18528</v>
      </c>
      <c r="E16" s="34">
        <f t="shared" si="0"/>
        <v>1.5712533900504245E-2</v>
      </c>
      <c r="F16" s="34">
        <f t="shared" si="1"/>
        <v>4.9422760696825253E-2</v>
      </c>
      <c r="G16" s="35">
        <f t="shared" si="2"/>
        <v>3.1089053571428573E-2</v>
      </c>
      <c r="H16" s="40" t="s">
        <v>339</v>
      </c>
      <c r="I16" s="40" t="s">
        <v>341</v>
      </c>
      <c r="J16" s="34"/>
      <c r="K16" s="41"/>
      <c r="N16" s="34"/>
    </row>
    <row r="17" spans="1:9" x14ac:dyDescent="0.15">
      <c r="A17" s="38" t="s">
        <v>7</v>
      </c>
      <c r="B17" s="33">
        <v>32418717</v>
      </c>
      <c r="C17" s="33">
        <v>3027325</v>
      </c>
      <c r="D17" s="33">
        <v>45696</v>
      </c>
      <c r="E17" s="34">
        <f t="shared" si="0"/>
        <v>1.5094514133764957E-2</v>
      </c>
      <c r="F17" s="34">
        <f t="shared" si="1"/>
        <v>9.1972455294884126E-2</v>
      </c>
      <c r="G17" s="35">
        <f t="shared" si="2"/>
        <v>7.98650625E-2</v>
      </c>
      <c r="H17" s="36" t="s">
        <v>337</v>
      </c>
      <c r="I17" s="36" t="s">
        <v>337</v>
      </c>
    </row>
    <row r="18" spans="1:9" x14ac:dyDescent="0.15">
      <c r="A18" s="38" t="s">
        <v>163</v>
      </c>
      <c r="B18" s="33">
        <v>34066868</v>
      </c>
      <c r="C18" s="33">
        <v>100853</v>
      </c>
      <c r="D18" s="33">
        <v>2577</v>
      </c>
      <c r="E18" s="34">
        <f t="shared" si="0"/>
        <v>2.5552041089506511E-2</v>
      </c>
      <c r="F18" s="34">
        <f t="shared" si="1"/>
        <v>2.8847970409255114E-3</v>
      </c>
      <c r="G18" s="35">
        <f t="shared" si="2"/>
        <v>2.632392857142857E-3</v>
      </c>
      <c r="H18" s="36" t="s">
        <v>339</v>
      </c>
      <c r="I18" s="36" t="s">
        <v>339</v>
      </c>
    </row>
    <row r="19" spans="1:9" x14ac:dyDescent="0.15">
      <c r="A19" s="38" t="s">
        <v>8</v>
      </c>
      <c r="B19" s="33">
        <v>31668354</v>
      </c>
      <c r="C19" s="33">
        <v>737028</v>
      </c>
      <c r="D19" s="33">
        <v>10894</v>
      </c>
      <c r="E19" s="34">
        <f t="shared" si="0"/>
        <v>1.478098525429156E-2</v>
      </c>
      <c r="F19" s="34">
        <f t="shared" si="1"/>
        <v>2.2929325597408692E-2</v>
      </c>
      <c r="G19" s="35">
        <f t="shared" si="2"/>
        <v>1.9450017857142857E-2</v>
      </c>
      <c r="H19" s="36" t="s">
        <v>339</v>
      </c>
      <c r="I19" s="36" t="s">
        <v>339</v>
      </c>
    </row>
    <row r="20" spans="1:9" x14ac:dyDescent="0.15">
      <c r="A20" s="38" t="s">
        <v>9</v>
      </c>
      <c r="B20" s="33">
        <v>38629951</v>
      </c>
      <c r="C20" s="33">
        <v>377522</v>
      </c>
      <c r="D20" s="33">
        <v>5283</v>
      </c>
      <c r="E20" s="34">
        <f t="shared" si="0"/>
        <v>1.3993886449001647E-2</v>
      </c>
      <c r="F20" s="34">
        <f t="shared" si="1"/>
        <v>9.6360205064717781E-3</v>
      </c>
      <c r="G20" s="35">
        <f t="shared" si="2"/>
        <v>9.9706875000000004E-3</v>
      </c>
      <c r="H20" s="36" t="s">
        <v>337</v>
      </c>
      <c r="I20" s="36" t="s">
        <v>337</v>
      </c>
    </row>
    <row r="21" spans="1:9" x14ac:dyDescent="0.15">
      <c r="A21" s="38" t="s">
        <v>10</v>
      </c>
      <c r="B21" s="33">
        <v>34383321</v>
      </c>
      <c r="C21" s="33">
        <v>1930204</v>
      </c>
      <c r="D21" s="33">
        <v>27154</v>
      </c>
      <c r="E21" s="34">
        <f t="shared" si="0"/>
        <v>1.4067943077519268E-2</v>
      </c>
      <c r="F21" s="34">
        <f t="shared" si="1"/>
        <v>5.5348056692952959E-2</v>
      </c>
      <c r="G21" s="35">
        <f t="shared" si="2"/>
        <v>5.097455357142857E-2</v>
      </c>
      <c r="H21" s="36" t="s">
        <v>339</v>
      </c>
      <c r="I21" s="36" t="s">
        <v>339</v>
      </c>
    </row>
    <row r="22" spans="1:9" x14ac:dyDescent="0.15">
      <c r="A22" s="38" t="s">
        <v>11</v>
      </c>
      <c r="B22" s="33">
        <v>36931952</v>
      </c>
      <c r="C22" s="33">
        <v>12549409</v>
      </c>
      <c r="D22" s="33">
        <v>217548</v>
      </c>
      <c r="E22" s="34">
        <f t="shared" si="0"/>
        <v>1.7335318340489181E-2</v>
      </c>
      <c r="F22" s="34">
        <f t="shared" si="1"/>
        <v>0.33390764181649535</v>
      </c>
      <c r="G22" s="35">
        <f t="shared" si="2"/>
        <v>0.33031770535714283</v>
      </c>
      <c r="H22" s="36" t="s">
        <v>337</v>
      </c>
      <c r="I22" s="36" t="s">
        <v>337</v>
      </c>
    </row>
    <row r="23" spans="1:9" x14ac:dyDescent="0.15">
      <c r="A23" s="38" t="s">
        <v>12</v>
      </c>
      <c r="B23" s="33">
        <v>38785671</v>
      </c>
      <c r="C23" s="33">
        <v>6587341</v>
      </c>
      <c r="D23" s="33">
        <v>131024</v>
      </c>
      <c r="E23" s="34">
        <f t="shared" si="0"/>
        <v>1.9890271355316205E-2</v>
      </c>
      <c r="F23" s="34">
        <f t="shared" si="1"/>
        <v>0.16646139756097039</v>
      </c>
      <c r="G23" s="35">
        <f t="shared" si="2"/>
        <v>0.17293706249999999</v>
      </c>
      <c r="H23" s="36" t="s">
        <v>339</v>
      </c>
      <c r="I23" s="36" t="s">
        <v>341</v>
      </c>
    </row>
    <row r="24" spans="1:9" x14ac:dyDescent="0.15">
      <c r="A24" s="38" t="s">
        <v>13</v>
      </c>
      <c r="B24" s="33">
        <v>38939976</v>
      </c>
      <c r="C24" s="33">
        <v>805093</v>
      </c>
      <c r="D24" s="33">
        <v>10966</v>
      </c>
      <c r="E24" s="34">
        <f t="shared" si="0"/>
        <v>1.3620786666881962E-2</v>
      </c>
      <c r="F24" s="34">
        <f t="shared" si="1"/>
        <v>2.0393618116251535E-2</v>
      </c>
      <c r="G24" s="35">
        <f t="shared" si="2"/>
        <v>2.1271258928571429E-2</v>
      </c>
      <c r="H24" s="36" t="s">
        <v>339</v>
      </c>
      <c r="I24" s="36" t="s">
        <v>339</v>
      </c>
    </row>
    <row r="25" spans="1:9" x14ac:dyDescent="0.15">
      <c r="A25" s="38" t="s">
        <v>14</v>
      </c>
      <c r="B25" s="33">
        <v>48211628</v>
      </c>
      <c r="C25" s="33">
        <v>830976</v>
      </c>
      <c r="D25" s="33">
        <v>15562</v>
      </c>
      <c r="E25" s="34">
        <f t="shared" si="0"/>
        <v>1.8727376001232286E-2</v>
      </c>
      <c r="F25" s="34">
        <f t="shared" si="1"/>
        <v>1.6913222677317596E-2</v>
      </c>
      <c r="G25" s="35">
        <f t="shared" si="2"/>
        <v>2.1841446428571429E-2</v>
      </c>
      <c r="H25" s="36" t="s">
        <v>339</v>
      </c>
      <c r="I25" s="36" t="s">
        <v>339</v>
      </c>
    </row>
    <row r="26" spans="1:9" x14ac:dyDescent="0.15">
      <c r="A26" s="38" t="s">
        <v>148</v>
      </c>
      <c r="B26" s="33">
        <v>28458780</v>
      </c>
      <c r="C26" s="33">
        <v>329604</v>
      </c>
      <c r="D26" s="33">
        <v>3802</v>
      </c>
      <c r="E26" s="34">
        <f t="shared" si="0"/>
        <v>1.1535054186235605E-2</v>
      </c>
      <c r="F26" s="34">
        <f t="shared" si="1"/>
        <v>1.1448206845128287E-2</v>
      </c>
      <c r="G26" s="35">
        <f t="shared" si="2"/>
        <v>8.7268392857142857E-3</v>
      </c>
      <c r="H26" s="36" t="s">
        <v>337</v>
      </c>
      <c r="I26" s="36" t="s">
        <v>337</v>
      </c>
    </row>
    <row r="27" spans="1:9" x14ac:dyDescent="0.15">
      <c r="A27" s="38" t="s">
        <v>149</v>
      </c>
      <c r="B27" s="33">
        <v>26542191</v>
      </c>
      <c r="C27" s="33">
        <v>13440274</v>
      </c>
      <c r="D27" s="33">
        <v>323116</v>
      </c>
      <c r="E27" s="34">
        <f t="shared" si="0"/>
        <v>2.4040878928509941E-2</v>
      </c>
      <c r="F27" s="34">
        <f t="shared" si="1"/>
        <v>0.49420027156009844</v>
      </c>
      <c r="G27" s="35">
        <f t="shared" si="2"/>
        <v>0.35135244642857144</v>
      </c>
      <c r="H27" s="36" t="s">
        <v>337</v>
      </c>
      <c r="I27" s="36" t="s">
        <v>337</v>
      </c>
    </row>
    <row r="28" spans="1:9" x14ac:dyDescent="0.15">
      <c r="A28" s="38" t="s">
        <v>150</v>
      </c>
      <c r="B28" s="33">
        <v>27823306</v>
      </c>
      <c r="C28" s="33">
        <v>455212</v>
      </c>
      <c r="D28" s="33">
        <v>5749</v>
      </c>
      <c r="E28" s="34">
        <f t="shared" si="0"/>
        <v>1.2629280423187438E-2</v>
      </c>
      <c r="F28" s="34">
        <f t="shared" si="1"/>
        <v>1.6154191022447154E-2</v>
      </c>
      <c r="G28" s="35">
        <f t="shared" si="2"/>
        <v>1.20391875E-2</v>
      </c>
      <c r="H28" s="36" t="s">
        <v>337</v>
      </c>
      <c r="I28" s="36" t="s">
        <v>337</v>
      </c>
    </row>
    <row r="29" spans="1:9" x14ac:dyDescent="0.15">
      <c r="A29" s="38" t="s">
        <v>151</v>
      </c>
      <c r="B29" s="33">
        <v>34789140</v>
      </c>
      <c r="C29" s="33">
        <v>3474706</v>
      </c>
      <c r="D29" s="33">
        <v>54826</v>
      </c>
      <c r="E29" s="34">
        <f t="shared" si="0"/>
        <v>1.5778601124814589E-2</v>
      </c>
      <c r="F29" s="34">
        <f t="shared" si="1"/>
        <v>9.8303091137061732E-2</v>
      </c>
      <c r="G29" s="35">
        <f t="shared" si="2"/>
        <v>9.1603928571428572E-2</v>
      </c>
      <c r="H29" s="36" t="s">
        <v>339</v>
      </c>
      <c r="I29" s="36" t="s">
        <v>339</v>
      </c>
    </row>
    <row r="30" spans="1:9" x14ac:dyDescent="0.15">
      <c r="A30" s="32" t="s">
        <v>152</v>
      </c>
      <c r="B30" s="33">
        <v>55106213</v>
      </c>
      <c r="C30" s="33">
        <v>2275405</v>
      </c>
      <c r="D30" s="33">
        <v>58451</v>
      </c>
      <c r="E30" s="34">
        <f t="shared" si="0"/>
        <v>2.5688174193165613E-2</v>
      </c>
      <c r="F30" s="34">
        <f t="shared" si="1"/>
        <v>4.0230563475664713E-2</v>
      </c>
      <c r="G30" s="35">
        <f t="shared" si="2"/>
        <v>5.9382696428571427E-2</v>
      </c>
      <c r="H30" s="36" t="s">
        <v>339</v>
      </c>
      <c r="I30" s="36" t="s">
        <v>341</v>
      </c>
    </row>
    <row r="31" spans="1:9" x14ac:dyDescent="0.15">
      <c r="A31" s="32" t="s">
        <v>153</v>
      </c>
      <c r="B31" s="33">
        <v>33492923</v>
      </c>
      <c r="C31" s="33">
        <v>296293</v>
      </c>
      <c r="D31" s="33">
        <v>4484</v>
      </c>
      <c r="E31" s="34">
        <f t="shared" si="0"/>
        <v>1.5133668362060529E-2</v>
      </c>
      <c r="F31" s="34">
        <f t="shared" si="1"/>
        <v>8.7125569780816085E-3</v>
      </c>
      <c r="G31" s="35">
        <f t="shared" si="2"/>
        <v>7.8163125000000003E-3</v>
      </c>
      <c r="H31" s="36" t="s">
        <v>183</v>
      </c>
      <c r="I31" s="36" t="s">
        <v>339</v>
      </c>
    </row>
    <row r="32" spans="1:9" x14ac:dyDescent="0.15">
      <c r="A32" s="32" t="s">
        <v>154</v>
      </c>
      <c r="B32" s="33">
        <v>32398011</v>
      </c>
      <c r="C32" s="33">
        <v>22241559</v>
      </c>
      <c r="D32" s="33">
        <v>478746</v>
      </c>
      <c r="E32" s="34">
        <f t="shared" si="0"/>
        <v>2.1524840052803852E-2</v>
      </c>
      <c r="F32" s="34">
        <f t="shared" si="1"/>
        <v>0.67173299620152604</v>
      </c>
      <c r="G32" s="35">
        <f t="shared" si="2"/>
        <v>0.58293249107142853</v>
      </c>
      <c r="H32" s="36" t="s">
        <v>337</v>
      </c>
      <c r="I32" s="36" t="s">
        <v>337</v>
      </c>
    </row>
    <row r="33" spans="1:9" x14ac:dyDescent="0.15">
      <c r="A33" s="32" t="s">
        <v>155</v>
      </c>
      <c r="B33" s="33">
        <v>25770830</v>
      </c>
      <c r="C33" s="33">
        <v>586265</v>
      </c>
      <c r="D33" s="33">
        <v>8927</v>
      </c>
      <c r="E33" s="34">
        <f t="shared" si="0"/>
        <v>1.5226902509957101E-2</v>
      </c>
      <c r="F33" s="34">
        <f t="shared" si="1"/>
        <v>2.2402770884756135E-2</v>
      </c>
      <c r="G33" s="35">
        <f t="shared" si="2"/>
        <v>1.5464410714285714E-2</v>
      </c>
      <c r="H33" s="36" t="s">
        <v>339</v>
      </c>
      <c r="I33" s="36" t="s">
        <v>341</v>
      </c>
    </row>
    <row r="34" spans="1:9" x14ac:dyDescent="0.15">
      <c r="A34" s="32" t="s">
        <v>156</v>
      </c>
      <c r="B34" s="33">
        <v>50845300</v>
      </c>
      <c r="C34" s="33">
        <v>4778013</v>
      </c>
      <c r="D34" s="33">
        <v>88162</v>
      </c>
      <c r="E34" s="34">
        <f t="shared" si="0"/>
        <v>1.8451603208279259E-2</v>
      </c>
      <c r="F34" s="34">
        <f t="shared" si="1"/>
        <v>9.2237650284293732E-2</v>
      </c>
      <c r="G34" s="35">
        <f t="shared" si="2"/>
        <v>0.12562100892857142</v>
      </c>
      <c r="H34" s="36" t="s">
        <v>339</v>
      </c>
      <c r="I34" s="36" t="s">
        <v>339</v>
      </c>
    </row>
    <row r="35" spans="1:9" x14ac:dyDescent="0.15">
      <c r="A35" s="32" t="s">
        <v>157</v>
      </c>
      <c r="B35" s="33">
        <v>38021584</v>
      </c>
      <c r="C35" s="33">
        <v>260638</v>
      </c>
      <c r="D35" s="33">
        <v>4892</v>
      </c>
      <c r="E35" s="34">
        <f t="shared" si="0"/>
        <v>1.8769327573109063E-2</v>
      </c>
      <c r="F35" s="34">
        <f t="shared" si="1"/>
        <v>6.7263373351304882E-3</v>
      </c>
      <c r="G35" s="35">
        <f t="shared" si="2"/>
        <v>6.850339285714286E-3</v>
      </c>
      <c r="H35" s="36" t="s">
        <v>339</v>
      </c>
      <c r="I35" s="36" t="s">
        <v>339</v>
      </c>
    </row>
    <row r="36" spans="1:9" x14ac:dyDescent="0.15">
      <c r="A36" s="32" t="s">
        <v>16</v>
      </c>
      <c r="B36" s="33">
        <v>36887918</v>
      </c>
      <c r="C36" s="33">
        <v>740836</v>
      </c>
      <c r="D36" s="33">
        <v>9889</v>
      </c>
      <c r="E36" s="34">
        <f t="shared" si="0"/>
        <v>1.3348433391465858E-2</v>
      </c>
      <c r="F36" s="34">
        <f t="shared" si="1"/>
        <v>1.9815349838936423E-2</v>
      </c>
      <c r="G36" s="35">
        <f t="shared" si="2"/>
        <v>1.9578937500000001E-2</v>
      </c>
      <c r="H36" s="36" t="s">
        <v>339</v>
      </c>
      <c r="I36" s="36" t="s">
        <v>340</v>
      </c>
    </row>
    <row r="37" spans="1:9" x14ac:dyDescent="0.15">
      <c r="A37" s="32" t="s">
        <v>17</v>
      </c>
      <c r="B37" s="33">
        <v>36114839</v>
      </c>
      <c r="C37" s="33">
        <v>1343825</v>
      </c>
      <c r="D37" s="33">
        <v>17696</v>
      </c>
      <c r="E37" s="34">
        <f t="shared" si="0"/>
        <v>1.3168381299648391E-2</v>
      </c>
      <c r="F37" s="34">
        <f t="shared" si="1"/>
        <v>3.6719781583409522E-2</v>
      </c>
      <c r="G37" s="35">
        <f t="shared" si="2"/>
        <v>3.5521312499999999E-2</v>
      </c>
      <c r="H37" s="36" t="s">
        <v>337</v>
      </c>
      <c r="I37" s="36" t="s">
        <v>337</v>
      </c>
    </row>
    <row r="38" spans="1:9" x14ac:dyDescent="0.15">
      <c r="A38" s="32" t="s">
        <v>195</v>
      </c>
      <c r="B38" s="33">
        <v>34097666</v>
      </c>
      <c r="C38" s="33">
        <v>433286</v>
      </c>
      <c r="D38" s="33">
        <v>5781</v>
      </c>
      <c r="E38" s="34">
        <f t="shared" si="0"/>
        <v>1.3342226612445359E-2</v>
      </c>
      <c r="F38" s="34">
        <f t="shared" si="1"/>
        <v>1.2537661668690168E-2</v>
      </c>
      <c r="G38" s="35">
        <f t="shared" si="2"/>
        <v>1.1451026785714285E-2</v>
      </c>
      <c r="H38" s="36" t="s">
        <v>337</v>
      </c>
      <c r="I38" s="36" t="s">
        <v>337</v>
      </c>
    </row>
    <row r="39" spans="1:9" x14ac:dyDescent="0.15">
      <c r="A39" s="32" t="s">
        <v>196</v>
      </c>
      <c r="B39" s="33">
        <v>46666029</v>
      </c>
      <c r="C39" s="33">
        <v>11144226</v>
      </c>
      <c r="D39" s="33">
        <v>189313</v>
      </c>
      <c r="E39" s="34">
        <f t="shared" si="0"/>
        <v>1.6987541351009931E-2</v>
      </c>
      <c r="F39" s="34">
        <f t="shared" si="1"/>
        <v>0.23475134342371407</v>
      </c>
      <c r="G39" s="35">
        <f t="shared" si="2"/>
        <v>0.29343516964285715</v>
      </c>
      <c r="H39" s="36" t="s">
        <v>337</v>
      </c>
      <c r="I39" s="36" t="s">
        <v>341</v>
      </c>
    </row>
    <row r="40" spans="1:9" x14ac:dyDescent="0.15">
      <c r="A40" s="32" t="s">
        <v>197</v>
      </c>
      <c r="B40" s="33">
        <v>33046813</v>
      </c>
      <c r="C40" s="33">
        <v>311670</v>
      </c>
      <c r="D40" s="33">
        <v>3970</v>
      </c>
      <c r="E40" s="34">
        <f t="shared" si="0"/>
        <v>1.2737831680944589E-2</v>
      </c>
      <c r="F40" s="34">
        <f t="shared" si="1"/>
        <v>9.3110340171077919E-3</v>
      </c>
      <c r="G40" s="35">
        <f t="shared" si="2"/>
        <v>8.2419642857142865E-3</v>
      </c>
      <c r="H40" s="36" t="s">
        <v>339</v>
      </c>
      <c r="I40" s="36" t="s">
        <v>339</v>
      </c>
    </row>
    <row r="41" spans="1:9" x14ac:dyDescent="0.15">
      <c r="A41" s="32" t="s">
        <v>198</v>
      </c>
      <c r="B41" s="33">
        <v>55611453</v>
      </c>
      <c r="C41" s="33">
        <v>35888428</v>
      </c>
      <c r="D41" s="33">
        <v>815556</v>
      </c>
      <c r="E41" s="34">
        <f t="shared" si="0"/>
        <v>2.2724762422026399E-2</v>
      </c>
      <c r="F41" s="34">
        <f t="shared" si="1"/>
        <v>0.63067713767521949</v>
      </c>
      <c r="G41" s="35">
        <f t="shared" si="2"/>
        <v>0.93945192857142856</v>
      </c>
      <c r="H41" s="36" t="s">
        <v>337</v>
      </c>
      <c r="I41" s="36" t="s">
        <v>337</v>
      </c>
    </row>
    <row r="42" spans="1:9" x14ac:dyDescent="0.15">
      <c r="A42" s="32" t="s">
        <v>199</v>
      </c>
      <c r="B42" s="33">
        <v>36906931</v>
      </c>
      <c r="C42" s="33">
        <v>24919283</v>
      </c>
      <c r="D42" s="33">
        <v>487798</v>
      </c>
      <c r="E42" s="34">
        <f t="shared" si="0"/>
        <v>1.9575121804267001E-2</v>
      </c>
      <c r="F42" s="34">
        <f t="shared" si="1"/>
        <v>0.66197552432631146</v>
      </c>
      <c r="G42" s="35">
        <f t="shared" si="2"/>
        <v>0.65441477678571425</v>
      </c>
      <c r="H42" s="36" t="s">
        <v>339</v>
      </c>
      <c r="I42" s="36" t="s">
        <v>339</v>
      </c>
    </row>
    <row r="43" spans="1:9" x14ac:dyDescent="0.15">
      <c r="A43" s="32" t="s">
        <v>200</v>
      </c>
      <c r="B43" s="33">
        <v>32504979</v>
      </c>
      <c r="C43" s="33">
        <v>2841336</v>
      </c>
      <c r="D43" s="33">
        <v>43446</v>
      </c>
      <c r="E43" s="34">
        <f t="shared" si="0"/>
        <v>1.5290694236795648E-2</v>
      </c>
      <c r="F43" s="34">
        <f t="shared" si="1"/>
        <v>8.6075736274125875E-2</v>
      </c>
      <c r="G43" s="35">
        <f t="shared" si="2"/>
        <v>7.4943482142857148E-2</v>
      </c>
      <c r="H43" s="36" t="s">
        <v>339</v>
      </c>
      <c r="I43" s="36" t="s">
        <v>339</v>
      </c>
    </row>
    <row r="44" spans="1:9" x14ac:dyDescent="0.15">
      <c r="A44" s="32" t="s">
        <v>201</v>
      </c>
      <c r="B44" s="33">
        <v>32210759</v>
      </c>
      <c r="C44" s="33">
        <v>7230581</v>
      </c>
      <c r="D44" s="33">
        <v>124144</v>
      </c>
      <c r="E44" s="34">
        <f t="shared" si="0"/>
        <v>1.7169298013534458E-2</v>
      </c>
      <c r="F44" s="34">
        <f t="shared" si="1"/>
        <v>0.22062308435513736</v>
      </c>
      <c r="G44" s="35">
        <f t="shared" si="2"/>
        <v>0.19035099107142858</v>
      </c>
      <c r="H44" s="36" t="s">
        <v>339</v>
      </c>
      <c r="I44" s="36" t="s">
        <v>339</v>
      </c>
    </row>
    <row r="45" spans="1:9" x14ac:dyDescent="0.15">
      <c r="A45" s="32" t="s">
        <v>202</v>
      </c>
      <c r="B45" s="33">
        <v>31387977</v>
      </c>
      <c r="C45" s="33">
        <v>5475256</v>
      </c>
      <c r="D45" s="33">
        <v>97564</v>
      </c>
      <c r="E45" s="34">
        <f t="shared" si="0"/>
        <v>1.781907549162998E-2</v>
      </c>
      <c r="F45" s="34">
        <f t="shared" si="1"/>
        <v>0.17132967823953738</v>
      </c>
      <c r="G45" s="35">
        <f t="shared" si="2"/>
        <v>0.14404532142857143</v>
      </c>
      <c r="H45" s="36" t="s">
        <v>339</v>
      </c>
      <c r="I45" s="36" t="s">
        <v>339</v>
      </c>
    </row>
    <row r="46" spans="1:9" x14ac:dyDescent="0.15">
      <c r="A46" s="32" t="s">
        <v>203</v>
      </c>
      <c r="B46" s="33">
        <v>37803828</v>
      </c>
      <c r="C46" s="33">
        <v>2787314</v>
      </c>
      <c r="D46" s="33">
        <v>41639</v>
      </c>
      <c r="E46" s="34">
        <f t="shared" si="0"/>
        <v>1.4938754657709895E-2</v>
      </c>
      <c r="F46" s="34">
        <f t="shared" si="1"/>
        <v>7.2629549578947405E-2</v>
      </c>
      <c r="G46" s="35">
        <f t="shared" si="2"/>
        <v>7.3544866071428572E-2</v>
      </c>
      <c r="H46" s="36" t="s">
        <v>339</v>
      </c>
      <c r="I46" s="36" t="s">
        <v>340</v>
      </c>
    </row>
    <row r="47" spans="1:9" x14ac:dyDescent="0.15">
      <c r="A47" s="32" t="s">
        <v>204</v>
      </c>
      <c r="B47" s="33">
        <v>27230106</v>
      </c>
      <c r="C47" s="33">
        <v>1855044</v>
      </c>
      <c r="D47" s="33">
        <v>25049</v>
      </c>
      <c r="E47" s="34">
        <f t="shared" si="0"/>
        <v>1.3503183751975694E-2</v>
      </c>
      <c r="F47" s="34">
        <f t="shared" si="1"/>
        <v>6.7204843051290361E-2</v>
      </c>
      <c r="G47" s="35">
        <f t="shared" si="2"/>
        <v>4.9017723214285713E-2</v>
      </c>
      <c r="H47" s="36" t="s">
        <v>337</v>
      </c>
      <c r="I47" s="36" t="s">
        <v>337</v>
      </c>
    </row>
    <row r="48" spans="1:9" x14ac:dyDescent="0.15">
      <c r="A48" s="32" t="s">
        <v>205</v>
      </c>
      <c r="B48" s="33">
        <v>42987172</v>
      </c>
      <c r="C48" s="33">
        <v>10528198</v>
      </c>
      <c r="D48" s="33">
        <v>221806</v>
      </c>
      <c r="E48" s="34">
        <f t="shared" si="0"/>
        <v>2.1067802866169501E-2</v>
      </c>
      <c r="F48" s="34">
        <f t="shared" si="1"/>
        <v>0.23975505995137339</v>
      </c>
      <c r="G48" s="35">
        <f t="shared" si="2"/>
        <v>0.27606407142857142</v>
      </c>
      <c r="H48" s="36" t="s">
        <v>337</v>
      </c>
      <c r="I48" s="36" t="s">
        <v>338</v>
      </c>
    </row>
    <row r="49" spans="1:9" x14ac:dyDescent="0.15">
      <c r="A49" s="38" t="s">
        <v>206</v>
      </c>
      <c r="B49" s="33">
        <v>32460912</v>
      </c>
      <c r="C49" s="33">
        <v>449918</v>
      </c>
      <c r="D49" s="33">
        <v>7364</v>
      </c>
      <c r="E49" s="34">
        <f t="shared" si="0"/>
        <v>1.6367426953355944E-2</v>
      </c>
      <c r="F49" s="34">
        <f t="shared" si="1"/>
        <v>1.3633443200856464E-2</v>
      </c>
      <c r="G49" s="35">
        <f t="shared" si="2"/>
        <v>1.1854125E-2</v>
      </c>
      <c r="H49" s="36" t="s">
        <v>339</v>
      </c>
      <c r="I49" s="36" t="s">
        <v>339</v>
      </c>
    </row>
    <row r="50" spans="1:9" x14ac:dyDescent="0.15">
      <c r="A50" s="38" t="s">
        <v>207</v>
      </c>
      <c r="B50" s="33">
        <v>27613573</v>
      </c>
      <c r="C50" s="33">
        <v>72615</v>
      </c>
      <c r="D50" s="33">
        <v>1045</v>
      </c>
      <c r="E50" s="34">
        <f t="shared" si="0"/>
        <v>1.4390966053845624E-2</v>
      </c>
      <c r="F50" s="34">
        <f t="shared" si="1"/>
        <v>2.5918413383157622E-3</v>
      </c>
      <c r="G50" s="35">
        <f t="shared" si="2"/>
        <v>1.9170535714285715E-3</v>
      </c>
      <c r="H50" s="36" t="s">
        <v>25</v>
      </c>
      <c r="I50" s="36" t="s">
        <v>341</v>
      </c>
    </row>
    <row r="51" spans="1:9" x14ac:dyDescent="0.15">
      <c r="A51" s="38" t="s">
        <v>208</v>
      </c>
      <c r="B51" s="33">
        <v>41258662</v>
      </c>
      <c r="C51" s="33">
        <v>1299851</v>
      </c>
      <c r="D51" s="33">
        <v>29820</v>
      </c>
      <c r="E51" s="34">
        <f t="shared" si="0"/>
        <v>2.2941090940423171E-2</v>
      </c>
      <c r="F51" s="34">
        <f t="shared" si="1"/>
        <v>3.078216642119902E-2</v>
      </c>
      <c r="G51" s="35">
        <f t="shared" si="2"/>
        <v>3.4018687499999999E-2</v>
      </c>
      <c r="H51" s="36" t="s">
        <v>339</v>
      </c>
      <c r="I51" s="36" t="s">
        <v>339</v>
      </c>
    </row>
    <row r="52" spans="1:9" x14ac:dyDescent="0.15">
      <c r="A52" s="38" t="s">
        <v>209</v>
      </c>
      <c r="B52" s="33">
        <v>47693065</v>
      </c>
      <c r="C52" s="33">
        <v>1812131</v>
      </c>
      <c r="D52" s="33">
        <v>30012</v>
      </c>
      <c r="E52" s="34">
        <f t="shared" si="0"/>
        <v>1.65617165646413E-2</v>
      </c>
      <c r="F52" s="34">
        <f t="shared" si="1"/>
        <v>3.7366417947766621E-2</v>
      </c>
      <c r="G52" s="35">
        <f t="shared" si="2"/>
        <v>4.7735330357142856E-2</v>
      </c>
      <c r="H52" s="36" t="s">
        <v>339</v>
      </c>
      <c r="I52" s="36" t="s">
        <v>341</v>
      </c>
    </row>
    <row r="53" spans="1:9" x14ac:dyDescent="0.15">
      <c r="A53" s="38" t="s">
        <v>210</v>
      </c>
      <c r="B53" s="33">
        <v>41629239</v>
      </c>
      <c r="C53" s="33">
        <v>12269537</v>
      </c>
      <c r="D53" s="33">
        <v>248296</v>
      </c>
      <c r="E53" s="34">
        <f t="shared" si="0"/>
        <v>2.0236786441085754E-2</v>
      </c>
      <c r="F53" s="34">
        <f t="shared" si="1"/>
        <v>0.28876917495417104</v>
      </c>
      <c r="G53" s="35">
        <f t="shared" si="2"/>
        <v>0.32199752678571431</v>
      </c>
      <c r="H53" s="39" t="s">
        <v>339</v>
      </c>
      <c r="I53" s="39" t="s">
        <v>337</v>
      </c>
    </row>
    <row r="54" spans="1:9" x14ac:dyDescent="0.15">
      <c r="A54" s="38" t="s">
        <v>189</v>
      </c>
      <c r="B54" s="33">
        <v>35603545</v>
      </c>
      <c r="C54" s="33">
        <v>3443018</v>
      </c>
      <c r="D54" s="33">
        <v>53502</v>
      </c>
      <c r="E54" s="34">
        <f t="shared" si="0"/>
        <v>1.5539273974170336E-2</v>
      </c>
      <c r="F54" s="34">
        <f t="shared" si="1"/>
        <v>9.5201643544203254E-2</v>
      </c>
      <c r="G54" s="35">
        <f t="shared" si="2"/>
        <v>9.0790607142857138E-2</v>
      </c>
      <c r="H54" s="36" t="s">
        <v>339</v>
      </c>
      <c r="I54" s="36" t="s">
        <v>340</v>
      </c>
    </row>
    <row r="55" spans="1:9" x14ac:dyDescent="0.15">
      <c r="A55" s="38" t="s">
        <v>190</v>
      </c>
      <c r="B55" s="33">
        <v>49082182</v>
      </c>
      <c r="C55" s="33">
        <v>2093535</v>
      </c>
      <c r="D55" s="33">
        <v>32422</v>
      </c>
      <c r="E55" s="34">
        <f t="shared" si="0"/>
        <v>1.5486724606944714E-2</v>
      </c>
      <c r="F55" s="34">
        <f t="shared" si="1"/>
        <v>4.1993100469738691E-2</v>
      </c>
      <c r="G55" s="35">
        <f t="shared" si="2"/>
        <v>5.5208383928571428E-2</v>
      </c>
      <c r="H55" s="36" t="s">
        <v>339</v>
      </c>
      <c r="I55" s="36" t="s">
        <v>339</v>
      </c>
    </row>
    <row r="56" spans="1:9" x14ac:dyDescent="0.15">
      <c r="A56" s="38" t="s">
        <v>191</v>
      </c>
      <c r="B56" s="33">
        <v>66541277</v>
      </c>
      <c r="C56" s="33">
        <v>4932653</v>
      </c>
      <c r="D56" s="33">
        <v>106374</v>
      </c>
      <c r="E56" s="34">
        <f t="shared" si="0"/>
        <v>2.1565271264773745E-2</v>
      </c>
      <c r="F56" s="34">
        <f t="shared" si="1"/>
        <v>7.2530603823548506E-2</v>
      </c>
      <c r="G56" s="35">
        <f t="shared" si="2"/>
        <v>0.12927533035714286</v>
      </c>
      <c r="H56" s="36" t="s">
        <v>339</v>
      </c>
      <c r="I56" s="36" t="s">
        <v>341</v>
      </c>
    </row>
    <row r="57" spans="1:9" x14ac:dyDescent="0.15">
      <c r="A57" s="38" t="s">
        <v>192</v>
      </c>
      <c r="B57" s="33">
        <v>49279200</v>
      </c>
      <c r="C57" s="33">
        <v>303263</v>
      </c>
      <c r="D57" s="33">
        <v>6284</v>
      </c>
      <c r="E57" s="34">
        <f t="shared" si="0"/>
        <v>2.0721288122850463E-2</v>
      </c>
      <c r="F57" s="34">
        <f t="shared" si="1"/>
        <v>6.0264574100228896E-3</v>
      </c>
      <c r="G57" s="35">
        <f t="shared" si="2"/>
        <v>7.9547946428571437E-3</v>
      </c>
      <c r="H57" s="36" t="s">
        <v>337</v>
      </c>
      <c r="I57" s="36" t="s">
        <v>341</v>
      </c>
    </row>
    <row r="58" spans="1:9" x14ac:dyDescent="0.15">
      <c r="A58" s="38" t="s">
        <v>268</v>
      </c>
      <c r="B58" s="33">
        <v>7727115</v>
      </c>
      <c r="C58" s="33">
        <v>3435556</v>
      </c>
      <c r="D58" s="33">
        <v>64970</v>
      </c>
      <c r="E58" s="34">
        <f t="shared" si="0"/>
        <v>1.8911058355619875E-2</v>
      </c>
      <c r="F58" s="34">
        <f t="shared" si="1"/>
        <v>0.43620238601340861</v>
      </c>
      <c r="G58" s="35">
        <f t="shared" si="2"/>
        <v>9.0283553571428574E-2</v>
      </c>
      <c r="H58" s="36" t="s">
        <v>339</v>
      </c>
      <c r="I58" s="36" t="s">
        <v>339</v>
      </c>
    </row>
    <row r="59" spans="1:9" x14ac:dyDescent="0.15">
      <c r="A59" s="38" t="s">
        <v>18</v>
      </c>
      <c r="B59" s="33">
        <v>3942958</v>
      </c>
      <c r="C59" s="33">
        <v>127454</v>
      </c>
      <c r="D59" s="33">
        <v>2198</v>
      </c>
      <c r="E59" s="34">
        <f t="shared" si="0"/>
        <v>1.7245437569632965E-2</v>
      </c>
      <c r="F59" s="34">
        <f t="shared" si="1"/>
        <v>3.1767013495959125E-2</v>
      </c>
      <c r="G59" s="35">
        <f t="shared" si="2"/>
        <v>3.3550714285714286E-3</v>
      </c>
      <c r="H59" s="36" t="s">
        <v>337</v>
      </c>
      <c r="I59" s="36" t="s">
        <v>337</v>
      </c>
    </row>
    <row r="60" spans="1:9" x14ac:dyDescent="0.15">
      <c r="A60" s="38" t="s">
        <v>19</v>
      </c>
      <c r="B60" s="33">
        <v>12140444</v>
      </c>
      <c r="C60" s="33">
        <v>10382</v>
      </c>
      <c r="D60" s="33">
        <v>460</v>
      </c>
      <c r="E60" s="34">
        <f t="shared" si="0"/>
        <v>4.4307455210942016E-2</v>
      </c>
      <c r="F60" s="34">
        <f t="shared" si="1"/>
        <v>8.172682976009774E-4</v>
      </c>
      <c r="G60" s="35">
        <f t="shared" si="2"/>
        <v>2.6576785714285716E-4</v>
      </c>
      <c r="H60" s="39" t="s">
        <v>183</v>
      </c>
      <c r="I60" s="39" t="s">
        <v>337</v>
      </c>
    </row>
    <row r="68" spans="1:16" s="31" customFormat="1" ht="52" x14ac:dyDescent="0.15">
      <c r="A68" s="27" t="s">
        <v>218</v>
      </c>
      <c r="B68" s="27" t="s">
        <v>328</v>
      </c>
      <c r="C68" s="27" t="s">
        <v>15</v>
      </c>
      <c r="D68" s="27" t="s">
        <v>329</v>
      </c>
      <c r="E68" s="30" t="s">
        <v>342</v>
      </c>
      <c r="F68" s="42" t="s">
        <v>343</v>
      </c>
      <c r="G68" s="30" t="s">
        <v>344</v>
      </c>
      <c r="H68" s="27" t="s">
        <v>345</v>
      </c>
      <c r="J68" s="27"/>
      <c r="K68" s="27"/>
      <c r="L68" s="27"/>
      <c r="M68" s="27"/>
      <c r="N68" s="27"/>
      <c r="O68" s="27"/>
      <c r="P68" s="27"/>
    </row>
    <row r="69" spans="1:16" x14ac:dyDescent="0.15">
      <c r="A69" s="36" t="s">
        <v>166</v>
      </c>
      <c r="B69" s="40">
        <f>C69+D69</f>
        <v>2628</v>
      </c>
      <c r="C69" s="36">
        <v>2379</v>
      </c>
      <c r="D69" s="36">
        <v>249</v>
      </c>
      <c r="E69" s="37">
        <f t="shared" ref="E69:E127" si="3">(C69*75)/16569</f>
        <v>10.768604019554591</v>
      </c>
      <c r="F69" s="43">
        <f>C69/B2</f>
        <v>7.2454000237432274E-5</v>
      </c>
      <c r="G69" s="44">
        <f>C69/(C2-D2)</f>
        <v>8.9490693005544358E-4</v>
      </c>
      <c r="H69" s="40" t="s">
        <v>85</v>
      </c>
      <c r="J69" s="34"/>
      <c r="K69" s="41"/>
      <c r="N69" s="34"/>
    </row>
    <row r="70" spans="1:16" x14ac:dyDescent="0.15">
      <c r="A70" s="36" t="s">
        <v>276</v>
      </c>
      <c r="B70" s="40">
        <f t="shared" ref="B70:B127" si="4">C70+D70</f>
        <v>11266</v>
      </c>
      <c r="C70" s="36">
        <v>7843</v>
      </c>
      <c r="D70" s="36">
        <v>3423</v>
      </c>
      <c r="E70" s="37">
        <f t="shared" si="3"/>
        <v>35.501539018649282</v>
      </c>
      <c r="F70" s="43">
        <f t="shared" ref="F70:F126" si="5">C70/B3</f>
        <v>2.482487197054187E-4</v>
      </c>
      <c r="G70" s="44">
        <f t="shared" ref="G70:G127" si="6">C70/(C3-D3)</f>
        <v>6.7351592487742667E-4</v>
      </c>
      <c r="H70" s="40" t="s">
        <v>36</v>
      </c>
      <c r="J70" s="34"/>
      <c r="K70" s="41"/>
      <c r="N70" s="34"/>
    </row>
    <row r="71" spans="1:16" x14ac:dyDescent="0.15">
      <c r="A71" s="36" t="s">
        <v>168</v>
      </c>
      <c r="B71" s="40">
        <f t="shared" si="4"/>
        <v>8275</v>
      </c>
      <c r="C71" s="36">
        <v>6474</v>
      </c>
      <c r="D71" s="36">
        <v>1801</v>
      </c>
      <c r="E71" s="37">
        <f t="shared" si="3"/>
        <v>29.304725692558392</v>
      </c>
      <c r="F71" s="43">
        <f t="shared" si="5"/>
        <v>1.7808538569817557E-4</v>
      </c>
      <c r="G71" s="44">
        <f t="shared" si="6"/>
        <v>8.7017415580069053E-3</v>
      </c>
      <c r="H71" s="40" t="s">
        <v>302</v>
      </c>
      <c r="J71" s="34"/>
      <c r="K71" s="41"/>
      <c r="N71" s="34"/>
    </row>
    <row r="72" spans="1:16" x14ac:dyDescent="0.15">
      <c r="A72" s="36" t="s">
        <v>169</v>
      </c>
      <c r="B72" s="40">
        <f t="shared" si="4"/>
        <v>4328</v>
      </c>
      <c r="C72" s="36">
        <v>3672</v>
      </c>
      <c r="D72" s="36">
        <v>656</v>
      </c>
      <c r="E72" s="37">
        <f t="shared" si="3"/>
        <v>16.621401412275937</v>
      </c>
      <c r="F72" s="43">
        <f t="shared" si="5"/>
        <v>8.2877911086626918E-5</v>
      </c>
      <c r="G72" s="44">
        <f t="shared" si="6"/>
        <v>3.6141732283464567E-2</v>
      </c>
      <c r="H72" s="40" t="s">
        <v>71</v>
      </c>
      <c r="J72" s="34"/>
      <c r="K72" s="41"/>
      <c r="N72" s="34"/>
    </row>
    <row r="73" spans="1:16" x14ac:dyDescent="0.15">
      <c r="A73" s="36" t="s">
        <v>170</v>
      </c>
      <c r="B73" s="40">
        <f t="shared" si="4"/>
        <v>3480</v>
      </c>
      <c r="C73" s="36">
        <v>3082</v>
      </c>
      <c r="D73" s="36">
        <v>398</v>
      </c>
      <c r="E73" s="37">
        <f t="shared" si="3"/>
        <v>13.950751403222887</v>
      </c>
      <c r="F73" s="43">
        <f t="shared" si="5"/>
        <v>1.3674666982813847E-4</v>
      </c>
      <c r="G73" s="44">
        <f t="shared" si="6"/>
        <v>7.733272845523233E-4</v>
      </c>
      <c r="H73" s="40" t="s">
        <v>81</v>
      </c>
      <c r="J73" s="34"/>
      <c r="K73" s="41"/>
      <c r="N73" s="34"/>
    </row>
    <row r="74" spans="1:16" x14ac:dyDescent="0.15">
      <c r="A74" s="36" t="s">
        <v>171</v>
      </c>
      <c r="B74" s="40">
        <f t="shared" si="4"/>
        <v>2159</v>
      </c>
      <c r="C74" s="36">
        <v>2005</v>
      </c>
      <c r="D74" s="36">
        <v>154</v>
      </c>
      <c r="E74" s="37">
        <f t="shared" si="3"/>
        <v>9.0756835053412992</v>
      </c>
      <c r="F74" s="43">
        <f t="shared" si="5"/>
        <v>5.9718543674107002E-5</v>
      </c>
      <c r="G74" s="44">
        <f t="shared" si="6"/>
        <v>1.2564380701361904E-3</v>
      </c>
      <c r="H74" s="40" t="s">
        <v>296</v>
      </c>
      <c r="J74" s="34"/>
      <c r="K74" s="41"/>
      <c r="N74" s="34"/>
    </row>
    <row r="75" spans="1:16" x14ac:dyDescent="0.15">
      <c r="A75" s="36" t="s">
        <v>172</v>
      </c>
      <c r="B75" s="40">
        <f t="shared" si="4"/>
        <v>11973</v>
      </c>
      <c r="C75" s="36">
        <v>8627</v>
      </c>
      <c r="D75" s="36">
        <v>3346</v>
      </c>
      <c r="E75" s="37">
        <f t="shared" si="3"/>
        <v>39.050334962882495</v>
      </c>
      <c r="F75" s="43">
        <f t="shared" si="5"/>
        <v>1.3411309936289828E-4</v>
      </c>
      <c r="G75" s="44">
        <f t="shared" si="6"/>
        <v>6.8187117400874964E-3</v>
      </c>
      <c r="H75" s="40" t="s">
        <v>299</v>
      </c>
      <c r="J75" s="34"/>
      <c r="K75" s="41"/>
      <c r="N75" s="34"/>
    </row>
    <row r="76" spans="1:16" x14ac:dyDescent="0.15">
      <c r="A76" s="36" t="s">
        <v>173</v>
      </c>
      <c r="B76" s="40">
        <f t="shared" si="4"/>
        <v>5680</v>
      </c>
      <c r="C76" s="36">
        <v>4697</v>
      </c>
      <c r="D76" s="36">
        <v>983</v>
      </c>
      <c r="E76" s="37">
        <f t="shared" si="3"/>
        <v>21.261089987325729</v>
      </c>
      <c r="F76" s="43">
        <f t="shared" si="5"/>
        <v>1.3403540069835954E-4</v>
      </c>
      <c r="G76" s="44">
        <f t="shared" si="6"/>
        <v>9.5826556584796205E-4</v>
      </c>
      <c r="H76" s="40" t="s">
        <v>78</v>
      </c>
      <c r="J76" s="34"/>
      <c r="K76" s="41"/>
      <c r="N76" s="34"/>
    </row>
    <row r="77" spans="1:16" x14ac:dyDescent="0.15">
      <c r="A77" s="38" t="s">
        <v>174</v>
      </c>
      <c r="B77" s="40">
        <f t="shared" si="4"/>
        <v>5986</v>
      </c>
      <c r="C77" s="36">
        <v>4953</v>
      </c>
      <c r="D77" s="36">
        <v>1033</v>
      </c>
      <c r="E77" s="37">
        <f t="shared" si="3"/>
        <v>22.419880499728407</v>
      </c>
      <c r="F77" s="43">
        <f t="shared" si="5"/>
        <v>9.9842940382455916E-5</v>
      </c>
      <c r="G77" s="44">
        <f t="shared" si="6"/>
        <v>7.7357095533904519E-4</v>
      </c>
      <c r="H77" s="36" t="s">
        <v>121</v>
      </c>
    </row>
    <row r="78" spans="1:16" x14ac:dyDescent="0.15">
      <c r="A78" s="36" t="s">
        <v>236</v>
      </c>
      <c r="B78" s="40">
        <f t="shared" si="4"/>
        <v>6020</v>
      </c>
      <c r="C78" s="36">
        <v>4938</v>
      </c>
      <c r="D78" s="36">
        <v>1082</v>
      </c>
      <c r="E78" s="37">
        <f t="shared" si="3"/>
        <v>22.351982618142316</v>
      </c>
      <c r="F78" s="43">
        <f t="shared" si="5"/>
        <v>2.526522732641553E-4</v>
      </c>
      <c r="G78" s="44">
        <f t="shared" si="6"/>
        <v>1.8726712491111638E-3</v>
      </c>
      <c r="H78" s="40" t="s">
        <v>86</v>
      </c>
      <c r="J78" s="34"/>
      <c r="K78" s="41"/>
      <c r="N78" s="34"/>
    </row>
    <row r="79" spans="1:16" x14ac:dyDescent="0.15">
      <c r="A79" s="36" t="s">
        <v>237</v>
      </c>
      <c r="B79" s="40">
        <f t="shared" si="4"/>
        <v>1447</v>
      </c>
      <c r="C79" s="36">
        <v>1356</v>
      </c>
      <c r="D79" s="36">
        <v>91</v>
      </c>
      <c r="E79" s="37">
        <f t="shared" si="3"/>
        <v>6.1379684953829443</v>
      </c>
      <c r="F79" s="43">
        <f t="shared" si="5"/>
        <v>4.1412908256909314E-5</v>
      </c>
      <c r="G79" s="44">
        <f t="shared" si="6"/>
        <v>8.3743455998557339E-4</v>
      </c>
      <c r="H79" s="40" t="s">
        <v>295</v>
      </c>
      <c r="J79" s="34"/>
      <c r="K79" s="41"/>
      <c r="N79" s="34"/>
    </row>
    <row r="80" spans="1:16" x14ac:dyDescent="0.15">
      <c r="A80" s="36" t="s">
        <v>238</v>
      </c>
      <c r="B80" s="40">
        <f t="shared" si="4"/>
        <v>6650</v>
      </c>
      <c r="C80" s="36">
        <v>5494</v>
      </c>
      <c r="D80" s="36">
        <v>1156</v>
      </c>
      <c r="E80" s="37">
        <f t="shared" si="3"/>
        <v>24.868730762266885</v>
      </c>
      <c r="F80" s="43">
        <f t="shared" si="5"/>
        <v>1.6900001944084679E-4</v>
      </c>
      <c r="G80" s="44">
        <f t="shared" si="6"/>
        <v>7.5646568875966888E-4</v>
      </c>
      <c r="H80" s="40" t="s">
        <v>74</v>
      </c>
      <c r="J80" s="34"/>
      <c r="K80" s="41"/>
      <c r="N80" s="34"/>
    </row>
    <row r="81" spans="1:14" x14ac:dyDescent="0.15">
      <c r="A81" s="36" t="s">
        <v>239</v>
      </c>
      <c r="B81" s="40">
        <f t="shared" si="4"/>
        <v>2797</v>
      </c>
      <c r="C81" s="36">
        <v>2546</v>
      </c>
      <c r="D81" s="36">
        <v>251</v>
      </c>
      <c r="E81" s="37">
        <f t="shared" si="3"/>
        <v>11.524533767879776</v>
      </c>
      <c r="F81" s="43">
        <f t="shared" si="5"/>
        <v>1.0581691719909354E-4</v>
      </c>
      <c r="G81" s="44">
        <f t="shared" si="6"/>
        <v>1.078987294564379E-2</v>
      </c>
      <c r="H81" s="40" t="s">
        <v>185</v>
      </c>
      <c r="J81" s="34"/>
      <c r="K81" s="41"/>
      <c r="N81" s="34"/>
    </row>
    <row r="82" spans="1:14" x14ac:dyDescent="0.15">
      <c r="A82" s="36" t="s">
        <v>240</v>
      </c>
      <c r="B82" s="40">
        <f t="shared" si="4"/>
        <v>2902</v>
      </c>
      <c r="C82" s="36">
        <v>2648</v>
      </c>
      <c r="D82" s="36">
        <v>254</v>
      </c>
      <c r="E82" s="37">
        <f t="shared" si="3"/>
        <v>11.986239362665218</v>
      </c>
      <c r="F82" s="43">
        <f t="shared" si="5"/>
        <v>1.0153825471001568E-4</v>
      </c>
      <c r="G82" s="44">
        <f t="shared" si="6"/>
        <v>0.17944026563664703</v>
      </c>
      <c r="H82" s="40" t="s">
        <v>67</v>
      </c>
      <c r="J82" s="34"/>
      <c r="K82" s="41"/>
      <c r="N82" s="34"/>
    </row>
    <row r="83" spans="1:14" x14ac:dyDescent="0.15">
      <c r="A83" s="36" t="s">
        <v>241</v>
      </c>
      <c r="B83" s="40">
        <f t="shared" si="4"/>
        <v>1088</v>
      </c>
      <c r="C83" s="36">
        <v>1050</v>
      </c>
      <c r="D83" s="36">
        <v>38</v>
      </c>
      <c r="E83" s="37">
        <f t="shared" si="3"/>
        <v>4.752851711026616</v>
      </c>
      <c r="F83" s="43">
        <f t="shared" si="5"/>
        <v>4.4710757804337291E-5</v>
      </c>
      <c r="G83" s="44">
        <f t="shared" si="6"/>
        <v>9.046592536302683E-4</v>
      </c>
      <c r="H83" s="40" t="s">
        <v>300</v>
      </c>
      <c r="J83" s="34"/>
      <c r="K83" s="41"/>
      <c r="N83" s="34"/>
    </row>
    <row r="84" spans="1:14" x14ac:dyDescent="0.15">
      <c r="A84" s="38" t="s">
        <v>7</v>
      </c>
      <c r="B84" s="40">
        <f t="shared" si="4"/>
        <v>3356</v>
      </c>
      <c r="C84" s="36">
        <v>2993</v>
      </c>
      <c r="D84" s="36">
        <v>363</v>
      </c>
      <c r="E84" s="37">
        <f t="shared" si="3"/>
        <v>13.547890639145391</v>
      </c>
      <c r="F84" s="43">
        <f t="shared" si="5"/>
        <v>9.2323209459523026E-5</v>
      </c>
      <c r="G84" s="44">
        <f t="shared" si="6"/>
        <v>1.0038136870817933E-3</v>
      </c>
      <c r="H84" s="36" t="s">
        <v>194</v>
      </c>
    </row>
    <row r="85" spans="1:14" x14ac:dyDescent="0.15">
      <c r="A85" s="38" t="s">
        <v>163</v>
      </c>
      <c r="B85" s="40">
        <f t="shared" si="4"/>
        <v>584</v>
      </c>
      <c r="C85" s="36">
        <v>562</v>
      </c>
      <c r="D85" s="36">
        <v>22</v>
      </c>
      <c r="E85" s="37">
        <f t="shared" si="3"/>
        <v>2.543907296759008</v>
      </c>
      <c r="F85" s="43">
        <f t="shared" si="5"/>
        <v>1.6496967082503741E-5</v>
      </c>
      <c r="G85" s="44">
        <f t="shared" si="6"/>
        <v>5.718588465138996E-3</v>
      </c>
      <c r="H85" s="36" t="s">
        <v>187</v>
      </c>
    </row>
    <row r="86" spans="1:14" ht="26" x14ac:dyDescent="0.15">
      <c r="A86" s="38" t="s">
        <v>8</v>
      </c>
      <c r="B86" s="40">
        <f t="shared" si="4"/>
        <v>2905</v>
      </c>
      <c r="C86" s="36">
        <v>2615</v>
      </c>
      <c r="D86" s="36">
        <v>290</v>
      </c>
      <c r="E86" s="37">
        <f t="shared" si="3"/>
        <v>11.83686402317581</v>
      </c>
      <c r="F86" s="43">
        <f t="shared" si="5"/>
        <v>8.2574547448850669E-5</v>
      </c>
      <c r="G86" s="44">
        <f t="shared" si="6"/>
        <v>3.6012636786047756E-3</v>
      </c>
      <c r="H86" s="36" t="s">
        <v>27</v>
      </c>
    </row>
    <row r="87" spans="1:14" x14ac:dyDescent="0.15">
      <c r="A87" s="38" t="s">
        <v>9</v>
      </c>
      <c r="B87" s="40">
        <f t="shared" si="4"/>
        <v>1517</v>
      </c>
      <c r="C87" s="36">
        <v>1425</v>
      </c>
      <c r="D87" s="36">
        <v>92</v>
      </c>
      <c r="E87" s="37">
        <f t="shared" si="3"/>
        <v>6.4502987506789786</v>
      </c>
      <c r="F87" s="43">
        <f t="shared" si="5"/>
        <v>3.6888475473344504E-5</v>
      </c>
      <c r="G87" s="44">
        <f t="shared" si="6"/>
        <v>3.8281856549152561E-3</v>
      </c>
      <c r="H87" s="36" t="s">
        <v>300</v>
      </c>
    </row>
    <row r="88" spans="1:14" ht="26" x14ac:dyDescent="0.15">
      <c r="A88" s="38" t="s">
        <v>10</v>
      </c>
      <c r="B88" s="40">
        <f t="shared" si="4"/>
        <v>3810</v>
      </c>
      <c r="C88" s="36">
        <v>3406</v>
      </c>
      <c r="D88" s="36">
        <v>404</v>
      </c>
      <c r="E88" s="37">
        <f t="shared" si="3"/>
        <v>15.417345645482527</v>
      </c>
      <c r="F88" s="43">
        <f t="shared" si="5"/>
        <v>9.9059657442630394E-5</v>
      </c>
      <c r="G88" s="44">
        <f t="shared" si="6"/>
        <v>1.7897585454927617E-3</v>
      </c>
      <c r="H88" s="36" t="s">
        <v>29</v>
      </c>
    </row>
    <row r="89" spans="1:14" x14ac:dyDescent="0.15">
      <c r="A89" s="38" t="s">
        <v>11</v>
      </c>
      <c r="B89" s="40">
        <f t="shared" si="4"/>
        <v>2792</v>
      </c>
      <c r="C89" s="36">
        <v>2550</v>
      </c>
      <c r="D89" s="36">
        <v>242</v>
      </c>
      <c r="E89" s="37">
        <f t="shared" si="3"/>
        <v>11.542639869636067</v>
      </c>
      <c r="F89" s="43">
        <f t="shared" si="5"/>
        <v>6.9045903666288744E-5</v>
      </c>
      <c r="G89" s="44">
        <f t="shared" si="6"/>
        <v>2.0678144198998027E-4</v>
      </c>
      <c r="H89" s="36" t="s">
        <v>34</v>
      </c>
    </row>
    <row r="90" spans="1:14" x14ac:dyDescent="0.15">
      <c r="A90" s="38" t="s">
        <v>12</v>
      </c>
      <c r="B90" s="40">
        <f t="shared" si="4"/>
        <v>12141</v>
      </c>
      <c r="C90" s="36">
        <v>8893</v>
      </c>
      <c r="D90" s="36">
        <v>3248</v>
      </c>
      <c r="E90" s="37">
        <f t="shared" si="3"/>
        <v>40.254390729675897</v>
      </c>
      <c r="F90" s="43">
        <f t="shared" si="5"/>
        <v>2.2928570708496959E-4</v>
      </c>
      <c r="G90" s="44">
        <f t="shared" si="6"/>
        <v>1.377410681662626E-3</v>
      </c>
      <c r="H90" s="36" t="s">
        <v>267</v>
      </c>
    </row>
    <row r="91" spans="1:14" x14ac:dyDescent="0.15">
      <c r="A91" s="38" t="s">
        <v>13</v>
      </c>
      <c r="B91" s="40">
        <f t="shared" si="4"/>
        <v>1986</v>
      </c>
      <c r="C91" s="36">
        <v>1845</v>
      </c>
      <c r="D91" s="36">
        <v>141</v>
      </c>
      <c r="E91" s="37">
        <f t="shared" si="3"/>
        <v>8.3514394350896257</v>
      </c>
      <c r="F91" s="43">
        <f t="shared" si="5"/>
        <v>4.7380614718406607E-5</v>
      </c>
      <c r="G91" s="44">
        <f t="shared" si="6"/>
        <v>2.3233059699519095E-3</v>
      </c>
      <c r="H91" s="36" t="s">
        <v>301</v>
      </c>
    </row>
    <row r="92" spans="1:14" x14ac:dyDescent="0.15">
      <c r="A92" s="38" t="s">
        <v>14</v>
      </c>
      <c r="B92" s="40">
        <f t="shared" si="4"/>
        <v>2392</v>
      </c>
      <c r="C92" s="36">
        <v>2160</v>
      </c>
      <c r="D92" s="36">
        <v>232</v>
      </c>
      <c r="E92" s="37">
        <f t="shared" si="3"/>
        <v>9.7772949483976106</v>
      </c>
      <c r="F92" s="43">
        <f t="shared" si="5"/>
        <v>4.4802469644874886E-5</v>
      </c>
      <c r="G92" s="44">
        <f t="shared" si="6"/>
        <v>2.6489611412117034E-3</v>
      </c>
      <c r="H92" s="36" t="s">
        <v>211</v>
      </c>
    </row>
    <row r="93" spans="1:14" ht="26" x14ac:dyDescent="0.15">
      <c r="A93" s="38" t="s">
        <v>148</v>
      </c>
      <c r="B93" s="40">
        <f t="shared" si="4"/>
        <v>1253</v>
      </c>
      <c r="C93" s="36">
        <v>1192</v>
      </c>
      <c r="D93" s="36">
        <v>61</v>
      </c>
      <c r="E93" s="37">
        <f t="shared" si="3"/>
        <v>5.3956183233749773</v>
      </c>
      <c r="F93" s="43">
        <f t="shared" si="5"/>
        <v>4.1885140543621333E-5</v>
      </c>
      <c r="G93" s="44">
        <f t="shared" si="6"/>
        <v>3.6586638510506383E-3</v>
      </c>
      <c r="H93" s="36" t="s">
        <v>178</v>
      </c>
    </row>
    <row r="94" spans="1:14" x14ac:dyDescent="0.15">
      <c r="A94" s="38" t="s">
        <v>149</v>
      </c>
      <c r="B94" s="40">
        <f t="shared" si="4"/>
        <v>3072</v>
      </c>
      <c r="C94" s="36">
        <v>2776</v>
      </c>
      <c r="D94" s="36">
        <v>296</v>
      </c>
      <c r="E94" s="37">
        <f t="shared" si="3"/>
        <v>12.565634618866557</v>
      </c>
      <c r="F94" s="43">
        <f t="shared" si="5"/>
        <v>1.0458820072540357E-4</v>
      </c>
      <c r="G94" s="44">
        <f t="shared" si="6"/>
        <v>2.1163120852855474E-4</v>
      </c>
      <c r="H94" s="36" t="s">
        <v>275</v>
      </c>
    </row>
    <row r="95" spans="1:14" ht="26" x14ac:dyDescent="0.15">
      <c r="A95" s="38" t="s">
        <v>150</v>
      </c>
      <c r="B95" s="40">
        <f t="shared" si="4"/>
        <v>368</v>
      </c>
      <c r="C95" s="36">
        <v>358</v>
      </c>
      <c r="D95" s="36">
        <v>10</v>
      </c>
      <c r="E95" s="37">
        <f t="shared" si="3"/>
        <v>1.6204961071881223</v>
      </c>
      <c r="F95" s="43">
        <f t="shared" si="5"/>
        <v>1.2866910927119876E-5</v>
      </c>
      <c r="G95" s="44">
        <f t="shared" si="6"/>
        <v>7.9650605277853794E-4</v>
      </c>
      <c r="H95" s="36" t="s">
        <v>193</v>
      </c>
    </row>
    <row r="96" spans="1:14" x14ac:dyDescent="0.15">
      <c r="A96" s="38" t="s">
        <v>151</v>
      </c>
      <c r="B96" s="40">
        <f t="shared" si="4"/>
        <v>2271</v>
      </c>
      <c r="C96" s="36">
        <v>2102</v>
      </c>
      <c r="D96" s="36">
        <v>169</v>
      </c>
      <c r="E96" s="37">
        <f t="shared" si="3"/>
        <v>9.5147564729313778</v>
      </c>
      <c r="F96" s="43">
        <f t="shared" si="5"/>
        <v>6.042115441772921E-5</v>
      </c>
      <c r="G96" s="44">
        <f t="shared" si="6"/>
        <v>6.1464144940758154E-4</v>
      </c>
      <c r="H96" s="36" t="s">
        <v>82</v>
      </c>
    </row>
    <row r="97" spans="1:8" ht="26" x14ac:dyDescent="0.15">
      <c r="A97" s="32" t="s">
        <v>152</v>
      </c>
      <c r="B97" s="40">
        <f t="shared" si="4"/>
        <v>22120</v>
      </c>
      <c r="C97" s="36">
        <v>12667</v>
      </c>
      <c r="D97" s="36">
        <v>9453</v>
      </c>
      <c r="E97" s="37">
        <f t="shared" si="3"/>
        <v>57.337497736737284</v>
      </c>
      <c r="F97" s="43">
        <f t="shared" si="5"/>
        <v>2.2986518779651943E-4</v>
      </c>
      <c r="G97" s="44">
        <f t="shared" si="6"/>
        <v>5.7136954578218581E-3</v>
      </c>
      <c r="H97" s="36" t="s">
        <v>87</v>
      </c>
    </row>
    <row r="98" spans="1:8" x14ac:dyDescent="0.15">
      <c r="A98" s="32" t="s">
        <v>153</v>
      </c>
      <c r="B98" s="40">
        <f t="shared" si="4"/>
        <v>2498</v>
      </c>
      <c r="C98" s="36">
        <v>2300</v>
      </c>
      <c r="D98" s="36">
        <v>198</v>
      </c>
      <c r="E98" s="37">
        <f t="shared" si="3"/>
        <v>10.411008509867825</v>
      </c>
      <c r="F98" s="43">
        <f t="shared" si="5"/>
        <v>6.8671223470104421E-5</v>
      </c>
      <c r="G98" s="44">
        <f t="shared" si="6"/>
        <v>7.8818679341624148E-3</v>
      </c>
      <c r="H98" s="36" t="s">
        <v>182</v>
      </c>
    </row>
    <row r="99" spans="1:8" x14ac:dyDescent="0.15">
      <c r="A99" s="32" t="s">
        <v>154</v>
      </c>
      <c r="B99" s="40">
        <f t="shared" si="4"/>
        <v>2415</v>
      </c>
      <c r="C99" s="36">
        <v>2208</v>
      </c>
      <c r="D99" s="36">
        <v>207</v>
      </c>
      <c r="E99" s="37">
        <f t="shared" si="3"/>
        <v>9.9945681694731121</v>
      </c>
      <c r="F99" s="43">
        <f t="shared" si="5"/>
        <v>6.8152331944081388E-5</v>
      </c>
      <c r="G99" s="44">
        <f t="shared" si="6"/>
        <v>1.0145747243244703E-4</v>
      </c>
      <c r="H99" s="36" t="s">
        <v>266</v>
      </c>
    </row>
    <row r="100" spans="1:8" x14ac:dyDescent="0.15">
      <c r="A100" s="32" t="s">
        <v>155</v>
      </c>
      <c r="B100" s="40">
        <f t="shared" si="4"/>
        <v>6496</v>
      </c>
      <c r="C100" s="36">
        <v>5172</v>
      </c>
      <c r="D100" s="36">
        <v>1324</v>
      </c>
      <c r="E100" s="37">
        <f t="shared" si="3"/>
        <v>23.411189570885387</v>
      </c>
      <c r="F100" s="43">
        <f t="shared" si="5"/>
        <v>2.0069202272491807E-4</v>
      </c>
      <c r="G100" s="44">
        <f t="shared" si="6"/>
        <v>8.9583571495380522E-3</v>
      </c>
      <c r="H100" s="36" t="s">
        <v>176</v>
      </c>
    </row>
    <row r="101" spans="1:8" ht="26" x14ac:dyDescent="0.15">
      <c r="A101" s="32" t="s">
        <v>156</v>
      </c>
      <c r="B101" s="40">
        <f t="shared" si="4"/>
        <v>11177</v>
      </c>
      <c r="C101" s="36">
        <v>8268</v>
      </c>
      <c r="D101" s="36">
        <v>2909</v>
      </c>
      <c r="E101" s="37">
        <f t="shared" si="3"/>
        <v>37.425312330255295</v>
      </c>
      <c r="F101" s="43">
        <f t="shared" si="5"/>
        <v>1.6261090012252853E-4</v>
      </c>
      <c r="G101" s="44">
        <f t="shared" si="6"/>
        <v>1.7629557953973377E-3</v>
      </c>
      <c r="H101" s="36" t="s">
        <v>80</v>
      </c>
    </row>
    <row r="102" spans="1:8" x14ac:dyDescent="0.15">
      <c r="A102" s="32" t="s">
        <v>157</v>
      </c>
      <c r="B102" s="40">
        <f t="shared" si="4"/>
        <v>4735</v>
      </c>
      <c r="C102" s="36">
        <v>4072</v>
      </c>
      <c r="D102" s="36">
        <v>663</v>
      </c>
      <c r="E102" s="37">
        <f t="shared" si="3"/>
        <v>18.432011587905123</v>
      </c>
      <c r="F102" s="43">
        <f t="shared" si="5"/>
        <v>1.0709706360471463E-4</v>
      </c>
      <c r="G102" s="44">
        <f t="shared" si="6"/>
        <v>1.5922047656659343E-2</v>
      </c>
      <c r="H102" s="36" t="s">
        <v>184</v>
      </c>
    </row>
    <row r="103" spans="1:8" x14ac:dyDescent="0.15">
      <c r="A103" s="32" t="s">
        <v>16</v>
      </c>
      <c r="B103" s="40">
        <f t="shared" si="4"/>
        <v>918</v>
      </c>
      <c r="C103" s="36">
        <v>877</v>
      </c>
      <c r="D103" s="36">
        <v>41</v>
      </c>
      <c r="E103" s="37">
        <f t="shared" si="3"/>
        <v>3.9697628100669924</v>
      </c>
      <c r="F103" s="43">
        <f t="shared" si="5"/>
        <v>2.3774722119041795E-5</v>
      </c>
      <c r="G103" s="44">
        <f t="shared" si="6"/>
        <v>1.1998133927630867E-3</v>
      </c>
      <c r="H103" s="36" t="s">
        <v>303</v>
      </c>
    </row>
    <row r="104" spans="1:8" x14ac:dyDescent="0.15">
      <c r="A104" s="32" t="s">
        <v>17</v>
      </c>
      <c r="B104" s="40">
        <f t="shared" si="4"/>
        <v>5598</v>
      </c>
      <c r="C104" s="36">
        <v>4722</v>
      </c>
      <c r="D104" s="36">
        <v>876</v>
      </c>
      <c r="E104" s="37">
        <f t="shared" si="3"/>
        <v>21.374253123302552</v>
      </c>
      <c r="F104" s="43">
        <f t="shared" si="5"/>
        <v>1.307495791411392E-4</v>
      </c>
      <c r="G104" s="44">
        <f t="shared" si="6"/>
        <v>3.5607395660603152E-3</v>
      </c>
      <c r="H104" s="36" t="s">
        <v>297</v>
      </c>
    </row>
    <row r="105" spans="1:8" x14ac:dyDescent="0.15">
      <c r="A105" s="32" t="s">
        <v>195</v>
      </c>
      <c r="B105" s="40">
        <f t="shared" si="4"/>
        <v>2987</v>
      </c>
      <c r="C105" s="36">
        <v>2692</v>
      </c>
      <c r="D105" s="36">
        <v>295</v>
      </c>
      <c r="E105" s="37">
        <f t="shared" si="3"/>
        <v>12.185406481984428</v>
      </c>
      <c r="F105" s="43">
        <f t="shared" si="5"/>
        <v>7.8949685295175335E-5</v>
      </c>
      <c r="G105" s="44">
        <f t="shared" si="6"/>
        <v>6.2970023742412373E-3</v>
      </c>
      <c r="H105" s="36" t="s">
        <v>306</v>
      </c>
    </row>
    <row r="106" spans="1:8" x14ac:dyDescent="0.15">
      <c r="A106" s="32" t="s">
        <v>196</v>
      </c>
      <c r="B106" s="40">
        <f t="shared" si="4"/>
        <v>6375</v>
      </c>
      <c r="C106" s="36">
        <v>5233</v>
      </c>
      <c r="D106" s="36">
        <v>1142</v>
      </c>
      <c r="E106" s="37">
        <f t="shared" si="3"/>
        <v>23.68730762266884</v>
      </c>
      <c r="F106" s="43">
        <f t="shared" si="5"/>
        <v>1.1213724656109051E-4</v>
      </c>
      <c r="G106" s="44">
        <f t="shared" si="6"/>
        <v>4.7768521758228475E-4</v>
      </c>
      <c r="H106" s="36" t="s">
        <v>37</v>
      </c>
    </row>
    <row r="107" spans="1:8" x14ac:dyDescent="0.15">
      <c r="A107" s="32" t="s">
        <v>197</v>
      </c>
      <c r="B107" s="40">
        <f t="shared" si="4"/>
        <v>771</v>
      </c>
      <c r="C107" s="36">
        <v>744</v>
      </c>
      <c r="D107" s="36">
        <v>27</v>
      </c>
      <c r="E107" s="37">
        <f t="shared" si="3"/>
        <v>3.3677349266702881</v>
      </c>
      <c r="F107" s="43">
        <f t="shared" si="5"/>
        <v>2.2513517415431257E-5</v>
      </c>
      <c r="G107" s="44">
        <f t="shared" si="6"/>
        <v>2.4179395515112122E-3</v>
      </c>
      <c r="H107" s="36" t="s">
        <v>179</v>
      </c>
    </row>
    <row r="108" spans="1:8" ht="26" x14ac:dyDescent="0.15">
      <c r="A108" s="32" t="s">
        <v>198</v>
      </c>
      <c r="B108" s="40">
        <f t="shared" si="4"/>
        <v>11720</v>
      </c>
      <c r="C108" s="36">
        <v>8034</v>
      </c>
      <c r="D108" s="36">
        <v>3686</v>
      </c>
      <c r="E108" s="37">
        <f t="shared" si="3"/>
        <v>36.36610537751222</v>
      </c>
      <c r="F108" s="43">
        <f t="shared" si="5"/>
        <v>1.4446664430796296E-4</v>
      </c>
      <c r="G108" s="44">
        <f t="shared" si="6"/>
        <v>2.2906592878963548E-4</v>
      </c>
      <c r="H108" s="36" t="s">
        <v>31</v>
      </c>
    </row>
    <row r="109" spans="1:8" x14ac:dyDescent="0.15">
      <c r="A109" s="32" t="s">
        <v>199</v>
      </c>
      <c r="B109" s="40">
        <f t="shared" si="4"/>
        <v>13469</v>
      </c>
      <c r="C109" s="36">
        <v>9427</v>
      </c>
      <c r="D109" s="36">
        <v>4042</v>
      </c>
      <c r="E109" s="37">
        <f t="shared" si="3"/>
        <v>42.671555314140868</v>
      </c>
      <c r="F109" s="43">
        <f t="shared" si="5"/>
        <v>2.5542627751952608E-4</v>
      </c>
      <c r="G109" s="44">
        <f t="shared" si="6"/>
        <v>3.8585456430503508E-4</v>
      </c>
      <c r="H109" s="36" t="s">
        <v>284</v>
      </c>
    </row>
    <row r="110" spans="1:8" x14ac:dyDescent="0.15">
      <c r="A110" s="32" t="s">
        <v>200</v>
      </c>
      <c r="B110" s="40">
        <f t="shared" si="4"/>
        <v>4034</v>
      </c>
      <c r="C110" s="36">
        <v>3543</v>
      </c>
      <c r="D110" s="36">
        <v>491</v>
      </c>
      <c r="E110" s="37">
        <f t="shared" si="3"/>
        <v>16.037479630635524</v>
      </c>
      <c r="F110" s="43">
        <f t="shared" si="5"/>
        <v>1.0899868601668686E-4</v>
      </c>
      <c r="G110" s="44">
        <f t="shared" si="6"/>
        <v>1.2663113989470638E-3</v>
      </c>
      <c r="H110" s="36" t="s">
        <v>350</v>
      </c>
    </row>
    <row r="111" spans="1:8" x14ac:dyDescent="0.15">
      <c r="A111" s="32" t="s">
        <v>201</v>
      </c>
      <c r="B111" s="40">
        <f t="shared" si="4"/>
        <v>4519</v>
      </c>
      <c r="C111" s="36">
        <v>3868</v>
      </c>
      <c r="D111" s="36">
        <v>651</v>
      </c>
      <c r="E111" s="37">
        <f t="shared" si="3"/>
        <v>17.508600398334238</v>
      </c>
      <c r="F111" s="43">
        <f t="shared" si="5"/>
        <v>1.2008409984999112E-4</v>
      </c>
      <c r="G111" s="44">
        <f t="shared" si="6"/>
        <v>5.4429526357582564E-4</v>
      </c>
      <c r="H111" s="36" t="s">
        <v>75</v>
      </c>
    </row>
    <row r="112" spans="1:8" ht="26" x14ac:dyDescent="0.15">
      <c r="A112" s="32" t="s">
        <v>202</v>
      </c>
      <c r="B112" s="40">
        <f t="shared" si="4"/>
        <v>6953</v>
      </c>
      <c r="C112" s="36">
        <v>5494</v>
      </c>
      <c r="D112" s="36">
        <v>1459</v>
      </c>
      <c r="E112" s="37">
        <f t="shared" si="3"/>
        <v>24.868730762266885</v>
      </c>
      <c r="F112" s="43">
        <f t="shared" si="5"/>
        <v>1.7503517349971298E-4</v>
      </c>
      <c r="G112" s="44">
        <f t="shared" si="6"/>
        <v>1.021627865634551E-3</v>
      </c>
      <c r="H112" s="36" t="s">
        <v>77</v>
      </c>
    </row>
    <row r="113" spans="1:8" x14ac:dyDescent="0.15">
      <c r="A113" s="32" t="s">
        <v>203</v>
      </c>
      <c r="B113" s="40">
        <f t="shared" si="4"/>
        <v>3469</v>
      </c>
      <c r="C113" s="36">
        <v>3068</v>
      </c>
      <c r="D113" s="36">
        <v>401</v>
      </c>
      <c r="E113" s="37">
        <f t="shared" si="3"/>
        <v>13.887380047075865</v>
      </c>
      <c r="F113" s="43">
        <f t="shared" si="5"/>
        <v>8.1155802528780943E-5</v>
      </c>
      <c r="G113" s="44">
        <f t="shared" si="6"/>
        <v>1.1173937192129439E-3</v>
      </c>
      <c r="H113" s="36" t="s">
        <v>84</v>
      </c>
    </row>
    <row r="114" spans="1:8" x14ac:dyDescent="0.15">
      <c r="A114" s="32" t="s">
        <v>204</v>
      </c>
      <c r="B114" s="40">
        <f t="shared" si="4"/>
        <v>2076</v>
      </c>
      <c r="C114" s="36">
        <v>1950</v>
      </c>
      <c r="D114" s="36">
        <v>126</v>
      </c>
      <c r="E114" s="37">
        <f t="shared" si="3"/>
        <v>8.8267246061922862</v>
      </c>
      <c r="F114" s="43">
        <f t="shared" si="5"/>
        <v>7.1611913666439641E-5</v>
      </c>
      <c r="G114" s="44">
        <f t="shared" si="6"/>
        <v>1.0655766819035026E-3</v>
      </c>
      <c r="H114" s="36" t="s">
        <v>89</v>
      </c>
    </row>
    <row r="115" spans="1:8" ht="26" x14ac:dyDescent="0.15">
      <c r="A115" s="32" t="s">
        <v>205</v>
      </c>
      <c r="B115" s="40">
        <f t="shared" si="4"/>
        <v>9309</v>
      </c>
      <c r="C115" s="36">
        <v>7160</v>
      </c>
      <c r="D115" s="36">
        <v>2149</v>
      </c>
      <c r="E115" s="37">
        <f t="shared" si="3"/>
        <v>32.409922143762451</v>
      </c>
      <c r="F115" s="43">
        <f t="shared" si="5"/>
        <v>1.6656131740883071E-4</v>
      </c>
      <c r="G115" s="44">
        <f t="shared" si="6"/>
        <v>6.9471450338780055E-4</v>
      </c>
      <c r="H115" s="36" t="s">
        <v>38</v>
      </c>
    </row>
    <row r="116" spans="1:8" x14ac:dyDescent="0.15">
      <c r="A116" s="38" t="s">
        <v>206</v>
      </c>
      <c r="B116" s="40">
        <f t="shared" si="4"/>
        <v>1555</v>
      </c>
      <c r="C116" s="36">
        <v>1482</v>
      </c>
      <c r="D116" s="36">
        <v>73</v>
      </c>
      <c r="E116" s="37">
        <f t="shared" si="3"/>
        <v>6.7083107007061376</v>
      </c>
      <c r="F116" s="43">
        <f t="shared" si="5"/>
        <v>4.5654909510860323E-5</v>
      </c>
      <c r="G116" s="44">
        <f t="shared" si="6"/>
        <v>3.3487438821025229E-3</v>
      </c>
      <c r="H116" s="36" t="s">
        <v>305</v>
      </c>
    </row>
    <row r="117" spans="1:8" ht="26" x14ac:dyDescent="0.15">
      <c r="A117" s="38" t="s">
        <v>207</v>
      </c>
      <c r="B117" s="40">
        <f t="shared" si="4"/>
        <v>748</v>
      </c>
      <c r="C117" s="36">
        <v>725</v>
      </c>
      <c r="D117" s="36">
        <v>23</v>
      </c>
      <c r="E117" s="37">
        <f t="shared" si="3"/>
        <v>3.2817309433279016</v>
      </c>
      <c r="F117" s="43">
        <f t="shared" si="5"/>
        <v>2.6255204279431714E-5</v>
      </c>
      <c r="G117" s="44">
        <f t="shared" si="6"/>
        <v>1.0129942713427414E-2</v>
      </c>
      <c r="H117" s="36" t="s">
        <v>66</v>
      </c>
    </row>
    <row r="118" spans="1:8" ht="26" x14ac:dyDescent="0.15">
      <c r="A118" s="38" t="s">
        <v>208</v>
      </c>
      <c r="B118" s="40">
        <f t="shared" si="4"/>
        <v>1665</v>
      </c>
      <c r="C118" s="36">
        <v>1550</v>
      </c>
      <c r="D118" s="36">
        <v>115</v>
      </c>
      <c r="E118" s="37">
        <f t="shared" si="3"/>
        <v>7.0161144305630998</v>
      </c>
      <c r="F118" s="43">
        <f t="shared" si="5"/>
        <v>3.7567868778682161E-5</v>
      </c>
      <c r="G118" s="44">
        <f t="shared" si="6"/>
        <v>1.2204426506124653E-3</v>
      </c>
      <c r="H118" s="36" t="s">
        <v>298</v>
      </c>
    </row>
    <row r="119" spans="1:8" x14ac:dyDescent="0.15">
      <c r="A119" s="38" t="s">
        <v>209</v>
      </c>
      <c r="B119" s="40">
        <f t="shared" si="4"/>
        <v>6206</v>
      </c>
      <c r="C119" s="36">
        <v>5039</v>
      </c>
      <c r="D119" s="36">
        <v>1167</v>
      </c>
      <c r="E119" s="37">
        <f t="shared" si="3"/>
        <v>22.809161687488682</v>
      </c>
      <c r="F119" s="43">
        <f t="shared" si="5"/>
        <v>1.0565477391733998E-4</v>
      </c>
      <c r="G119" s="44">
        <f t="shared" si="6"/>
        <v>2.8275328415218065E-3</v>
      </c>
      <c r="H119" s="36" t="s">
        <v>90</v>
      </c>
    </row>
    <row r="120" spans="1:8" x14ac:dyDescent="0.15">
      <c r="A120" s="38" t="s">
        <v>210</v>
      </c>
      <c r="B120" s="40">
        <f t="shared" si="4"/>
        <v>8668</v>
      </c>
      <c r="C120" s="36">
        <v>6432</v>
      </c>
      <c r="D120" s="36">
        <v>2236</v>
      </c>
      <c r="E120" s="37">
        <f t="shared" si="3"/>
        <v>29.114611624117327</v>
      </c>
      <c r="F120" s="43">
        <f t="shared" si="5"/>
        <v>1.5450678788531301E-4</v>
      </c>
      <c r="G120" s="44">
        <f t="shared" si="6"/>
        <v>5.3505291175844495E-4</v>
      </c>
      <c r="H120" s="36" t="s">
        <v>36</v>
      </c>
    </row>
    <row r="121" spans="1:8" x14ac:dyDescent="0.15">
      <c r="A121" s="38" t="s">
        <v>189</v>
      </c>
      <c r="B121" s="40">
        <f t="shared" si="4"/>
        <v>1758</v>
      </c>
      <c r="C121" s="36">
        <v>1657</v>
      </c>
      <c r="D121" s="36">
        <v>101</v>
      </c>
      <c r="E121" s="37">
        <f t="shared" si="3"/>
        <v>7.500452652543907</v>
      </c>
      <c r="F121" s="43">
        <f t="shared" si="5"/>
        <v>4.6540309398965749E-5</v>
      </c>
      <c r="G121" s="44">
        <f t="shared" si="6"/>
        <v>4.8886035646387267E-4</v>
      </c>
      <c r="H121" s="36" t="s">
        <v>83</v>
      </c>
    </row>
    <row r="122" spans="1:8" x14ac:dyDescent="0.15">
      <c r="A122" s="38" t="s">
        <v>190</v>
      </c>
      <c r="B122" s="40">
        <f t="shared" si="4"/>
        <v>4992</v>
      </c>
      <c r="C122" s="36">
        <v>4143</v>
      </c>
      <c r="D122" s="36">
        <v>849</v>
      </c>
      <c r="E122" s="37">
        <f t="shared" si="3"/>
        <v>18.753394894079303</v>
      </c>
      <c r="F122" s="43">
        <f t="shared" si="5"/>
        <v>8.4409450256306859E-5</v>
      </c>
      <c r="G122" s="44">
        <f t="shared" si="6"/>
        <v>2.0100790204127575E-3</v>
      </c>
      <c r="H122" s="36" t="s">
        <v>88</v>
      </c>
    </row>
    <row r="123" spans="1:8" x14ac:dyDescent="0.15">
      <c r="A123" s="38" t="s">
        <v>191</v>
      </c>
      <c r="B123" s="40">
        <f t="shared" si="4"/>
        <v>5864</v>
      </c>
      <c r="C123" s="36">
        <v>4597</v>
      </c>
      <c r="D123" s="36">
        <v>1267</v>
      </c>
      <c r="E123" s="37">
        <f t="shared" si="3"/>
        <v>20.80843744341843</v>
      </c>
      <c r="F123" s="43">
        <f t="shared" si="5"/>
        <v>6.9084938060326077E-5</v>
      </c>
      <c r="G123" s="44">
        <f t="shared" si="6"/>
        <v>9.5249362914991034E-4</v>
      </c>
      <c r="H123" s="36" t="s">
        <v>79</v>
      </c>
    </row>
    <row r="124" spans="1:8" x14ac:dyDescent="0.15">
      <c r="A124" s="38" t="s">
        <v>192</v>
      </c>
      <c r="B124" s="40">
        <f t="shared" si="4"/>
        <v>9388</v>
      </c>
      <c r="C124" s="36">
        <v>6958</v>
      </c>
      <c r="D124" s="36">
        <v>2430</v>
      </c>
      <c r="E124" s="37">
        <f t="shared" si="3"/>
        <v>31.49556400506971</v>
      </c>
      <c r="F124" s="43">
        <f t="shared" si="5"/>
        <v>1.4119547395249923E-4</v>
      </c>
      <c r="G124" s="44">
        <f t="shared" si="6"/>
        <v>2.34292660423801E-2</v>
      </c>
      <c r="H124" s="36" t="s">
        <v>180</v>
      </c>
    </row>
    <row r="125" spans="1:8" x14ac:dyDescent="0.15">
      <c r="A125" s="38" t="s">
        <v>268</v>
      </c>
      <c r="B125" s="40">
        <f t="shared" si="4"/>
        <v>2769</v>
      </c>
      <c r="C125" s="36">
        <v>2290</v>
      </c>
      <c r="D125" s="36">
        <v>479</v>
      </c>
      <c r="E125" s="37">
        <f t="shared" si="3"/>
        <v>10.365743255477096</v>
      </c>
      <c r="F125" s="43">
        <f t="shared" si="5"/>
        <v>2.9635899038645084E-4</v>
      </c>
      <c r="G125" s="44">
        <f t="shared" si="6"/>
        <v>6.7940708232930411E-4</v>
      </c>
      <c r="H125" s="36" t="s">
        <v>81</v>
      </c>
    </row>
    <row r="126" spans="1:8" ht="26" x14ac:dyDescent="0.15">
      <c r="A126" s="38" t="s">
        <v>18</v>
      </c>
      <c r="B126" s="40">
        <f t="shared" si="4"/>
        <v>233</v>
      </c>
      <c r="C126" s="36">
        <v>229</v>
      </c>
      <c r="D126" s="36">
        <v>4</v>
      </c>
      <c r="E126" s="37">
        <f t="shared" si="3"/>
        <v>1.0365743255477096</v>
      </c>
      <c r="F126" s="43">
        <f t="shared" si="5"/>
        <v>5.8078224520778565E-5</v>
      </c>
      <c r="G126" s="44">
        <f t="shared" si="6"/>
        <v>1.8282557322603309E-3</v>
      </c>
      <c r="H126" s="36" t="s">
        <v>186</v>
      </c>
    </row>
    <row r="127" spans="1:8" ht="26" x14ac:dyDescent="0.15">
      <c r="A127" s="38" t="s">
        <v>19</v>
      </c>
      <c r="B127" s="40">
        <f t="shared" si="4"/>
        <v>73</v>
      </c>
      <c r="C127" s="36">
        <v>71</v>
      </c>
      <c r="D127" s="36">
        <v>2</v>
      </c>
      <c r="E127" s="37">
        <f t="shared" si="3"/>
        <v>0.32138330617418071</v>
      </c>
      <c r="F127" s="43">
        <f>C127/B60</f>
        <v>5.8482210370559755E-6</v>
      </c>
      <c r="G127" s="44">
        <f t="shared" si="6"/>
        <v>7.1558153598064904E-3</v>
      </c>
      <c r="H127" s="36" t="s">
        <v>186</v>
      </c>
    </row>
  </sheetData>
  <autoFilter ref="A1:S1"/>
  <phoneticPr fontId="6" type="noConversion"/>
  <pageMargins left="0.75" right="0.75" top="1" bottom="1" header="0.5" footer="0.5"/>
  <pageSetup paperSize="10" orientation="landscape" horizontalDpi="4294967292" verticalDpi="4294967292" r:id="rId1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Human Summary</vt:lpstr>
      <vt:lpstr>Pathogen Summary</vt:lpstr>
      <vt:lpstr>Charts</vt:lpstr>
      <vt:lpstr>FYR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Freddi Scheib</dc:creator>
  <cp:lastModifiedBy>Wilder Wohns</cp:lastModifiedBy>
  <cp:lastPrinted>2017-03-10T11:57:28Z</cp:lastPrinted>
  <dcterms:created xsi:type="dcterms:W3CDTF">2015-05-14T20:14:22Z</dcterms:created>
  <dcterms:modified xsi:type="dcterms:W3CDTF">2017-08-31T12:50:17Z</dcterms:modified>
</cp:coreProperties>
</file>